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vjayaraman\Documents\Estimation\PTE - AMALA\SHARED FACILITY HUB\1_PTE\BOQ - Selling\"/>
    </mc:Choice>
  </mc:AlternateContent>
  <xr:revisionPtr revIDLastSave="0" documentId="13_ncr:1_{B4BF6C3D-CE7C-4A51-863D-9FB63E4C1D7C}" xr6:coauthVersionLast="47" xr6:coauthVersionMax="47" xr10:uidLastSave="{00000000-0000-0000-0000-000000000000}"/>
  <bookViews>
    <workbookView xWindow="57480" yWindow="-120" windowWidth="29040" windowHeight="15840" tabRatio="698" activeTab="4" xr2:uid="{00000000-000D-0000-FFFF-FFFF00000000}"/>
  </bookViews>
  <sheets>
    <sheet name="ccs" sheetId="41" r:id="rId1"/>
    <sheet name="1-Gen Items Prelims" sheetId="40" r:id="rId2"/>
    <sheet name="3" sheetId="12" r:id="rId3"/>
    <sheet name="4" sheetId="18" r:id="rId4"/>
    <sheet name="5" sheetId="19" r:id="rId5"/>
    <sheet name="6" sheetId="25" r:id="rId6"/>
    <sheet name="7" sheetId="20" r:id="rId7"/>
    <sheet name="8" sheetId="21" r:id="rId8"/>
    <sheet name="9" sheetId="22" r:id="rId9"/>
    <sheet name="10" sheetId="23" r:id="rId10"/>
    <sheet name="11" sheetId="26" r:id="rId11"/>
    <sheet name="12" sheetId="24" r:id="rId12"/>
    <sheet name="14" sheetId="29" r:id="rId13"/>
    <sheet name="21" sheetId="34" r:id="rId14"/>
    <sheet name="22" sheetId="35" r:id="rId15"/>
    <sheet name="23" sheetId="36" r:id="rId16"/>
    <sheet name="26" sheetId="28" r:id="rId17"/>
    <sheet name="27" sheetId="32" r:id="rId18"/>
    <sheet name="28" sheetId="33" r:id="rId19"/>
    <sheet name="31" sheetId="31" r:id="rId20"/>
    <sheet name="32" sheetId="30" r:id="rId21"/>
    <sheet name="33" sheetId="27" r:id="rId22"/>
    <sheet name="34- SUM" sheetId="37"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s>
  <definedNames>
    <definedName name="\" localSheetId="1" hidden="1">{#N/A,#N/A,TRUE,"Front";#N/A,#N/A,TRUE,"Simple Letter";#N/A,#N/A,TRUE,"Inside";#N/A,#N/A,TRUE,"Contents";#N/A,#N/A,TRUE,"Basis";#N/A,#N/A,TRUE,"Inclusions";#N/A,#N/A,TRUE,"Exclusions";#N/A,#N/A,TRUE,"Areas";#N/A,#N/A,TRUE,"Summary";#N/A,#N/A,TRUE,"Detail"}</definedName>
    <definedName name="\" localSheetId="0" hidden="1">{#N/A,#N/A,TRUE,"Front";#N/A,#N/A,TRUE,"Simple Letter";#N/A,#N/A,TRUE,"Inside";#N/A,#N/A,TRUE,"Contents";#N/A,#N/A,TRUE,"Basis";#N/A,#N/A,TRUE,"Inclusions";#N/A,#N/A,TRUE,"Exclusions";#N/A,#N/A,TRUE,"Areas";#N/A,#N/A,TRUE,"Summary";#N/A,#N/A,TRUE,"Detail"}</definedName>
    <definedName name="\" hidden="1">{#N/A,#N/A,TRUE,"Front";#N/A,#N/A,TRUE,"Simple Letter";#N/A,#N/A,TRUE,"Inside";#N/A,#N/A,TRUE,"Contents";#N/A,#N/A,TRUE,"Basis";#N/A,#N/A,TRUE,"Inclusions";#N/A,#N/A,TRUE,"Exclusions";#N/A,#N/A,TRUE,"Areas";#N/A,#N/A,TRUE,"Summary";#N/A,#N/A,TRUE,"Detail"}</definedName>
    <definedName name="\0">#REF!</definedName>
    <definedName name="\a">#REF!</definedName>
    <definedName name="\b">#REF!</definedName>
    <definedName name="\C">#REF!</definedName>
    <definedName name="\D">#REF!</definedName>
    <definedName name="\H">#N/A</definedName>
    <definedName name="\p">#REF!</definedName>
    <definedName name="___________________________________________________ccr1" localSheetId="1" hidden="1">{#N/A,#N/A,TRUE,"Cover";#N/A,#N/A,TRUE,"Conts";#N/A,#N/A,TRUE,"VOS";#N/A,#N/A,TRUE,"Warrington";#N/A,#N/A,TRUE,"Widnes"}</definedName>
    <definedName name="___________________________________________________ccr1" localSheetId="0" hidden="1">{#N/A,#N/A,TRUE,"Cover";#N/A,#N/A,TRUE,"Conts";#N/A,#N/A,TRUE,"VOS";#N/A,#N/A,TRUE,"Warrington";#N/A,#N/A,TRUE,"Widnes"}</definedName>
    <definedName name="___________________________________________________ccr1" hidden="1">{#N/A,#N/A,TRUE,"Cover";#N/A,#N/A,TRUE,"Conts";#N/A,#N/A,TRUE,"VOS";#N/A,#N/A,TRUE,"Warrington";#N/A,#N/A,TRUE,"Widnes"}</definedName>
    <definedName name="__________________________________ccr1" localSheetId="1" hidden="1">{#N/A,#N/A,TRUE,"Cover";#N/A,#N/A,TRUE,"Conts";#N/A,#N/A,TRUE,"VOS";#N/A,#N/A,TRUE,"Warrington";#N/A,#N/A,TRUE,"Widnes"}</definedName>
    <definedName name="__________________________________ccr1" localSheetId="0" hidden="1">{#N/A,#N/A,TRUE,"Cover";#N/A,#N/A,TRUE,"Conts";#N/A,#N/A,TRUE,"VOS";#N/A,#N/A,TRUE,"Warrington";#N/A,#N/A,TRUE,"Widnes"}</definedName>
    <definedName name="__________________________________ccr1" hidden="1">{#N/A,#N/A,TRUE,"Cover";#N/A,#N/A,TRUE,"Conts";#N/A,#N/A,TRUE,"VOS";#N/A,#N/A,TRUE,"Warrington";#N/A,#N/A,TRUE,"Widnes"}</definedName>
    <definedName name="______________________________ccr1" localSheetId="1" hidden="1">{#N/A,#N/A,TRUE,"Cover";#N/A,#N/A,TRUE,"Conts";#N/A,#N/A,TRUE,"VOS";#N/A,#N/A,TRUE,"Warrington";#N/A,#N/A,TRUE,"Widnes"}</definedName>
    <definedName name="______________________________ccr1" localSheetId="0" hidden="1">{#N/A,#N/A,TRUE,"Cover";#N/A,#N/A,TRUE,"Conts";#N/A,#N/A,TRUE,"VOS";#N/A,#N/A,TRUE,"Warrington";#N/A,#N/A,TRUE,"Widnes"}</definedName>
    <definedName name="______________________________ccr1" hidden="1">{#N/A,#N/A,TRUE,"Cover";#N/A,#N/A,TRUE,"Conts";#N/A,#N/A,TRUE,"VOS";#N/A,#N/A,TRUE,"Warrington";#N/A,#N/A,TRUE,"Widnes"}</definedName>
    <definedName name="________________________ccr1" localSheetId="1" hidden="1">{#N/A,#N/A,TRUE,"Cover";#N/A,#N/A,TRUE,"Conts";#N/A,#N/A,TRUE,"VOS";#N/A,#N/A,TRUE,"Warrington";#N/A,#N/A,TRUE,"Widnes"}</definedName>
    <definedName name="________________________ccr1" localSheetId="0" hidden="1">{#N/A,#N/A,TRUE,"Cover";#N/A,#N/A,TRUE,"Conts";#N/A,#N/A,TRUE,"VOS";#N/A,#N/A,TRUE,"Warrington";#N/A,#N/A,TRUE,"Widnes"}</definedName>
    <definedName name="________________________ccr1" hidden="1">{#N/A,#N/A,TRUE,"Cover";#N/A,#N/A,TRUE,"Conts";#N/A,#N/A,TRUE,"VOS";#N/A,#N/A,TRUE,"Warrington";#N/A,#N/A,TRUE,"Widnes"}</definedName>
    <definedName name="______________________dep2">#REF!</definedName>
    <definedName name="______________________dep3">#REF!</definedName>
    <definedName name="______________________ext2">#REF!</definedName>
    <definedName name="______________________ext3">#REF!</definedName>
    <definedName name="______________________len2">#REF!</definedName>
    <definedName name="______________________len3">#REF!</definedName>
    <definedName name="______________________pc1">#REF!</definedName>
    <definedName name="______________________pc2">#REF!</definedName>
    <definedName name="______________________pc3">#REF!</definedName>
    <definedName name="______________________tbc2">#REF!</definedName>
    <definedName name="______________________tbc3">#REF!</definedName>
    <definedName name="______________________wid2">#REF!</definedName>
    <definedName name="______________________wid3">#REF!</definedName>
    <definedName name="_____________________ccr1" localSheetId="1" hidden="1">{#N/A,#N/A,TRUE,"Cover";#N/A,#N/A,TRUE,"Conts";#N/A,#N/A,TRUE,"VOS";#N/A,#N/A,TRUE,"Warrington";#N/A,#N/A,TRUE,"Widnes"}</definedName>
    <definedName name="_____________________ccr1" localSheetId="0" hidden="1">{#N/A,#N/A,TRUE,"Cover";#N/A,#N/A,TRUE,"Conts";#N/A,#N/A,TRUE,"VOS";#N/A,#N/A,TRUE,"Warrington";#N/A,#N/A,TRUE,"Widnes"}</definedName>
    <definedName name="_____________________ccr1" hidden="1">{#N/A,#N/A,TRUE,"Cover";#N/A,#N/A,TRUE,"Conts";#N/A,#N/A,TRUE,"VOS";#N/A,#N/A,TRUE,"Warrington";#N/A,#N/A,TRUE,"Widnes"}</definedName>
    <definedName name="_____________________dep2">#REF!</definedName>
    <definedName name="_____________________dep3">#REF!</definedName>
    <definedName name="_____________________ext2">#REF!</definedName>
    <definedName name="_____________________ext3">#REF!</definedName>
    <definedName name="_____________________len2">#REF!</definedName>
    <definedName name="_____________________len3">#REF!</definedName>
    <definedName name="_____________________new8" hidden="1">[1]GRSummary!#REF!</definedName>
    <definedName name="_____________________pc1">#REF!</definedName>
    <definedName name="_____________________pc2">#REF!</definedName>
    <definedName name="_____________________pc3">#REF!</definedName>
    <definedName name="_____________________tbc2">#REF!</definedName>
    <definedName name="_____________________tbc3">#REF!</definedName>
    <definedName name="_____________________wid2">#REF!</definedName>
    <definedName name="_____________________wid3">#REF!</definedName>
    <definedName name="____________________ccr1" localSheetId="1" hidden="1">{#N/A,#N/A,TRUE,"Cover";#N/A,#N/A,TRUE,"Conts";#N/A,#N/A,TRUE,"VOS";#N/A,#N/A,TRUE,"Warrington";#N/A,#N/A,TRUE,"Widnes"}</definedName>
    <definedName name="____________________ccr1" localSheetId="0" hidden="1">{#N/A,#N/A,TRUE,"Cover";#N/A,#N/A,TRUE,"Conts";#N/A,#N/A,TRUE,"VOS";#N/A,#N/A,TRUE,"Warrington";#N/A,#N/A,TRUE,"Widnes"}</definedName>
    <definedName name="____________________ccr1" hidden="1">{#N/A,#N/A,TRUE,"Cover";#N/A,#N/A,TRUE,"Conts";#N/A,#N/A,TRUE,"VOS";#N/A,#N/A,TRUE,"Warrington";#N/A,#N/A,TRUE,"Widnes"}</definedName>
    <definedName name="____________________dep2">#REF!</definedName>
    <definedName name="____________________dep3">#REF!</definedName>
    <definedName name="____________________ext2">#REF!</definedName>
    <definedName name="____________________ext3">#REF!</definedName>
    <definedName name="____________________len2">#REF!</definedName>
    <definedName name="____________________len3">#REF!</definedName>
    <definedName name="____________________new8" hidden="1">[1]GRSummary!#REF!</definedName>
    <definedName name="____________________pc1">#REF!</definedName>
    <definedName name="____________________pc2">#REF!</definedName>
    <definedName name="____________________pc3">#REF!</definedName>
    <definedName name="____________________tbc2">#REF!</definedName>
    <definedName name="____________________tbc3">#REF!</definedName>
    <definedName name="____________________wid2">#REF!</definedName>
    <definedName name="____________________wid3">#REF!</definedName>
    <definedName name="___________________ccr1" localSheetId="1" hidden="1">{#N/A,#N/A,TRUE,"Cover";#N/A,#N/A,TRUE,"Conts";#N/A,#N/A,TRUE,"VOS";#N/A,#N/A,TRUE,"Warrington";#N/A,#N/A,TRUE,"Widnes"}</definedName>
    <definedName name="___________________ccr1" localSheetId="0" hidden="1">{#N/A,#N/A,TRUE,"Cover";#N/A,#N/A,TRUE,"Conts";#N/A,#N/A,TRUE,"VOS";#N/A,#N/A,TRUE,"Warrington";#N/A,#N/A,TRUE,"Widnes"}</definedName>
    <definedName name="___________________ccr1" hidden="1">{#N/A,#N/A,TRUE,"Cover";#N/A,#N/A,TRUE,"Conts";#N/A,#N/A,TRUE,"VOS";#N/A,#N/A,TRUE,"Warrington";#N/A,#N/A,TRUE,"Widnes"}</definedName>
    <definedName name="___________________new8" hidden="1">[1]GRSummary!#REF!</definedName>
    <definedName name="__________________ccr1" localSheetId="1" hidden="1">{#N/A,#N/A,TRUE,"Cover";#N/A,#N/A,TRUE,"Conts";#N/A,#N/A,TRUE,"VOS";#N/A,#N/A,TRUE,"Warrington";#N/A,#N/A,TRUE,"Widnes"}</definedName>
    <definedName name="__________________ccr1" localSheetId="0" hidden="1">{#N/A,#N/A,TRUE,"Cover";#N/A,#N/A,TRUE,"Conts";#N/A,#N/A,TRUE,"VOS";#N/A,#N/A,TRUE,"Warrington";#N/A,#N/A,TRUE,"Widnes"}</definedName>
    <definedName name="__________________ccr1" hidden="1">{#N/A,#N/A,TRUE,"Cover";#N/A,#N/A,TRUE,"Conts";#N/A,#N/A,TRUE,"VOS";#N/A,#N/A,TRUE,"Warrington";#N/A,#N/A,TRUE,"Widnes"}</definedName>
    <definedName name="__________________dep2">#REF!</definedName>
    <definedName name="__________________dep3">#REF!</definedName>
    <definedName name="__________________ext2">#REF!</definedName>
    <definedName name="__________________ext3">#REF!</definedName>
    <definedName name="__________________len2">#REF!</definedName>
    <definedName name="__________________len3">#REF!</definedName>
    <definedName name="__________________new8" hidden="1">[1]GRSummary!#REF!</definedName>
    <definedName name="__________________pc1">#REF!</definedName>
    <definedName name="__________________pc2">#REF!</definedName>
    <definedName name="__________________pc3">#REF!</definedName>
    <definedName name="__________________tbc2">#REF!</definedName>
    <definedName name="__________________tbc3">#REF!</definedName>
    <definedName name="__________________wid2">#REF!</definedName>
    <definedName name="__________________wid3">#REF!</definedName>
    <definedName name="_________________ccr1" localSheetId="1" hidden="1">{#N/A,#N/A,TRUE,"Cover";#N/A,#N/A,TRUE,"Conts";#N/A,#N/A,TRUE,"VOS";#N/A,#N/A,TRUE,"Warrington";#N/A,#N/A,TRUE,"Widnes"}</definedName>
    <definedName name="_________________ccr1" localSheetId="0" hidden="1">{#N/A,#N/A,TRUE,"Cover";#N/A,#N/A,TRUE,"Conts";#N/A,#N/A,TRUE,"VOS";#N/A,#N/A,TRUE,"Warrington";#N/A,#N/A,TRUE,"Widnes"}</definedName>
    <definedName name="_________________ccr1" hidden="1">{#N/A,#N/A,TRUE,"Cover";#N/A,#N/A,TRUE,"Conts";#N/A,#N/A,TRUE,"VOS";#N/A,#N/A,TRUE,"Warrington";#N/A,#N/A,TRUE,"Widnes"}</definedName>
    <definedName name="_________________new8" hidden="1">[1]GRSummary!#REF!</definedName>
    <definedName name="________________ccr1" localSheetId="1" hidden="1">{#N/A,#N/A,TRUE,"Cover";#N/A,#N/A,TRUE,"Conts";#N/A,#N/A,TRUE,"VOS";#N/A,#N/A,TRUE,"Warrington";#N/A,#N/A,TRUE,"Widnes"}</definedName>
    <definedName name="________________ccr1" localSheetId="0" hidden="1">{#N/A,#N/A,TRUE,"Cover";#N/A,#N/A,TRUE,"Conts";#N/A,#N/A,TRUE,"VOS";#N/A,#N/A,TRUE,"Warrington";#N/A,#N/A,TRUE,"Widnes"}</definedName>
    <definedName name="________________ccr1" hidden="1">{#N/A,#N/A,TRUE,"Cover";#N/A,#N/A,TRUE,"Conts";#N/A,#N/A,TRUE,"VOS";#N/A,#N/A,TRUE,"Warrington";#N/A,#N/A,TRUE,"Widnes"}</definedName>
    <definedName name="________________dep2">#REF!</definedName>
    <definedName name="________________dep3">#REF!</definedName>
    <definedName name="________________ext2">#REF!</definedName>
    <definedName name="________________ext3">#REF!</definedName>
    <definedName name="________________len2">#REF!</definedName>
    <definedName name="________________len3">#REF!</definedName>
    <definedName name="________________pc1">#REF!</definedName>
    <definedName name="________________pc2">#REF!</definedName>
    <definedName name="________________pc3">#REF!</definedName>
    <definedName name="________________tbc2">#REF!</definedName>
    <definedName name="________________tbc3">#REF!</definedName>
    <definedName name="________________wid2">#REF!</definedName>
    <definedName name="________________wid3">#REF!</definedName>
    <definedName name="_______________cat12" localSheetId="1" hidden="1">{#N/A,#N/A,TRUE,"Front";#N/A,#N/A,TRUE,"Simple Letter";#N/A,#N/A,TRUE,"Inside";#N/A,#N/A,TRUE,"Contents";#N/A,#N/A,TRUE,"Basis";#N/A,#N/A,TRUE,"Inclusions";#N/A,#N/A,TRUE,"Exclusions";#N/A,#N/A,TRUE,"Areas";#N/A,#N/A,TRUE,"Summary";#N/A,#N/A,TRUE,"Detail"}</definedName>
    <definedName name="_______________cat12" localSheetId="0" hidden="1">{#N/A,#N/A,TRUE,"Front";#N/A,#N/A,TRUE,"Simple Letter";#N/A,#N/A,TRUE,"Inside";#N/A,#N/A,TRUE,"Contents";#N/A,#N/A,TRUE,"Basis";#N/A,#N/A,TRUE,"Inclusions";#N/A,#N/A,TRUE,"Exclusions";#N/A,#N/A,TRUE,"Areas";#N/A,#N/A,TRUE,"Summary";#N/A,#N/A,TRUE,"Detail"}</definedName>
    <definedName name="_______________cat12" hidden="1">{#N/A,#N/A,TRUE,"Front";#N/A,#N/A,TRUE,"Simple Letter";#N/A,#N/A,TRUE,"Inside";#N/A,#N/A,TRUE,"Contents";#N/A,#N/A,TRUE,"Basis";#N/A,#N/A,TRUE,"Inclusions";#N/A,#N/A,TRUE,"Exclusions";#N/A,#N/A,TRUE,"Areas";#N/A,#N/A,TRUE,"Summary";#N/A,#N/A,TRUE,"Detail"}</definedName>
    <definedName name="_______________ccr1" localSheetId="1" hidden="1">{#N/A,#N/A,TRUE,"Cover";#N/A,#N/A,TRUE,"Conts";#N/A,#N/A,TRUE,"VOS";#N/A,#N/A,TRUE,"Warrington";#N/A,#N/A,TRUE,"Widnes"}</definedName>
    <definedName name="_______________ccr1" localSheetId="0" hidden="1">{#N/A,#N/A,TRUE,"Cover";#N/A,#N/A,TRUE,"Conts";#N/A,#N/A,TRUE,"VOS";#N/A,#N/A,TRUE,"Warrington";#N/A,#N/A,TRUE,"Widnes"}</definedName>
    <definedName name="_______________ccr1" hidden="1">{#N/A,#N/A,TRUE,"Cover";#N/A,#N/A,TRUE,"Conts";#N/A,#N/A,TRUE,"VOS";#N/A,#N/A,TRUE,"Warrington";#N/A,#N/A,TRUE,"Widnes"}</definedName>
    <definedName name="_______________dep2">#REF!</definedName>
    <definedName name="_______________dep3">#REF!</definedName>
    <definedName name="_______________ext2">#REF!</definedName>
    <definedName name="_______________ext3">#REF!</definedName>
    <definedName name="_______________len2">#REF!</definedName>
    <definedName name="_______________len3">#REF!</definedName>
    <definedName name="_______________new8" hidden="1">[1]GRSummary!#REF!</definedName>
    <definedName name="_______________pc1">#REF!</definedName>
    <definedName name="_______________pc2">#REF!</definedName>
    <definedName name="_______________pc3">#REF!</definedName>
    <definedName name="_______________tbc2">#REF!</definedName>
    <definedName name="_______________tbc3">#REF!</definedName>
    <definedName name="_______________wid2">#REF!</definedName>
    <definedName name="_______________wid3">#REF!</definedName>
    <definedName name="______________cat12" localSheetId="1" hidden="1">{#N/A,#N/A,TRUE,"Front";#N/A,#N/A,TRUE,"Simple Letter";#N/A,#N/A,TRUE,"Inside";#N/A,#N/A,TRUE,"Contents";#N/A,#N/A,TRUE,"Basis";#N/A,#N/A,TRUE,"Inclusions";#N/A,#N/A,TRUE,"Exclusions";#N/A,#N/A,TRUE,"Areas";#N/A,#N/A,TRUE,"Summary";#N/A,#N/A,TRUE,"Detail"}</definedName>
    <definedName name="______________cat12" localSheetId="0" hidden="1">{#N/A,#N/A,TRUE,"Front";#N/A,#N/A,TRUE,"Simple Letter";#N/A,#N/A,TRUE,"Inside";#N/A,#N/A,TRUE,"Contents";#N/A,#N/A,TRUE,"Basis";#N/A,#N/A,TRUE,"Inclusions";#N/A,#N/A,TRUE,"Exclusions";#N/A,#N/A,TRUE,"Areas";#N/A,#N/A,TRUE,"Summary";#N/A,#N/A,TRUE,"Detail"}</definedName>
    <definedName name="______________cat12" hidden="1">{#N/A,#N/A,TRUE,"Front";#N/A,#N/A,TRUE,"Simple Letter";#N/A,#N/A,TRUE,"Inside";#N/A,#N/A,TRUE,"Contents";#N/A,#N/A,TRUE,"Basis";#N/A,#N/A,TRUE,"Inclusions";#N/A,#N/A,TRUE,"Exclusions";#N/A,#N/A,TRUE,"Areas";#N/A,#N/A,TRUE,"Summary";#N/A,#N/A,TRUE,"Detail"}</definedName>
    <definedName name="______________ccr1" localSheetId="1" hidden="1">{#N/A,#N/A,TRUE,"Cover";#N/A,#N/A,TRUE,"Conts";#N/A,#N/A,TRUE,"VOS";#N/A,#N/A,TRUE,"Warrington";#N/A,#N/A,TRUE,"Widnes"}</definedName>
    <definedName name="______________ccr1" localSheetId="0" hidden="1">{#N/A,#N/A,TRUE,"Cover";#N/A,#N/A,TRUE,"Conts";#N/A,#N/A,TRUE,"VOS";#N/A,#N/A,TRUE,"Warrington";#N/A,#N/A,TRUE,"Widnes"}</definedName>
    <definedName name="______________ccr1" hidden="1">{#N/A,#N/A,TRUE,"Cover";#N/A,#N/A,TRUE,"Conts";#N/A,#N/A,TRUE,"VOS";#N/A,#N/A,TRUE,"Warrington";#N/A,#N/A,TRUE,"Widnes"}</definedName>
    <definedName name="______________dep2">#REF!</definedName>
    <definedName name="______________dep3">#REF!</definedName>
    <definedName name="______________ext2">#REF!</definedName>
    <definedName name="______________ext3">#REF!</definedName>
    <definedName name="______________len2">#REF!</definedName>
    <definedName name="______________len3">#REF!</definedName>
    <definedName name="______________new8" hidden="1">[1]GRSummary!#REF!</definedName>
    <definedName name="______________pc1">#REF!</definedName>
    <definedName name="______________pc2">#REF!</definedName>
    <definedName name="______________pc3">#REF!</definedName>
    <definedName name="______________tbc2">#REF!</definedName>
    <definedName name="______________tbc3">#REF!</definedName>
    <definedName name="______________wid2">#REF!</definedName>
    <definedName name="______________wid3">#REF!</definedName>
    <definedName name="_____________cat12" localSheetId="1" hidden="1">{#N/A,#N/A,TRUE,"Front";#N/A,#N/A,TRUE,"Simple Letter";#N/A,#N/A,TRUE,"Inside";#N/A,#N/A,TRUE,"Contents";#N/A,#N/A,TRUE,"Basis";#N/A,#N/A,TRUE,"Inclusions";#N/A,#N/A,TRUE,"Exclusions";#N/A,#N/A,TRUE,"Areas";#N/A,#N/A,TRUE,"Summary";#N/A,#N/A,TRUE,"Detail"}</definedName>
    <definedName name="_____________cat12" localSheetId="0" hidden="1">{#N/A,#N/A,TRUE,"Front";#N/A,#N/A,TRUE,"Simple Letter";#N/A,#N/A,TRUE,"Inside";#N/A,#N/A,TRUE,"Contents";#N/A,#N/A,TRUE,"Basis";#N/A,#N/A,TRUE,"Inclusions";#N/A,#N/A,TRUE,"Exclusions";#N/A,#N/A,TRUE,"Areas";#N/A,#N/A,TRUE,"Summary";#N/A,#N/A,TRUE,"Detail"}</definedName>
    <definedName name="_____________cat12" hidden="1">{#N/A,#N/A,TRUE,"Front";#N/A,#N/A,TRUE,"Simple Letter";#N/A,#N/A,TRUE,"Inside";#N/A,#N/A,TRUE,"Contents";#N/A,#N/A,TRUE,"Basis";#N/A,#N/A,TRUE,"Inclusions";#N/A,#N/A,TRUE,"Exclusions";#N/A,#N/A,TRUE,"Areas";#N/A,#N/A,TRUE,"Summary";#N/A,#N/A,TRUE,"Detail"}</definedName>
    <definedName name="_____________ccr1" localSheetId="1" hidden="1">{#N/A,#N/A,TRUE,"Cover";#N/A,#N/A,TRUE,"Conts";#N/A,#N/A,TRUE,"VOS";#N/A,#N/A,TRUE,"Warrington";#N/A,#N/A,TRUE,"Widnes"}</definedName>
    <definedName name="_____________ccr1" localSheetId="0" hidden="1">{#N/A,#N/A,TRUE,"Cover";#N/A,#N/A,TRUE,"Conts";#N/A,#N/A,TRUE,"VOS";#N/A,#N/A,TRUE,"Warrington";#N/A,#N/A,TRUE,"Widnes"}</definedName>
    <definedName name="_____________ccr1" hidden="1">{#N/A,#N/A,TRUE,"Cover";#N/A,#N/A,TRUE,"Conts";#N/A,#N/A,TRUE,"VOS";#N/A,#N/A,TRUE,"Warrington";#N/A,#N/A,TRUE,"Widnes"}</definedName>
    <definedName name="_____________dep2">#REF!</definedName>
    <definedName name="_____________dep3">#REF!</definedName>
    <definedName name="_____________ext2">#REF!</definedName>
    <definedName name="_____________ext3">#REF!</definedName>
    <definedName name="_____________len2">#REF!</definedName>
    <definedName name="_____________len3">#REF!</definedName>
    <definedName name="_____________new8" hidden="1">[1]GRSummary!#REF!</definedName>
    <definedName name="_____________pc1">#REF!</definedName>
    <definedName name="_____________pc2">#REF!</definedName>
    <definedName name="_____________pc3">#REF!</definedName>
    <definedName name="_____________tbc2">#REF!</definedName>
    <definedName name="_____________tbc3">#REF!</definedName>
    <definedName name="_____________wid2">#REF!</definedName>
    <definedName name="_____________wid3">#REF!</definedName>
    <definedName name="____________cat12" localSheetId="1" hidden="1">{#N/A,#N/A,TRUE,"Front";#N/A,#N/A,TRUE,"Simple Letter";#N/A,#N/A,TRUE,"Inside";#N/A,#N/A,TRUE,"Contents";#N/A,#N/A,TRUE,"Basis";#N/A,#N/A,TRUE,"Inclusions";#N/A,#N/A,TRUE,"Exclusions";#N/A,#N/A,TRUE,"Areas";#N/A,#N/A,TRUE,"Summary";#N/A,#N/A,TRUE,"Detail"}</definedName>
    <definedName name="____________cat12" localSheetId="0" hidden="1">{#N/A,#N/A,TRUE,"Front";#N/A,#N/A,TRUE,"Simple Letter";#N/A,#N/A,TRUE,"Inside";#N/A,#N/A,TRUE,"Contents";#N/A,#N/A,TRUE,"Basis";#N/A,#N/A,TRUE,"Inclusions";#N/A,#N/A,TRUE,"Exclusions";#N/A,#N/A,TRUE,"Areas";#N/A,#N/A,TRUE,"Summary";#N/A,#N/A,TRUE,"Detail"}</definedName>
    <definedName name="____________cat12" hidden="1">{#N/A,#N/A,TRUE,"Front";#N/A,#N/A,TRUE,"Simple Letter";#N/A,#N/A,TRUE,"Inside";#N/A,#N/A,TRUE,"Contents";#N/A,#N/A,TRUE,"Basis";#N/A,#N/A,TRUE,"Inclusions";#N/A,#N/A,TRUE,"Exclusions";#N/A,#N/A,TRUE,"Areas";#N/A,#N/A,TRUE,"Summary";#N/A,#N/A,TRUE,"Detail"}</definedName>
    <definedName name="____________ccr1" localSheetId="1" hidden="1">{#N/A,#N/A,TRUE,"Cover";#N/A,#N/A,TRUE,"Conts";#N/A,#N/A,TRUE,"VOS";#N/A,#N/A,TRUE,"Warrington";#N/A,#N/A,TRUE,"Widnes"}</definedName>
    <definedName name="____________ccr1" localSheetId="0" hidden="1">{#N/A,#N/A,TRUE,"Cover";#N/A,#N/A,TRUE,"Conts";#N/A,#N/A,TRUE,"VOS";#N/A,#N/A,TRUE,"Warrington";#N/A,#N/A,TRUE,"Widnes"}</definedName>
    <definedName name="____________ccr1" hidden="1">{#N/A,#N/A,TRUE,"Cover";#N/A,#N/A,TRUE,"Conts";#N/A,#N/A,TRUE,"VOS";#N/A,#N/A,TRUE,"Warrington";#N/A,#N/A,TRUE,"Widnes"}</definedName>
    <definedName name="____________dep2">#REF!</definedName>
    <definedName name="____________dep3">#REF!</definedName>
    <definedName name="____________ext2">#REF!</definedName>
    <definedName name="____________ext3">#REF!</definedName>
    <definedName name="____________len2">#REF!</definedName>
    <definedName name="____________len3">#REF!</definedName>
    <definedName name="____________new8" hidden="1">[1]GRSummary!#REF!</definedName>
    <definedName name="____________pc1">#REF!</definedName>
    <definedName name="____________pc2">#REF!</definedName>
    <definedName name="____________pc3">#REF!</definedName>
    <definedName name="____________tbc2">#REF!</definedName>
    <definedName name="____________tbc3">#REF!</definedName>
    <definedName name="____________wid2">#REF!</definedName>
    <definedName name="____________wid3">#REF!</definedName>
    <definedName name="___________cat12" localSheetId="1" hidden="1">{#N/A,#N/A,TRUE,"Front";#N/A,#N/A,TRUE,"Simple Letter";#N/A,#N/A,TRUE,"Inside";#N/A,#N/A,TRUE,"Contents";#N/A,#N/A,TRUE,"Basis";#N/A,#N/A,TRUE,"Inclusions";#N/A,#N/A,TRUE,"Exclusions";#N/A,#N/A,TRUE,"Areas";#N/A,#N/A,TRUE,"Summary";#N/A,#N/A,TRUE,"Detail"}</definedName>
    <definedName name="___________cat12" localSheetId="0" hidden="1">{#N/A,#N/A,TRUE,"Front";#N/A,#N/A,TRUE,"Simple Letter";#N/A,#N/A,TRUE,"Inside";#N/A,#N/A,TRUE,"Contents";#N/A,#N/A,TRUE,"Basis";#N/A,#N/A,TRUE,"Inclusions";#N/A,#N/A,TRUE,"Exclusions";#N/A,#N/A,TRUE,"Areas";#N/A,#N/A,TRUE,"Summary";#N/A,#N/A,TRUE,"Detail"}</definedName>
    <definedName name="___________cat12" hidden="1">{#N/A,#N/A,TRUE,"Front";#N/A,#N/A,TRUE,"Simple Letter";#N/A,#N/A,TRUE,"Inside";#N/A,#N/A,TRUE,"Contents";#N/A,#N/A,TRUE,"Basis";#N/A,#N/A,TRUE,"Inclusions";#N/A,#N/A,TRUE,"Exclusions";#N/A,#N/A,TRUE,"Areas";#N/A,#N/A,TRUE,"Summary";#N/A,#N/A,TRUE,"Detail"}</definedName>
    <definedName name="___________ccr1" localSheetId="1" hidden="1">{#N/A,#N/A,TRUE,"Cover";#N/A,#N/A,TRUE,"Conts";#N/A,#N/A,TRUE,"VOS";#N/A,#N/A,TRUE,"Warrington";#N/A,#N/A,TRUE,"Widnes"}</definedName>
    <definedName name="___________ccr1" localSheetId="0" hidden="1">{#N/A,#N/A,TRUE,"Cover";#N/A,#N/A,TRUE,"Conts";#N/A,#N/A,TRUE,"VOS";#N/A,#N/A,TRUE,"Warrington";#N/A,#N/A,TRUE,"Widnes"}</definedName>
    <definedName name="___________ccr1" hidden="1">{#N/A,#N/A,TRUE,"Cover";#N/A,#N/A,TRUE,"Conts";#N/A,#N/A,TRUE,"VOS";#N/A,#N/A,TRUE,"Warrington";#N/A,#N/A,TRUE,"Widnes"}</definedName>
    <definedName name="___________dep2">#REF!</definedName>
    <definedName name="___________dep3">#REF!</definedName>
    <definedName name="___________ext2">#REF!</definedName>
    <definedName name="___________ext3">#REF!</definedName>
    <definedName name="___________len2">#REF!</definedName>
    <definedName name="___________len3">#REF!</definedName>
    <definedName name="___________new8" hidden="1">[1]GRSummary!#REF!</definedName>
    <definedName name="___________pc1">#REF!</definedName>
    <definedName name="___________pc2">#REF!</definedName>
    <definedName name="___________pc3">#REF!</definedName>
    <definedName name="___________tbc2">#REF!</definedName>
    <definedName name="___________tbc3">#REF!</definedName>
    <definedName name="___________wid2">#REF!</definedName>
    <definedName name="___________wid3">#REF!</definedName>
    <definedName name="__________cat12" localSheetId="1" hidden="1">{#N/A,#N/A,TRUE,"Front";#N/A,#N/A,TRUE,"Simple Letter";#N/A,#N/A,TRUE,"Inside";#N/A,#N/A,TRUE,"Contents";#N/A,#N/A,TRUE,"Basis";#N/A,#N/A,TRUE,"Inclusions";#N/A,#N/A,TRUE,"Exclusions";#N/A,#N/A,TRUE,"Areas";#N/A,#N/A,TRUE,"Summary";#N/A,#N/A,TRUE,"Detail"}</definedName>
    <definedName name="__________cat12" localSheetId="0" hidden="1">{#N/A,#N/A,TRUE,"Front";#N/A,#N/A,TRUE,"Simple Letter";#N/A,#N/A,TRUE,"Inside";#N/A,#N/A,TRUE,"Contents";#N/A,#N/A,TRUE,"Basis";#N/A,#N/A,TRUE,"Inclusions";#N/A,#N/A,TRUE,"Exclusions";#N/A,#N/A,TRUE,"Areas";#N/A,#N/A,TRUE,"Summary";#N/A,#N/A,TRUE,"Detail"}</definedName>
    <definedName name="__________cat12" hidden="1">{#N/A,#N/A,TRUE,"Front";#N/A,#N/A,TRUE,"Simple Letter";#N/A,#N/A,TRUE,"Inside";#N/A,#N/A,TRUE,"Contents";#N/A,#N/A,TRUE,"Basis";#N/A,#N/A,TRUE,"Inclusions";#N/A,#N/A,TRUE,"Exclusions";#N/A,#N/A,TRUE,"Areas";#N/A,#N/A,TRUE,"Summary";#N/A,#N/A,TRUE,"Detail"}</definedName>
    <definedName name="__________ccr1" localSheetId="1" hidden="1">{#N/A,#N/A,TRUE,"Cover";#N/A,#N/A,TRUE,"Conts";#N/A,#N/A,TRUE,"VOS";#N/A,#N/A,TRUE,"Warrington";#N/A,#N/A,TRUE,"Widnes"}</definedName>
    <definedName name="__________ccr1" localSheetId="0" hidden="1">{#N/A,#N/A,TRUE,"Cover";#N/A,#N/A,TRUE,"Conts";#N/A,#N/A,TRUE,"VOS";#N/A,#N/A,TRUE,"Warrington";#N/A,#N/A,TRUE,"Widnes"}</definedName>
    <definedName name="__________ccr1" hidden="1">{#N/A,#N/A,TRUE,"Cover";#N/A,#N/A,TRUE,"Conts";#N/A,#N/A,TRUE,"VOS";#N/A,#N/A,TRUE,"Warrington";#N/A,#N/A,TRUE,"Widnes"}</definedName>
    <definedName name="__________dep2">#REF!</definedName>
    <definedName name="__________dep3">#REF!</definedName>
    <definedName name="__________ext2">#REF!</definedName>
    <definedName name="__________ext3">#REF!</definedName>
    <definedName name="__________len2">#REF!</definedName>
    <definedName name="__________len3">#REF!</definedName>
    <definedName name="__________new8" hidden="1">[1]GRSummary!#REF!</definedName>
    <definedName name="__________pc1">#REF!</definedName>
    <definedName name="__________pc2">#REF!</definedName>
    <definedName name="__________pc3">#REF!</definedName>
    <definedName name="__________tbc2">#REF!</definedName>
    <definedName name="__________tbc3">#REF!</definedName>
    <definedName name="__________wid2">#REF!</definedName>
    <definedName name="__________wid3">#REF!</definedName>
    <definedName name="_________cat12" localSheetId="1" hidden="1">{#N/A,#N/A,TRUE,"Front";#N/A,#N/A,TRUE,"Simple Letter";#N/A,#N/A,TRUE,"Inside";#N/A,#N/A,TRUE,"Contents";#N/A,#N/A,TRUE,"Basis";#N/A,#N/A,TRUE,"Inclusions";#N/A,#N/A,TRUE,"Exclusions";#N/A,#N/A,TRUE,"Areas";#N/A,#N/A,TRUE,"Summary";#N/A,#N/A,TRUE,"Detail"}</definedName>
    <definedName name="_________cat12" localSheetId="0" hidden="1">{#N/A,#N/A,TRUE,"Front";#N/A,#N/A,TRUE,"Simple Letter";#N/A,#N/A,TRUE,"Inside";#N/A,#N/A,TRUE,"Contents";#N/A,#N/A,TRUE,"Basis";#N/A,#N/A,TRUE,"Inclusions";#N/A,#N/A,TRUE,"Exclusions";#N/A,#N/A,TRUE,"Areas";#N/A,#N/A,TRUE,"Summary";#N/A,#N/A,TRUE,"Detail"}</definedName>
    <definedName name="_________cat12" hidden="1">{#N/A,#N/A,TRUE,"Front";#N/A,#N/A,TRUE,"Simple Letter";#N/A,#N/A,TRUE,"Inside";#N/A,#N/A,TRUE,"Contents";#N/A,#N/A,TRUE,"Basis";#N/A,#N/A,TRUE,"Inclusions";#N/A,#N/A,TRUE,"Exclusions";#N/A,#N/A,TRUE,"Areas";#N/A,#N/A,TRUE,"Summary";#N/A,#N/A,TRUE,"Detail"}</definedName>
    <definedName name="_________ccr1" localSheetId="1" hidden="1">{#N/A,#N/A,TRUE,"Cover";#N/A,#N/A,TRUE,"Conts";#N/A,#N/A,TRUE,"VOS";#N/A,#N/A,TRUE,"Warrington";#N/A,#N/A,TRUE,"Widnes"}</definedName>
    <definedName name="_________ccr1" localSheetId="0" hidden="1">{#N/A,#N/A,TRUE,"Cover";#N/A,#N/A,TRUE,"Conts";#N/A,#N/A,TRUE,"VOS";#N/A,#N/A,TRUE,"Warrington";#N/A,#N/A,TRUE,"Widnes"}</definedName>
    <definedName name="_________ccr1" hidden="1">{#N/A,#N/A,TRUE,"Cover";#N/A,#N/A,TRUE,"Conts";#N/A,#N/A,TRUE,"VOS";#N/A,#N/A,TRUE,"Warrington";#N/A,#N/A,TRUE,"Widnes"}</definedName>
    <definedName name="_________dep2">#REF!</definedName>
    <definedName name="_________dep3">#REF!</definedName>
    <definedName name="_________ext2">#REF!</definedName>
    <definedName name="_________ext3">#REF!</definedName>
    <definedName name="_________hp10" localSheetId="1" hidden="1">{#N/A,#N/A,TRUE,"Front";#N/A,#N/A,TRUE,"Simple Letter";#N/A,#N/A,TRUE,"Inside";#N/A,#N/A,TRUE,"Contents";#N/A,#N/A,TRUE,"Basis";#N/A,#N/A,TRUE,"Inclusions";#N/A,#N/A,TRUE,"Exclusions";#N/A,#N/A,TRUE,"Areas";#N/A,#N/A,TRUE,"Summary";#N/A,#N/A,TRUE,"Detail"}</definedName>
    <definedName name="_________hp10" localSheetId="0" hidden="1">{#N/A,#N/A,TRUE,"Front";#N/A,#N/A,TRUE,"Simple Letter";#N/A,#N/A,TRUE,"Inside";#N/A,#N/A,TRUE,"Contents";#N/A,#N/A,TRUE,"Basis";#N/A,#N/A,TRUE,"Inclusions";#N/A,#N/A,TRUE,"Exclusions";#N/A,#N/A,TRUE,"Areas";#N/A,#N/A,TRUE,"Summary";#N/A,#N/A,TRUE,"Detail"}</definedName>
    <definedName name="_________hp10" hidden="1">{#N/A,#N/A,TRUE,"Front";#N/A,#N/A,TRUE,"Simple Letter";#N/A,#N/A,TRUE,"Inside";#N/A,#N/A,TRUE,"Contents";#N/A,#N/A,TRUE,"Basis";#N/A,#N/A,TRUE,"Inclusions";#N/A,#N/A,TRUE,"Exclusions";#N/A,#N/A,TRUE,"Areas";#N/A,#N/A,TRUE,"Summary";#N/A,#N/A,TRUE,"Detail"}</definedName>
    <definedName name="_________len2">#REF!</definedName>
    <definedName name="_________len3">#REF!</definedName>
    <definedName name="_________new8" hidden="1">[1]GRSummary!#REF!</definedName>
    <definedName name="_________pc1">#REF!</definedName>
    <definedName name="_________pc2">#REF!</definedName>
    <definedName name="_________pc3">#REF!</definedName>
    <definedName name="_________tbc2">#REF!</definedName>
    <definedName name="_________tbc3">#REF!</definedName>
    <definedName name="_________wid2">#REF!</definedName>
    <definedName name="_________wid3">#REF!</definedName>
    <definedName name="________A655600">#REF!</definedName>
    <definedName name="________a65631">#REF!</definedName>
    <definedName name="________cat12" localSheetId="1" hidden="1">{#N/A,#N/A,TRUE,"Front";#N/A,#N/A,TRUE,"Simple Letter";#N/A,#N/A,TRUE,"Inside";#N/A,#N/A,TRUE,"Contents";#N/A,#N/A,TRUE,"Basis";#N/A,#N/A,TRUE,"Inclusions";#N/A,#N/A,TRUE,"Exclusions";#N/A,#N/A,TRUE,"Areas";#N/A,#N/A,TRUE,"Summary";#N/A,#N/A,TRUE,"Detail"}</definedName>
    <definedName name="________cat12" localSheetId="0" hidden="1">{#N/A,#N/A,TRUE,"Front";#N/A,#N/A,TRUE,"Simple Letter";#N/A,#N/A,TRUE,"Inside";#N/A,#N/A,TRUE,"Contents";#N/A,#N/A,TRUE,"Basis";#N/A,#N/A,TRUE,"Inclusions";#N/A,#N/A,TRUE,"Exclusions";#N/A,#N/A,TRUE,"Areas";#N/A,#N/A,TRUE,"Summary";#N/A,#N/A,TRUE,"Detail"}</definedName>
    <definedName name="________cat12" hidden="1">{#N/A,#N/A,TRUE,"Front";#N/A,#N/A,TRUE,"Simple Letter";#N/A,#N/A,TRUE,"Inside";#N/A,#N/A,TRUE,"Contents";#N/A,#N/A,TRUE,"Basis";#N/A,#N/A,TRUE,"Inclusions";#N/A,#N/A,TRUE,"Exclusions";#N/A,#N/A,TRUE,"Areas";#N/A,#N/A,TRUE,"Summary";#N/A,#N/A,TRUE,"Detail"}</definedName>
    <definedName name="________ccr1" localSheetId="1" hidden="1">{#N/A,#N/A,TRUE,"Cover";#N/A,#N/A,TRUE,"Conts";#N/A,#N/A,TRUE,"VOS";#N/A,#N/A,TRUE,"Warrington";#N/A,#N/A,TRUE,"Widnes"}</definedName>
    <definedName name="________ccr1" localSheetId="0" hidden="1">{#N/A,#N/A,TRUE,"Cover";#N/A,#N/A,TRUE,"Conts";#N/A,#N/A,TRUE,"VOS";#N/A,#N/A,TRUE,"Warrington";#N/A,#N/A,TRUE,"Widnes"}</definedName>
    <definedName name="________ccr1" hidden="1">{#N/A,#N/A,TRUE,"Cover";#N/A,#N/A,TRUE,"Conts";#N/A,#N/A,TRUE,"VOS";#N/A,#N/A,TRUE,"Warrington";#N/A,#N/A,TRUE,"Widnes"}</definedName>
    <definedName name="________dep2">#REF!</definedName>
    <definedName name="________dep3">#REF!</definedName>
    <definedName name="________ext2">#REF!</definedName>
    <definedName name="________ext3">#REF!</definedName>
    <definedName name="________hp10" localSheetId="1" hidden="1">{#N/A,#N/A,TRUE,"Front";#N/A,#N/A,TRUE,"Simple Letter";#N/A,#N/A,TRUE,"Inside";#N/A,#N/A,TRUE,"Contents";#N/A,#N/A,TRUE,"Basis";#N/A,#N/A,TRUE,"Inclusions";#N/A,#N/A,TRUE,"Exclusions";#N/A,#N/A,TRUE,"Areas";#N/A,#N/A,TRUE,"Summary";#N/A,#N/A,TRUE,"Detail"}</definedName>
    <definedName name="________hp10" localSheetId="0" hidden="1">{#N/A,#N/A,TRUE,"Front";#N/A,#N/A,TRUE,"Simple Letter";#N/A,#N/A,TRUE,"Inside";#N/A,#N/A,TRUE,"Contents";#N/A,#N/A,TRUE,"Basis";#N/A,#N/A,TRUE,"Inclusions";#N/A,#N/A,TRUE,"Exclusions";#N/A,#N/A,TRUE,"Areas";#N/A,#N/A,TRUE,"Summary";#N/A,#N/A,TRUE,"Detail"}</definedName>
    <definedName name="________hp10" hidden="1">{#N/A,#N/A,TRUE,"Front";#N/A,#N/A,TRUE,"Simple Letter";#N/A,#N/A,TRUE,"Inside";#N/A,#N/A,TRUE,"Contents";#N/A,#N/A,TRUE,"Basis";#N/A,#N/A,TRUE,"Inclusions";#N/A,#N/A,TRUE,"Exclusions";#N/A,#N/A,TRUE,"Areas";#N/A,#N/A,TRUE,"Summary";#N/A,#N/A,TRUE,"Detail"}</definedName>
    <definedName name="________len2">#REF!</definedName>
    <definedName name="________len3">#REF!</definedName>
    <definedName name="________new8" hidden="1">[1]GRSummary!#REF!</definedName>
    <definedName name="________pc1">#REF!</definedName>
    <definedName name="________pc2">#REF!</definedName>
    <definedName name="________pc3">#REF!</definedName>
    <definedName name="________tbc2">#REF!</definedName>
    <definedName name="________tbc3">#REF!</definedName>
    <definedName name="________wid2">#REF!</definedName>
    <definedName name="________wid3">#REF!</definedName>
    <definedName name="_______A655600">#REF!</definedName>
    <definedName name="_______a65631">#REF!</definedName>
    <definedName name="_______AXX1">#REF!</definedName>
    <definedName name="_______axx2">#REF!</definedName>
    <definedName name="_______axx3">#REF!</definedName>
    <definedName name="_______axx4">#REF!</definedName>
    <definedName name="_______bol1">#REF!</definedName>
    <definedName name="_______cat12" localSheetId="1" hidden="1">{#N/A,#N/A,TRUE,"Front";#N/A,#N/A,TRUE,"Simple Letter";#N/A,#N/A,TRUE,"Inside";#N/A,#N/A,TRUE,"Contents";#N/A,#N/A,TRUE,"Basis";#N/A,#N/A,TRUE,"Inclusions";#N/A,#N/A,TRUE,"Exclusions";#N/A,#N/A,TRUE,"Areas";#N/A,#N/A,TRUE,"Summary";#N/A,#N/A,TRUE,"Detail"}</definedName>
    <definedName name="_______cat12" localSheetId="0" hidden="1">{#N/A,#N/A,TRUE,"Front";#N/A,#N/A,TRUE,"Simple Letter";#N/A,#N/A,TRUE,"Inside";#N/A,#N/A,TRUE,"Contents";#N/A,#N/A,TRUE,"Basis";#N/A,#N/A,TRUE,"Inclusions";#N/A,#N/A,TRUE,"Exclusions";#N/A,#N/A,TRUE,"Areas";#N/A,#N/A,TRUE,"Summary";#N/A,#N/A,TRUE,"Detail"}</definedName>
    <definedName name="_______cat12" hidden="1">{#N/A,#N/A,TRUE,"Front";#N/A,#N/A,TRUE,"Simple Letter";#N/A,#N/A,TRUE,"Inside";#N/A,#N/A,TRUE,"Contents";#N/A,#N/A,TRUE,"Basis";#N/A,#N/A,TRUE,"Inclusions";#N/A,#N/A,TRUE,"Exclusions";#N/A,#N/A,TRUE,"Areas";#N/A,#N/A,TRUE,"Summary";#N/A,#N/A,TRUE,"Detail"}</definedName>
    <definedName name="_______ccr1" localSheetId="1" hidden="1">{#N/A,#N/A,TRUE,"Cover";#N/A,#N/A,TRUE,"Conts";#N/A,#N/A,TRUE,"VOS";#N/A,#N/A,TRUE,"Warrington";#N/A,#N/A,TRUE,"Widnes"}</definedName>
    <definedName name="_______ccr1" localSheetId="0" hidden="1">{#N/A,#N/A,TRUE,"Cover";#N/A,#N/A,TRUE,"Conts";#N/A,#N/A,TRUE,"VOS";#N/A,#N/A,TRUE,"Warrington";#N/A,#N/A,TRUE,"Widnes"}</definedName>
    <definedName name="_______ccr1" hidden="1">{#N/A,#N/A,TRUE,"Cover";#N/A,#N/A,TRUE,"Conts";#N/A,#N/A,TRUE,"VOS";#N/A,#N/A,TRUE,"Warrington";#N/A,#N/A,TRUE,"Widnes"}</definedName>
    <definedName name="_______dep2">#REF!</definedName>
    <definedName name="_______dep3">#REF!</definedName>
    <definedName name="_______ext2">#REF!</definedName>
    <definedName name="_______ext3">#REF!</definedName>
    <definedName name="_______hfi04">#REF!</definedName>
    <definedName name="_______hfi1">#REF!</definedName>
    <definedName name="_______hfi2">#REF!</definedName>
    <definedName name="_______hp10" localSheetId="1" hidden="1">{#N/A,#N/A,TRUE,"Front";#N/A,#N/A,TRUE,"Simple Letter";#N/A,#N/A,TRUE,"Inside";#N/A,#N/A,TRUE,"Contents";#N/A,#N/A,TRUE,"Basis";#N/A,#N/A,TRUE,"Inclusions";#N/A,#N/A,TRUE,"Exclusions";#N/A,#N/A,TRUE,"Areas";#N/A,#N/A,TRUE,"Summary";#N/A,#N/A,TRUE,"Detail"}</definedName>
    <definedName name="_______hp10" localSheetId="0" hidden="1">{#N/A,#N/A,TRUE,"Front";#N/A,#N/A,TRUE,"Simple Letter";#N/A,#N/A,TRUE,"Inside";#N/A,#N/A,TRUE,"Contents";#N/A,#N/A,TRUE,"Basis";#N/A,#N/A,TRUE,"Inclusions";#N/A,#N/A,TRUE,"Exclusions";#N/A,#N/A,TRUE,"Areas";#N/A,#N/A,TRUE,"Summary";#N/A,#N/A,TRUE,"Detail"}</definedName>
    <definedName name="_______hp10" hidden="1">{#N/A,#N/A,TRUE,"Front";#N/A,#N/A,TRUE,"Simple Letter";#N/A,#N/A,TRUE,"Inside";#N/A,#N/A,TRUE,"Contents";#N/A,#N/A,TRUE,"Basis";#N/A,#N/A,TRUE,"Inclusions";#N/A,#N/A,TRUE,"Exclusions";#N/A,#N/A,TRUE,"Areas";#N/A,#N/A,TRUE,"Summary";#N/A,#N/A,TRUE,"Detail"}</definedName>
    <definedName name="_______Ki1">#REF!</definedName>
    <definedName name="_______Ki2">#REF!</definedName>
    <definedName name="_______len2">#REF!</definedName>
    <definedName name="_______len3">#REF!</definedName>
    <definedName name="_______MAN1">#REF!</definedName>
    <definedName name="_______new8" hidden="1">[1]GRSummary!#REF!</definedName>
    <definedName name="_______PB1">#REF!</definedName>
    <definedName name="_______pc1">#REF!</definedName>
    <definedName name="_______pc2">#REF!</definedName>
    <definedName name="_______pc3">#REF!</definedName>
    <definedName name="_______Re1">#REF!</definedName>
    <definedName name="_______Rs1">#REF!</definedName>
    <definedName name="_______SH1">#REF!</definedName>
    <definedName name="_______SH2">#REF!</definedName>
    <definedName name="_______SH3">#REF!</definedName>
    <definedName name="_______SH4">#REF!</definedName>
    <definedName name="_______SH5">#REF!</definedName>
    <definedName name="_______tbc2">#REF!</definedName>
    <definedName name="_______tbc3">#REF!</definedName>
    <definedName name="_______te1">#REF!</definedName>
    <definedName name="_______wid2">#REF!</definedName>
    <definedName name="_______wid3">#REF!</definedName>
    <definedName name="_______xlfn.BAHTTEXT" hidden="1">#NAME?</definedName>
    <definedName name="______A2">#REF!</definedName>
    <definedName name="______AXX1">#REF!</definedName>
    <definedName name="______axx2">#REF!</definedName>
    <definedName name="______axx3">#REF!</definedName>
    <definedName name="______axx4">#REF!</definedName>
    <definedName name="______bol1">#REF!</definedName>
    <definedName name="______cat12" localSheetId="1" hidden="1">{#N/A,#N/A,TRUE,"Front";#N/A,#N/A,TRUE,"Simple Letter";#N/A,#N/A,TRUE,"Inside";#N/A,#N/A,TRUE,"Contents";#N/A,#N/A,TRUE,"Basis";#N/A,#N/A,TRUE,"Inclusions";#N/A,#N/A,TRUE,"Exclusions";#N/A,#N/A,TRUE,"Areas";#N/A,#N/A,TRUE,"Summary";#N/A,#N/A,TRUE,"Detail"}</definedName>
    <definedName name="______cat12" localSheetId="0" hidden="1">{#N/A,#N/A,TRUE,"Front";#N/A,#N/A,TRUE,"Simple Letter";#N/A,#N/A,TRUE,"Inside";#N/A,#N/A,TRUE,"Contents";#N/A,#N/A,TRUE,"Basis";#N/A,#N/A,TRUE,"Inclusions";#N/A,#N/A,TRUE,"Exclusions";#N/A,#N/A,TRUE,"Areas";#N/A,#N/A,TRUE,"Summary";#N/A,#N/A,TRUE,"Detail"}</definedName>
    <definedName name="______cat12" hidden="1">{#N/A,#N/A,TRUE,"Front";#N/A,#N/A,TRUE,"Simple Letter";#N/A,#N/A,TRUE,"Inside";#N/A,#N/A,TRUE,"Contents";#N/A,#N/A,TRUE,"Basis";#N/A,#N/A,TRUE,"Inclusions";#N/A,#N/A,TRUE,"Exclusions";#N/A,#N/A,TRUE,"Areas";#N/A,#N/A,TRUE,"Summary";#N/A,#N/A,TRUE,"Detail"}</definedName>
    <definedName name="______ccr1" localSheetId="1" hidden="1">{#N/A,#N/A,TRUE,"Cover";#N/A,#N/A,TRUE,"Conts";#N/A,#N/A,TRUE,"VOS";#N/A,#N/A,TRUE,"Warrington";#N/A,#N/A,TRUE,"Widnes"}</definedName>
    <definedName name="______ccr1" localSheetId="0" hidden="1">{#N/A,#N/A,TRUE,"Cover";#N/A,#N/A,TRUE,"Conts";#N/A,#N/A,TRUE,"VOS";#N/A,#N/A,TRUE,"Warrington";#N/A,#N/A,TRUE,"Widnes"}</definedName>
    <definedName name="______ccr1" hidden="1">{#N/A,#N/A,TRUE,"Cover";#N/A,#N/A,TRUE,"Conts";#N/A,#N/A,TRUE,"VOS";#N/A,#N/A,TRUE,"Warrington";#N/A,#N/A,TRUE,"Widnes"}</definedName>
    <definedName name="______dep2">#REF!</definedName>
    <definedName name="______dep3">#REF!</definedName>
    <definedName name="______ext2">#REF!</definedName>
    <definedName name="______ext3">#REF!</definedName>
    <definedName name="______hfi04">#REF!</definedName>
    <definedName name="______hfi1">#REF!</definedName>
    <definedName name="______hfi2">#REF!</definedName>
    <definedName name="______hp10" localSheetId="1" hidden="1">{#N/A,#N/A,TRUE,"Front";#N/A,#N/A,TRUE,"Simple Letter";#N/A,#N/A,TRUE,"Inside";#N/A,#N/A,TRUE,"Contents";#N/A,#N/A,TRUE,"Basis";#N/A,#N/A,TRUE,"Inclusions";#N/A,#N/A,TRUE,"Exclusions";#N/A,#N/A,TRUE,"Areas";#N/A,#N/A,TRUE,"Summary";#N/A,#N/A,TRUE,"Detail"}</definedName>
    <definedName name="______hp10" localSheetId="0" hidden="1">{#N/A,#N/A,TRUE,"Front";#N/A,#N/A,TRUE,"Simple Letter";#N/A,#N/A,TRUE,"Inside";#N/A,#N/A,TRUE,"Contents";#N/A,#N/A,TRUE,"Basis";#N/A,#N/A,TRUE,"Inclusions";#N/A,#N/A,TRUE,"Exclusions";#N/A,#N/A,TRUE,"Areas";#N/A,#N/A,TRUE,"Summary";#N/A,#N/A,TRUE,"Detail"}</definedName>
    <definedName name="______hp10" hidden="1">{#N/A,#N/A,TRUE,"Front";#N/A,#N/A,TRUE,"Simple Letter";#N/A,#N/A,TRUE,"Inside";#N/A,#N/A,TRUE,"Contents";#N/A,#N/A,TRUE,"Basis";#N/A,#N/A,TRUE,"Inclusions";#N/A,#N/A,TRUE,"Exclusions";#N/A,#N/A,TRUE,"Areas";#N/A,#N/A,TRUE,"Summary";#N/A,#N/A,TRUE,"Detail"}</definedName>
    <definedName name="______Ki1">#REF!</definedName>
    <definedName name="______Ki2">#REF!</definedName>
    <definedName name="______len2">#REF!</definedName>
    <definedName name="______len3">#REF!</definedName>
    <definedName name="______MAN1">#REF!</definedName>
    <definedName name="______mnk1">#REF!</definedName>
    <definedName name="______new8" hidden="1">[1]GRSummary!#REF!</definedName>
    <definedName name="______PB1">#REF!</definedName>
    <definedName name="______pc1">#REF!</definedName>
    <definedName name="______pc2">#REF!</definedName>
    <definedName name="______pc3">#REF!</definedName>
    <definedName name="______Re1">#REF!</definedName>
    <definedName name="______Rs1">#REF!</definedName>
    <definedName name="______S3">#REF!</definedName>
    <definedName name="______SH1">#REF!</definedName>
    <definedName name="______SH2">#REF!</definedName>
    <definedName name="______SH3">#REF!</definedName>
    <definedName name="______SH4">#REF!</definedName>
    <definedName name="______SH5">#REF!</definedName>
    <definedName name="______tbc2">#REF!</definedName>
    <definedName name="______tbc3">#REF!</definedName>
    <definedName name="______te1">#REF!</definedName>
    <definedName name="______wid2">#REF!</definedName>
    <definedName name="______wid3">#REF!</definedName>
    <definedName name="______xlfn.BAHTTEXT" hidden="1">#NAME?</definedName>
    <definedName name="_____A2">#REF!</definedName>
    <definedName name="_____A655600">#REF!</definedName>
    <definedName name="_____a65631">#REF!</definedName>
    <definedName name="_____AXX1">#REF!</definedName>
    <definedName name="_____axx2">#REF!</definedName>
    <definedName name="_____axx3">#REF!</definedName>
    <definedName name="_____axx4">#REF!</definedName>
    <definedName name="_____bol1">#REF!</definedName>
    <definedName name="_____cat12" localSheetId="1" hidden="1">{#N/A,#N/A,TRUE,"Front";#N/A,#N/A,TRUE,"Simple Letter";#N/A,#N/A,TRUE,"Inside";#N/A,#N/A,TRUE,"Contents";#N/A,#N/A,TRUE,"Basis";#N/A,#N/A,TRUE,"Inclusions";#N/A,#N/A,TRUE,"Exclusions";#N/A,#N/A,TRUE,"Areas";#N/A,#N/A,TRUE,"Summary";#N/A,#N/A,TRUE,"Detail"}</definedName>
    <definedName name="_____cat12" localSheetId="0" hidden="1">{#N/A,#N/A,TRUE,"Front";#N/A,#N/A,TRUE,"Simple Letter";#N/A,#N/A,TRUE,"Inside";#N/A,#N/A,TRUE,"Contents";#N/A,#N/A,TRUE,"Basis";#N/A,#N/A,TRUE,"Inclusions";#N/A,#N/A,TRUE,"Exclusions";#N/A,#N/A,TRUE,"Areas";#N/A,#N/A,TRUE,"Summary";#N/A,#N/A,TRUE,"Detail"}</definedName>
    <definedName name="_____cat12" hidden="1">{#N/A,#N/A,TRUE,"Front";#N/A,#N/A,TRUE,"Simple Letter";#N/A,#N/A,TRUE,"Inside";#N/A,#N/A,TRUE,"Contents";#N/A,#N/A,TRUE,"Basis";#N/A,#N/A,TRUE,"Inclusions";#N/A,#N/A,TRUE,"Exclusions";#N/A,#N/A,TRUE,"Areas";#N/A,#N/A,TRUE,"Summary";#N/A,#N/A,TRUE,"Detail"}</definedName>
    <definedName name="_____ccr1" localSheetId="1" hidden="1">{#N/A,#N/A,TRUE,"Cover";#N/A,#N/A,TRUE,"Conts";#N/A,#N/A,TRUE,"VOS";#N/A,#N/A,TRUE,"Warrington";#N/A,#N/A,TRUE,"Widnes"}</definedName>
    <definedName name="_____ccr1" localSheetId="0" hidden="1">{#N/A,#N/A,TRUE,"Cover";#N/A,#N/A,TRUE,"Conts";#N/A,#N/A,TRUE,"VOS";#N/A,#N/A,TRUE,"Warrington";#N/A,#N/A,TRUE,"Widnes"}</definedName>
    <definedName name="_____ccr1" hidden="1">{#N/A,#N/A,TRUE,"Cover";#N/A,#N/A,TRUE,"Conts";#N/A,#N/A,TRUE,"VOS";#N/A,#N/A,TRUE,"Warrington";#N/A,#N/A,TRUE,"Widnes"}</definedName>
    <definedName name="_____dep2">#REF!</definedName>
    <definedName name="_____dep3">#REF!</definedName>
    <definedName name="_____ext2">#REF!</definedName>
    <definedName name="_____ext3">#REF!</definedName>
    <definedName name="_____hfi04">#REF!</definedName>
    <definedName name="_____hfi1">#REF!</definedName>
    <definedName name="_____hfi2">#REF!</definedName>
    <definedName name="_____hp10" localSheetId="1" hidden="1">{#N/A,#N/A,TRUE,"Front";#N/A,#N/A,TRUE,"Simple Letter";#N/A,#N/A,TRUE,"Inside";#N/A,#N/A,TRUE,"Contents";#N/A,#N/A,TRUE,"Basis";#N/A,#N/A,TRUE,"Inclusions";#N/A,#N/A,TRUE,"Exclusions";#N/A,#N/A,TRUE,"Areas";#N/A,#N/A,TRUE,"Summary";#N/A,#N/A,TRUE,"Detail"}</definedName>
    <definedName name="_____hp10" localSheetId="0" hidden="1">{#N/A,#N/A,TRUE,"Front";#N/A,#N/A,TRUE,"Simple Letter";#N/A,#N/A,TRUE,"Inside";#N/A,#N/A,TRUE,"Contents";#N/A,#N/A,TRUE,"Basis";#N/A,#N/A,TRUE,"Inclusions";#N/A,#N/A,TRUE,"Exclusions";#N/A,#N/A,TRUE,"Areas";#N/A,#N/A,TRUE,"Summary";#N/A,#N/A,TRUE,"Detail"}</definedName>
    <definedName name="_____hp10" hidden="1">{#N/A,#N/A,TRUE,"Front";#N/A,#N/A,TRUE,"Simple Letter";#N/A,#N/A,TRUE,"Inside";#N/A,#N/A,TRUE,"Contents";#N/A,#N/A,TRUE,"Basis";#N/A,#N/A,TRUE,"Inclusions";#N/A,#N/A,TRUE,"Exclusions";#N/A,#N/A,TRUE,"Areas";#N/A,#N/A,TRUE,"Summary";#N/A,#N/A,TRUE,"Detail"}</definedName>
    <definedName name="_____key2" hidden="1">[2]BM!#REF!</definedName>
    <definedName name="_____Ki1">#REF!</definedName>
    <definedName name="_____Ki2">#REF!</definedName>
    <definedName name="_____len2">#REF!</definedName>
    <definedName name="_____len3">#REF!</definedName>
    <definedName name="_____MAN1">#REF!</definedName>
    <definedName name="_____mnk1">#REF!</definedName>
    <definedName name="_____new8" hidden="1">[1]GRSummary!#REF!</definedName>
    <definedName name="_____nr83">#REF!</definedName>
    <definedName name="_____PB1">#REF!</definedName>
    <definedName name="_____pc1">#REF!</definedName>
    <definedName name="_____pc2">#REF!</definedName>
    <definedName name="_____pc3">#REF!</definedName>
    <definedName name="_____RAB002" localSheetId="1" hidden="1">{#N/A,#N/A,TRUE,"Front";#N/A,#N/A,TRUE,"Simple Letter";#N/A,#N/A,TRUE,"Inside";#N/A,#N/A,TRUE,"Contents";#N/A,#N/A,TRUE,"Basis";#N/A,#N/A,TRUE,"Inclusions";#N/A,#N/A,TRUE,"Exclusions";#N/A,#N/A,TRUE,"Areas";#N/A,#N/A,TRUE,"Summary";#N/A,#N/A,TRUE,"Detail"}</definedName>
    <definedName name="_____RAB002" localSheetId="0" hidden="1">{#N/A,#N/A,TRUE,"Front";#N/A,#N/A,TRUE,"Simple Letter";#N/A,#N/A,TRUE,"Inside";#N/A,#N/A,TRUE,"Contents";#N/A,#N/A,TRUE,"Basis";#N/A,#N/A,TRUE,"Inclusions";#N/A,#N/A,TRUE,"Exclusions";#N/A,#N/A,TRUE,"Areas";#N/A,#N/A,TRUE,"Summary";#N/A,#N/A,TRUE,"Detail"}</definedName>
    <definedName name="_____RAB002" hidden="1">{#N/A,#N/A,TRUE,"Front";#N/A,#N/A,TRUE,"Simple Letter";#N/A,#N/A,TRUE,"Inside";#N/A,#N/A,TRUE,"Contents";#N/A,#N/A,TRUE,"Basis";#N/A,#N/A,TRUE,"Inclusions";#N/A,#N/A,TRUE,"Exclusions";#N/A,#N/A,TRUE,"Areas";#N/A,#N/A,TRUE,"Summary";#N/A,#N/A,TRUE,"Detail"}</definedName>
    <definedName name="_____Re1">#REF!</definedName>
    <definedName name="_____Rs1">#REF!</definedName>
    <definedName name="_____S3">#REF!</definedName>
    <definedName name="_____SH1">#REF!</definedName>
    <definedName name="_____SH2">#REF!</definedName>
    <definedName name="_____SH3">#REF!</definedName>
    <definedName name="_____SH4">#REF!</definedName>
    <definedName name="_____SH5">#REF!</definedName>
    <definedName name="_____tbc2">#REF!</definedName>
    <definedName name="_____tbc3">#REF!</definedName>
    <definedName name="_____te1">#REF!</definedName>
    <definedName name="_____wid2">#REF!</definedName>
    <definedName name="_____wid3">#REF!</definedName>
    <definedName name="_____xlfn.BAHTTEXT" hidden="1">#NAME?</definedName>
    <definedName name="_____xlnm.Print_Area_15">#REF!</definedName>
    <definedName name="_____xlnm.Print_Titles_1">'[3]1-G1'!#REF!</definedName>
    <definedName name="_____xlnm.Print_Titles_15">#REF!</definedName>
    <definedName name="____A2">#REF!</definedName>
    <definedName name="____A655600">#REF!</definedName>
    <definedName name="____a65631">#REF!</definedName>
    <definedName name="____ab1" localSheetId="1" hidden="1">{#N/A,#N/A,FALSE,"SumD";#N/A,#N/A,FALSE,"ElecD";#N/A,#N/A,FALSE,"MechD";#N/A,#N/A,FALSE,"GeotD";#N/A,#N/A,FALSE,"PrcsD";#N/A,#N/A,FALSE,"TunnD";#N/A,#N/A,FALSE,"CivlD";#N/A,#N/A,FALSE,"NtwkD";#N/A,#N/A,FALSE,"EstgD";#N/A,#N/A,FALSE,"PEngD"}</definedName>
    <definedName name="____ab1" localSheetId="0" hidden="1">{#N/A,#N/A,FALSE,"SumD";#N/A,#N/A,FALSE,"ElecD";#N/A,#N/A,FALSE,"MechD";#N/A,#N/A,FALSE,"GeotD";#N/A,#N/A,FALSE,"PrcsD";#N/A,#N/A,FALSE,"TunnD";#N/A,#N/A,FALSE,"CivlD";#N/A,#N/A,FALSE,"NtwkD";#N/A,#N/A,FALSE,"EstgD";#N/A,#N/A,FALSE,"PEngD"}</definedName>
    <definedName name="____ab1" hidden="1">{#N/A,#N/A,FALSE,"SumD";#N/A,#N/A,FALSE,"ElecD";#N/A,#N/A,FALSE,"MechD";#N/A,#N/A,FALSE,"GeotD";#N/A,#N/A,FALSE,"PrcsD";#N/A,#N/A,FALSE,"TunnD";#N/A,#N/A,FALSE,"CivlD";#N/A,#N/A,FALSE,"NtwkD";#N/A,#N/A,FALSE,"EstgD";#N/A,#N/A,FALSE,"PEngD"}</definedName>
    <definedName name="____as1" localSheetId="1" hidden="1">{#N/A,#N/A,FALSE,"SumD";#N/A,#N/A,FALSE,"ElecD";#N/A,#N/A,FALSE,"MechD";#N/A,#N/A,FALSE,"GeotD";#N/A,#N/A,FALSE,"PrcsD";#N/A,#N/A,FALSE,"TunnD";#N/A,#N/A,FALSE,"CivlD";#N/A,#N/A,FALSE,"NtwkD";#N/A,#N/A,FALSE,"EstgD";#N/A,#N/A,FALSE,"PEngD"}</definedName>
    <definedName name="____as1" localSheetId="0" hidden="1">{#N/A,#N/A,FALSE,"SumD";#N/A,#N/A,FALSE,"ElecD";#N/A,#N/A,FALSE,"MechD";#N/A,#N/A,FALSE,"GeotD";#N/A,#N/A,FALSE,"PrcsD";#N/A,#N/A,FALSE,"TunnD";#N/A,#N/A,FALSE,"CivlD";#N/A,#N/A,FALSE,"NtwkD";#N/A,#N/A,FALSE,"EstgD";#N/A,#N/A,FALSE,"PEngD"}</definedName>
    <definedName name="____as1" hidden="1">{#N/A,#N/A,FALSE,"SumD";#N/A,#N/A,FALSE,"ElecD";#N/A,#N/A,FALSE,"MechD";#N/A,#N/A,FALSE,"GeotD";#N/A,#N/A,FALSE,"PrcsD";#N/A,#N/A,FALSE,"TunnD";#N/A,#N/A,FALSE,"CivlD";#N/A,#N/A,FALSE,"NtwkD";#N/A,#N/A,FALSE,"EstgD";#N/A,#N/A,FALSE,"PEngD"}</definedName>
    <definedName name="____AXX1">#REF!</definedName>
    <definedName name="____axx2">#REF!</definedName>
    <definedName name="____axx3">#REF!</definedName>
    <definedName name="____axx4">#REF!</definedName>
    <definedName name="____bol1">#REF!</definedName>
    <definedName name="____cat12" localSheetId="1" hidden="1">{#N/A,#N/A,TRUE,"Front";#N/A,#N/A,TRUE,"Simple Letter";#N/A,#N/A,TRUE,"Inside";#N/A,#N/A,TRUE,"Contents";#N/A,#N/A,TRUE,"Basis";#N/A,#N/A,TRUE,"Inclusions";#N/A,#N/A,TRUE,"Exclusions";#N/A,#N/A,TRUE,"Areas";#N/A,#N/A,TRUE,"Summary";#N/A,#N/A,TRUE,"Detail"}</definedName>
    <definedName name="____cat12" localSheetId="0" hidden="1">{#N/A,#N/A,TRUE,"Front";#N/A,#N/A,TRUE,"Simple Letter";#N/A,#N/A,TRUE,"Inside";#N/A,#N/A,TRUE,"Contents";#N/A,#N/A,TRUE,"Basis";#N/A,#N/A,TRUE,"Inclusions";#N/A,#N/A,TRUE,"Exclusions";#N/A,#N/A,TRUE,"Areas";#N/A,#N/A,TRUE,"Summary";#N/A,#N/A,TRUE,"Detail"}</definedName>
    <definedName name="____cat12" hidden="1">{#N/A,#N/A,TRUE,"Front";#N/A,#N/A,TRUE,"Simple Letter";#N/A,#N/A,TRUE,"Inside";#N/A,#N/A,TRUE,"Contents";#N/A,#N/A,TRUE,"Basis";#N/A,#N/A,TRUE,"Inclusions";#N/A,#N/A,TRUE,"Exclusions";#N/A,#N/A,TRUE,"Areas";#N/A,#N/A,TRUE,"Summary";#N/A,#N/A,TRUE,"Detail"}</definedName>
    <definedName name="____ccr1" localSheetId="1" hidden="1">{#N/A,#N/A,TRUE,"Cover";#N/A,#N/A,TRUE,"Conts";#N/A,#N/A,TRUE,"VOS";#N/A,#N/A,TRUE,"Warrington";#N/A,#N/A,TRUE,"Widnes"}</definedName>
    <definedName name="____ccr1" localSheetId="0" hidden="1">{#N/A,#N/A,TRUE,"Cover";#N/A,#N/A,TRUE,"Conts";#N/A,#N/A,TRUE,"VOS";#N/A,#N/A,TRUE,"Warrington";#N/A,#N/A,TRUE,"Widnes"}</definedName>
    <definedName name="____ccr1" hidden="1">{#N/A,#N/A,TRUE,"Cover";#N/A,#N/A,TRUE,"Conts";#N/A,#N/A,TRUE,"VOS";#N/A,#N/A,TRUE,"Warrington";#N/A,#N/A,TRUE,"Widnes"}</definedName>
    <definedName name="____dep2">#REF!</definedName>
    <definedName name="____dep3">#REF!</definedName>
    <definedName name="____ext2">#REF!</definedName>
    <definedName name="____ext3">#REF!</definedName>
    <definedName name="____hfi04">#REF!</definedName>
    <definedName name="____hfi1">#REF!</definedName>
    <definedName name="____hfi2">#REF!</definedName>
    <definedName name="____hp10" localSheetId="1" hidden="1">{#N/A,#N/A,TRUE,"Front";#N/A,#N/A,TRUE,"Simple Letter";#N/A,#N/A,TRUE,"Inside";#N/A,#N/A,TRUE,"Contents";#N/A,#N/A,TRUE,"Basis";#N/A,#N/A,TRUE,"Inclusions";#N/A,#N/A,TRUE,"Exclusions";#N/A,#N/A,TRUE,"Areas";#N/A,#N/A,TRUE,"Summary";#N/A,#N/A,TRUE,"Detail"}</definedName>
    <definedName name="____hp10" localSheetId="0" hidden="1">{#N/A,#N/A,TRUE,"Front";#N/A,#N/A,TRUE,"Simple Letter";#N/A,#N/A,TRUE,"Inside";#N/A,#N/A,TRUE,"Contents";#N/A,#N/A,TRUE,"Basis";#N/A,#N/A,TRUE,"Inclusions";#N/A,#N/A,TRUE,"Exclusions";#N/A,#N/A,TRUE,"Areas";#N/A,#N/A,TRUE,"Summary";#N/A,#N/A,TRUE,"Detail"}</definedName>
    <definedName name="____hp10" hidden="1">{#N/A,#N/A,TRUE,"Front";#N/A,#N/A,TRUE,"Simple Letter";#N/A,#N/A,TRUE,"Inside";#N/A,#N/A,TRUE,"Contents";#N/A,#N/A,TRUE,"Basis";#N/A,#N/A,TRUE,"Inclusions";#N/A,#N/A,TRUE,"Exclusions";#N/A,#N/A,TRUE,"Areas";#N/A,#N/A,TRUE,"Summary";#N/A,#N/A,TRUE,"Detail"}</definedName>
    <definedName name="____jay1">#REF!</definedName>
    <definedName name="____Ki1">#REF!</definedName>
    <definedName name="____Ki2">#REF!</definedName>
    <definedName name="____len2">#REF!</definedName>
    <definedName name="____len3">#REF!</definedName>
    <definedName name="____MAN1">#REF!</definedName>
    <definedName name="____mnk1">#REF!</definedName>
    <definedName name="____new8" hidden="1">[1]GRSummary!#REF!</definedName>
    <definedName name="____nr83">#REF!</definedName>
    <definedName name="____old3" localSheetId="1" hidden="1">{#N/A,#N/A,FALSE,"Summary";#N/A,#N/A,FALSE,"3TJ";#N/A,#N/A,FALSE,"3TN";#N/A,#N/A,FALSE,"3TP";#N/A,#N/A,FALSE,"3SJ";#N/A,#N/A,FALSE,"3CJ";#N/A,#N/A,FALSE,"3CN";#N/A,#N/A,FALSE,"3CP";#N/A,#N/A,FALSE,"3A"}</definedName>
    <definedName name="____old3" localSheetId="0" hidden="1">{#N/A,#N/A,FALSE,"Summary";#N/A,#N/A,FALSE,"3TJ";#N/A,#N/A,FALSE,"3TN";#N/A,#N/A,FALSE,"3TP";#N/A,#N/A,FALSE,"3SJ";#N/A,#N/A,FALSE,"3CJ";#N/A,#N/A,FALSE,"3CN";#N/A,#N/A,FALSE,"3CP";#N/A,#N/A,FALSE,"3A"}</definedName>
    <definedName name="____old3" hidden="1">{#N/A,#N/A,FALSE,"Summary";#N/A,#N/A,FALSE,"3TJ";#N/A,#N/A,FALSE,"3TN";#N/A,#N/A,FALSE,"3TP";#N/A,#N/A,FALSE,"3SJ";#N/A,#N/A,FALSE,"3CJ";#N/A,#N/A,FALSE,"3CN";#N/A,#N/A,FALSE,"3CP";#N/A,#N/A,FALSE,"3A"}</definedName>
    <definedName name="____old5" localSheetId="1" hidden="1">{#N/A,#N/A,FALSE,"Summary";#N/A,#N/A,FALSE,"3TJ";#N/A,#N/A,FALSE,"3TN";#N/A,#N/A,FALSE,"3TP";#N/A,#N/A,FALSE,"3SJ";#N/A,#N/A,FALSE,"3CJ";#N/A,#N/A,FALSE,"3CN";#N/A,#N/A,FALSE,"3CP";#N/A,#N/A,FALSE,"3A"}</definedName>
    <definedName name="____old5" localSheetId="0" hidden="1">{#N/A,#N/A,FALSE,"Summary";#N/A,#N/A,FALSE,"3TJ";#N/A,#N/A,FALSE,"3TN";#N/A,#N/A,FALSE,"3TP";#N/A,#N/A,FALSE,"3SJ";#N/A,#N/A,FALSE,"3CJ";#N/A,#N/A,FALSE,"3CN";#N/A,#N/A,FALSE,"3CP";#N/A,#N/A,FALSE,"3A"}</definedName>
    <definedName name="____old5" hidden="1">{#N/A,#N/A,FALSE,"Summary";#N/A,#N/A,FALSE,"3TJ";#N/A,#N/A,FALSE,"3TN";#N/A,#N/A,FALSE,"3TP";#N/A,#N/A,FALSE,"3SJ";#N/A,#N/A,FALSE,"3CJ";#N/A,#N/A,FALSE,"3CN";#N/A,#N/A,FALSE,"3CP";#N/A,#N/A,FALSE,"3A"}</definedName>
    <definedName name="____old7" localSheetId="1" hidden="1">{#N/A,#N/A,FALSE,"Summary";#N/A,#N/A,FALSE,"3TJ";#N/A,#N/A,FALSE,"3TN";#N/A,#N/A,FALSE,"3TP";#N/A,#N/A,FALSE,"3SJ";#N/A,#N/A,FALSE,"3CJ";#N/A,#N/A,FALSE,"3CN";#N/A,#N/A,FALSE,"3CP";#N/A,#N/A,FALSE,"3A"}</definedName>
    <definedName name="____old7" localSheetId="0" hidden="1">{#N/A,#N/A,FALSE,"Summary";#N/A,#N/A,FALSE,"3TJ";#N/A,#N/A,FALSE,"3TN";#N/A,#N/A,FALSE,"3TP";#N/A,#N/A,FALSE,"3SJ";#N/A,#N/A,FALSE,"3CJ";#N/A,#N/A,FALSE,"3CN";#N/A,#N/A,FALSE,"3CP";#N/A,#N/A,FALSE,"3A"}</definedName>
    <definedName name="____old7" hidden="1">{#N/A,#N/A,FALSE,"Summary";#N/A,#N/A,FALSE,"3TJ";#N/A,#N/A,FALSE,"3TN";#N/A,#N/A,FALSE,"3TP";#N/A,#N/A,FALSE,"3SJ";#N/A,#N/A,FALSE,"3CJ";#N/A,#N/A,FALSE,"3CN";#N/A,#N/A,FALSE,"3CP";#N/A,#N/A,FALSE,"3A"}</definedName>
    <definedName name="____PB1">#REF!</definedName>
    <definedName name="____pc1">#REF!</definedName>
    <definedName name="____pc2">#REF!</definedName>
    <definedName name="____pc3">#REF!</definedName>
    <definedName name="____RAB002" localSheetId="1" hidden="1">{#N/A,#N/A,TRUE,"Front";#N/A,#N/A,TRUE,"Simple Letter";#N/A,#N/A,TRUE,"Inside";#N/A,#N/A,TRUE,"Contents";#N/A,#N/A,TRUE,"Basis";#N/A,#N/A,TRUE,"Inclusions";#N/A,#N/A,TRUE,"Exclusions";#N/A,#N/A,TRUE,"Areas";#N/A,#N/A,TRUE,"Summary";#N/A,#N/A,TRUE,"Detail"}</definedName>
    <definedName name="____RAB002" localSheetId="0" hidden="1">{#N/A,#N/A,TRUE,"Front";#N/A,#N/A,TRUE,"Simple Letter";#N/A,#N/A,TRUE,"Inside";#N/A,#N/A,TRUE,"Contents";#N/A,#N/A,TRUE,"Basis";#N/A,#N/A,TRUE,"Inclusions";#N/A,#N/A,TRUE,"Exclusions";#N/A,#N/A,TRUE,"Areas";#N/A,#N/A,TRUE,"Summary";#N/A,#N/A,TRUE,"Detail"}</definedName>
    <definedName name="____RAB002" hidden="1">{#N/A,#N/A,TRUE,"Front";#N/A,#N/A,TRUE,"Simple Letter";#N/A,#N/A,TRUE,"Inside";#N/A,#N/A,TRUE,"Contents";#N/A,#N/A,TRUE,"Basis";#N/A,#N/A,TRUE,"Inclusions";#N/A,#N/A,TRUE,"Exclusions";#N/A,#N/A,TRUE,"Areas";#N/A,#N/A,TRUE,"Summary";#N/A,#N/A,TRUE,"Detail"}</definedName>
    <definedName name="____Re1">#REF!</definedName>
    <definedName name="____Rs1">#REF!</definedName>
    <definedName name="____S3">#REF!</definedName>
    <definedName name="____SH1">#REF!</definedName>
    <definedName name="____SH2">#REF!</definedName>
    <definedName name="____SH3">#REF!</definedName>
    <definedName name="____SH4">#REF!</definedName>
    <definedName name="____SH5">#REF!</definedName>
    <definedName name="____tab2">#REF!</definedName>
    <definedName name="____tbc2">#REF!</definedName>
    <definedName name="____tbc3">#REF!</definedName>
    <definedName name="____te1">#REF!</definedName>
    <definedName name="____wid2">#REF!</definedName>
    <definedName name="____wid3">#REF!</definedName>
    <definedName name="____xlfn.BAHTTEXT" hidden="1">#NAME?</definedName>
    <definedName name="___9__123Graph_BCHART_3" hidden="1">[4]CASHFLOWS!#REF!</definedName>
    <definedName name="___A2">#REF!</definedName>
    <definedName name="___A655600">#REF!</definedName>
    <definedName name="___a65631">#REF!</definedName>
    <definedName name="___ab1" localSheetId="1" hidden="1">{#N/A,#N/A,FALSE,"SumD";#N/A,#N/A,FALSE,"ElecD";#N/A,#N/A,FALSE,"MechD";#N/A,#N/A,FALSE,"GeotD";#N/A,#N/A,FALSE,"PrcsD";#N/A,#N/A,FALSE,"TunnD";#N/A,#N/A,FALSE,"CivlD";#N/A,#N/A,FALSE,"NtwkD";#N/A,#N/A,FALSE,"EstgD";#N/A,#N/A,FALSE,"PEngD"}</definedName>
    <definedName name="___ab1" localSheetId="0" hidden="1">{#N/A,#N/A,FALSE,"SumD";#N/A,#N/A,FALSE,"ElecD";#N/A,#N/A,FALSE,"MechD";#N/A,#N/A,FALSE,"GeotD";#N/A,#N/A,FALSE,"PrcsD";#N/A,#N/A,FALSE,"TunnD";#N/A,#N/A,FALSE,"CivlD";#N/A,#N/A,FALSE,"NtwkD";#N/A,#N/A,FALSE,"EstgD";#N/A,#N/A,FALSE,"PEngD"}</definedName>
    <definedName name="___ab1" hidden="1">{#N/A,#N/A,FALSE,"SumD";#N/A,#N/A,FALSE,"ElecD";#N/A,#N/A,FALSE,"MechD";#N/A,#N/A,FALSE,"GeotD";#N/A,#N/A,FALSE,"PrcsD";#N/A,#N/A,FALSE,"TunnD";#N/A,#N/A,FALSE,"CivlD";#N/A,#N/A,FALSE,"NtwkD";#N/A,#N/A,FALSE,"EstgD";#N/A,#N/A,FALSE,"PEngD"}</definedName>
    <definedName name="___as1" localSheetId="1" hidden="1">{#N/A,#N/A,FALSE,"SumD";#N/A,#N/A,FALSE,"ElecD";#N/A,#N/A,FALSE,"MechD";#N/A,#N/A,FALSE,"GeotD";#N/A,#N/A,FALSE,"PrcsD";#N/A,#N/A,FALSE,"TunnD";#N/A,#N/A,FALSE,"CivlD";#N/A,#N/A,FALSE,"NtwkD";#N/A,#N/A,FALSE,"EstgD";#N/A,#N/A,FALSE,"PEngD"}</definedName>
    <definedName name="___as1" localSheetId="0" hidden="1">{#N/A,#N/A,FALSE,"SumD";#N/A,#N/A,FALSE,"ElecD";#N/A,#N/A,FALSE,"MechD";#N/A,#N/A,FALSE,"GeotD";#N/A,#N/A,FALSE,"PrcsD";#N/A,#N/A,FALSE,"TunnD";#N/A,#N/A,FALSE,"CivlD";#N/A,#N/A,FALSE,"NtwkD";#N/A,#N/A,FALSE,"EstgD";#N/A,#N/A,FALSE,"PEngD"}</definedName>
    <definedName name="___as1" hidden="1">{#N/A,#N/A,FALSE,"SumD";#N/A,#N/A,FALSE,"ElecD";#N/A,#N/A,FALSE,"MechD";#N/A,#N/A,FALSE,"GeotD";#N/A,#N/A,FALSE,"PrcsD";#N/A,#N/A,FALSE,"TunnD";#N/A,#N/A,FALSE,"CivlD";#N/A,#N/A,FALSE,"NtwkD";#N/A,#N/A,FALSE,"EstgD";#N/A,#N/A,FALSE,"PEngD"}</definedName>
    <definedName name="___AXX1">#REF!</definedName>
    <definedName name="___axx2">#REF!</definedName>
    <definedName name="___axx3">#REF!</definedName>
    <definedName name="___axx4">#REF!</definedName>
    <definedName name="___bol1">#REF!</definedName>
    <definedName name="___cat12" localSheetId="1" hidden="1">{#N/A,#N/A,TRUE,"Front";#N/A,#N/A,TRUE,"Simple Letter";#N/A,#N/A,TRUE,"Inside";#N/A,#N/A,TRUE,"Contents";#N/A,#N/A,TRUE,"Basis";#N/A,#N/A,TRUE,"Inclusions";#N/A,#N/A,TRUE,"Exclusions";#N/A,#N/A,TRUE,"Areas";#N/A,#N/A,TRUE,"Summary";#N/A,#N/A,TRUE,"Detail"}</definedName>
    <definedName name="___cat12" localSheetId="0" hidden="1">{#N/A,#N/A,TRUE,"Front";#N/A,#N/A,TRUE,"Simple Letter";#N/A,#N/A,TRUE,"Inside";#N/A,#N/A,TRUE,"Contents";#N/A,#N/A,TRUE,"Basis";#N/A,#N/A,TRUE,"Inclusions";#N/A,#N/A,TRUE,"Exclusions";#N/A,#N/A,TRUE,"Areas";#N/A,#N/A,TRUE,"Summary";#N/A,#N/A,TRUE,"Detail"}</definedName>
    <definedName name="___cat12" hidden="1">{#N/A,#N/A,TRUE,"Front";#N/A,#N/A,TRUE,"Simple Letter";#N/A,#N/A,TRUE,"Inside";#N/A,#N/A,TRUE,"Contents";#N/A,#N/A,TRUE,"Basis";#N/A,#N/A,TRUE,"Inclusions";#N/A,#N/A,TRUE,"Exclusions";#N/A,#N/A,TRUE,"Areas";#N/A,#N/A,TRUE,"Summary";#N/A,#N/A,TRUE,"Detail"}</definedName>
    <definedName name="___ccr1" localSheetId="1" hidden="1">{#N/A,#N/A,TRUE,"Cover";#N/A,#N/A,TRUE,"Conts";#N/A,#N/A,TRUE,"VOS";#N/A,#N/A,TRUE,"Warrington";#N/A,#N/A,TRUE,"Widnes"}</definedName>
    <definedName name="___ccr1" localSheetId="0" hidden="1">{#N/A,#N/A,TRUE,"Cover";#N/A,#N/A,TRUE,"Conts";#N/A,#N/A,TRUE,"VOS";#N/A,#N/A,TRUE,"Warrington";#N/A,#N/A,TRUE,"Widnes"}</definedName>
    <definedName name="___ccr1" hidden="1">{#N/A,#N/A,TRUE,"Cover";#N/A,#N/A,TRUE,"Conts";#N/A,#N/A,TRUE,"VOS";#N/A,#N/A,TRUE,"Warrington";#N/A,#N/A,TRUE,"Widnes"}</definedName>
    <definedName name="___ddd2" localSheetId="1" hidden="1">{#N/A,#N/A,TRUE,"Cover Memo";"Complete Sys. Estimate",#N/A,TRUE,"Change Summary";"Complete Sys. Estimate",#N/A,TRUE,"Estimate Summary";"Complete Sys. Estimate",#N/A,TRUE,"Dept. Summary";"Complete Sys. Estimate",#N/A,TRUE,"DOW Detail"}</definedName>
    <definedName name="___ddd2" localSheetId="0" hidden="1">{#N/A,#N/A,TRUE,"Cover Memo";"Complete Sys. Estimate",#N/A,TRUE,"Change Summary";"Complete Sys. Estimate",#N/A,TRUE,"Estimate Summary";"Complete Sys. Estimate",#N/A,TRUE,"Dept. Summary";"Complete Sys. Estimate",#N/A,TRUE,"DOW Detail"}</definedName>
    <definedName name="___ddd2" hidden="1">{#N/A,#N/A,TRUE,"Cover Memo";"Complete Sys. Estimate",#N/A,TRUE,"Change Summary";"Complete Sys. Estimate",#N/A,TRUE,"Estimate Summary";"Complete Sys. Estimate",#N/A,TRUE,"Dept. Summary";"Complete Sys. Estimate",#N/A,TRUE,"DOW Detail"}</definedName>
    <definedName name="___dep2">#REF!</definedName>
    <definedName name="___dep3">#REF!</definedName>
    <definedName name="___E2">#REF!</definedName>
    <definedName name="___ext2">#REF!</definedName>
    <definedName name="___ext3">#REF!</definedName>
    <definedName name="___hfi04">#REF!</definedName>
    <definedName name="___hfi1">#REF!</definedName>
    <definedName name="___hfi2">#REF!</definedName>
    <definedName name="___hp10" localSheetId="1" hidden="1">{#N/A,#N/A,TRUE,"Front";#N/A,#N/A,TRUE,"Simple Letter";#N/A,#N/A,TRUE,"Inside";#N/A,#N/A,TRUE,"Contents";#N/A,#N/A,TRUE,"Basis";#N/A,#N/A,TRUE,"Inclusions";#N/A,#N/A,TRUE,"Exclusions";#N/A,#N/A,TRUE,"Areas";#N/A,#N/A,TRUE,"Summary";#N/A,#N/A,TRUE,"Detail"}</definedName>
    <definedName name="___hp10" localSheetId="0" hidden="1">{#N/A,#N/A,TRUE,"Front";#N/A,#N/A,TRUE,"Simple Letter";#N/A,#N/A,TRUE,"Inside";#N/A,#N/A,TRUE,"Contents";#N/A,#N/A,TRUE,"Basis";#N/A,#N/A,TRUE,"Inclusions";#N/A,#N/A,TRUE,"Exclusions";#N/A,#N/A,TRUE,"Areas";#N/A,#N/A,TRUE,"Summary";#N/A,#N/A,TRUE,"Detail"}</definedName>
    <definedName name="___hp10" hidden="1">{#N/A,#N/A,TRUE,"Front";#N/A,#N/A,TRUE,"Simple Letter";#N/A,#N/A,TRUE,"Inside";#N/A,#N/A,TRUE,"Contents";#N/A,#N/A,TRUE,"Basis";#N/A,#N/A,TRUE,"Inclusions";#N/A,#N/A,TRUE,"Exclusions";#N/A,#N/A,TRUE,"Areas";#N/A,#N/A,TRUE,"Summary";#N/A,#N/A,TRUE,"Detail"}</definedName>
    <definedName name="___key2" hidden="1">[2]BM!#REF!</definedName>
    <definedName name="___Ki1">#REF!</definedName>
    <definedName name="___Ki2">#REF!</definedName>
    <definedName name="___len2">#REF!</definedName>
    <definedName name="___len3">#REF!</definedName>
    <definedName name="___MAN1">#REF!</definedName>
    <definedName name="___mnk1">#REF!</definedName>
    <definedName name="___new8" hidden="1">[1]GRSummary!#REF!</definedName>
    <definedName name="___No1">#REF!</definedName>
    <definedName name="___No2">#REF!</definedName>
    <definedName name="___No3">#REF!</definedName>
    <definedName name="___nr83">#REF!</definedName>
    <definedName name="___old3" localSheetId="1" hidden="1">{#N/A,#N/A,FALSE,"Summary";#N/A,#N/A,FALSE,"3TJ";#N/A,#N/A,FALSE,"3TN";#N/A,#N/A,FALSE,"3TP";#N/A,#N/A,FALSE,"3SJ";#N/A,#N/A,FALSE,"3CJ";#N/A,#N/A,FALSE,"3CN";#N/A,#N/A,FALSE,"3CP";#N/A,#N/A,FALSE,"3A"}</definedName>
    <definedName name="___old3" localSheetId="0" hidden="1">{#N/A,#N/A,FALSE,"Summary";#N/A,#N/A,FALSE,"3TJ";#N/A,#N/A,FALSE,"3TN";#N/A,#N/A,FALSE,"3TP";#N/A,#N/A,FALSE,"3SJ";#N/A,#N/A,FALSE,"3CJ";#N/A,#N/A,FALSE,"3CN";#N/A,#N/A,FALSE,"3CP";#N/A,#N/A,FALSE,"3A"}</definedName>
    <definedName name="___old3" hidden="1">{#N/A,#N/A,FALSE,"Summary";#N/A,#N/A,FALSE,"3TJ";#N/A,#N/A,FALSE,"3TN";#N/A,#N/A,FALSE,"3TP";#N/A,#N/A,FALSE,"3SJ";#N/A,#N/A,FALSE,"3CJ";#N/A,#N/A,FALSE,"3CN";#N/A,#N/A,FALSE,"3CP";#N/A,#N/A,FALSE,"3A"}</definedName>
    <definedName name="___old5" localSheetId="1" hidden="1">{#N/A,#N/A,FALSE,"Summary";#N/A,#N/A,FALSE,"3TJ";#N/A,#N/A,FALSE,"3TN";#N/A,#N/A,FALSE,"3TP";#N/A,#N/A,FALSE,"3SJ";#N/A,#N/A,FALSE,"3CJ";#N/A,#N/A,FALSE,"3CN";#N/A,#N/A,FALSE,"3CP";#N/A,#N/A,FALSE,"3A"}</definedName>
    <definedName name="___old5" localSheetId="0"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localSheetId="1" hidden="1">{#N/A,#N/A,FALSE,"Summary";#N/A,#N/A,FALSE,"3TJ";#N/A,#N/A,FALSE,"3TN";#N/A,#N/A,FALSE,"3TP";#N/A,#N/A,FALSE,"3SJ";#N/A,#N/A,FALSE,"3CJ";#N/A,#N/A,FALSE,"3CN";#N/A,#N/A,FALSE,"3CP";#N/A,#N/A,FALSE,"3A"}</definedName>
    <definedName name="___old7" localSheetId="0"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PB1">#REF!</definedName>
    <definedName name="___pc1">#REF!</definedName>
    <definedName name="___pc2">#REF!</definedName>
    <definedName name="___pc3">#REF!</definedName>
    <definedName name="___POS1" localSheetId="1" hidden="1">{#N/A,#N/A,FALSE,"양식(을)"}</definedName>
    <definedName name="___POS1" localSheetId="0" hidden="1">{#N/A,#N/A,FALSE,"양식(을)"}</definedName>
    <definedName name="___POS1" hidden="1">{#N/A,#N/A,FALSE,"양식(을)"}</definedName>
    <definedName name="___RAB002" localSheetId="1" hidden="1">{#N/A,#N/A,TRUE,"Front";#N/A,#N/A,TRUE,"Simple Letter";#N/A,#N/A,TRUE,"Inside";#N/A,#N/A,TRUE,"Contents";#N/A,#N/A,TRUE,"Basis";#N/A,#N/A,TRUE,"Inclusions";#N/A,#N/A,TRUE,"Exclusions";#N/A,#N/A,TRUE,"Areas";#N/A,#N/A,TRUE,"Summary";#N/A,#N/A,TRUE,"Detail"}</definedName>
    <definedName name="___RAB002" localSheetId="0" hidden="1">{#N/A,#N/A,TRUE,"Front";#N/A,#N/A,TRUE,"Simple Letter";#N/A,#N/A,TRUE,"Inside";#N/A,#N/A,TRUE,"Contents";#N/A,#N/A,TRUE,"Basis";#N/A,#N/A,TRUE,"Inclusions";#N/A,#N/A,TRUE,"Exclusions";#N/A,#N/A,TRUE,"Areas";#N/A,#N/A,TRUE,"Summary";#N/A,#N/A,TRUE,"Detail"}</definedName>
    <definedName name="___RAB002" hidden="1">{#N/A,#N/A,TRUE,"Front";#N/A,#N/A,TRUE,"Simple Letter";#N/A,#N/A,TRUE,"Inside";#N/A,#N/A,TRUE,"Contents";#N/A,#N/A,TRUE,"Basis";#N/A,#N/A,TRUE,"Inclusions";#N/A,#N/A,TRUE,"Exclusions";#N/A,#N/A,TRUE,"Areas";#N/A,#N/A,TRUE,"Summary";#N/A,#N/A,TRUE,"Detail"}</definedName>
    <definedName name="___Re1">#REF!</definedName>
    <definedName name="___Rs1">#REF!</definedName>
    <definedName name="___S3">#REF!</definedName>
    <definedName name="___SH1">#REF!</definedName>
    <definedName name="___SH2">#REF!</definedName>
    <definedName name="___SH3">#REF!</definedName>
    <definedName name="___SH4">#REF!</definedName>
    <definedName name="___SH5">#REF!</definedName>
    <definedName name="___tab2">#REF!</definedName>
    <definedName name="___tbc2">#REF!</definedName>
    <definedName name="___tbc3">#REF!</definedName>
    <definedName name="___te1">#REF!</definedName>
    <definedName name="___thinkcell11wvTEL6W0W2zDrq5o.quA" hidden="1">#REF!</definedName>
    <definedName name="___wid2">#REF!</definedName>
    <definedName name="___wid3">#REF!</definedName>
    <definedName name="___xlfn.BAHTTEXT" hidden="1">#NAME?</definedName>
    <definedName name="___xlnm.Print_Titles_1">'[3]1-G1'!#REF!</definedName>
    <definedName name="__1___123Graph_ACHART_3" hidden="1">[4]CASHFLOWS!#REF!</definedName>
    <definedName name="__1__123Graph_ACHART_1" hidden="1">[5]Cash2!$G$16:$G$31</definedName>
    <definedName name="__1__123Graph_ACHART_3" hidden="1">[4]CASHFLOWS!#REF!</definedName>
    <definedName name="__10__123Graph_BCHART_4" hidden="1">[4]CASHFLOWS!#REF!</definedName>
    <definedName name="__11__123Graph_XCHART_3" hidden="1">[4]CASHFLOWS!$B$15:$B$29</definedName>
    <definedName name="__12__123Graph_XCHART_4" hidden="1">[4]CASHFLOWS!$B$15:$B$29</definedName>
    <definedName name="__123Graph_A" hidden="1">[6]SUMMARY!#REF!</definedName>
    <definedName name="__123Graph_ACHART1" hidden="1">'[7]입찰내역 발주처 양식'!#REF!</definedName>
    <definedName name="__123Graph_ACURRENT" hidden="1">[8]FitOutConfCentre!#REF!</definedName>
    <definedName name="__123Graph_B" hidden="1">'[9]P-Ins &amp; Bonds'!#REF!</definedName>
    <definedName name="__123Graph_BPERFORMANCE" hidden="1">[10]BQMPALOC!#REF!</definedName>
    <definedName name="__123Graph_C" hidden="1">[6]SUMMARY!#REF!</definedName>
    <definedName name="__123Graph_D" hidden="1">'[9]P-Ins &amp; Bonds'!#REF!</definedName>
    <definedName name="__123Graph_E" hidden="1">'[9]P-Ins &amp; Bonds'!#REF!</definedName>
    <definedName name="__123Graph_F" hidden="1">'[9]P-Ins &amp; Bonds'!#REF!</definedName>
    <definedName name="__123Graph_X" hidden="1">'[11]Rate Analysis'!#REF!</definedName>
    <definedName name="__123Graph_XCHART1" hidden="1">'[7]입찰내역 발주처 양식'!#REF!</definedName>
    <definedName name="__123Graph_XCURRENT" hidden="1">'[7]입찰내역 발주처 양식'!#REF!</definedName>
    <definedName name="__16___123Graph_BCHART_4" hidden="1">[4]CASHFLOWS!#REF!</definedName>
    <definedName name="__17___123Graph_XCHART_3" hidden="1">[4]CASHFLOWS!$B$15:$B$29</definedName>
    <definedName name="__18___123Graph_XCHART_4" hidden="1">[4]CASHFLOWS!$B$15:$B$29</definedName>
    <definedName name="__2___123Graph_ACHART_4" hidden="1">[4]CASHFLOWS!#REF!</definedName>
    <definedName name="__2__123Graph_ACHART_2" hidden="1">[5]Z!$T$179:$AH$179</definedName>
    <definedName name="__2__123Graph_ACHART_4" hidden="1">[4]CASHFLOWS!#REF!</definedName>
    <definedName name="__3___123Graph_BCHART_3" hidden="1">[4]CASHFLOWS!#REF!</definedName>
    <definedName name="__3__123Graph_BCHART_2" hidden="1">[5]Z!$T$180:$AH$180</definedName>
    <definedName name="__3__123Graph_BCHART_3" hidden="1">[4]CASHFLOWS!#REF!</definedName>
    <definedName name="__4___123Graph_BCHART_4" hidden="1">[4]CASHFLOWS!#REF!</definedName>
    <definedName name="__4__123Graph_BCHART_4" hidden="1">[4]CASHFLOWS!#REF!</definedName>
    <definedName name="__4__123Graph_CCHART_1" hidden="1">[5]Cash2!$J$16:$J$36</definedName>
    <definedName name="__5___123Graph_XCHART_3" hidden="1">[4]CASHFLOWS!$B$15:$B$29</definedName>
    <definedName name="__5__123Graph_DCHART_1" hidden="1">[5]Cash2!$K$16:$K$36</definedName>
    <definedName name="__5__123Graph_XCHART_3" hidden="1">[4]CASHFLOWS!$B$15:$B$29</definedName>
    <definedName name="__6___123Graph_XCHART_4" hidden="1">[4]CASHFLOWS!$B$15:$B$29</definedName>
    <definedName name="__6__123Graph_XCHART_4" hidden="1">[4]CASHFLOWS!$B$15:$B$29</definedName>
    <definedName name="__7__123Graph_ACHART_3" hidden="1">[4]CASHFLOWS!#REF!</definedName>
    <definedName name="__8__123Graph_ACHART_4" hidden="1">[4]CASHFLOWS!#REF!</definedName>
    <definedName name="__9__123Graph_BCHART_3" hidden="1">[4]CASHFLOWS!#REF!</definedName>
    <definedName name="__A2">#REF!</definedName>
    <definedName name="__a3" localSheetId="1" hidden="1">{#N/A,#N/A,TRUE,"Financials";#N/A,#N/A,TRUE,"Operating Statistics";#N/A,#N/A,TRUE,"Capex &amp; Depreciation";#N/A,#N/A,TRUE,"Debt"}</definedName>
    <definedName name="__a3" localSheetId="0" hidden="1">{#N/A,#N/A,TRUE,"Financials";#N/A,#N/A,TRUE,"Operating Statistics";#N/A,#N/A,TRUE,"Capex &amp; Depreciation";#N/A,#N/A,TRUE,"Debt"}</definedName>
    <definedName name="__a3" hidden="1">{#N/A,#N/A,TRUE,"Financials";#N/A,#N/A,TRUE,"Operating Statistics";#N/A,#N/A,TRUE,"Capex &amp; Depreciation";#N/A,#N/A,TRUE,"Debt"}</definedName>
    <definedName name="__A655600">#REF!</definedName>
    <definedName name="__a65631">#REF!</definedName>
    <definedName name="__ab1" localSheetId="1" hidden="1">{#N/A,#N/A,FALSE,"SumD";#N/A,#N/A,FALSE,"ElecD";#N/A,#N/A,FALSE,"MechD";#N/A,#N/A,FALSE,"GeotD";#N/A,#N/A,FALSE,"PrcsD";#N/A,#N/A,FALSE,"TunnD";#N/A,#N/A,FALSE,"CivlD";#N/A,#N/A,FALSE,"NtwkD";#N/A,#N/A,FALSE,"EstgD";#N/A,#N/A,FALSE,"PEngD"}</definedName>
    <definedName name="__ab1" localSheetId="0" hidden="1">{#N/A,#N/A,FALSE,"SumD";#N/A,#N/A,FALSE,"ElecD";#N/A,#N/A,FALSE,"MechD";#N/A,#N/A,FALSE,"GeotD";#N/A,#N/A,FALSE,"PrcsD";#N/A,#N/A,FALSE,"TunnD";#N/A,#N/A,FALSE,"CivlD";#N/A,#N/A,FALSE,"NtwkD";#N/A,#N/A,FALSE,"EstgD";#N/A,#N/A,FALSE,"PEngD"}</definedName>
    <definedName name="__ab1" hidden="1">{#N/A,#N/A,FALSE,"SumD";#N/A,#N/A,FALSE,"ElecD";#N/A,#N/A,FALSE,"MechD";#N/A,#N/A,FALSE,"GeotD";#N/A,#N/A,FALSE,"PrcsD";#N/A,#N/A,FALSE,"TunnD";#N/A,#N/A,FALSE,"CivlD";#N/A,#N/A,FALSE,"NtwkD";#N/A,#N/A,FALSE,"EstgD";#N/A,#N/A,FALSE,"PEngD"}</definedName>
    <definedName name="__as1" localSheetId="1" hidden="1">{#N/A,#N/A,FALSE,"SumD";#N/A,#N/A,FALSE,"ElecD";#N/A,#N/A,FALSE,"MechD";#N/A,#N/A,FALSE,"GeotD";#N/A,#N/A,FALSE,"PrcsD";#N/A,#N/A,FALSE,"TunnD";#N/A,#N/A,FALSE,"CivlD";#N/A,#N/A,FALSE,"NtwkD";#N/A,#N/A,FALSE,"EstgD";#N/A,#N/A,FALSE,"PEngD"}</definedName>
    <definedName name="__as1" localSheetId="0" hidden="1">{#N/A,#N/A,FALSE,"SumD";#N/A,#N/A,FALSE,"ElecD";#N/A,#N/A,FALSE,"MechD";#N/A,#N/A,FALSE,"GeotD";#N/A,#N/A,FALSE,"PrcsD";#N/A,#N/A,FALSE,"TunnD";#N/A,#N/A,FALSE,"CivlD";#N/A,#N/A,FALSE,"NtwkD";#N/A,#N/A,FALSE,"EstgD";#N/A,#N/A,FALSE,"PEngD"}</definedName>
    <definedName name="__as1" hidden="1">{#N/A,#N/A,FALSE,"SumD";#N/A,#N/A,FALSE,"ElecD";#N/A,#N/A,FALSE,"MechD";#N/A,#N/A,FALSE,"GeotD";#N/A,#N/A,FALSE,"PrcsD";#N/A,#N/A,FALSE,"TunnD";#N/A,#N/A,FALSE,"CivlD";#N/A,#N/A,FALSE,"NtwkD";#N/A,#N/A,FALSE,"EstgD";#N/A,#N/A,FALSE,"PEngD"}</definedName>
    <definedName name="__AXX1">#REF!</definedName>
    <definedName name="__axx2">#REF!</definedName>
    <definedName name="__axx3">#REF!</definedName>
    <definedName name="__axx4">#REF!</definedName>
    <definedName name="__bol1">#REF!</definedName>
    <definedName name="__cat12" localSheetId="1" hidden="1">{#N/A,#N/A,TRUE,"Front";#N/A,#N/A,TRUE,"Simple Letter";#N/A,#N/A,TRUE,"Inside";#N/A,#N/A,TRUE,"Contents";#N/A,#N/A,TRUE,"Basis";#N/A,#N/A,TRUE,"Inclusions";#N/A,#N/A,TRUE,"Exclusions";#N/A,#N/A,TRUE,"Areas";#N/A,#N/A,TRUE,"Summary";#N/A,#N/A,TRUE,"Detail"}</definedName>
    <definedName name="__cat12" localSheetId="0" hidden="1">{#N/A,#N/A,TRUE,"Front";#N/A,#N/A,TRUE,"Simple Letter";#N/A,#N/A,TRUE,"Inside";#N/A,#N/A,TRUE,"Contents";#N/A,#N/A,TRUE,"Basis";#N/A,#N/A,TRUE,"Inclusions";#N/A,#N/A,TRUE,"Exclusions";#N/A,#N/A,TRUE,"Areas";#N/A,#N/A,TRUE,"Summary";#N/A,#N/A,TRUE,"Detail"}</definedName>
    <definedName name="__cat12" hidden="1">{#N/A,#N/A,TRUE,"Front";#N/A,#N/A,TRUE,"Simple Letter";#N/A,#N/A,TRUE,"Inside";#N/A,#N/A,TRUE,"Contents";#N/A,#N/A,TRUE,"Basis";#N/A,#N/A,TRUE,"Inclusions";#N/A,#N/A,TRUE,"Exclusions";#N/A,#N/A,TRUE,"Areas";#N/A,#N/A,TRUE,"Summary";#N/A,#N/A,TRUE,"Detail"}</definedName>
    <definedName name="__ccr1" localSheetId="1" hidden="1">{#N/A,#N/A,TRUE,"Cover";#N/A,#N/A,TRUE,"Conts";#N/A,#N/A,TRUE,"VOS";#N/A,#N/A,TRUE,"Warrington";#N/A,#N/A,TRUE,"Widnes"}</definedName>
    <definedName name="__ccr1" localSheetId="0" hidden="1">{#N/A,#N/A,TRUE,"Cover";#N/A,#N/A,TRUE,"Conts";#N/A,#N/A,TRUE,"VOS";#N/A,#N/A,TRUE,"Warrington";#N/A,#N/A,TRUE,"Widnes"}</definedName>
    <definedName name="__ccr1" hidden="1">{#N/A,#N/A,TRUE,"Cover";#N/A,#N/A,TRUE,"Conts";#N/A,#N/A,TRUE,"VOS";#N/A,#N/A,TRUE,"Warrington";#N/A,#N/A,TRUE,"Widnes"}</definedName>
    <definedName name="__ddd2" localSheetId="1" hidden="1">{#N/A,#N/A,TRUE,"Cover Memo";"Complete Sys. Estimate",#N/A,TRUE,"Change Summary";"Complete Sys. Estimate",#N/A,TRUE,"Estimate Summary";"Complete Sys. Estimate",#N/A,TRUE,"Dept. Summary";"Complete Sys. Estimate",#N/A,TRUE,"DOW Detail"}</definedName>
    <definedName name="__ddd2" localSheetId="0" hidden="1">{#N/A,#N/A,TRUE,"Cover Memo";"Complete Sys. Estimate",#N/A,TRUE,"Change Summary";"Complete Sys. Estimate",#N/A,TRUE,"Estimate Summary";"Complete Sys. Estimate",#N/A,TRUE,"Dept. Summary";"Complete Sys. Estimate",#N/A,TRUE,"DOW Detail"}</definedName>
    <definedName name="__ddd2" hidden="1">{#N/A,#N/A,TRUE,"Cover Memo";"Complete Sys. Estimate",#N/A,TRUE,"Change Summary";"Complete Sys. Estimate",#N/A,TRUE,"Estimate Summary";"Complete Sys. Estimate",#N/A,TRUE,"Dept. Summary";"Complete Sys. Estimate",#N/A,TRUE,"DOW Detail"}</definedName>
    <definedName name="__dep2">#REF!</definedName>
    <definedName name="__dep3">#REF!</definedName>
    <definedName name="__E2">#REF!</definedName>
    <definedName name="__ext2">#REF!</definedName>
    <definedName name="__ext3">#REF!</definedName>
    <definedName name="__fd2" localSheetId="1" hidden="1">{#N/A,#N/A,TRUE,"Cover Memo";"Complete Sys. Estimate",#N/A,TRUE,"Change Summary";"Complete Sys. Estimate",#N/A,TRUE,"Estimate Summary";"Complete Sys. Estimate",#N/A,TRUE,"Dept. Summary";"Complete Sys. Estimate",#N/A,TRUE,"DOW Detail"}</definedName>
    <definedName name="__fd2" localSheetId="0" hidden="1">{#N/A,#N/A,TRUE,"Cover Memo";"Complete Sys. Estimate",#N/A,TRUE,"Change Summary";"Complete Sys. Estimate",#N/A,TRUE,"Estimate Summary";"Complete Sys. Estimate",#N/A,TRUE,"Dept. Summary";"Complete Sys. Estimate",#N/A,TRUE,"DOW Detail"}</definedName>
    <definedName name="__fd2" hidden="1">{#N/A,#N/A,TRUE,"Cover Memo";"Complete Sys. Estimate",#N/A,TRUE,"Change Summary";"Complete Sys. Estimate",#N/A,TRUE,"Estimate Summary";"Complete Sys. Estimate",#N/A,TRUE,"Dept. Summary";"Complete Sys. Estimate",#N/A,TRUE,"DOW Detail"}</definedName>
    <definedName name="__FDS_HYPERLINK_TOGGLE_STATE__" hidden="1">"ON"</definedName>
    <definedName name="__hfi04">#REF!</definedName>
    <definedName name="__hfi1">#REF!</definedName>
    <definedName name="__hfi2">#REF!</definedName>
    <definedName name="__hp10" localSheetId="1" hidden="1">{#N/A,#N/A,TRUE,"Front";#N/A,#N/A,TRUE,"Simple Letter";#N/A,#N/A,TRUE,"Inside";#N/A,#N/A,TRUE,"Contents";#N/A,#N/A,TRUE,"Basis";#N/A,#N/A,TRUE,"Inclusions";#N/A,#N/A,TRUE,"Exclusions";#N/A,#N/A,TRUE,"Areas";#N/A,#N/A,TRUE,"Summary";#N/A,#N/A,TRUE,"Detail"}</definedName>
    <definedName name="__hp10" localSheetId="0" hidden="1">{#N/A,#N/A,TRUE,"Front";#N/A,#N/A,TRUE,"Simple Letter";#N/A,#N/A,TRUE,"Inside";#N/A,#N/A,TRUE,"Contents";#N/A,#N/A,TRUE,"Basis";#N/A,#N/A,TRUE,"Inclusions";#N/A,#N/A,TRUE,"Exclusions";#N/A,#N/A,TRUE,"Areas";#N/A,#N/A,TRUE,"Summary";#N/A,#N/A,TRUE,"Detail"}</definedName>
    <definedName name="__hp10" hidden="1">{#N/A,#N/A,TRUE,"Front";#N/A,#N/A,TRUE,"Simple Letter";#N/A,#N/A,TRUE,"Inside";#N/A,#N/A,TRUE,"Contents";#N/A,#N/A,TRUE,"Basis";#N/A,#N/A,TRUE,"Inclusions";#N/A,#N/A,TRUE,"Exclusions";#N/A,#N/A,TRUE,"Areas";#N/A,#N/A,TRUE,"Summary";#N/A,#N/A,TRUE,"Detail"}</definedName>
    <definedName name="__IntlFixup" hidden="1">TRUE</definedName>
    <definedName name="__jay1">#REF!</definedName>
    <definedName name="__key2" hidden="1">[2]BM!#REF!</definedName>
    <definedName name="__Ki1">#REF!</definedName>
    <definedName name="__Ki2">#REF!</definedName>
    <definedName name="__len2">#REF!</definedName>
    <definedName name="__len3">#REF!</definedName>
    <definedName name="__MAN1">#REF!</definedName>
    <definedName name="__mnk1">#REF!</definedName>
    <definedName name="__new8" hidden="1">[1]GRSummary!#REF!</definedName>
    <definedName name="__No1">#REF!</definedName>
    <definedName name="__No2">#REF!</definedName>
    <definedName name="__No3">#REF!</definedName>
    <definedName name="__nr83">#REF!</definedName>
    <definedName name="__old3" localSheetId="1" hidden="1">{#N/A,#N/A,FALSE,"Summary";#N/A,#N/A,FALSE,"3TJ";#N/A,#N/A,FALSE,"3TN";#N/A,#N/A,FALSE,"3TP";#N/A,#N/A,FALSE,"3SJ";#N/A,#N/A,FALSE,"3CJ";#N/A,#N/A,FALSE,"3CN";#N/A,#N/A,FALSE,"3CP";#N/A,#N/A,FALSE,"3A"}</definedName>
    <definedName name="__old3" localSheetId="0" hidden="1">{#N/A,#N/A,FALSE,"Summary";#N/A,#N/A,FALSE,"3TJ";#N/A,#N/A,FALSE,"3TN";#N/A,#N/A,FALSE,"3TP";#N/A,#N/A,FALSE,"3SJ";#N/A,#N/A,FALSE,"3CJ";#N/A,#N/A,FALSE,"3CN";#N/A,#N/A,FALSE,"3CP";#N/A,#N/A,FALSE,"3A"}</definedName>
    <definedName name="__old3" hidden="1">{#N/A,#N/A,FALSE,"Summary";#N/A,#N/A,FALSE,"3TJ";#N/A,#N/A,FALSE,"3TN";#N/A,#N/A,FALSE,"3TP";#N/A,#N/A,FALSE,"3SJ";#N/A,#N/A,FALSE,"3CJ";#N/A,#N/A,FALSE,"3CN";#N/A,#N/A,FALSE,"3CP";#N/A,#N/A,FALSE,"3A"}</definedName>
    <definedName name="__old5" localSheetId="1" hidden="1">{#N/A,#N/A,FALSE,"Summary";#N/A,#N/A,FALSE,"3TJ";#N/A,#N/A,FALSE,"3TN";#N/A,#N/A,FALSE,"3TP";#N/A,#N/A,FALSE,"3SJ";#N/A,#N/A,FALSE,"3CJ";#N/A,#N/A,FALSE,"3CN";#N/A,#N/A,FALSE,"3CP";#N/A,#N/A,FALSE,"3A"}</definedName>
    <definedName name="__old5" localSheetId="0"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localSheetId="1" hidden="1">{#N/A,#N/A,FALSE,"Summary";#N/A,#N/A,FALSE,"3TJ";#N/A,#N/A,FALSE,"3TN";#N/A,#N/A,FALSE,"3TP";#N/A,#N/A,FALSE,"3SJ";#N/A,#N/A,FALSE,"3CJ";#N/A,#N/A,FALSE,"3CN";#N/A,#N/A,FALSE,"3CP";#N/A,#N/A,FALSE,"3A"}</definedName>
    <definedName name="__old7" localSheetId="0"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PB1">#REF!</definedName>
    <definedName name="__pc1">#REF!</definedName>
    <definedName name="__pc2">#REF!</definedName>
    <definedName name="__pc3">#REF!</definedName>
    <definedName name="__POS1" localSheetId="1" hidden="1">{#N/A,#N/A,FALSE,"양식(을)"}</definedName>
    <definedName name="__POS1" localSheetId="0" hidden="1">{#N/A,#N/A,FALSE,"양식(을)"}</definedName>
    <definedName name="__POS1" hidden="1">{#N/A,#N/A,FALSE,"양식(을)"}</definedName>
    <definedName name="__RAB002" localSheetId="1" hidden="1">{#N/A,#N/A,TRUE,"Front";#N/A,#N/A,TRUE,"Simple Letter";#N/A,#N/A,TRUE,"Inside";#N/A,#N/A,TRUE,"Contents";#N/A,#N/A,TRUE,"Basis";#N/A,#N/A,TRUE,"Inclusions";#N/A,#N/A,TRUE,"Exclusions";#N/A,#N/A,TRUE,"Areas";#N/A,#N/A,TRUE,"Summary";#N/A,#N/A,TRUE,"Detail"}</definedName>
    <definedName name="__RAB002" localSheetId="0" hidden="1">{#N/A,#N/A,TRUE,"Front";#N/A,#N/A,TRUE,"Simple Letter";#N/A,#N/A,TRUE,"Inside";#N/A,#N/A,TRUE,"Contents";#N/A,#N/A,TRUE,"Basis";#N/A,#N/A,TRUE,"Inclusions";#N/A,#N/A,TRUE,"Exclusions";#N/A,#N/A,TRUE,"Areas";#N/A,#N/A,TRUE,"Summary";#N/A,#N/A,TRUE,"Detail"}</definedName>
    <definedName name="__RAB002" hidden="1">{#N/A,#N/A,TRUE,"Front";#N/A,#N/A,TRUE,"Simple Letter";#N/A,#N/A,TRUE,"Inside";#N/A,#N/A,TRUE,"Contents";#N/A,#N/A,TRUE,"Basis";#N/A,#N/A,TRUE,"Inclusions";#N/A,#N/A,TRUE,"Exclusions";#N/A,#N/A,TRUE,"Areas";#N/A,#N/A,TRUE,"Summary";#N/A,#N/A,TRUE,"Detail"}</definedName>
    <definedName name="__Re1">#REF!</definedName>
    <definedName name="__ref2" hidden="1">[12]산근!#REF!</definedName>
    <definedName name="__Rs1">#REF!</definedName>
    <definedName name="__S3">#REF!</definedName>
    <definedName name="__SH1">#REF!</definedName>
    <definedName name="__SH2">#REF!</definedName>
    <definedName name="__SH3">#REF!</definedName>
    <definedName name="__SH4">#REF!</definedName>
    <definedName name="__SH5">#REF!</definedName>
    <definedName name="__tab2">#REF!</definedName>
    <definedName name="__tbc2">#REF!</definedName>
    <definedName name="__tbc3">#REF!</definedName>
    <definedName name="__te1">#REF!</definedName>
    <definedName name="__wid2">#REF!</definedName>
    <definedName name="__wid3">#REF!</definedName>
    <definedName name="__xlfn.BAHTTEXT" hidden="1">#NAME?</definedName>
    <definedName name="__xlnm.Print_Area_15">#REF!</definedName>
    <definedName name="__xlnm.Print_Area_3">#REF!</definedName>
    <definedName name="__xlnm.Print_Titles_15">#REF!</definedName>
    <definedName name="_0">#REF!</definedName>
    <definedName name="_0___0">#REF!</definedName>
    <definedName name="_1_____________________________________________123Graph_ACHART_3" hidden="1">[4]CASHFLOWS!#REF!</definedName>
    <definedName name="_1_____123Graph_ACHART_3" hidden="1">[4]CASHFLOWS!#REF!</definedName>
    <definedName name="_1____123Graph_ACHART_3" hidden="1">[4]CASHFLOWS!#REF!</definedName>
    <definedName name="_1___123Graph_ACHART_1" hidden="1">[5]Cash2!$G$16:$G$31</definedName>
    <definedName name="_1___123Graph_ACHART_3" hidden="1">[4]CASHFLOWS!#REF!</definedName>
    <definedName name="_1__123Graph_ACHART_1" hidden="1">[13]Cash2!$G$16:$G$31</definedName>
    <definedName name="_1__123Graph_ACHART_12" hidden="1">[14]Demand!#REF!</definedName>
    <definedName name="_1__123Graph_ACHART_3" hidden="1">[4]CASHFLOWS!#REF!</definedName>
    <definedName name="_10___________________________________________123Graph_ACHART_4" hidden="1">[4]CASHFLOWS!#REF!</definedName>
    <definedName name="_10____123Graph_BCHART_4" hidden="1">[4]CASHFLOWS!#REF!</definedName>
    <definedName name="_10___123Graph_ACHART_3" hidden="1">[4]CASHFLOWS!#REF!</definedName>
    <definedName name="_10___123Graph_ACHART_4" hidden="1">[4]CASHFLOWS!#REF!</definedName>
    <definedName name="_10___123Graph_XCHART_4" hidden="1">[4]CASHFLOWS!$B$15:$B$29</definedName>
    <definedName name="_10__123Graph_ACHART_18" hidden="1">[14]Demand!#REF!</definedName>
    <definedName name="_10__123Graph_ACHART_3" hidden="1">[4]CASHFLOWS!#REF!</definedName>
    <definedName name="_10__123Graph_ACHART_4" hidden="1">[15]CASHFLOWS!#REF!</definedName>
    <definedName name="_10__123Graph_BCHART_16" hidden="1">[14]Occ!#REF!</definedName>
    <definedName name="_10__123Graph_BCHART_4" hidden="1">[4]CASHFLOWS!#REF!</definedName>
    <definedName name="_10__123Graph_DCHART_1" hidden="1">[5]Cash2!$K$16:$K$36</definedName>
    <definedName name="_10__123Graph_XCHART_4" hidden="1">[15]CASHFLOWS!$B$15:$B$29</definedName>
    <definedName name="_103__________________________123Graph_XCHART_3" hidden="1">[4]CASHFLOWS!$B$15:$B$29</definedName>
    <definedName name="_104__________________________123Graph_XCHART_4" hidden="1">[4]CASHFLOWS!$B$15:$B$29</definedName>
    <definedName name="_105_________________________123Graph_ACHART_3" hidden="1">[4]CASHFLOWS!#REF!</definedName>
    <definedName name="_106_________________________123Graph_ACHART_4" hidden="1">[4]CASHFLOWS!#REF!</definedName>
    <definedName name="_107_________________________123Graph_BCHART_3" hidden="1">[4]CASHFLOWS!#REF!</definedName>
    <definedName name="_108_________________________123Graph_BCHART_4" hidden="1">[4]CASHFLOWS!#REF!</definedName>
    <definedName name="_109_________________________123Graph_XCHART_3" hidden="1">[4]CASHFLOWS!$B$15:$B$29</definedName>
    <definedName name="_11___________________________________________123Graph_BCHART_3" hidden="1">[4]CASHFLOWS!#REF!</definedName>
    <definedName name="_11____123Graph_XCHART_3" hidden="1">[4]CASHFLOWS!$B$15:$B$29</definedName>
    <definedName name="_11__123Graph_BCHART_17" hidden="1">[14]Occ!#REF!</definedName>
    <definedName name="_11__123Graph_BCHART_4" hidden="1">[4]CASHFLOWS!#REF!</definedName>
    <definedName name="_11__123Graph_XCHART_3" hidden="1">[4]CASHFLOWS!$B$15:$B$29</definedName>
    <definedName name="_110_________________________123Graph_XCHART_4" hidden="1">[4]CASHFLOWS!$B$15:$B$29</definedName>
    <definedName name="_1147____________123Graph_XCHART_3" hidden="1">[4]CASHFLOWS!$B$15:$B$29</definedName>
    <definedName name="_1148____________123Graph_XCHART_4" hidden="1">[4]CASHFLOWS!$B$15:$B$29</definedName>
    <definedName name="_115________________________123Graph_XCHART_3" hidden="1">[4]CASHFLOWS!$B$15:$B$29</definedName>
    <definedName name="_116________________________123Graph_XCHART_4" hidden="1">[4]CASHFLOWS!$B$15:$B$29</definedName>
    <definedName name="_117_______________________123Graph_ACHART_3" hidden="1">[4]CASHFLOWS!#REF!</definedName>
    <definedName name="_118_______________________123Graph_ACHART_4" hidden="1">[4]CASHFLOWS!#REF!</definedName>
    <definedName name="_119_______________________123Graph_BCHART_3" hidden="1">[4]CASHFLOWS!#REF!</definedName>
    <definedName name="_12">#REF!</definedName>
    <definedName name="_12___________________________________________123Graph_BCHART_4" hidden="1">[4]CASHFLOWS!#REF!</definedName>
    <definedName name="_12____123Graph_XCHART_4" hidden="1">[4]CASHFLOWS!$B$15:$B$29</definedName>
    <definedName name="_12___123Graph_ACHART_4" hidden="1">[4]CASHFLOWS!#REF!</definedName>
    <definedName name="_12__123Graph_ACHART_19" hidden="1">[14]Demand!#REF!</definedName>
    <definedName name="_12__123Graph_ACHART_3" hidden="1">[4]CASHFLOWS!#REF!</definedName>
    <definedName name="_12__123Graph_BCHART_22" hidden="1">[14]Occ!#REF!</definedName>
    <definedName name="_12__123Graph_BCHART_4" hidden="1">[4]CASHFLOWS!#REF!</definedName>
    <definedName name="_12__123Graph_XCHART_4" hidden="1">[4]CASHFLOWS!$B$15:$B$29</definedName>
    <definedName name="_120_______________________123Graph_BCHART_4" hidden="1">[4]CASHFLOWS!#REF!</definedName>
    <definedName name="_121_______________________123Graph_XCHART_3" hidden="1">[4]CASHFLOWS!$B$15:$B$29</definedName>
    <definedName name="_122_______________________123Graph_XCHART_4" hidden="1">[4]CASHFLOWS!$B$15:$B$29</definedName>
    <definedName name="_123______________________123Graph_ACHART_3" hidden="1">[4]CASHFLOWS!#REF!</definedName>
    <definedName name="_123Graph_ACURRENT" hidden="1">[8]FitOutConfCentre!#REF!</definedName>
    <definedName name="_124______________________123Graph_ACHART_4" hidden="1">[4]CASHFLOWS!#REF!</definedName>
    <definedName name="_125______________________123Graph_BCHART_3" hidden="1">[4]CASHFLOWS!#REF!</definedName>
    <definedName name="_126______________________123Graph_BCHART_4" hidden="1">[4]CASHFLOWS!#REF!</definedName>
    <definedName name="_127______________________123Graph_XCHART_3" hidden="1">[4]CASHFLOWS!$B$15:$B$29</definedName>
    <definedName name="_128______________________123Graph_XCHART_4" hidden="1">[4]CASHFLOWS!$B$15:$B$29</definedName>
    <definedName name="_13__________________________________________123Graph_ACHART_3" hidden="1">[4]CASHFLOWS!#REF!</definedName>
    <definedName name="_13___123Graph_ACHART_3" hidden="1">[4]CASHFLOWS!#REF!</definedName>
    <definedName name="_13___123Graph_BCHART_3" hidden="1">[4]CASHFLOWS!#REF!</definedName>
    <definedName name="_13__123Graph_ACHART_4" hidden="1">[4]CASHFLOWS!#REF!</definedName>
    <definedName name="_13__123Graph_CCHART_15" hidden="1">[14]Occ!#REF!</definedName>
    <definedName name="_13__123Graph_XCHART_3" hidden="1">[4]CASHFLOWS!$B$15:$B$29</definedName>
    <definedName name="_1301___________123Graph_ACHART_3" hidden="1">[4]CASHFLOWS!#REF!</definedName>
    <definedName name="_1302___________123Graph_ACHART_4" hidden="1">[4]CASHFLOWS!#REF!</definedName>
    <definedName name="_1303___________123Graph_BCHART_3" hidden="1">[4]CASHFLOWS!#REF!</definedName>
    <definedName name="_1304___________123Graph_BCHART_4" hidden="1">[4]CASHFLOWS!#REF!</definedName>
    <definedName name="_1305___________123Graph_XCHART_3" hidden="1">[4]CASHFLOWS!$B$15:$B$29</definedName>
    <definedName name="_1306___________123Graph_XCHART_4" hidden="1">[4]CASHFLOWS!$B$15:$B$29</definedName>
    <definedName name="_132_____________________123Graph_ACHART_3" hidden="1">[4]CASHFLOWS!#REF!</definedName>
    <definedName name="_133_____________________123Graph_ACHART_4" hidden="1">[4]CASHFLOWS!#REF!</definedName>
    <definedName name="_134_____________________123Graph_BCHART_3" hidden="1">[4]CASHFLOWS!#REF!</definedName>
    <definedName name="_135_____________________123Graph_BCHART_4" hidden="1">[4]CASHFLOWS!#REF!</definedName>
    <definedName name="_136_____________________123Graph_XCHART_3" hidden="1">[4]CASHFLOWS!$B$15:$B$29</definedName>
    <definedName name="_137_____________________123Graph_XCHART_4" hidden="1">[4]CASHFLOWS!$B$15:$B$29</definedName>
    <definedName name="_14__________________________________________123Graph_ACHART_4" hidden="1">[4]CASHFLOWS!#REF!</definedName>
    <definedName name="_14___123Graph_ACHART_4" hidden="1">[4]CASHFLOWS!#REF!</definedName>
    <definedName name="_14___123Graph_BCHART_3" hidden="1">[4]CASHFLOWS!#REF!</definedName>
    <definedName name="_14__123Graph_ACHART_21" hidden="1">[14]Occ!#REF!</definedName>
    <definedName name="_14__123Graph_ACHART_4" hidden="1">[4]CASHFLOWS!#REF!</definedName>
    <definedName name="_14__123Graph_CCHART_16" hidden="1">[14]Occ!#REF!</definedName>
    <definedName name="_14__123Graph_XCHART_4" hidden="1">[4]CASHFLOWS!$B$15:$B$29</definedName>
    <definedName name="_1463__________123Graph_XCHART_3" hidden="1">[4]CASHFLOWS!$B$15:$B$29</definedName>
    <definedName name="_1464__________123Graph_XCHART_4" hidden="1">[4]CASHFLOWS!$B$15:$B$29</definedName>
    <definedName name="_15__________________________________________123Graph_BCHART_3" hidden="1">[4]CASHFLOWS!#REF!</definedName>
    <definedName name="_15___123Graph_BCHART_3" hidden="1">[4]CASHFLOWS!#REF!</definedName>
    <definedName name="_15__123Graph_BCHART_3" hidden="1">[15]CASHFLOWS!#REF!</definedName>
    <definedName name="_15__123Graph_CCHART_17" hidden="1">[14]Occ!#REF!</definedName>
    <definedName name="_15__123Graph_XCHART_3" hidden="1">[4]CASHFLOWS!$B$15:$B$29</definedName>
    <definedName name="_16__________________________________________123Graph_BCHART_4" hidden="1">[4]CASHFLOWS!#REF!</definedName>
    <definedName name="_16___123Graph_BCHART_4" hidden="1">[4]CASHFLOWS!#REF!</definedName>
    <definedName name="_16__123Graph_ASEG_PIE" hidden="1">[14]Demand!#REF!</definedName>
    <definedName name="_16__123Graph_BCHART_3" hidden="1">[4]CASHFLOWS!#REF!</definedName>
    <definedName name="_16__123Graph_CCHART_22" hidden="1">[14]Occ!#REF!</definedName>
    <definedName name="_16__123Graph_XCHART_4" hidden="1">[4]CASHFLOWS!$B$15:$B$29</definedName>
    <definedName name="_1617_________123Graph_ACHART_3" hidden="1">[4]CASHFLOWS!#REF!</definedName>
    <definedName name="_1618_________123Graph_ACHART_4" hidden="1">[4]CASHFLOWS!#REF!</definedName>
    <definedName name="_1619_________123Graph_BCHART_3" hidden="1">[4]CASHFLOWS!#REF!</definedName>
    <definedName name="_1620_________123Graph_BCHART_4" hidden="1">[4]CASHFLOWS!#REF!</definedName>
    <definedName name="_1621_________123Graph_XCHART_3" hidden="1">[4]CASHFLOWS!$B$15:$B$29</definedName>
    <definedName name="_1622_________123Graph_XCHART_4" hidden="1">[4]CASHFLOWS!$B$15:$B$29</definedName>
    <definedName name="_17_________________________________________123Graph_ACHART_3" hidden="1">[4]CASHFLOWS!#REF!</definedName>
    <definedName name="_17___123Graph_XCHART_3" hidden="1">[4]CASHFLOWS!$B$15:$B$29</definedName>
    <definedName name="_17__123Graph_CSEG_PIE" hidden="1">[14]Demand!#REF!</definedName>
    <definedName name="_1779________123Graph_XCHART_3" hidden="1">[4]CASHFLOWS!$B$15:$B$29</definedName>
    <definedName name="_1780________123Graph_XCHART_4" hidden="1">[4]CASHFLOWS!$B$15:$B$29</definedName>
    <definedName name="_18_________________________________________123Graph_ACHART_4" hidden="1">[4]CASHFLOWS!#REF!</definedName>
    <definedName name="_18___123Graph_XCHART_4" hidden="1">[4]CASHFLOWS!$B$15:$B$29</definedName>
    <definedName name="_18__123Graph_BCHART_15" hidden="1">[14]Occ!#REF!</definedName>
    <definedName name="_18__123Graph_BCHART_4" hidden="1">[4]CASHFLOWS!#REF!</definedName>
    <definedName name="_18__123Graph_DCHART_15" hidden="1">[14]Occ!#REF!</definedName>
    <definedName name="_186____________________123Graph_ACHART_3" hidden="1">[4]CASHFLOWS!#REF!</definedName>
    <definedName name="_187____________________123Graph_ACHART_4" hidden="1">[4]CASHFLOWS!#REF!</definedName>
    <definedName name="_188____________________123Graph_BCHART_3" hidden="1">[4]CASHFLOWS!#REF!</definedName>
    <definedName name="_189____________________123Graph_BCHART_4" hidden="1">[4]CASHFLOWS!#REF!</definedName>
    <definedName name="_19_________________________________________123Graph_BCHART_3" hidden="1">[4]CASHFLOWS!#REF!</definedName>
    <definedName name="_19__123Graph_BCHART_4" hidden="1">[4]CASHFLOWS!#REF!</definedName>
    <definedName name="_19__123Graph_DCHART_16" hidden="1">[14]Occ!#REF!</definedName>
    <definedName name="_19__123Graph_XCHART_3" hidden="1">[4]CASHFLOWS!$B$15:$B$29</definedName>
    <definedName name="_190____________________123Graph_XCHART_3" hidden="1">[4]CASHFLOWS!$B$15:$B$29</definedName>
    <definedName name="_191____________________123Graph_XCHART_4" hidden="1">[4]CASHFLOWS!$B$15:$B$29</definedName>
    <definedName name="_1M_1">#REF!</definedName>
    <definedName name="_2_____________________________________________123Graph_ACHART_4" hidden="1">[4]CASHFLOWS!#REF!</definedName>
    <definedName name="_2_____123Graph_ACHART_4" hidden="1">[4]CASHFLOWS!#REF!</definedName>
    <definedName name="_2____123Graph_ACHART_3" hidden="1">[4]CASHFLOWS!#REF!</definedName>
    <definedName name="_2____123Graph_ACHART_4" hidden="1">[4]CASHFLOWS!#REF!</definedName>
    <definedName name="_2___123Graph_ACHART_2" hidden="1">[5]Z!$T$179:$AH$179</definedName>
    <definedName name="_2___123Graph_ACHART_3" hidden="1">[4]CASHFLOWS!#REF!</definedName>
    <definedName name="_2___123Graph_ACHART_4" hidden="1">[4]CASHFLOWS!#REF!</definedName>
    <definedName name="_2__123Graph_ACHART_12" hidden="1">[14]Demand!#REF!</definedName>
    <definedName name="_2__123Graph_ACHART_15" hidden="1">[14]Occ!#REF!</definedName>
    <definedName name="_2__123Graph_ACHART_2" hidden="1">[13]Z!$T$179:$AH$179</definedName>
    <definedName name="_2__123Graph_ACHART_3" hidden="1">[15]CASHFLOWS!#REF!</definedName>
    <definedName name="_2__123Graph_ACHART_4" hidden="1">[4]CASHFLOWS!#REF!</definedName>
    <definedName name="_2_0_0_F" hidden="1">[12]산근!#REF!</definedName>
    <definedName name="_20_________________________________________123Graph_BCHART_4" hidden="1">[4]CASHFLOWS!#REF!</definedName>
    <definedName name="_20__123Graph_ACHART_3" hidden="1">[4]CASHFLOWS!#REF!</definedName>
    <definedName name="_20__123Graph_BCHART_16" hidden="1">[14]Occ!#REF!</definedName>
    <definedName name="_20__123Graph_BCHART_4" hidden="1">[15]CASHFLOWS!#REF!</definedName>
    <definedName name="_20__123Graph_DCHART_17" hidden="1">[14]Occ!#REF!</definedName>
    <definedName name="_20__123Graph_XCHART_3" hidden="1">[4]CASHFLOWS!$B$15:$B$29</definedName>
    <definedName name="_20__123Graph_XCHART_4" hidden="1">[4]CASHFLOWS!$B$15:$B$29</definedName>
    <definedName name="_21">#REF!</definedName>
    <definedName name="_21________________________________________123Graph_ACHART_3" hidden="1">[4]CASHFLOWS!#REF!</definedName>
    <definedName name="_21__123Graph_DCHART_22" hidden="1">[14]Occ!#REF!</definedName>
    <definedName name="_21__123Graph_XCHART_3" hidden="1">[15]CASHFLOWS!$B$15:$B$29</definedName>
    <definedName name="_21__123Graph_XCHART_4" hidden="1">[4]CASHFLOWS!$B$15:$B$29</definedName>
    <definedName name="_22________________________________________123Graph_ACHART_4" hidden="1">[4]CASHFLOWS!#REF!</definedName>
    <definedName name="_22__123Graph_ACHART_4" hidden="1">[4]CASHFLOWS!#REF!</definedName>
    <definedName name="_22__123Graph_BCHART_17" hidden="1">[14]Occ!#REF!</definedName>
    <definedName name="_22__123Graph_ECHART_15" hidden="1">[14]Occ!#REF!</definedName>
    <definedName name="_22__123Graph_XCHART_4" hidden="1">[15]CASHFLOWS!$B$15:$B$29</definedName>
    <definedName name="_23________________________________________123Graph_BCHART_3" hidden="1">[4]CASHFLOWS!#REF!</definedName>
    <definedName name="_23__123Graph_ACHART_3" hidden="1">[4]CASHFLOWS!#REF!</definedName>
    <definedName name="_23__123Graph_ECHART_16" hidden="1">[14]Occ!#REF!</definedName>
    <definedName name="_24________________________________________123Graph_BCHART_4" hidden="1">[4]CASHFLOWS!#REF!</definedName>
    <definedName name="_24__123Graph_ACHART_3" hidden="1">[4]CASHFLOWS!#REF!</definedName>
    <definedName name="_24__123Graph_BCHART_22" hidden="1">[14]Occ!#REF!</definedName>
    <definedName name="_24__123Graph_BCHART_3" hidden="1">[4]CASHFLOWS!#REF!</definedName>
    <definedName name="_24__123Graph_ECHART_17" hidden="1">[14]Occ!#REF!</definedName>
    <definedName name="_240___________________123Graph_ACHART_3" hidden="1">[4]CASHFLOWS!#REF!</definedName>
    <definedName name="_241___________________123Graph_ACHART_4" hidden="1">[4]CASHFLOWS!#REF!</definedName>
    <definedName name="_242___________________123Graph_BCHART_3" hidden="1">[4]CASHFLOWS!#REF!</definedName>
    <definedName name="_243___________________123Graph_BCHART_4" hidden="1">[4]CASHFLOWS!#REF!</definedName>
    <definedName name="_244___________________123Graph_XCHART_3" hidden="1">[4]CASHFLOWS!$B$15:$B$29</definedName>
    <definedName name="_245___________________123Graph_XCHART_4" hidden="1">[4]CASHFLOWS!$B$15:$B$29</definedName>
    <definedName name="_25_______________________________________123Graph_ACHART_3" hidden="1">[4]CASHFLOWS!#REF!</definedName>
    <definedName name="_25__123Graph_ECHART_22" hidden="1">[14]Occ!#REF!</definedName>
    <definedName name="_26_______________________________________123Graph_ACHART_4" hidden="1">[4]CASHFLOWS!#REF!</definedName>
    <definedName name="_26__123Graph_BCHART_4" hidden="1">[4]CASHFLOWS!#REF!</definedName>
    <definedName name="_26__123Graph_CCHART_15" hidden="1">[14]Occ!#REF!</definedName>
    <definedName name="_26__123Graph_FCHART_15" hidden="1">[14]Occ!#REF!</definedName>
    <definedName name="_27_______________________________________123Graph_BCHART_3" hidden="1">[4]CASHFLOWS!#REF!</definedName>
    <definedName name="_27__123Graph_FCHART_16" hidden="1">[14]Occ!#REF!</definedName>
    <definedName name="_27__123Graph_XCHART_3" hidden="1">[4]CASHFLOWS!$B$15:$B$29</definedName>
    <definedName name="_28_______________________________________123Graph_BCHART_4" hidden="1">[4]CASHFLOWS!#REF!</definedName>
    <definedName name="_28__123Graph_ACHART_4" hidden="1">[4]CASHFLOWS!#REF!</definedName>
    <definedName name="_28__123Graph_CCHART_16" hidden="1">[14]Occ!#REF!</definedName>
    <definedName name="_28__123Graph_FCHART_17" hidden="1">[14]Occ!#REF!</definedName>
    <definedName name="_28__123Graph_XCHART_4" hidden="1">[4]CASHFLOWS!$B$15:$B$29</definedName>
    <definedName name="_29______________________________________123Graph_ACHART_3" hidden="1">[4]CASHFLOWS!#REF!</definedName>
    <definedName name="_29__123Graph_FCHART_22" hidden="1">[14]Occ!#REF!</definedName>
    <definedName name="_298__________________123Graph_XCHART_3" hidden="1">[4]CASHFLOWS!$B$15:$B$29</definedName>
    <definedName name="_299__________________123Graph_XCHART_4" hidden="1">[4]CASHFLOWS!$B$15:$B$29</definedName>
    <definedName name="_2fd2_" localSheetId="1" hidden="1">{#N/A,#N/A,TRUE,"Cover Memo";"Complete Sys. Estimate",#N/A,TRUE,"Change Summary";"Complete Sys. Estimate",#N/A,TRUE,"Estimate Summary";"Complete Sys. Estimate",#N/A,TRUE,"Dept. Summary";"Complete Sys. Estimate",#N/A,TRUE,"DOW Detail"}</definedName>
    <definedName name="_2fd2_" localSheetId="0" hidden="1">{#N/A,#N/A,TRUE,"Cover Memo";"Complete Sys. Estimate",#N/A,TRUE,"Change Summary";"Complete Sys. Estimate",#N/A,TRUE,"Estimate Summary";"Complete Sys. Estimate",#N/A,TRUE,"Dept. Summary";"Complete Sys. Estimate",#N/A,TRUE,"DOW Detail"}</definedName>
    <definedName name="_2fd2_" hidden="1">{#N/A,#N/A,TRUE,"Cover Memo";"Complete Sys. Estimate",#N/A,TRUE,"Change Summary";"Complete Sys. Estimate",#N/A,TRUE,"Estimate Summary";"Complete Sys. Estimate",#N/A,TRUE,"Dept. Summary";"Complete Sys. Estimate",#N/A,TRUE,"DOW Detail"}</definedName>
    <definedName name="_2M_2">#REF!</definedName>
    <definedName name="_3_____________________________________________123Graph_BCHART_3" hidden="1">[4]CASHFLOWS!#REF!</definedName>
    <definedName name="_3_____123Graph_BCHART_3" hidden="1">[4]CASHFLOWS!#REF!</definedName>
    <definedName name="_3____123Graph_BCHART_3" hidden="1">[4]CASHFLOWS!#REF!</definedName>
    <definedName name="_3___123Graph_ACHART_4" hidden="1">[4]CASHFLOWS!#REF!</definedName>
    <definedName name="_3___123Graph_BCHART_2" hidden="1">[5]Z!$T$180:$AH$180</definedName>
    <definedName name="_3___123Graph_BCHART_3" hidden="1">[4]CASHFLOWS!#REF!</definedName>
    <definedName name="_3__123Graph_ACHART_16" hidden="1">[14]Occ!#REF!</definedName>
    <definedName name="_3__123Graph_ACHART_3" hidden="1">[4]CASHFLOWS!#REF!</definedName>
    <definedName name="_3__123Graph_BCHART_2" hidden="1">[13]Z!$T$180:$AH$180</definedName>
    <definedName name="_3__123Graph_BCHART_3" hidden="1">[4]CASHFLOWS!#REF!</definedName>
    <definedName name="_30______________________________________123Graph_ACHART_4" hidden="1">[4]CASHFLOWS!#REF!</definedName>
    <definedName name="_30__123Graph_ACHART_4" hidden="1">[4]CASHFLOWS!#REF!</definedName>
    <definedName name="_30__123Graph_CCHART_17" hidden="1">[14]Occ!#REF!</definedName>
    <definedName name="_30__123Graph_XCHART_15" hidden="1">[14]Occ!#REF!</definedName>
    <definedName name="_31______________________________________123Graph_BCHART_3" hidden="1">[4]CASHFLOWS!#REF!</definedName>
    <definedName name="_31__123Graph_XCHART_16" hidden="1">[14]Occ!#REF!</definedName>
    <definedName name="_32______________________________________123Graph_BCHART_4" hidden="1">[4]CASHFLOWS!#REF!</definedName>
    <definedName name="_32__123Graph_CCHART_22" hidden="1">[14]Occ!#REF!</definedName>
    <definedName name="_32__123Graph_XCHART_17" hidden="1">[14]Occ!#REF!</definedName>
    <definedName name="_321" hidden="1">[16]FitOutConfCentre!#REF!</definedName>
    <definedName name="_33_____________________________________123Graph_ACHART_3" hidden="1">[4]CASHFLOWS!#REF!</definedName>
    <definedName name="_33__123Graph_BCHART_3" hidden="1">[4]CASHFLOWS!#REF!</definedName>
    <definedName name="_33__123Graph_XCHART_18" hidden="1">[14]Demand!#REF!</definedName>
    <definedName name="_34_____________________________________123Graph_ACHART_4" hidden="1">[4]CASHFLOWS!#REF!</definedName>
    <definedName name="_34__123Graph_CSEG_PIE" hidden="1">[14]Demand!#REF!</definedName>
    <definedName name="_34__123Graph_XCHART_19" hidden="1">[14]Demand!#REF!</definedName>
    <definedName name="_35_____________________________________123Graph_BCHART_3" hidden="1">[4]CASHFLOWS!#REF!</definedName>
    <definedName name="_35__123Graph_XCHART_22" hidden="1">[14]Occ!#REF!</definedName>
    <definedName name="_353_________________123Graph_ACHART_3" hidden="1">[4]CASHFLOWS!#REF!</definedName>
    <definedName name="_354_________________123Graph_ACHART_4" hidden="1">[4]CASHFLOWS!#REF!</definedName>
    <definedName name="_355_________________123Graph_BCHART_3" hidden="1">[4]CASHFLOWS!#REF!</definedName>
    <definedName name="_356_________________123Graph_BCHART_4" hidden="1">[4]CASHFLOWS!#REF!</definedName>
    <definedName name="_357_________________123Graph_XCHART_3" hidden="1">[4]CASHFLOWS!$B$15:$B$29</definedName>
    <definedName name="_358_________________123Graph_XCHART_4" hidden="1">[4]CASHFLOWS!$B$15:$B$29</definedName>
    <definedName name="_36_____________________________________123Graph_BCHART_4" hidden="1">[4]CASHFLOWS!#REF!</definedName>
    <definedName name="_36__123Graph_BCHART_3" hidden="1">[4]CASHFLOWS!#REF!</definedName>
    <definedName name="_36__123Graph_DCHART_15" hidden="1">[14]Occ!#REF!</definedName>
    <definedName name="_36__123Graph_XSEG_PIE" hidden="1">[14]Demand!#REF!</definedName>
    <definedName name="_37_____________________________________123Graph_XCHART_3" hidden="1">[4]CASHFLOWS!$B$15:$B$29</definedName>
    <definedName name="_38_____________________________________123Graph_XCHART_4" hidden="1">[4]CASHFLOWS!$B$15:$B$29</definedName>
    <definedName name="_38__123Graph_BCHART_4" hidden="1">[4]CASHFLOWS!#REF!</definedName>
    <definedName name="_38__123Graph_DCHART_16" hidden="1">[14]Occ!#REF!</definedName>
    <definedName name="_39____________________________________123Graph_ACHART_3" hidden="1">[4]CASHFLOWS!#REF!</definedName>
    <definedName name="_39__123Graph_XCHART_3" hidden="1">[4]CASHFLOWS!$B$15:$B$29</definedName>
    <definedName name="_4_____________________________________________123Graph_BCHART_4" hidden="1">[4]CASHFLOWS!#REF!</definedName>
    <definedName name="_4_____123Graph_BCHART_4" hidden="1">[4]CASHFLOWS!#REF!</definedName>
    <definedName name="_4____123Graph_ACHART_4" hidden="1">[4]CASHFLOWS!#REF!</definedName>
    <definedName name="_4____123Graph_BCHART_4" hidden="1">[4]CASHFLOWS!#REF!</definedName>
    <definedName name="_4___123Graph_ACHART_4" hidden="1">[4]CASHFLOWS!#REF!</definedName>
    <definedName name="_4___123Graph_BCHART_3" hidden="1">[4]CASHFLOWS!#REF!</definedName>
    <definedName name="_4___123Graph_BCHART_4" hidden="1">[4]CASHFLOWS!#REF!</definedName>
    <definedName name="_4___123Graph_CCHART_1" hidden="1">[5]Cash2!$J$16:$J$36</definedName>
    <definedName name="_4__123Graph_ACHART_15" hidden="1">[14]Occ!#REF!</definedName>
    <definedName name="_4__123Graph_ACHART_17" hidden="1">[14]Occ!#REF!</definedName>
    <definedName name="_4__123Graph_ACHART_3" hidden="1">[4]CASHFLOWS!#REF!</definedName>
    <definedName name="_4__123Graph_ACHART_4" hidden="1">[15]CASHFLOWS!#REF!</definedName>
    <definedName name="_4__123Graph_BCHART_4" hidden="1">[4]CASHFLOWS!#REF!</definedName>
    <definedName name="_4__123Graph_CCHART_1" hidden="1">[13]Cash2!$J$16:$J$36</definedName>
    <definedName name="_4_0_0_F" hidden="1">[12]산근!#REF!</definedName>
    <definedName name="_40____________________________________123Graph_ACHART_4" hidden="1">[4]CASHFLOWS!#REF!</definedName>
    <definedName name="_40__123Graph_DCHART_17" hidden="1">[14]Occ!#REF!</definedName>
    <definedName name="_40__123Graph_XCHART_4" hidden="1">[4]CASHFLOWS!$B$15:$B$29</definedName>
    <definedName name="_41____________________________________123Graph_BCHART_3" hidden="1">[4]CASHFLOWS!#REF!</definedName>
    <definedName name="_42____________________________________123Graph_BCHART_4" hidden="1">[4]CASHFLOWS!#REF!</definedName>
    <definedName name="_42__123Graph_BCHART_4" hidden="1">[4]CASHFLOWS!#REF!</definedName>
    <definedName name="_42__123Graph_DCHART_22" hidden="1">[14]Occ!#REF!</definedName>
    <definedName name="_43____________________________________123Graph_XCHART_3" hidden="1">[4]CASHFLOWS!$B$15:$B$29</definedName>
    <definedName name="_43__123Graph_XCHART_3" hidden="1">[4]CASHFLOWS!$B$15:$B$29</definedName>
    <definedName name="_44____________________________________123Graph_XCHART_4" hidden="1">[4]CASHFLOWS!$B$15:$B$29</definedName>
    <definedName name="_44__123Graph_ECHART_15" hidden="1">[14]Occ!#REF!</definedName>
    <definedName name="_44__123Graph_XCHART_4" hidden="1">[4]CASHFLOWS!$B$15:$B$29</definedName>
    <definedName name="_45___________________________________123Graph_ACHART_3" hidden="1">[4]CASHFLOWS!#REF!</definedName>
    <definedName name="_46___________________________________123Graph_ACHART_4" hidden="1">[4]CASHFLOWS!#REF!</definedName>
    <definedName name="_46__123Graph_ECHART_16" hidden="1">[14]Occ!#REF!</definedName>
    <definedName name="_47___________________________________123Graph_BCHART_3" hidden="1">[4]CASHFLOWS!#REF!</definedName>
    <definedName name="_48___________________________________123Graph_BCHART_4" hidden="1">[4]CASHFLOWS!#REF!</definedName>
    <definedName name="_48__123Graph_ECHART_17" hidden="1">[14]Occ!#REF!</definedName>
    <definedName name="_49___________________________________123Graph_XCHART_3" hidden="1">[4]CASHFLOWS!$B$15:$B$29</definedName>
    <definedName name="_5____________________________________________123Graph_ACHART_3" hidden="1">[4]CASHFLOWS!#REF!</definedName>
    <definedName name="_5_____123Graph_XCHART_3" hidden="1">[4]CASHFLOWS!$B$15:$B$29</definedName>
    <definedName name="_5___123Graph_BCHART_4" hidden="1">[4]CASHFLOWS!#REF!</definedName>
    <definedName name="_5___123Graph_DCHART_1" hidden="1">[5]Cash2!$K$16:$K$36</definedName>
    <definedName name="_5___123Graph_XCHART_3" hidden="1">[4]CASHFLOWS!$B$15:$B$29</definedName>
    <definedName name="_5__123Graph_ACHART_18" hidden="1">[14]Demand!#REF!</definedName>
    <definedName name="_5__123Graph_ACHART_3" hidden="1">[15]CASHFLOWS!#REF!</definedName>
    <definedName name="_5__123Graph_DCHART_1" hidden="1">[13]Cash2!$K$16:$K$36</definedName>
    <definedName name="_5__123Graph_XCHART_3" hidden="1">[4]CASHFLOWS!$B$15:$B$29</definedName>
    <definedName name="_50___________________________________123Graph_XCHART_4" hidden="1">[4]CASHFLOWS!$B$15:$B$29</definedName>
    <definedName name="_50__123Graph_ECHART_22" hidden="1">[14]Occ!#REF!</definedName>
    <definedName name="_51__________________________________123Graph_ACHART_3" hidden="1">[4]CASHFLOWS!#REF!</definedName>
    <definedName name="_515________________123Graph_XCHART_3" hidden="1">[4]CASHFLOWS!$B$15:$B$29</definedName>
    <definedName name="_516________________123Graph_XCHART_4" hidden="1">[4]CASHFLOWS!$B$15:$B$29</definedName>
    <definedName name="_52__________________________________123Graph_ACHART_4" hidden="1">[4]CASHFLOWS!#REF!</definedName>
    <definedName name="_52__123Graph_FCHART_15" hidden="1">[14]Occ!#REF!</definedName>
    <definedName name="_53__________________________________123Graph_BCHART_3" hidden="1">[4]CASHFLOWS!#REF!</definedName>
    <definedName name="_54__________________________________123Graph_BCHART_4" hidden="1">[4]CASHFLOWS!#REF!</definedName>
    <definedName name="_54__123Graph_FCHART_16" hidden="1">[14]Occ!#REF!</definedName>
    <definedName name="_55__________________________________123Graph_XCHART_3" hidden="1">[4]CASHFLOWS!$B$15:$B$29</definedName>
    <definedName name="_56__________________________________123Graph_XCHART_4" hidden="1">[4]CASHFLOWS!$B$15:$B$29</definedName>
    <definedName name="_56__123Graph_FCHART_17" hidden="1">[14]Occ!#REF!</definedName>
    <definedName name="_57_________________________________123Graph_ACHART_3" hidden="1">[4]CASHFLOWS!#REF!</definedName>
    <definedName name="_58_________________________________123Graph_ACHART_4" hidden="1">[4]CASHFLOWS!#REF!</definedName>
    <definedName name="_58__123Graph_FCHART_22" hidden="1">[14]Occ!#REF!</definedName>
    <definedName name="_59_________________________________123Graph_BCHART_3" hidden="1">[4]CASHFLOWS!#REF!</definedName>
    <definedName name="_6____________________________________________123Graph_ACHART_4" hidden="1">[4]CASHFLOWS!#REF!</definedName>
    <definedName name="_6_____123Graph_XCHART_4" hidden="1">[4]CASHFLOWS!$B$15:$B$29</definedName>
    <definedName name="_6____123Graph_BCHART_3" hidden="1">[4]CASHFLOWS!#REF!</definedName>
    <definedName name="_6___123Graph_BCHART_3" hidden="1">[4]CASHFLOWS!#REF!</definedName>
    <definedName name="_6___123Graph_XCHART_3" hidden="1">[4]CASHFLOWS!$B$15:$B$29</definedName>
    <definedName name="_6___123Graph_XCHART_4" hidden="1">[4]CASHFLOWS!$B$15:$B$29</definedName>
    <definedName name="_6__123Graph_ACHART_1" hidden="1">[5]Cash2!$G$16:$G$31</definedName>
    <definedName name="_6__123Graph_ACHART_16" hidden="1">[14]Occ!#REF!</definedName>
    <definedName name="_6__123Graph_ACHART_19" hidden="1">[14]Demand!#REF!</definedName>
    <definedName name="_6__123Graph_ACHART_4" hidden="1">[4]CASHFLOWS!#REF!</definedName>
    <definedName name="_6__123Graph_BCHART_3" hidden="1">[15]CASHFLOWS!#REF!</definedName>
    <definedName name="_6__123Graph_XCHART_4" hidden="1">[4]CASHFLOWS!$B$15:$B$29</definedName>
    <definedName name="_60_________________________________123Graph_BCHART_4" hidden="1">[4]CASHFLOWS!#REF!</definedName>
    <definedName name="_60__123Graph_XCHART_15" hidden="1">[14]Occ!#REF!</definedName>
    <definedName name="_61_________________________________123Graph_XCHART_3" hidden="1">[4]CASHFLOWS!$B$15:$B$29</definedName>
    <definedName name="_62_________________________________123Graph_XCHART_4" hidden="1">[4]CASHFLOWS!$B$15:$B$29</definedName>
    <definedName name="_62__123Graph_XCHART_16" hidden="1">[14]Occ!#REF!</definedName>
    <definedName name="_63________________________________123Graph_ACHART_3" hidden="1">[4]CASHFLOWS!#REF!</definedName>
    <definedName name="_64________________________________123Graph_ACHART_4" hidden="1">[4]CASHFLOWS!#REF!</definedName>
    <definedName name="_64__123Graph_XCHART_17" hidden="1">[14]Occ!#REF!</definedName>
    <definedName name="_65________________________________123Graph_BCHART_3" hidden="1">[4]CASHFLOWS!#REF!</definedName>
    <definedName name="_66________________________________123Graph_BCHART_4" hidden="1">[4]CASHFLOWS!#REF!</definedName>
    <definedName name="_66__123Graph_XCHART_18" hidden="1">[14]Demand!#REF!</definedName>
    <definedName name="_669_______________123Graph_ACHART_3" hidden="1">[4]CASHFLOWS!#REF!</definedName>
    <definedName name="_67________________________________123Graph_XCHART_3" hidden="1">[4]CASHFLOWS!$B$15:$B$29</definedName>
    <definedName name="_670_______________123Graph_ACHART_4" hidden="1">[4]CASHFLOWS!#REF!</definedName>
    <definedName name="_671_______________123Graph_BCHART_3" hidden="1">[4]CASHFLOWS!#REF!</definedName>
    <definedName name="_672_______________123Graph_BCHART_4" hidden="1">[4]CASHFLOWS!#REF!</definedName>
    <definedName name="_673_______________123Graph_XCHART_3" hidden="1">[4]CASHFLOWS!$B$15:$B$29</definedName>
    <definedName name="_674_______________123Graph_XCHART_4" hidden="1">[4]CASHFLOWS!$B$15:$B$29</definedName>
    <definedName name="_68________________________________123Graph_XCHART_4" hidden="1">[4]CASHFLOWS!$B$15:$B$29</definedName>
    <definedName name="_68__123Graph_XCHART_19" hidden="1">[14]Demand!#REF!</definedName>
    <definedName name="_69_______________________________123Graph_ACHART_3" hidden="1">[4]CASHFLOWS!#REF!</definedName>
    <definedName name="_6B8">#REF!</definedName>
    <definedName name="_6B9">#REF!</definedName>
    <definedName name="_7____________________________________________123Graph_BCHART_3" hidden="1">[4]CASHFLOWS!#REF!</definedName>
    <definedName name="_7____123Graph_ACHART_3" hidden="1">[4]CASHFLOWS!#REF!</definedName>
    <definedName name="_7___123Graph_ACHART_3" hidden="1">[4]CASHFLOWS!#REF!</definedName>
    <definedName name="_7___123Graph_XCHART_4" hidden="1">[4]CASHFLOWS!$B$15:$B$29</definedName>
    <definedName name="_7__123Graph_ACHART_2" hidden="1">[5]Z!$T$179:$AH$179</definedName>
    <definedName name="_7__123Graph_ACHART_21" hidden="1">[14]Occ!#REF!</definedName>
    <definedName name="_7__123Graph_ACHART_3" hidden="1">[4]CASHFLOWS!#REF!</definedName>
    <definedName name="_7_0_0_F" hidden="1">[12]산근!#REF!</definedName>
    <definedName name="_70_______________________________123Graph_ACHART_4" hidden="1">[4]CASHFLOWS!#REF!</definedName>
    <definedName name="_70__123Graph_XCHART_22" hidden="1">[14]Occ!#REF!</definedName>
    <definedName name="_71_______________________________123Graph_BCHART_3" hidden="1">[4]CASHFLOWS!#REF!</definedName>
    <definedName name="_72_______________________________123Graph_BCHART_4" hidden="1">[4]CASHFLOWS!#REF!</definedName>
    <definedName name="_72__123Graph_XSEG_PIE" hidden="1">[14]Demand!#REF!</definedName>
    <definedName name="_73_______________________________123Graph_XCHART_3" hidden="1">[4]CASHFLOWS!$B$15:$B$29</definedName>
    <definedName name="_74_______________________________123Graph_XCHART_4" hidden="1">[4]CASHFLOWS!$B$15:$B$29</definedName>
    <definedName name="_75______________________________123Graph_ACHART_3" hidden="1">[4]CASHFLOWS!#REF!</definedName>
    <definedName name="_76______________________________123Graph_ACHART_4" hidden="1">[4]CASHFLOWS!#REF!</definedName>
    <definedName name="_77______________________________123Graph_BCHART_3" hidden="1">[4]CASHFLOWS!#REF!</definedName>
    <definedName name="_78______________________________123Graph_BCHART_4" hidden="1">[4]CASHFLOWS!#REF!</definedName>
    <definedName name="_79______________________________123Graph_XCHART_3" hidden="1">[4]CASHFLOWS!$B$15:$B$29</definedName>
    <definedName name="_7C1">#REF!</definedName>
    <definedName name="_7C2">#REF!</definedName>
    <definedName name="_7C3">#REF!</definedName>
    <definedName name="_7D1">#REF!</definedName>
    <definedName name="_7D2">#REF!</definedName>
    <definedName name="_7D3">#REF!</definedName>
    <definedName name="_7D4">#REF!</definedName>
    <definedName name="_7D5">#REF!</definedName>
    <definedName name="_8____________________________________________123Graph_BCHART_4" hidden="1">[4]CASHFLOWS!#REF!</definedName>
    <definedName name="_8____123Graph_ACHART_4" hidden="1">[4]CASHFLOWS!#REF!</definedName>
    <definedName name="_8____123Graph_BCHART_4" hidden="1">[4]CASHFLOWS!#REF!</definedName>
    <definedName name="_8___123Graph_BCHART_4" hidden="1">[4]CASHFLOWS!#REF!</definedName>
    <definedName name="_8__123Graph_ACHART_17" hidden="1">[14]Occ!#REF!</definedName>
    <definedName name="_8__123Graph_ACHART_4" hidden="1">[4]CASHFLOWS!#REF!</definedName>
    <definedName name="_8__123Graph_ASEG_PIE" hidden="1">[14]Demand!#REF!</definedName>
    <definedName name="_8__123Graph_BCHART_2" hidden="1">[5]Z!$T$180:$AH$180</definedName>
    <definedName name="_8__123Graph_BCHART_4" hidden="1">[15]CASHFLOWS!#REF!</definedName>
    <definedName name="_80______________________________123Graph_XCHART_4" hidden="1">[4]CASHFLOWS!$B$15:$B$29</definedName>
    <definedName name="_81_____________________________123Graph_ACHART_3" hidden="1">[4]CASHFLOWS!#REF!</definedName>
    <definedName name="_82_____________________________123Graph_ACHART_4" hidden="1">[4]CASHFLOWS!#REF!</definedName>
    <definedName name="_83_____________________________123Graph_BCHART_3" hidden="1">[4]CASHFLOWS!#REF!</definedName>
    <definedName name="_831______________123Graph_XCHART_3" hidden="1">[4]CASHFLOWS!$B$15:$B$29</definedName>
    <definedName name="_832______________123Graph_XCHART_4" hidden="1">[4]CASHFLOWS!$B$15:$B$29</definedName>
    <definedName name="_84_____________________________123Graph_BCHART_4" hidden="1">[4]CASHFLOWS!#REF!</definedName>
    <definedName name="_85_____________________________123Graph_XCHART_3" hidden="1">[4]CASHFLOWS!$B$15:$B$29</definedName>
    <definedName name="_86_____________________________123Graph_XCHART_4" hidden="1">[4]CASHFLOWS!$B$15:$B$29</definedName>
    <definedName name="_87____________________________123Graph_ACHART_3" hidden="1">[4]CASHFLOWS!#REF!</definedName>
    <definedName name="_88____________________________123Graph_ACHART_4" hidden="1">[4]CASHFLOWS!#REF!</definedName>
    <definedName name="_89____________________________123Graph_BCHART_3" hidden="1">[4]CASHFLOWS!#REF!</definedName>
    <definedName name="_9___________________________________________123Graph_ACHART_3" hidden="1">[4]CASHFLOWS!#REF!</definedName>
    <definedName name="_9____123Graph_BCHART_3" hidden="1">[4]CASHFLOWS!#REF!</definedName>
    <definedName name="_9___123Graph_XCHART_3" hidden="1">[4]CASHFLOWS!$B$15:$B$29</definedName>
    <definedName name="_9__123Graph_BCHART_15" hidden="1">[14]Occ!#REF!</definedName>
    <definedName name="_9__123Graph_BCHART_3" hidden="1">[4]CASHFLOWS!#REF!</definedName>
    <definedName name="_9__123Graph_CCHART_1" hidden="1">[5]Cash2!$J$16:$J$36</definedName>
    <definedName name="_9__123Graph_XCHART_3" hidden="1">[15]CASHFLOWS!$B$15:$B$29</definedName>
    <definedName name="_90____________________________123Graph_BCHART_4" hidden="1">[4]CASHFLOWS!#REF!</definedName>
    <definedName name="_91____________________________123Graph_XCHART_3" hidden="1">[4]CASHFLOWS!$B$15:$B$29</definedName>
    <definedName name="_92____________________________123Graph_XCHART_4" hidden="1">[4]CASHFLOWS!$B$15:$B$29</definedName>
    <definedName name="_93___________________________123Graph_ACHART_3" hidden="1">[4]CASHFLOWS!#REF!</definedName>
    <definedName name="_94___________________________123Graph_ACHART_4" hidden="1">[4]CASHFLOWS!#REF!</definedName>
    <definedName name="_95___________________________123Graph_BCHART_3" hidden="1">[4]CASHFLOWS!#REF!</definedName>
    <definedName name="_96___________________________123Graph_BCHART_4" hidden="1">[4]CASHFLOWS!#REF!</definedName>
    <definedName name="_97___________________________123Graph_XCHART_3" hidden="1">[4]CASHFLOWS!$B$15:$B$29</definedName>
    <definedName name="_98___________________________123Graph_XCHART_4" hidden="1">[4]CASHFLOWS!$B$15:$B$29</definedName>
    <definedName name="_985_____________123Graph_ACHART_3" hidden="1">[4]CASHFLOWS!#REF!</definedName>
    <definedName name="_986_____________123Graph_ACHART_4" hidden="1">[4]CASHFLOWS!#REF!</definedName>
    <definedName name="_987_____________123Graph_BCHART_3" hidden="1">[4]CASHFLOWS!#REF!</definedName>
    <definedName name="_988_____________123Graph_BCHART_4" hidden="1">[4]CASHFLOWS!#REF!</definedName>
    <definedName name="_989_____________123Graph_XCHART_3" hidden="1">[4]CASHFLOWS!$B$15:$B$29</definedName>
    <definedName name="_990_____________123Graph_XCHART_4" hidden="1">[4]CASHFLOWS!$B$15:$B$29</definedName>
    <definedName name="_a" hidden="1">[4]CASHFLOWS!#REF!</definedName>
    <definedName name="_A2">#REF!</definedName>
    <definedName name="_a3" localSheetId="1" hidden="1">{#N/A,#N/A,TRUE,"Financials";#N/A,#N/A,TRUE,"Operating Statistics";#N/A,#N/A,TRUE,"Capex &amp; Depreciation";#N/A,#N/A,TRUE,"Debt"}</definedName>
    <definedName name="_a3" localSheetId="0" hidden="1">{#N/A,#N/A,TRUE,"Financials";#N/A,#N/A,TRUE,"Operating Statistics";#N/A,#N/A,TRUE,"Capex &amp; Depreciation";#N/A,#N/A,TRUE,"Debt"}</definedName>
    <definedName name="_a3" hidden="1">{#N/A,#N/A,TRUE,"Financials";#N/A,#N/A,TRUE,"Operating Statistics";#N/A,#N/A,TRUE,"Capex &amp; Depreciation";#N/A,#N/A,TRUE,"Debt"}</definedName>
    <definedName name="_A655600">#REF!</definedName>
    <definedName name="_a65631">#REF!</definedName>
    <definedName name="_ab1" localSheetId="1" hidden="1">{#N/A,#N/A,FALSE,"SumD";#N/A,#N/A,FALSE,"ElecD";#N/A,#N/A,FALSE,"MechD";#N/A,#N/A,FALSE,"GeotD";#N/A,#N/A,FALSE,"PrcsD";#N/A,#N/A,FALSE,"TunnD";#N/A,#N/A,FALSE,"CivlD";#N/A,#N/A,FALSE,"NtwkD";#N/A,#N/A,FALSE,"EstgD";#N/A,#N/A,FALSE,"PEngD"}</definedName>
    <definedName name="_ab1" localSheetId="0" hidden="1">{#N/A,#N/A,FALSE,"SumD";#N/A,#N/A,FALSE,"ElecD";#N/A,#N/A,FALSE,"MechD";#N/A,#N/A,FALSE,"GeotD";#N/A,#N/A,FALSE,"PrcsD";#N/A,#N/A,FALSE,"TunnD";#N/A,#N/A,FALSE,"CivlD";#N/A,#N/A,FALSE,"NtwkD";#N/A,#N/A,FALSE,"EstgD";#N/A,#N/A,FALSE,"PEngD"}</definedName>
    <definedName name="_ab1" hidden="1">{#N/A,#N/A,FALSE,"SumD";#N/A,#N/A,FALSE,"ElecD";#N/A,#N/A,FALSE,"MechD";#N/A,#N/A,FALSE,"GeotD";#N/A,#N/A,FALSE,"PrcsD";#N/A,#N/A,FALSE,"TunnD";#N/A,#N/A,FALSE,"CivlD";#N/A,#N/A,FALSE,"NtwkD";#N/A,#N/A,FALSE,"EstgD";#N/A,#N/A,FALSE,"PEngD"}</definedName>
    <definedName name="_ABC" hidden="1">[5]Cash2!$G$16:$G$31</definedName>
    <definedName name="_aoc10">#REF!</definedName>
    <definedName name="_aoc11">#REF!</definedName>
    <definedName name="_aoc7">#REF!</definedName>
    <definedName name="_aoc8">#REF!</definedName>
    <definedName name="_aoc9">#REF!</definedName>
    <definedName name="_as1" localSheetId="1" hidden="1">{#N/A,#N/A,FALSE,"SumD";#N/A,#N/A,FALSE,"ElecD";#N/A,#N/A,FALSE,"MechD";#N/A,#N/A,FALSE,"GeotD";#N/A,#N/A,FALSE,"PrcsD";#N/A,#N/A,FALSE,"TunnD";#N/A,#N/A,FALSE,"CivlD";#N/A,#N/A,FALSE,"NtwkD";#N/A,#N/A,FALSE,"EstgD";#N/A,#N/A,FALSE,"PEngD"}</definedName>
    <definedName name="_as1" localSheetId="0" hidden="1">{#N/A,#N/A,FALSE,"SumD";#N/A,#N/A,FALSE,"ElecD";#N/A,#N/A,FALSE,"MechD";#N/A,#N/A,FALSE,"GeotD";#N/A,#N/A,FALSE,"PrcsD";#N/A,#N/A,FALSE,"TunnD";#N/A,#N/A,FALSE,"CivlD";#N/A,#N/A,FALSE,"NtwkD";#N/A,#N/A,FALSE,"EstgD";#N/A,#N/A,FALSE,"PEngD"}</definedName>
    <definedName name="_as1" hidden="1">{#N/A,#N/A,FALSE,"SumD";#N/A,#N/A,FALSE,"ElecD";#N/A,#N/A,FALSE,"MechD";#N/A,#N/A,FALSE,"GeotD";#N/A,#N/A,FALSE,"PrcsD";#N/A,#N/A,FALSE,"TunnD";#N/A,#N/A,FALSE,"CivlD";#N/A,#N/A,FALSE,"NtwkD";#N/A,#N/A,FALSE,"EstgD";#N/A,#N/A,FALSE,"PEngD"}</definedName>
    <definedName name="_as2" localSheetId="1" hidden="1">{#N/A,#N/A,FALSE,"SumD";#N/A,#N/A,FALSE,"ElecD";#N/A,#N/A,FALSE,"MechD";#N/A,#N/A,FALSE,"GeotD";#N/A,#N/A,FALSE,"PrcsD";#N/A,#N/A,FALSE,"TunnD";#N/A,#N/A,FALSE,"CivlD";#N/A,#N/A,FALSE,"NtwkD";#N/A,#N/A,FALSE,"EstgD";#N/A,#N/A,FALSE,"PEngD"}</definedName>
    <definedName name="_as2" localSheetId="0" hidden="1">{#N/A,#N/A,FALSE,"SumD";#N/A,#N/A,FALSE,"ElecD";#N/A,#N/A,FALSE,"MechD";#N/A,#N/A,FALSE,"GeotD";#N/A,#N/A,FALSE,"PrcsD";#N/A,#N/A,FALSE,"TunnD";#N/A,#N/A,FALSE,"CivlD";#N/A,#N/A,FALSE,"NtwkD";#N/A,#N/A,FALSE,"EstgD";#N/A,#N/A,FALSE,"PEngD"}</definedName>
    <definedName name="_as2" hidden="1">{#N/A,#N/A,FALSE,"SumD";#N/A,#N/A,FALSE,"ElecD";#N/A,#N/A,FALSE,"MechD";#N/A,#N/A,FALSE,"GeotD";#N/A,#N/A,FALSE,"PrcsD";#N/A,#N/A,FALSE,"TunnD";#N/A,#N/A,FALSE,"CivlD";#N/A,#N/A,FALSE,"NtwkD";#N/A,#N/A,FALSE,"EstgD";#N/A,#N/A,FALSE,"PEngD"}</definedName>
    <definedName name="_AtRisk_SimSetting_AutomaticallyGenerateReports" hidden="1">TRUE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5</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Att1" localSheetId="1" hidden="1">{"'Flowchart'!$A$2:$AO$22"}</definedName>
    <definedName name="_Att1" localSheetId="0" hidden="1">{"'Flowchart'!$A$2:$AO$22"}</definedName>
    <definedName name="_Att1" hidden="1">{"'Flowchart'!$A$2:$AO$22"}</definedName>
    <definedName name="_AXX1">#REF!</definedName>
    <definedName name="_axx2">#REF!</definedName>
    <definedName name="_axx3">#REF!</definedName>
    <definedName name="_axx4">#REF!</definedName>
    <definedName name="_bdm.0B4FFE91F18447B0ADF9000A64F23663.edm" hidden="1">[17]DCF_5!$A:$IV</definedName>
    <definedName name="_bdm.0C07D5881B9948AA83AD50DA234033D8.edm" hidden="1">#REF!</definedName>
    <definedName name="_bdm.110863605F9942A8A648C3F868647E2E.edm" hidden="1">'[18]IPO Shit'!$A:$IV</definedName>
    <definedName name="_bdm.1B452EB456C84D948AB7CD6173DD2027.edm" hidden="1">'[17]US Ship Repair Industry Growth'!$A:$IV</definedName>
    <definedName name="_bdm.47B4A6FD3B314E16809B6D1F0C2F9D52.edm" hidden="1">'[17]Market Overview'!$A:$IV</definedName>
    <definedName name="_bdm.4CD256297ECE44CCBB5602C6476BC757.edm" hidden="1">'[17]US Shipyard Repair Output'!$A:$IV</definedName>
    <definedName name="_bdm.521DC5547E094D3EAB9C9F4D139EF5FF.edm" hidden="1">'[19]ASD Sum of Parts'!$A:$IV</definedName>
    <definedName name="_bdm.61B3F847AC054DB29E98FAD943860106.edm" hidden="1">#REF!</definedName>
    <definedName name="_bdm.67A95F6CB6EF481085AB7779D7F28D24.edm" hidden="1">#REF!</definedName>
    <definedName name="_bdm.7072907F221B49BBAB5021F4EC0817E4.edm" hidden="1">[17]Charts!$A:$IV</definedName>
    <definedName name="_bdm.71F24B5C5CA94E5D92ED4A5CF816C4DD.edm" hidden="1">'[18]Financial Outputs'!$A:$IV</definedName>
    <definedName name="_bdm.7923EEC314B242E8BC1F3FD0A2CB8DC9.edm" hidden="1">'[18]ADT Financial Build'!$A:$IV</definedName>
    <definedName name="_bdm.A22BB7CDC55C4D5CB31AA205A045099A.edm" hidden="1">[17]LBO!$A:$IV</definedName>
    <definedName name="_bdm.DBCFE22487124F2EA8CCA87E363BF4F4.edm" hidden="1">'[18]ADT LBO'!$A:$IV</definedName>
    <definedName name="_bdm.E10CE6269BA74B248056A82B5C67B7F8.edm" hidden="1">'[18]Ex-ADTCo LBO'!$A:$IV</definedName>
    <definedName name="_bdm.E1C5F0B458ED44AABE2B275FE5594376.edm" hidden="1">'[18]Total TEFS LBO'!$A:$IV</definedName>
    <definedName name="_bdm.F1585B0A6FB34D8DA2C3973E2B57E98B.edm" hidden="1">#REF!</definedName>
    <definedName name="_bdm.F48B2541AF20463C9043238AF20A5593.edm" hidden="1">'[18]ADT Output Dumbed Down for KKR'!$A:$IV</definedName>
    <definedName name="_bdm.FE9F6DFC62254C08B5570218FA025632.edm" hidden="1">'[17]Summary Financials'!$A:$IV</definedName>
    <definedName name="_bol1">#REF!</definedName>
    <definedName name="_Builtin13" hidden="1">#REF!</definedName>
    <definedName name="_C">#REF!</definedName>
    <definedName name="_C___0">#REF!</definedName>
    <definedName name="_C___13">#REF!</definedName>
    <definedName name="_cat12" localSheetId="1" hidden="1">{#N/A,#N/A,TRUE,"Front";#N/A,#N/A,TRUE,"Simple Letter";#N/A,#N/A,TRUE,"Inside";#N/A,#N/A,TRUE,"Contents";#N/A,#N/A,TRUE,"Basis";#N/A,#N/A,TRUE,"Inclusions";#N/A,#N/A,TRUE,"Exclusions";#N/A,#N/A,TRUE,"Areas";#N/A,#N/A,TRUE,"Summary";#N/A,#N/A,TRUE,"Detail"}</definedName>
    <definedName name="_cat12" localSheetId="0" hidden="1">{#N/A,#N/A,TRUE,"Front";#N/A,#N/A,TRUE,"Simple Letter";#N/A,#N/A,TRUE,"Inside";#N/A,#N/A,TRUE,"Contents";#N/A,#N/A,TRUE,"Basis";#N/A,#N/A,TRUE,"Inclusions";#N/A,#N/A,TRUE,"Exclusions";#N/A,#N/A,TRUE,"Areas";#N/A,#N/A,TRUE,"Summary";#N/A,#N/A,TRUE,"Detail"}</definedName>
    <definedName name="_cat12" hidden="1">{#N/A,#N/A,TRUE,"Front";#N/A,#N/A,TRUE,"Simple Letter";#N/A,#N/A,TRUE,"Inside";#N/A,#N/A,TRUE,"Contents";#N/A,#N/A,TRUE,"Basis";#N/A,#N/A,TRUE,"Inclusions";#N/A,#N/A,TRUE,"Exclusions";#N/A,#N/A,TRUE,"Areas";#N/A,#N/A,TRUE,"Summary";#N/A,#N/A,TRUE,"Detail"}</definedName>
    <definedName name="_ccr1" localSheetId="1" hidden="1">{#N/A,#N/A,TRUE,"Cover";#N/A,#N/A,TRUE,"Conts";#N/A,#N/A,TRUE,"VOS";#N/A,#N/A,TRUE,"Warrington";#N/A,#N/A,TRUE,"Widnes"}</definedName>
    <definedName name="_ccr1" localSheetId="0" hidden="1">{#N/A,#N/A,TRUE,"Cover";#N/A,#N/A,TRUE,"Conts";#N/A,#N/A,TRUE,"VOS";#N/A,#N/A,TRUE,"Warrington";#N/A,#N/A,TRUE,"Widnes"}</definedName>
    <definedName name="_ccr1" hidden="1">{#N/A,#N/A,TRUE,"Cover";#N/A,#N/A,TRUE,"Conts";#N/A,#N/A,TRUE,"VOS";#N/A,#N/A,TRUE,"Warrington";#N/A,#N/A,TRUE,"Widnes"}</definedName>
    <definedName name="_cds1">#REF!</definedName>
    <definedName name="_cds2">#REF!</definedName>
    <definedName name="_cds3">#REF!</definedName>
    <definedName name="_ddd2" localSheetId="1" hidden="1">{#N/A,#N/A,TRUE,"Cover Memo";"Complete Sys. Estimate",#N/A,TRUE,"Change Summary";"Complete Sys. Estimate",#N/A,TRUE,"Estimate Summary";"Complete Sys. Estimate",#N/A,TRUE,"Dept. Summary";"Complete Sys. Estimate",#N/A,TRUE,"DOW Detail"}</definedName>
    <definedName name="_ddd2" localSheetId="0" hidden="1">{#N/A,#N/A,TRUE,"Cover Memo";"Complete Sys. Estimate",#N/A,TRUE,"Change Summary";"Complete Sys. Estimate",#N/A,TRUE,"Estimate Summary";"Complete Sys. Estimate",#N/A,TRUE,"Dept. Summary";"Complete Sys. Estimate",#N/A,TRUE,"DOW Detail"}</definedName>
    <definedName name="_ddd2" hidden="1">{#N/A,#N/A,TRUE,"Cover Memo";"Complete Sys. Estimate",#N/A,TRUE,"Change Summary";"Complete Sys. Estimate",#N/A,TRUE,"Estimate Summary";"Complete Sys. Estimate",#N/A,TRUE,"Dept. Summary";"Complete Sys. Estimate",#N/A,TRUE,"DOW Detail"}</definedName>
    <definedName name="_dep2">#REF!</definedName>
    <definedName name="_dep2_1">#N/A</definedName>
    <definedName name="_dep3">#REF!</definedName>
    <definedName name="_dep3_1">#N/A</definedName>
    <definedName name="_E2">#REF!</definedName>
    <definedName name="_ext2">#REF!</definedName>
    <definedName name="_ext2_1">#N/A</definedName>
    <definedName name="_ext3">#REF!</definedName>
    <definedName name="_ext3_1">#N/A</definedName>
    <definedName name="_fd2" localSheetId="1" hidden="1">{#N/A,#N/A,TRUE,"Cover Memo";"Complete Sys. Estimate",#N/A,TRUE,"Change Summary";"Complete Sys. Estimate",#N/A,TRUE,"Estimate Summary";"Complete Sys. Estimate",#N/A,TRUE,"Dept. Summary";"Complete Sys. Estimate",#N/A,TRUE,"DOW Detail"}</definedName>
    <definedName name="_fd2" localSheetId="0" hidden="1">{#N/A,#N/A,TRUE,"Cover Memo";"Complete Sys. Estimate",#N/A,TRUE,"Change Summary";"Complete Sys. Estimate",#N/A,TRUE,"Estimate Summary";"Complete Sys. Estimate",#N/A,TRUE,"Dept. Summary";"Complete Sys. Estimate",#N/A,TRUE,"DOW Detail"}</definedName>
    <definedName name="_fd2" hidden="1">{#N/A,#N/A,TRUE,"Cover Memo";"Complete Sys. Estimate",#N/A,TRUE,"Change Summary";"Complete Sys. Estimate",#N/A,TRUE,"Estimate Summary";"Complete Sys. Estimate",#N/A,TRUE,"Dept. Summary";"Complete Sys. Estimate",#N/A,TRUE,"DOW Detail"}</definedName>
    <definedName name="_Feb06" localSheetId="1" hidden="1">{#N/A,#N/A,TRUE,"Front";#N/A,#N/A,TRUE,"Simple Letter";#N/A,#N/A,TRUE,"Inside";#N/A,#N/A,TRUE,"Contents";#N/A,#N/A,TRUE,"Basis";#N/A,#N/A,TRUE,"Inclusions";#N/A,#N/A,TRUE,"Exclusions";#N/A,#N/A,TRUE,"Areas";#N/A,#N/A,TRUE,"Summary";#N/A,#N/A,TRUE,"Detail"}</definedName>
    <definedName name="_Feb06" localSheetId="0" hidden="1">{#N/A,#N/A,TRUE,"Front";#N/A,#N/A,TRUE,"Simple Letter";#N/A,#N/A,TRUE,"Inside";#N/A,#N/A,TRUE,"Contents";#N/A,#N/A,TRUE,"Basis";#N/A,#N/A,TRUE,"Inclusions";#N/A,#N/A,TRUE,"Exclusions";#N/A,#N/A,TRUE,"Areas";#N/A,#N/A,TRUE,"Summary";#N/A,#N/A,TRUE,"Detail"}</definedName>
    <definedName name="_Feb06" hidden="1">{#N/A,#N/A,TRUE,"Front";#N/A,#N/A,TRUE,"Simple Letter";#N/A,#N/A,TRUE,"Inside";#N/A,#N/A,TRUE,"Contents";#N/A,#N/A,TRUE,"Basis";#N/A,#N/A,TRUE,"Inclusions";#N/A,#N/A,TRUE,"Exclusions";#N/A,#N/A,TRUE,"Areas";#N/A,#N/A,TRUE,"Summary";#N/A,#N/A,TRUE,"Detail"}</definedName>
    <definedName name="_Fill" hidden="1">#REF!</definedName>
    <definedName name="_Fill1" hidden="1">#REF!</definedName>
    <definedName name="_xlnm._FilterDatabase" localSheetId="9" hidden="1">'10'!$A$1:$I$66</definedName>
    <definedName name="_xlnm._FilterDatabase" localSheetId="10" hidden="1">'11'!$A$1:$I$57</definedName>
    <definedName name="_xlnm._FilterDatabase" localSheetId="11" hidden="1">'12'!$A$1:$I$33</definedName>
    <definedName name="_xlnm._FilterDatabase" localSheetId="12" hidden="1">'14'!$A$1:$I$21</definedName>
    <definedName name="_xlnm._FilterDatabase" localSheetId="13" hidden="1">'21'!$A$1:$I$198</definedName>
    <definedName name="_xlnm._FilterDatabase" localSheetId="14" hidden="1">'22'!$A$1:$I$400</definedName>
    <definedName name="_xlnm._FilterDatabase" localSheetId="15" hidden="1">'23'!$A$1:$I$777</definedName>
    <definedName name="_xlnm._FilterDatabase" localSheetId="16" hidden="1">'26'!$A$1:$I$765</definedName>
    <definedName name="_xlnm._FilterDatabase" localSheetId="17" hidden="1">'27'!$A$1:$I$335</definedName>
    <definedName name="_xlnm._FilterDatabase" localSheetId="18" hidden="1">'28'!$A$1:$I$115</definedName>
    <definedName name="_xlnm._FilterDatabase" localSheetId="2" hidden="1">'3'!$A$1:$I$80</definedName>
    <definedName name="_xlnm._FilterDatabase" localSheetId="19" hidden="1">'31'!$A$1:$I$58</definedName>
    <definedName name="_xlnm._FilterDatabase" localSheetId="20" hidden="1">'32'!$A$1:$I$164</definedName>
    <definedName name="_xlnm._FilterDatabase" localSheetId="21" hidden="1">'33'!$A$1:$F$145</definedName>
    <definedName name="_xlnm._FilterDatabase" localSheetId="22" hidden="1">'34- SUM'!$A$1:$D$54</definedName>
    <definedName name="_xlnm._FilterDatabase" localSheetId="4" hidden="1">'5'!$A$1:$I$75</definedName>
    <definedName name="_xlnm._FilterDatabase" localSheetId="5" hidden="1">'6'!$A$1:$I$46</definedName>
    <definedName name="_xlnm._FilterDatabase" localSheetId="6" hidden="1">'7'!$A$1:$I$119</definedName>
    <definedName name="_xlnm._FilterDatabase" localSheetId="7" hidden="1">'8'!$A$1:$I$145</definedName>
    <definedName name="_xlnm._FilterDatabase" localSheetId="8" hidden="1">'9'!$A$1:$I$120</definedName>
    <definedName name="_xlnm._FilterDatabase" localSheetId="0" hidden="1">ccs!$A$1:$O$8001</definedName>
    <definedName name="_xlnm._FilterDatabase" hidden="1">#REF!</definedName>
    <definedName name="_hfi04">#REF!</definedName>
    <definedName name="_hfi1">#REF!</definedName>
    <definedName name="_hfi2">#REF!</definedName>
    <definedName name="_Hlk69704458" localSheetId="17">'27'!#REF!</definedName>
    <definedName name="_Hlk69704458" localSheetId="22">'34- SUM'!#REF!</definedName>
    <definedName name="_hp10" localSheetId="1" hidden="1">{#N/A,#N/A,TRUE,"Front";#N/A,#N/A,TRUE,"Simple Letter";#N/A,#N/A,TRUE,"Inside";#N/A,#N/A,TRUE,"Contents";#N/A,#N/A,TRUE,"Basis";#N/A,#N/A,TRUE,"Inclusions";#N/A,#N/A,TRUE,"Exclusions";#N/A,#N/A,TRUE,"Areas";#N/A,#N/A,TRUE,"Summary";#N/A,#N/A,TRUE,"Detail"}</definedName>
    <definedName name="_hp10" localSheetId="0" hidden="1">{#N/A,#N/A,TRUE,"Front";#N/A,#N/A,TRUE,"Simple Letter";#N/A,#N/A,TRUE,"Inside";#N/A,#N/A,TRUE,"Contents";#N/A,#N/A,TRUE,"Basis";#N/A,#N/A,TRUE,"Inclusions";#N/A,#N/A,TRUE,"Exclusions";#N/A,#N/A,TRUE,"Areas";#N/A,#N/A,TRUE,"Summary";#N/A,#N/A,TRUE,"Detail"}</definedName>
    <definedName name="_hp10" hidden="1">{#N/A,#N/A,TRUE,"Front";#N/A,#N/A,TRUE,"Simple Letter";#N/A,#N/A,TRUE,"Inside";#N/A,#N/A,TRUE,"Contents";#N/A,#N/A,TRUE,"Basis";#N/A,#N/A,TRUE,"Inclusions";#N/A,#N/A,TRUE,"Exclusions";#N/A,#N/A,TRUE,"Areas";#N/A,#N/A,TRUE,"Summary";#N/A,#N/A,TRUE,"Detail"}</definedName>
    <definedName name="_jay1">#REF!</definedName>
    <definedName name="_Key1" hidden="1">#REF!</definedName>
    <definedName name="_Key2" hidden="1">#REF!</definedName>
    <definedName name="_Ki1">#REF!</definedName>
    <definedName name="_Ki2">#REF!</definedName>
    <definedName name="_le2" localSheetId="1" hidden="1">{"'Break down'!$A$4"}</definedName>
    <definedName name="_le2" localSheetId="0" hidden="1">{"'Break down'!$A$4"}</definedName>
    <definedName name="_le2" hidden="1">{"'Break down'!$A$4"}</definedName>
    <definedName name="_le3" localSheetId="1" hidden="1">{"'Break down'!$A$4"}</definedName>
    <definedName name="_le3" localSheetId="0" hidden="1">{"'Break down'!$A$4"}</definedName>
    <definedName name="_le3" hidden="1">{"'Break down'!$A$4"}</definedName>
    <definedName name="_le4" localSheetId="1" hidden="1">{"'Break down'!$A$4"}</definedName>
    <definedName name="_le4" localSheetId="0" hidden="1">{"'Break down'!$A$4"}</definedName>
    <definedName name="_le4" hidden="1">{"'Break down'!$A$4"}</definedName>
    <definedName name="_len2">#REF!</definedName>
    <definedName name="_len2_1">#N/A</definedName>
    <definedName name="_len3">#REF!</definedName>
    <definedName name="_len3_1">#N/A</definedName>
    <definedName name="_MAN1">#REF!</definedName>
    <definedName name="_MatInverse_In" hidden="1">#REF!</definedName>
    <definedName name="_may09" localSheetId="1" hidden="1">{#N/A,#N/A,FALSE,"Bericht 2";#N/A,#N/A,FALSE,"Bericht 3";#N/A,#N/A,FALSE,"Bericht 1"}</definedName>
    <definedName name="_may09" localSheetId="0" hidden="1">{#N/A,#N/A,FALSE,"Bericht 2";#N/A,#N/A,FALSE,"Bericht 3";#N/A,#N/A,FALSE,"Bericht 1"}</definedName>
    <definedName name="_may09" hidden="1">{#N/A,#N/A,FALSE,"Bericht 2";#N/A,#N/A,FALSE,"Bericht 3";#N/A,#N/A,FALSE,"Bericht 1"}</definedName>
    <definedName name="_mnk1">#REF!</definedName>
    <definedName name="_new10" hidden="1">[20]GRSummary!#REF!</definedName>
    <definedName name="_new8" hidden="1">[1]GRSummary!#REF!</definedName>
    <definedName name="_No1">#REF!</definedName>
    <definedName name="_No2">#REF!</definedName>
    <definedName name="_No3">#REF!</definedName>
    <definedName name="_nr83">#REF!</definedName>
    <definedName name="_old3" localSheetId="1" hidden="1">{#N/A,#N/A,FALSE,"Summary";#N/A,#N/A,FALSE,"3TJ";#N/A,#N/A,FALSE,"3TN";#N/A,#N/A,FALSE,"3TP";#N/A,#N/A,FALSE,"3SJ";#N/A,#N/A,FALSE,"3CJ";#N/A,#N/A,FALSE,"3CN";#N/A,#N/A,FALSE,"3CP";#N/A,#N/A,FALSE,"3A"}</definedName>
    <definedName name="_old3" localSheetId="0" hidden="1">{#N/A,#N/A,FALSE,"Summary";#N/A,#N/A,FALSE,"3TJ";#N/A,#N/A,FALSE,"3TN";#N/A,#N/A,FALSE,"3TP";#N/A,#N/A,FALSE,"3SJ";#N/A,#N/A,FALSE,"3CJ";#N/A,#N/A,FALSE,"3CN";#N/A,#N/A,FALSE,"3CP";#N/A,#N/A,FALSE,"3A"}</definedName>
    <definedName name="_old3" hidden="1">{#N/A,#N/A,FALSE,"Summary";#N/A,#N/A,FALSE,"3TJ";#N/A,#N/A,FALSE,"3TN";#N/A,#N/A,FALSE,"3TP";#N/A,#N/A,FALSE,"3SJ";#N/A,#N/A,FALSE,"3CJ";#N/A,#N/A,FALSE,"3CN";#N/A,#N/A,FALSE,"3CP";#N/A,#N/A,FALSE,"3A"}</definedName>
    <definedName name="_old5" localSheetId="1" hidden="1">{#N/A,#N/A,FALSE,"Summary";#N/A,#N/A,FALSE,"3TJ";#N/A,#N/A,FALSE,"3TN";#N/A,#N/A,FALSE,"3TP";#N/A,#N/A,FALSE,"3SJ";#N/A,#N/A,FALSE,"3CJ";#N/A,#N/A,FALSE,"3CN";#N/A,#N/A,FALSE,"3CP";#N/A,#N/A,FALSE,"3A"}</definedName>
    <definedName name="_old5" localSheetId="0"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localSheetId="1" hidden="1">{#N/A,#N/A,FALSE,"Summary";#N/A,#N/A,FALSE,"3TJ";#N/A,#N/A,FALSE,"3TN";#N/A,#N/A,FALSE,"3TP";#N/A,#N/A,FALSE,"3SJ";#N/A,#N/A,FALSE,"3CJ";#N/A,#N/A,FALSE,"3CN";#N/A,#N/A,FALSE,"3CP";#N/A,#N/A,FALSE,"3A"}</definedName>
    <definedName name="_old7" localSheetId="0"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ption3">#REF!</definedName>
    <definedName name="_Order1" hidden="1">255</definedName>
    <definedName name="_Order2" hidden="1">255</definedName>
    <definedName name="_Parse_In" hidden="1">[21]PriceSummary!#REF!</definedName>
    <definedName name="_Parse_Out" hidden="1">#REF!</definedName>
    <definedName name="_PB1">#REF!</definedName>
    <definedName name="_pc1">#REF!</definedName>
    <definedName name="_pc1_1">#N/A</definedName>
    <definedName name="_pc2">#REF!</definedName>
    <definedName name="_pc2_1">#N/A</definedName>
    <definedName name="_pc3">#REF!</definedName>
    <definedName name="_pc3_1">#N/A</definedName>
    <definedName name="_POS1" localSheetId="1" hidden="1">{#N/A,#N/A,FALSE,"양식(을)"}</definedName>
    <definedName name="_POS1" localSheetId="0" hidden="1">{#N/A,#N/A,FALSE,"양식(을)"}</definedName>
    <definedName name="_POS1" hidden="1">{#N/A,#N/A,FALSE,"양식(을)"}</definedName>
    <definedName name="_RAB002" localSheetId="1" hidden="1">{#N/A,#N/A,TRUE,"Front";#N/A,#N/A,TRUE,"Simple Letter";#N/A,#N/A,TRUE,"Inside";#N/A,#N/A,TRUE,"Contents";#N/A,#N/A,TRUE,"Basis";#N/A,#N/A,TRUE,"Inclusions";#N/A,#N/A,TRUE,"Exclusions";#N/A,#N/A,TRUE,"Areas";#N/A,#N/A,TRUE,"Summary";#N/A,#N/A,TRUE,"Detail"}</definedName>
    <definedName name="_RAB002" localSheetId="0" hidden="1">{#N/A,#N/A,TRUE,"Front";#N/A,#N/A,TRUE,"Simple Letter";#N/A,#N/A,TRUE,"Inside";#N/A,#N/A,TRUE,"Contents";#N/A,#N/A,TRUE,"Basis";#N/A,#N/A,TRUE,"Inclusions";#N/A,#N/A,TRUE,"Exclusions";#N/A,#N/A,TRUE,"Areas";#N/A,#N/A,TRUE,"Summary";#N/A,#N/A,TRUE,"Detail"}</definedName>
    <definedName name="_RAB002" hidden="1">{#N/A,#N/A,TRUE,"Front";#N/A,#N/A,TRUE,"Simple Letter";#N/A,#N/A,TRUE,"Inside";#N/A,#N/A,TRUE,"Contents";#N/A,#N/A,TRUE,"Basis";#N/A,#N/A,TRUE,"Inclusions";#N/A,#N/A,TRUE,"Exclusions";#N/A,#N/A,TRUE,"Areas";#N/A,#N/A,TRUE,"Summary";#N/A,#N/A,TRUE,"Detail"}</definedName>
    <definedName name="_Re1">#REF!</definedName>
    <definedName name="_ref2" hidden="1">[12]산근!#REF!</definedName>
    <definedName name="_Regression_Int" hidden="1">1</definedName>
    <definedName name="_Regression_Out" hidden="1">[22]Internet!#REF!</definedName>
    <definedName name="_Regression_X" hidden="1">#REF!</definedName>
    <definedName name="_Regression_Y" hidden="1">#REF!</definedName>
    <definedName name="_Rs1">#REF!</definedName>
    <definedName name="_rw78" localSheetId="1" hidden="1">{#N/A,#N/A,TRUE,"COVER";#N/A,#N/A,TRUE,"DETAILS";#N/A,#N/A,TRUE,"SUMMARY";#N/A,#N/A,TRUE,"EXP MON";#N/A,#N/A,TRUE,"APPENDIX A";#N/A,#N/A,TRUE,"APPENDIX B";#N/A,#N/A,TRUE,"APPENDIX C";#N/A,#N/A,TRUE,"APPENDIX D";#N/A,#N/A,TRUE,"APPENDIX E";#N/A,#N/A,TRUE,"APPENDIX F";#N/A,#N/A,TRUE,"APPENDIX G"}</definedName>
    <definedName name="_rw78" localSheetId="0" hidden="1">{#N/A,#N/A,TRUE,"COVER";#N/A,#N/A,TRUE,"DETAILS";#N/A,#N/A,TRUE,"SUMMARY";#N/A,#N/A,TRUE,"EXP MON";#N/A,#N/A,TRUE,"APPENDIX A";#N/A,#N/A,TRUE,"APPENDIX B";#N/A,#N/A,TRUE,"APPENDIX C";#N/A,#N/A,TRUE,"APPENDIX D";#N/A,#N/A,TRUE,"APPENDIX E";#N/A,#N/A,TRUE,"APPENDIX F";#N/A,#N/A,TRUE,"APPENDIX G"}</definedName>
    <definedName name="_rw78" hidden="1">{#N/A,#N/A,TRUE,"COVER";#N/A,#N/A,TRUE,"DETAILS";#N/A,#N/A,TRUE,"SUMMARY";#N/A,#N/A,TRUE,"EXP MON";#N/A,#N/A,TRUE,"APPENDIX A";#N/A,#N/A,TRUE,"APPENDIX B";#N/A,#N/A,TRUE,"APPENDIX C";#N/A,#N/A,TRUE,"APPENDIX D";#N/A,#N/A,TRUE,"APPENDIX E";#N/A,#N/A,TRUE,"APPENDIX F";#N/A,#N/A,TRUE,"APPENDIX G"}</definedName>
    <definedName name="_S3">#REF!</definedName>
    <definedName name="_SH1">#REF!</definedName>
    <definedName name="_SH2">#REF!</definedName>
    <definedName name="_SH3">#REF!</definedName>
    <definedName name="_SH4">#REF!</definedName>
    <definedName name="_SH5">#REF!</definedName>
    <definedName name="_Soilwall">#REF!</definedName>
    <definedName name="_Sort" hidden="1">#REF!</definedName>
    <definedName name="_tab2">#REF!</definedName>
    <definedName name="_Table2_In1" hidden="1">#REF!</definedName>
    <definedName name="_Table2_In2" hidden="1">#REF!</definedName>
    <definedName name="_Table2_Out" hidden="1">#REF!</definedName>
    <definedName name="_tbc2">#REF!</definedName>
    <definedName name="_tbc2_1">#N/A</definedName>
    <definedName name="_tbc3">#REF!</definedName>
    <definedName name="_tbc3_1">#N/A</definedName>
    <definedName name="_TCS2">#REF!</definedName>
    <definedName name="_te1">#REF!</definedName>
    <definedName name="_tm3" localSheetId="1" hidden="1">{#N/A,#N/A,TRUE,"Front";#N/A,#N/A,TRUE,"Simple Letter";#N/A,#N/A,TRUE,"Inside";#N/A,#N/A,TRUE,"Contents";#N/A,#N/A,TRUE,"Basis";#N/A,#N/A,TRUE,"Inclusions";#N/A,#N/A,TRUE,"Exclusions";#N/A,#N/A,TRUE,"Areas";#N/A,#N/A,TRUE,"Summary";#N/A,#N/A,TRUE,"Detail"}</definedName>
    <definedName name="_tm3" localSheetId="0" hidden="1">{#N/A,#N/A,TRUE,"Front";#N/A,#N/A,TRUE,"Simple Letter";#N/A,#N/A,TRUE,"Inside";#N/A,#N/A,TRUE,"Contents";#N/A,#N/A,TRUE,"Basis";#N/A,#N/A,TRUE,"Inclusions";#N/A,#N/A,TRUE,"Exclusions";#N/A,#N/A,TRUE,"Areas";#N/A,#N/A,TRUE,"Summary";#N/A,#N/A,TRUE,"Detail"}</definedName>
    <definedName name="_tm3" hidden="1">{#N/A,#N/A,TRUE,"Front";#N/A,#N/A,TRUE,"Simple Letter";#N/A,#N/A,TRUE,"Inside";#N/A,#N/A,TRUE,"Contents";#N/A,#N/A,TRUE,"Basis";#N/A,#N/A,TRUE,"Inclusions";#N/A,#N/A,TRUE,"Exclusions";#N/A,#N/A,TRUE,"Areas";#N/A,#N/A,TRUE,"Summary";#N/A,#N/A,TRUE,"Detail"}</definedName>
    <definedName name="_Toc416866593" localSheetId="17">'27'!#REF!</definedName>
    <definedName name="_Toc416866593" localSheetId="22">'34- SUM'!#REF!</definedName>
    <definedName name="_TT101">#REF!</definedName>
    <definedName name="_TT14">#REF!</definedName>
    <definedName name="_TT21">#REF!</definedName>
    <definedName name="_TT28">#REF!</definedName>
    <definedName name="_TT35">#REF!</definedName>
    <definedName name="_TT42">#REF!</definedName>
    <definedName name="_TT49">#REF!</definedName>
    <definedName name="_TT56">#REF!</definedName>
    <definedName name="_TT62">#REF!</definedName>
    <definedName name="_TT63">#REF!</definedName>
    <definedName name="_TT77">#REF!</definedName>
    <definedName name="_TT84">#REF!</definedName>
    <definedName name="_ttt1" localSheetId="1" hidden="1">{"'Sheet1'!$L$16"}</definedName>
    <definedName name="_ttt1" localSheetId="0" hidden="1">{"'Sheet1'!$L$16"}</definedName>
    <definedName name="_ttt1" hidden="1">{"'Sheet1'!$L$16"}</definedName>
    <definedName name="_wid2">#REF!</definedName>
    <definedName name="_wid2_1">#N/A</definedName>
    <definedName name="_wid3">#REF!</definedName>
    <definedName name="_wid3_1">#N/A</definedName>
    <definedName name="_y" hidden="1">#REF!</definedName>
    <definedName name="´cAE°eE¹" hidden="1">#REF!</definedName>
    <definedName name="￠￥cAE¡ÆeEⓒo" hidden="1">#REF!</definedName>
    <definedName name="a">#REF!</definedName>
    <definedName name="a___0">#REF!</definedName>
    <definedName name="a___13">#REF!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0d">#REF!</definedName>
    <definedName name="a12d">#REF!</definedName>
    <definedName name="A13_">#REF!</definedName>
    <definedName name="A13____0">#REF!</definedName>
    <definedName name="A13____13">#REF!</definedName>
    <definedName name="a14d">#REF!</definedName>
    <definedName name="a16d">#REF!</definedName>
    <definedName name="A1MOD">#REF!</definedName>
    <definedName name="A2_">#REF!</definedName>
    <definedName name="A2____0">#REF!</definedName>
    <definedName name="A2____13">#REF!</definedName>
    <definedName name="a20d">#REF!</definedName>
    <definedName name="a25d">#REF!</definedName>
    <definedName name="a28d">#REF!</definedName>
    <definedName name="a2a2" localSheetId="1" hidden="1">{#N/A,#N/A,TRUE,"Financials";#N/A,#N/A,TRUE,"Operating Statistics";#N/A,#N/A,TRUE,"Capex &amp; Depreciation";#N/A,#N/A,TRUE,"Debt"}</definedName>
    <definedName name="a2a2" localSheetId="0" hidden="1">{#N/A,#N/A,TRUE,"Financials";#N/A,#N/A,TRUE,"Operating Statistics";#N/A,#N/A,TRUE,"Capex &amp; Depreciation";#N/A,#N/A,TRUE,"Debt"}</definedName>
    <definedName name="a2a2" hidden="1">{#N/A,#N/A,TRUE,"Financials";#N/A,#N/A,TRUE,"Operating Statistics";#N/A,#N/A,TRUE,"Capex &amp; Depreciation";#N/A,#N/A,TRUE,"Debt"}</definedName>
    <definedName name="A3_">#REF!</definedName>
    <definedName name="A3____0">#REF!</definedName>
    <definedName name="A3____13">#REF!</definedName>
    <definedName name="a32d">#REF!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8d">#REF!</definedName>
    <definedName name="A9_">#REF!</definedName>
    <definedName name="A9____0">#REF!</definedName>
    <definedName name="A9____13">#REF!</definedName>
    <definedName name="aa">#REF!</definedName>
    <definedName name="AAA" localSheetId="1" hidden="1">{#N/A,#N/A,FALSE,"JACKETS (1100 t) (1)"}</definedName>
    <definedName name="AAA" localSheetId="0" hidden="1">{#N/A,#N/A,FALSE,"JACKETS (1100 t) (1)"}</definedName>
    <definedName name="AAA" hidden="1">{#N/A,#N/A,FALSE,"JACKETS (1100 t) (1)"}</definedName>
    <definedName name="aaaa" localSheetId="1" hidden="1">{#N/A,#N/A,TRUE,"Cover Memo";"Complete Sys. Estimate",#N/A,TRUE,"Change Summary";"Complete Sys. Estimate",#N/A,TRUE,"Estimate Summary";"Complete Sys. Estimate",#N/A,TRUE,"Dept. Summary";"Complete Sys. Estimate",#N/A,TRUE,"DOW Detail"}</definedName>
    <definedName name="aaaa" localSheetId="0" hidden="1">{#N/A,#N/A,TRUE,"Cover Memo";"Complete Sys. Estimate",#N/A,TRUE,"Change Summary";"Complete Sys. Estimate",#N/A,TRUE,"Estimate Summary";"Complete Sys. Estimate",#N/A,TRUE,"Dept. Summary";"Complete Sys. Estimate",#N/A,TRUE,"DOW Detail"}</definedName>
    <definedName name="aaaa" hidden="1">{#N/A,#N/A,TRUE,"Cover Memo";"Complete Sys. Estimate",#N/A,TRUE,"Change Summary";"Complete Sys. Estimate",#N/A,TRUE,"Estimate Summary";"Complete Sys. Estimate",#N/A,TRUE,"Dept. Summary";"Complete Sys. Estimate",#N/A,TRUE,"DOW Detail"}</definedName>
    <definedName name="aaaaa" hidden="1">[8]FitOutConfCentre!#REF!</definedName>
    <definedName name="AAAAAAA" localSheetId="1" hidden="1">#REF!</definedName>
    <definedName name="AAAAAAA" localSheetId="0" hidden="1">#REF!</definedName>
    <definedName name="AAAAAAA" hidden="1">#REF!</definedName>
    <definedName name="aaaaaaaa" localSheetId="1" hidden="1">{#N/A,#N/A,TRUE,"Cover";#N/A,#N/A,TRUE,"Conts";#N/A,#N/A,TRUE,"VOS";#N/A,#N/A,TRUE,"Warrington";#N/A,#N/A,TRUE,"Widnes"}</definedName>
    <definedName name="aaaaaaaa" localSheetId="0" hidden="1">{#N/A,#N/A,TRUE,"Cover";#N/A,#N/A,TRUE,"Conts";#N/A,#N/A,TRUE,"VOS";#N/A,#N/A,TRUE,"Warrington";#N/A,#N/A,TRUE,"Widnes"}</definedName>
    <definedName name="aaaaaaaa" hidden="1">{#N/A,#N/A,TRUE,"Cover";#N/A,#N/A,TRUE,"Conts";#N/A,#N/A,TRUE,"VOS";#N/A,#N/A,TRUE,"Warrington";#N/A,#N/A,TRUE,"Widnes"}</definedName>
    <definedName name="AAB" localSheetId="1" hidden="1">{#N/A,#N/A,FALSE,"JACKETS (1100 t) (1)"}</definedName>
    <definedName name="AAB" localSheetId="0" hidden="1">{#N/A,#N/A,FALSE,"JACKETS (1100 t) (1)"}</definedName>
    <definedName name="AAB" hidden="1">{#N/A,#N/A,FALSE,"JACKETS (1100 t) (1)"}</definedName>
    <definedName name="Aapp">#REF!</definedName>
    <definedName name="Aapp_1">#N/A</definedName>
    <definedName name="aasas" localSheetId="1" hidden="1">{#N/A,#N/A,TRUE,"Cover";#N/A,#N/A,TRUE,"Conts";#N/A,#N/A,TRUE,"VOS";#N/A,#N/A,TRUE,"Warrington";#N/A,#N/A,TRUE,"Widnes"}</definedName>
    <definedName name="aasas" localSheetId="0" hidden="1">{#N/A,#N/A,TRUE,"Cover";#N/A,#N/A,TRUE,"Conts";#N/A,#N/A,TRUE,"VOS";#N/A,#N/A,TRUE,"Warrington";#N/A,#N/A,TRUE,"Widnes"}</definedName>
    <definedName name="aasas" hidden="1">{#N/A,#N/A,TRUE,"Cover";#N/A,#N/A,TRUE,"Conts";#N/A,#N/A,TRUE,"VOS";#N/A,#N/A,TRUE,"Warrington";#N/A,#N/A,TRUE,"Widnes"}</definedName>
    <definedName name="aAXX1">#REF!</definedName>
    <definedName name="ab">#REF!</definedName>
    <definedName name="ABC">#REF!</definedName>
    <definedName name="abcd">#REF!</definedName>
    <definedName name="abel" hidden="1">[21]PriceSummary!#REF!</definedName>
    <definedName name="ABSTRACT">#REF!</definedName>
    <definedName name="abstractEB" localSheetId="1" hidden="1">{#N/A,#N/A,TRUE,"Front";#N/A,#N/A,TRUE,"Simple Letter";#N/A,#N/A,TRUE,"Inside";#N/A,#N/A,TRUE,"Contents";#N/A,#N/A,TRUE,"Basis";#N/A,#N/A,TRUE,"Inclusions";#N/A,#N/A,TRUE,"Exclusions";#N/A,#N/A,TRUE,"Areas";#N/A,#N/A,TRUE,"Summary";#N/A,#N/A,TRUE,"Detail"}</definedName>
    <definedName name="abstractEB" localSheetId="0" hidden="1">{#N/A,#N/A,TRUE,"Front";#N/A,#N/A,TRUE,"Simple Letter";#N/A,#N/A,TRUE,"Inside";#N/A,#N/A,TRUE,"Contents";#N/A,#N/A,TRUE,"Basis";#N/A,#N/A,TRUE,"Inclusions";#N/A,#N/A,TRUE,"Exclusions";#N/A,#N/A,TRUE,"Areas";#N/A,#N/A,TRUE,"Summary";#N/A,#N/A,TRUE,"Detail"}</definedName>
    <definedName name="abstractEB" hidden="1">{#N/A,#N/A,TRUE,"Front";#N/A,#N/A,TRUE,"Simple Letter";#N/A,#N/A,TRUE,"Inside";#N/A,#N/A,TRUE,"Contents";#N/A,#N/A,TRUE,"Basis";#N/A,#N/A,TRUE,"Inclusions";#N/A,#N/A,TRUE,"Exclusions";#N/A,#N/A,TRUE,"Areas";#N/A,#N/A,TRUE,"Summary";#N/A,#N/A,TRUE,"Detail"}</definedName>
    <definedName name="abtarea">#REF!</definedName>
    <definedName name="abtarea_1">#N/A</definedName>
    <definedName name="abtends">#REF!</definedName>
    <definedName name="abtends_1">#N/A</definedName>
    <definedName name="abtpi">#REF!</definedName>
    <definedName name="abtpi_1">#N/A</definedName>
    <definedName name="abtpiledia">#REF!</definedName>
    <definedName name="abtpiledia_1">#N/A</definedName>
    <definedName name="abutpiles">#REF!</definedName>
    <definedName name="abutpiles_1">#N/A</definedName>
    <definedName name="Ac">#REF!</definedName>
    <definedName name="Acap">#REF!</definedName>
    <definedName name="Acap_1">#N/A</definedName>
    <definedName name="acBridge">#REF!</definedName>
    <definedName name="AccessDatabase" hidden="1">"G:\EXCEL\PETTER\VAKANS\1996\VAK9609\VAK9609.mdb"</definedName>
    <definedName name="accomation" hidden="1">#REF!</definedName>
    <definedName name="ACT">[23]BaseWeight!$A$3</definedName>
    <definedName name="AD" hidden="1">[8]FitOutConfCentre!#REF!</definedName>
    <definedName name="ADAD" hidden="1">[24]Vendors!#REF!</definedName>
    <definedName name="addbeam">#REF!</definedName>
    <definedName name="addbeam_1">#N/A</definedName>
    <definedName name="Address">#REF!</definedName>
    <definedName name="ADFFG">#REF!</definedName>
    <definedName name="ADFGFG">#REF!</definedName>
    <definedName name="adpvol">#REF!</definedName>
    <definedName name="adpvol_1">#N/A</definedName>
    <definedName name="advancemay09" localSheetId="1" hidden="1">{#N/A,#N/A,FALSE,"Bericht 2";#N/A,#N/A,FALSE,"Bericht 3";#N/A,#N/A,FALSE,"Bericht 1"}</definedName>
    <definedName name="advancemay09" localSheetId="0" hidden="1">{#N/A,#N/A,FALSE,"Bericht 2";#N/A,#N/A,FALSE,"Bericht 3";#N/A,#N/A,FALSE,"Bericht 1"}</definedName>
    <definedName name="advancemay09" hidden="1">{#N/A,#N/A,FALSE,"Bericht 2";#N/A,#N/A,FALSE,"Bericht 3";#N/A,#N/A,FALSE,"Bericht 1"}</definedName>
    <definedName name="ae" localSheetId="1" hidden="1">{"'Break down'!$A$4"}</definedName>
    <definedName name="ae" localSheetId="0" hidden="1">{"'Break down'!$A$4"}</definedName>
    <definedName name="ae" hidden="1">{"'Break down'!$A$4"}</definedName>
    <definedName name="aee" localSheetId="1" hidden="1">{"'Break down'!$A$4"}</definedName>
    <definedName name="aee" localSheetId="0" hidden="1">{"'Break down'!$A$4"}</definedName>
    <definedName name="aee" hidden="1">{"'Break down'!$A$4"}</definedName>
    <definedName name="aegrgas" localSheetId="1" hidden="1">{#N/A,#N/A,TRUE,"Cover";#N/A,#N/A,TRUE,"Conts";#N/A,#N/A,TRUE,"VOS";#N/A,#N/A,TRUE,"Warrington";#N/A,#N/A,TRUE,"Widnes"}</definedName>
    <definedName name="aegrgas" localSheetId="0" hidden="1">{#N/A,#N/A,TRUE,"Cover";#N/A,#N/A,TRUE,"Conts";#N/A,#N/A,TRUE,"VOS";#N/A,#N/A,TRUE,"Warrington";#N/A,#N/A,TRUE,"Widnes"}</definedName>
    <definedName name="aegrgas" hidden="1">{#N/A,#N/A,TRUE,"Cover";#N/A,#N/A,TRUE,"Conts";#N/A,#N/A,TRUE,"VOS";#N/A,#N/A,TRUE,"Warrington";#N/A,#N/A,TRUE,"Widnes"}</definedName>
    <definedName name="AERAFG" localSheetId="1" hidden="1">{#N/A,#N/A,TRUE,"Cover";#N/A,#N/A,TRUE,"Conts";#N/A,#N/A,TRUE,"VOS";#N/A,#N/A,TRUE,"Warrington";#N/A,#N/A,TRUE,"Widnes"}</definedName>
    <definedName name="AERAFG" localSheetId="0" hidden="1">{#N/A,#N/A,TRUE,"Cover";#N/A,#N/A,TRUE,"Conts";#N/A,#N/A,TRUE,"VOS";#N/A,#N/A,TRUE,"Warrington";#N/A,#N/A,TRUE,"Widnes"}</definedName>
    <definedName name="AERAFG" hidden="1">{#N/A,#N/A,TRUE,"Cover";#N/A,#N/A,TRUE,"Conts";#N/A,#N/A,TRUE,"VOS";#N/A,#N/A,TRUE,"Warrington";#N/A,#N/A,TRUE,"Widnes"}</definedName>
    <definedName name="aertes" localSheetId="1" hidden="1">{#N/A,#N/A,TRUE,"Cover";#N/A,#N/A,TRUE,"Conts";#N/A,#N/A,TRUE,"VOS";#N/A,#N/A,TRUE,"Warrington";#N/A,#N/A,TRUE,"Widnes"}</definedName>
    <definedName name="aertes" localSheetId="0" hidden="1">{#N/A,#N/A,TRUE,"Cover";#N/A,#N/A,TRUE,"Conts";#N/A,#N/A,TRUE,"VOS";#N/A,#N/A,TRUE,"Warrington";#N/A,#N/A,TRUE,"Widnes"}</definedName>
    <definedName name="aertes" hidden="1">{#N/A,#N/A,TRUE,"Cover";#N/A,#N/A,TRUE,"Conts";#N/A,#N/A,TRUE,"VOS";#N/A,#N/A,TRUE,"Warrington";#N/A,#N/A,TRUE,"Widnes"}</definedName>
    <definedName name="aetertryh" localSheetId="1" hidden="1">{#N/A,#N/A,TRUE,"Cover";#N/A,#N/A,TRUE,"Conts";#N/A,#N/A,TRUE,"VOS";#N/A,#N/A,TRUE,"Warrington";#N/A,#N/A,TRUE,"Widnes"}</definedName>
    <definedName name="aetertryh" localSheetId="0" hidden="1">{#N/A,#N/A,TRUE,"Cover";#N/A,#N/A,TRUE,"Conts";#N/A,#N/A,TRUE,"VOS";#N/A,#N/A,TRUE,"Warrington";#N/A,#N/A,TRUE,"Widnes"}</definedName>
    <definedName name="aetertryh" hidden="1">{#N/A,#N/A,TRUE,"Cover";#N/A,#N/A,TRUE,"Conts";#N/A,#N/A,TRUE,"VOS";#N/A,#N/A,TRUE,"Warrington";#N/A,#N/A,TRUE,"Widnes"}</definedName>
    <definedName name="AF">[23]BaseWeight!$I$3</definedName>
    <definedName name="afdslkjf" localSheetId="1" hidden="1">{#N/A,#N/A,TRUE,"Cover Memo";"Complete Sys. Estimate",#N/A,TRUE,"Change Summary";"Complete Sys. Estimate",#N/A,TRUE,"Estimate Summary";"Complete Sys. Estimate",#N/A,TRUE,"Dept. Summary";"Complete Sys. Estimate",#N/A,TRUE,"DOW Detail"}</definedName>
    <definedName name="afdslkjf" localSheetId="0" hidden="1">{#N/A,#N/A,TRUE,"Cover Memo";"Complete Sys. Estimate",#N/A,TRUE,"Change Summary";"Complete Sys. Estimate",#N/A,TRUE,"Estimate Summary";"Complete Sys. Estimate",#N/A,TRUE,"Dept. Summary";"Complete Sys. Estimate",#N/A,TRUE,"DOW Detail"}</definedName>
    <definedName name="afdslkjf" hidden="1">{#N/A,#N/A,TRUE,"Cover Memo";"Complete Sys. Estimate",#N/A,TRUE,"Change Summary";"Complete Sys. Estimate",#N/A,TRUE,"Estimate Summary";"Complete Sys. Estimate",#N/A,TRUE,"Dept. Summary";"Complete Sys. Estimate",#N/A,TRUE,"DOW Detail"}</definedName>
    <definedName name="aff" localSheetId="1" hidden="1">{#N/A,#N/A,TRUE,"Cover";#N/A,#N/A,TRUE,"Conts";#N/A,#N/A,TRUE,"VOS";#N/A,#N/A,TRUE,"Warrington";#N/A,#N/A,TRUE,"Widnes"}</definedName>
    <definedName name="aff" localSheetId="0" hidden="1">{#N/A,#N/A,TRUE,"Cover";#N/A,#N/A,TRUE,"Conts";#N/A,#N/A,TRUE,"VOS";#N/A,#N/A,TRUE,"Warrington";#N/A,#N/A,TRUE,"Widnes"}</definedName>
    <definedName name="aff" hidden="1">{#N/A,#N/A,TRUE,"Cover";#N/A,#N/A,TRUE,"Conts";#N/A,#N/A,TRUE,"VOS";#N/A,#N/A,TRUE,"Warrington";#N/A,#N/A,TRUE,"Widnes"}</definedName>
    <definedName name="Aflar">#REF!</definedName>
    <definedName name="Aflar_1">#N/A</definedName>
    <definedName name="afre" localSheetId="1" hidden="1">{#N/A,#N/A,TRUE,"Cover Memo";"Complete Sys. Estimate",#N/A,TRUE,"Change Summary";"Complete Sys. Estimate",#N/A,TRUE,"Estimate Summary";"Complete Sys. Estimate",#N/A,TRUE,"Dept. Summary";"Complete Sys. Estimate",#N/A,TRUE,"DOW Detail"}</definedName>
    <definedName name="afre" localSheetId="0" hidden="1">{#N/A,#N/A,TRUE,"Cover Memo";"Complete Sys. Estimate",#N/A,TRUE,"Change Summary";"Complete Sys. Estimate",#N/A,TRUE,"Estimate Summary";"Complete Sys. Estimate",#N/A,TRUE,"Dept. Summary";"Complete Sys. Estimate",#N/A,TRUE,"DOW Detail"}</definedName>
    <definedName name="afre" hidden="1">{#N/A,#N/A,TRUE,"Cover Memo";"Complete Sys. Estimate",#N/A,TRUE,"Change Summary";"Complete Sys. Estimate",#N/A,TRUE,"Estimate Summary";"Complete Sys. Estimate",#N/A,TRUE,"Dept. Summary";"Complete Sys. Estimate",#N/A,TRUE,"DOW Detail"}</definedName>
    <definedName name="Ag">#REF!</definedName>
    <definedName name="Ag___0">#REF!</definedName>
    <definedName name="Ag___13">#REF!</definedName>
    <definedName name="AggregateBaseCourse">#REF!</definedName>
    <definedName name="Alw">#REF!</definedName>
    <definedName name="amj" hidden="1">[25]GRSummary!#REF!</definedName>
    <definedName name="anscount" hidden="1">1</definedName>
    <definedName name="anuj101" localSheetId="1" hidden="1">{#N/A,#N/A,TRUE,"Front";#N/A,#N/A,TRUE,"Simple Letter";#N/A,#N/A,TRUE,"Inside";#N/A,#N/A,TRUE,"Contents";#N/A,#N/A,TRUE,"Basis";#N/A,#N/A,TRUE,"Inclusions";#N/A,#N/A,TRUE,"Exclusions";#N/A,#N/A,TRUE,"Areas";#N/A,#N/A,TRUE,"Summary";#N/A,#N/A,TRUE,"Detail"}</definedName>
    <definedName name="anuj101" localSheetId="0" hidden="1">{#N/A,#N/A,TRUE,"Front";#N/A,#N/A,TRUE,"Simple Letter";#N/A,#N/A,TRUE,"Inside";#N/A,#N/A,TRUE,"Contents";#N/A,#N/A,TRUE,"Basis";#N/A,#N/A,TRUE,"Inclusions";#N/A,#N/A,TRUE,"Exclusions";#N/A,#N/A,TRUE,"Areas";#N/A,#N/A,TRUE,"Summary";#N/A,#N/A,TRUE,"Detail"}</definedName>
    <definedName name="anuj101" hidden="1">{#N/A,#N/A,TRUE,"Front";#N/A,#N/A,TRUE,"Simple Letter";#N/A,#N/A,TRUE,"Inside";#N/A,#N/A,TRUE,"Contents";#N/A,#N/A,TRUE,"Basis";#N/A,#N/A,TRUE,"Inclusions";#N/A,#N/A,TRUE,"Exclusions";#N/A,#N/A,TRUE,"Areas";#N/A,#N/A,TRUE,"Summary";#N/A,#N/A,TRUE,"Detail"}</definedName>
    <definedName name="anuj102" localSheetId="1" hidden="1">{#N/A,#N/A,TRUE,"Front";#N/A,#N/A,TRUE,"Simple Letter";#N/A,#N/A,TRUE,"Inside";#N/A,#N/A,TRUE,"Contents";#N/A,#N/A,TRUE,"Basis";#N/A,#N/A,TRUE,"Inclusions";#N/A,#N/A,TRUE,"Exclusions";#N/A,#N/A,TRUE,"Areas";#N/A,#N/A,TRUE,"Summary";#N/A,#N/A,TRUE,"Detail"}</definedName>
    <definedName name="anuj102" localSheetId="0" hidden="1">{#N/A,#N/A,TRUE,"Front";#N/A,#N/A,TRUE,"Simple Letter";#N/A,#N/A,TRUE,"Inside";#N/A,#N/A,TRUE,"Contents";#N/A,#N/A,TRUE,"Basis";#N/A,#N/A,TRUE,"Inclusions";#N/A,#N/A,TRUE,"Exclusions";#N/A,#N/A,TRUE,"Areas";#N/A,#N/A,TRUE,"Summary";#N/A,#N/A,TRUE,"Detail"}</definedName>
    <definedName name="anuj102" hidden="1">{#N/A,#N/A,TRUE,"Front";#N/A,#N/A,TRUE,"Simple Letter";#N/A,#N/A,TRUE,"Inside";#N/A,#N/A,TRUE,"Contents";#N/A,#N/A,TRUE,"Basis";#N/A,#N/A,TRUE,"Inclusions";#N/A,#N/A,TRUE,"Exclusions";#N/A,#N/A,TRUE,"Areas";#N/A,#N/A,TRUE,"Summary";#N/A,#N/A,TRUE,"Detail"}</definedName>
    <definedName name="anuj103" localSheetId="1" hidden="1">{#N/A,#N/A,TRUE,"Front";#N/A,#N/A,TRUE,"Simple Letter";#N/A,#N/A,TRUE,"Inside";#N/A,#N/A,TRUE,"Contents";#N/A,#N/A,TRUE,"Basis";#N/A,#N/A,TRUE,"Inclusions";#N/A,#N/A,TRUE,"Exclusions";#N/A,#N/A,TRUE,"Areas";#N/A,#N/A,TRUE,"Summary";#N/A,#N/A,TRUE,"Detail"}</definedName>
    <definedName name="anuj103" localSheetId="0" hidden="1">{#N/A,#N/A,TRUE,"Front";#N/A,#N/A,TRUE,"Simple Letter";#N/A,#N/A,TRUE,"Inside";#N/A,#N/A,TRUE,"Contents";#N/A,#N/A,TRUE,"Basis";#N/A,#N/A,TRUE,"Inclusions";#N/A,#N/A,TRUE,"Exclusions";#N/A,#N/A,TRUE,"Areas";#N/A,#N/A,TRUE,"Summary";#N/A,#N/A,TRUE,"Detail"}</definedName>
    <definedName name="anuj103" hidden="1">{#N/A,#N/A,TRUE,"Front";#N/A,#N/A,TRUE,"Simple Letter";#N/A,#N/A,TRUE,"Inside";#N/A,#N/A,TRUE,"Contents";#N/A,#N/A,TRUE,"Basis";#N/A,#N/A,TRUE,"Inclusions";#N/A,#N/A,TRUE,"Exclusions";#N/A,#N/A,TRUE,"Areas";#N/A,#N/A,TRUE,"Summary";#N/A,#N/A,TRUE,"Detail"}</definedName>
    <definedName name="anuj104" localSheetId="1" hidden="1">{#N/A,#N/A,TRUE,"Front";#N/A,#N/A,TRUE,"Simple Letter";#N/A,#N/A,TRUE,"Inside";#N/A,#N/A,TRUE,"Contents";#N/A,#N/A,TRUE,"Basis";#N/A,#N/A,TRUE,"Inclusions";#N/A,#N/A,TRUE,"Exclusions";#N/A,#N/A,TRUE,"Areas";#N/A,#N/A,TRUE,"Summary";#N/A,#N/A,TRUE,"Detail"}</definedName>
    <definedName name="anuj104" localSheetId="0" hidden="1">{#N/A,#N/A,TRUE,"Front";#N/A,#N/A,TRUE,"Simple Letter";#N/A,#N/A,TRUE,"Inside";#N/A,#N/A,TRUE,"Contents";#N/A,#N/A,TRUE,"Basis";#N/A,#N/A,TRUE,"Inclusions";#N/A,#N/A,TRUE,"Exclusions";#N/A,#N/A,TRUE,"Areas";#N/A,#N/A,TRUE,"Summary";#N/A,#N/A,TRUE,"Detail"}</definedName>
    <definedName name="anuj104" hidden="1">{#N/A,#N/A,TRUE,"Front";#N/A,#N/A,TRUE,"Simple Letter";#N/A,#N/A,TRUE,"Inside";#N/A,#N/A,TRUE,"Contents";#N/A,#N/A,TRUE,"Basis";#N/A,#N/A,TRUE,"Inclusions";#N/A,#N/A,TRUE,"Exclusions";#N/A,#N/A,TRUE,"Areas";#N/A,#N/A,TRUE,"Summary";#N/A,#N/A,TRUE,"Detail"}</definedName>
    <definedName name="anuj105" localSheetId="1" hidden="1">{#N/A,#N/A,TRUE,"Front";#N/A,#N/A,TRUE,"Simple Letter";#N/A,#N/A,TRUE,"Inside";#N/A,#N/A,TRUE,"Contents";#N/A,#N/A,TRUE,"Basis";#N/A,#N/A,TRUE,"Inclusions";#N/A,#N/A,TRUE,"Exclusions";#N/A,#N/A,TRUE,"Areas";#N/A,#N/A,TRUE,"Summary";#N/A,#N/A,TRUE,"Detail"}</definedName>
    <definedName name="anuj105" localSheetId="0" hidden="1">{#N/A,#N/A,TRUE,"Front";#N/A,#N/A,TRUE,"Simple Letter";#N/A,#N/A,TRUE,"Inside";#N/A,#N/A,TRUE,"Contents";#N/A,#N/A,TRUE,"Basis";#N/A,#N/A,TRUE,"Inclusions";#N/A,#N/A,TRUE,"Exclusions";#N/A,#N/A,TRUE,"Areas";#N/A,#N/A,TRUE,"Summary";#N/A,#N/A,TRUE,"Detail"}</definedName>
    <definedName name="anuj105" hidden="1">{#N/A,#N/A,TRUE,"Front";#N/A,#N/A,TRUE,"Simple Letter";#N/A,#N/A,TRUE,"Inside";#N/A,#N/A,TRUE,"Contents";#N/A,#N/A,TRUE,"Basis";#N/A,#N/A,TRUE,"Inclusions";#N/A,#N/A,TRUE,"Exclusions";#N/A,#N/A,TRUE,"Areas";#N/A,#N/A,TRUE,"Summary";#N/A,#N/A,TRUE,"Detail"}</definedName>
    <definedName name="anuj12" localSheetId="1" hidden="1">{#N/A,#N/A,TRUE,"Front";#N/A,#N/A,TRUE,"Simple Letter";#N/A,#N/A,TRUE,"Inside";#N/A,#N/A,TRUE,"Contents";#N/A,#N/A,TRUE,"Basis";#N/A,#N/A,TRUE,"Inclusions";#N/A,#N/A,TRUE,"Exclusions";#N/A,#N/A,TRUE,"Areas";#N/A,#N/A,TRUE,"Summary";#N/A,#N/A,TRUE,"Detail"}</definedName>
    <definedName name="anuj12" localSheetId="0" hidden="1">{#N/A,#N/A,TRUE,"Front";#N/A,#N/A,TRUE,"Simple Letter";#N/A,#N/A,TRUE,"Inside";#N/A,#N/A,TRUE,"Contents";#N/A,#N/A,TRUE,"Basis";#N/A,#N/A,TRUE,"Inclusions";#N/A,#N/A,TRUE,"Exclusions";#N/A,#N/A,TRUE,"Areas";#N/A,#N/A,TRUE,"Summary";#N/A,#N/A,TRUE,"Detail"}</definedName>
    <definedName name="anuj12" hidden="1">{#N/A,#N/A,TRUE,"Front";#N/A,#N/A,TRUE,"Simple Letter";#N/A,#N/A,TRUE,"Inside";#N/A,#N/A,TRUE,"Contents";#N/A,#N/A,TRUE,"Basis";#N/A,#N/A,TRUE,"Inclusions";#N/A,#N/A,TRUE,"Exclusions";#N/A,#N/A,TRUE,"Areas";#N/A,#N/A,TRUE,"Summary";#N/A,#N/A,TRUE,"Detail"}</definedName>
    <definedName name="anuj14" localSheetId="1" hidden="1">{#N/A,#N/A,TRUE,"Front";#N/A,#N/A,TRUE,"Simple Letter";#N/A,#N/A,TRUE,"Inside";#N/A,#N/A,TRUE,"Contents";#N/A,#N/A,TRUE,"Basis";#N/A,#N/A,TRUE,"Inclusions";#N/A,#N/A,TRUE,"Exclusions";#N/A,#N/A,TRUE,"Areas";#N/A,#N/A,TRUE,"Summary";#N/A,#N/A,TRUE,"Detail"}</definedName>
    <definedName name="anuj14" localSheetId="0" hidden="1">{#N/A,#N/A,TRUE,"Front";#N/A,#N/A,TRUE,"Simple Letter";#N/A,#N/A,TRUE,"Inside";#N/A,#N/A,TRUE,"Contents";#N/A,#N/A,TRUE,"Basis";#N/A,#N/A,TRUE,"Inclusions";#N/A,#N/A,TRUE,"Exclusions";#N/A,#N/A,TRUE,"Areas";#N/A,#N/A,TRUE,"Summary";#N/A,#N/A,TRUE,"Detail"}</definedName>
    <definedName name="anuj14" hidden="1">{#N/A,#N/A,TRUE,"Front";#N/A,#N/A,TRUE,"Simple Letter";#N/A,#N/A,TRUE,"Inside";#N/A,#N/A,TRUE,"Contents";#N/A,#N/A,TRUE,"Basis";#N/A,#N/A,TRUE,"Inclusions";#N/A,#N/A,TRUE,"Exclusions";#N/A,#N/A,TRUE,"Areas";#N/A,#N/A,TRUE,"Summary";#N/A,#N/A,TRUE,"Detail"}</definedName>
    <definedName name="anuj20" localSheetId="1" hidden="1">{#N/A,#N/A,TRUE,"Front";#N/A,#N/A,TRUE,"Simple Letter";#N/A,#N/A,TRUE,"Inside";#N/A,#N/A,TRUE,"Contents";#N/A,#N/A,TRUE,"Basis";#N/A,#N/A,TRUE,"Inclusions";#N/A,#N/A,TRUE,"Exclusions";#N/A,#N/A,TRUE,"Areas";#N/A,#N/A,TRUE,"Summary";#N/A,#N/A,TRUE,"Detail"}</definedName>
    <definedName name="anuj20" localSheetId="0" hidden="1">{#N/A,#N/A,TRUE,"Front";#N/A,#N/A,TRUE,"Simple Letter";#N/A,#N/A,TRUE,"Inside";#N/A,#N/A,TRUE,"Contents";#N/A,#N/A,TRUE,"Basis";#N/A,#N/A,TRUE,"Inclusions";#N/A,#N/A,TRUE,"Exclusions";#N/A,#N/A,TRUE,"Areas";#N/A,#N/A,TRUE,"Summary";#N/A,#N/A,TRUE,"Detail"}</definedName>
    <definedName name="anuj20" hidden="1">{#N/A,#N/A,TRUE,"Front";#N/A,#N/A,TRUE,"Simple Letter";#N/A,#N/A,TRUE,"Inside";#N/A,#N/A,TRUE,"Contents";#N/A,#N/A,TRUE,"Basis";#N/A,#N/A,TRUE,"Inclusions";#N/A,#N/A,TRUE,"Exclusions";#N/A,#N/A,TRUE,"Areas";#N/A,#N/A,TRUE,"Summary";#N/A,#N/A,TRUE,"Detail"}</definedName>
    <definedName name="anuj21" localSheetId="1" hidden="1">{#N/A,#N/A,TRUE,"Front";#N/A,#N/A,TRUE,"Simple Letter";#N/A,#N/A,TRUE,"Inside";#N/A,#N/A,TRUE,"Contents";#N/A,#N/A,TRUE,"Basis";#N/A,#N/A,TRUE,"Inclusions";#N/A,#N/A,TRUE,"Exclusions";#N/A,#N/A,TRUE,"Areas";#N/A,#N/A,TRUE,"Summary";#N/A,#N/A,TRUE,"Detail"}</definedName>
    <definedName name="anuj21" localSheetId="0" hidden="1">{#N/A,#N/A,TRUE,"Front";#N/A,#N/A,TRUE,"Simple Letter";#N/A,#N/A,TRUE,"Inside";#N/A,#N/A,TRUE,"Contents";#N/A,#N/A,TRUE,"Basis";#N/A,#N/A,TRUE,"Inclusions";#N/A,#N/A,TRUE,"Exclusions";#N/A,#N/A,TRUE,"Areas";#N/A,#N/A,TRUE,"Summary";#N/A,#N/A,TRUE,"Detail"}</definedName>
    <definedName name="anuj21" hidden="1">{#N/A,#N/A,TRUE,"Front";#N/A,#N/A,TRUE,"Simple Letter";#N/A,#N/A,TRUE,"Inside";#N/A,#N/A,TRUE,"Contents";#N/A,#N/A,TRUE,"Basis";#N/A,#N/A,TRUE,"Inclusions";#N/A,#N/A,TRUE,"Exclusions";#N/A,#N/A,TRUE,"Areas";#N/A,#N/A,TRUE,"Summary";#N/A,#N/A,TRUE,"Detail"}</definedName>
    <definedName name="anuj23" localSheetId="1" hidden="1">{#N/A,#N/A,TRUE,"Front";#N/A,#N/A,TRUE,"Simple Letter";#N/A,#N/A,TRUE,"Inside";#N/A,#N/A,TRUE,"Contents";#N/A,#N/A,TRUE,"Basis";#N/A,#N/A,TRUE,"Inclusions";#N/A,#N/A,TRUE,"Exclusions";#N/A,#N/A,TRUE,"Areas";#N/A,#N/A,TRUE,"Summary";#N/A,#N/A,TRUE,"Detail"}</definedName>
    <definedName name="anuj23" localSheetId="0" hidden="1">{#N/A,#N/A,TRUE,"Front";#N/A,#N/A,TRUE,"Simple Letter";#N/A,#N/A,TRUE,"Inside";#N/A,#N/A,TRUE,"Contents";#N/A,#N/A,TRUE,"Basis";#N/A,#N/A,TRUE,"Inclusions";#N/A,#N/A,TRUE,"Exclusions";#N/A,#N/A,TRUE,"Areas";#N/A,#N/A,TRUE,"Summary";#N/A,#N/A,TRUE,"Detail"}</definedName>
    <definedName name="anuj23" hidden="1">{#N/A,#N/A,TRUE,"Front";#N/A,#N/A,TRUE,"Simple Letter";#N/A,#N/A,TRUE,"Inside";#N/A,#N/A,TRUE,"Contents";#N/A,#N/A,TRUE,"Basis";#N/A,#N/A,TRUE,"Inclusions";#N/A,#N/A,TRUE,"Exclusions";#N/A,#N/A,TRUE,"Areas";#N/A,#N/A,TRUE,"Summary";#N/A,#N/A,TRUE,"Detail"}</definedName>
    <definedName name="anuj24" localSheetId="1" hidden="1">{#N/A,#N/A,TRUE,"Front";#N/A,#N/A,TRUE,"Simple Letter";#N/A,#N/A,TRUE,"Inside";#N/A,#N/A,TRUE,"Contents";#N/A,#N/A,TRUE,"Basis";#N/A,#N/A,TRUE,"Inclusions";#N/A,#N/A,TRUE,"Exclusions";#N/A,#N/A,TRUE,"Areas";#N/A,#N/A,TRUE,"Summary";#N/A,#N/A,TRUE,"Detail"}</definedName>
    <definedName name="anuj24" localSheetId="0" hidden="1">{#N/A,#N/A,TRUE,"Front";#N/A,#N/A,TRUE,"Simple Letter";#N/A,#N/A,TRUE,"Inside";#N/A,#N/A,TRUE,"Contents";#N/A,#N/A,TRUE,"Basis";#N/A,#N/A,TRUE,"Inclusions";#N/A,#N/A,TRUE,"Exclusions";#N/A,#N/A,TRUE,"Areas";#N/A,#N/A,TRUE,"Summary";#N/A,#N/A,TRUE,"Detail"}</definedName>
    <definedName name="anuj24" hidden="1">{#N/A,#N/A,TRUE,"Front";#N/A,#N/A,TRUE,"Simple Letter";#N/A,#N/A,TRUE,"Inside";#N/A,#N/A,TRUE,"Contents";#N/A,#N/A,TRUE,"Basis";#N/A,#N/A,TRUE,"Inclusions";#N/A,#N/A,TRUE,"Exclusions";#N/A,#N/A,TRUE,"Areas";#N/A,#N/A,TRUE,"Summary";#N/A,#N/A,TRUE,"Detail"}</definedName>
    <definedName name="anuj26" localSheetId="1" hidden="1">{#N/A,#N/A,TRUE,"Front";#N/A,#N/A,TRUE,"Simple Letter";#N/A,#N/A,TRUE,"Inside";#N/A,#N/A,TRUE,"Contents";#N/A,#N/A,TRUE,"Basis";#N/A,#N/A,TRUE,"Inclusions";#N/A,#N/A,TRUE,"Exclusions";#N/A,#N/A,TRUE,"Areas";#N/A,#N/A,TRUE,"Summary";#N/A,#N/A,TRUE,"Detail"}</definedName>
    <definedName name="anuj26" localSheetId="0" hidden="1">{#N/A,#N/A,TRUE,"Front";#N/A,#N/A,TRUE,"Simple Letter";#N/A,#N/A,TRUE,"Inside";#N/A,#N/A,TRUE,"Contents";#N/A,#N/A,TRUE,"Basis";#N/A,#N/A,TRUE,"Inclusions";#N/A,#N/A,TRUE,"Exclusions";#N/A,#N/A,TRUE,"Areas";#N/A,#N/A,TRUE,"Summary";#N/A,#N/A,TRUE,"Detail"}</definedName>
    <definedName name="anuj26" hidden="1">{#N/A,#N/A,TRUE,"Front";#N/A,#N/A,TRUE,"Simple Letter";#N/A,#N/A,TRUE,"Inside";#N/A,#N/A,TRUE,"Contents";#N/A,#N/A,TRUE,"Basis";#N/A,#N/A,TRUE,"Inclusions";#N/A,#N/A,TRUE,"Exclusions";#N/A,#N/A,TRUE,"Areas";#N/A,#N/A,TRUE,"Summary";#N/A,#N/A,TRUE,"Detail"}</definedName>
    <definedName name="anuj94" localSheetId="1" hidden="1">{#N/A,#N/A,TRUE,"Front";#N/A,#N/A,TRUE,"Simple Letter";#N/A,#N/A,TRUE,"Inside";#N/A,#N/A,TRUE,"Contents";#N/A,#N/A,TRUE,"Basis";#N/A,#N/A,TRUE,"Inclusions";#N/A,#N/A,TRUE,"Exclusions";#N/A,#N/A,TRUE,"Areas";#N/A,#N/A,TRUE,"Summary";#N/A,#N/A,TRUE,"Detail"}</definedName>
    <definedName name="anuj94" localSheetId="0" hidden="1">{#N/A,#N/A,TRUE,"Front";#N/A,#N/A,TRUE,"Simple Letter";#N/A,#N/A,TRUE,"Inside";#N/A,#N/A,TRUE,"Contents";#N/A,#N/A,TRUE,"Basis";#N/A,#N/A,TRUE,"Inclusions";#N/A,#N/A,TRUE,"Exclusions";#N/A,#N/A,TRUE,"Areas";#N/A,#N/A,TRUE,"Summary";#N/A,#N/A,TRUE,"Detail"}</definedName>
    <definedName name="anuj94" hidden="1">{#N/A,#N/A,TRUE,"Front";#N/A,#N/A,TRUE,"Simple Letter";#N/A,#N/A,TRUE,"Inside";#N/A,#N/A,TRUE,"Contents";#N/A,#N/A,TRUE,"Basis";#N/A,#N/A,TRUE,"Inclusions";#N/A,#N/A,TRUE,"Exclusions";#N/A,#N/A,TRUE,"Areas";#N/A,#N/A,TRUE,"Summary";#N/A,#N/A,TRUE,"Detail"}</definedName>
    <definedName name="anuj96" localSheetId="1" hidden="1">{#N/A,#N/A,TRUE,"Front";#N/A,#N/A,TRUE,"Simple Letter";#N/A,#N/A,TRUE,"Inside";#N/A,#N/A,TRUE,"Contents";#N/A,#N/A,TRUE,"Basis";#N/A,#N/A,TRUE,"Inclusions";#N/A,#N/A,TRUE,"Exclusions";#N/A,#N/A,TRUE,"Areas";#N/A,#N/A,TRUE,"Summary";#N/A,#N/A,TRUE,"Detail"}</definedName>
    <definedName name="anuj96" localSheetId="0" hidden="1">{#N/A,#N/A,TRUE,"Front";#N/A,#N/A,TRUE,"Simple Letter";#N/A,#N/A,TRUE,"Inside";#N/A,#N/A,TRUE,"Contents";#N/A,#N/A,TRUE,"Basis";#N/A,#N/A,TRUE,"Inclusions";#N/A,#N/A,TRUE,"Exclusions";#N/A,#N/A,TRUE,"Areas";#N/A,#N/A,TRUE,"Summary";#N/A,#N/A,TRUE,"Detail"}</definedName>
    <definedName name="anuj96" hidden="1">{#N/A,#N/A,TRUE,"Front";#N/A,#N/A,TRUE,"Simple Letter";#N/A,#N/A,TRUE,"Inside";#N/A,#N/A,TRUE,"Contents";#N/A,#N/A,TRUE,"Basis";#N/A,#N/A,TRUE,"Inclusions";#N/A,#N/A,TRUE,"Exclusions";#N/A,#N/A,TRUE,"Areas";#N/A,#N/A,TRUE,"Summary";#N/A,#N/A,TRUE,"Detail"}</definedName>
    <definedName name="applen">#REF!</definedName>
    <definedName name="applen_1">#N/A</definedName>
    <definedName name="appraisal" localSheetId="1" hidden="1">{#N/A,#N/A,TRUE,"Cover";#N/A,#N/A,TRUE,"Conts";#N/A,#N/A,TRUE,"VOS";#N/A,#N/A,TRUE,"Warrington";#N/A,#N/A,TRUE,"Widnes"}</definedName>
    <definedName name="appraisal" localSheetId="0" hidden="1">{#N/A,#N/A,TRUE,"Cover";#N/A,#N/A,TRUE,"Conts";#N/A,#N/A,TRUE,"VOS";#N/A,#N/A,TRUE,"Warrington";#N/A,#N/A,TRUE,"Widnes"}</definedName>
    <definedName name="appraisal" hidden="1">{#N/A,#N/A,TRUE,"Cover";#N/A,#N/A,TRUE,"Conts";#N/A,#N/A,TRUE,"VOS";#N/A,#N/A,TRUE,"Warrington";#N/A,#N/A,TRUE,"Widnes"}</definedName>
    <definedName name="april_qty">#REF!</definedName>
    <definedName name="April09" localSheetId="1" hidden="1">{#N/A,#N/A,FALSE,"Bericht 2";#N/A,#N/A,FALSE,"Bericht 3";#N/A,#N/A,FALSE,"Bericht 1"}</definedName>
    <definedName name="April09" localSheetId="0" hidden="1">{#N/A,#N/A,FALSE,"Bericht 2";#N/A,#N/A,FALSE,"Bericht 3";#N/A,#N/A,FALSE,"Bericht 1"}</definedName>
    <definedName name="April09" hidden="1">{#N/A,#N/A,FALSE,"Bericht 2";#N/A,#N/A,FALSE,"Bericht 3";#N/A,#N/A,FALSE,"Bericht 1"}</definedName>
    <definedName name="april2010" localSheetId="1" hidden="1">{#N/A,#N/A,FALSE,"Bericht 2";#N/A,#N/A,FALSE,"Bericht 3";#N/A,#N/A,FALSE,"Bericht 1"}</definedName>
    <definedName name="april2010" localSheetId="0" hidden="1">{#N/A,#N/A,FALSE,"Bericht 2";#N/A,#N/A,FALSE,"Bericht 3";#N/A,#N/A,FALSE,"Bericht 1"}</definedName>
    <definedName name="april2010" hidden="1">{#N/A,#N/A,FALSE,"Bericht 2";#N/A,#N/A,FALSE,"Bericht 3";#N/A,#N/A,FALSE,"Bericht 1"}</definedName>
    <definedName name="aq" hidden="1">[8]FitOutConfCentre!#REF!</definedName>
    <definedName name="aqw" localSheetId="1" hidden="1">{#N/A,#N/A,FALSE,"SUBS";#N/A,#N/A,FALSE,"SUPERS";#N/A,#N/A,FALSE,"FINISHES";#N/A,#N/A,FALSE,"FITTINGS";#N/A,#N/A,FALSE,"SERVICES";#N/A,#N/A,FALSE,"SITEWORKS"}</definedName>
    <definedName name="aqw" localSheetId="0" hidden="1">{#N/A,#N/A,FALSE,"SUBS";#N/A,#N/A,FALSE,"SUPERS";#N/A,#N/A,FALSE,"FINISHES";#N/A,#N/A,FALSE,"FITTINGS";#N/A,#N/A,FALSE,"SERVICES";#N/A,#N/A,FALSE,"SITEWORKS"}</definedName>
    <definedName name="aqw" hidden="1">{#N/A,#N/A,FALSE,"SUBS";#N/A,#N/A,FALSE,"SUPERS";#N/A,#N/A,FALSE,"FINISHES";#N/A,#N/A,FALSE,"FITTINGS";#N/A,#N/A,FALSE,"SERVICES";#N/A,#N/A,FALSE,"SITEWORKS"}</definedName>
    <definedName name="area">#REF!</definedName>
    <definedName name="AREAS">#REF!</definedName>
    <definedName name="areatop2">#REF!</definedName>
    <definedName name="areatop2_1">#N/A</definedName>
    <definedName name="ARUN" hidden="1">#REF!</definedName>
    <definedName name="as" localSheetId="1">#REF!</definedName>
    <definedName name="as" localSheetId="0">#REF!</definedName>
    <definedName name="as">#REF!</definedName>
    <definedName name="as\" localSheetId="0">#REF!</definedName>
    <definedName name="as\">#REF!</definedName>
    <definedName name="AS2DocOpenMode" hidden="1">"AS2DocumentBrowse"</definedName>
    <definedName name="AS2HasNoAutoHeaderFooter" hidden="1">" "</definedName>
    <definedName name="asa">#REF!</definedName>
    <definedName name="asas" hidden="1">#REF!</definedName>
    <definedName name="asd">#REF!</definedName>
    <definedName name="asde" localSheetId="1" hidden="1">{"'Break down'!$A$4"}</definedName>
    <definedName name="asde" localSheetId="0" hidden="1">{"'Break down'!$A$4"}</definedName>
    <definedName name="asde" hidden="1">{"'Break down'!$A$4"}</definedName>
    <definedName name="asdf" localSheetId="1" hidden="1">{#N/A,#N/A,FALSE,"SumD";#N/A,#N/A,FALSE,"ElecD";#N/A,#N/A,FALSE,"MechD";#N/A,#N/A,FALSE,"GeotD";#N/A,#N/A,FALSE,"PrcsD";#N/A,#N/A,FALSE,"TunnD";#N/A,#N/A,FALSE,"CivlD";#N/A,#N/A,FALSE,"NtwkD";#N/A,#N/A,FALSE,"EstgD";#N/A,#N/A,FALSE,"PEngD"}</definedName>
    <definedName name="asdf" localSheetId="0" hidden="1">{#N/A,#N/A,FALSE,"SumD";#N/A,#N/A,FALSE,"ElecD";#N/A,#N/A,FALSE,"MechD";#N/A,#N/A,FALSE,"GeotD";#N/A,#N/A,FALSE,"PrcsD";#N/A,#N/A,FALSE,"TunnD";#N/A,#N/A,FALSE,"CivlD";#N/A,#N/A,FALSE,"NtwkD";#N/A,#N/A,FALSE,"EstgD";#N/A,#N/A,FALSE,"PEngD"}</definedName>
    <definedName name="asdf" hidden="1">{#N/A,#N/A,FALSE,"SumD";#N/A,#N/A,FALSE,"ElecD";#N/A,#N/A,FALSE,"MechD";#N/A,#N/A,FALSE,"GeotD";#N/A,#N/A,FALSE,"PrcsD";#N/A,#N/A,FALSE,"TunnD";#N/A,#N/A,FALSE,"CivlD";#N/A,#N/A,FALSE,"NtwkD";#N/A,#N/A,FALSE,"EstgD";#N/A,#N/A,FALSE,"PEngD"}</definedName>
    <definedName name="asdfsa" hidden="1">#REF!</definedName>
    <definedName name="ase">#REF!</definedName>
    <definedName name="ASFFFF">#REF!</definedName>
    <definedName name="asgseg" localSheetId="1" hidden="1">{#N/A,#N/A,TRUE,"Cover";#N/A,#N/A,TRUE,"Conts";#N/A,#N/A,TRUE,"VOS";#N/A,#N/A,TRUE,"Warrington";#N/A,#N/A,TRUE,"Widnes"}</definedName>
    <definedName name="asgseg" localSheetId="0" hidden="1">{#N/A,#N/A,TRUE,"Cover";#N/A,#N/A,TRUE,"Conts";#N/A,#N/A,TRUE,"VOS";#N/A,#N/A,TRUE,"Warrington";#N/A,#N/A,TRUE,"Widnes"}</definedName>
    <definedName name="asgseg" hidden="1">{#N/A,#N/A,TRUE,"Cover";#N/A,#N/A,TRUE,"Conts";#N/A,#N/A,TRUE,"VOS";#N/A,#N/A,TRUE,"Warrington";#N/A,#N/A,TRUE,"Widnes"}</definedName>
    <definedName name="ASHOKA">#REF!</definedName>
    <definedName name="AsphalticBaseCourse">#REF!</definedName>
    <definedName name="asrasnrjutu" localSheetId="1" hidden="1">{#N/A,#N/A,TRUE,"Cover";#N/A,#N/A,TRUE,"Conts";#N/A,#N/A,TRUE,"VOS";#N/A,#N/A,TRUE,"Warrington";#N/A,#N/A,TRUE,"Widnes"}</definedName>
    <definedName name="asrasnrjutu" localSheetId="0" hidden="1">{#N/A,#N/A,TRUE,"Cover";#N/A,#N/A,TRUE,"Conts";#N/A,#N/A,TRUE,"VOS";#N/A,#N/A,TRUE,"Warrington";#N/A,#N/A,TRUE,"Widnes"}</definedName>
    <definedName name="asrasnrjutu" hidden="1">{#N/A,#N/A,TRUE,"Cover";#N/A,#N/A,TRUE,"Conts";#N/A,#N/A,TRUE,"VOS";#N/A,#N/A,TRUE,"Warrington";#N/A,#N/A,TRUE,"Widnes"}</definedName>
    <definedName name="asz" localSheetId="1" hidden="1">{"'Break down'!$A$4"}</definedName>
    <definedName name="asz" localSheetId="0" hidden="1">{"'Break down'!$A$4"}</definedName>
    <definedName name="asz" hidden="1">{"'Break down'!$A$4"}</definedName>
    <definedName name="Att" localSheetId="1" hidden="1">{"'Flowchart'!$A$2:$AO$22"}</definedName>
    <definedName name="Att" localSheetId="0" hidden="1">{"'Flowchart'!$A$2:$AO$22"}</definedName>
    <definedName name="Att" hidden="1">{"'Flowchart'!$A$2:$AO$22"}</definedName>
    <definedName name="Attachment" localSheetId="1" hidden="1">{"'Flowchart'!$A$2:$AO$22"}</definedName>
    <definedName name="Attachment" localSheetId="0" hidden="1">{"'Flowchart'!$A$2:$AO$22"}</definedName>
    <definedName name="Attachment" hidden="1">{"'Flowchart'!$A$2:$AO$22"}</definedName>
    <definedName name="Attachment1" localSheetId="1" hidden="1">{"'Flowchart'!$A$2:$AO$22"}</definedName>
    <definedName name="Attachment1" localSheetId="0" hidden="1">{"'Flowchart'!$A$2:$AO$22"}</definedName>
    <definedName name="Attachment1" hidden="1">{"'Flowchart'!$A$2:$AO$22"}</definedName>
    <definedName name="avethk">#REF!</definedName>
    <definedName name="avethk_1">#N/A</definedName>
    <definedName name="avewid">#REF!</definedName>
    <definedName name="avewid_1">#N/A</definedName>
    <definedName name="awf" hidden="1">#REF!</definedName>
    <definedName name="awt" localSheetId="1" hidden="1">{#N/A,#N/A,TRUE,"Cover";#N/A,#N/A,TRUE,"Conts";#N/A,#N/A,TRUE,"VOS";#N/A,#N/A,TRUE,"Warrington";#N/A,#N/A,TRUE,"Widnes"}</definedName>
    <definedName name="awt" localSheetId="0" hidden="1">{#N/A,#N/A,TRUE,"Cover";#N/A,#N/A,TRUE,"Conts";#N/A,#N/A,TRUE,"VOS";#N/A,#N/A,TRUE,"Warrington";#N/A,#N/A,TRUE,"Widnes"}</definedName>
    <definedName name="awt" hidden="1">{#N/A,#N/A,TRUE,"Cover";#N/A,#N/A,TRUE,"Conts";#N/A,#N/A,TRUE,"VOS";#N/A,#N/A,TRUE,"Warrington";#N/A,#N/A,TRUE,"Widnes"}</definedName>
    <definedName name="awyawghh" localSheetId="1" hidden="1">{#N/A,#N/A,TRUE,"Cover";#N/A,#N/A,TRUE,"Conts";#N/A,#N/A,TRUE,"VOS";#N/A,#N/A,TRUE,"Warrington";#N/A,#N/A,TRUE,"Widnes"}</definedName>
    <definedName name="awyawghh" localSheetId="0" hidden="1">{#N/A,#N/A,TRUE,"Cover";#N/A,#N/A,TRUE,"Conts";#N/A,#N/A,TRUE,"VOS";#N/A,#N/A,TRUE,"Warrington";#N/A,#N/A,TRUE,"Widnes"}</definedName>
    <definedName name="awyawghh" hidden="1">{#N/A,#N/A,TRUE,"Cover";#N/A,#N/A,TRUE,"Conts";#N/A,#N/A,TRUE,"VOS";#N/A,#N/A,TRUE,"Warrington";#N/A,#N/A,TRUE,"Widnes"}</definedName>
    <definedName name="axdrth" localSheetId="1" hidden="1">{#N/A,#N/A,TRUE,"COVER";#N/A,#N/A,TRUE,"DETAILS";#N/A,#N/A,TRUE,"SUMMARY";#N/A,#N/A,TRUE,"EXP MON";#N/A,#N/A,TRUE,"APPENDIX A";#N/A,#N/A,TRUE,"APPENDIX B";#N/A,#N/A,TRUE,"APPENDIX C";#N/A,#N/A,TRUE,"APPENDIX D";#N/A,#N/A,TRUE,"APPENDIX E";#N/A,#N/A,TRUE,"APPENDIX F";#N/A,#N/A,TRUE,"APPENDIX G"}</definedName>
    <definedName name="axdrth" localSheetId="0" hidden="1">{#N/A,#N/A,TRUE,"COVER";#N/A,#N/A,TRUE,"DETAILS";#N/A,#N/A,TRUE,"SUMMARY";#N/A,#N/A,TRUE,"EXP MON";#N/A,#N/A,TRUE,"APPENDIX A";#N/A,#N/A,TRUE,"APPENDIX B";#N/A,#N/A,TRUE,"APPENDIX C";#N/A,#N/A,TRUE,"APPENDIX D";#N/A,#N/A,TRUE,"APPENDIX E";#N/A,#N/A,TRUE,"APPENDIX F";#N/A,#N/A,TRUE,"APPENDIX G"}</definedName>
    <definedName name="axdrth" hidden="1">{#N/A,#N/A,TRUE,"COVER";#N/A,#N/A,TRUE,"DETAILS";#N/A,#N/A,TRUE,"SUMMARY";#N/A,#N/A,TRUE,"EXP MON";#N/A,#N/A,TRUE,"APPENDIX A";#N/A,#N/A,TRUE,"APPENDIX B";#N/A,#N/A,TRUE,"APPENDIX C";#N/A,#N/A,TRUE,"APPENDIX D";#N/A,#N/A,TRUE,"APPENDIX E";#N/A,#N/A,TRUE,"APPENDIX F";#N/A,#N/A,TRUE,"APPENDIX G"}</definedName>
    <definedName name="AxS">#REF!</definedName>
    <definedName name="az" localSheetId="1" hidden="1">{"'Break down'!$A$4"}</definedName>
    <definedName name="az" localSheetId="0" hidden="1">{"'Break down'!$A$4"}</definedName>
    <definedName name="az" hidden="1">{"'Break down'!$A$4"}</definedName>
    <definedName name="azcA">#REF!</definedName>
    <definedName name="B">#REF!</definedName>
    <definedName name="B___0">#REF!</definedName>
    <definedName name="B___13">#REF!</definedName>
    <definedName name="b1x">#REF!</definedName>
    <definedName name="b2x">#REF!</definedName>
    <definedName name="B6T">#REF!</definedName>
    <definedName name="backup" localSheetId="1" hidden="1">{#N/A,#N/A,TRUE,"Cover Memo";"Complete Sys. Estimate",#N/A,TRUE,"Change Summary";"Complete Sys. Estimate",#N/A,TRUE,"Estimate Summary";"Complete Sys. Estimate",#N/A,TRUE,"Dept. Summary";"Complete Sys. Estimate",#N/A,TRUE,"DOW Detail"}</definedName>
    <definedName name="backup" localSheetId="0" hidden="1">{#N/A,#N/A,TRUE,"Cover Memo";"Complete Sys. Estimate",#N/A,TRUE,"Change Summary";"Complete Sys. Estimate",#N/A,TRUE,"Estimate Summary";"Complete Sys. Estimate",#N/A,TRUE,"Dept. Summary";"Complete Sys. Estimate",#N/A,TRUE,"DOW Detail"}</definedName>
    <definedName name="backup" hidden="1">{#N/A,#N/A,TRUE,"Cover Memo";"Complete Sys. Estimate",#N/A,TRUE,"Change Summary";"Complete Sys. Estimate",#N/A,TRUE,"Estimate Summary";"Complete Sys. Estimate",#N/A,TRUE,"Dept. Summary";"Complete Sys. Estimate",#N/A,TRUE,"DOW Detail"}</definedName>
    <definedName name="backup1" localSheetId="1" hidden="1">{#N/A,#N/A,TRUE,"Cover Memo";"Complete Sys. Estimate",#N/A,TRUE,"Change Summary";"Complete Sys. Estimate",#N/A,TRUE,"Estimate Summary";"Complete Sys. Estimate",#N/A,TRUE,"Dept. Summary";"Complete Sys. Estimate",#N/A,TRUE,"DOW Detail"}</definedName>
    <definedName name="backup1" localSheetId="0" hidden="1">{#N/A,#N/A,TRUE,"Cover Memo";"Complete Sys. Estimate",#N/A,TRUE,"Change Summary";"Complete Sys. Estimate",#N/A,TRUE,"Estimate Summary";"Complete Sys. Estimate",#N/A,TRUE,"Dept. Summary";"Complete Sys. Estimate",#N/A,TRUE,"DOW Detail"}</definedName>
    <definedName name="backup1" hidden="1">{#N/A,#N/A,TRUE,"Cover Memo";"Complete Sys. Estimate",#N/A,TRUE,"Change Summary";"Complete Sys. Estimate",#N/A,TRUE,"Estimate Summary";"Complete Sys. Estimate",#N/A,TRUE,"Dept. Summary";"Complete Sys. Estimate",#N/A,TRUE,"DOW Detail"}</definedName>
    <definedName name="BadLink" hidden="1">#REF!</definedName>
    <definedName name="balaji" localSheetId="1" hidden="1">{#N/A,#N/A,FALSE,"Bericht 2";#N/A,#N/A,FALSE,"Bericht 3";#N/A,#N/A,FALSE,"Bericht 1"}</definedName>
    <definedName name="balaji" localSheetId="0" hidden="1">{#N/A,#N/A,FALSE,"Bericht 2";#N/A,#N/A,FALSE,"Bericht 3";#N/A,#N/A,FALSE,"Bericht 1"}</definedName>
    <definedName name="balaji" hidden="1">{#N/A,#N/A,FALSE,"Bericht 2";#N/A,#N/A,FALSE,"Bericht 3";#N/A,#N/A,FALSE,"Bericht 1"}</definedName>
    <definedName name="BASE" localSheetId="1" hidden="1">{#N/A,#N/A,TRUE,"Basic";#N/A,#N/A,TRUE,"EXT-TABLE";#N/A,#N/A,TRUE,"STEEL";#N/A,#N/A,TRUE,"INT-Table";#N/A,#N/A,TRUE,"STEEL";#N/A,#N/A,TRUE,"Door"}</definedName>
    <definedName name="BASE" localSheetId="0" hidden="1">{#N/A,#N/A,TRUE,"Basic";#N/A,#N/A,TRUE,"EXT-TABLE";#N/A,#N/A,TRUE,"STEEL";#N/A,#N/A,TRUE,"INT-Table";#N/A,#N/A,TRUE,"STEEL";#N/A,#N/A,TRUE,"Door"}</definedName>
    <definedName name="BASE" hidden="1">{#N/A,#N/A,TRUE,"Basic";#N/A,#N/A,TRUE,"EXT-TABLE";#N/A,#N/A,TRUE,"STEEL";#N/A,#N/A,TRUE,"INT-Table";#N/A,#N/A,TRUE,"STEEL";#N/A,#N/A,TRUE,"Door"}</definedName>
    <definedName name="bb" localSheetId="1" hidden="1">{#N/A,#N/A,TRUE,"COVER";#N/A,#N/A,TRUE,"DETAILS";#N/A,#N/A,TRUE,"SUMMARY";#N/A,#N/A,TRUE,"EXP MON";#N/A,#N/A,TRUE,"APPENDIX A";#N/A,#N/A,TRUE,"APPENDIX B";#N/A,#N/A,TRUE,"APPENDIX C";#N/A,#N/A,TRUE,"APPENDIX D";#N/A,#N/A,TRUE,"APPENDIX E";#N/A,#N/A,TRUE,"APPENDIX F";#N/A,#N/A,TRUE,"APPENDIX G"}</definedName>
    <definedName name="bb" localSheetId="0" hidden="1">{#N/A,#N/A,TRUE,"COVER";#N/A,#N/A,TRUE,"DETAILS";#N/A,#N/A,TRUE,"SUMMARY";#N/A,#N/A,TRUE,"EXP MON";#N/A,#N/A,TRUE,"APPENDIX A";#N/A,#N/A,TRUE,"APPENDIX B";#N/A,#N/A,TRUE,"APPENDIX C";#N/A,#N/A,TRUE,"APPENDIX D";#N/A,#N/A,TRUE,"APPENDIX E";#N/A,#N/A,TRUE,"APPENDIX F";#N/A,#N/A,TRUE,"APPENDIX G"}</definedName>
    <definedName name="bb" hidden="1">{#N/A,#N/A,TRUE,"COVER";#N/A,#N/A,TRUE,"DETAILS";#N/A,#N/A,TRUE,"SUMMARY";#N/A,#N/A,TRUE,"EXP MON";#N/A,#N/A,TRUE,"APPENDIX A";#N/A,#N/A,TRUE,"APPENDIX B";#N/A,#N/A,TRUE,"APPENDIX C";#N/A,#N/A,TRUE,"APPENDIX D";#N/A,#N/A,TRUE,"APPENDIX E";#N/A,#N/A,TRUE,"APPENDIX F";#N/A,#N/A,TRUE,"APPENDIX G"}</definedName>
    <definedName name="BBB" localSheetId="1" hidden="1">{#N/A,#N/A,FALSE,"양식(을)"}</definedName>
    <definedName name="BBB" localSheetId="0" hidden="1">{#N/A,#N/A,FALSE,"양식(을)"}</definedName>
    <definedName name="BBB" hidden="1">{#N/A,#N/A,FALSE,"양식(을)"}</definedName>
    <definedName name="bbbbbbbbbb" hidden="1">#REF!</definedName>
    <definedName name="BC" hidden="1">[26]analysis!#REF!</definedName>
    <definedName name="BD" hidden="1">[26]analysis!#REF!</definedName>
    <definedName name="be" localSheetId="1" hidden="1">{"'Break down'!$A$4"}</definedName>
    <definedName name="be" localSheetId="0" hidden="1">{"'Break down'!$A$4"}</definedName>
    <definedName name="be" hidden="1">{"'Break down'!$A$4"}</definedName>
    <definedName name="Beg_Bal">#REF!</definedName>
    <definedName name="BELL" localSheetId="1" hidden="1">{#N/A,#N/A,TRUE,"Basic";#N/A,#N/A,TRUE,"EXT-TABLE";#N/A,#N/A,TRUE,"STEEL";#N/A,#N/A,TRUE,"INT-Table";#N/A,#N/A,TRUE,"STEEL";#N/A,#N/A,TRUE,"Door"}</definedName>
    <definedName name="BELL" localSheetId="0" hidden="1">{#N/A,#N/A,TRUE,"Basic";#N/A,#N/A,TRUE,"EXT-TABLE";#N/A,#N/A,TRUE,"STEEL";#N/A,#N/A,TRUE,"INT-Table";#N/A,#N/A,TRUE,"STEEL";#N/A,#N/A,TRUE,"Door"}</definedName>
    <definedName name="BELL" hidden="1">{#N/A,#N/A,TRUE,"Basic";#N/A,#N/A,TRUE,"EXT-TABLE";#N/A,#N/A,TRUE,"STEEL";#N/A,#N/A,TRUE,"INT-Table";#N/A,#N/A,TRUE,"STEEL";#N/A,#N/A,TRUE,"Door"}</definedName>
    <definedName name="beta">#REF!</definedName>
    <definedName name="Bf">#REF!</definedName>
    <definedName name="Bf_1">#N/A</definedName>
    <definedName name="BG" hidden="1">[26]analysis!#REF!</definedName>
    <definedName name="bh" localSheetId="1" hidden="1">{#N/A,#N/A,TRUE,"COVER";#N/A,#N/A,TRUE,"DETAILS";#N/A,#N/A,TRUE,"SUMMARY";#N/A,#N/A,TRUE,"EXP MON";#N/A,#N/A,TRUE,"APPENDIX A";#N/A,#N/A,TRUE,"APPENDIX B";#N/A,#N/A,TRUE,"APPENDIX C";#N/A,#N/A,TRUE,"APPENDIX D";#N/A,#N/A,TRUE,"APPENDIX E";#N/A,#N/A,TRUE,"APPENDIX F";#N/A,#N/A,TRUE,"APPENDIX G"}</definedName>
    <definedName name="bh" localSheetId="0" hidden="1">{#N/A,#N/A,TRUE,"COVER";#N/A,#N/A,TRUE,"DETAILS";#N/A,#N/A,TRUE,"SUMMARY";#N/A,#N/A,TRUE,"EXP MON";#N/A,#N/A,TRUE,"APPENDIX A";#N/A,#N/A,TRUE,"APPENDIX B";#N/A,#N/A,TRUE,"APPENDIX C";#N/A,#N/A,TRUE,"APPENDIX D";#N/A,#N/A,TRUE,"APPENDIX E";#N/A,#N/A,TRUE,"APPENDIX F";#N/A,#N/A,TRUE,"APPENDIX G"}</definedName>
    <definedName name="bh" hidden="1">{#N/A,#N/A,TRUE,"COVER";#N/A,#N/A,TRUE,"DETAILS";#N/A,#N/A,TRUE,"SUMMARY";#N/A,#N/A,TRUE,"EXP MON";#N/A,#N/A,TRUE,"APPENDIX A";#N/A,#N/A,TRUE,"APPENDIX B";#N/A,#N/A,TRUE,"APPENDIX C";#N/A,#N/A,TRUE,"APPENDIX D";#N/A,#N/A,TRUE,"APPENDIX E";#N/A,#N/A,TRUE,"APPENDIX F";#N/A,#N/A,TRUE,"APPENDIX G"}</definedName>
    <definedName name="biiiiiiiiii" localSheetId="1" hidden="1">{#N/A,#N/A,TRUE,"Front";#N/A,#N/A,TRUE,"Simple Letter";#N/A,#N/A,TRUE,"Inside";#N/A,#N/A,TRUE,"Contents";#N/A,#N/A,TRUE,"Basis";#N/A,#N/A,TRUE,"Inclusions";#N/A,#N/A,TRUE,"Exclusions";#N/A,#N/A,TRUE,"Areas";#N/A,#N/A,TRUE,"Summary";#N/A,#N/A,TRUE,"Detail"}</definedName>
    <definedName name="biiiiiiiiii" localSheetId="0" hidden="1">{#N/A,#N/A,TRUE,"Front";#N/A,#N/A,TRUE,"Simple Letter";#N/A,#N/A,TRUE,"Inside";#N/A,#N/A,TRUE,"Contents";#N/A,#N/A,TRUE,"Basis";#N/A,#N/A,TRUE,"Inclusions";#N/A,#N/A,TRUE,"Exclusions";#N/A,#N/A,TRUE,"Areas";#N/A,#N/A,TRUE,"Summary";#N/A,#N/A,TRUE,"Detail"}</definedName>
    <definedName name="biiiiiiiiii" hidden="1">{#N/A,#N/A,TRUE,"Front";#N/A,#N/A,TRUE,"Simple Letter";#N/A,#N/A,TRUE,"Inside";#N/A,#N/A,TRUE,"Contents";#N/A,#N/A,TRUE,"Basis";#N/A,#N/A,TRUE,"Inclusions";#N/A,#N/A,TRUE,"Exclusions";#N/A,#N/A,TRUE,"Areas";#N/A,#N/A,TRUE,"Summary";#N/A,#N/A,TRUE,"Detail"}</definedName>
    <definedName name="Biju" localSheetId="1" hidden="1">{#N/A,#N/A,FALSE,"SumG";#N/A,#N/A,FALSE,"ElecG";#N/A,#N/A,FALSE,"MechG";#N/A,#N/A,FALSE,"GeotG";#N/A,#N/A,FALSE,"PrcsG";#N/A,#N/A,FALSE,"TunnG";#N/A,#N/A,FALSE,"CivlG";#N/A,#N/A,FALSE,"NtwkG";#N/A,#N/A,FALSE,"EstgG";#N/A,#N/A,FALSE,"PEngG"}</definedName>
    <definedName name="Biju" localSheetId="0" hidden="1">{#N/A,#N/A,FALSE,"SumG";#N/A,#N/A,FALSE,"ElecG";#N/A,#N/A,FALSE,"MechG";#N/A,#N/A,FALSE,"GeotG";#N/A,#N/A,FALSE,"PrcsG";#N/A,#N/A,FALSE,"TunnG";#N/A,#N/A,FALSE,"CivlG";#N/A,#N/A,FALSE,"NtwkG";#N/A,#N/A,FALSE,"EstgG";#N/A,#N/A,FALSE,"PEngG"}</definedName>
    <definedName name="Biju" hidden="1">{#N/A,#N/A,FALSE,"SumG";#N/A,#N/A,FALSE,"ElecG";#N/A,#N/A,FALSE,"MechG";#N/A,#N/A,FALSE,"GeotG";#N/A,#N/A,FALSE,"PrcsG";#N/A,#N/A,FALSE,"TunnG";#N/A,#N/A,FALSE,"CivlG";#N/A,#N/A,FALSE,"NtwkG";#N/A,#N/A,FALSE,"EstgG";#N/A,#N/A,FALSE,"PEngG"}</definedName>
    <definedName name="bill1">#REF!</definedName>
    <definedName name="bill11">#REF!</definedName>
    <definedName name="bill12">#REF!</definedName>
    <definedName name="bill13">#REF!</definedName>
    <definedName name="bill14">#REF!</definedName>
    <definedName name="bill15">#REF!</definedName>
    <definedName name="bill16">#REF!</definedName>
    <definedName name="bill17">#REF!</definedName>
    <definedName name="bill18">#REF!</definedName>
    <definedName name="bill19">#REF!</definedName>
    <definedName name="bill2">#REF!</definedName>
    <definedName name="bill20">#REF!</definedName>
    <definedName name="bill21">#REF!</definedName>
    <definedName name="bill24">#REF!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#REF!</definedName>
    <definedName name="Bitumen">#REF!</definedName>
    <definedName name="BJ" hidden="1">[26]analysis!#REF!</definedName>
    <definedName name="bol">#REF!</definedName>
    <definedName name="boml">#REF!</definedName>
    <definedName name="borabt">#REF!</definedName>
    <definedName name="borabt_1">#N/A</definedName>
    <definedName name="borlen1">#REF!</definedName>
    <definedName name="borlen1_1">#N/A</definedName>
    <definedName name="borlen2">#REF!</definedName>
    <definedName name="borlen2_1">#N/A</definedName>
    <definedName name="borlen3">#REF!</definedName>
    <definedName name="borlen3_1">#N/A</definedName>
    <definedName name="botl">#REF!</definedName>
    <definedName name="botn">#REF!</definedName>
    <definedName name="Boxvol">#REF!</definedName>
    <definedName name="Boxvol_1">#N/A</definedName>
    <definedName name="break" localSheetId="1" hidden="1">{#N/A,#N/A,TRUE,"Cover Memo";"Ride Estimate",#N/A,TRUE,"Change Summary";"Ride Estimate",#N/A,TRUE,"Estimate Summary";"Ride Estimate",#N/A,TRUE,"Dept. Summary";"Ride Estimate",#N/A,TRUE,"DOW Detail"}</definedName>
    <definedName name="break" localSheetId="0" hidden="1">{#N/A,#N/A,TRUE,"Cover Memo";"Ride Estimate",#N/A,TRUE,"Change Summary";"Ride Estimate",#N/A,TRUE,"Estimate Summary";"Ride Estimate",#N/A,TRUE,"Dept. Summary";"Ride Estimate",#N/A,TRUE,"DOW Detail"}</definedName>
    <definedName name="break" hidden="1">{#N/A,#N/A,TRUE,"Cover Memo";"Ride Estimate",#N/A,TRUE,"Change Summary";"Ride Estimate",#N/A,TRUE,"Estimate Summary";"Ride Estimate",#N/A,TRUE,"Dept. Summary";"Ride Estimate",#N/A,TRUE,"DOW Detail"}</definedName>
    <definedName name="break2" localSheetId="1" hidden="1">{#N/A,#N/A,TRUE,"Cover Memo";"Ride Estimate",#N/A,TRUE,"Change Summary";"Ride Estimate",#N/A,TRUE,"Estimate Summary";"Ride Estimate",#N/A,TRUE,"Dept. Summary";"Ride Estimate",#N/A,TRUE,"DOW Detail"}</definedName>
    <definedName name="break2" localSheetId="0" hidden="1">{#N/A,#N/A,TRUE,"Cover Memo";"Ride Estimate",#N/A,TRUE,"Change Summary";"Ride Estimate",#N/A,TRUE,"Estimate Summary";"Ride Estimate",#N/A,TRUE,"Dept. Summary";"Ride Estimate",#N/A,TRUE,"DOW Detail"}</definedName>
    <definedName name="break2" hidden="1">{#N/A,#N/A,TRUE,"Cover Memo";"Ride Estimate",#N/A,TRUE,"Change Summary";"Ride Estimate",#N/A,TRUE,"Estimate Summary";"Ride Estimate",#N/A,TRUE,"Dept. Summary";"Ride Estimate",#N/A,TRUE,"DOW Detail"}</definedName>
    <definedName name="Brgname">#REF!</definedName>
    <definedName name="Brgname_1">#N/A</definedName>
    <definedName name="brm">#REF!</definedName>
    <definedName name="Brname">#REF!</definedName>
    <definedName name="Brname_1">#N/A</definedName>
    <definedName name="bs">#REF!</definedName>
    <definedName name="BSIPbPageSetupChartSize" hidden="1">1</definedName>
    <definedName name="BSIPbPageSetupChartSize_0" hidden="1">-2146826246</definedName>
    <definedName name="BSIPbPageSetupDraftQuality" hidden="1">1</definedName>
    <definedName name="BSIPbPageSetupDraftQuality_0" hidden="1">0</definedName>
    <definedName name="BSIPbPageSetupDrawingColor" hidden="1">1</definedName>
    <definedName name="BSIPbPageSetupDrawingColor_0" hidden="1">0</definedName>
    <definedName name="BSIPbPageSetupFitToPagesTall" hidden="1">1</definedName>
    <definedName name="BSIPbPageSetupFitToPagesTall_0" hidden="1">1</definedName>
    <definedName name="BSIPbPageSetupFitToPagesWide" hidden="1">1</definedName>
    <definedName name="BSIPbPageSetupFitToPagesWide_0" hidden="1">1</definedName>
    <definedName name="BSIPbPageSetupMediaName" hidden="1">1</definedName>
    <definedName name="BSIPbPageSetupMediaName_0" hidden="1">"ISO_A4_(210.00_x_297.00_MM)"</definedName>
    <definedName name="BSIPbPageSetupPageOrientation" hidden="1">1</definedName>
    <definedName name="BSIPbPageSetupPageOrientation_0" hidden="1">2</definedName>
    <definedName name="BSIPbPageSetupPaperHeight" hidden="1">1</definedName>
    <definedName name="BSIPbPageSetupPaperHeight_0" hidden="1">842.00031496063</definedName>
    <definedName name="BSIPbPageSetupPaperMarginBottom" hidden="1">1</definedName>
    <definedName name="BSIPbPageSetupPaperMarginBottom_0" hidden="1">36</definedName>
    <definedName name="BSIPbPageSetupPaperMarginFooter" hidden="1">1</definedName>
    <definedName name="BSIPbPageSetupPaperMarginFooter_0" hidden="1">21.6</definedName>
    <definedName name="BSIPbPageSetupPaperMarginHeader" hidden="1">1</definedName>
    <definedName name="BSIPbPageSetupPaperMarginHeader_0" hidden="1">21.6</definedName>
    <definedName name="BSIPbPageSetupPaperMarginLeft" hidden="1">1</definedName>
    <definedName name="BSIPbPageSetupPaperMarginLeft_0" hidden="1">18</definedName>
    <definedName name="BSIPbPageSetupPaperMarginRight" hidden="1">1</definedName>
    <definedName name="BSIPbPageSetupPaperMarginRight_0" hidden="1">18</definedName>
    <definedName name="BSIPbPageSetupPaperMarginTop" hidden="1">1</definedName>
    <definedName name="BSIPbPageSetupPaperMarginTop_0" hidden="1">36</definedName>
    <definedName name="BSIPbPageSetupPaperWidth" hidden="1">1</definedName>
    <definedName name="BSIPbPageSetupPaperWidth_0" hidden="1">595.218897637795</definedName>
    <definedName name="BSIPbPageSetupPlotSizeType" hidden="1">1</definedName>
    <definedName name="BSIPbPageSetupPlotSizeType_0" hidden="1">1</definedName>
    <definedName name="BSIPbPageSetupPrintCellErrors" hidden="1">1</definedName>
    <definedName name="BSIPbPageSetupPrintCellErrors_0" hidden="1">0</definedName>
    <definedName name="BSIPbPageSetupPrintComments" hidden="1">1</definedName>
    <definedName name="BSIPbPageSetupPrintComments_0" hidden="1">-4142</definedName>
    <definedName name="BSIPbPageSetupPrintGridlines" hidden="1">1</definedName>
    <definedName name="BSIPbPageSetupPrintGridlines_0" hidden="1">0</definedName>
    <definedName name="BSIPbPageSetupUseStandardMargins" hidden="1">1</definedName>
    <definedName name="BSIPbPageSetupUseStandardMargins_0" hidden="1">1</definedName>
    <definedName name="BSIPbPageSetupUseZoom" hidden="1">1</definedName>
    <definedName name="BSIPbPageSetupUseZoom_0" hidden="1">1</definedName>
    <definedName name="BSIPbPageSetupZoom" hidden="1">1</definedName>
    <definedName name="BSIPbPageSetupZoom_0" hidden="1">100</definedName>
    <definedName name="BSIWhichPageSetup" hidden="1">1</definedName>
    <definedName name="BSIWhichPageSetup_0" hidden="1">"1þ"</definedName>
    <definedName name="bua">#REF!</definedName>
    <definedName name="BUDDHA">#REF!</definedName>
    <definedName name="BuiltIn_Print_Area">#REF!</definedName>
    <definedName name="BuiltIn_Print_Area___0">#REF!</definedName>
    <definedName name="BuiltIn_Print_Titles___0">#N/A</definedName>
    <definedName name="Bx">#REF!</definedName>
    <definedName name="Bx___0">#REF!</definedName>
    <definedName name="Bx___13">#REF!</definedName>
    <definedName name="bz" localSheetId="1" hidden="1">{"'Break down'!$A$4"}</definedName>
    <definedName name="bz" localSheetId="0" hidden="1">{"'Break down'!$A$4"}</definedName>
    <definedName name="bz" hidden="1">{"'Break down'!$A$4"}</definedName>
    <definedName name="C_">#REF!</definedName>
    <definedName name="CA">#REF!</definedName>
    <definedName name="carpet">#REF!</definedName>
    <definedName name="carpet___0">#REF!</definedName>
    <definedName name="carpet___11">#REF!</definedName>
    <definedName name="carpet___12">#REF!</definedName>
    <definedName name="cashfl" localSheetId="1" hidden="1">{#N/A,#N/A,TRUE,"Cover";#N/A,#N/A,TRUE,"Conts";#N/A,#N/A,TRUE,"VOS";#N/A,#N/A,TRUE,"Warrington";#N/A,#N/A,TRUE,"Widnes"}</definedName>
    <definedName name="cashfl" localSheetId="0" hidden="1">{#N/A,#N/A,TRUE,"Cover";#N/A,#N/A,TRUE,"Conts";#N/A,#N/A,TRUE,"VOS";#N/A,#N/A,TRUE,"Warrington";#N/A,#N/A,TRUE,"Widnes"}</definedName>
    <definedName name="cashfl" hidden="1">{#N/A,#N/A,TRUE,"Cover";#N/A,#N/A,TRUE,"Conts";#N/A,#N/A,TRUE,"VOS";#N/A,#N/A,TRUE,"Warrington";#N/A,#N/A,TRUE,"Widnes"}</definedName>
    <definedName name="CATEGORY">#REF!</definedName>
    <definedName name="CatEyes">#REF!</definedName>
    <definedName name="cb_" hidden="1">#REF!</definedName>
    <definedName name="cb_Add_CalloutChart_24_opts" hidden="1">"1, 9, 1, False, 2, False, False, , 0, False, False, 1, 1"</definedName>
    <definedName name="cb_Add_CalloutChart_25_opts" hidden="1">"1, 10, 1, False, 2, False, False, , 0, False, True, 1, 1"</definedName>
    <definedName name="cb_Add_CalloutChart_26_opts" hidden="1">"1, 9, 1, False, 2, False, False, , 0, False, True, 1, 1"</definedName>
    <definedName name="cb_ALT_STACKED_COLUMNChart_22_opts" hidden="1">"1, 3, 1, False, 2, True, False, , 0, False, True, 1, 2"</definedName>
    <definedName name="cb_ALT_STACKED_COLUMNChart_23_opts" hidden="1">"1, 3, 1, False, 2, True, False, , 0, False, True, 1, 2"</definedName>
    <definedName name="cb_bChart595EC34_opts" hidden="1">"1, 9, 1, False, 2, False, False, , 0, False, True, 1, 1"</definedName>
    <definedName name="cb_bChart9876793_opts" hidden="1">"1, 2, 1, False, 2, False, False, , 0, False, False, 2, 2"</definedName>
    <definedName name="cb_Chart_1" localSheetId="1" hidden="1">'[27]New Issue Pipeline'!#REF!</definedName>
    <definedName name="cb_Chart_1" localSheetId="0" hidden="1">'[27]New Issue Pipeline'!#REF!</definedName>
    <definedName name="cb_Chart_1" hidden="1">'[27]New Issue Pipeline'!#REF!</definedName>
    <definedName name="cb_Chart_1_opts" hidden="1">"1, 6, 1, False, 2, False, False, , 0, False, True, 1, 2"</definedName>
    <definedName name="cb_Chart_10_opts" hidden="1">"1, 8, 1, False, 2, False, False, , 0, False, False, 2, 2"</definedName>
    <definedName name="cb_Chart_100032_opts" hidden="1">"1, 10, 1, False, 2, True, False, , 0, False, False, 2, 2"</definedName>
    <definedName name="cb_Chart_10104_opts" hidden="1">"1, 5, 1, False, 2, True, False, , 0, True, False, 2, 1"</definedName>
    <definedName name="cb_Chart_10401_opts" hidden="1">"1, 5, 1, False, 2, False, False, , 0, True, False, 2, 1"</definedName>
    <definedName name="cb_Chart_10736_opts" hidden="1">"1, 10, 1, False, 2, False, False, , 0, False, False, 2, 2"</definedName>
    <definedName name="cb_Chart_11_opts" hidden="1">"1, 1, 1, False, 2, False, False, , 0, False, False, 2, 2"</definedName>
    <definedName name="cb_Chart_12_opts" hidden="1">"1, 8, 1, False, 2, False, False, , 0, False, False, 2, 2"</definedName>
    <definedName name="cb_Chart_13_opts" hidden="1">"1, 8, 1, False, 2, False, False, , 0, False, False, 2, 2"</definedName>
    <definedName name="cb_Chart_14_opts" hidden="1">"1, 8, 1, False, 2, False, False, , 0, False, False, 2, 2"</definedName>
    <definedName name="cb_Chart_15" localSheetId="1" hidden="1">'[28]Alt Stacked Columns'!#REF!</definedName>
    <definedName name="cb_Chart_15" localSheetId="0" hidden="1">'[28]Alt Stacked Columns'!#REF!</definedName>
    <definedName name="cb_Chart_15" hidden="1">'[28]Alt Stacked Columns'!#REF!</definedName>
    <definedName name="cb_Chart_15_opts" hidden="1">"2, 1, 2, True, 2, False, False, , 0, False, True, 1, 2"</definedName>
    <definedName name="cb_Chart_1501_opts" hidden="1">"1, 10, 1, False, 2, True, False, , 0, False, False, 2, 2"</definedName>
    <definedName name="cb_Chart_16_opts" hidden="1">"1, 8, 1, False, 2, False, False, , 0, False, False, 2, 2"</definedName>
    <definedName name="cb_Chart_1670_opts" hidden="1">"1, 5, 1, False, 2, True, False, , 0, False, False, 2, 1"</definedName>
    <definedName name="cb_Chart_17_opts" hidden="1">"1, 6, 1, False, 2, False, False, , 0, False, True, 2, 2"</definedName>
    <definedName name="cb_Chart_18_opts" hidden="1">"1, 9, 1, False, 2, False, False, , 0, False, False, 1, 1"</definedName>
    <definedName name="cb_Chart_19_opts" hidden="1">"1, 2, 1, False, 2, True, False, , 0, True, False, 2, 1"</definedName>
    <definedName name="cb_Chart_1opts1" hidden="1">"1, 9, 1, False, 2, False, True, , 1, False, True, 1, 1"</definedName>
    <definedName name="cb_Chart_2_opts" hidden="1">"1, 6, 1, False, 2, False, False, , 0, False, False, 1, 2"</definedName>
    <definedName name="cb_Chart_20_opts" hidden="1">"1, 9, 1, False, 2, False, False, , 0, False, False, 1, 1"</definedName>
    <definedName name="cb_Chart_21_opts" hidden="1">"1, 2, 1, False, 2, False, False, , 0, False, False, 2, 1"</definedName>
    <definedName name="cb_Chart_22_opts" hidden="1">"1, 2, 1, False, 2, True, False, , 0, False, False, 2, 1"</definedName>
    <definedName name="cb_Chart_22784_opts" hidden="1">"1, 9, 1, False, 2, False, False, , 0, False, True, 1, 2"</definedName>
    <definedName name="cb_Chart_23" localSheetId="1" hidden="1">[29]Add_Callout!#REF!</definedName>
    <definedName name="cb_Chart_23" localSheetId="0" hidden="1">[29]Add_Callout!#REF!</definedName>
    <definedName name="cb_Chart_23" hidden="1">[29]Add_Callout!#REF!</definedName>
    <definedName name="cb_Chart_23_opts" hidden="1">"1, 9, 1, False, 2, False, False, , 0, False, False, 1, 1"</definedName>
    <definedName name="cb_Chart_24" hidden="1">#REF!</definedName>
    <definedName name="cb_Chart_24_opts" hidden="1">"1, 2, 1, False, 2, False, False, , 0, False, False, 2, 1"</definedName>
    <definedName name="cb_Chart_24490_opts" hidden="1">"1, 10, 1, False, 2, True, False, , 0, False, False, 2, 2"</definedName>
    <definedName name="cb_Chart_25" hidden="1">#REF!</definedName>
    <definedName name="cb_Chart_25_opts" hidden="1">"1, 3, 1, False, 2, False, False, , 0, True, True, 1, 2"</definedName>
    <definedName name="cb_Chart_26" hidden="1">#REF!</definedName>
    <definedName name="cb_Chart_26_opts" hidden="1">"1, 8, 1, False, 2, False, False, , 0, False, False, 2, 2"</definedName>
    <definedName name="cb_Chart_26476_opts" hidden="1">"1, 1, 1, False, 2, True, False, , 0, False, False, 1, 2"</definedName>
    <definedName name="cb_Chart_27" hidden="1">#REF!</definedName>
    <definedName name="cb_Chart_27_opts" hidden="1">"1, 1, 1, False, 2, True, False, , 0, False, True, 1, 2"</definedName>
    <definedName name="cb_Chart_28_opts" hidden="1">"1, 3, 1, False, 2, True, False, , 0, False, True, 1, 2"</definedName>
    <definedName name="cb_Chart_28031_opts" hidden="1">"1, 1, 1, False, 2, True, False, , 0, False, False, 1, 2"</definedName>
    <definedName name="cb_Chart_28545_opts" hidden="1">"1, 5, 1, False, 2, True, False, , 0, False, True, 2, 1"</definedName>
    <definedName name="cb_Chart_29" hidden="1">[30]Stacked_Column_w_labels!$B$5:$E$12</definedName>
    <definedName name="cb_Chart_29_opts" hidden="1">"1, 3, 1, False, 2, False, False, , 0, False, False, 1, 1"</definedName>
    <definedName name="cb_Chart_29053_opts" hidden="1">"1, 10, 1, False, 2, True, False, , 0, False, False, 2, 2"</definedName>
    <definedName name="cb_Chart_29913_opts" hidden="1">"1, 1, 1, False, 2, False, False, , 0, False, False, 1, 1"</definedName>
    <definedName name="cb_Chart_3_opts" hidden="1">"1, 1, 1, False, 2, True, False, , 0, False, False, 2, 2"</definedName>
    <definedName name="cb_Chart_30" hidden="1">[30]Stacked_Column_w_labels!$B$5:$E$12</definedName>
    <definedName name="cb_Chart_30_opts" hidden="1">"1, 3, 1, False, 2, True, False, , 0, False, True, 1, 2"</definedName>
    <definedName name="cb_Chart_30292_opts" hidden="1">"1, 1, 1, False, 2, False, False, , 0, False, False, 1, 2"</definedName>
    <definedName name="cb_Chart_31_opts" hidden="1">"1, 1, 1, False, 2, True, False, , 0, True, True, 2, 2"</definedName>
    <definedName name="cb_Chart_32_opts" hidden="1">"1, 1, 1, False, 2, True, False, , 0, False, False, 2, 2"</definedName>
    <definedName name="cb_Chart_33_opts" hidden="1">"1, 1, 1, False, 2, True, False, , 0, False, True, 3, 2"</definedName>
    <definedName name="cb_Chart_34_opts" hidden="1">"1, 3, 1, False, 2, True, False, , 0, False, True, 2, 1"</definedName>
    <definedName name="cb_Chart_36498_opts" hidden="1">"1, 1, 1, False, 2, True, False, , 0, False, False, 1, 2"</definedName>
    <definedName name="cb_Chart_37450_opts" hidden="1">"1, 10, 1, False, 2, True, False, , 0, False, False, 2, 2"</definedName>
    <definedName name="cb_Chart_4_opts" hidden="1">"1, 7, 1, False, 2, False, False, , 0, False, True, 1, 2"</definedName>
    <definedName name="cb_Chart_40_opts" hidden="1">"1, 1, 1, False, 2, False, False, , 0, False, False, 3, 2"</definedName>
    <definedName name="cb_Chart_41_opts" hidden="1">"1, 10, 1, False, 2, True, False, , 0, False, False, 2, 1"</definedName>
    <definedName name="cb_Chart_41499_opts" hidden="1">"1, 10, 1, False, 2, True, False, , 0, False, False, 2, 2"</definedName>
    <definedName name="cb_Chart_42_opts" hidden="1">"1, 3, 1, False, 2, True, False, , 0, False, True, 1, 2"</definedName>
    <definedName name="cb_Chart_43" localSheetId="1" hidden="1">'[31]1997 IPO'!#REF!</definedName>
    <definedName name="cb_Chart_43" localSheetId="0" hidden="1">'[31]1997 IPO'!#REF!</definedName>
    <definedName name="cb_Chart_43" hidden="1">'[31]1997 IPO'!#REF!</definedName>
    <definedName name="cb_Chart_43_opts" hidden="1">"1, 10, 1, False, 2, True, False, , 0, False, False, 2, 1"</definedName>
    <definedName name="cb_Chart_4634_opts" hidden="1">"1, 10, 1, False, 2, True, False, , 0, False, False, 2, 2"</definedName>
    <definedName name="cb_Chart_4664_opts" hidden="1">"1, 5, 1, False, 2, True, False, , 0, False, True, 1, 2"</definedName>
    <definedName name="cb_Chart_46965_opts" hidden="1">"1, 1, 1, False, 2, False, False, , 0, False, False, 1, 1"</definedName>
    <definedName name="cb_Chart_48_opts" hidden="1">"2, 1, 2, True, 2, False, False, , 0, False, True, 1, 1"</definedName>
    <definedName name="cb_Chart_49_opts" hidden="1">"2, 1, 2, True, 2, False, False, , 0, False, True, 1, 1"</definedName>
    <definedName name="cb_Chart_5" hidden="1">[32]Scatter!#REF!</definedName>
    <definedName name="cb_Chart_5_opts" hidden="1">"1, 8, 1, False, 2, False, False, , 0, False, False, 1, 2"</definedName>
    <definedName name="cb_Chart_50_opts" hidden="1">"2, 1, 2, True, 2, False, False, , 0, False, True, 1, 1"</definedName>
    <definedName name="cb_Chart_51_opts" hidden="1">"1, 2, 1, False, 2, False, False, , 0, False, False, 2, 1"</definedName>
    <definedName name="cb_Chart_52_opts" hidden="1">"1, 2, 1, False, 2, False, False, , 0, False, False, 2, 1"</definedName>
    <definedName name="cb_Chart_52582_opts" hidden="1">"1, 1, 1, False, 2, False, False, , 0, False, False, 1, 2"</definedName>
    <definedName name="cb_Chart_53_opts" hidden="1">"1, 9, 1, False, 2, False, True, , 3, False, False, 1, 1"</definedName>
    <definedName name="cb_Chart_53437_opts" hidden="1">"1, 10, 1, False, 2, True, False, , 0, False, False, 2, 2"</definedName>
    <definedName name="cb_Chart_53482_opts" hidden="1">"1, 10, 1, False, 2, True, False, , 0, False, False, 2, 2"</definedName>
    <definedName name="cb_Chart_54_opts" hidden="1">"1, 2, 1, False, 2, False, False, , 0, False, False, 2, 1"</definedName>
    <definedName name="cb_Chart_5449_opts" hidden="1">"1, 1, 1, False, 2, False, False, , 0, False, False, 1, 1"</definedName>
    <definedName name="cb_Chart_55_opts" hidden="1">"1, 7, 1, False, 2, False, False, , 0, False, True, 2, 2"</definedName>
    <definedName name="cb_Chart_5723_opts" hidden="1">"1, 1, 1, False, 2, True, False, , 0, False, True, 1, 2"</definedName>
    <definedName name="cb_Chart_57613_opts" hidden="1">"1, 5, 1, False, 2, True, False, , 0, False, True, 2, 1"</definedName>
    <definedName name="cb_Chart_58046_opts" hidden="1">"1, 10, 1, False, 2, True, False, , 0, False, False, 2, 2"</definedName>
    <definedName name="cb_Chart_59010_opts" hidden="1">"1, 2, 1, False, 2, False, False, , 0, False, False, 2, 1"</definedName>
    <definedName name="cb_Chart_59340_opts" hidden="1">"1, 1, 1, False, 2, False, False, , 0, False, False, 1, 1"</definedName>
    <definedName name="cb_Chart_6" hidden="1">#REF!</definedName>
    <definedName name="cb_Chart_6_opts" hidden="1">"1, 10, 1, False, 2, True, False, , 0, False, False, 2, 2"</definedName>
    <definedName name="cb_Chart_62364_opts" hidden="1">"1, 1, 1, False, 2, True, False, , 0, False, False, 1, 2"</definedName>
    <definedName name="cb_Chart_64876_opts" hidden="1">"1, 1, 1, False, 2, True, False, , 0, False, False, 1, 2"</definedName>
    <definedName name="cb_Chart_66_opts" hidden="1">"1, 1, 1, False, 2, False, False, , 0, False, False, 1, 1"</definedName>
    <definedName name="cb_Chart_67711_opts" hidden="1">"1, 10, 1, False, 2, True, False, , 0, False, False, 2, 2"</definedName>
    <definedName name="cb_Chart_69605_opts" hidden="1">"1, 2, 1, False, 2, False, False, , 0, False, False, 2, 1"</definedName>
    <definedName name="cb_Chart_7" hidden="1">#REF!</definedName>
    <definedName name="cb_Chart_7_opts" hidden="1">"2, 1, 2, True, 2, False, False, , 0, False, True, 1, 2"</definedName>
    <definedName name="cb_Chart_70_opts" hidden="1">"1, 10, 1, False, 2, True, False, , 0, False, False, 1, 1"</definedName>
    <definedName name="cb_Chart_70648_opts" hidden="1">"1, 1, 1, False, 2, True, False, , 0, False, False, 2, 2"</definedName>
    <definedName name="cb_Chart_70997_opts" hidden="1">"1, 10, 1, False, 2, False, False, , 0, False, False, 1, 1"</definedName>
    <definedName name="cb_Chart_71_opts" hidden="1">"1, 10, 1, False, 2, False, False, , 0, False, False, 1, 1"</definedName>
    <definedName name="cb_Chart_72_opts" hidden="1">"1, 10, 1, False, 2, True, False, , 0, False, False, 1, 1"</definedName>
    <definedName name="cb_Chart_73_opts" hidden="1">"1, 10, 1, False, 2, False, False, , 0, False, False, 1, 1"</definedName>
    <definedName name="cb_Chart_76165_opts" hidden="1">"1, 10, 1, False, 2, True, False, , 0, False, False, 2, 2"</definedName>
    <definedName name="cb_Chart_76804_opts" hidden="1">"1, 1, 1, False, 2, False, False, , 0, False, False, 1, 1"</definedName>
    <definedName name="cb_Chart_77567_opts" hidden="1">"1, 10, 1, False, 2, False, False, , 0, False, False, 1, 1"</definedName>
    <definedName name="cb_Chart_79140_opts" hidden="1">"1, 10, 1, False, 2, True, False, , 0, False, False, 2, 2"</definedName>
    <definedName name="cb_Chart_79981_opts" hidden="1">"1, 5, 1, False, 2, True, False, , 0, True, False, 2, 1"</definedName>
    <definedName name="cb_Chart_8_opts" hidden="1">"1, 7, 1, False, 2, False, False, , 0, False, True, 2, 2"</definedName>
    <definedName name="cb_Chart_81541_opts" hidden="1">"1, 10, 1, False, 2, True, False, , 0, False, False, 2, 2"</definedName>
    <definedName name="cb_Chart_82552_opts" hidden="1">"1, 1, 1, False, 2, True, False, , 0, False, False, 1, 2"</definedName>
    <definedName name="cb_Chart_83072_opts" hidden="1">"1, 1, 1, False, 2, True, False, , 0, False, False, 1, 2"</definedName>
    <definedName name="cb_Chart_86354_opts" hidden="1">"1, 10, 1, False, 2, False, False, , 0, False, False, 1, 1"</definedName>
    <definedName name="cb_Chart_87236_opts" hidden="1">"1, 1, 1, False, 2, True, False, , 0, False, False, 1, 2"</definedName>
    <definedName name="cb_Chart_9_opts" hidden="1">"1, 8, 1, False, 2, False, False, , 0, False, False, 1, 1"</definedName>
    <definedName name="cb_Chart_91188_opts" hidden="1">"1, 8, 1, False, 2, False, False, , 0, False, False, 1, 2"</definedName>
    <definedName name="cb_Chart_95047_opts" hidden="1">"1, 1, 1, False, 2, False, False, , 0, False, False, 1, 2"</definedName>
    <definedName name="cb_Chart_96286_opts" hidden="1">"1, 10, 1, False, 2, True, False, , 0, False, False, 2, 2"</definedName>
    <definedName name="cb_Chart_98091_opts" hidden="1">"1, 2, 1, False, 2, False, False, , 0, False, False, 2, 1"</definedName>
    <definedName name="cb_Chart_98700_opts" hidden="1">"1, 8, 1, False, 2, False, False, , 0, False, False, 1, 2"</definedName>
    <definedName name="cb_Copy_Chart_w_New_DataChart_10_opts" hidden="1">"2, 1, 1, True, 4, False, False, , 0, False, False, 2, 2"</definedName>
    <definedName name="cb_Copy_Chart_w_New_DataChart_7_opts" hidden="1">"2, 1, 1, True, 4, False, False, , 0, False, False, 2, 2"</definedName>
    <definedName name="cb_Copy_Chart_w_New_DataChart_8_opts" hidden="1">"2, 1, 1, True, 4, False, False, , 0, False, False, 2, 2"</definedName>
    <definedName name="cb_Copy_Chart_w_New_DataChart_9_opts" hidden="1">"2, 1, 1, True, 4, False, False, , 0, False, False, 2, 2"</definedName>
    <definedName name="cb_Dimension_Pie_ChartsChart_1_opts" hidden="1">"1, 1, 1, False, 2, True, False, , 0, False, False, 2, 2"</definedName>
    <definedName name="cb_Dimension_Pie_ChartsChart_2_opts" hidden="1">"1, 10, 1, False, 2, True, False, , 0, False, False, 2, 2"</definedName>
    <definedName name="cb_Export_LegendChart_14_opts" hidden="1">"1, 10, 1, False, 2, True, False, , 0, False, False, 2, 2"</definedName>
    <definedName name="cb_Export_LegendChart_15_opts" hidden="1">"1, 10, 1, False, 2, True, False, , 0, False, False, 2, 2"</definedName>
    <definedName name="cb_PieChart_16_opts" hidden="1">"1, 10, 1, False, 2, True, False, , 0, False, False, 2, 2"</definedName>
    <definedName name="cb_sChart_1501_opts" hidden="1">"1, 1, 1, False, 2, True, False, , 0, False, False, 1, 2"</definedName>
    <definedName name="cb_sChart_26476_opts" hidden="1">"1, 4, 1, False, 2, True, False, , 0, False, False, 1, 2"</definedName>
    <definedName name="cb_sChart_28031_opts" hidden="1">"1, 4, 1, False, 2, True, False, , 0, False, False, 1, 1"</definedName>
    <definedName name="cb_sChart_29053_opts" hidden="1">"1, 2, 1, False, 2, False, False, , 0, False, False, 2, 1"</definedName>
    <definedName name="cb_sChart_29913_opts" hidden="1">"1, 3, 1, False, 2, False, False, , 0, False, True, 2, 2"</definedName>
    <definedName name="cb_sChart_30292_opts" hidden="1">"1, 1, 1, False, 2, True, False, , 0, False, False, 1, 2"</definedName>
    <definedName name="cb_sChart_36498_opts" hidden="1">"1, 3, 1, False, 2, False, False, , 0, False, False, 1, 2"</definedName>
    <definedName name="cb_sChart_37450_opts" hidden="1">"1, 5, 1, False, 2, True, False, , 0, False, True, 2, 1"</definedName>
    <definedName name="cb_sChart_41499_opts" hidden="1">"1, 2, 1, False, 2, False, False, , 0, False, False, 2, 1"</definedName>
    <definedName name="cb_sChart_4634_opts" hidden="1">"1, 2, 1, False, 2, False, False, , 0, False, False, 2, 1"</definedName>
    <definedName name="cb_sChart_46965_opts" hidden="1">"1, 1, 1, False, 2, False, False, , 0, False, False, 1, 1"</definedName>
    <definedName name="cb_sChart_52582_opts" hidden="1">"1, 5, 1, False, 2, False, False, , 0, False, True, 1, 2"</definedName>
    <definedName name="cb_sChart_53437_opts" hidden="1">"1, 9, 1, False, 2, False, False, , 0, False, True, 2, 2"</definedName>
    <definedName name="cb_sChart_5449_opts" hidden="1">"1, 3, 1, False, 2, False, False, , 0, False, True, 2, 2"</definedName>
    <definedName name="cb_sChart_5723_opts" hidden="1">"1, 3, 1, False, 2, False, False, , 0, False, True, 2, 2"</definedName>
    <definedName name="cb_sChart_58046_opts" hidden="1">"1, 9, 1, False, 2, False, False, , 0, False, True, 2, 2"</definedName>
    <definedName name="cb_sChart_59010_opts" hidden="1">"1, 5, 1, False, 2, True, False, , 0, False, False, 2, 1"</definedName>
    <definedName name="cb_sChart_59340_opts" hidden="1">"1, 3, 1, False, 2, False, False, , 0, False, True, 2, 2"</definedName>
    <definedName name="cb_sChart_62364_opts" hidden="1">"1, 3, 1, False, 2, False, False, , 0, False, True, 2, 2"</definedName>
    <definedName name="cb_sChart_64876_opts" hidden="1">"1, 5, 1, False, 2, True, False, , 0, False, False, 2, 2"</definedName>
    <definedName name="cb_sChart_70648_opts" hidden="1">"1, 8, 1, False, 2, False, False, , 0, False, False, 2, 2"</definedName>
    <definedName name="cb_sChart_70997_opts" hidden="1">"1, 2, 1, False, 2, False, False, , 0, False, False, 2, 1"</definedName>
    <definedName name="cb_sChart_76165_opts" hidden="1">"1, 2, 1, False, 2, False, False, , 0, False, False, 2, 1"</definedName>
    <definedName name="cb_sChart_76804_opts" hidden="1">"1, 3, 1, False, 2, False, False, , 0, False, True, 2, 2"</definedName>
    <definedName name="cb_sChart_77567_opts" hidden="1">"1, 1, 1, False, 2, True, False, , 0, False, False, 1, 2"</definedName>
    <definedName name="cb_sChart_79140_opts" hidden="1">"1, 5, 1, False, 2, False, False, , 0, False, True, 2, 1"</definedName>
    <definedName name="cb_sChart_81541_opts" hidden="1">"1, 2, 1, False, 2, False, False, , 0, False, False, 2, 1"</definedName>
    <definedName name="cb_sChart_82552_opts" hidden="1">"1, 4, 1, False, 2, True, False, , 0, False, False, 2, 1"</definedName>
    <definedName name="cb_sChart_83072_opts" hidden="1">"1, 4, 1, False, 2, True, False, , 0, False, False, 2, 1"</definedName>
    <definedName name="cb_sChart_86354_opts" hidden="1">"1, 4, 1, False, 2, True, False, , 0, False, False, 1, 1"</definedName>
    <definedName name="cb_sChart_87236_opts" hidden="1">"1, 1, 1, False, 2, False, False, , 0, False, False, 1, 1"</definedName>
    <definedName name="cb_sChart_95047_opts" hidden="1">"1, 6, 1, False, 2, False, False, , 0, False, True, 2, 2"</definedName>
    <definedName name="cb_sChart_96286_opts" hidden="1">"1, 2, 1, False, 2, False, False, , 0, False, False, 2, 1"</definedName>
    <definedName name="cb_sChart105F0196_opts" hidden="1">"1, 2, 1, False, 2, False, False, , 1, False, False, 2, 1"</definedName>
    <definedName name="cb_sChart12D83A2_opts" hidden="1">"1, 1, 1, False, 2, False, False, , 0, False, True, 2, 2"</definedName>
    <definedName name="cb_sChart12D852C_opts" hidden="1">"1, 1, 1, False, 2, False, False, , 0, False, True, 2, 2"</definedName>
    <definedName name="cb_sChart12D89EB_opts" hidden="1">"1, 1, 1, False, 2, False, False, , 0, False, True, 2, 2"</definedName>
    <definedName name="cb_sChart12DAD51_opts" hidden="1">"1, 1, 1, False, 2, False, False, , 0, False, True, 2, 2"</definedName>
    <definedName name="cb_sChart12E7B7B_opts" hidden="1">"1, 1, 1, False, 2, True, False, , 0, False, True, 2, 2"</definedName>
    <definedName name="cb_sChart12E83C1_opts" hidden="1">"1, 1, 1, False, 2, False, False, , 0, False, True, 2, 1"</definedName>
    <definedName name="cb_sChart12E85B3_opts" hidden="1">"1, 1, 1, False, 2, False, False, , 0, False, True, 2, 2"</definedName>
    <definedName name="cb_sChart12E8C9E_opts" hidden="1">"1, 2, 1, False, 2, False, False, , 0, False, False, 2, 1"</definedName>
    <definedName name="cb_sChart12EA8E0_opts" hidden="1">"1, 1, 1, False, 2, True, False, , 0, False, False, 2, 2"</definedName>
    <definedName name="cb_sChart12EB078_opts" hidden="1">"1, 1, 1, False, 2, False, False, , 0, False, False, 2, 2"</definedName>
    <definedName name="cb_sChart12EBD15_opts" hidden="1">"1, 1, 1, False, 2, False, False, , 0, False, False, 2, 2"</definedName>
    <definedName name="cb_sChart12FE48A_opts" hidden="1">"1, 2, 1, False, 2, False, False, , 0, False, False, 2, 1"</definedName>
    <definedName name="cb_sChart12FE9EB_opts" hidden="1">"1, 1, 1, False, 2, False, False, , 0, False, False, 1, 2"</definedName>
    <definedName name="cb_sChart12FEDFD_opts" hidden="1">"1, 1, 1, False, 2, False, False, , 0, False, False, 1, 2"</definedName>
    <definedName name="cb_sChart12FF231_opts" hidden="1">"1, 1, 1, False, 2, False, False, , 0, False, False, 1, 2"</definedName>
    <definedName name="cb_sChart12FF8BF_opts" hidden="1">"1, 1, 1, False, 2, False, False, , 0, False, False, 1, 2"</definedName>
    <definedName name="cb_sChart12FF933_opts" hidden="1">"1, 3, 1, False, 2, False, False, , 0, False, False, 1, 2"</definedName>
    <definedName name="cb_sChart12FFC46_opts" hidden="1">"1, 1, 1, False, 2, False, False, , 0, False, False, 1, 2"</definedName>
    <definedName name="cb_sChart181DCCD8_opts" hidden="1">"1, 9, 1, False, 2, False, False, , 0, False, True, 1, 2"</definedName>
    <definedName name="cb_sChart181DCFF7_opts" hidden="1">"1, 3, 1, False, 2, True, False, , 0, True, True, 2, 1"</definedName>
    <definedName name="cb_sChart181DDD93_opts" hidden="1">"1, 3, 1, False, 2, True, False, , 0, True, True, 2, 1"</definedName>
    <definedName name="cb_sChart181DDEEE_opts" hidden="1">"1, 3, 1, False, 2, True, False, , 0, True, True, 2, 1"</definedName>
    <definedName name="cb_sChart181DE1C7_opts" hidden="1">"1, 10, 1, False, 2, True, False, , 0, False, True, 2, 1"</definedName>
    <definedName name="cb_sChart181E8791_opts" hidden="1">"2, 1, 2, True, 2, True, False, , 0, False, True, 1, 2"</definedName>
    <definedName name="cb_sChart181E96D9_opts" hidden="1">"1, 9, 1, False, 2, False, False, , 0, False, True, 1, 2"</definedName>
    <definedName name="cb_sChart1B7AB11_opts" hidden="1">"1, 7, 1, False, 2, False, False, , 0, False, True, 1, 1"</definedName>
    <definedName name="cb_sChart1B7ECF0_opts" hidden="1">"1, 9, 1, False, 2, False, False, , 0, False, False, 1, 1"</definedName>
    <definedName name="cb_sChart1B8AF1F_opts" hidden="1">"1, 9, 1, False, 2, False, True, , 0, False, False, 1, 1"</definedName>
    <definedName name="cb_sChart1B99DE1_opts" hidden="1">"1, 7, 1, False, 2, False, False, , 0, False, True, 1, 2"</definedName>
    <definedName name="cb_sChart1BA8AA_opts" hidden="1">"1, 1, 1, False, 2, False, False, , 0, False, False, 1, 2"</definedName>
    <definedName name="cb_sChart1BADD1_opts" hidden="1">"1, 1, 1, False, 2, False, False, , 0, False, False, 2, 2"</definedName>
    <definedName name="cb_sChart1CAAAF_opts" hidden="1">"1, 1, 1, False, 2, False, False, , 0, False, False, 3, 2"</definedName>
    <definedName name="cb_sChart1D05BD_opts" hidden="1">"1, 4, 1, False, 2, True, False, , 0, False, False, 2, 1"</definedName>
    <definedName name="cb_sChart1D0E49_opts" hidden="1">"1, 1, 1, False, 2, True, False, , 0, False, True, 2, 1"</definedName>
    <definedName name="cb_sChart1D0EF7_opts" hidden="1">"1, 5, 1, False, 2, True, False, , 0, False, True, 2, 1"</definedName>
    <definedName name="cb_sChart1D3AE8_opts" hidden="1">"1, 6, 1, False, 2, False, False, , 0, False, True, 2, 2"</definedName>
    <definedName name="cb_sChart1D3EEF_opts" hidden="1">"1, 7, 1, False, 2, False, False, , 0, False, True, 2, 2"</definedName>
    <definedName name="cb_sChart1D41EA_opts" hidden="1">"1, 8, 1, False, 2, False, False, , 0, False, False, 2, 2"</definedName>
    <definedName name="cb_sChart1D5891_opts" hidden="1">"1, 9, 1, False, 2, False, False, , 0, False, True, 2, 2"</definedName>
    <definedName name="cb_sChart1D9CE2_opts" hidden="1">"1, 10, 1, False, 2, True, False, , 0, False, False, 2, 2"</definedName>
    <definedName name="cb_sChart1DA03A_opts" hidden="1">"2, 1, 1, True, 3, False, False, , 0, False, True, 1, 2"</definedName>
    <definedName name="cb_sChart1DA590_opts" hidden="1">"2, 1, 1, True, 3, False, False, , 0, False, True, 2, 2"</definedName>
    <definedName name="cb_sChart1DBAAD_opts" hidden="1">"2, 1, 2, True, 2, False, False, , 0, False, True, 1, 2"</definedName>
    <definedName name="cb_sChart1DBB89_opts" hidden="1">"2, 1, 2, True, 2, False, False, , 0, False, True, 1, 1"</definedName>
    <definedName name="cb_sChart1DCA97_opts" hidden="1">"2, 1, 1, True, 2, False, False, , 0, False, True, 2, 1"</definedName>
    <definedName name="cb_sChart1DCCF1_opts" hidden="1">"2, 1, 1, True, 2, False, False, , 0, False, True, 1, 2"</definedName>
    <definedName name="cb_sChart1E1206_opts" hidden="1">"2, 1, 3, False, 2, False, False, , 0, False, True, 2, 2"</definedName>
    <definedName name="cb_sChart1E17F2_opts" hidden="1">"1, 9, 1, False, 2, False, False, , 0, False, True, 1, 1"</definedName>
    <definedName name="cb_sChart1E2D49_opts" hidden="1">"1, 10, 1, False, 2, True, False, , 0, False, False, 3, 2"</definedName>
    <definedName name="cb_sChart1E2DEB_opts" hidden="1">"1, 10, 1, False, 2, True, False, , 0, False, False, 2, 2"</definedName>
    <definedName name="cb_sChart1E3944_opts" hidden="1">"1, 10, 1, False, 2, True, False, , 0, False, False, 2, 2"</definedName>
    <definedName name="cb_sChart1E3BE4_opts" hidden="1">"1, 10, 1, False, 2, True, False, , 0, False, False, 2, 2"</definedName>
    <definedName name="cb_sChart1E3E3D_opts" hidden="1">"1, 10, 1, False, 2, True, False, , 0, False, False, 1, 2"</definedName>
    <definedName name="cb_sChart1E4314_opts" hidden="1">"1, 10, 1, False, 2, True, False, , 0, False, False, 2, 2"</definedName>
    <definedName name="cb_sChart1E4E56_opts" hidden="1">"1, 1, 1, False, 2, False, False, , 0, False, False, 2, 2"</definedName>
    <definedName name="cb_sChart1E5372_opts" hidden="1">"1, 1, 1, False, 2, True, False, , 0, False, True, 2, 2"</definedName>
    <definedName name="cb_sChart1E5975_opts" hidden="1">"2, 1, 2, True, 2, False, False, , 0, False, True, 1, 2"</definedName>
    <definedName name="cb_sChart1E5C43_opts" hidden="1">"2, 1, 2, True, 2, False, False, , 0, False, True, 2, 2"</definedName>
    <definedName name="cb_sChart1E5F4A_opts" hidden="1">"2, 1, 2, True, 2, False, False, , 0, False, True, 1, 2"</definedName>
    <definedName name="cb_sChart23F891A_opts" hidden="1">"1, 9, 1, False, 2, False, False, , 0, False, True, 1, 1"</definedName>
    <definedName name="cb_sChart24ED245_opts" hidden="1">"1, 9, 1, False, 2, False, False, , 0, False, True, 1, 1"</definedName>
    <definedName name="cb_sChart24ED930_opts" hidden="1">"1, 9, 1, False, 2, False, False, , 0, False, False, 1, 1"</definedName>
    <definedName name="cb_sChart26CA498_opts" hidden="1">"1, 9, 1, False, 2, False, False, , 0, False, False, 1, 1"</definedName>
    <definedName name="cb_sChart27D31D5_opts" hidden="1">"1, 9, 1, False, 2, False, False, , 0, False, True, 1, 1"</definedName>
    <definedName name="cb_sChart27D3990_opts" hidden="1">"1, 9, 1, False, 2, False, False, , 0, False, True, 1, 1"</definedName>
    <definedName name="cb_sChart2A64D8F_opts" hidden="1">"1, 8, 1, False, 2, False, False, , 0, False, True, 1, 1"</definedName>
    <definedName name="cb_sChart2A65748_opts" hidden="1">"1, 8, 1, False, 2, False, False, , 0, False, True, 1, 1"</definedName>
    <definedName name="cb_sChart2A667D4_opts" hidden="1">"1, 8, 1, False, 2, False, False, , 0, False, True, 1, 1"</definedName>
    <definedName name="cb_sChart2A66D9D_opts" hidden="1">"1, 8, 1, False, 2, False, False, , 0, False, True, 1, 1"</definedName>
    <definedName name="cb_sChart2A67124_opts" hidden="1">"2, 1, 3, False, 2, False, False, , 0, False, True, 1, 1"</definedName>
    <definedName name="cb_sChart2A673A1_opts" hidden="1">"1, 8, 1, False, 2, False, False, , 0, False, True, 1, 1"</definedName>
    <definedName name="cb_sChart2A67A0C_opts" hidden="1">"1, 8, 1, False, 2, False, False, , 0, False, True, 1, 1"</definedName>
    <definedName name="cb_sChart2A68670_opts" hidden="1">"1, 8, 1, False, 2, False, False, , 0, False, True, 1, 1"</definedName>
    <definedName name="cb_sChart2A6C43D_opts" hidden="1">"1, 9, 1, False, 2, False, False, , 0, False, True, 1, 1"</definedName>
    <definedName name="cb_sChart2A74E8A_opts" hidden="1">"1, 9, 1, False, 2, False, False, , 0, False, True, 1, 1"</definedName>
    <definedName name="cb_sChart2A76BA8_opts" hidden="1">"1, 9, 1, False, 2, False, False, , 0, False, True, 1, 1"</definedName>
    <definedName name="cb_sChart2D6F93B_opts" hidden="1">"1, 9, 1, False, 2, False, False, , 0, False, True, 1, 1"</definedName>
    <definedName name="cb_sChart2D714FE_opts" hidden="1">"1, 9, 1, False, 2, False, False, , 0, False, True, 1, 2"</definedName>
    <definedName name="cb_sChart2D737E5_opts" hidden="1">"1, 9, 1, False, 2, False, False, , 0, False, False, 1, 2"</definedName>
    <definedName name="cb_sChart2D73A28_opts" hidden="1">"1, 9, 1, False, 2, False, False, , 0, False, True, 1, 1"</definedName>
    <definedName name="cb_sChart2D759D9_opts" hidden="1">"1, 10, 1, False, 2, False, False, , 0, False, False, 1, 2"</definedName>
    <definedName name="cb_sChart2D76823_opts" hidden="1">"1, 9, 1, False, 2, False, False, , 0, False, True, 1, 2"</definedName>
    <definedName name="cb_sChart2D76BFA_opts" hidden="1">"1, 9, 1, False, 2, False, False, , 0, False, True, 1, 2"</definedName>
    <definedName name="cb_sChart2D9FB96_opts" hidden="1">"1, 9, 1, False, 2, False, False, , 0, False, True, 1, 2"</definedName>
    <definedName name="cb_sChart2D9FE6F_opts" hidden="1">"1, 9, 1, False, 2, False, False, , 0, False, True, 1, 2"</definedName>
    <definedName name="cb_sChart2DA6F48_opts" hidden="1">"1, 9, 1, False, 2, False, False, , 0, False, True, 1, 2"</definedName>
    <definedName name="cb_sChart2DAB5B8_opts" hidden="1">"1, 7, 1, False, 2, False, False, , 0, False, True, 1, 1"</definedName>
    <definedName name="cb_sChart2DAC2D5_opts" hidden="1">"1, 7, 1, False, 2, False, False, , 0, False, True, 1, 1"</definedName>
    <definedName name="cb_sChart2DADDDE_opts" hidden="1">"1, 7, 1, False, 2, False, False, , 0, False, False, 1, 1"</definedName>
    <definedName name="cb_sChart2DADE5D_opts" hidden="1">"1, 7, 1, False, 2, False, False, , 0, False, True, 1, 1"</definedName>
    <definedName name="cb_sChart2DAF358_opts" hidden="1">"1, 7, 1, False, 2, False, False, , 0, False, True, 1, 1"</definedName>
    <definedName name="cb_sChart2DB05D6_opts" hidden="1">"1, 7, 1, False, 2, False, False, , 0, False, True, 1, 1"</definedName>
    <definedName name="cb_sChart2DBCB46_opts" hidden="1">"1, 7, 1, False, 2, False, False, , 0, False, True, 1, 1"</definedName>
    <definedName name="cb_sChart2E6278B_opts" hidden="1">"1, 9, 1, False, 2, False, False, , 0, False, True, 1, 1"</definedName>
    <definedName name="cb_sChart2EB0678_opts" hidden="1">"1, 1, 1, False, 2, True, False, , 0, False, True, 2, 2"</definedName>
    <definedName name="cb_sChart2F3EBCE_opts" hidden="1">"2, 1, 1, False, 2, False, False, , 0, False, True, 2, 2"</definedName>
    <definedName name="cb_sChart2F3F63F_opts" hidden="1">"1, 5, 1, False, 2, True, False, , 0, False, False, 1, 1"</definedName>
    <definedName name="cb_sChart2F3F90D_opts" hidden="1">"1, 5, 1, False, 2, True, False, , 0, False, False, 2, 2"</definedName>
    <definedName name="cb_sChart2F46DBE_opts" hidden="1">"2, 1, 1, True, 2, False, False, , 0, False, True, 1, 2"</definedName>
    <definedName name="cb_sChart2F470D1_opts" hidden="1">"2, 1, 1, False, 2, True, False, , 0, False, True, 1, 2"</definedName>
    <definedName name="cb_sChart2F4952A_opts" hidden="1">"1, 5, 1, False, 2, False, False, , 0, False, False, 1, 1"</definedName>
    <definedName name="cb_sChart2F49CDA_opts" hidden="1">"1, 5, 1, False, 2, False, False, , 0, False, False, 1, 1"</definedName>
    <definedName name="cb_sChart2F4A3D0_opts" hidden="1">"1, 5, 1, False, 2, False, False, , 0, False, False, 1, 1"</definedName>
    <definedName name="cb_sChart2F4A9B1_opts" hidden="1">"1, 5, 1, False, 2, False, False, , 0, False, False, 1, 1"</definedName>
    <definedName name="cb_sChart2F65E86_opts" hidden="1">"1, 1, 1, False, 2, True, False, , 0, False, False, 2, 2"</definedName>
    <definedName name="cb_sChart2F6A8C2_opts" hidden="1">"1, 1, 1, False, 2, True, False, , 0, False, False, 1, 2"</definedName>
    <definedName name="cb_sChart2F6AAB4_opts" hidden="1">"1, 1, 1, False, 2, True, False, , 0, False, True, 1, 2"</definedName>
    <definedName name="cb_sChart2F6B601_opts" hidden="1">"1, 1, 1, False, 2, False, False, , 0, False, False, 1, 1"</definedName>
    <definedName name="cb_sChart2F730C1_opts" hidden="1">"1, 4, 1, False, 2, False, False, , 0, False, False, 1, 1"</definedName>
    <definedName name="cb_sChart2FA9A3C_opts" hidden="1">"1, 3, 1, False, 2, False, False, , 0, False, True, 1, 2"</definedName>
    <definedName name="cb_sChart2FA9CC4_opts" hidden="1">"1, 3, 1, False, 2, False, False, , 0, False, True, 1, 2"</definedName>
    <definedName name="cb_sChart33FC2FF_opts" hidden="1">"1, 5, 1, False, 2, False, False, , 0, False, False, 1, 2"</definedName>
    <definedName name="cb_sChart33FC8D4_opts" hidden="1">"1, 5, 1, False, 2, False, False, , 0, False, False, 1, 2"</definedName>
    <definedName name="cb_sChart33FE8BF_opts" hidden="1">"1, 5, 1, False, 2, False, False, , 0, False, False, 1, 2"</definedName>
    <definedName name="cb_sChart34010F1_opts" hidden="1">"1, 5, 1, False, 2, False, False, , 0, False, False, 1, 2"</definedName>
    <definedName name="cb_sChart3401AFA_opts" hidden="1">"1, 5, 1, False, 2, False, False, , 0, False, False, 1, 2"</definedName>
    <definedName name="cb_sChart3409186_opts" hidden="1">"1, 5, 1, False, 2, False, False, , 0, False, False, 1, 2"</definedName>
    <definedName name="cb_sChart340A263_opts" hidden="1">"1, 5, 1, False, 2, False, False, , 0, False, False, 1, 1"</definedName>
    <definedName name="cb_sChart340F629_opts" hidden="1">"1, 8, 1, False, 2, False, False, , 0, False, False, 1, 2"</definedName>
    <definedName name="cb_sChart340FD14_opts" hidden="1">"1, 8, 1, False, 2, False, False, , 0, False, False, 1, 2"</definedName>
    <definedName name="cb_sChart34107E2_opts" hidden="1">"1, 8, 1, False, 2, False, False, , 0, False, False, 1, 1"</definedName>
    <definedName name="cb_sChart3434ED7_opts" hidden="1">"1, 5, 1, False, 2, False, False, , 0, False, False, 1, 2"</definedName>
    <definedName name="cb_sChart343DEED_opts" hidden="1">"2, 1, 2, True, 2, False, False, , 0, False, True, 1, 2"</definedName>
    <definedName name="cb_sChart344EE9A_opts" hidden="1">"1, 9, 1, False, 2, False, False, , 0, False, True, 1, 1"</definedName>
    <definedName name="cb_sChart344F24F_opts" hidden="1">"1, 9, 1, False, 2, False, False, , 0, False, True, 1, 2"</definedName>
    <definedName name="cb_sChart3450777_opts" hidden="1">"1, 9, 1, False, 2, False, True, 13, 2, False, False, 1, 1"</definedName>
    <definedName name="cb_sChart3450E85_opts" hidden="1">"1, 9, 1, False, 2, False, False, , 0, False, True, 1, 2"</definedName>
    <definedName name="cb_sChart3452C22_opts" hidden="1">"1, 3, 1, False, 2, False, False, , 0, False, True, 1, 2"</definedName>
    <definedName name="cb_sChart345311B_opts" hidden="1">"1, 3, 1, False, 2, False, False, , 0, False, True, 1, 2"</definedName>
    <definedName name="cb_sChart3453B0D_opts" hidden="1">"2, 1, 1, True, 2, False, False, , 0, False, True, 1, 2"</definedName>
    <definedName name="cb_sChart34647CA_opts" hidden="1">"1, 8, 1, False, 2, False, False, , 0, False, False, 2, 2"</definedName>
    <definedName name="cb_sChart346520D_opts" hidden="1">"1, 8, 1, False, 2, False, False, , 0, False, False, 1, 2"</definedName>
    <definedName name="cb_sChart34654DB_opts" hidden="1">"1, 8, 1, False, 2, False, False, , 0, False, False, 1, 2"</definedName>
    <definedName name="cb_sChart346953C_opts" hidden="1">"2, 1, 1, False, 2, False, False, , 0, False, False, 2, 2"</definedName>
    <definedName name="cb_sChart346A27B_opts" hidden="1">"1, 3, 1, False, 2, False, False, , 0, False, True, 2, 2"</definedName>
    <definedName name="cb_sChart347102A_opts" hidden="1">"2, 1, 1, False, 2, False, False, , 0, False, True, 2, 2"</definedName>
    <definedName name="cb_sChart34E448E_opts" hidden="1">"1, 1, 1, False, 2, False, False, , 0, False, False, 1, 1"</definedName>
    <definedName name="cb_sChart34F5376_opts" hidden="1">"2, 1, 2, True, 2, False, False, , 0, False, True, 1, 2"</definedName>
    <definedName name="cb_sChart34F577C_opts" hidden="1">"2, 1, 2, True, 2, False, False, , 0, False, True, 1, 2"</definedName>
    <definedName name="cb_sChart34F5A05_opts" hidden="1">"2, 1, 2, True, 2, False, False, , 0, False, True, 1, 2"</definedName>
    <definedName name="cb_sChart34F5F2C_opts" hidden="1">"2, 1, 2, True, 2, False, False, , 0, False, True, 1, 2"</definedName>
    <definedName name="cb_sChart34F92FC_opts" hidden="1">"1, 1, 1, False, 2, True, False, , 0, False, False, 1, 2"</definedName>
    <definedName name="cb_sChart34F9B08_opts" hidden="1">"1, 4, 1, False, 2, False, False, , 0, False, False, 1, 1"</definedName>
    <definedName name="cb_sChart34FAEB3_opts" hidden="1">"1, 3, 1, False, 2, False, False, , 0, False, True, 1, 1"</definedName>
    <definedName name="cb_sChart34FB053_opts" hidden="1">"1, 3, 1, False, 2, True, False, , 0, False, False, 1, 1"</definedName>
    <definedName name="cb_sChart352F02B_opts" hidden="1">"1, 5, 1, False, 2, True, False, , 0, False, False, 1, 2"</definedName>
    <definedName name="cb_sChart3532FF6_opts" hidden="1">"2, 1, 1, False, 2, False, False, , 0, False, True, 1, 2"</definedName>
    <definedName name="cb_sChart355BCAD_opts" hidden="1">"2, 1, 1, False, 2, False, False, , 0, False, True, 1, 2"</definedName>
    <definedName name="cb_sChart35FF6A2_opts" hidden="1">"1, 8, 1, False, 2, False, False, , 0, False, False, 1, 2"</definedName>
    <definedName name="cb_sChart3624091_opts" hidden="1">"1, 8, 1, False, 2, False, False, , 0, False, False, 1, 2"</definedName>
    <definedName name="cb_sChart36406CE_opts" hidden="1">"1, 3, 1, False, 2, True, False, , 0, False, True, 1, 1"</definedName>
    <definedName name="cb_sChart3AB73A1_opts" hidden="1">"2, 1, 1, False, 2, True, False, , 0, False, True, 2, 2"</definedName>
    <definedName name="cb_sChart3ABAD51_opts" hidden="1">"1, 5, 1, False, 2, True, False, , 0, False, False, 2, 2"</definedName>
    <definedName name="cb_sChart3AE4A4F_opts" hidden="1">"2, 1, 1, True, 2, False, False, , 0, False, True, 2, 2"</definedName>
    <definedName name="cb_sChart3AEA7B7_opts" hidden="1">"2, 1, 1, True, 2, False, False, , 0, False, True, 1, 1"</definedName>
    <definedName name="cb_sChart3AEAB83_opts" hidden="1">"2, 1, 1, True, 2, False, False, , 0, False, True, 2, 2"</definedName>
    <definedName name="cb_sChart3AF2834_opts" hidden="1">"1, 3, 1, False, 2, False, False, , 0, False, False, 2, 2"</definedName>
    <definedName name="cb_sChart3AF5310_opts" hidden="1">"1, 1, 1, False, 2, False, False, , 0, False, False, 1, 2"</definedName>
    <definedName name="cb_sChart3AF68AD_opts" hidden="1">"1, 1, 1, False, 2, False, False, , 0, False, False, 2, 2"</definedName>
    <definedName name="cb_sChart3AF71DA_opts" hidden="1">"1, 1, 1, False, 2, False, False, , 0, False, False, 1, 1"</definedName>
    <definedName name="cb_sChart3AF76D4_opts" hidden="1">"1, 1, 1, False, 2, False, False, , 0, False, False, 2, 2"</definedName>
    <definedName name="cb_sChart3AF8492_opts" hidden="1">"1, 1, 1, False, 2, False, False, , 0, False, False, 1, 1"</definedName>
    <definedName name="cb_sChart3AFF994_opts" hidden="1">"1, 1, 1, False, 2, False, False, , 0, False, False, 2, 2"</definedName>
    <definedName name="cb_sChart3B004D6_opts" hidden="1">"1, 1, 1, False, 2, False, False, , 0, False, False, 1, 1"</definedName>
    <definedName name="cb_sChart3B03C44_opts" hidden="1">"1, 1, 1, False, 2, False, False, , 0, False, False, 1, 1"</definedName>
    <definedName name="cb_sChart3B08D31_opts" hidden="1">"1, 8, 1, False, 2, False, False, , 0, False, False, 2, 2"</definedName>
    <definedName name="cb_sChart3B09A9F_opts" hidden="1">"1, 8, 1, False, 2, False, False, , 0, False, False, 2, 2"</definedName>
    <definedName name="cb_sChart3B09F8C_opts" hidden="1">"1, 8, 1, False, 2, False, False, , 0, False, False, 2, 2"</definedName>
    <definedName name="cb_sChart3B0ABD8_opts" hidden="1">"1, 8, 1, False, 2, False, False, , 0, False, False, 2, 2"</definedName>
    <definedName name="cb_sChart3B12357_opts" hidden="1">"1, 8, 1, False, 2, False, False, , 0, False, False, 2, 2"</definedName>
    <definedName name="cb_sChart3B12816_opts" hidden="1">"1, 8, 1, False, 2, False, False, , 0, False, False, 2, 2"</definedName>
    <definedName name="cb_sChart3B12D0F_opts" hidden="1">"1, 8, 1, False, 2, False, False, , 0, False, False, 2, 2"</definedName>
    <definedName name="cb_sChart3BA9EF5_opts" hidden="1">"1, 9, 1, False, 2, False, False, , 0, False, True, 1, 1"</definedName>
    <definedName name="cb_sChart3BAA0A1_opts" hidden="1">"1, 9, 1, False, 2, False, False, , 0, False, True, 1, 1"</definedName>
    <definedName name="cb_sChart3BAA29E_opts" hidden="1">"1, 9, 1, False, 2, False, False, , 0, False, True, 1, 1"</definedName>
    <definedName name="cb_sChart3BAACED_opts" hidden="1">"1, 9, 1, False, 2, False, False, , 0, False, True, 1, 1"</definedName>
    <definedName name="cb_sChart3BAD7A6_opts" hidden="1">"2, 1, 2, True, 2, False, False, , 0, False, True, 1, 2"</definedName>
    <definedName name="cb_sChart3BBD972_opts" hidden="1">"1, 1, 1, False, 2, False, False, , 0, False, False, 1, 1"</definedName>
    <definedName name="cb_sChart3BC0E91_opts" hidden="1">"2, 1, 1, False, 2, True, False, , 0, False, True, 1, 1"</definedName>
    <definedName name="cb_sChart3BFC30E_opts" hidden="1">"1, 4, 1, False, 2, False, False, , 0, False, False, 1, 1"</definedName>
    <definedName name="cb_sChart3BFD9FA_opts" hidden="1">"2, 1, 1, True, 2, False, False, , 0, False, True, 2, 2"</definedName>
    <definedName name="cb_sChart3BFEF23_opts" hidden="1">"1, 4, 1, False, 2, False, False, , 0, False, False, 1, 1"</definedName>
    <definedName name="cb_sChart3BFF2E3_opts" hidden="1">"1, 1, 1, False, 2, False, False, , 0, False, False, 1, 1"</definedName>
    <definedName name="cb_sChart463330_opts" hidden="1">"2, 1, 2, True, 2, False, False, , 0, False, True, 1, 2"</definedName>
    <definedName name="cb_sChart4665D3_opts" hidden="1">"1, 9, 1, False, 2, False, False, , 0, False, True, 2, 2"</definedName>
    <definedName name="cb_sChart4680DD_opts" hidden="1">"1, 10, 1, False, 2, True, False, , 0, False, False, 2, 2"</definedName>
    <definedName name="cb_sChart468801_opts" hidden="1">"1, 10, 1, False, 2, True, False, , 0, False, False, 2, 2"</definedName>
    <definedName name="cb_sChart46BC0B_opts" hidden="1">"2, 1, 2, True, 2, False, False, , 0, False, True, 1, 2"</definedName>
    <definedName name="cb_sChart4828C3_opts" hidden="1">"1, 1, 1, False, 2, False, False, , 0, False, False, 1, 2"</definedName>
    <definedName name="cb_sChart482D03_opts" hidden="1">"1, 1, 1, False, 2, False, False, , 0, False, False, 1, 2"</definedName>
    <definedName name="cb_sChart595EE0E_opts" hidden="1">"1, 9, 1, False, 2, False, True, , 3, False, True, 1, 1"</definedName>
    <definedName name="cb_sChart5D0C805_opts" hidden="1">"1, 4, 1, False, 2, False, False, , 0, False, False, 1, 1"</definedName>
    <definedName name="cb_sChart5D375C8_opts" hidden="1">"1, 9, 1, False, 2, False, False, , 0, False, True, 1, 1"</definedName>
    <definedName name="cb_sChart6A2ED7_opts" hidden="1">"1, 10, 1, False, 2, True, False, , 0, False, False, 1, 1"</definedName>
    <definedName name="cb_sChart6A6617_opts" hidden="1">"1, 10, 1, False, 2, True, False, , 0, False, False, 1, 1"</definedName>
    <definedName name="cb_sChart6A66F3_opts" hidden="1">"1, 10, 1, False, 2, True, False, , 0, False, False, 1, 1"</definedName>
    <definedName name="cb_sChart6A7DF6_opts" hidden="1">"1, 3, 1, False, 2, True, False, , 0, False, True, 2, 1"</definedName>
    <definedName name="cb_sChart74E984_opts" hidden="1">"1, 1, 1, False, 2, False, False, , 0, False, False, 2, 2"</definedName>
    <definedName name="cb_sChart8CD287E_opts" hidden="1">"1, 1, 1, False, 2, False, False, , 0, False, False, 1, 1"</definedName>
    <definedName name="cb_sChartD086F3E_opts" hidden="1">"1, 1, 1, False, 2, False, False, , 1, False, True, 2, 2"</definedName>
    <definedName name="cb_sChartD0876B3_opts" hidden="1">"2, 2, 2, True, 2, False, False, , 1, False, True, 2, 2"</definedName>
    <definedName name="cb_sChartEB337E1_opts" hidden="1">"1, 10, 1, False, 2, False, False, , 1, False, True, 2, 2"</definedName>
    <definedName name="cb_sChartEB33A80_opts" hidden="1">"1, 10, 1, False, 2, False, False, , 1, False, True, 2, 2"</definedName>
    <definedName name="cb_sChartEB33EA9_opts" hidden="1">"1, 10, 1, False, 2, False, False, , 1, False, True, 2, 2"</definedName>
    <definedName name="cb_sChartEB340BD_opts" hidden="1">"1, 10, 1, False, 2, False, False, , 1, False, True, 2, 2"</definedName>
    <definedName name="cb_sChartEB344DA_opts" hidden="1">"1, 10, 1, False, 2, False, False, , 1, False, False, 2, 2"</definedName>
    <definedName name="cb_sChartEB3479C_opts" hidden="1">"1, 1, 1, False, 2, False, False, , 1, False, True, 2, 1"</definedName>
    <definedName name="cb_sChartEB34833_opts" hidden="1">"1, 10, 1, False, 2, False, False, , 1, False, True, 2, 1"</definedName>
    <definedName name="cb_sChartEB34DCE_opts" hidden="1">"1, 10, 1, False, 2, False, False, , 1, False, True, 2, 1"</definedName>
    <definedName name="cb_sChartEB36CAF_opts" hidden="1">"1, 9, 1, False, 2, False, False, , 1, False, True, 1, 2"</definedName>
    <definedName name="cb_sChartEB38838_opts" hidden="1">"1, 9, 1, False, 2, False, False, , 1, False, True, 2, 2"</definedName>
    <definedName name="cb_sChartEB38E8C_opts" hidden="1">"1, 10, 1, False, 2, False, False, , 1, False, True, 2, 2"</definedName>
    <definedName name="cb_sChartEB3980B_opts" hidden="1">"1, 2, 1, False, 2, False, False, , 1, False, False, 2, 1"</definedName>
    <definedName name="cb_sChartEB39C1C_opts" hidden="1">"1, 2, 1, False, 2, False, False, , 1, False, False, 2, 1"</definedName>
    <definedName name="cb_sChartF0FF3D7_opts" hidden="1">"1, 8, 1, False, 2, False, False, , 1, False, True, 1, 2"</definedName>
    <definedName name="cb_sChartF1BF8C8_opts" hidden="1">"1, 8, 1, False, 2, False, False, , 1, False, True, 1, 2"</definedName>
    <definedName name="cb_sChartF1C057C_opts" hidden="1">"1, 2, 1, False, 2, False, False, , 1, False, False, 2, 1"</definedName>
    <definedName name="cb_sChartF1C0A0D_opts" hidden="1">"1, 8, 1, False, 2, False, False, , 1, False, True, 1, 1"</definedName>
    <definedName name="cb_sChartF1C9DF0_opts" hidden="1">"1, 8, 1, False, 2, False, False, , 1, False, True, 1, 2"</definedName>
    <definedName name="cb_sChartF1F24F5_opts" hidden="1">"1, 8, 1, False, 2, False, False, , 1, False, True, 1, 2"</definedName>
    <definedName name="cb_Size_by_height_and_widthChart_16_opts" hidden="1">"1, 4, 1, False, 2, False, False, , 0, False, False, 1, 1"</definedName>
    <definedName name="cb_Size_by_height_and_widthChart_7_opts" hidden="1">"1, 4, 1, False, 2, False, False, , 0, False, False, 1, 1"</definedName>
    <definedName name="cb_Size_by_height_and_widthChart_8_opts" hidden="1">"1, 4, 1, False, 2, False, False, , 0, False, False, 1, 1"</definedName>
    <definedName name="CBRA2">#REF!</definedName>
    <definedName name="CBRA3">#REF!</definedName>
    <definedName name="CBWorkbookPriority" hidden="1">-1411612577</definedName>
    <definedName name="CC">#REF!</definedName>
    <definedName name="ccc" localSheetId="1" hidden="1">{#N/A,#N/A,FALSE,"SumD";#N/A,#N/A,FALSE,"ElecD";#N/A,#N/A,FALSE,"MechD";#N/A,#N/A,FALSE,"GeotD";#N/A,#N/A,FALSE,"PrcsD";#N/A,#N/A,FALSE,"TunnD";#N/A,#N/A,FALSE,"CivlD";#N/A,#N/A,FALSE,"NtwkD";#N/A,#N/A,FALSE,"EstgD";#N/A,#N/A,FALSE,"PEngD"}</definedName>
    <definedName name="ccc" localSheetId="0" hidden="1">{#N/A,#N/A,FALSE,"SumD";#N/A,#N/A,FALSE,"ElecD";#N/A,#N/A,FALSE,"MechD";#N/A,#N/A,FALSE,"GeotD";#N/A,#N/A,FALSE,"PrcsD";#N/A,#N/A,FALSE,"TunnD";#N/A,#N/A,FALSE,"CivlD";#N/A,#N/A,FALSE,"NtwkD";#N/A,#N/A,FALSE,"EstgD";#N/A,#N/A,FALSE,"PEngD"}</definedName>
    <definedName name="ccc" hidden="1">{#N/A,#N/A,FALSE,"SumD";#N/A,#N/A,FALSE,"ElecD";#N/A,#N/A,FALSE,"MechD";#N/A,#N/A,FALSE,"GeotD";#N/A,#N/A,FALSE,"PrcsD";#N/A,#N/A,FALSE,"TunnD";#N/A,#N/A,FALSE,"CivlD";#N/A,#N/A,FALSE,"NtwkD";#N/A,#N/A,FALSE,"EstgD";#N/A,#N/A,FALSE,"PEngD"}</definedName>
    <definedName name="ccccc" localSheetId="1" hidden="1">{#N/A,#N/A,FALSE,"SUBS";#N/A,#N/A,FALSE,"SUPERS";#N/A,#N/A,FALSE,"FINISHES";#N/A,#N/A,FALSE,"FITTINGS";#N/A,#N/A,FALSE,"SERVICES";#N/A,#N/A,FALSE,"SITEWORKS"}</definedName>
    <definedName name="ccccc" localSheetId="0" hidden="1">{#N/A,#N/A,FALSE,"SUBS";#N/A,#N/A,FALSE,"SUPERS";#N/A,#N/A,FALSE,"FINISHES";#N/A,#N/A,FALSE,"FITTINGS";#N/A,#N/A,FALSE,"SERVICES";#N/A,#N/A,FALSE,"SITEWORKS"}</definedName>
    <definedName name="ccccc" hidden="1">{#N/A,#N/A,FALSE,"SUBS";#N/A,#N/A,FALSE,"SUPERS";#N/A,#N/A,FALSE,"FINISHES";#N/A,#N/A,FALSE,"FITTINGS";#N/A,#N/A,FALSE,"SERVICES";#N/A,#N/A,FALSE,"SITEWORKS"}</definedName>
    <definedName name="cccccc" localSheetId="1" hidden="1">{#N/A,#N/A,TRUE,"COVER";#N/A,#N/A,TRUE,"DETAILS";#N/A,#N/A,TRUE,"SUMMARY";#N/A,#N/A,TRUE,"EXP MON";#N/A,#N/A,TRUE,"APPENDIX A";#N/A,#N/A,TRUE,"APPENDIX B";#N/A,#N/A,TRUE,"APPENDIX C";#N/A,#N/A,TRUE,"APPENDIX D";#N/A,#N/A,TRUE,"APPENDIX E";#N/A,#N/A,TRUE,"APPENDIX F";#N/A,#N/A,TRUE,"APPENDIX G"}</definedName>
    <definedName name="cccccc" localSheetId="0" hidden="1">{#N/A,#N/A,TRUE,"COVER";#N/A,#N/A,TRUE,"DETAILS";#N/A,#N/A,TRUE,"SUMMARY";#N/A,#N/A,TRUE,"EXP MON";#N/A,#N/A,TRUE,"APPENDIX A";#N/A,#N/A,TRUE,"APPENDIX B";#N/A,#N/A,TRUE,"APPENDIX C";#N/A,#N/A,TRUE,"APPENDIX D";#N/A,#N/A,TRUE,"APPENDIX E";#N/A,#N/A,TRUE,"APPENDIX F";#N/A,#N/A,TRUE,"APPENDIX G"}</definedName>
    <definedName name="cccccc" hidden="1">{#N/A,#N/A,TRUE,"COVER";#N/A,#N/A,TRUE,"DETAILS";#N/A,#N/A,TRUE,"SUMMARY";#N/A,#N/A,TRUE,"EXP MON";#N/A,#N/A,TRUE,"APPENDIX A";#N/A,#N/A,TRUE,"APPENDIX B";#N/A,#N/A,TRUE,"APPENDIX C";#N/A,#N/A,TRUE,"APPENDIX D";#N/A,#N/A,TRUE,"APPENDIX E";#N/A,#N/A,TRUE,"APPENDIX F";#N/A,#N/A,TRUE,"APPENDIX G"}</definedName>
    <definedName name="CCL" localSheetId="1" hidden="1">{#N/A,#N/A,TRUE,"COVER";#N/A,#N/A,TRUE,"DETAILS";#N/A,#N/A,TRUE,"SUMMARY";#N/A,#N/A,TRUE,"EXP MON";#N/A,#N/A,TRUE,"APPENDIX A";#N/A,#N/A,TRUE,"APPENDIX B";#N/A,#N/A,TRUE,"APPENDIX C";#N/A,#N/A,TRUE,"APPENDIX D";#N/A,#N/A,TRUE,"APPENDIX E";#N/A,#N/A,TRUE,"APPENDIX F";#N/A,#N/A,TRUE,"APPENDIX G"}</definedName>
    <definedName name="CCL" localSheetId="0" hidden="1">{#N/A,#N/A,TRUE,"COVER";#N/A,#N/A,TRUE,"DETAILS";#N/A,#N/A,TRUE,"SUMMARY";#N/A,#N/A,TRUE,"EXP MON";#N/A,#N/A,TRUE,"APPENDIX A";#N/A,#N/A,TRUE,"APPENDIX B";#N/A,#N/A,TRUE,"APPENDIX C";#N/A,#N/A,TRUE,"APPENDIX D";#N/A,#N/A,TRUE,"APPENDIX E";#N/A,#N/A,TRUE,"APPENDIX F";#N/A,#N/A,TRUE,"APPENDIX G"}</definedName>
    <definedName name="CCL" hidden="1">{#N/A,#N/A,TRUE,"COVER";#N/A,#N/A,TRUE,"DETAILS";#N/A,#N/A,TRUE,"SUMMARY";#N/A,#N/A,TRUE,"EXP MON";#N/A,#N/A,TRUE,"APPENDIX A";#N/A,#N/A,TRUE,"APPENDIX B";#N/A,#N/A,TRUE,"APPENDIX C";#N/A,#N/A,TRUE,"APPENDIX D";#N/A,#N/A,TRUE,"APPENDIX E";#N/A,#N/A,TRUE,"APPENDIX F";#N/A,#N/A,TRUE,"APPENDIX G"}</definedName>
    <definedName name="ccla" localSheetId="1" hidden="1">{#N/A,#N/A,TRUE,"COVER";#N/A,#N/A,TRUE,"DETAILS";#N/A,#N/A,TRUE,"SUMMARY";#N/A,#N/A,TRUE,"EXP MON";#N/A,#N/A,TRUE,"APPENDIX A";#N/A,#N/A,TRUE,"APPENDIX B";#N/A,#N/A,TRUE,"APPENDIX C";#N/A,#N/A,TRUE,"APPENDIX D";#N/A,#N/A,TRUE,"APPENDIX E";#N/A,#N/A,TRUE,"APPENDIX F";#N/A,#N/A,TRUE,"APPENDIX G"}</definedName>
    <definedName name="ccla" localSheetId="0" hidden="1">{#N/A,#N/A,TRUE,"COVER";#N/A,#N/A,TRUE,"DETAILS";#N/A,#N/A,TRUE,"SUMMARY";#N/A,#N/A,TRUE,"EXP MON";#N/A,#N/A,TRUE,"APPENDIX A";#N/A,#N/A,TRUE,"APPENDIX B";#N/A,#N/A,TRUE,"APPENDIX C";#N/A,#N/A,TRUE,"APPENDIX D";#N/A,#N/A,TRUE,"APPENDIX E";#N/A,#N/A,TRUE,"APPENDIX F";#N/A,#N/A,TRUE,"APPENDIX G"}</definedName>
    <definedName name="ccla" hidden="1">{#N/A,#N/A,TRUE,"COVER";#N/A,#N/A,TRUE,"DETAILS";#N/A,#N/A,TRUE,"SUMMARY";#N/A,#N/A,TRUE,"EXP MON";#N/A,#N/A,TRUE,"APPENDIX A";#N/A,#N/A,TRUE,"APPENDIX B";#N/A,#N/A,TRUE,"APPENDIX C";#N/A,#N/A,TRUE,"APPENDIX D";#N/A,#N/A,TRUE,"APPENDIX E";#N/A,#N/A,TRUE,"APPENDIX F";#N/A,#N/A,TRUE,"APPENDIX G"}</definedName>
    <definedName name="CCR" localSheetId="1" hidden="1">{#N/A,#N/A,TRUE,"Cover";#N/A,#N/A,TRUE,"Conts";#N/A,#N/A,TRUE,"VOS";#N/A,#N/A,TRUE,"Warrington";#N/A,#N/A,TRUE,"Widnes"}</definedName>
    <definedName name="CCR" localSheetId="0" hidden="1">{#N/A,#N/A,TRUE,"Cover";#N/A,#N/A,TRUE,"Conts";#N/A,#N/A,TRUE,"VOS";#N/A,#N/A,TRUE,"Warrington";#N/A,#N/A,TRUE,"Widnes"}</definedName>
    <definedName name="CCR" hidden="1">{#N/A,#N/A,TRUE,"Cover";#N/A,#N/A,TRUE,"Conts";#N/A,#N/A,TRUE,"VOS";#N/A,#N/A,TRUE,"Warrington";#N/A,#N/A,TRUE,"Widnes"}</definedName>
    <definedName name="ccv" localSheetId="1" hidden="1">{#N/A,#N/A,TRUE,"Front";#N/A,#N/A,TRUE,"Simple Letter";#N/A,#N/A,TRUE,"Inside";#N/A,#N/A,TRUE,"Contents";#N/A,#N/A,TRUE,"Basis";#N/A,#N/A,TRUE,"Inclusions";#N/A,#N/A,TRUE,"Exclusions";#N/A,#N/A,TRUE,"Areas";#N/A,#N/A,TRUE,"Summary";#N/A,#N/A,TRUE,"Detail"}</definedName>
    <definedName name="ccv" localSheetId="0" hidden="1">{#N/A,#N/A,TRUE,"Front";#N/A,#N/A,TRUE,"Simple Letter";#N/A,#N/A,TRUE,"Inside";#N/A,#N/A,TRUE,"Contents";#N/A,#N/A,TRUE,"Basis";#N/A,#N/A,TRUE,"Inclusions";#N/A,#N/A,TRUE,"Exclusions";#N/A,#N/A,TRUE,"Areas";#N/A,#N/A,TRUE,"Summary";#N/A,#N/A,TRUE,"Detail"}</definedName>
    <definedName name="ccv" hidden="1">{#N/A,#N/A,TRUE,"Front";#N/A,#N/A,TRUE,"Simple Letter";#N/A,#N/A,TRUE,"Inside";#N/A,#N/A,TRUE,"Contents";#N/A,#N/A,TRUE,"Basis";#N/A,#N/A,TRUE,"Inclusions";#N/A,#N/A,TRUE,"Exclusions";#N/A,#N/A,TRUE,"Areas";#N/A,#N/A,TRUE,"Summary";#N/A,#N/A,TRUE,"Detail"}</definedName>
    <definedName name="CD" hidden="1">[5]Cash2!$K$16:$K$36</definedName>
    <definedName name="cds">#REF!</definedName>
    <definedName name="cellper">#REF!</definedName>
    <definedName name="cellper_1">#N/A</definedName>
    <definedName name="Cert2" localSheetId="1" hidden="1">{#N/A,#N/A,TRUE,"Front";#N/A,#N/A,TRUE,"Simple Letter";#N/A,#N/A,TRUE,"Inside";#N/A,#N/A,TRUE,"Contents";#N/A,#N/A,TRUE,"Basis";#N/A,#N/A,TRUE,"Inclusions";#N/A,#N/A,TRUE,"Exclusions";#N/A,#N/A,TRUE,"Areas";#N/A,#N/A,TRUE,"Summary";#N/A,#N/A,TRUE,"Detail"}</definedName>
    <definedName name="Cert2" localSheetId="0" hidden="1">{#N/A,#N/A,TRUE,"Front";#N/A,#N/A,TRUE,"Simple Letter";#N/A,#N/A,TRUE,"Inside";#N/A,#N/A,TRUE,"Contents";#N/A,#N/A,TRUE,"Basis";#N/A,#N/A,TRUE,"Inclusions";#N/A,#N/A,TRUE,"Exclusions";#N/A,#N/A,TRUE,"Areas";#N/A,#N/A,TRUE,"Summary";#N/A,#N/A,TRUE,"Detail"}</definedName>
    <definedName name="Cert2" hidden="1">{#N/A,#N/A,TRUE,"Front";#N/A,#N/A,TRUE,"Simple Letter";#N/A,#N/A,TRUE,"Inside";#N/A,#N/A,TRUE,"Contents";#N/A,#N/A,TRUE,"Basis";#N/A,#N/A,TRUE,"Inclusions";#N/A,#N/A,TRUE,"Exclusions";#N/A,#N/A,TRUE,"Areas";#N/A,#N/A,TRUE,"Summary";#N/A,#N/A,TRUE,"Detail"}</definedName>
    <definedName name="cf" localSheetId="1" hidden="1">{#N/A,#N/A,TRUE,"COVER";#N/A,#N/A,TRUE,"DETAILS";#N/A,#N/A,TRUE,"SUMMARY";#N/A,#N/A,TRUE,"EXP MON";#N/A,#N/A,TRUE,"APPENDIX A";#N/A,#N/A,TRUE,"APPENDIX B";#N/A,#N/A,TRUE,"APPENDIX C";#N/A,#N/A,TRUE,"APPENDIX D";#N/A,#N/A,TRUE,"APPENDIX E";#N/A,#N/A,TRUE,"APPENDIX F";#N/A,#N/A,TRUE,"APPENDIX G"}</definedName>
    <definedName name="cf" localSheetId="0" hidden="1">{#N/A,#N/A,TRUE,"COVER";#N/A,#N/A,TRUE,"DETAILS";#N/A,#N/A,TRUE,"SUMMARY";#N/A,#N/A,TRUE,"EXP MON";#N/A,#N/A,TRUE,"APPENDIX A";#N/A,#N/A,TRUE,"APPENDIX B";#N/A,#N/A,TRUE,"APPENDIX C";#N/A,#N/A,TRUE,"APPENDIX D";#N/A,#N/A,TRUE,"APPENDIX E";#N/A,#N/A,TRUE,"APPENDIX F";#N/A,#N/A,TRUE,"APPENDIX G"}</definedName>
    <definedName name="cf" hidden="1">{#N/A,#N/A,TRUE,"COVER";#N/A,#N/A,TRUE,"DETAILS";#N/A,#N/A,TRUE,"SUMMARY";#N/A,#N/A,TRUE,"EXP MON";#N/A,#N/A,TRUE,"APPENDIX A";#N/A,#N/A,TRUE,"APPENDIX B";#N/A,#N/A,TRUE,"APPENDIX C";#N/A,#N/A,TRUE,"APPENDIX D";#N/A,#N/A,TRUE,"APPENDIX E";#N/A,#N/A,TRUE,"APPENDIX F";#N/A,#N/A,TRUE,"APPENDIX G"}</definedName>
    <definedName name="CFS" localSheetId="1" hidden="1">{#N/A,#N/A,TRUE,"Cover";#N/A,#N/A,TRUE,"Conts";#N/A,#N/A,TRUE,"VOS";#N/A,#N/A,TRUE,"Warrington";#N/A,#N/A,TRUE,"Widnes"}</definedName>
    <definedName name="CFS" localSheetId="0" hidden="1">{#N/A,#N/A,TRUE,"Cover";#N/A,#N/A,TRUE,"Conts";#N/A,#N/A,TRUE,"VOS";#N/A,#N/A,TRUE,"Warrington";#N/A,#N/A,TRUE,"Widnes"}</definedName>
    <definedName name="CFS" hidden="1">{#N/A,#N/A,TRUE,"Cover";#N/A,#N/A,TRUE,"Conts";#N/A,#N/A,TRUE,"VOS";#N/A,#N/A,TRUE,"Warrington";#N/A,#N/A,TRUE,"Widnes"}</definedName>
    <definedName name="checked">#REF!</definedName>
    <definedName name="chl" localSheetId="1" hidden="1">{#N/A,#N/A,TRUE,"Basic";#N/A,#N/A,TRUE,"EXT-TABLE";#N/A,#N/A,TRUE,"STEEL";#N/A,#N/A,TRUE,"INT-Table";#N/A,#N/A,TRUE,"STEEL";#N/A,#N/A,TRUE,"Door"}</definedName>
    <definedName name="chl" localSheetId="0" hidden="1">{#N/A,#N/A,TRUE,"Basic";#N/A,#N/A,TRUE,"EXT-TABLE";#N/A,#N/A,TRUE,"STEEL";#N/A,#N/A,TRUE,"INT-Table";#N/A,#N/A,TRUE,"STEEL";#N/A,#N/A,TRUE,"Door"}</definedName>
    <definedName name="chl" hidden="1">{#N/A,#N/A,TRUE,"Basic";#N/A,#N/A,TRUE,"EXT-TABLE";#N/A,#N/A,TRUE,"STEEL";#N/A,#N/A,TRUE,"INT-Table";#N/A,#N/A,TRUE,"STEEL";#N/A,#N/A,TRUE,"Door"}</definedName>
    <definedName name="circu1">#REF!</definedName>
    <definedName name="circu1_1">#N/A</definedName>
    <definedName name="circu2">#REF!</definedName>
    <definedName name="circu2_1">#N/A</definedName>
    <definedName name="City">#REF!</definedName>
    <definedName name="civil" localSheetId="1" hidden="1">{#N/A,#N/A,TRUE,"Front";#N/A,#N/A,TRUE,"Simple Letter";#N/A,#N/A,TRUE,"Inside";#N/A,#N/A,TRUE,"Contents";#N/A,#N/A,TRUE,"Basis";#N/A,#N/A,TRUE,"Inclusions";#N/A,#N/A,TRUE,"Exclusions";#N/A,#N/A,TRUE,"Areas";#N/A,#N/A,TRUE,"Summary";#N/A,#N/A,TRUE,"Detail"}</definedName>
    <definedName name="civil" localSheetId="0" hidden="1">{#N/A,#N/A,TRUE,"Front";#N/A,#N/A,TRUE,"Simple Letter";#N/A,#N/A,TRUE,"Inside";#N/A,#N/A,TRUE,"Contents";#N/A,#N/A,TRUE,"Basis";#N/A,#N/A,TRUE,"Inclusions";#N/A,#N/A,TRUE,"Exclusions";#N/A,#N/A,TRUE,"Areas";#N/A,#N/A,TRUE,"Summary";#N/A,#N/A,TRUE,"Detail"}</definedName>
    <definedName name="civil" hidden="1">{#N/A,#N/A,TRUE,"Front";#N/A,#N/A,TRUE,"Simple Letter";#N/A,#N/A,TRUE,"Inside";#N/A,#N/A,TRUE,"Contents";#N/A,#N/A,TRUE,"Basis";#N/A,#N/A,TRUE,"Inclusions";#N/A,#N/A,TRUE,"Exclusions";#N/A,#N/A,TRUE,"Areas";#N/A,#N/A,TRUE,"Summary";#N/A,#N/A,TRUE,"Detail"}</definedName>
    <definedName name="CLASSE2">#REF!</definedName>
    <definedName name="Clean" localSheetId="1" hidden="1">{#N/A,#N/A,TRUE,"Cover Memo";"Complete Sys. Estimate",#N/A,TRUE,"Change Summary";"Complete Sys. Estimate",#N/A,TRUE,"Estimate Summary";"Complete Sys. Estimate",#N/A,TRUE,"Dept. Summary";"Complete Sys. Estimate",#N/A,TRUE,"DOW Detail"}</definedName>
    <definedName name="Clean" localSheetId="0" hidden="1">{#N/A,#N/A,TRUE,"Cover Memo";"Complete Sys. Estimate",#N/A,TRUE,"Change Summary";"Complete Sys. Estimate",#N/A,TRUE,"Estimate Summary";"Complete Sys. Estimate",#N/A,TRUE,"Dept. Summary";"Complete Sys. Estimate",#N/A,TRUE,"DOW Detail"}</definedName>
    <definedName name="Clean" hidden="1">{#N/A,#N/A,TRUE,"Cover Memo";"Complete Sys. Estimate",#N/A,TRUE,"Change Summary";"Complete Sys. Estimate",#N/A,TRUE,"Estimate Summary";"Complete Sys. Estimate",#N/A,TRUE,"Dept. Summary";"Complete Sys. Estimate",#N/A,TRUE,"DOW Detail"}</definedName>
    <definedName name="clean2" localSheetId="1" hidden="1">{#N/A,#N/A,TRUE,"Cover Memo";"Complete Sys. Estimate",#N/A,TRUE,"Change Summary";"Complete Sys. Estimate",#N/A,TRUE,"Estimate Summary";"Complete Sys. Estimate",#N/A,TRUE,"Dept. Summary";"Complete Sys. Estimate",#N/A,TRUE,"DOW Detail"}</definedName>
    <definedName name="clean2" localSheetId="0" hidden="1">{#N/A,#N/A,TRUE,"Cover Memo";"Complete Sys. Estimate",#N/A,TRUE,"Change Summary";"Complete Sys. Estimate",#N/A,TRUE,"Estimate Summary";"Complete Sys. Estimate",#N/A,TRUE,"Dept. Summary";"Complete Sys. Estimate",#N/A,TRUE,"DOW Detail"}</definedName>
    <definedName name="clean2" hidden="1">{#N/A,#N/A,TRUE,"Cover Memo";"Complete Sys. Estimate",#N/A,TRUE,"Change Summary";"Complete Sys. Estimate",#N/A,TRUE,"Estimate Summary";"Complete Sys. Estimate",#N/A,TRUE,"Dept. Summary";"Complete Sys. Estimate",#N/A,TRUE,"DOW Detail"}</definedName>
    <definedName name="ClearingAndGrubbing">#REF!</definedName>
    <definedName name="clength">#REF!</definedName>
    <definedName name="clength_1">#N/A</definedName>
    <definedName name="cm" localSheetId="1" hidden="1">{#N/A,#N/A,TRUE,"Cover Memo";"Complete Sys. Estimate",#N/A,TRUE,"Change Summary";"Complete Sys. Estimate",#N/A,TRUE,"Estimate Summary";"Complete Sys. Estimate",#N/A,TRUE,"Dept. Summary";"Complete Sys. Estimate",#N/A,TRUE,"DOW Detail"}</definedName>
    <definedName name="cm" localSheetId="0" hidden="1">{#N/A,#N/A,TRUE,"Cover Memo";"Complete Sys. Estimate",#N/A,TRUE,"Change Summary";"Complete Sys. Estimate",#N/A,TRUE,"Estimate Summary";"Complete Sys. Estimate",#N/A,TRUE,"Dept. Summary";"Complete Sys. Estimate",#N/A,TRUE,"DOW Detail"}</definedName>
    <definedName name="cm" hidden="1">{#N/A,#N/A,TRUE,"Cover Memo";"Complete Sys. Estimate",#N/A,TRUE,"Change Summary";"Complete Sys. Estimate",#N/A,TRUE,"Estimate Summary";"Complete Sys. Estimate",#N/A,TRUE,"Dept. Summary";"Complete Sys. Estimate",#N/A,TRUE,"DOW Detail"}</definedName>
    <definedName name="co">#REF!</definedName>
    <definedName name="cocnlen1">#REF!</definedName>
    <definedName name="cocnlen1_1">#N/A</definedName>
    <definedName name="Code" hidden="1">#REF!</definedName>
    <definedName name="col">#REF!</definedName>
    <definedName name="col___0">#REF!</definedName>
    <definedName name="col___11">#REF!</definedName>
    <definedName name="col___12">#REF!</definedName>
    <definedName name="COMP" hidden="1">#REF!</definedName>
    <definedName name="Company">#REF!</definedName>
    <definedName name="compiercircu">#REF!</definedName>
    <definedName name="compiercircu_1">#N/A</definedName>
    <definedName name="compierstri">#REF!</definedName>
    <definedName name="compierstri_1">#N/A</definedName>
    <definedName name="compiersufare">#REF!</definedName>
    <definedName name="compiersufare_1">#N/A</definedName>
    <definedName name="compiertopare">#REF!</definedName>
    <definedName name="compiertopare_1">#N/A</definedName>
    <definedName name="compiervol">#REF!</definedName>
    <definedName name="compiervol_1">#N/A</definedName>
    <definedName name="CON" localSheetId="1" hidden="1">{#N/A,#N/A,TRUE,"Cover";#N/A,#N/A,TRUE,"Conts";#N/A,#N/A,TRUE,"VOS";#N/A,#N/A,TRUE,"Warrington";#N/A,#N/A,TRUE,"Widnes"}</definedName>
    <definedName name="CON" localSheetId="0" hidden="1">{#N/A,#N/A,TRUE,"Cover";#N/A,#N/A,TRUE,"Conts";#N/A,#N/A,TRUE,"VOS";#N/A,#N/A,TRUE,"Warrington";#N/A,#N/A,TRUE,"Widnes"}</definedName>
    <definedName name="CON" hidden="1">{#N/A,#N/A,TRUE,"Cover";#N/A,#N/A,TRUE,"Conts";#N/A,#N/A,TRUE,"VOS";#N/A,#N/A,TRUE,"Warrington";#N/A,#N/A,TRUE,"Widnes"}</definedName>
    <definedName name="conc2">#REF!</definedName>
    <definedName name="conc2_1">#N/A</definedName>
    <definedName name="concabt">#REF!</definedName>
    <definedName name="concabt_1">#N/A</definedName>
    <definedName name="conclen3">#REF!</definedName>
    <definedName name="conclen3_1">#N/A</definedName>
    <definedName name="CONCOURSE" localSheetId="1" hidden="1">{#N/A,#N/A,TRUE,"Cover";#N/A,#N/A,TRUE,"Conts";#N/A,#N/A,TRUE,"VOS";#N/A,#N/A,TRUE,"Warrington";#N/A,#N/A,TRUE,"Widnes"}</definedName>
    <definedName name="CONCOURSE" localSheetId="0" hidden="1">{#N/A,#N/A,TRUE,"Cover";#N/A,#N/A,TRUE,"Conts";#N/A,#N/A,TRUE,"VOS";#N/A,#N/A,TRUE,"Warrington";#N/A,#N/A,TRUE,"Widnes"}</definedName>
    <definedName name="CONCOURSE" hidden="1">{#N/A,#N/A,TRUE,"Cover";#N/A,#N/A,TRUE,"Conts";#N/A,#N/A,TRUE,"VOS";#N/A,#N/A,TRUE,"Warrington";#N/A,#N/A,TRUE,"Widnes"}</definedName>
    <definedName name="ConcreteClassA">#REF!</definedName>
    <definedName name="Contra" localSheetId="1" hidden="1">{#N/A,#N/A,TRUE,"Front";#N/A,#N/A,TRUE,"Simple Letter";#N/A,#N/A,TRUE,"Inside";#N/A,#N/A,TRUE,"Contents";#N/A,#N/A,TRUE,"Basis";#N/A,#N/A,TRUE,"Inclusions";#N/A,#N/A,TRUE,"Exclusions";#N/A,#N/A,TRUE,"Areas";#N/A,#N/A,TRUE,"Summary";#N/A,#N/A,TRUE,"Detail"}</definedName>
    <definedName name="Contra" localSheetId="0" hidden="1">{#N/A,#N/A,TRUE,"Front";#N/A,#N/A,TRUE,"Simple Letter";#N/A,#N/A,TRUE,"Inside";#N/A,#N/A,TRUE,"Contents";#N/A,#N/A,TRUE,"Basis";#N/A,#N/A,TRUE,"Inclusions";#N/A,#N/A,TRUE,"Exclusions";#N/A,#N/A,TRUE,"Areas";#N/A,#N/A,TRUE,"Summary";#N/A,#N/A,TRUE,"Detail"}</definedName>
    <definedName name="Contra" hidden="1">{#N/A,#N/A,TRUE,"Front";#N/A,#N/A,TRUE,"Simple Letter";#N/A,#N/A,TRUE,"Inside";#N/A,#N/A,TRUE,"Contents";#N/A,#N/A,TRUE,"Basis";#N/A,#N/A,TRUE,"Inclusions";#N/A,#N/A,TRUE,"Exclusions";#N/A,#N/A,TRUE,"Areas";#N/A,#N/A,TRUE,"Summary";#N/A,#N/A,TRUE,"Detail"}</definedName>
    <definedName name="Contract">[33]Sheet1!$B$57:$B$77</definedName>
    <definedName name="Contractdetors" localSheetId="1" hidden="1">{#N/A,#N/A,TRUE,"Front";#N/A,#N/A,TRUE,"Simple Letter";#N/A,#N/A,TRUE,"Inside";#N/A,#N/A,TRUE,"Contents";#N/A,#N/A,TRUE,"Basis";#N/A,#N/A,TRUE,"Inclusions";#N/A,#N/A,TRUE,"Exclusions";#N/A,#N/A,TRUE,"Areas";#N/A,#N/A,TRUE,"Summary";#N/A,#N/A,TRUE,"Detail"}</definedName>
    <definedName name="Contractdetors" localSheetId="0" hidden="1">{#N/A,#N/A,TRUE,"Front";#N/A,#N/A,TRUE,"Simple Letter";#N/A,#N/A,TRUE,"Inside";#N/A,#N/A,TRUE,"Contents";#N/A,#N/A,TRUE,"Basis";#N/A,#N/A,TRUE,"Inclusions";#N/A,#N/A,TRUE,"Exclusions";#N/A,#N/A,TRUE,"Areas";#N/A,#N/A,TRUE,"Summary";#N/A,#N/A,TRUE,"Detail"}</definedName>
    <definedName name="Contractdetors" hidden="1">{#N/A,#N/A,TRUE,"Front";#N/A,#N/A,TRUE,"Simple Letter";#N/A,#N/A,TRUE,"Inside";#N/A,#N/A,TRUE,"Contents";#N/A,#N/A,TRUE,"Basis";#N/A,#N/A,TRUE,"Inclusions";#N/A,#N/A,TRUE,"Exclusions";#N/A,#N/A,TRUE,"Areas";#N/A,#N/A,TRUE,"Summary";#N/A,#N/A,TRUE,"Detail"}</definedName>
    <definedName name="Copyright" hidden="1">"© 1995 Worley Limited"</definedName>
    <definedName name="cost" localSheetId="1" hidden="1">{#N/A,#N/A,TRUE,"Basic";#N/A,#N/A,TRUE,"EXT-TABLE";#N/A,#N/A,TRUE,"STEEL";#N/A,#N/A,TRUE,"INT-Table";#N/A,#N/A,TRUE,"STEEL";#N/A,#N/A,TRUE,"Door"}</definedName>
    <definedName name="cost" localSheetId="0" hidden="1">{#N/A,#N/A,TRUE,"Basic";#N/A,#N/A,TRUE,"EXT-TABLE";#N/A,#N/A,TRUE,"STEEL";#N/A,#N/A,TRUE,"INT-Table";#N/A,#N/A,TRUE,"STEEL";#N/A,#N/A,TRUE,"Door"}</definedName>
    <definedName name="cost" hidden="1">{#N/A,#N/A,TRUE,"Basic";#N/A,#N/A,TRUE,"EXT-TABLE";#N/A,#N/A,TRUE,"STEEL";#N/A,#N/A,TRUE,"INT-Table";#N/A,#N/A,TRUE,"STEEL";#N/A,#N/A,TRUE,"Door"}</definedName>
    <definedName name="COST2" localSheetId="1" hidden="1">{#N/A,#N/A,TRUE,"Basic";#N/A,#N/A,TRUE,"EXT-TABLE";#N/A,#N/A,TRUE,"STEEL";#N/A,#N/A,TRUE,"INT-Table";#N/A,#N/A,TRUE,"STEEL";#N/A,#N/A,TRUE,"Door"}</definedName>
    <definedName name="COST2" localSheetId="0" hidden="1">{#N/A,#N/A,TRUE,"Basic";#N/A,#N/A,TRUE,"EXT-TABLE";#N/A,#N/A,TRUE,"STEEL";#N/A,#N/A,TRUE,"INT-Table";#N/A,#N/A,TRUE,"STEEL";#N/A,#N/A,TRUE,"Door"}</definedName>
    <definedName name="COST2" hidden="1">{#N/A,#N/A,TRUE,"Basic";#N/A,#N/A,TRUE,"EXT-TABLE";#N/A,#N/A,TRUE,"STEEL";#N/A,#N/A,TRUE,"INT-Table";#N/A,#N/A,TRUE,"STEEL";#N/A,#N/A,TRUE,"Door"}</definedName>
    <definedName name="COU">#REF!</definedName>
    <definedName name="COU___0">#REF!</definedName>
    <definedName name="COU___13">#REF!</definedName>
    <definedName name="Country">#REF!</definedName>
    <definedName name="cpdpvol">#REF!</definedName>
    <definedName name="cpdpvol_1">#N/A</definedName>
    <definedName name="cpf" localSheetId="1" hidden="1">{#N/A,#N/A,TRUE,"Basic";#N/A,#N/A,TRUE,"EXT-TABLE";#N/A,#N/A,TRUE,"STEEL";#N/A,#N/A,TRUE,"INT-Table";#N/A,#N/A,TRUE,"STEEL";#N/A,#N/A,TRUE,"Door"}</definedName>
    <definedName name="cpf" localSheetId="0" hidden="1">{#N/A,#N/A,TRUE,"Basic";#N/A,#N/A,TRUE,"EXT-TABLE";#N/A,#N/A,TRUE,"STEEL";#N/A,#N/A,TRUE,"INT-Table";#N/A,#N/A,TRUE,"STEEL";#N/A,#N/A,TRUE,"Door"}</definedName>
    <definedName name="cpf" hidden="1">{#N/A,#N/A,TRUE,"Basic";#N/A,#N/A,TRUE,"EXT-TABLE";#N/A,#N/A,TRUE,"STEEL";#N/A,#N/A,TRUE,"INT-Table";#N/A,#N/A,TRUE,"STEEL";#N/A,#N/A,TRUE,"Door"}</definedName>
    <definedName name="cpierends">#REF!</definedName>
    <definedName name="cpierends_1">#N/A</definedName>
    <definedName name="crit">#REF!</definedName>
    <definedName name="crsr" hidden="1">[26]analysis!#REF!</definedName>
    <definedName name="crsr1" hidden="1">[26]analysis!#REF!</definedName>
    <definedName name="crsr2" hidden="1">[26]analysis!#REF!</definedName>
    <definedName name="crsr3" hidden="1">[26]analysis!#REF!</definedName>
    <definedName name="Cs">#REF!</definedName>
    <definedName name="Cs___0">#REF!</definedName>
    <definedName name="Cs___13">#REF!</definedName>
    <definedName name="Cum_Int">#REF!</definedName>
    <definedName name="cummeas_may1006">#REF!</definedName>
    <definedName name="cummeas_up_to_mar">#REF!</definedName>
    <definedName name="CumulativeFinancialProgress">#REF!</definedName>
    <definedName name="CumulativePercentCompletion">#REF!</definedName>
    <definedName name="D">#REF!</definedName>
    <definedName name="d___0">#REF!</definedName>
    <definedName name="d___13">#REF!</definedName>
    <definedName name="da" localSheetId="1" hidden="1">{#N/A,#N/A,TRUE,"Cover";#N/A,#N/A,TRUE,"Conts";#N/A,#N/A,TRUE,"VOS";#N/A,#N/A,TRUE,"Warrington";#N/A,#N/A,TRUE,"Widnes"}</definedName>
    <definedName name="da" localSheetId="0" hidden="1">{#N/A,#N/A,TRUE,"Cover";#N/A,#N/A,TRUE,"Conts";#N/A,#N/A,TRUE,"VOS";#N/A,#N/A,TRUE,"Warrington";#N/A,#N/A,TRUE,"Widnes"}</definedName>
    <definedName name="da" hidden="1">{#N/A,#N/A,TRUE,"Cover";#N/A,#N/A,TRUE,"Conts";#N/A,#N/A,TRUE,"VOS";#N/A,#N/A,TRUE,"Warrington";#N/A,#N/A,TRUE,"Widnes"}</definedName>
    <definedName name="dad" hidden="1">[16]FitOutConfCentre!#REF!</definedName>
    <definedName name="dadddd" hidden="1">[34]GRSummary!#REF!</definedName>
    <definedName name="Data">#REF!</definedName>
    <definedName name="data1" hidden="1">#REF!</definedName>
    <definedName name="data2" hidden="1">#REF!</definedName>
    <definedName name="data3" hidden="1">#REF!</definedName>
    <definedName name="_xlnm.Database">#REF!</definedName>
    <definedName name="database1">#REF!</definedName>
    <definedName name="database2">#REF!</definedName>
    <definedName name="database3">#REF!</definedName>
    <definedName name="database5">#REF!</definedName>
    <definedName name="database6">#REF!</definedName>
    <definedName name="Day">#REF!</definedName>
    <definedName name="db">#REF!</definedName>
    <definedName name="db___0">#REF!</definedName>
    <definedName name="db___13">#REF!</definedName>
    <definedName name="DCD">#REF!</definedName>
    <definedName name="DCI" localSheetId="1" hidden="1">{#N/A,#N/A,TRUE,"Front";#N/A,#N/A,TRUE,"Simple Letter";#N/A,#N/A,TRUE,"Inside";#N/A,#N/A,TRUE,"Contents";#N/A,#N/A,TRUE,"Basis";#N/A,#N/A,TRUE,"Inclusions";#N/A,#N/A,TRUE,"Exclusions";#N/A,#N/A,TRUE,"Areas";#N/A,#N/A,TRUE,"Summary";#N/A,#N/A,TRUE,"Detail"}</definedName>
    <definedName name="DCI" localSheetId="0" hidden="1">{#N/A,#N/A,TRUE,"Front";#N/A,#N/A,TRUE,"Simple Letter";#N/A,#N/A,TRUE,"Inside";#N/A,#N/A,TRUE,"Contents";#N/A,#N/A,TRUE,"Basis";#N/A,#N/A,TRUE,"Inclusions";#N/A,#N/A,TRUE,"Exclusions";#N/A,#N/A,TRUE,"Areas";#N/A,#N/A,TRUE,"Summary";#N/A,#N/A,TRUE,"Detail"}</definedName>
    <definedName name="DCI" hidden="1">{#N/A,#N/A,TRUE,"Front";#N/A,#N/A,TRUE,"Simple Letter";#N/A,#N/A,TRUE,"Inside";#N/A,#N/A,TRUE,"Contents";#N/A,#N/A,TRUE,"Basis";#N/A,#N/A,TRUE,"Inclusions";#N/A,#N/A,TRUE,"Exclusions";#N/A,#N/A,TRUE,"Areas";#N/A,#N/A,TRUE,"Summary";#N/A,#N/A,TRUE,"Detail"}</definedName>
    <definedName name="DD">#REF!</definedName>
    <definedName name="ddcx" localSheetId="1" hidden="1">{#N/A,#N/A,TRUE,"Cover";#N/A,#N/A,TRUE,"Conts";#N/A,#N/A,TRUE,"VOS";#N/A,#N/A,TRUE,"Warrington";#N/A,#N/A,TRUE,"Widnes"}</definedName>
    <definedName name="ddcx" localSheetId="0" hidden="1">{#N/A,#N/A,TRUE,"Cover";#N/A,#N/A,TRUE,"Conts";#N/A,#N/A,TRUE,"VOS";#N/A,#N/A,TRUE,"Warrington";#N/A,#N/A,TRUE,"Widnes"}</definedName>
    <definedName name="ddcx" hidden="1">{#N/A,#N/A,TRUE,"Cover";#N/A,#N/A,TRUE,"Conts";#N/A,#N/A,TRUE,"VOS";#N/A,#N/A,TRUE,"Warrington";#N/A,#N/A,TRUE,"Widnes"}</definedName>
    <definedName name="ddd" localSheetId="1" hidden="1">{#N/A,#N/A,TRUE,"Cover Memo";"Complete Sys. Estimate",#N/A,TRUE,"Change Summary";"Complete Sys. Estimate",#N/A,TRUE,"Estimate Summary";"Complete Sys. Estimate",#N/A,TRUE,"Dept. Summary";"Complete Sys. Estimate",#N/A,TRUE,"DOW Detail"}</definedName>
    <definedName name="ddd" localSheetId="0" hidden="1">{#N/A,#N/A,TRUE,"Cover Memo";"Complete Sys. Estimate",#N/A,TRUE,"Change Summary";"Complete Sys. Estimate",#N/A,TRUE,"Estimate Summary";"Complete Sys. Estimate",#N/A,TRUE,"Dept. Summary";"Complete Sys. Estimate",#N/A,TRUE,"DOW Detail"}</definedName>
    <definedName name="ddd" hidden="1">{#N/A,#N/A,TRUE,"Cover Memo";"Complete Sys. Estimate",#N/A,TRUE,"Change Summary";"Complete Sys. Estimate",#N/A,TRUE,"Estimate Summary";"Complete Sys. Estimate",#N/A,TRUE,"Dept. Summary";"Complete Sys. Estimate",#N/A,TRUE,"DOW Detail"}</definedName>
    <definedName name="dddd" localSheetId="1" hidden="1">{#N/A,#N/A,TRUE,"Cover Memo";"Complete Sys. Estimate",#N/A,TRUE,"Change Summary";"Complete Sys. Estimate",#N/A,TRUE,"Estimate Summary";"Complete Sys. Estimate",#N/A,TRUE,"Dept. Summary";"Complete Sys. Estimate",#N/A,TRUE,"DOW Detail"}</definedName>
    <definedName name="dddd" localSheetId="0" hidden="1">{#N/A,#N/A,TRUE,"Cover Memo";"Complete Sys. Estimate",#N/A,TRUE,"Change Summary";"Complete Sys. Estimate",#N/A,TRUE,"Estimate Summary";"Complete Sys. Estimate",#N/A,TRUE,"Dept. Summary";"Complete Sys. Estimate",#N/A,TRUE,"DOW Detail"}</definedName>
    <definedName name="dddd" hidden="1">{#N/A,#N/A,TRUE,"Cover Memo";"Complete Sys. Estimate",#N/A,TRUE,"Change Summary";"Complete Sys. Estimate",#N/A,TRUE,"Estimate Summary";"Complete Sys. Estimate",#N/A,TRUE,"Dept. Summary";"Complete Sys. Estimate",#N/A,TRUE,"DOW Detail"}</definedName>
    <definedName name="ddddd" localSheetId="1" hidden="1">{#N/A,#N/A,TRUE,"Cover Memo";"Complete Sys. Estimate",#N/A,TRUE,"Change Summary";"Complete Sys. Estimate",#N/A,TRUE,"Estimate Summary";"Complete Sys. Estimate",#N/A,TRUE,"Dept. Summary";"Complete Sys. Estimate",#N/A,TRUE,"DOW Detail"}</definedName>
    <definedName name="ddddd" localSheetId="0" hidden="1">{#N/A,#N/A,TRUE,"Cover Memo";"Complete Sys. Estimate",#N/A,TRUE,"Change Summary";"Complete Sys. Estimate",#N/A,TRUE,"Estimate Summary";"Complete Sys. Estimate",#N/A,TRUE,"Dept. Summary";"Complete Sys. Estimate",#N/A,TRUE,"DOW Detail"}</definedName>
    <definedName name="ddddd" hidden="1">{#N/A,#N/A,TRUE,"Cover Memo";"Complete Sys. Estimate",#N/A,TRUE,"Change Summary";"Complete Sys. Estimate",#N/A,TRUE,"Estimate Summary";"Complete Sys. Estimate",#N/A,TRUE,"Dept. Summary";"Complete Sys. Estimate",#N/A,TRUE,"DOW Detail"}</definedName>
    <definedName name="dddddd">#REF!</definedName>
    <definedName name="DDDDDDDDDDDDDD" localSheetId="1" hidden="1">{#N/A,#N/A,TRUE,"Cover Memo";"Ride Estimate",#N/A,TRUE,"Change Summary";"Ride Estimate",#N/A,TRUE,"Estimate Summary";"Ride Estimate",#N/A,TRUE,"Dept. Summary";"Ride Estimate",#N/A,TRUE,"DOW Detail"}</definedName>
    <definedName name="DDDDDDDDDDDDDD" localSheetId="0" hidden="1">{#N/A,#N/A,TRUE,"Cover Memo";"Ride Estimate",#N/A,TRUE,"Change Summary";"Ride Estimate",#N/A,TRUE,"Estimate Summary";"Ride Estimate",#N/A,TRUE,"Dept. Summary";"Ride Estimate",#N/A,TRUE,"DOW Detail"}</definedName>
    <definedName name="DDDDDDDDDDDDDD" hidden="1">{#N/A,#N/A,TRUE,"Cover Memo";"Ride Estimate",#N/A,TRUE,"Change Summary";"Ride Estimate",#N/A,TRUE,"Estimate Summary";"Ride Estimate",#N/A,TRUE,"Dept. Summary";"Ride Estimate",#N/A,TRUE,"DOW Detail"}</definedName>
    <definedName name="ddddddddddddddd" hidden="1">[35]SUMMARY!#REF!</definedName>
    <definedName name="dddt" localSheetId="1" hidden="1">{"'Break down'!$A$4"}</definedName>
    <definedName name="dddt" localSheetId="0" hidden="1">{"'Break down'!$A$4"}</definedName>
    <definedName name="dddt" hidden="1">{"'Break down'!$A$4"}</definedName>
    <definedName name="dddz" localSheetId="1" hidden="1">{"'Break down'!$A$4"}</definedName>
    <definedName name="dddz" localSheetId="0" hidden="1">{"'Break down'!$A$4"}</definedName>
    <definedName name="dddz" hidden="1">{"'Break down'!$A$4"}</definedName>
    <definedName name="ddfd" localSheetId="1" hidden="1">{"'Break down'!$A$4"}</definedName>
    <definedName name="ddfd" localSheetId="0" hidden="1">{"'Break down'!$A$4"}</definedName>
    <definedName name="ddfd" hidden="1">{"'Break down'!$A$4"}</definedName>
    <definedName name="Ded">#REF!</definedName>
    <definedName name="def" hidden="1">[16]FitOutConfCentre!#REF!</definedName>
    <definedName name="Delshan" localSheetId="1" hidden="1">{#N/A,#N/A,FALSE,"VCR"}</definedName>
    <definedName name="Delshan" localSheetId="0" hidden="1">{#N/A,#N/A,FALSE,"VCR"}</definedName>
    <definedName name="Delshan" hidden="1">{#N/A,#N/A,FALSE,"VCR"}</definedName>
    <definedName name="DELTA20">#REF!</definedName>
    <definedName name="DELTA20___0">#REF!</definedName>
    <definedName name="DELTA20___13">#REF!</definedName>
    <definedName name="Depereciation" localSheetId="1" hidden="1">{"'Furniture&amp; O.E'!$A$4:$D$27"}</definedName>
    <definedName name="Depereciation" localSheetId="0" hidden="1">{"'Furniture&amp; O.E'!$A$4:$D$27"}</definedName>
    <definedName name="Depereciation" hidden="1">{"'Furniture&amp; O.E'!$A$4:$D$27"}</definedName>
    <definedName name="Depth">#REF!</definedName>
    <definedName name="Depth_1">#N/A</definedName>
    <definedName name="designed">#REF!</definedName>
    <definedName name="DEVIATE">#REF!</definedName>
    <definedName name="dewrwe">#REF!</definedName>
    <definedName name="Df">#REF!</definedName>
    <definedName name="Df_1">#N/A</definedName>
    <definedName name="dfde" hidden="1">[36]Micro!#REF!</definedName>
    <definedName name="DFDF" localSheetId="1" hidden="1">{#N/A,#N/A,TRUE,"Cover Memo";"Complete Sys. Estimate",#N/A,TRUE,"Change Summary";"Complete Sys. Estimate",#N/A,TRUE,"Estimate Summary";"Complete Sys. Estimate",#N/A,TRUE,"Dept. Summary";"Complete Sys. Estimate",#N/A,TRUE,"DOW Detail"}</definedName>
    <definedName name="DFDF" localSheetId="0" hidden="1">{#N/A,#N/A,TRUE,"Cover Memo";"Complete Sys. Estimate",#N/A,TRUE,"Change Summary";"Complete Sys. Estimate",#N/A,TRUE,"Estimate Summary";"Complete Sys. Estimate",#N/A,TRUE,"Dept. Summary";"Complete Sys. Estimate",#N/A,TRUE,"DOW Detail"}</definedName>
    <definedName name="DFDF" hidden="1">{#N/A,#N/A,TRUE,"Cover Memo";"Complete Sys. Estimate",#N/A,TRUE,"Change Summary";"Complete Sys. Estimate",#N/A,TRUE,"Estimate Summary";"Complete Sys. Estimate",#N/A,TRUE,"Dept. Summary";"Complete Sys. Estimate",#N/A,TRUE,"DOW Detail"}</definedName>
    <definedName name="DFDS" hidden="1">[8]FitOutConfCentre!#REF!</definedName>
    <definedName name="Dff">#REF!</definedName>
    <definedName name="Dff_1">#N/A</definedName>
    <definedName name="dffds" localSheetId="1" hidden="1">{#N/A,#N/A,TRUE,"Front";#N/A,#N/A,TRUE,"Simple Letter";#N/A,#N/A,TRUE,"Inside";#N/A,#N/A,TRUE,"Contents";#N/A,#N/A,TRUE,"Basis";#N/A,#N/A,TRUE,"Inclusions";#N/A,#N/A,TRUE,"Exclusions";#N/A,#N/A,TRUE,"Areas";#N/A,#N/A,TRUE,"Summary";#N/A,#N/A,TRUE,"Detail"}</definedName>
    <definedName name="dffds" localSheetId="0" hidden="1">{#N/A,#N/A,TRUE,"Front";#N/A,#N/A,TRUE,"Simple Letter";#N/A,#N/A,TRUE,"Inside";#N/A,#N/A,TRUE,"Contents";#N/A,#N/A,TRUE,"Basis";#N/A,#N/A,TRUE,"Inclusions";#N/A,#N/A,TRUE,"Exclusions";#N/A,#N/A,TRUE,"Areas";#N/A,#N/A,TRUE,"Summary";#N/A,#N/A,TRUE,"Detail"}</definedName>
    <definedName name="dffds" hidden="1">{#N/A,#N/A,TRUE,"Front";#N/A,#N/A,TRUE,"Simple Letter";#N/A,#N/A,TRUE,"Inside";#N/A,#N/A,TRUE,"Contents";#N/A,#N/A,TRUE,"Basis";#N/A,#N/A,TRUE,"Inclusions";#N/A,#N/A,TRUE,"Exclusions";#N/A,#N/A,TRUE,"Areas";#N/A,#N/A,TRUE,"Summary";#N/A,#N/A,TRUE,"Detail"}</definedName>
    <definedName name="dfffff" localSheetId="1" hidden="1">{#N/A,#N/A,FALSE,"SumG";#N/A,#N/A,FALSE,"ElecG";#N/A,#N/A,FALSE,"MechG";#N/A,#N/A,FALSE,"GeotG";#N/A,#N/A,FALSE,"PrcsG";#N/A,#N/A,FALSE,"TunnG";#N/A,#N/A,FALSE,"CivlG";#N/A,#N/A,FALSE,"NtwkG";#N/A,#N/A,FALSE,"EstgG";#N/A,#N/A,FALSE,"PEngG"}</definedName>
    <definedName name="dfffff" localSheetId="0" hidden="1">{#N/A,#N/A,FALSE,"SumG";#N/A,#N/A,FALSE,"ElecG";#N/A,#N/A,FALSE,"MechG";#N/A,#N/A,FALSE,"GeotG";#N/A,#N/A,FALSE,"PrcsG";#N/A,#N/A,FALSE,"TunnG";#N/A,#N/A,FALSE,"CivlG";#N/A,#N/A,FALSE,"NtwkG";#N/A,#N/A,FALSE,"EstgG";#N/A,#N/A,FALSE,"PEngG"}</definedName>
    <definedName name="dfffff" hidden="1">{#N/A,#N/A,FALSE,"SumG";#N/A,#N/A,FALSE,"ElecG";#N/A,#N/A,FALSE,"MechG";#N/A,#N/A,FALSE,"GeotG";#N/A,#N/A,FALSE,"PrcsG";#N/A,#N/A,FALSE,"TunnG";#N/A,#N/A,FALSE,"CivlG";#N/A,#N/A,FALSE,"NtwkG";#N/A,#N/A,FALSE,"EstgG";#N/A,#N/A,FALSE,"PEngG"}</definedName>
    <definedName name="dfgh" localSheetId="1" hidden="1">{#N/A,#N/A,TRUE,"COVER";#N/A,#N/A,TRUE,"DETAILS";#N/A,#N/A,TRUE,"SUMMARY";#N/A,#N/A,TRUE,"EXP MON";#N/A,#N/A,TRUE,"APPENDIX A";#N/A,#N/A,TRUE,"APPENDIX B";#N/A,#N/A,TRUE,"APPENDIX C";#N/A,#N/A,TRUE,"APPENDIX D";#N/A,#N/A,TRUE,"APPENDIX E";#N/A,#N/A,TRUE,"APPENDIX F";#N/A,#N/A,TRUE,"APPENDIX G"}</definedName>
    <definedName name="dfgh" localSheetId="0" hidden="1">{#N/A,#N/A,TRUE,"COVER";#N/A,#N/A,TRUE,"DETAILS";#N/A,#N/A,TRUE,"SUMMARY";#N/A,#N/A,TRUE,"EXP MON";#N/A,#N/A,TRUE,"APPENDIX A";#N/A,#N/A,TRUE,"APPENDIX B";#N/A,#N/A,TRUE,"APPENDIX C";#N/A,#N/A,TRUE,"APPENDIX D";#N/A,#N/A,TRUE,"APPENDIX E";#N/A,#N/A,TRUE,"APPENDIX F";#N/A,#N/A,TRUE,"APPENDIX G"}</definedName>
    <definedName name="dfgh" hidden="1">{#N/A,#N/A,TRUE,"COVER";#N/A,#N/A,TRUE,"DETAILS";#N/A,#N/A,TRUE,"SUMMARY";#N/A,#N/A,TRUE,"EXP MON";#N/A,#N/A,TRUE,"APPENDIX A";#N/A,#N/A,TRUE,"APPENDIX B";#N/A,#N/A,TRUE,"APPENDIX C";#N/A,#N/A,TRUE,"APPENDIX D";#N/A,#N/A,TRUE,"APPENDIX E";#N/A,#N/A,TRUE,"APPENDIX F";#N/A,#N/A,TRUE,"APPENDIX G"}</definedName>
    <definedName name="DFRG" hidden="1">[8]FitOutConfCentre!#REF!</definedName>
    <definedName name="dfsaf" localSheetId="1" hidden="1">{#N/A,#N/A,TRUE,"Cover";#N/A,#N/A,TRUE,"Conts";#N/A,#N/A,TRUE,"VOS";#N/A,#N/A,TRUE,"Warrington";#N/A,#N/A,TRUE,"Widnes"}</definedName>
    <definedName name="dfsaf" localSheetId="0" hidden="1">{#N/A,#N/A,TRUE,"Cover";#N/A,#N/A,TRUE,"Conts";#N/A,#N/A,TRUE,"VOS";#N/A,#N/A,TRUE,"Warrington";#N/A,#N/A,TRUE,"Widnes"}</definedName>
    <definedName name="dfsaf" hidden="1">{#N/A,#N/A,TRUE,"Cover";#N/A,#N/A,TRUE,"Conts";#N/A,#N/A,TRUE,"VOS";#N/A,#N/A,TRUE,"Warrington";#N/A,#N/A,TRUE,"Widnes"}</definedName>
    <definedName name="DFSSA" localSheetId="1" hidden="1">{#N/A,#N/A,FALSE,"운반시간"}</definedName>
    <definedName name="DFSSA" localSheetId="0" hidden="1">{#N/A,#N/A,FALSE,"운반시간"}</definedName>
    <definedName name="DFSSA" hidden="1">{#N/A,#N/A,FALSE,"운반시간"}</definedName>
    <definedName name="dgagd" localSheetId="1" hidden="1">{#N/A,#N/A,TRUE,"Basic";#N/A,#N/A,TRUE,"EXT-TABLE";#N/A,#N/A,TRUE,"STEEL";#N/A,#N/A,TRUE,"INT-Table";#N/A,#N/A,TRUE,"STEEL";#N/A,#N/A,TRUE,"Door"}</definedName>
    <definedName name="dgagd" localSheetId="0" hidden="1">{#N/A,#N/A,TRUE,"Basic";#N/A,#N/A,TRUE,"EXT-TABLE";#N/A,#N/A,TRUE,"STEEL";#N/A,#N/A,TRUE,"INT-Table";#N/A,#N/A,TRUE,"STEEL";#N/A,#N/A,TRUE,"Door"}</definedName>
    <definedName name="dgagd" hidden="1">{#N/A,#N/A,TRUE,"Basic";#N/A,#N/A,TRUE,"EXT-TABLE";#N/A,#N/A,TRUE,"STEEL";#N/A,#N/A,TRUE,"INT-Table";#N/A,#N/A,TRUE,"STEEL";#N/A,#N/A,TRUE,"Door"}</definedName>
    <definedName name="dgfd" localSheetId="1" hidden="1">{#N/A,#N/A,FALSE,"SumG";#N/A,#N/A,FALSE,"ElecG";#N/A,#N/A,FALSE,"MechG";#N/A,#N/A,FALSE,"GeotG";#N/A,#N/A,FALSE,"PrcsG";#N/A,#N/A,FALSE,"TunnG";#N/A,#N/A,FALSE,"CivlG";#N/A,#N/A,FALSE,"NtwkG";#N/A,#N/A,FALSE,"EstgG";#N/A,#N/A,FALSE,"PEngG"}</definedName>
    <definedName name="dgfd" localSheetId="0" hidden="1">{#N/A,#N/A,FALSE,"SumG";#N/A,#N/A,FALSE,"ElecG";#N/A,#N/A,FALSE,"MechG";#N/A,#N/A,FALSE,"GeotG";#N/A,#N/A,FALSE,"PrcsG";#N/A,#N/A,FALSE,"TunnG";#N/A,#N/A,FALSE,"CivlG";#N/A,#N/A,FALSE,"NtwkG";#N/A,#N/A,FALSE,"EstgG";#N/A,#N/A,FALSE,"PEngG"}</definedName>
    <definedName name="dgfd" hidden="1">{#N/A,#N/A,FALSE,"SumG";#N/A,#N/A,FALSE,"ElecG";#N/A,#N/A,FALSE,"MechG";#N/A,#N/A,FALSE,"GeotG";#N/A,#N/A,FALSE,"PrcsG";#N/A,#N/A,FALSE,"TunnG";#N/A,#N/A,FALSE,"CivlG";#N/A,#N/A,FALSE,"NtwkG";#N/A,#N/A,FALSE,"EstgG";#N/A,#N/A,FALSE,"PEngG"}</definedName>
    <definedName name="dgsd" hidden="1">#REF!</definedName>
    <definedName name="DHTML" localSheetId="1" hidden="1">{"'Sheet1'!$A$4386:$N$4591"}</definedName>
    <definedName name="DHTML" localSheetId="0" hidden="1">{"'Sheet1'!$A$4386:$N$4591"}</definedName>
    <definedName name="DHTML" hidden="1">{"'Sheet1'!$A$4386:$N$4591"}</definedName>
    <definedName name="Di">#REF!</definedName>
    <definedName name="DIGN" localSheetId="1" hidden="1">{#N/A,#N/A,TRUE,"Basic";#N/A,#N/A,TRUE,"EXT-TABLE";#N/A,#N/A,TRUE,"STEEL";#N/A,#N/A,TRUE,"INT-Table";#N/A,#N/A,TRUE,"STEEL";#N/A,#N/A,TRUE,"Door"}</definedName>
    <definedName name="DIGN" localSheetId="0" hidden="1">{#N/A,#N/A,TRUE,"Basic";#N/A,#N/A,TRUE,"EXT-TABLE";#N/A,#N/A,TRUE,"STEEL";#N/A,#N/A,TRUE,"INT-Table";#N/A,#N/A,TRUE,"STEEL";#N/A,#N/A,TRUE,"Door"}</definedName>
    <definedName name="DIGN" hidden="1">{#N/A,#N/A,TRUE,"Basic";#N/A,#N/A,TRUE,"EXT-TABLE";#N/A,#N/A,TRUE,"STEEL";#N/A,#N/A,TRUE,"INT-Table";#N/A,#N/A,TRUE,"STEEL";#N/A,#N/A,TRUE,"Door"}</definedName>
    <definedName name="Discount" hidden="1">#REF!</definedName>
    <definedName name="display_area_2" hidden="1">#REF!</definedName>
    <definedName name="djjii" localSheetId="1" hidden="1">{#N/A,#N/A,TRUE,"Cover";#N/A,#N/A,TRUE,"Conts";#N/A,#N/A,TRUE,"VOS";#N/A,#N/A,TRUE,"Warrington";#N/A,#N/A,TRUE,"Widnes"}</definedName>
    <definedName name="djjii" localSheetId="0" hidden="1">{#N/A,#N/A,TRUE,"Cover";#N/A,#N/A,TRUE,"Conts";#N/A,#N/A,TRUE,"VOS";#N/A,#N/A,TRUE,"Warrington";#N/A,#N/A,TRUE,"Widnes"}</definedName>
    <definedName name="djjii" hidden="1">{#N/A,#N/A,TRUE,"Cover";#N/A,#N/A,TRUE,"Conts";#N/A,#N/A,TRUE,"VOS";#N/A,#N/A,TRUE,"Warrington";#N/A,#N/A,TRUE,"Widnes"}</definedName>
    <definedName name="DKDLFJKDS" localSheetId="1" hidden="1">{#N/A,#N/A,TRUE,"Basic";#N/A,#N/A,TRUE,"EXT-TABLE";#N/A,#N/A,TRUE,"STEEL";#N/A,#N/A,TRUE,"INT-Table";#N/A,#N/A,TRUE,"STEEL";#N/A,#N/A,TRUE,"Door"}</definedName>
    <definedName name="DKDLFJKDS" localSheetId="0" hidden="1">{#N/A,#N/A,TRUE,"Basic";#N/A,#N/A,TRUE,"EXT-TABLE";#N/A,#N/A,TRUE,"STEEL";#N/A,#N/A,TRUE,"INT-Table";#N/A,#N/A,TRUE,"STEEL";#N/A,#N/A,TRUE,"Door"}</definedName>
    <definedName name="DKDLFJKDS" hidden="1">{#N/A,#N/A,TRUE,"Basic";#N/A,#N/A,TRUE,"EXT-TABLE";#N/A,#N/A,TRUE,"STEEL";#N/A,#N/A,TRUE,"INT-Table";#N/A,#N/A,TRUE,"STEEL";#N/A,#N/A,TRUE,"Door"}</definedName>
    <definedName name="dl">#REF!</definedName>
    <definedName name="dl___0">#REF!</definedName>
    <definedName name="dl___13">#REF!</definedName>
    <definedName name="Do">#REF!</definedName>
    <definedName name="docu">#REF!</definedName>
    <definedName name="Door" hidden="1">[37]SUMMARY!#REF!</definedName>
    <definedName name="Double">#REF!</definedName>
    <definedName name="DQ">#REF!</definedName>
    <definedName name="drytytuyu" localSheetId="1" hidden="1">{#N/A,#N/A,TRUE,"Cover";#N/A,#N/A,TRUE,"Conts";#N/A,#N/A,TRUE,"VOS";#N/A,#N/A,TRUE,"Warrington";#N/A,#N/A,TRUE,"Widnes"}</definedName>
    <definedName name="drytytuyu" localSheetId="0" hidden="1">{#N/A,#N/A,TRUE,"Cover";#N/A,#N/A,TRUE,"Conts";#N/A,#N/A,TRUE,"VOS";#N/A,#N/A,TRUE,"Warrington";#N/A,#N/A,TRUE,"Widnes"}</definedName>
    <definedName name="drytytuyu" hidden="1">{#N/A,#N/A,TRUE,"Cover";#N/A,#N/A,TRUE,"Conts";#N/A,#N/A,TRUE,"VOS";#N/A,#N/A,TRUE,"Warrington";#N/A,#N/A,TRUE,"Widnes"}</definedName>
    <definedName name="Ds">#REF!</definedName>
    <definedName name="Ds___0">#REF!</definedName>
    <definedName name="Ds___13">#REF!</definedName>
    <definedName name="dsat">#REF!</definedName>
    <definedName name="dscb">#REF!</definedName>
    <definedName name="dsd" localSheetId="1" hidden="1">{#N/A,#N/A,TRUE,"Cover Memo";"Ride Estimate",#N/A,TRUE,"Change Summary";"Ride Estimate",#N/A,TRUE,"Estimate Summary";"Ride Estimate",#N/A,TRUE,"Dept. Summary";"Ride Estimate",#N/A,TRUE,"DOW Detail"}</definedName>
    <definedName name="dsd" localSheetId="0" hidden="1">{#N/A,#N/A,TRUE,"Cover Memo";"Ride Estimate",#N/A,TRUE,"Change Summary";"Ride Estimate",#N/A,TRUE,"Estimate Summary";"Ride Estimate",#N/A,TRUE,"Dept. Summary";"Ride Estimate",#N/A,TRUE,"DOW Detail"}</definedName>
    <definedName name="dsd" hidden="1">{#N/A,#N/A,TRUE,"Cover Memo";"Ride Estimate",#N/A,TRUE,"Change Summary";"Ride Estimate",#N/A,TRUE,"Estimate Summary";"Ride Estimate",#N/A,TRUE,"Dept. Summary";"Ride Estimate",#N/A,TRUE,"DOW Detail"}</definedName>
    <definedName name="dsf" localSheetId="1" hidden="1">{#N/A,#N/A,TRUE,"Cover Memo";"Complete Sys. Estimate",#N/A,TRUE,"Change Summary";"Complete Sys. Estimate",#N/A,TRUE,"Estimate Summary";"Complete Sys. Estimate",#N/A,TRUE,"Dept. Summary";"Complete Sys. Estimate",#N/A,TRUE,"DOW Detail"}</definedName>
    <definedName name="dsf" localSheetId="0" hidden="1">{#N/A,#N/A,TRUE,"Cover Memo";"Complete Sys. Estimate",#N/A,TRUE,"Change Summary";"Complete Sys. Estimate",#N/A,TRUE,"Estimate Summary";"Complete Sys. Estimate",#N/A,TRUE,"Dept. Summary";"Complete Sys. Estimate",#N/A,TRUE,"DOW Detail"}</definedName>
    <definedName name="dsf" hidden="1">{#N/A,#N/A,TRUE,"Cover Memo";"Complete Sys. Estimate",#N/A,TRUE,"Change Summary";"Complete Sys. Estimate",#N/A,TRUE,"Estimate Summary";"Complete Sys. Estimate",#N/A,TRUE,"Dept. Summary";"Complete Sys. Estimate",#N/A,TRUE,"DOW Detail"}</definedName>
    <definedName name="DST">#REF!</definedName>
    <definedName name="DT_A2"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_A2"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dtdry" localSheetId="1" hidden="1">{#N/A,#N/A,TRUE,"Cover";#N/A,#N/A,TRUE,"Conts";#N/A,#N/A,TRUE,"VOS";#N/A,#N/A,TRUE,"Warrington";#N/A,#N/A,TRUE,"Widnes"}</definedName>
    <definedName name="dtdry" localSheetId="0" hidden="1">{#N/A,#N/A,TRUE,"Cover";#N/A,#N/A,TRUE,"Conts";#N/A,#N/A,TRUE,"VOS";#N/A,#N/A,TRUE,"Warrington";#N/A,#N/A,TRUE,"Widnes"}</definedName>
    <definedName name="dtdry" hidden="1">{#N/A,#N/A,TRUE,"Cover";#N/A,#N/A,TRUE,"Conts";#N/A,#N/A,TRUE,"VOS";#N/A,#N/A,TRUE,"Warrington";#N/A,#N/A,TRUE,"Widnes"}</definedName>
    <definedName name="dturuthju" localSheetId="1" hidden="1">{#N/A,#N/A,TRUE,"Cover";#N/A,#N/A,TRUE,"Conts";#N/A,#N/A,TRUE,"VOS";#N/A,#N/A,TRUE,"Warrington";#N/A,#N/A,TRUE,"Widnes"}</definedName>
    <definedName name="dturuthju" localSheetId="0" hidden="1">{#N/A,#N/A,TRUE,"Cover";#N/A,#N/A,TRUE,"Conts";#N/A,#N/A,TRUE,"VOS";#N/A,#N/A,TRUE,"Warrington";#N/A,#N/A,TRUE,"Widnes"}</definedName>
    <definedName name="dturuthju" hidden="1">{#N/A,#N/A,TRUE,"Cover";#N/A,#N/A,TRUE,"Conts";#N/A,#N/A,TRUE,"VOS";#N/A,#N/A,TRUE,"Warrington";#N/A,#N/A,TRUE,"Widnes"}</definedName>
    <definedName name="dueuuiyj" localSheetId="1" hidden="1">{#N/A,#N/A,TRUE,"Cover";#N/A,#N/A,TRUE,"Conts";#N/A,#N/A,TRUE,"VOS";#N/A,#N/A,TRUE,"Warrington";#N/A,#N/A,TRUE,"Widnes"}</definedName>
    <definedName name="dueuuiyj" localSheetId="0" hidden="1">{#N/A,#N/A,TRUE,"Cover";#N/A,#N/A,TRUE,"Conts";#N/A,#N/A,TRUE,"VOS";#N/A,#N/A,TRUE,"Warrington";#N/A,#N/A,TRUE,"Widnes"}</definedName>
    <definedName name="dueuuiyj" hidden="1">{#N/A,#N/A,TRUE,"Cover";#N/A,#N/A,TRUE,"Conts";#N/A,#N/A,TRUE,"VOS";#N/A,#N/A,TRUE,"Warrington";#N/A,#N/A,TRUE,"Widnes"}</definedName>
    <definedName name="dvbgf" localSheetId="1" hidden="1">{#N/A,#N/A,FALSE,"SumD";#N/A,#N/A,FALSE,"ElecD";#N/A,#N/A,FALSE,"MechD";#N/A,#N/A,FALSE,"GeotD";#N/A,#N/A,FALSE,"PrcsD";#N/A,#N/A,FALSE,"TunnD";#N/A,#N/A,FALSE,"CivlD";#N/A,#N/A,FALSE,"NtwkD";#N/A,#N/A,FALSE,"EstgD";#N/A,#N/A,FALSE,"PEngD"}</definedName>
    <definedName name="dvbgf" localSheetId="0" hidden="1">{#N/A,#N/A,FALSE,"SumD";#N/A,#N/A,FALSE,"ElecD";#N/A,#N/A,FALSE,"MechD";#N/A,#N/A,FALSE,"GeotD";#N/A,#N/A,FALSE,"PrcsD";#N/A,#N/A,FALSE,"TunnD";#N/A,#N/A,FALSE,"CivlD";#N/A,#N/A,FALSE,"NtwkD";#N/A,#N/A,FALSE,"EstgD";#N/A,#N/A,FALSE,"PEngD"}</definedName>
    <definedName name="dvbgf" hidden="1">{#N/A,#N/A,FALSE,"SumD";#N/A,#N/A,FALSE,"ElecD";#N/A,#N/A,FALSE,"MechD";#N/A,#N/A,FALSE,"GeotD";#N/A,#N/A,FALSE,"PrcsD";#N/A,#N/A,FALSE,"TunnD";#N/A,#N/A,FALSE,"CivlD";#N/A,#N/A,FALSE,"NtwkD";#N/A,#N/A,FALSE,"EstgD";#N/A,#N/A,FALSE,"PEngD"}</definedName>
    <definedName name="DW" localSheetId="1" hidden="1">{"'장비'!$A$3:$M$12"}</definedName>
    <definedName name="DW" localSheetId="0" hidden="1">{"'장비'!$A$3:$M$12"}</definedName>
    <definedName name="DW" hidden="1">{"'장비'!$A$3:$M$12"}</definedName>
    <definedName name="DWEDWD" localSheetId="1" hidden="1">{#N/A,#N/A,FALSE,"양식(을)"}</definedName>
    <definedName name="DWEDWD" localSheetId="0" hidden="1">{#N/A,#N/A,FALSE,"양식(을)"}</definedName>
    <definedName name="DWEDWD" hidden="1">{#N/A,#N/A,FALSE,"양식(을)"}</definedName>
    <definedName name="DWG">#REF!</definedName>
    <definedName name="dwgyg" localSheetId="1" hidden="1">{#N/A,#N/A,TRUE,"Front";#N/A,#N/A,TRUE,"Simple Letter";#N/A,#N/A,TRUE,"Inside";#N/A,#N/A,TRUE,"Contents";#N/A,#N/A,TRUE,"Basis";#N/A,#N/A,TRUE,"Inclusions";#N/A,#N/A,TRUE,"Exclusions";#N/A,#N/A,TRUE,"Areas";#N/A,#N/A,TRUE,"Summary";#N/A,#N/A,TRUE,"Detail"}</definedName>
    <definedName name="dwgyg" localSheetId="0" hidden="1">{#N/A,#N/A,TRUE,"Front";#N/A,#N/A,TRUE,"Simple Letter";#N/A,#N/A,TRUE,"Inside";#N/A,#N/A,TRUE,"Contents";#N/A,#N/A,TRUE,"Basis";#N/A,#N/A,TRUE,"Inclusions";#N/A,#N/A,TRUE,"Exclusions";#N/A,#N/A,TRUE,"Areas";#N/A,#N/A,TRUE,"Summary";#N/A,#N/A,TRUE,"Detail"}</definedName>
    <definedName name="dwgyg" hidden="1">{#N/A,#N/A,TRUE,"Front";#N/A,#N/A,TRUE,"Simple Letter";#N/A,#N/A,TRUE,"Inside";#N/A,#N/A,TRUE,"Contents";#N/A,#N/A,TRUE,"Basis";#N/A,#N/A,TRUE,"Inclusions";#N/A,#N/A,TRUE,"Exclusions";#N/A,#N/A,TRUE,"Areas";#N/A,#N/A,TRUE,"Summary";#N/A,#N/A,TRUE,"Detail"}</definedName>
    <definedName name="DWPRICE" hidden="1">[38]Quantity!#REF!</definedName>
    <definedName name="dwv" localSheetId="1" hidden="1">{#N/A,#N/A,TRUE,"Basic";#N/A,#N/A,TRUE,"EXT-TABLE";#N/A,#N/A,TRUE,"STEEL";#N/A,#N/A,TRUE,"INT-Table";#N/A,#N/A,TRUE,"STEEL";#N/A,#N/A,TRUE,"Door"}</definedName>
    <definedName name="dwv" localSheetId="0" hidden="1">{#N/A,#N/A,TRUE,"Basic";#N/A,#N/A,TRUE,"EXT-TABLE";#N/A,#N/A,TRUE,"STEEL";#N/A,#N/A,TRUE,"INT-Table";#N/A,#N/A,TRUE,"STEEL";#N/A,#N/A,TRUE,"Door"}</definedName>
    <definedName name="dwv" hidden="1">{#N/A,#N/A,TRUE,"Basic";#N/A,#N/A,TRUE,"EXT-TABLE";#N/A,#N/A,TRUE,"STEEL";#N/A,#N/A,TRUE,"INT-Table";#N/A,#N/A,TRUE,"STEEL";#N/A,#N/A,TRUE,"Door"}</definedName>
    <definedName name="dydfugfuj" localSheetId="1" hidden="1">{#N/A,#N/A,TRUE,"Cover";#N/A,#N/A,TRUE,"Conts";#N/A,#N/A,TRUE,"VOS";#N/A,#N/A,TRUE,"Warrington";#N/A,#N/A,TRUE,"Widnes"}</definedName>
    <definedName name="dydfugfuj" localSheetId="0" hidden="1">{#N/A,#N/A,TRUE,"Cover";#N/A,#N/A,TRUE,"Conts";#N/A,#N/A,TRUE,"VOS";#N/A,#N/A,TRUE,"Warrington";#N/A,#N/A,TRUE,"Widnes"}</definedName>
    <definedName name="dydfugfuj" hidden="1">{#N/A,#N/A,TRUE,"Cover";#N/A,#N/A,TRUE,"Conts";#N/A,#N/A,TRUE,"VOS";#N/A,#N/A,TRUE,"Warrington";#N/A,#N/A,TRUE,"Widnes"}</definedName>
    <definedName name="dyuiuouo" localSheetId="1" hidden="1">{#N/A,#N/A,TRUE,"Cover";#N/A,#N/A,TRUE,"Conts";#N/A,#N/A,TRUE,"VOS";#N/A,#N/A,TRUE,"Warrington";#N/A,#N/A,TRUE,"Widnes"}</definedName>
    <definedName name="dyuiuouo" localSheetId="0" hidden="1">{#N/A,#N/A,TRUE,"Cover";#N/A,#N/A,TRUE,"Conts";#N/A,#N/A,TRUE,"VOS";#N/A,#N/A,TRUE,"Warrington";#N/A,#N/A,TRUE,"Widnes"}</definedName>
    <definedName name="dyuiuouo" hidden="1">{#N/A,#N/A,TRUE,"Cover";#N/A,#N/A,TRUE,"Conts";#N/A,#N/A,TRUE,"VOS";#N/A,#N/A,TRUE,"Warrington";#N/A,#N/A,TRUE,"Widnes"}</definedName>
    <definedName name="e">#REF!</definedName>
    <definedName name="eagrga" localSheetId="1" hidden="1">{#N/A,#N/A,TRUE,"Cover";#N/A,#N/A,TRUE,"Conts";#N/A,#N/A,TRUE,"VOS";#N/A,#N/A,TRUE,"Warrington";#N/A,#N/A,TRUE,"Widnes"}</definedName>
    <definedName name="eagrga" localSheetId="0" hidden="1">{#N/A,#N/A,TRUE,"Cover";#N/A,#N/A,TRUE,"Conts";#N/A,#N/A,TRUE,"VOS";#N/A,#N/A,TRUE,"Warrington";#N/A,#N/A,TRUE,"Widnes"}</definedName>
    <definedName name="eagrga" hidden="1">{#N/A,#N/A,TRUE,"Cover";#N/A,#N/A,TRUE,"Conts";#N/A,#N/A,TRUE,"VOS";#N/A,#N/A,TRUE,"Warrington";#N/A,#N/A,TRUE,"Widnes"}</definedName>
    <definedName name="Ebc">#REF!</definedName>
    <definedName name="Ebc_1">#N/A</definedName>
    <definedName name="ee" localSheetId="1" hidden="1">{#N/A,#N/A,FALSE,"SumG";#N/A,#N/A,FALSE,"ElecG";#N/A,#N/A,FALSE,"MechG";#N/A,#N/A,FALSE,"GeotG";#N/A,#N/A,FALSE,"PrcsG";#N/A,#N/A,FALSE,"TunnG";#N/A,#N/A,FALSE,"CivlG";#N/A,#N/A,FALSE,"NtwkG";#N/A,#N/A,FALSE,"EstgG";#N/A,#N/A,FALSE,"PEngG"}</definedName>
    <definedName name="ee" localSheetId="0" hidden="1">{#N/A,#N/A,FALSE,"SumG";#N/A,#N/A,FALSE,"ElecG";#N/A,#N/A,FALSE,"MechG";#N/A,#N/A,FALSE,"GeotG";#N/A,#N/A,FALSE,"PrcsG";#N/A,#N/A,FALSE,"TunnG";#N/A,#N/A,FALSE,"CivlG";#N/A,#N/A,FALSE,"NtwkG";#N/A,#N/A,FALSE,"EstgG";#N/A,#N/A,FALSE,"PEngG"}</definedName>
    <definedName name="ee" hidden="1">{#N/A,#N/A,FALSE,"SumG";#N/A,#N/A,FALSE,"ElecG";#N/A,#N/A,FALSE,"MechG";#N/A,#N/A,FALSE,"GeotG";#N/A,#N/A,FALSE,"PrcsG";#N/A,#N/A,FALSE,"TunnG";#N/A,#N/A,FALSE,"CivlG";#N/A,#N/A,FALSE,"NtwkG";#N/A,#N/A,FALSE,"EstgG";#N/A,#N/A,FALSE,"PEngG"}</definedName>
    <definedName name="eee">#REF!</definedName>
    <definedName name="eeeee" localSheetId="1" hidden="1">{#N/A,#N/A,TRUE,"COVER";#N/A,#N/A,TRUE,"DETAILS";#N/A,#N/A,TRUE,"SUMMARY";#N/A,#N/A,TRUE,"EXP MON";#N/A,#N/A,TRUE,"APPENDIX A";#N/A,#N/A,TRUE,"APPENDIX B";#N/A,#N/A,TRUE,"APPENDIX C";#N/A,#N/A,TRUE,"APPENDIX D";#N/A,#N/A,TRUE,"APPENDIX E";#N/A,#N/A,TRUE,"APPENDIX F";#N/A,#N/A,TRUE,"APPENDIX G"}</definedName>
    <definedName name="eeeee" localSheetId="0" hidden="1">{#N/A,#N/A,TRUE,"COVER";#N/A,#N/A,TRUE,"DETAILS";#N/A,#N/A,TRUE,"SUMMARY";#N/A,#N/A,TRUE,"EXP MON";#N/A,#N/A,TRUE,"APPENDIX A";#N/A,#N/A,TRUE,"APPENDIX B";#N/A,#N/A,TRUE,"APPENDIX C";#N/A,#N/A,TRUE,"APPENDIX D";#N/A,#N/A,TRUE,"APPENDIX E";#N/A,#N/A,TRUE,"APPENDIX F";#N/A,#N/A,TRUE,"APPENDIX G"}</definedName>
    <definedName name="eeeee" hidden="1">{#N/A,#N/A,TRUE,"COVER";#N/A,#N/A,TRUE,"DETAILS";#N/A,#N/A,TRUE,"SUMMARY";#N/A,#N/A,TRUE,"EXP MON";#N/A,#N/A,TRUE,"APPENDIX A";#N/A,#N/A,TRUE,"APPENDIX B";#N/A,#N/A,TRUE,"APPENDIX C";#N/A,#N/A,TRUE,"APPENDIX D";#N/A,#N/A,TRUE,"APPENDIX E";#N/A,#N/A,TRUE,"APPENDIX F";#N/A,#N/A,TRUE,"APPENDIX G"}</definedName>
    <definedName name="EF">[23]BaseWeight!$G$3</definedName>
    <definedName name="egag" localSheetId="1" hidden="1">{#N/A,#N/A,TRUE,"Cover";#N/A,#N/A,TRUE,"Conts";#N/A,#N/A,TRUE,"VOS";#N/A,#N/A,TRUE,"Warrington";#N/A,#N/A,TRUE,"Widnes"}</definedName>
    <definedName name="egag" localSheetId="0" hidden="1">{#N/A,#N/A,TRUE,"Cover";#N/A,#N/A,TRUE,"Conts";#N/A,#N/A,TRUE,"VOS";#N/A,#N/A,TRUE,"Warrington";#N/A,#N/A,TRUE,"Widnes"}</definedName>
    <definedName name="egag" hidden="1">{#N/A,#N/A,TRUE,"Cover";#N/A,#N/A,TRUE,"Conts";#N/A,#N/A,TRUE,"VOS";#N/A,#N/A,TRUE,"Warrington";#N/A,#N/A,TRUE,"Widnes"}</definedName>
    <definedName name="Ei_Summary">#REF!</definedName>
    <definedName name="Ele" localSheetId="1" hidden="1">{"'Break down'!$A$4"}</definedName>
    <definedName name="Ele" localSheetId="0" hidden="1">{"'Break down'!$A$4"}</definedName>
    <definedName name="Ele" hidden="1">{"'Break down'!$A$4"}</definedName>
    <definedName name="ELEC" hidden="1">[16]FitOutConfCentre!#REF!</definedName>
    <definedName name="ELEE" localSheetId="1" hidden="1">{"'Break down'!$A$4"}</definedName>
    <definedName name="ELEE" localSheetId="0" hidden="1">{"'Break down'!$A$4"}</definedName>
    <definedName name="ELEE" hidden="1">{"'Break down'!$A$4"}</definedName>
    <definedName name="elementenlijst">#REF!</definedName>
    <definedName name="elez" localSheetId="1" hidden="1">{"'Break down'!$A$4"}</definedName>
    <definedName name="elez" localSheetId="0" hidden="1">{"'Break down'!$A$4"}</definedName>
    <definedName name="elez" hidden="1">{"'Break down'!$A$4"}</definedName>
    <definedName name="elz" localSheetId="1" hidden="1">{"'Break down'!$A$4"}</definedName>
    <definedName name="elz" localSheetId="0" hidden="1">{"'Break down'!$A$4"}</definedName>
    <definedName name="elz" hidden="1">{"'Break down'!$A$4"}</definedName>
    <definedName name="Em">#REF!</definedName>
    <definedName name="Em___0">#REF!</definedName>
    <definedName name="Em___13">#REF!</definedName>
    <definedName name="Email">#REF!</definedName>
    <definedName name="emb">#REF!</definedName>
    <definedName name="Emb108a">#REF!</definedName>
    <definedName name="Emb108c">#REF!</definedName>
    <definedName name="End_Bal">#REF!</definedName>
    <definedName name="er" localSheetId="1" hidden="1">{#N/A,#N/A,FALSE,"SumG";#N/A,#N/A,FALSE,"ElecG";#N/A,#N/A,FALSE,"MechG";#N/A,#N/A,FALSE,"GeotG";#N/A,#N/A,FALSE,"PrcsG";#N/A,#N/A,FALSE,"TunnG";#N/A,#N/A,FALSE,"CivlG";#N/A,#N/A,FALSE,"NtwkG";#N/A,#N/A,FALSE,"EstgG";#N/A,#N/A,FALSE,"PEngG"}</definedName>
    <definedName name="er" localSheetId="0" hidden="1">{#N/A,#N/A,FALSE,"SumG";#N/A,#N/A,FALSE,"ElecG";#N/A,#N/A,FALSE,"MechG";#N/A,#N/A,FALSE,"GeotG";#N/A,#N/A,FALSE,"PrcsG";#N/A,#N/A,FALSE,"TunnG";#N/A,#N/A,FALSE,"CivlG";#N/A,#N/A,FALSE,"NtwkG";#N/A,#N/A,FALSE,"EstgG";#N/A,#N/A,FALSE,"PEngG"}</definedName>
    <definedName name="er" hidden="1">{#N/A,#N/A,FALSE,"SumG";#N/A,#N/A,FALSE,"ElecG";#N/A,#N/A,FALSE,"MechG";#N/A,#N/A,FALSE,"GeotG";#N/A,#N/A,FALSE,"PrcsG";#N/A,#N/A,FALSE,"TunnG";#N/A,#N/A,FALSE,"CivlG";#N/A,#N/A,FALSE,"NtwkG";#N/A,#N/A,FALSE,"EstgG";#N/A,#N/A,FALSE,"PEngG"}</definedName>
    <definedName name="erer"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er"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ergaghag" localSheetId="1" hidden="1">{#N/A,#N/A,TRUE,"Cover";#N/A,#N/A,TRUE,"Conts";#N/A,#N/A,TRUE,"VOS";#N/A,#N/A,TRUE,"Warrington";#N/A,#N/A,TRUE,"Widnes"}</definedName>
    <definedName name="ergaghag" localSheetId="0" hidden="1">{#N/A,#N/A,TRUE,"Cover";#N/A,#N/A,TRUE,"Conts";#N/A,#N/A,TRUE,"VOS";#N/A,#N/A,TRUE,"Warrington";#N/A,#N/A,TRUE,"Widnes"}</definedName>
    <definedName name="ergaghag" hidden="1">{#N/A,#N/A,TRUE,"Cover";#N/A,#N/A,TRUE,"Conts";#N/A,#N/A,TRUE,"VOS";#N/A,#N/A,TRUE,"Warrington";#N/A,#N/A,TRUE,"Widnes"}</definedName>
    <definedName name="ergega" localSheetId="1" hidden="1">{#N/A,#N/A,TRUE,"Cover";#N/A,#N/A,TRUE,"Conts";#N/A,#N/A,TRUE,"VOS";#N/A,#N/A,TRUE,"Warrington";#N/A,#N/A,TRUE,"Widnes"}</definedName>
    <definedName name="ergega" localSheetId="0" hidden="1">{#N/A,#N/A,TRUE,"Cover";#N/A,#N/A,TRUE,"Conts";#N/A,#N/A,TRUE,"VOS";#N/A,#N/A,TRUE,"Warrington";#N/A,#N/A,TRUE,"Widnes"}</definedName>
    <definedName name="ergega" hidden="1">{#N/A,#N/A,TRUE,"Cover";#N/A,#N/A,TRUE,"Conts";#N/A,#N/A,TRUE,"VOS";#N/A,#N/A,TRUE,"Warrington";#N/A,#N/A,TRUE,"Widnes"}</definedName>
    <definedName name="ergtaeg" localSheetId="1" hidden="1">{#N/A,#N/A,TRUE,"Cover";#N/A,#N/A,TRUE,"Conts";#N/A,#N/A,TRUE,"VOS";#N/A,#N/A,TRUE,"Warrington";#N/A,#N/A,TRUE,"Widnes"}</definedName>
    <definedName name="ergtaeg" localSheetId="0" hidden="1">{#N/A,#N/A,TRUE,"Cover";#N/A,#N/A,TRUE,"Conts";#N/A,#N/A,TRUE,"VOS";#N/A,#N/A,TRUE,"Warrington";#N/A,#N/A,TRUE,"Widnes"}</definedName>
    <definedName name="ergtaeg" hidden="1">{#N/A,#N/A,TRUE,"Cover";#N/A,#N/A,TRUE,"Conts";#N/A,#N/A,TRUE,"VOS";#N/A,#N/A,TRUE,"Warrington";#N/A,#N/A,TRUE,"Widnes"}</definedName>
    <definedName name="ersyy" localSheetId="1" hidden="1">{#N/A,#N/A,TRUE,"Cover";#N/A,#N/A,TRUE,"Conts";#N/A,#N/A,TRUE,"VOS";#N/A,#N/A,TRUE,"Warrington";#N/A,#N/A,TRUE,"Widnes"}</definedName>
    <definedName name="ersyy" localSheetId="0" hidden="1">{#N/A,#N/A,TRUE,"Cover";#N/A,#N/A,TRUE,"Conts";#N/A,#N/A,TRUE,"VOS";#N/A,#N/A,TRUE,"Warrington";#N/A,#N/A,TRUE,"Widnes"}</definedName>
    <definedName name="ersyy" hidden="1">{#N/A,#N/A,TRUE,"Cover";#N/A,#N/A,TRUE,"Conts";#N/A,#N/A,TRUE,"VOS";#N/A,#N/A,TRUE,"Warrington";#N/A,#N/A,TRUE,"Widnes"}</definedName>
    <definedName name="ertertyry" localSheetId="1" hidden="1">{#N/A,#N/A,TRUE,"Cover";#N/A,#N/A,TRUE,"Conts";#N/A,#N/A,TRUE,"VOS";#N/A,#N/A,TRUE,"Warrington";#N/A,#N/A,TRUE,"Widnes"}</definedName>
    <definedName name="ertertyry" localSheetId="0" hidden="1">{#N/A,#N/A,TRUE,"Cover";#N/A,#N/A,TRUE,"Conts";#N/A,#N/A,TRUE,"VOS";#N/A,#N/A,TRUE,"Warrington";#N/A,#N/A,TRUE,"Widnes"}</definedName>
    <definedName name="ertertyry" hidden="1">{#N/A,#N/A,TRUE,"Cover";#N/A,#N/A,TRUE,"Conts";#N/A,#N/A,TRUE,"VOS";#N/A,#N/A,TRUE,"Warrington";#N/A,#N/A,TRUE,"Widnes"}</definedName>
    <definedName name="erterydrutru" localSheetId="1" hidden="1">{#N/A,#N/A,TRUE,"Cover";#N/A,#N/A,TRUE,"Conts";#N/A,#N/A,TRUE,"VOS";#N/A,#N/A,TRUE,"Warrington";#N/A,#N/A,TRUE,"Widnes"}</definedName>
    <definedName name="erterydrutru" localSheetId="0" hidden="1">{#N/A,#N/A,TRUE,"Cover";#N/A,#N/A,TRUE,"Conts";#N/A,#N/A,TRUE,"VOS";#N/A,#N/A,TRUE,"Warrington";#N/A,#N/A,TRUE,"Widnes"}</definedName>
    <definedName name="erterydrutru" hidden="1">{#N/A,#N/A,TRUE,"Cover";#N/A,#N/A,TRUE,"Conts";#N/A,#N/A,TRUE,"VOS";#N/A,#N/A,TRUE,"Warrington";#N/A,#N/A,TRUE,"Widnes"}</definedName>
    <definedName name="erteysry" localSheetId="1" hidden="1">{#N/A,#N/A,TRUE,"Cover";#N/A,#N/A,TRUE,"Conts";#N/A,#N/A,TRUE,"VOS";#N/A,#N/A,TRUE,"Warrington";#N/A,#N/A,TRUE,"Widnes"}</definedName>
    <definedName name="erteysry" localSheetId="0" hidden="1">{#N/A,#N/A,TRUE,"Cover";#N/A,#N/A,TRUE,"Conts";#N/A,#N/A,TRUE,"VOS";#N/A,#N/A,TRUE,"Warrington";#N/A,#N/A,TRUE,"Widnes"}</definedName>
    <definedName name="erteysry" hidden="1">{#N/A,#N/A,TRUE,"Cover";#N/A,#N/A,TRUE,"Conts";#N/A,#N/A,TRUE,"VOS";#N/A,#N/A,TRUE,"Warrington";#N/A,#N/A,TRUE,"Widnes"}</definedName>
    <definedName name="eryr" localSheetId="1" hidden="1">{#N/A,#N/A,TRUE,"Cover";#N/A,#N/A,TRUE,"Conts";#N/A,#N/A,TRUE,"VOS";#N/A,#N/A,TRUE,"Warrington";#N/A,#N/A,TRUE,"Widnes"}</definedName>
    <definedName name="eryr" localSheetId="0" hidden="1">{#N/A,#N/A,TRUE,"Cover";#N/A,#N/A,TRUE,"Conts";#N/A,#N/A,TRUE,"VOS";#N/A,#N/A,TRUE,"Warrington";#N/A,#N/A,TRUE,"Widnes"}</definedName>
    <definedName name="eryr" hidden="1">{#N/A,#N/A,TRUE,"Cover";#N/A,#N/A,TRUE,"Conts";#N/A,#N/A,TRUE,"VOS";#N/A,#N/A,TRUE,"Warrington";#N/A,#N/A,TRUE,"Widnes"}</definedName>
    <definedName name="eryrutru" localSheetId="1" hidden="1">{#N/A,#N/A,TRUE,"Cover";#N/A,#N/A,TRUE,"Conts";#N/A,#N/A,TRUE,"VOS";#N/A,#N/A,TRUE,"Warrington";#N/A,#N/A,TRUE,"Widnes"}</definedName>
    <definedName name="eryrutru" localSheetId="0" hidden="1">{#N/A,#N/A,TRUE,"Cover";#N/A,#N/A,TRUE,"Conts";#N/A,#N/A,TRUE,"VOS";#N/A,#N/A,TRUE,"Warrington";#N/A,#N/A,TRUE,"Widnes"}</definedName>
    <definedName name="eryrutru" hidden="1">{#N/A,#N/A,TRUE,"Cover";#N/A,#N/A,TRUE,"Conts";#N/A,#N/A,TRUE,"VOS";#N/A,#N/A,TRUE,"Warrington";#N/A,#N/A,TRUE,"Widnes"}</definedName>
    <definedName name="erytrh" localSheetId="1" hidden="1">{#N/A,#N/A,TRUE,"Cover";#N/A,#N/A,TRUE,"Conts";#N/A,#N/A,TRUE,"VOS";#N/A,#N/A,TRUE,"Warrington";#N/A,#N/A,TRUE,"Widnes"}</definedName>
    <definedName name="erytrh" localSheetId="0" hidden="1">{#N/A,#N/A,TRUE,"Cover";#N/A,#N/A,TRUE,"Conts";#N/A,#N/A,TRUE,"VOS";#N/A,#N/A,TRUE,"Warrington";#N/A,#N/A,TRUE,"Widnes"}</definedName>
    <definedName name="erytrh" hidden="1">{#N/A,#N/A,TRUE,"Cover";#N/A,#N/A,TRUE,"Conts";#N/A,#N/A,TRUE,"VOS";#N/A,#N/A,TRUE,"Warrington";#N/A,#N/A,TRUE,"Widnes"}</definedName>
    <definedName name="erytuui" localSheetId="1" hidden="1">{#N/A,#N/A,TRUE,"Cover";#N/A,#N/A,TRUE,"Conts";#N/A,#N/A,TRUE,"VOS";#N/A,#N/A,TRUE,"Warrington";#N/A,#N/A,TRUE,"Widnes"}</definedName>
    <definedName name="erytuui" localSheetId="0" hidden="1">{#N/A,#N/A,TRUE,"Cover";#N/A,#N/A,TRUE,"Conts";#N/A,#N/A,TRUE,"VOS";#N/A,#N/A,TRUE,"Warrington";#N/A,#N/A,TRUE,"Widnes"}</definedName>
    <definedName name="erytuui" hidden="1">{#N/A,#N/A,TRUE,"Cover";#N/A,#N/A,TRUE,"Conts";#N/A,#N/A,TRUE,"VOS";#N/A,#N/A,TRUE,"Warrington";#N/A,#N/A,TRUE,"Widnes"}</definedName>
    <definedName name="eryytrysy" localSheetId="1" hidden="1">{#N/A,#N/A,TRUE,"Cover";#N/A,#N/A,TRUE,"Conts";#N/A,#N/A,TRUE,"VOS";#N/A,#N/A,TRUE,"Warrington";#N/A,#N/A,TRUE,"Widnes"}</definedName>
    <definedName name="eryytrysy" localSheetId="0" hidden="1">{#N/A,#N/A,TRUE,"Cover";#N/A,#N/A,TRUE,"Conts";#N/A,#N/A,TRUE,"VOS";#N/A,#N/A,TRUE,"Warrington";#N/A,#N/A,TRUE,"Widnes"}</definedName>
    <definedName name="eryytrysy" hidden="1">{#N/A,#N/A,TRUE,"Cover";#N/A,#N/A,TRUE,"Conts";#N/A,#N/A,TRUE,"VOS";#N/A,#N/A,TRUE,"Warrington";#N/A,#N/A,TRUE,"Widnes"}</definedName>
    <definedName name="Es" localSheetId="1">#REF!</definedName>
    <definedName name="Es" localSheetId="0">#REF!</definedName>
    <definedName name="Es">#REF!</definedName>
    <definedName name="Es___0" localSheetId="0">#REF!</definedName>
    <definedName name="Es___0">#REF!</definedName>
    <definedName name="Es___13" localSheetId="0">#REF!</definedName>
    <definedName name="Es___13">#REF!</definedName>
    <definedName name="Escalation">#REF!</definedName>
    <definedName name="estetystry" localSheetId="1" hidden="1">{#N/A,#N/A,TRUE,"Cover";#N/A,#N/A,TRUE,"Conts";#N/A,#N/A,TRUE,"VOS";#N/A,#N/A,TRUE,"Warrington";#N/A,#N/A,TRUE,"Widnes"}</definedName>
    <definedName name="estetystry" localSheetId="0" hidden="1">{#N/A,#N/A,TRUE,"Cover";#N/A,#N/A,TRUE,"Conts";#N/A,#N/A,TRUE,"VOS";#N/A,#N/A,TRUE,"Warrington";#N/A,#N/A,TRUE,"Widnes"}</definedName>
    <definedName name="estetystry" hidden="1">{#N/A,#N/A,TRUE,"Cover";#N/A,#N/A,TRUE,"Conts";#N/A,#N/A,TRUE,"VOS";#N/A,#N/A,TRUE,"Warrington";#N/A,#N/A,TRUE,"Widnes"}</definedName>
    <definedName name="estimateb" localSheetId="1" hidden="1">{#N/A,#N/A,TRUE,"Cover";#N/A,#N/A,TRUE,"Conts";#N/A,#N/A,TRUE,"VOS";#N/A,#N/A,TRUE,"Warrington";#N/A,#N/A,TRUE,"Widnes"}</definedName>
    <definedName name="estimateb" localSheetId="0" hidden="1">{#N/A,#N/A,TRUE,"Cover";#N/A,#N/A,TRUE,"Conts";#N/A,#N/A,TRUE,"VOS";#N/A,#N/A,TRUE,"Warrington";#N/A,#N/A,TRUE,"Widnes"}</definedName>
    <definedName name="estimateb" hidden="1">{#N/A,#N/A,TRUE,"Cover";#N/A,#N/A,TRUE,"Conts";#N/A,#N/A,TRUE,"VOS";#N/A,#N/A,TRUE,"Warrington";#N/A,#N/A,TRUE,"Widnes"}</definedName>
    <definedName name="estimated" localSheetId="1" hidden="1">{#N/A,#N/A,FALSE,"Bericht 2";#N/A,#N/A,FALSE,"Bericht 3";#N/A,#N/A,FALSE,"Bericht 1"}</definedName>
    <definedName name="estimated" localSheetId="0" hidden="1">{#N/A,#N/A,FALSE,"Bericht 2";#N/A,#N/A,FALSE,"Bericht 3";#N/A,#N/A,FALSE,"Bericht 1"}</definedName>
    <definedName name="estimated" hidden="1">{#N/A,#N/A,FALSE,"Bericht 2";#N/A,#N/A,FALSE,"Bericht 3";#N/A,#N/A,FALSE,"Bericht 1"}</definedName>
    <definedName name="Et">#REF!</definedName>
    <definedName name="Et___0">#REF!</definedName>
    <definedName name="Et___13">#REF!</definedName>
    <definedName name="ETCMH">#REF!</definedName>
    <definedName name="etertyr" localSheetId="1" hidden="1">{#N/A,#N/A,TRUE,"Cover";#N/A,#N/A,TRUE,"Conts";#N/A,#N/A,TRUE,"VOS";#N/A,#N/A,TRUE,"Warrington";#N/A,#N/A,TRUE,"Widnes"}</definedName>
    <definedName name="etertyr" localSheetId="0" hidden="1">{#N/A,#N/A,TRUE,"Cover";#N/A,#N/A,TRUE,"Conts";#N/A,#N/A,TRUE,"VOS";#N/A,#N/A,TRUE,"Warrington";#N/A,#N/A,TRUE,"Widnes"}</definedName>
    <definedName name="etertyr" hidden="1">{#N/A,#N/A,TRUE,"Cover";#N/A,#N/A,TRUE,"Conts";#N/A,#N/A,TRUE,"VOS";#N/A,#N/A,TRUE,"Warrington";#N/A,#N/A,TRUE,"Widnes"}</definedName>
    <definedName name="etetert" localSheetId="1" hidden="1">{#N/A,#N/A,TRUE,"Cover";#N/A,#N/A,TRUE,"Conts";#N/A,#N/A,TRUE,"VOS";#N/A,#N/A,TRUE,"Warrington";#N/A,#N/A,TRUE,"Widnes"}</definedName>
    <definedName name="etetert" localSheetId="0" hidden="1">{#N/A,#N/A,TRUE,"Cover";#N/A,#N/A,TRUE,"Conts";#N/A,#N/A,TRUE,"VOS";#N/A,#N/A,TRUE,"Warrington";#N/A,#N/A,TRUE,"Widnes"}</definedName>
    <definedName name="etetert" hidden="1">{#N/A,#N/A,TRUE,"Cover";#N/A,#N/A,TRUE,"Conts";#N/A,#N/A,TRUE,"VOS";#N/A,#N/A,TRUE,"Warrington";#N/A,#N/A,TRUE,"Widnes"}</definedName>
    <definedName name="eth" hidden="1">[16]FitOutConfCentre!#REF!</definedName>
    <definedName name="etr6str7tuiuo" localSheetId="1" hidden="1">{#N/A,#N/A,TRUE,"Cover";#N/A,#N/A,TRUE,"Conts";#N/A,#N/A,TRUE,"VOS";#N/A,#N/A,TRUE,"Warrington";#N/A,#N/A,TRUE,"Widnes"}</definedName>
    <definedName name="etr6str7tuiuo" localSheetId="0" hidden="1">{#N/A,#N/A,TRUE,"Cover";#N/A,#N/A,TRUE,"Conts";#N/A,#N/A,TRUE,"VOS";#N/A,#N/A,TRUE,"Warrington";#N/A,#N/A,TRUE,"Widnes"}</definedName>
    <definedName name="etr6str7tuiuo" hidden="1">{#N/A,#N/A,TRUE,"Cover";#N/A,#N/A,TRUE,"Conts";#N/A,#N/A,TRUE,"VOS";#N/A,#N/A,TRUE,"Warrington";#N/A,#N/A,TRUE,"Widnes"}</definedName>
    <definedName name="etretyer" localSheetId="1" hidden="1">{#N/A,#N/A,TRUE,"Cover";#N/A,#N/A,TRUE,"Conts";#N/A,#N/A,TRUE,"VOS";#N/A,#N/A,TRUE,"Warrington";#N/A,#N/A,TRUE,"Widnes"}</definedName>
    <definedName name="etretyer" localSheetId="0" hidden="1">{#N/A,#N/A,TRUE,"Cover";#N/A,#N/A,TRUE,"Conts";#N/A,#N/A,TRUE,"VOS";#N/A,#N/A,TRUE,"Warrington";#N/A,#N/A,TRUE,"Widnes"}</definedName>
    <definedName name="etretyer" hidden="1">{#N/A,#N/A,TRUE,"Cover";#N/A,#N/A,TRUE,"Conts";#N/A,#N/A,TRUE,"VOS";#N/A,#N/A,TRUE,"Warrington";#N/A,#N/A,TRUE,"Widnes"}</definedName>
    <definedName name="etyegf" localSheetId="1" hidden="1">{#N/A,#N/A,TRUE,"Cover";#N/A,#N/A,TRUE,"Conts";#N/A,#N/A,TRUE,"VOS";#N/A,#N/A,TRUE,"Warrington";#N/A,#N/A,TRUE,"Widnes"}</definedName>
    <definedName name="etyegf" localSheetId="0" hidden="1">{#N/A,#N/A,TRUE,"Cover";#N/A,#N/A,TRUE,"Conts";#N/A,#N/A,TRUE,"VOS";#N/A,#N/A,TRUE,"Warrington";#N/A,#N/A,TRUE,"Widnes"}</definedName>
    <definedName name="etyegf" hidden="1">{#N/A,#N/A,TRUE,"Cover";#N/A,#N/A,TRUE,"Conts";#N/A,#N/A,TRUE,"VOS";#N/A,#N/A,TRUE,"Warrington";#N/A,#N/A,TRUE,"Widnes"}</definedName>
    <definedName name="etyytr" localSheetId="1" hidden="1">{#N/A,#N/A,TRUE,"Cover";#N/A,#N/A,TRUE,"Conts";#N/A,#N/A,TRUE,"VOS";#N/A,#N/A,TRUE,"Warrington";#N/A,#N/A,TRUE,"Widnes"}</definedName>
    <definedName name="etyytr" localSheetId="0" hidden="1">{#N/A,#N/A,TRUE,"Cover";#N/A,#N/A,TRUE,"Conts";#N/A,#N/A,TRUE,"VOS";#N/A,#N/A,TRUE,"Warrington";#N/A,#N/A,TRUE,"Widnes"}</definedName>
    <definedName name="etyytr" hidden="1">{#N/A,#N/A,TRUE,"Cover";#N/A,#N/A,TRUE,"Conts";#N/A,#N/A,TRUE,"VOS";#N/A,#N/A,TRUE,"Warrington";#N/A,#N/A,TRUE,"Widnes"}</definedName>
    <definedName name="EU">#REF!</definedName>
    <definedName name="ev.Calculation" hidden="1">-4135</definedName>
    <definedName name="ev.Initialized" hidden="1">FALSE</definedName>
    <definedName name="ewqewq" localSheetId="1" hidden="1">{"turbine",#N/A,FALSE,"Option"}</definedName>
    <definedName name="ewqewq" localSheetId="0" hidden="1">{"turbine",#N/A,FALSE,"Option"}</definedName>
    <definedName name="ewqewq" hidden="1">{"turbine",#N/A,FALSE,"Option"}</definedName>
    <definedName name="ewt" localSheetId="1" hidden="1">{#N/A,#N/A,TRUE,"Cover";#N/A,#N/A,TRUE,"Conts";#N/A,#N/A,TRUE,"VOS";#N/A,#N/A,TRUE,"Warrington";#N/A,#N/A,TRUE,"Widnes"}</definedName>
    <definedName name="ewt" localSheetId="0" hidden="1">{#N/A,#N/A,TRUE,"Cover";#N/A,#N/A,TRUE,"Conts";#N/A,#N/A,TRUE,"VOS";#N/A,#N/A,TRUE,"Warrington";#N/A,#N/A,TRUE,"Widnes"}</definedName>
    <definedName name="ewt" hidden="1">{#N/A,#N/A,TRUE,"Cover";#N/A,#N/A,TRUE,"Conts";#N/A,#N/A,TRUE,"VOS";#N/A,#N/A,TRUE,"Warrington";#N/A,#N/A,TRUE,"Widnes"}</definedName>
    <definedName name="ewtateryry" localSheetId="1" hidden="1">{#N/A,#N/A,TRUE,"Cover";#N/A,#N/A,TRUE,"Conts";#N/A,#N/A,TRUE,"VOS";#N/A,#N/A,TRUE,"Warrington";#N/A,#N/A,TRUE,"Widnes"}</definedName>
    <definedName name="ewtateryry" localSheetId="0" hidden="1">{#N/A,#N/A,TRUE,"Cover";#N/A,#N/A,TRUE,"Conts";#N/A,#N/A,TRUE,"VOS";#N/A,#N/A,TRUE,"Warrington";#N/A,#N/A,TRUE,"Widnes"}</definedName>
    <definedName name="ewtateryry" hidden="1">{#N/A,#N/A,TRUE,"Cover";#N/A,#N/A,TRUE,"Conts";#N/A,#N/A,TRUE,"VOS";#N/A,#N/A,TRUE,"Warrington";#N/A,#N/A,TRUE,"Widnes"}</definedName>
    <definedName name="eXCLUSIONS" localSheetId="1" hidden="1">{#N/A,#N/A,TRUE,"Cover";#N/A,#N/A,TRUE,"Conts";#N/A,#N/A,TRUE,"VOS";#N/A,#N/A,TRUE,"Warrington";#N/A,#N/A,TRUE,"Widnes"}</definedName>
    <definedName name="eXCLUSIONS" localSheetId="0" hidden="1">{#N/A,#N/A,TRUE,"Cover";#N/A,#N/A,TRUE,"Conts";#N/A,#N/A,TRUE,"VOS";#N/A,#N/A,TRUE,"Warrington";#N/A,#N/A,TRUE,"Widnes"}</definedName>
    <definedName name="eXCLUSIONS" hidden="1">{#N/A,#N/A,TRUE,"Cover";#N/A,#N/A,TRUE,"Conts";#N/A,#N/A,TRUE,"VOS";#N/A,#N/A,TRUE,"Warrington";#N/A,#N/A,TRUE,"Widnes"}</definedName>
    <definedName name="External01" hidden="1">[6]SUMMARY!#REF!</definedName>
    <definedName name="Extra_Pay">#REF!</definedName>
    <definedName name="eyy" localSheetId="1" hidden="1">{#N/A,#N/A,TRUE,"Cover";#N/A,#N/A,TRUE,"Conts";#N/A,#N/A,TRUE,"VOS";#N/A,#N/A,TRUE,"Warrington";#N/A,#N/A,TRUE,"Widnes"}</definedName>
    <definedName name="eyy" localSheetId="0" hidden="1">{#N/A,#N/A,TRUE,"Cover";#N/A,#N/A,TRUE,"Conts";#N/A,#N/A,TRUE,"VOS";#N/A,#N/A,TRUE,"Warrington";#N/A,#N/A,TRUE,"Widnes"}</definedName>
    <definedName name="eyy" hidden="1">{#N/A,#N/A,TRUE,"Cover";#N/A,#N/A,TRUE,"Conts";#N/A,#N/A,TRUE,"VOS";#N/A,#N/A,TRUE,"Warrington";#N/A,#N/A,TRUE,"Widnes"}</definedName>
    <definedName name="f">#REF!</definedName>
    <definedName name="F6T">#REF!</definedName>
    <definedName name="fasdad" localSheetId="1" hidden="1">{#N/A,#N/A,FALSE,"SUBS";#N/A,#N/A,FALSE,"SUPERS";#N/A,#N/A,FALSE,"FINISHES";#N/A,#N/A,FALSE,"FITTINGS";#N/A,#N/A,FALSE,"SERVICES";#N/A,#N/A,FALSE,"SITEWORKS"}</definedName>
    <definedName name="fasdad" localSheetId="0" hidden="1">{#N/A,#N/A,FALSE,"SUBS";#N/A,#N/A,FALSE,"SUPERS";#N/A,#N/A,FALSE,"FINISHES";#N/A,#N/A,FALSE,"FITTINGS";#N/A,#N/A,FALSE,"SERVICES";#N/A,#N/A,FALSE,"SITEWORKS"}</definedName>
    <definedName name="fasdad" hidden="1">{#N/A,#N/A,FALSE,"SUBS";#N/A,#N/A,FALSE,"SUPERS";#N/A,#N/A,FALSE,"FINISHES";#N/A,#N/A,FALSE,"FITTINGS";#N/A,#N/A,FALSE,"SERVICES";#N/A,#N/A,FALSE,"SITEWORKS"}</definedName>
    <definedName name="fasfsdfsdfasdfsdfsd" localSheetId="1" hidden="1">{#N/A,#N/A,TRUE,"Basic";#N/A,#N/A,TRUE,"EXT-TABLE";#N/A,#N/A,TRUE,"STEEL";#N/A,#N/A,TRUE,"INT-Table";#N/A,#N/A,TRUE,"STEEL";#N/A,#N/A,TRUE,"Door"}</definedName>
    <definedName name="fasfsdfsdfasdfsdfsd" localSheetId="0" hidden="1">{#N/A,#N/A,TRUE,"Basic";#N/A,#N/A,TRUE,"EXT-TABLE";#N/A,#N/A,TRUE,"STEEL";#N/A,#N/A,TRUE,"INT-Table";#N/A,#N/A,TRUE,"STEEL";#N/A,#N/A,TRUE,"Door"}</definedName>
    <definedName name="fasfsdfsdfasdfsdfsd" hidden="1">{#N/A,#N/A,TRUE,"Basic";#N/A,#N/A,TRUE,"EXT-TABLE";#N/A,#N/A,TRUE,"STEEL";#N/A,#N/A,TRUE,"INT-Table";#N/A,#N/A,TRUE,"STEEL";#N/A,#N/A,TRUE,"Door"}</definedName>
    <definedName name="Fax">#REF!</definedName>
    <definedName name="Fb">#REF!</definedName>
    <definedName name="FCode" hidden="1">#REF!</definedName>
    <definedName name="fd" localSheetId="1" hidden="1">{#N/A,#N/A,TRUE,"Cover Memo";"Complete Sys. Estimate",#N/A,TRUE,"Change Summary";"Complete Sys. Estimate",#N/A,TRUE,"Estimate Summary";"Complete Sys. Estimate",#N/A,TRUE,"Dept. Summary";"Complete Sys. Estimate",#N/A,TRUE,"DOW Detail"}</definedName>
    <definedName name="fd" localSheetId="0" hidden="1">{#N/A,#N/A,TRUE,"Cover Memo";"Complete Sys. Estimate",#N/A,TRUE,"Change Summary";"Complete Sys. Estimate",#N/A,TRUE,"Estimate Summary";"Complete Sys. Estimate",#N/A,TRUE,"Dept. Summary";"Complete Sys. Estimate",#N/A,TRUE,"DOW Detail"}</definedName>
    <definedName name="fd" hidden="1">{#N/A,#N/A,TRUE,"Cover Memo";"Complete Sys. Estimate",#N/A,TRUE,"Change Summary";"Complete Sys. Estimate",#N/A,TRUE,"Estimate Summary";"Complete Sys. Estimate",#N/A,TRUE,"Dept. Summary";"Complete Sys. Estimate",#N/A,TRUE,"DOW Detail"}</definedName>
    <definedName name="fdaffdfdff" localSheetId="1" hidden="1">{#N/A,#N/A,TRUE,"Cover";#N/A,#N/A,TRUE,"Conts";#N/A,#N/A,TRUE,"VOS";#N/A,#N/A,TRUE,"Warrington";#N/A,#N/A,TRUE,"Widnes"}</definedName>
    <definedName name="fdaffdfdff" localSheetId="0" hidden="1">{#N/A,#N/A,TRUE,"Cover";#N/A,#N/A,TRUE,"Conts";#N/A,#N/A,TRUE,"VOS";#N/A,#N/A,TRUE,"Warrington";#N/A,#N/A,TRUE,"Widnes"}</definedName>
    <definedName name="fdaffdfdff" hidden="1">{#N/A,#N/A,TRUE,"Cover";#N/A,#N/A,TRUE,"Conts";#N/A,#N/A,TRUE,"VOS";#N/A,#N/A,TRUE,"Warrington";#N/A,#N/A,TRUE,"Widnes"}</definedName>
    <definedName name="fdf" localSheetId="1" hidden="1">{#N/A,#N/A,TRUE,"Cover Memo";"Complete Sys. Estimate",#N/A,TRUE,"Change Summary";"Complete Sys. Estimate",#N/A,TRUE,"Estimate Summary";"Complete Sys. Estimate",#N/A,TRUE,"Dept. Summary";"Complete Sys. Estimate",#N/A,TRUE,"DOW Detail"}</definedName>
    <definedName name="fdf" localSheetId="0" hidden="1">{#N/A,#N/A,TRUE,"Cover Memo";"Complete Sys. Estimate",#N/A,TRUE,"Change Summary";"Complete Sys. Estimate",#N/A,TRUE,"Estimate Summary";"Complete Sys. Estimate",#N/A,TRUE,"Dept. Summary";"Complete Sys. Estimate",#N/A,TRUE,"DOW Detail"}</definedName>
    <definedName name="fdf" hidden="1">{#N/A,#N/A,TRUE,"Cover Memo";"Complete Sys. Estimate",#N/A,TRUE,"Change Summary";"Complete Sys. Estimate",#N/A,TRUE,"Estimate Summary";"Complete Sys. Estimate",#N/A,TRUE,"Dept. Summary";"Complete Sys. Estimate",#N/A,TRUE,"DOW Detail"}</definedName>
    <definedName name="fdfd" localSheetId="1" hidden="1">{#N/A,#N/A,TRUE,"Cover Memo";"Complete Sys. Estimate",#N/A,TRUE,"Change Summary";"Complete Sys. Estimate",#N/A,TRUE,"Estimate Summary";"Complete Sys. Estimate",#N/A,TRUE,"Dept. Summary";"Complete Sys. Estimate",#N/A,TRUE,"DOW Detail"}</definedName>
    <definedName name="fdfd" localSheetId="0" hidden="1">{#N/A,#N/A,TRUE,"Cover Memo";"Complete Sys. Estimate",#N/A,TRUE,"Change Summary";"Complete Sys. Estimate",#N/A,TRUE,"Estimate Summary";"Complete Sys. Estimate",#N/A,TRUE,"Dept. Summary";"Complete Sys. Estimate",#N/A,TRUE,"DOW Detail"}</definedName>
    <definedName name="fdfd" hidden="1">{#N/A,#N/A,TRUE,"Cover Memo";"Complete Sys. Estimate",#N/A,TRUE,"Change Summary";"Complete Sys. Estimate",#N/A,TRUE,"Estimate Summary";"Complete Sys. Estimate",#N/A,TRUE,"Dept. Summary";"Complete Sys. Estimate",#N/A,TRUE,"DOW Detail"}</definedName>
    <definedName name="FDFD1" localSheetId="1" hidden="1">{#N/A,#N/A,TRUE,"Cover Memo";"Complete Sys. Estimate",#N/A,TRUE,"Change Summary";"Complete Sys. Estimate",#N/A,TRUE,"Estimate Summary";"Complete Sys. Estimate",#N/A,TRUE,"Dept. Summary";"Complete Sys. Estimate",#N/A,TRUE,"DOW Detail"}</definedName>
    <definedName name="FDFD1" localSheetId="0" hidden="1">{#N/A,#N/A,TRUE,"Cover Memo";"Complete Sys. Estimate",#N/A,TRUE,"Change Summary";"Complete Sys. Estimate",#N/A,TRUE,"Estimate Summary";"Complete Sys. Estimate",#N/A,TRUE,"Dept. Summary";"Complete Sys. Estimate",#N/A,TRUE,"DOW Detail"}</definedName>
    <definedName name="FDFD1" hidden="1">{#N/A,#N/A,TRUE,"Cover Memo";"Complete Sys. Estimate",#N/A,TRUE,"Change Summary";"Complete Sys. Estimate",#N/A,TRUE,"Estimate Summary";"Complete Sys. Estimate",#N/A,TRUE,"Dept. Summary";"Complete Sys. Estimate",#N/A,TRUE,"DOW Detail"}</definedName>
    <definedName name="fdfd2" localSheetId="1" hidden="1">{#N/A,#N/A,TRUE,"Cover Memo";"Complete Sys. Estimate",#N/A,TRUE,"Change Summary";"Complete Sys. Estimate",#N/A,TRUE,"Estimate Summary";"Complete Sys. Estimate",#N/A,TRUE,"Dept. Summary";"Complete Sys. Estimate",#N/A,TRUE,"DOW Detail"}</definedName>
    <definedName name="fdfd2" localSheetId="0" hidden="1">{#N/A,#N/A,TRUE,"Cover Memo";"Complete Sys. Estimate",#N/A,TRUE,"Change Summary";"Complete Sys. Estimate",#N/A,TRUE,"Estimate Summary";"Complete Sys. Estimate",#N/A,TRUE,"Dept. Summary";"Complete Sys. Estimate",#N/A,TRUE,"DOW Detail"}</definedName>
    <definedName name="fdfd2" hidden="1">{#N/A,#N/A,TRUE,"Cover Memo";"Complete Sys. Estimate",#N/A,TRUE,"Change Summary";"Complete Sys. Estimate",#N/A,TRUE,"Estimate Summary";"Complete Sys. Estimate",#N/A,TRUE,"Dept. Summary";"Complete Sys. Estimate",#N/A,TRUE,"DOW Detail"}</definedName>
    <definedName name="fdff" localSheetId="1" hidden="1">{#N/A,#N/A,FALSE,"SumG";#N/A,#N/A,FALSE,"ElecG";#N/A,#N/A,FALSE,"MechG";#N/A,#N/A,FALSE,"GeotG";#N/A,#N/A,FALSE,"PrcsG";#N/A,#N/A,FALSE,"TunnG";#N/A,#N/A,FALSE,"CivlG";#N/A,#N/A,FALSE,"NtwkG";#N/A,#N/A,FALSE,"EstgG";#N/A,#N/A,FALSE,"PEngG"}</definedName>
    <definedName name="fdff" localSheetId="0" hidden="1">{#N/A,#N/A,FALSE,"SumG";#N/A,#N/A,FALSE,"ElecG";#N/A,#N/A,FALSE,"MechG";#N/A,#N/A,FALSE,"GeotG";#N/A,#N/A,FALSE,"PrcsG";#N/A,#N/A,FALSE,"TunnG";#N/A,#N/A,FALSE,"CivlG";#N/A,#N/A,FALSE,"NtwkG";#N/A,#N/A,FALSE,"EstgG";#N/A,#N/A,FALSE,"PEngG"}</definedName>
    <definedName name="fdff" hidden="1">{#N/A,#N/A,FALSE,"SumG";#N/A,#N/A,FALSE,"ElecG";#N/A,#N/A,FALSE,"MechG";#N/A,#N/A,FALSE,"GeotG";#N/A,#N/A,FALSE,"PrcsG";#N/A,#N/A,FALSE,"TunnG";#N/A,#N/A,FALSE,"CivlG";#N/A,#N/A,FALSE,"NtwkG";#N/A,#N/A,FALSE,"EstgG";#N/A,#N/A,FALSE,"PEngG"}</definedName>
    <definedName name="fdgdg" localSheetId="1" hidden="1">{#N/A,#N/A,TRUE,"Cover Memo";"Complete Sys. Estimate",#N/A,TRUE,"Change Summary";"Complete Sys. Estimate",#N/A,TRUE,"Estimate Summary";"Complete Sys. Estimate",#N/A,TRUE,"Dept. Summary";"Complete Sys. Estimate",#N/A,TRUE,"DOW Detail"}</definedName>
    <definedName name="fdgdg" localSheetId="0" hidden="1">{#N/A,#N/A,TRUE,"Cover Memo";"Complete Sys. Estimate",#N/A,TRUE,"Change Summary";"Complete Sys. Estimate",#N/A,TRUE,"Estimate Summary";"Complete Sys. Estimate",#N/A,TRUE,"Dept. Summary";"Complete Sys. Estimate",#N/A,TRUE,"DOW Detail"}</definedName>
    <definedName name="fdgdg" hidden="1">{#N/A,#N/A,TRUE,"Cover Memo";"Complete Sys. Estimate",#N/A,TRUE,"Change Summary";"Complete Sys. Estimate",#N/A,TRUE,"Estimate Summary";"Complete Sys. Estimate",#N/A,TRUE,"Dept. Summary";"Complete Sys. Estimate",#N/A,TRUE,"DOW Detail"}</definedName>
    <definedName name="feb_qty_rev_3">#REF!</definedName>
    <definedName name="feb_rev4_qty">#REF!</definedName>
    <definedName name="Fees.1" localSheetId="1" hidden="1">{#N/A,#N/A,TRUE,"Cover";#N/A,#N/A,TRUE,"Conts";#N/A,#N/A,TRUE,"VOS";#N/A,#N/A,TRUE,"Warrington";#N/A,#N/A,TRUE,"Widnes"}</definedName>
    <definedName name="Fees.1" localSheetId="0" hidden="1">{#N/A,#N/A,TRUE,"Cover";#N/A,#N/A,TRUE,"Conts";#N/A,#N/A,TRUE,"VOS";#N/A,#N/A,TRUE,"Warrington";#N/A,#N/A,TRUE,"Widnes"}</definedName>
    <definedName name="Fees.1" hidden="1">{#N/A,#N/A,TRUE,"Cover";#N/A,#N/A,TRUE,"Conts";#N/A,#N/A,TRUE,"VOS";#N/A,#N/A,TRUE,"Warrington";#N/A,#N/A,TRUE,"Widnes"}</definedName>
    <definedName name="fefdfe" hidden="1">[25]GRSummary!#REF!</definedName>
    <definedName name="FF">#REF!</definedName>
    <definedName name="ffd" localSheetId="1" hidden="1">{#N/A,#N/A,FALSE,"SumD";#N/A,#N/A,FALSE,"ElecD";#N/A,#N/A,FALSE,"MechD";#N/A,#N/A,FALSE,"GeotD";#N/A,#N/A,FALSE,"PrcsD";#N/A,#N/A,FALSE,"TunnD";#N/A,#N/A,FALSE,"CivlD";#N/A,#N/A,FALSE,"NtwkD";#N/A,#N/A,FALSE,"EstgD";#N/A,#N/A,FALSE,"PEngD"}</definedName>
    <definedName name="ffd" localSheetId="0" hidden="1">{#N/A,#N/A,FALSE,"SumD";#N/A,#N/A,FALSE,"ElecD";#N/A,#N/A,FALSE,"MechD";#N/A,#N/A,FALSE,"GeotD";#N/A,#N/A,FALSE,"PrcsD";#N/A,#N/A,FALSE,"TunnD";#N/A,#N/A,FALSE,"CivlD";#N/A,#N/A,FALSE,"NtwkD";#N/A,#N/A,FALSE,"EstgD";#N/A,#N/A,FALSE,"PEngD"}</definedName>
    <definedName name="ffd" hidden="1">{#N/A,#N/A,FALSE,"SumD";#N/A,#N/A,FALSE,"ElecD";#N/A,#N/A,FALSE,"MechD";#N/A,#N/A,FALSE,"GeotD";#N/A,#N/A,FALSE,"PrcsD";#N/A,#N/A,FALSE,"TunnD";#N/A,#N/A,FALSE,"CivlD";#N/A,#N/A,FALSE,"NtwkD";#N/A,#N/A,FALSE,"EstgD";#N/A,#N/A,FALSE,"PEngD"}</definedName>
    <definedName name="FFE_1" hidden="1">#REF!</definedName>
    <definedName name="FFE_FFE" hidden="1">[8]FitOutConfCentre!#REF!</definedName>
    <definedName name="FFF" localSheetId="1" hidden="1">{#N/A,#N/A,FALSE,"양식(을)"}</definedName>
    <definedName name="FFF" localSheetId="0" hidden="1">{#N/A,#N/A,FALSE,"양식(을)"}</definedName>
    <definedName name="FFF" hidden="1">{#N/A,#N/A,FALSE,"양식(을)"}</definedName>
    <definedName name="fffff" localSheetId="1" hidden="1">{#N/A,#N/A,TRUE,"Basic";#N/A,#N/A,TRUE,"EXT-TABLE";#N/A,#N/A,TRUE,"STEEL";#N/A,#N/A,TRUE,"INT-Table";#N/A,#N/A,TRUE,"STEEL";#N/A,#N/A,TRUE,"Door"}</definedName>
    <definedName name="fffff" localSheetId="0" hidden="1">{#N/A,#N/A,TRUE,"Basic";#N/A,#N/A,TRUE,"EXT-TABLE";#N/A,#N/A,TRUE,"STEEL";#N/A,#N/A,TRUE,"INT-Table";#N/A,#N/A,TRUE,"STEEL";#N/A,#N/A,TRUE,"Door"}</definedName>
    <definedName name="fffff" hidden="1">{#N/A,#N/A,TRUE,"Basic";#N/A,#N/A,TRUE,"EXT-TABLE";#N/A,#N/A,TRUE,"STEEL";#N/A,#N/A,TRUE,"INT-Table";#N/A,#N/A,TRUE,"STEEL";#N/A,#N/A,TRUE,"Door"}</definedName>
    <definedName name="fffuu" localSheetId="1" hidden="1">{"'Break down'!$A$4"}</definedName>
    <definedName name="fffuu" localSheetId="0" hidden="1">{"'Break down'!$A$4"}</definedName>
    <definedName name="fffuu" hidden="1">{"'Break down'!$A$4"}</definedName>
    <definedName name="fffuz" localSheetId="1" hidden="1">{"'Break down'!$A$4"}</definedName>
    <definedName name="fffuz" localSheetId="0" hidden="1">{"'Break down'!$A$4"}</definedName>
    <definedName name="fffuz" hidden="1">{"'Break down'!$A$4"}</definedName>
    <definedName name="ffsf" localSheetId="1" hidden="1">{#N/A,#N/A,FALSE,"Chi tiÆt"}</definedName>
    <definedName name="ffsf" localSheetId="0" hidden="1">{#N/A,#N/A,FALSE,"Chi tiÆt"}</definedName>
    <definedName name="ffsf" hidden="1">{#N/A,#N/A,FALSE,"Chi tiÆt"}</definedName>
    <definedName name="fg" localSheetId="1" hidden="1">{#N/A,#N/A,TRUE,"Cover";#N/A,#N/A,TRUE,"Conts";#N/A,#N/A,TRUE,"VOS";#N/A,#N/A,TRUE,"Warrington";#N/A,#N/A,TRUE,"Widnes"}</definedName>
    <definedName name="fg" localSheetId="0" hidden="1">{#N/A,#N/A,TRUE,"Cover";#N/A,#N/A,TRUE,"Conts";#N/A,#N/A,TRUE,"VOS";#N/A,#N/A,TRUE,"Warrington";#N/A,#N/A,TRUE,"Widnes"}</definedName>
    <definedName name="fg" hidden="1">{#N/A,#N/A,TRUE,"Cover";#N/A,#N/A,TRUE,"Conts";#N/A,#N/A,TRUE,"VOS";#N/A,#N/A,TRUE,"Warrington";#N/A,#N/A,TRUE,"Widnes"}</definedName>
    <definedName name="fgdfg" localSheetId="1" hidden="1">{#N/A,#N/A,FALSE,"SumD";#N/A,#N/A,FALSE,"ElecD";#N/A,#N/A,FALSE,"MechD";#N/A,#N/A,FALSE,"GeotD";#N/A,#N/A,FALSE,"PrcsD";#N/A,#N/A,FALSE,"TunnD";#N/A,#N/A,FALSE,"CivlD";#N/A,#N/A,FALSE,"NtwkD";#N/A,#N/A,FALSE,"EstgD";#N/A,#N/A,FALSE,"PEngD"}</definedName>
    <definedName name="fgdfg" localSheetId="0" hidden="1">{#N/A,#N/A,FALSE,"SumD";#N/A,#N/A,FALSE,"ElecD";#N/A,#N/A,FALSE,"MechD";#N/A,#N/A,FALSE,"GeotD";#N/A,#N/A,FALSE,"PrcsD";#N/A,#N/A,FALSE,"TunnD";#N/A,#N/A,FALSE,"CivlD";#N/A,#N/A,FALSE,"NtwkD";#N/A,#N/A,FALSE,"EstgD";#N/A,#N/A,FALSE,"PEngD"}</definedName>
    <definedName name="fgdfg" hidden="1">{#N/A,#N/A,FALSE,"SumD";#N/A,#N/A,FALSE,"ElecD";#N/A,#N/A,FALSE,"MechD";#N/A,#N/A,FALSE,"GeotD";#N/A,#N/A,FALSE,"PrcsD";#N/A,#N/A,FALSE,"TunnD";#N/A,#N/A,FALSE,"CivlD";#N/A,#N/A,FALSE,"NtwkD";#N/A,#N/A,FALSE,"EstgD";#N/A,#N/A,FALSE,"PEngD"}</definedName>
    <definedName name="fgf">#REF!</definedName>
    <definedName name="fgfdg" localSheetId="1" hidden="1">{#N/A,#N/A,FALSE,"SumG";#N/A,#N/A,FALSE,"ElecG";#N/A,#N/A,FALSE,"MechG";#N/A,#N/A,FALSE,"GeotG";#N/A,#N/A,FALSE,"PrcsG";#N/A,#N/A,FALSE,"TunnG";#N/A,#N/A,FALSE,"CivlG";#N/A,#N/A,FALSE,"NtwkG";#N/A,#N/A,FALSE,"EstgG";#N/A,#N/A,FALSE,"PEngG"}</definedName>
    <definedName name="fgfdg" localSheetId="0" hidden="1">{#N/A,#N/A,FALSE,"SumG";#N/A,#N/A,FALSE,"ElecG";#N/A,#N/A,FALSE,"MechG";#N/A,#N/A,FALSE,"GeotG";#N/A,#N/A,FALSE,"PrcsG";#N/A,#N/A,FALSE,"TunnG";#N/A,#N/A,FALSE,"CivlG";#N/A,#N/A,FALSE,"NtwkG";#N/A,#N/A,FALSE,"EstgG";#N/A,#N/A,FALSE,"PEngG"}</definedName>
    <definedName name="fgfdg" hidden="1">{#N/A,#N/A,FALSE,"SumG";#N/A,#N/A,FALSE,"ElecG";#N/A,#N/A,FALSE,"MechG";#N/A,#N/A,FALSE,"GeotG";#N/A,#N/A,FALSE,"PrcsG";#N/A,#N/A,FALSE,"TunnG";#N/A,#N/A,FALSE,"CivlG";#N/A,#N/A,FALSE,"NtwkG";#N/A,#N/A,FALSE,"EstgG";#N/A,#N/A,FALSE,"PEngG"}</definedName>
    <definedName name="fghfg" localSheetId="1" hidden="1">{#N/A,#N/A,FALSE,"SumD";#N/A,#N/A,FALSE,"ElecD";#N/A,#N/A,FALSE,"MechD";#N/A,#N/A,FALSE,"GeotD";#N/A,#N/A,FALSE,"PrcsD";#N/A,#N/A,FALSE,"TunnD";#N/A,#N/A,FALSE,"CivlD";#N/A,#N/A,FALSE,"NtwkD";#N/A,#N/A,FALSE,"EstgD";#N/A,#N/A,FALSE,"PEngD"}</definedName>
    <definedName name="fghfg" localSheetId="0" hidden="1">{#N/A,#N/A,FALSE,"SumD";#N/A,#N/A,FALSE,"ElecD";#N/A,#N/A,FALSE,"MechD";#N/A,#N/A,FALSE,"GeotD";#N/A,#N/A,FALSE,"PrcsD";#N/A,#N/A,FALSE,"TunnD";#N/A,#N/A,FALSE,"CivlD";#N/A,#N/A,FALSE,"NtwkD";#N/A,#N/A,FALSE,"EstgD";#N/A,#N/A,FALSE,"PEngD"}</definedName>
    <definedName name="fghfg" hidden="1">{#N/A,#N/A,FALSE,"SumD";#N/A,#N/A,FALSE,"ElecD";#N/A,#N/A,FALSE,"MechD";#N/A,#N/A,FALSE,"GeotD";#N/A,#N/A,FALSE,"PrcsD";#N/A,#N/A,FALSE,"TunnD";#N/A,#N/A,FALSE,"CivlD";#N/A,#N/A,FALSE,"NtwkD";#N/A,#N/A,FALSE,"EstgD";#N/A,#N/A,FALSE,"PEngD"}</definedName>
    <definedName name="FGHH" localSheetId="1" hidden="1">{#N/A,#N/A,FALSE,"SumD";#N/A,#N/A,FALSE,"ElecD";#N/A,#N/A,FALSE,"MechD";#N/A,#N/A,FALSE,"GeotD";#N/A,#N/A,FALSE,"PrcsD";#N/A,#N/A,FALSE,"TunnD";#N/A,#N/A,FALSE,"CivlD";#N/A,#N/A,FALSE,"NtwkD";#N/A,#N/A,FALSE,"EstgD";#N/A,#N/A,FALSE,"PEngD"}</definedName>
    <definedName name="FGHH" localSheetId="0" hidden="1">{#N/A,#N/A,FALSE,"SumD";#N/A,#N/A,FALSE,"ElecD";#N/A,#N/A,FALSE,"MechD";#N/A,#N/A,FALSE,"GeotD";#N/A,#N/A,FALSE,"PrcsD";#N/A,#N/A,FALSE,"TunnD";#N/A,#N/A,FALSE,"CivlD";#N/A,#N/A,FALSE,"NtwkD";#N/A,#N/A,FALSE,"EstgD";#N/A,#N/A,FALSE,"PEngD"}</definedName>
    <definedName name="FGHH" hidden="1">{#N/A,#N/A,FALSE,"SumD";#N/A,#N/A,FALSE,"ElecD";#N/A,#N/A,FALSE,"MechD";#N/A,#N/A,FALSE,"GeotD";#N/A,#N/A,FALSE,"PrcsD";#N/A,#N/A,FALSE,"TunnD";#N/A,#N/A,FALSE,"CivlD";#N/A,#N/A,FALSE,"NtwkD";#N/A,#N/A,FALSE,"EstgD";#N/A,#N/A,FALSE,"PEngD"}</definedName>
    <definedName name="fgjjjkyg" localSheetId="1" hidden="1">{#N/A,#N/A,TRUE,"Cover";#N/A,#N/A,TRUE,"Conts";#N/A,#N/A,TRUE,"VOS";#N/A,#N/A,TRUE,"Warrington";#N/A,#N/A,TRUE,"Widnes"}</definedName>
    <definedName name="fgjjjkyg" localSheetId="0" hidden="1">{#N/A,#N/A,TRUE,"Cover";#N/A,#N/A,TRUE,"Conts";#N/A,#N/A,TRUE,"VOS";#N/A,#N/A,TRUE,"Warrington";#N/A,#N/A,TRUE,"Widnes"}</definedName>
    <definedName name="fgjjjkyg" hidden="1">{#N/A,#N/A,TRUE,"Cover";#N/A,#N/A,TRUE,"Conts";#N/A,#N/A,TRUE,"VOS";#N/A,#N/A,TRUE,"Warrington";#N/A,#N/A,TRUE,"Widnes"}</definedName>
    <definedName name="Fh">#REF!</definedName>
    <definedName name="fhgujguthi" localSheetId="1" hidden="1">{#N/A,#N/A,TRUE,"Cover";#N/A,#N/A,TRUE,"Conts";#N/A,#N/A,TRUE,"VOS";#N/A,#N/A,TRUE,"Warrington";#N/A,#N/A,TRUE,"Widnes"}</definedName>
    <definedName name="fhgujguthi" localSheetId="0" hidden="1">{#N/A,#N/A,TRUE,"Cover";#N/A,#N/A,TRUE,"Conts";#N/A,#N/A,TRUE,"VOS";#N/A,#N/A,TRUE,"Warrington";#N/A,#N/A,TRUE,"Widnes"}</definedName>
    <definedName name="fhgujguthi" hidden="1">{#N/A,#N/A,TRUE,"Cover";#N/A,#N/A,TRUE,"Conts";#N/A,#N/A,TRUE,"VOS";#N/A,#N/A,TRUE,"Warrington";#N/A,#N/A,TRUE,"Widnes"}</definedName>
    <definedName name="fhjsjs" localSheetId="1" hidden="1">{#N/A,#N/A,TRUE,"Cover";#N/A,#N/A,TRUE,"Conts";#N/A,#N/A,TRUE,"VOS";#N/A,#N/A,TRUE,"Warrington";#N/A,#N/A,TRUE,"Widnes"}</definedName>
    <definedName name="fhjsjs" localSheetId="0" hidden="1">{#N/A,#N/A,TRUE,"Cover";#N/A,#N/A,TRUE,"Conts";#N/A,#N/A,TRUE,"VOS";#N/A,#N/A,TRUE,"Warrington";#N/A,#N/A,TRUE,"Widnes"}</definedName>
    <definedName name="fhjsjs" hidden="1">{#N/A,#N/A,TRUE,"Cover";#N/A,#N/A,TRUE,"Conts";#N/A,#N/A,TRUE,"VOS";#N/A,#N/A,TRUE,"Warrington";#N/A,#N/A,TRUE,"Widnes"}</definedName>
    <definedName name="Fhwl">#REF!</definedName>
    <definedName name="fi" localSheetId="1" hidden="1">{#N/A,#N/A,TRUE,"Cover Memo";"Complete Sys. Estimate",#N/A,TRUE,"Change Summary";"Complete Sys. Estimate",#N/A,TRUE,"Estimate Summary";"Complete Sys. Estimate",#N/A,TRUE,"Dept. Summary";"Complete Sys. Estimate",#N/A,TRUE,"DOW Detail"}</definedName>
    <definedName name="fi" localSheetId="0" hidden="1">{#N/A,#N/A,TRUE,"Cover Memo";"Complete Sys. Estimate",#N/A,TRUE,"Change Summary";"Complete Sys. Estimate",#N/A,TRUE,"Estimate Summary";"Complete Sys. Estimate",#N/A,TRUE,"Dept. Summary";"Complete Sys. Estimate",#N/A,TRUE,"DOW Detail"}</definedName>
    <definedName name="fi" hidden="1">{#N/A,#N/A,TRUE,"Cover Memo";"Complete Sys. Estimate",#N/A,TRUE,"Change Summary";"Complete Sys. Estimate",#N/A,TRUE,"Estimate Summary";"Complete Sys. Estimate",#N/A,TRUE,"Dept. Summary";"Complete Sys. Estimate",#N/A,TRUE,"DOW Detail"}</definedName>
    <definedName name="FICP">#REF!</definedName>
    <definedName name="file" localSheetId="1" hidden="1">{#N/A,#N/A,TRUE,"Front";#N/A,#N/A,TRUE,"Simple Letter";#N/A,#N/A,TRUE,"Inside";#N/A,#N/A,TRUE,"Contents";#N/A,#N/A,TRUE,"Basis";#N/A,#N/A,TRUE,"Inclusions";#N/A,#N/A,TRUE,"Exclusions";#N/A,#N/A,TRUE,"Areas";#N/A,#N/A,TRUE,"Summary";#N/A,#N/A,TRUE,"Detail"}</definedName>
    <definedName name="file" localSheetId="0" hidden="1">{#N/A,#N/A,TRUE,"Front";#N/A,#N/A,TRUE,"Simple Letter";#N/A,#N/A,TRUE,"Inside";#N/A,#N/A,TRUE,"Contents";#N/A,#N/A,TRUE,"Basis";#N/A,#N/A,TRUE,"Inclusions";#N/A,#N/A,TRUE,"Exclusions";#N/A,#N/A,TRUE,"Areas";#N/A,#N/A,TRUE,"Summary";#N/A,#N/A,TRUE,"Detail"}</definedName>
    <definedName name="file" hidden="1">{#N/A,#N/A,TRUE,"Front";#N/A,#N/A,TRUE,"Simple Letter";#N/A,#N/A,TRUE,"Inside";#N/A,#N/A,TRUE,"Contents";#N/A,#N/A,TRUE,"Basis";#N/A,#N/A,TRUE,"Inclusions";#N/A,#N/A,TRUE,"Exclusions";#N/A,#N/A,TRUE,"Areas";#N/A,#N/A,TRUE,"Summary";#N/A,#N/A,TRUE,"Detail"}</definedName>
    <definedName name="FileName">#REF!</definedName>
    <definedName name="fill" hidden="1">#REF!</definedName>
    <definedName name="FILLED" hidden="1">#REF!</definedName>
    <definedName name="FIT">#REF!</definedName>
    <definedName name="FIT___0">#REF!</definedName>
    <definedName name="FIT___13">#REF!</definedName>
    <definedName name="fkfkvhikkhju" localSheetId="1" hidden="1">{#N/A,#N/A,TRUE,"Cover";#N/A,#N/A,TRUE,"Conts";#N/A,#N/A,TRUE,"VOS";#N/A,#N/A,TRUE,"Warrington";#N/A,#N/A,TRUE,"Widnes"}</definedName>
    <definedName name="fkfkvhikkhju" localSheetId="0" hidden="1">{#N/A,#N/A,TRUE,"Cover";#N/A,#N/A,TRUE,"Conts";#N/A,#N/A,TRUE,"VOS";#N/A,#N/A,TRUE,"Warrington";#N/A,#N/A,TRUE,"Widnes"}</definedName>
    <definedName name="fkfkvhikkhju" hidden="1">{#N/A,#N/A,TRUE,"Cover";#N/A,#N/A,TRUE,"Conts";#N/A,#N/A,TRUE,"VOS";#N/A,#N/A,TRUE,"Warrington";#N/A,#N/A,TRUE,"Widnes"}</definedName>
    <definedName name="Flowchart" localSheetId="1" hidden="1">{"'Flowchart'!$A$2:$AO$22"}</definedName>
    <definedName name="Flowchart" localSheetId="0" hidden="1">{"'Flowchart'!$A$2:$AO$22"}</definedName>
    <definedName name="Flowchart" hidden="1">{"'Flowchart'!$A$2:$AO$22"}</definedName>
    <definedName name="fo">#REF!</definedName>
    <definedName name="FOC">#REF!</definedName>
    <definedName name="FOOTING" hidden="1">#REF!</definedName>
    <definedName name="fre" localSheetId="1" hidden="1">{#N/A,#N/A,TRUE,"Cover";#N/A,#N/A,TRUE,"Conts";#N/A,#N/A,TRUE,"VOS";#N/A,#N/A,TRUE,"Warrington";#N/A,#N/A,TRUE,"Widnes"}</definedName>
    <definedName name="fre" localSheetId="0" hidden="1">{#N/A,#N/A,TRUE,"Cover";#N/A,#N/A,TRUE,"Conts";#N/A,#N/A,TRUE,"VOS";#N/A,#N/A,TRUE,"Warrington";#N/A,#N/A,TRUE,"Widnes"}</definedName>
    <definedName name="fre" hidden="1">{#N/A,#N/A,TRUE,"Cover";#N/A,#N/A,TRUE,"Conts";#N/A,#N/A,TRUE,"VOS";#N/A,#N/A,TRUE,"Warrington";#N/A,#N/A,TRUE,"Widnes"}</definedName>
    <definedName name="frjj" localSheetId="1" hidden="1">{#N/A,#N/A,TRUE,"Cover";#N/A,#N/A,TRUE,"Conts";#N/A,#N/A,TRUE,"VOS";#N/A,#N/A,TRUE,"Warrington";#N/A,#N/A,TRUE,"Widnes"}</definedName>
    <definedName name="frjj" localSheetId="0" hidden="1">{#N/A,#N/A,TRUE,"Cover";#N/A,#N/A,TRUE,"Conts";#N/A,#N/A,TRUE,"VOS";#N/A,#N/A,TRUE,"Warrington";#N/A,#N/A,TRUE,"Widnes"}</definedName>
    <definedName name="frjj" hidden="1">{#N/A,#N/A,TRUE,"Cover";#N/A,#N/A,TRUE,"Conts";#N/A,#N/A,TRUE,"VOS";#N/A,#N/A,TRUE,"Warrington";#N/A,#N/A,TRUE,"Widnes"}</definedName>
    <definedName name="fsa" hidden="1">[25]GRSummary!#REF!</definedName>
    <definedName name="fsda" localSheetId="1" hidden="1">{#N/A,#N/A,TRUE,"Basic";#N/A,#N/A,TRUE,"EXT-TABLE";#N/A,#N/A,TRUE,"STEEL";#N/A,#N/A,TRUE,"INT-Table";#N/A,#N/A,TRUE,"STEEL";#N/A,#N/A,TRUE,"Door"}</definedName>
    <definedName name="fsda" localSheetId="0" hidden="1">{#N/A,#N/A,TRUE,"Basic";#N/A,#N/A,TRUE,"EXT-TABLE";#N/A,#N/A,TRUE,"STEEL";#N/A,#N/A,TRUE,"INT-Table";#N/A,#N/A,TRUE,"STEEL";#N/A,#N/A,TRUE,"Door"}</definedName>
    <definedName name="fsda" hidden="1">{#N/A,#N/A,TRUE,"Basic";#N/A,#N/A,TRUE,"EXT-TABLE";#N/A,#N/A,TRUE,"STEEL";#N/A,#N/A,TRUE,"INT-Table";#N/A,#N/A,TRUE,"STEEL";#N/A,#N/A,TRUE,"Door"}</definedName>
    <definedName name="FSDF" localSheetId="1" hidden="1">{#N/A,#N/A,FALSE,"운반시간"}</definedName>
    <definedName name="FSDF" localSheetId="0" hidden="1">{#N/A,#N/A,FALSE,"운반시간"}</definedName>
    <definedName name="FSDF" hidden="1">{#N/A,#N/A,FALSE,"운반시간"}</definedName>
    <definedName name="fsg">#REF!</definedName>
    <definedName name="FULL" hidden="1">[39]p.mgmt!#REF!</definedName>
    <definedName name="Full_Print">#REF!</definedName>
    <definedName name="fullTl">#REF!</definedName>
    <definedName name="fullTl_1">#N/A</definedName>
    <definedName name="Fv">#REF!</definedName>
    <definedName name="fwgqwerg" localSheetId="1" hidden="1">{"'Sheet1'!$L$16"}</definedName>
    <definedName name="fwgqwerg" localSheetId="0" hidden="1">{"'Sheet1'!$L$16"}</definedName>
    <definedName name="fwgqwerg" hidden="1">{"'Sheet1'!$L$16"}</definedName>
    <definedName name="G">#REF!</definedName>
    <definedName name="gaeg" localSheetId="1" hidden="1">{#N/A,#N/A,TRUE,"Cover";#N/A,#N/A,TRUE,"Conts";#N/A,#N/A,TRUE,"VOS";#N/A,#N/A,TRUE,"Warrington";#N/A,#N/A,TRUE,"Widnes"}</definedName>
    <definedName name="gaeg" localSheetId="0" hidden="1">{#N/A,#N/A,TRUE,"Cover";#N/A,#N/A,TRUE,"Conts";#N/A,#N/A,TRUE,"VOS";#N/A,#N/A,TRUE,"Warrington";#N/A,#N/A,TRUE,"Widnes"}</definedName>
    <definedName name="gaeg" hidden="1">{#N/A,#N/A,TRUE,"Cover";#N/A,#N/A,TRUE,"Conts";#N/A,#N/A,TRUE,"VOS";#N/A,#N/A,TRUE,"Warrington";#N/A,#N/A,TRUE,"Widnes"}</definedName>
    <definedName name="gaegg" localSheetId="1" hidden="1">{#N/A,#N/A,TRUE,"Cover";#N/A,#N/A,TRUE,"Conts";#N/A,#N/A,TRUE,"VOS";#N/A,#N/A,TRUE,"Warrington";#N/A,#N/A,TRUE,"Widnes"}</definedName>
    <definedName name="gaegg" localSheetId="0" hidden="1">{#N/A,#N/A,TRUE,"Cover";#N/A,#N/A,TRUE,"Conts";#N/A,#N/A,TRUE,"VOS";#N/A,#N/A,TRUE,"Warrington";#N/A,#N/A,TRUE,"Widnes"}</definedName>
    <definedName name="gaegg" hidden="1">{#N/A,#N/A,TRUE,"Cover";#N/A,#N/A,TRUE,"Conts";#N/A,#N/A,TRUE,"VOS";#N/A,#N/A,TRUE,"Warrington";#N/A,#N/A,TRUE,"Widnes"}</definedName>
    <definedName name="gama">#REF!</definedName>
    <definedName name="gamah">#REF!</definedName>
    <definedName name="ganga">#REF!</definedName>
    <definedName name="GAWEA">#REF!</definedName>
    <definedName name="GDGSDGG">#REF!</definedName>
    <definedName name="geag" localSheetId="1" hidden="1">{#N/A,#N/A,TRUE,"Cover";#N/A,#N/A,TRUE,"Conts";#N/A,#N/A,TRUE,"VOS";#N/A,#N/A,TRUE,"Warrington";#N/A,#N/A,TRUE,"Widnes"}</definedName>
    <definedName name="geag" localSheetId="0" hidden="1">{#N/A,#N/A,TRUE,"Cover";#N/A,#N/A,TRUE,"Conts";#N/A,#N/A,TRUE,"VOS";#N/A,#N/A,TRUE,"Warrington";#N/A,#N/A,TRUE,"Widnes"}</definedName>
    <definedName name="geag" hidden="1">{#N/A,#N/A,TRUE,"Cover";#N/A,#N/A,TRUE,"Conts";#N/A,#N/A,TRUE,"VOS";#N/A,#N/A,TRUE,"Warrington";#N/A,#N/A,TRUE,"Widnes"}</definedName>
    <definedName name="GenPave">#REF!</definedName>
    <definedName name="gerger" localSheetId="1" hidden="1">{#N/A,#N/A,TRUE,"Cover";#N/A,#N/A,TRUE,"Conts";#N/A,#N/A,TRUE,"VOS";#N/A,#N/A,TRUE,"Warrington";#N/A,#N/A,TRUE,"Widnes"}</definedName>
    <definedName name="gerger" localSheetId="0" hidden="1">{#N/A,#N/A,TRUE,"Cover";#N/A,#N/A,TRUE,"Conts";#N/A,#N/A,TRUE,"VOS";#N/A,#N/A,TRUE,"Warrington";#N/A,#N/A,TRUE,"Widnes"}</definedName>
    <definedName name="gerger" hidden="1">{#N/A,#N/A,TRUE,"Cover";#N/A,#N/A,TRUE,"Conts";#N/A,#N/A,TRUE,"VOS";#N/A,#N/A,TRUE,"Warrington";#N/A,#N/A,TRUE,"Widnes"}</definedName>
    <definedName name="gerv">#REF!</definedName>
    <definedName name="gf" localSheetId="1" hidden="1">{#N/A,#N/A,TRUE,"Cover";#N/A,#N/A,TRUE,"Conts";#N/A,#N/A,TRUE,"VOS";#N/A,#N/A,TRUE,"Warrington";#N/A,#N/A,TRUE,"Widnes"}</definedName>
    <definedName name="gf" localSheetId="0" hidden="1">{#N/A,#N/A,TRUE,"Cover";#N/A,#N/A,TRUE,"Conts";#N/A,#N/A,TRUE,"VOS";#N/A,#N/A,TRUE,"Warrington";#N/A,#N/A,TRUE,"Widnes"}</definedName>
    <definedName name="gf" hidden="1">{#N/A,#N/A,TRUE,"Cover";#N/A,#N/A,TRUE,"Conts";#N/A,#N/A,TRUE,"VOS";#N/A,#N/A,TRUE,"Warrington";#N/A,#N/A,TRUE,"Widnes"}</definedName>
    <definedName name="gfdgfdg" localSheetId="1" hidden="1">{#N/A,#N/A,FALSE,"SumD";#N/A,#N/A,FALSE,"ElecD";#N/A,#N/A,FALSE,"MechD";#N/A,#N/A,FALSE,"GeotD";#N/A,#N/A,FALSE,"PrcsD";#N/A,#N/A,FALSE,"TunnD";#N/A,#N/A,FALSE,"CivlD";#N/A,#N/A,FALSE,"NtwkD";#N/A,#N/A,FALSE,"EstgD";#N/A,#N/A,FALSE,"PEngD"}</definedName>
    <definedName name="gfdgfdg" localSheetId="0" hidden="1">{#N/A,#N/A,FALSE,"SumD";#N/A,#N/A,FALSE,"ElecD";#N/A,#N/A,FALSE,"MechD";#N/A,#N/A,FALSE,"GeotD";#N/A,#N/A,FALSE,"PrcsD";#N/A,#N/A,FALSE,"TunnD";#N/A,#N/A,FALSE,"CivlD";#N/A,#N/A,FALSE,"NtwkD";#N/A,#N/A,FALSE,"EstgD";#N/A,#N/A,FALSE,"PEngD"}</definedName>
    <definedName name="gfdgfdg" hidden="1">{#N/A,#N/A,FALSE,"SumD";#N/A,#N/A,FALSE,"ElecD";#N/A,#N/A,FALSE,"MechD";#N/A,#N/A,FALSE,"GeotD";#N/A,#N/A,FALSE,"PrcsD";#N/A,#N/A,FALSE,"TunnD";#N/A,#N/A,FALSE,"CivlD";#N/A,#N/A,FALSE,"NtwkD";#N/A,#N/A,FALSE,"EstgD";#N/A,#N/A,FALSE,"PEngD"}</definedName>
    <definedName name="gff">#REF!</definedName>
    <definedName name="gfg" localSheetId="1" hidden="1">{#N/A,#N/A,TRUE,"Cover";#N/A,#N/A,TRUE,"Conts";#N/A,#N/A,TRUE,"VOS";#N/A,#N/A,TRUE,"Warrington";#N/A,#N/A,TRUE,"Widnes"}</definedName>
    <definedName name="gfg" localSheetId="0" hidden="1">{#N/A,#N/A,TRUE,"Cover";#N/A,#N/A,TRUE,"Conts";#N/A,#N/A,TRUE,"VOS";#N/A,#N/A,TRUE,"Warrington";#N/A,#N/A,TRUE,"Widnes"}</definedName>
    <definedName name="gfg" hidden="1">{#N/A,#N/A,TRUE,"Cover";#N/A,#N/A,TRUE,"Conts";#N/A,#N/A,TRUE,"VOS";#N/A,#N/A,TRUE,"Warrington";#N/A,#N/A,TRUE,"Widnes"}</definedName>
    <definedName name="GFGF">#REF!</definedName>
    <definedName name="gfgfgfgfg" localSheetId="1" hidden="1">{#N/A,#N/A,FALSE,"SumD";#N/A,#N/A,FALSE,"ElecD";#N/A,#N/A,FALSE,"MechD";#N/A,#N/A,FALSE,"GeotD";#N/A,#N/A,FALSE,"PrcsD";#N/A,#N/A,FALSE,"TunnD";#N/A,#N/A,FALSE,"CivlD";#N/A,#N/A,FALSE,"NtwkD";#N/A,#N/A,FALSE,"EstgD";#N/A,#N/A,FALSE,"PEngD"}</definedName>
    <definedName name="gfgfgfgfg" localSheetId="0" hidden="1">{#N/A,#N/A,FALSE,"SumD";#N/A,#N/A,FALSE,"ElecD";#N/A,#N/A,FALSE,"MechD";#N/A,#N/A,FALSE,"GeotD";#N/A,#N/A,FALSE,"PrcsD";#N/A,#N/A,FALSE,"TunnD";#N/A,#N/A,FALSE,"CivlD";#N/A,#N/A,FALSE,"NtwkD";#N/A,#N/A,FALSE,"EstgD";#N/A,#N/A,FALSE,"PEngD"}</definedName>
    <definedName name="gfgfgfgfg" hidden="1">{#N/A,#N/A,FALSE,"SumD";#N/A,#N/A,FALSE,"ElecD";#N/A,#N/A,FALSE,"MechD";#N/A,#N/A,FALSE,"GeotD";#N/A,#N/A,FALSE,"PrcsD";#N/A,#N/A,FALSE,"TunnD";#N/A,#N/A,FALSE,"CivlD";#N/A,#N/A,FALSE,"NtwkD";#N/A,#N/A,FALSE,"EstgD";#N/A,#N/A,FALSE,"PEngD"}</definedName>
    <definedName name="gfgfgfgss" localSheetId="1" hidden="1">{#N/A,#N/A,FALSE,"SumG";#N/A,#N/A,FALSE,"ElecG";#N/A,#N/A,FALSE,"MechG";#N/A,#N/A,FALSE,"GeotG";#N/A,#N/A,FALSE,"PrcsG";#N/A,#N/A,FALSE,"TunnG";#N/A,#N/A,FALSE,"CivlG";#N/A,#N/A,FALSE,"NtwkG";#N/A,#N/A,FALSE,"EstgG";#N/A,#N/A,FALSE,"PEngG"}</definedName>
    <definedName name="gfgfgfgss" localSheetId="0" hidden="1">{#N/A,#N/A,FALSE,"SumG";#N/A,#N/A,FALSE,"ElecG";#N/A,#N/A,FALSE,"MechG";#N/A,#N/A,FALSE,"GeotG";#N/A,#N/A,FALSE,"PrcsG";#N/A,#N/A,FALSE,"TunnG";#N/A,#N/A,FALSE,"CivlG";#N/A,#N/A,FALSE,"NtwkG";#N/A,#N/A,FALSE,"EstgG";#N/A,#N/A,FALSE,"PEngG"}</definedName>
    <definedName name="gfgfgfgss" hidden="1">{#N/A,#N/A,FALSE,"SumG";#N/A,#N/A,FALSE,"ElecG";#N/A,#N/A,FALSE,"MechG";#N/A,#N/A,FALSE,"GeotG";#N/A,#N/A,FALSE,"PrcsG";#N/A,#N/A,FALSE,"TunnG";#N/A,#N/A,FALSE,"CivlG";#N/A,#N/A,FALSE,"NtwkG";#N/A,#N/A,FALSE,"EstgG";#N/A,#N/A,FALSE,"PEngG"}</definedName>
    <definedName name="gfgfhgh" localSheetId="1" hidden="1">{"'Break down'!$A$4"}</definedName>
    <definedName name="gfgfhgh" localSheetId="0" hidden="1">{"'Break down'!$A$4"}</definedName>
    <definedName name="gfgfhgh" hidden="1">{"'Break down'!$A$4"}</definedName>
    <definedName name="gg" localSheetId="1" hidden="1">{#N/A,#N/A,FALSE,"SumG";#N/A,#N/A,FALSE,"ElecG";#N/A,#N/A,FALSE,"MechG";#N/A,#N/A,FALSE,"GeotG";#N/A,#N/A,FALSE,"PrcsG";#N/A,#N/A,FALSE,"TunnG";#N/A,#N/A,FALSE,"CivlG";#N/A,#N/A,FALSE,"NtwkG";#N/A,#N/A,FALSE,"EstgG";#N/A,#N/A,FALSE,"PEngG"}</definedName>
    <definedName name="gg" localSheetId="0" hidden="1">{#N/A,#N/A,FALSE,"SumG";#N/A,#N/A,FALSE,"ElecG";#N/A,#N/A,FALSE,"MechG";#N/A,#N/A,FALSE,"GeotG";#N/A,#N/A,FALSE,"PrcsG";#N/A,#N/A,FALSE,"TunnG";#N/A,#N/A,FALSE,"CivlG";#N/A,#N/A,FALSE,"NtwkG";#N/A,#N/A,FALSE,"EstgG";#N/A,#N/A,FALSE,"PEngG"}</definedName>
    <definedName name="gg" hidden="1">{#N/A,#N/A,FALSE,"SumG";#N/A,#N/A,FALSE,"ElecG";#N/A,#N/A,FALSE,"MechG";#N/A,#N/A,FALSE,"GeotG";#N/A,#N/A,FALSE,"PrcsG";#N/A,#N/A,FALSE,"TunnG";#N/A,#N/A,FALSE,"CivlG";#N/A,#N/A,FALSE,"NtwkG";#N/A,#N/A,FALSE,"EstgG";#N/A,#N/A,FALSE,"PEngG"}</definedName>
    <definedName name="ggdrgdfhyyj" localSheetId="1" hidden="1">{#N/A,#N/A,TRUE,"Cover";#N/A,#N/A,TRUE,"Conts";#N/A,#N/A,TRUE,"VOS";#N/A,#N/A,TRUE,"Warrington";#N/A,#N/A,TRUE,"Widnes"}</definedName>
    <definedName name="ggdrgdfhyyj" localSheetId="0" hidden="1">{#N/A,#N/A,TRUE,"Cover";#N/A,#N/A,TRUE,"Conts";#N/A,#N/A,TRUE,"VOS";#N/A,#N/A,TRUE,"Warrington";#N/A,#N/A,TRUE,"Widnes"}</definedName>
    <definedName name="ggdrgdfhyyj" hidden="1">{#N/A,#N/A,TRUE,"Cover";#N/A,#N/A,TRUE,"Conts";#N/A,#N/A,TRUE,"VOS";#N/A,#N/A,TRUE,"Warrington";#N/A,#N/A,TRUE,"Widnes"}</definedName>
    <definedName name="ggg" hidden="1">#REF!</definedName>
    <definedName name="gggg" localSheetId="1" hidden="1">{#N/A,#N/A,FALSE,"SumD";#N/A,#N/A,FALSE,"ElecD";#N/A,#N/A,FALSE,"MechD";#N/A,#N/A,FALSE,"GeotD";#N/A,#N/A,FALSE,"PrcsD";#N/A,#N/A,FALSE,"TunnD";#N/A,#N/A,FALSE,"CivlD";#N/A,#N/A,FALSE,"NtwkD";#N/A,#N/A,FALSE,"EstgD";#N/A,#N/A,FALSE,"PEngD"}</definedName>
    <definedName name="gggg" localSheetId="0" hidden="1">{#N/A,#N/A,FALSE,"SumD";#N/A,#N/A,FALSE,"ElecD";#N/A,#N/A,FALSE,"MechD";#N/A,#N/A,FALSE,"GeotD";#N/A,#N/A,FALSE,"PrcsD";#N/A,#N/A,FALSE,"TunnD";#N/A,#N/A,FALSE,"CivlD";#N/A,#N/A,FALSE,"NtwkD";#N/A,#N/A,FALSE,"EstgD";#N/A,#N/A,FALSE,"PEngD"}</definedName>
    <definedName name="gggg" hidden="1">{#N/A,#N/A,FALSE,"SumD";#N/A,#N/A,FALSE,"ElecD";#N/A,#N/A,FALSE,"MechD";#N/A,#N/A,FALSE,"GeotD";#N/A,#N/A,FALSE,"PrcsD";#N/A,#N/A,FALSE,"TunnD";#N/A,#N/A,FALSE,"CivlD";#N/A,#N/A,FALSE,"NtwkD";#N/A,#N/A,FALSE,"EstgD";#N/A,#N/A,FALSE,"PEngD"}</definedName>
    <definedName name="ggggg" localSheetId="1" hidden="1">{#N/A,#N/A,TRUE,"Cover Memo";"Ride Estimate",#N/A,TRUE,"Change Summary";"Ride Estimate",#N/A,TRUE,"Estimate Summary";"Ride Estimate",#N/A,TRUE,"Dept. Summary";"Ride Estimate",#N/A,TRUE,"DOW Detail"}</definedName>
    <definedName name="ggggg" localSheetId="0" hidden="1">{#N/A,#N/A,TRUE,"Cover Memo";"Ride Estimate",#N/A,TRUE,"Change Summary";"Ride Estimate",#N/A,TRUE,"Estimate Summary";"Ride Estimate",#N/A,TRUE,"Dept. Summary";"Ride Estimate",#N/A,TRUE,"DOW Detail"}</definedName>
    <definedName name="ggggg" hidden="1">{#N/A,#N/A,TRUE,"Cover Memo";"Ride Estimate",#N/A,TRUE,"Change Summary";"Ride Estimate",#N/A,TRUE,"Estimate Summary";"Ride Estimate",#N/A,TRUE,"Dept. Summary";"Ride Estimate",#N/A,TRUE,"DOW Detail"}</definedName>
    <definedName name="gh" localSheetId="1" hidden="1">{#N/A,#N/A,TRUE,"COVER";#N/A,#N/A,TRUE,"DETAILS";#N/A,#N/A,TRUE,"SUMMARY";#N/A,#N/A,TRUE,"EXP MON";#N/A,#N/A,TRUE,"APPENDIX A";#N/A,#N/A,TRUE,"APPENDIX B";#N/A,#N/A,TRUE,"APPENDIX C";#N/A,#N/A,TRUE,"APPENDIX D";#N/A,#N/A,TRUE,"APPENDIX E";#N/A,#N/A,TRUE,"APPENDIX F";#N/A,#N/A,TRUE,"APPENDIX G"}</definedName>
    <definedName name="gh" localSheetId="0" hidden="1">{#N/A,#N/A,TRUE,"COVER";#N/A,#N/A,TRUE,"DETAILS";#N/A,#N/A,TRUE,"SUMMARY";#N/A,#N/A,TRUE,"EXP MON";#N/A,#N/A,TRUE,"APPENDIX A";#N/A,#N/A,TRUE,"APPENDIX B";#N/A,#N/A,TRUE,"APPENDIX C";#N/A,#N/A,TRUE,"APPENDIX D";#N/A,#N/A,TRUE,"APPENDIX E";#N/A,#N/A,TRUE,"APPENDIX F";#N/A,#N/A,TRUE,"APPENDIX G"}</definedName>
    <definedName name="gh" hidden="1">{#N/A,#N/A,TRUE,"COVER";#N/A,#N/A,TRUE,"DETAILS";#N/A,#N/A,TRUE,"SUMMARY";#N/A,#N/A,TRUE,"EXP MON";#N/A,#N/A,TRUE,"APPENDIX A";#N/A,#N/A,TRUE,"APPENDIX B";#N/A,#N/A,TRUE,"APPENDIX C";#N/A,#N/A,TRUE,"APPENDIX D";#N/A,#N/A,TRUE,"APPENDIX E";#N/A,#N/A,TRUE,"APPENDIX F";#N/A,#N/A,TRUE,"APPENDIX G"}</definedName>
    <definedName name="ghggg" localSheetId="1" hidden="1">{#N/A,#N/A,FALSE,"SumG";#N/A,#N/A,FALSE,"ElecG";#N/A,#N/A,FALSE,"MechG";#N/A,#N/A,FALSE,"GeotG";#N/A,#N/A,FALSE,"PrcsG";#N/A,#N/A,FALSE,"TunnG";#N/A,#N/A,FALSE,"CivlG";#N/A,#N/A,FALSE,"NtwkG";#N/A,#N/A,FALSE,"EstgG";#N/A,#N/A,FALSE,"PEngG"}</definedName>
    <definedName name="ghggg" localSheetId="0" hidden="1">{#N/A,#N/A,FALSE,"SumG";#N/A,#N/A,FALSE,"ElecG";#N/A,#N/A,FALSE,"MechG";#N/A,#N/A,FALSE,"GeotG";#N/A,#N/A,FALSE,"PrcsG";#N/A,#N/A,FALSE,"TunnG";#N/A,#N/A,FALSE,"CivlG";#N/A,#N/A,FALSE,"NtwkG";#N/A,#N/A,FALSE,"EstgG";#N/A,#N/A,FALSE,"PEngG"}</definedName>
    <definedName name="ghggg" hidden="1">{#N/A,#N/A,FALSE,"SumG";#N/A,#N/A,FALSE,"ElecG";#N/A,#N/A,FALSE,"MechG";#N/A,#N/A,FALSE,"GeotG";#N/A,#N/A,FALSE,"PrcsG";#N/A,#N/A,FALSE,"TunnG";#N/A,#N/A,FALSE,"CivlG";#N/A,#N/A,FALSE,"NtwkG";#N/A,#N/A,FALSE,"EstgG";#N/A,#N/A,FALSE,"PEngG"}</definedName>
    <definedName name="ghj" hidden="1">[16]FitOutConfCentre!#REF!</definedName>
    <definedName name="ghsdhth" localSheetId="1" hidden="1">{#N/A,#N/A,TRUE,"Cover";#N/A,#N/A,TRUE,"Conts";#N/A,#N/A,TRUE,"VOS";#N/A,#N/A,TRUE,"Warrington";#N/A,#N/A,TRUE,"Widnes"}</definedName>
    <definedName name="ghsdhth" localSheetId="0" hidden="1">{#N/A,#N/A,TRUE,"Cover";#N/A,#N/A,TRUE,"Conts";#N/A,#N/A,TRUE,"VOS";#N/A,#N/A,TRUE,"Warrington";#N/A,#N/A,TRUE,"Widnes"}</definedName>
    <definedName name="ghsdhth" hidden="1">{#N/A,#N/A,TRUE,"Cover";#N/A,#N/A,TRUE,"Conts";#N/A,#N/A,TRUE,"VOS";#N/A,#N/A,TRUE,"Warrington";#N/A,#N/A,TRUE,"Widnes"}</definedName>
    <definedName name="ghsg" localSheetId="1" hidden="1">{#N/A,#N/A,TRUE,"Cover";#N/A,#N/A,TRUE,"Conts";#N/A,#N/A,TRUE,"VOS";#N/A,#N/A,TRUE,"Warrington";#N/A,#N/A,TRUE,"Widnes"}</definedName>
    <definedName name="ghsg" localSheetId="0" hidden="1">{#N/A,#N/A,TRUE,"Cover";#N/A,#N/A,TRUE,"Conts";#N/A,#N/A,TRUE,"VOS";#N/A,#N/A,TRUE,"Warrington";#N/A,#N/A,TRUE,"Widnes"}</definedName>
    <definedName name="ghsg" hidden="1">{#N/A,#N/A,TRUE,"Cover";#N/A,#N/A,TRUE,"Conts";#N/A,#N/A,TRUE,"VOS";#N/A,#N/A,TRUE,"Warrington";#N/A,#N/A,TRUE,"Widnes"}</definedName>
    <definedName name="ghyt" localSheetId="1" hidden="1">{#N/A,#N/A,FALSE,"SUBS";#N/A,#N/A,FALSE,"SUPERS";#N/A,#N/A,FALSE,"FINISHES";#N/A,#N/A,FALSE,"FITTINGS";#N/A,#N/A,FALSE,"SERVICES";#N/A,#N/A,FALSE,"SITEWORKS"}</definedName>
    <definedName name="ghyt" localSheetId="0" hidden="1">{#N/A,#N/A,FALSE,"SUBS";#N/A,#N/A,FALSE,"SUPERS";#N/A,#N/A,FALSE,"FINISHES";#N/A,#N/A,FALSE,"FITTINGS";#N/A,#N/A,FALSE,"SERVICES";#N/A,#N/A,FALSE,"SITEWORKS"}</definedName>
    <definedName name="ghyt" hidden="1">{#N/A,#N/A,FALSE,"SUBS";#N/A,#N/A,FALSE,"SUPERS";#N/A,#N/A,FALSE,"FINISHES";#N/A,#N/A,FALSE,"FITTINGS";#N/A,#N/A,FALSE,"SERVICES";#N/A,#N/A,FALSE,"SITEWORKS"}</definedName>
    <definedName name="gjahgkj" localSheetId="1" hidden="1">{#N/A,#N/A,TRUE,"Cover";#N/A,#N/A,TRUE,"Conts";#N/A,#N/A,TRUE,"VOS";#N/A,#N/A,TRUE,"Warrington";#N/A,#N/A,TRUE,"Widnes"}</definedName>
    <definedName name="gjahgkj" localSheetId="0" hidden="1">{#N/A,#N/A,TRUE,"Cover";#N/A,#N/A,TRUE,"Conts";#N/A,#N/A,TRUE,"VOS";#N/A,#N/A,TRUE,"Warrington";#N/A,#N/A,TRUE,"Widnes"}</definedName>
    <definedName name="gjahgkj" hidden="1">{#N/A,#N/A,TRUE,"Cover";#N/A,#N/A,TRUE,"Conts";#N/A,#N/A,TRUE,"VOS";#N/A,#N/A,TRUE,"Warrington";#N/A,#N/A,TRUE,"Widnes"}</definedName>
    <definedName name="gjkkl" localSheetId="1" hidden="1">{#N/A,#N/A,TRUE,"Cover";#N/A,#N/A,TRUE,"Conts";#N/A,#N/A,TRUE,"VOS";#N/A,#N/A,TRUE,"Warrington";#N/A,#N/A,TRUE,"Widnes"}</definedName>
    <definedName name="gjkkl" localSheetId="0" hidden="1">{#N/A,#N/A,TRUE,"Cover";#N/A,#N/A,TRUE,"Conts";#N/A,#N/A,TRUE,"VOS";#N/A,#N/A,TRUE,"Warrington";#N/A,#N/A,TRUE,"Widnes"}</definedName>
    <definedName name="gjkkl" hidden="1">{#N/A,#N/A,TRUE,"Cover";#N/A,#N/A,TRUE,"Conts";#N/A,#N/A,TRUE,"VOS";#N/A,#N/A,TRUE,"Warrington";#N/A,#N/A,TRUE,"Widnes"}</definedName>
    <definedName name="gk" localSheetId="1" hidden="1">{#N/A,#N/A,TRUE,"COVER";#N/A,#N/A,TRUE,"DETAILS";#N/A,#N/A,TRUE,"SUMMARY";#N/A,#N/A,TRUE,"EXP MON";#N/A,#N/A,TRUE,"APPENDIX A";#N/A,#N/A,TRUE,"APPENDIX B";#N/A,#N/A,TRUE,"APPENDIX C";#N/A,#N/A,TRUE,"APPENDIX D";#N/A,#N/A,TRUE,"APPENDIX E";#N/A,#N/A,TRUE,"APPENDIX F";#N/A,#N/A,TRUE,"APPENDIX G"}</definedName>
    <definedName name="gk" localSheetId="0" hidden="1">{#N/A,#N/A,TRUE,"COVER";#N/A,#N/A,TRUE,"DETAILS";#N/A,#N/A,TRUE,"SUMMARY";#N/A,#N/A,TRUE,"EXP MON";#N/A,#N/A,TRUE,"APPENDIX A";#N/A,#N/A,TRUE,"APPENDIX B";#N/A,#N/A,TRUE,"APPENDIX C";#N/A,#N/A,TRUE,"APPENDIX D";#N/A,#N/A,TRUE,"APPENDIX E";#N/A,#N/A,TRUE,"APPENDIX F";#N/A,#N/A,TRUE,"APPENDIX G"}</definedName>
    <definedName name="gk" hidden="1">{#N/A,#N/A,TRUE,"COVER";#N/A,#N/A,TRUE,"DETAILS";#N/A,#N/A,TRUE,"SUMMARY";#N/A,#N/A,TRUE,"EXP MON";#N/A,#N/A,TRUE,"APPENDIX A";#N/A,#N/A,TRUE,"APPENDIX B";#N/A,#N/A,TRUE,"APPENDIX C";#N/A,#N/A,TRUE,"APPENDIX D";#N/A,#N/A,TRUE,"APPENDIX E";#N/A,#N/A,TRUE,"APPENDIX F";#N/A,#N/A,TRUE,"APPENDIX G"}</definedName>
    <definedName name="GLevel">#REF!</definedName>
    <definedName name="GLevel_1">#N/A</definedName>
    <definedName name="gmo" localSheetId="1" hidden="1">{#N/A,#N/A,FALSE,"SumD";#N/A,#N/A,FALSE,"ElecD";#N/A,#N/A,FALSE,"MechD";#N/A,#N/A,FALSE,"GeotD";#N/A,#N/A,FALSE,"PrcsD";#N/A,#N/A,FALSE,"TunnD";#N/A,#N/A,FALSE,"CivlD";#N/A,#N/A,FALSE,"NtwkD";#N/A,#N/A,FALSE,"EstgD";#N/A,#N/A,FALSE,"PEngD"}</definedName>
    <definedName name="gmo" localSheetId="0" hidden="1">{#N/A,#N/A,FALSE,"SumD";#N/A,#N/A,FALSE,"ElecD";#N/A,#N/A,FALSE,"MechD";#N/A,#N/A,FALSE,"GeotD";#N/A,#N/A,FALSE,"PrcsD";#N/A,#N/A,FALSE,"TunnD";#N/A,#N/A,FALSE,"CivlD";#N/A,#N/A,FALSE,"NtwkD";#N/A,#N/A,FALSE,"EstgD";#N/A,#N/A,FALSE,"PEngD"}</definedName>
    <definedName name="gmo" hidden="1">{#N/A,#N/A,FALSE,"SumD";#N/A,#N/A,FALSE,"ElecD";#N/A,#N/A,FALSE,"MechD";#N/A,#N/A,FALSE,"GeotD";#N/A,#N/A,FALSE,"PrcsD";#N/A,#N/A,FALSE,"TunnD";#N/A,#N/A,FALSE,"CivlD";#N/A,#N/A,FALSE,"NtwkD";#N/A,#N/A,FALSE,"EstgD";#N/A,#N/A,FALSE,"PEngD"}</definedName>
    <definedName name="GO">#REF!</definedName>
    <definedName name="gop" hidden="1">[8]FitOutConfCentre!#REF!</definedName>
    <definedName name="grab" hidden="1">[40]Vendors!#REF!</definedName>
    <definedName name="graphb" hidden="1">[40]Vendors!#REF!</definedName>
    <definedName name="GROUP" hidden="1">"bissql"</definedName>
    <definedName name="Group1">#REF!</definedName>
    <definedName name="Group2">#REF!</definedName>
    <definedName name="Group3">#REF!</definedName>
    <definedName name="Group4">#REF!</definedName>
    <definedName name="GroutedRiprap">#REF!</definedName>
    <definedName name="grqeg" localSheetId="1" hidden="1">{"'Sheet1'!$L$16"}</definedName>
    <definedName name="grqeg" localSheetId="0" hidden="1">{"'Sheet1'!$L$16"}</definedName>
    <definedName name="grqeg" hidden="1">{"'Sheet1'!$L$16"}</definedName>
    <definedName name="GSDFGFHGH">#REF!</definedName>
    <definedName name="GSDGG">#REF!</definedName>
    <definedName name="GT" localSheetId="1" hidden="1">{#N/A,#N/A,FALSE,"SumG";#N/A,#N/A,FALSE,"ElecG";#N/A,#N/A,FALSE,"MechG";#N/A,#N/A,FALSE,"GeotG";#N/A,#N/A,FALSE,"PrcsG";#N/A,#N/A,FALSE,"TunnG";#N/A,#N/A,FALSE,"CivlG";#N/A,#N/A,FALSE,"NtwkG";#N/A,#N/A,FALSE,"EstgG";#N/A,#N/A,FALSE,"PEngG"}</definedName>
    <definedName name="GT" localSheetId="0" hidden="1">{#N/A,#N/A,FALSE,"SumG";#N/A,#N/A,FALSE,"ElecG";#N/A,#N/A,FALSE,"MechG";#N/A,#N/A,FALSE,"GeotG";#N/A,#N/A,FALSE,"PrcsG";#N/A,#N/A,FALSE,"TunnG";#N/A,#N/A,FALSE,"CivlG";#N/A,#N/A,FALSE,"NtwkG";#N/A,#N/A,FALSE,"EstgG";#N/A,#N/A,FALSE,"PEngG"}</definedName>
    <definedName name="GT" hidden="1">{#N/A,#N/A,FALSE,"SumG";#N/A,#N/A,FALSE,"ElecG";#N/A,#N/A,FALSE,"MechG";#N/A,#N/A,FALSE,"GeotG";#N/A,#N/A,FALSE,"PrcsG";#N/A,#N/A,FALSE,"TunnG";#N/A,#N/A,FALSE,"CivlG";#N/A,#N/A,FALSE,"NtwkG";#N/A,#N/A,FALSE,"EstgG";#N/A,#N/A,FALSE,"PEngG"}</definedName>
    <definedName name="gtrghr" localSheetId="1" hidden="1">{#N/A,#N/A,TRUE,"Cover";#N/A,#N/A,TRUE,"Conts";#N/A,#N/A,TRUE,"VOS";#N/A,#N/A,TRUE,"Warrington";#N/A,#N/A,TRUE,"Widnes"}</definedName>
    <definedName name="gtrghr" localSheetId="0" hidden="1">{#N/A,#N/A,TRUE,"Cover";#N/A,#N/A,TRUE,"Conts";#N/A,#N/A,TRUE,"VOS";#N/A,#N/A,TRUE,"Warrington";#N/A,#N/A,TRUE,"Widnes"}</definedName>
    <definedName name="gtrghr" hidden="1">{#N/A,#N/A,TRUE,"Cover";#N/A,#N/A,TRUE,"Conts";#N/A,#N/A,TRUE,"VOS";#N/A,#N/A,TRUE,"Warrington";#N/A,#N/A,TRUE,"Widnes"}</definedName>
    <definedName name="guestroom" localSheetId="1" hidden="1">{#N/A,#N/A,TRUE,"Cover Memo";"Complete Sys. Estimate",#N/A,TRUE,"Change Summary";"Complete Sys. Estimate",#N/A,TRUE,"Estimate Summary";"Complete Sys. Estimate",#N/A,TRUE,"Dept. Summary";"Complete Sys. Estimate",#N/A,TRUE,"DOW Detail"}</definedName>
    <definedName name="guestroom" localSheetId="0" hidden="1">{#N/A,#N/A,TRUE,"Cover Memo";"Complete Sys. Estimate",#N/A,TRUE,"Change Summary";"Complete Sys. Estimate",#N/A,TRUE,"Estimate Summary";"Complete Sys. Estimate",#N/A,TRUE,"Dept. Summary";"Complete Sys. Estimate",#N/A,TRUE,"DOW Detail"}</definedName>
    <definedName name="guestroom" hidden="1">{#N/A,#N/A,TRUE,"Cover Memo";"Complete Sys. Estimate",#N/A,TRUE,"Change Summary";"Complete Sys. Estimate",#N/A,TRUE,"Estimate Summary";"Complete Sys. Estimate",#N/A,TRUE,"Dept. Summary";"Complete Sys. Estimate",#N/A,TRUE,"DOW Detail"}</definedName>
    <definedName name="gurgaon112row" hidden="1">[41]XREF!#REF!</definedName>
    <definedName name="Gw">#REF!</definedName>
    <definedName name="gwgtergyr" localSheetId="1" hidden="1">{#N/A,#N/A,TRUE,"Cover";#N/A,#N/A,TRUE,"Conts";#N/A,#N/A,TRUE,"VOS";#N/A,#N/A,TRUE,"Warrington";#N/A,#N/A,TRUE,"Widnes"}</definedName>
    <definedName name="gwgtergyr" localSheetId="0" hidden="1">{#N/A,#N/A,TRUE,"Cover";#N/A,#N/A,TRUE,"Conts";#N/A,#N/A,TRUE,"VOS";#N/A,#N/A,TRUE,"Warrington";#N/A,#N/A,TRUE,"Widnes"}</definedName>
    <definedName name="gwgtergyr" hidden="1">{#N/A,#N/A,TRUE,"Cover";#N/A,#N/A,TRUE,"Conts";#N/A,#N/A,TRUE,"VOS";#N/A,#N/A,TRUE,"Warrington";#N/A,#N/A,TRUE,"Widnes"}</definedName>
    <definedName name="H">#REF!</definedName>
    <definedName name="H___0">#REF!</definedName>
    <definedName name="H___13">#REF!</definedName>
    <definedName name="H0">#REF!</definedName>
    <definedName name="H0___0">#REF!</definedName>
    <definedName name="H0___13">#REF!</definedName>
    <definedName name="haljf" localSheetId="1" hidden="1">{"'Sheet1'!$L$16"}</definedName>
    <definedName name="haljf" localSheetId="0" hidden="1">{"'Sheet1'!$L$16"}</definedName>
    <definedName name="haljf" hidden="1">{"'Sheet1'!$L$16"}</definedName>
    <definedName name="Header_Row">ROW(#REF!)</definedName>
    <definedName name="HeadWall">#REF!</definedName>
    <definedName name="HeavyPave">#REF!</definedName>
    <definedName name="hfhgf" localSheetId="1" hidden="1">{#N/A,#N/A,TRUE,"Cover";#N/A,#N/A,TRUE,"Conts";#N/A,#N/A,TRUE,"VOS";#N/A,#N/A,TRUE,"Warrington";#N/A,#N/A,TRUE,"Widnes"}</definedName>
    <definedName name="hfhgf" localSheetId="0" hidden="1">{#N/A,#N/A,TRUE,"Cover";#N/A,#N/A,TRUE,"Conts";#N/A,#N/A,TRUE,"VOS";#N/A,#N/A,TRUE,"Warrington";#N/A,#N/A,TRUE,"Widnes"}</definedName>
    <definedName name="hfhgf" hidden="1">{#N/A,#N/A,TRUE,"Cover";#N/A,#N/A,TRUE,"Conts";#N/A,#N/A,TRUE,"VOS";#N/A,#N/A,TRUE,"Warrington";#N/A,#N/A,TRUE,"Widnes"}</definedName>
    <definedName name="hfi">#REF!</definedName>
    <definedName name="hframe" localSheetId="1" hidden="1">{#N/A,#N/A,TRUE,"Front";#N/A,#N/A,TRUE,"Simple Letter";#N/A,#N/A,TRUE,"Inside";#N/A,#N/A,TRUE,"Contents";#N/A,#N/A,TRUE,"Basis";#N/A,#N/A,TRUE,"Inclusions";#N/A,#N/A,TRUE,"Exclusions";#N/A,#N/A,TRUE,"Areas";#N/A,#N/A,TRUE,"Summary";#N/A,#N/A,TRUE,"Detail"}</definedName>
    <definedName name="hframe" localSheetId="0" hidden="1">{#N/A,#N/A,TRUE,"Front";#N/A,#N/A,TRUE,"Simple Letter";#N/A,#N/A,TRUE,"Inside";#N/A,#N/A,TRUE,"Contents";#N/A,#N/A,TRUE,"Basis";#N/A,#N/A,TRUE,"Inclusions";#N/A,#N/A,TRUE,"Exclusions";#N/A,#N/A,TRUE,"Areas";#N/A,#N/A,TRUE,"Summary";#N/A,#N/A,TRUE,"Detail"}</definedName>
    <definedName name="hframe" hidden="1">{#N/A,#N/A,TRUE,"Front";#N/A,#N/A,TRUE,"Simple Letter";#N/A,#N/A,TRUE,"Inside";#N/A,#N/A,TRUE,"Contents";#N/A,#N/A,TRUE,"Basis";#N/A,#N/A,TRUE,"Inclusions";#N/A,#N/A,TRUE,"Exclusions";#N/A,#N/A,TRUE,"Areas";#N/A,#N/A,TRUE,"Summary";#N/A,#N/A,TRUE,"Detail"}</definedName>
    <definedName name="hgr">#REF!</definedName>
    <definedName name="hh">#REF!</definedName>
    <definedName name="hh___0">#REF!</definedName>
    <definedName name="hh___13">#REF!</definedName>
    <definedName name="hhh">#REF!</definedName>
    <definedName name="hhhh" hidden="1">#REF!</definedName>
    <definedName name="hhhjjj">#REF!</definedName>
    <definedName name="hhs">#REF!</definedName>
    <definedName name="HiddenRows" hidden="1">#REF!</definedName>
    <definedName name="HINDHUSTAN">#REF!</definedName>
    <definedName name="HJ">#REF!</definedName>
    <definedName name="hjdj" localSheetId="1" hidden="1">{#N/A,#N/A,TRUE,"Cover";#N/A,#N/A,TRUE,"Conts";#N/A,#N/A,TRUE,"VOS";#N/A,#N/A,TRUE,"Warrington";#N/A,#N/A,TRUE,"Widnes"}</definedName>
    <definedName name="hjdj" localSheetId="0" hidden="1">{#N/A,#N/A,TRUE,"Cover";#N/A,#N/A,TRUE,"Conts";#N/A,#N/A,TRUE,"VOS";#N/A,#N/A,TRUE,"Warrington";#N/A,#N/A,TRUE,"Widnes"}</definedName>
    <definedName name="hjdj" hidden="1">{#N/A,#N/A,TRUE,"Cover";#N/A,#N/A,TRUE,"Conts";#N/A,#N/A,TRUE,"VOS";#N/A,#N/A,TRUE,"Warrington";#N/A,#N/A,TRUE,"Widnes"}</definedName>
    <definedName name="hjy" localSheetId="1" hidden="1">{"'Break down'!$A$4"}</definedName>
    <definedName name="hjy" localSheetId="0" hidden="1">{"'Break down'!$A$4"}</definedName>
    <definedName name="hjy" hidden="1">{"'Break down'!$A$4"}</definedName>
    <definedName name="hjyz" localSheetId="1" hidden="1">{"'Break down'!$A$4"}</definedName>
    <definedName name="hjyz" localSheetId="0" hidden="1">{"'Break down'!$A$4"}</definedName>
    <definedName name="hjyz" hidden="1">{"'Break down'!$A$4"}</definedName>
    <definedName name="hkjjhkhkhk" localSheetId="1" hidden="1">{#N/A,#N/A,TRUE,"Front";#N/A,#N/A,TRUE,"Simple Letter";#N/A,#N/A,TRUE,"Inside";#N/A,#N/A,TRUE,"Contents";#N/A,#N/A,TRUE,"Basis";#N/A,#N/A,TRUE,"Inclusions";#N/A,#N/A,TRUE,"Exclusions";#N/A,#N/A,TRUE,"Areas";#N/A,#N/A,TRUE,"Summary";#N/A,#N/A,TRUE,"Detail"}</definedName>
    <definedName name="hkjjhkhkhk" localSheetId="0" hidden="1">{#N/A,#N/A,TRUE,"Front";#N/A,#N/A,TRUE,"Simple Letter";#N/A,#N/A,TRUE,"Inside";#N/A,#N/A,TRUE,"Contents";#N/A,#N/A,TRUE,"Basis";#N/A,#N/A,TRUE,"Inclusions";#N/A,#N/A,TRUE,"Exclusions";#N/A,#N/A,TRUE,"Areas";#N/A,#N/A,TRUE,"Summary";#N/A,#N/A,TRUE,"Detail"}</definedName>
    <definedName name="hkjjhkhkhk" hidden="1">{#N/A,#N/A,TRUE,"Front";#N/A,#N/A,TRUE,"Simple Letter";#N/A,#N/A,TRUE,"Inside";#N/A,#N/A,TRUE,"Contents";#N/A,#N/A,TRUE,"Basis";#N/A,#N/A,TRUE,"Inclusions";#N/A,#N/A,TRUE,"Exclusions";#N/A,#N/A,TRUE,"Areas";#N/A,#N/A,TRUE,"Summary";#N/A,#N/A,TRUE,"Detail"}</definedName>
    <definedName name="hn.ExtDb" hidden="1">FALSE</definedName>
    <definedName name="hn.ModelType" hidden="1">"DEAL"</definedName>
    <definedName name="hn.ModelVersion" hidden="1">1</definedName>
    <definedName name="hn.NoUpload" hidden="1">0</definedName>
    <definedName name="ho">#REF!</definedName>
    <definedName name="ho___0">#REF!</definedName>
    <definedName name="ho___13">#REF!</definedName>
    <definedName name="hochtief" localSheetId="1" hidden="1">{#N/A,#N/A,FALSE,"Bericht 2";#N/A,#N/A,FALSE,"Bericht 3";#N/A,#N/A,FALSE,"Bericht 1"}</definedName>
    <definedName name="hochtief" localSheetId="0" hidden="1">{#N/A,#N/A,FALSE,"Bericht 2";#N/A,#N/A,FALSE,"Bericht 3";#N/A,#N/A,FALSE,"Bericht 1"}</definedName>
    <definedName name="hochtief" hidden="1">{#N/A,#N/A,FALSE,"Bericht 2";#N/A,#N/A,FALSE,"Bericht 3";#N/A,#N/A,FALSE,"Bericht 1"}</definedName>
    <definedName name="hot" hidden="1">[6]SUMMARY!#REF!</definedName>
    <definedName name="hS___0">#REF!</definedName>
    <definedName name="hS___13">#REF!</definedName>
    <definedName name="hshjy" localSheetId="1" hidden="1">{#N/A,#N/A,TRUE,"Cover";#N/A,#N/A,TRUE,"Conts";#N/A,#N/A,TRUE,"VOS";#N/A,#N/A,TRUE,"Warrington";#N/A,#N/A,TRUE,"Widnes"}</definedName>
    <definedName name="hshjy" localSheetId="0" hidden="1">{#N/A,#N/A,TRUE,"Cover";#N/A,#N/A,TRUE,"Conts";#N/A,#N/A,TRUE,"VOS";#N/A,#N/A,TRUE,"Warrington";#N/A,#N/A,TRUE,"Widnes"}</definedName>
    <definedName name="hshjy" hidden="1">{#N/A,#N/A,TRUE,"Cover";#N/A,#N/A,TRUE,"Conts";#N/A,#N/A,TRUE,"VOS";#N/A,#N/A,TRUE,"Warrington";#N/A,#N/A,TRUE,"Widnes"}</definedName>
    <definedName name="hshxdht" localSheetId="1" hidden="1">{#N/A,#N/A,TRUE,"Cover";#N/A,#N/A,TRUE,"Conts";#N/A,#N/A,TRUE,"VOS";#N/A,#N/A,TRUE,"Warrington";#N/A,#N/A,TRUE,"Widnes"}</definedName>
    <definedName name="hshxdht" localSheetId="0" hidden="1">{#N/A,#N/A,TRUE,"Cover";#N/A,#N/A,TRUE,"Conts";#N/A,#N/A,TRUE,"VOS";#N/A,#N/A,TRUE,"Warrington";#N/A,#N/A,TRUE,"Widnes"}</definedName>
    <definedName name="hshxdht" hidden="1">{#N/A,#N/A,TRUE,"Cover";#N/A,#N/A,TRUE,"Conts";#N/A,#N/A,TRUE,"VOS";#N/A,#N/A,TRUE,"Warrington";#N/A,#N/A,TRUE,"Widnes"}</definedName>
    <definedName name="HSS">#REF!</definedName>
    <definedName name="hsyhjtyhj" localSheetId="1" hidden="1">{#N/A,#N/A,TRUE,"Cover";#N/A,#N/A,TRUE,"Conts";#N/A,#N/A,TRUE,"VOS";#N/A,#N/A,TRUE,"Warrington";#N/A,#N/A,TRUE,"Widnes"}</definedName>
    <definedName name="hsyhjtyhj" localSheetId="0" hidden="1">{#N/A,#N/A,TRUE,"Cover";#N/A,#N/A,TRUE,"Conts";#N/A,#N/A,TRUE,"VOS";#N/A,#N/A,TRUE,"Warrington";#N/A,#N/A,TRUE,"Widnes"}</definedName>
    <definedName name="hsyhjtyhj" hidden="1">{#N/A,#N/A,TRUE,"Cover";#N/A,#N/A,TRUE,"Conts";#N/A,#N/A,TRUE,"VOS";#N/A,#N/A,TRUE,"Warrington";#N/A,#N/A,TRUE,"Widnes"}</definedName>
    <definedName name="ht" localSheetId="1" hidden="1">{"'Break down'!$A$4"}</definedName>
    <definedName name="ht" localSheetId="0" hidden="1">{"'Break down'!$A$4"}</definedName>
    <definedName name="ht" hidden="1">{"'Break down'!$A$4"}</definedName>
    <definedName name="HTML_C" localSheetId="1" hidden="1">{"'Flowchart'!$A$2:$AO$22"}</definedName>
    <definedName name="HTML_C" localSheetId="0" hidden="1">{"'Flowchart'!$A$2:$AO$22"}</definedName>
    <definedName name="HTML_C" hidden="1">{"'Flowchart'!$A$2:$AO$22"}</definedName>
    <definedName name="HTML_CodePage" hidden="1">1252</definedName>
    <definedName name="HTML_Control" localSheetId="1" hidden="1">{"'Bill No. 7'!$A$1:$G$32"}</definedName>
    <definedName name="HTML_Control" localSheetId="0" hidden="1">{"'Bill No. 7'!$A$1:$G$32"}</definedName>
    <definedName name="HTML_Control" hidden="1">{"'Bill No. 7'!$A$1:$G$32"}</definedName>
    <definedName name="html_control1" localSheetId="1" hidden="1">{"'Break down'!$A$4"}</definedName>
    <definedName name="html_control1" localSheetId="0" hidden="1">{"'Break down'!$A$4"}</definedName>
    <definedName name="html_control1" hidden="1">{"'Break down'!$A$4"}</definedName>
    <definedName name="HTML_Description" hidden="1">""</definedName>
    <definedName name="HTML_Email" hidden="1">""</definedName>
    <definedName name="HTML_Header" hidden="1">"Bill No. 7"</definedName>
    <definedName name="HTML_LastUpdate" hidden="1">"31/12/98"</definedName>
    <definedName name="HTML_LineAfter" hidden="1">FALSE</definedName>
    <definedName name="HTML_LineBefore" hidden="1">FALSE</definedName>
    <definedName name="HTML_Name" hidden="1">"Mr. Snehal Sompura"</definedName>
    <definedName name="HTML_OBDlg2" hidden="1">TRUE</definedName>
    <definedName name="HTML_OBDlg4" hidden="1">TRUE</definedName>
    <definedName name="HTML_OS" hidden="1">0</definedName>
    <definedName name="HTML_PathFile" hidden="1">"c:\myHTML.htm"</definedName>
    <definedName name="HTML_Title" hidden="1">"BOQ"</definedName>
    <definedName name="htr" localSheetId="1" hidden="1">{"'Break down'!$A$4"}</definedName>
    <definedName name="htr" localSheetId="0" hidden="1">{"'Break down'!$A$4"}</definedName>
    <definedName name="htr" hidden="1">{"'Break down'!$A$4"}</definedName>
    <definedName name="htrhrsth" localSheetId="1" hidden="1">{#N/A,#N/A,TRUE,"Cover";#N/A,#N/A,TRUE,"Conts";#N/A,#N/A,TRUE,"VOS";#N/A,#N/A,TRUE,"Warrington";#N/A,#N/A,TRUE,"Widnes"}</definedName>
    <definedName name="htrhrsth" localSheetId="0" hidden="1">{#N/A,#N/A,TRUE,"Cover";#N/A,#N/A,TRUE,"Conts";#N/A,#N/A,TRUE,"VOS";#N/A,#N/A,TRUE,"Warrington";#N/A,#N/A,TRUE,"Widnes"}</definedName>
    <definedName name="htrhrsth" hidden="1">{#N/A,#N/A,TRUE,"Cover";#N/A,#N/A,TRUE,"Conts";#N/A,#N/A,TRUE,"VOS";#N/A,#N/A,TRUE,"Warrington";#N/A,#N/A,TRUE,"Widnes"}</definedName>
    <definedName name="htwing">#REF!</definedName>
    <definedName name="htwing_1">#N/A</definedName>
    <definedName name="htz" localSheetId="1" hidden="1">{"'Break down'!$A$4"}</definedName>
    <definedName name="htz" localSheetId="0" hidden="1">{"'Break down'!$A$4"}</definedName>
    <definedName name="htz" hidden="1">{"'Break down'!$A$4"}</definedName>
    <definedName name="Hu">#REF!</definedName>
    <definedName name="Hu___0">#REF!</definedName>
    <definedName name="Hu___13">#REF!</definedName>
    <definedName name="hutgfru" localSheetId="1" hidden="1">{#N/A,#N/A,TRUE,"Cover";#N/A,#N/A,TRUE,"Conts";#N/A,#N/A,TRUE,"VOS";#N/A,#N/A,TRUE,"Warrington";#N/A,#N/A,TRUE,"Widnes"}</definedName>
    <definedName name="hutgfru" localSheetId="0" hidden="1">{#N/A,#N/A,TRUE,"Cover";#N/A,#N/A,TRUE,"Conts";#N/A,#N/A,TRUE,"VOS";#N/A,#N/A,TRUE,"Warrington";#N/A,#N/A,TRUE,"Widnes"}</definedName>
    <definedName name="hutgfru" hidden="1">{#N/A,#N/A,TRUE,"Cover";#N/A,#N/A,TRUE,"Conts";#N/A,#N/A,TRUE,"VOS";#N/A,#N/A,TRUE,"Warrington";#N/A,#N/A,TRUE,"Widnes"}</definedName>
    <definedName name="huy" localSheetId="1" hidden="1">{"'Sheet1'!$L$16"}</definedName>
    <definedName name="huy" localSheetId="0" hidden="1">{"'Sheet1'!$L$16"}</definedName>
    <definedName name="huy" hidden="1">{"'Sheet1'!$L$16"}</definedName>
    <definedName name="huye" localSheetId="1" hidden="1">{"'Sheet1'!$L$16"}</definedName>
    <definedName name="huye" localSheetId="0" hidden="1">{"'Sheet1'!$L$16"}</definedName>
    <definedName name="huye" hidden="1">{"'Sheet1'!$L$16"}</definedName>
    <definedName name="hvacrates">#REF!</definedName>
    <definedName name="HX">#REF!</definedName>
    <definedName name="hxa">#REF!</definedName>
    <definedName name="hxc">#REF!</definedName>
    <definedName name="hxd">#REF!</definedName>
    <definedName name="hy" localSheetId="1" hidden="1">{#N/A,#N/A,TRUE,"Front";#N/A,#N/A,TRUE,"Simple Letter";#N/A,#N/A,TRUE,"Inside";#N/A,#N/A,TRUE,"Contents";#N/A,#N/A,TRUE,"Basis";#N/A,#N/A,TRUE,"Inclusions";#N/A,#N/A,TRUE,"Exclusions";#N/A,#N/A,TRUE,"Areas";#N/A,#N/A,TRUE,"Summary";#N/A,#N/A,TRUE,"Detail"}</definedName>
    <definedName name="hy" localSheetId="0" hidden="1">{#N/A,#N/A,TRUE,"Front";#N/A,#N/A,TRUE,"Simple Letter";#N/A,#N/A,TRUE,"Inside";#N/A,#N/A,TRUE,"Contents";#N/A,#N/A,TRUE,"Basis";#N/A,#N/A,TRUE,"Inclusions";#N/A,#N/A,TRUE,"Exclusions";#N/A,#N/A,TRUE,"Areas";#N/A,#N/A,TRUE,"Summary";#N/A,#N/A,TRUE,"Detail"}</definedName>
    <definedName name="hy" hidden="1">{#N/A,#N/A,TRUE,"Front";#N/A,#N/A,TRUE,"Simple Letter";#N/A,#N/A,TRUE,"Inside";#N/A,#N/A,TRUE,"Contents";#N/A,#N/A,TRUE,"Basis";#N/A,#N/A,TRUE,"Inclusions";#N/A,#N/A,TRUE,"Exclusions";#N/A,#N/A,TRUE,"Areas";#N/A,#N/A,TRUE,"Summary";#N/A,#N/A,TRUE,"Detail"}</definedName>
    <definedName name="hz" localSheetId="1" hidden="1">{"'Break down'!$A$4"}</definedName>
    <definedName name="hz" localSheetId="0" hidden="1">{"'Break down'!$A$4"}</definedName>
    <definedName name="hz" hidden="1">{"'Break down'!$A$4"}</definedName>
    <definedName name="I">#REF!</definedName>
    <definedName name="I___0">#REF!</definedName>
    <definedName name="I___13">#REF!</definedName>
    <definedName name="i8uiuyi" localSheetId="1" hidden="1">{#N/A,#N/A,TRUE,"Cover";#N/A,#N/A,TRUE,"Conts";#N/A,#N/A,TRUE,"VOS";#N/A,#N/A,TRUE,"Warrington";#N/A,#N/A,TRUE,"Widnes"}</definedName>
    <definedName name="i8uiuyi" localSheetId="0" hidden="1">{#N/A,#N/A,TRUE,"Cover";#N/A,#N/A,TRUE,"Conts";#N/A,#N/A,TRUE,"VOS";#N/A,#N/A,TRUE,"Warrington";#N/A,#N/A,TRUE,"Widnes"}</definedName>
    <definedName name="i8uiuyi" hidden="1">{#N/A,#N/A,TRUE,"Cover";#N/A,#N/A,TRUE,"Conts";#N/A,#N/A,TRUE,"VOS";#N/A,#N/A,TRUE,"Warrington";#N/A,#N/A,TRUE,"Widnes"}</definedName>
    <definedName name="idc" localSheetId="1" hidden="1">{#N/A,#N/A,TRUE,"Front";#N/A,#N/A,TRUE,"Simple Letter";#N/A,#N/A,TRUE,"Inside";#N/A,#N/A,TRUE,"Contents";#N/A,#N/A,TRUE,"Basis";#N/A,#N/A,TRUE,"Inclusions";#N/A,#N/A,TRUE,"Exclusions";#N/A,#N/A,TRUE,"Areas";#N/A,#N/A,TRUE,"Summary";#N/A,#N/A,TRUE,"Detail"}</definedName>
    <definedName name="idc" localSheetId="0" hidden="1">{#N/A,#N/A,TRUE,"Front";#N/A,#N/A,TRUE,"Simple Letter";#N/A,#N/A,TRUE,"Inside";#N/A,#N/A,TRUE,"Contents";#N/A,#N/A,TRUE,"Basis";#N/A,#N/A,TRUE,"Inclusions";#N/A,#N/A,TRUE,"Exclusions";#N/A,#N/A,TRUE,"Areas";#N/A,#N/A,TRUE,"Summary";#N/A,#N/A,TRUE,"Detail"}</definedName>
    <definedName name="idc" hidden="1">{#N/A,#N/A,TRUE,"Front";#N/A,#N/A,TRUE,"Simple Letter";#N/A,#N/A,TRUE,"Inside";#N/A,#N/A,TRUE,"Contents";#N/A,#N/A,TRUE,"Basis";#N/A,#N/A,TRUE,"Inclusions";#N/A,#N/A,TRUE,"Exclusions";#N/A,#N/A,TRUE,"Areas";#N/A,#N/A,TRUE,"Summary";#N/A,#N/A,TRUE,"Detail"}</definedName>
    <definedName name="idpvol">#REF!</definedName>
    <definedName name="idpvol_1">#N/A</definedName>
    <definedName name="If">#REF!</definedName>
    <definedName name="Ig">#REF!</definedName>
    <definedName name="Ig___0">#REF!</definedName>
    <definedName name="Ig___13">#REF!</definedName>
    <definedName name="IGLE" hidden="1">[42]BM!#REF!</definedName>
    <definedName name="II" localSheetId="1" hidden="1">{#N/A,#N/A,FALSE,"JACKETS (1100 t) (1)"}</definedName>
    <definedName name="II" localSheetId="0" hidden="1">{#N/A,#N/A,FALSE,"JACKETS (1100 t) (1)"}</definedName>
    <definedName name="II" hidden="1">{#N/A,#N/A,FALSE,"JACKETS (1100 t) (1)"}</definedName>
    <definedName name="III" localSheetId="1" hidden="1">{#N/A,#N/A,TRUE,"Cover Memo";"Facility Estimate",#N/A,TRUE,"Change Summary";"Facility Estimate",#N/A,TRUE,"Estimate Summary";"Facility Estimate",#N/A,TRUE,"Dept. Summary";"Facility Estimate",#N/A,TRUE,"DOW Detail"}</definedName>
    <definedName name="III" localSheetId="0" hidden="1">{#N/A,#N/A,TRUE,"Cover Memo";"Facility Estimate",#N/A,TRUE,"Change Summary";"Facility Estimate",#N/A,TRUE,"Estimate Summary";"Facility Estimate",#N/A,TRUE,"Dept. Summary";"Facility Estimate",#N/A,TRUE,"DOW Detail"}</definedName>
    <definedName name="III" hidden="1">{#N/A,#N/A,TRUE,"Cover Memo";"Facility Estimate",#N/A,TRUE,"Change Summary";"Facility Estimate",#N/A,TRUE,"Estimate Summary";"Facility Estimate",#N/A,TRUE,"Dept. Summary";"Facility Estimate",#N/A,TRUE,"DOW Detail"}</definedName>
    <definedName name="iiip" localSheetId="1" hidden="1">{"'Break down'!$A$4"}</definedName>
    <definedName name="iiip" localSheetId="0" hidden="1">{"'Break down'!$A$4"}</definedName>
    <definedName name="iiip" hidden="1">{"'Break down'!$A$4"}</definedName>
    <definedName name="iiiz" localSheetId="1" hidden="1">{"'Break down'!$A$4"}</definedName>
    <definedName name="iiiz" localSheetId="0" hidden="1">{"'Break down'!$A$4"}</definedName>
    <definedName name="iiiz" hidden="1">{"'Break down'!$A$4"}</definedName>
    <definedName name="iiy" localSheetId="1" hidden="1">{"'Break down'!$A$4"}</definedName>
    <definedName name="iiy" localSheetId="0" hidden="1">{"'Break down'!$A$4"}</definedName>
    <definedName name="iiy" hidden="1">{"'Break down'!$A$4"}</definedName>
    <definedName name="iiz" localSheetId="1" hidden="1">{"'Break down'!$A$4"}</definedName>
    <definedName name="iiz" localSheetId="0" hidden="1">{"'Break down'!$A$4"}</definedName>
    <definedName name="iiz" hidden="1">{"'Break down'!$A$4"}</definedName>
    <definedName name="Ik">#REF!</definedName>
    <definedName name="imported">#REF!</definedName>
    <definedName name="imported_1">#N/A</definedName>
    <definedName name="Indirect" localSheetId="1" hidden="1">{"Total Indirect Manpower",#N/A,FALSE,"J";"Total Direct Manpower",#N/A,FALSE,"J";"Direct Structural Manpower",#N/A,FALSE,"J";"Direct Mechanical Manpower",#N/A,FALSE,"J";"Direct Piping Manpower",#N/A,FALSE,"J";"Direct Tanks Manpower",#N/A,FALSE,"J";"Direct ElecInstrSS Manpower",#N/A,FALSE,"J"}</definedName>
    <definedName name="Indirect" localSheetId="0" hidden="1">{"Total Indirect Manpower",#N/A,FALSE,"J";"Total Direct Manpower",#N/A,FALSE,"J";"Direct Structural Manpower",#N/A,FALSE,"J";"Direct Mechanical Manpower",#N/A,FALSE,"J";"Direct Piping Manpower",#N/A,FALSE,"J";"Direct Tanks Manpower",#N/A,FALSE,"J";"Direct ElecInstrSS Manpower",#N/A,FALSE,"J"}</definedName>
    <definedName name="Indirect" hidden="1">{"Total Indirect Manpower",#N/A,FALSE,"J";"Total Direct Manpower",#N/A,FALSE,"J";"Direct Structural Manpower",#N/A,FALSE,"J";"Direct Mechanical Manpower",#N/A,FALSE,"J";"Direct Piping Manpower",#N/A,FALSE,"J";"Direct Tanks Manpower",#N/A,FALSE,"J";"Direct ElecInstrSS Manpower",#N/A,FALSE,"J"}</definedName>
    <definedName name="Inflation">#REF!</definedName>
    <definedName name="INR">#REF!</definedName>
    <definedName name="insertplate_and_exp_joint">#REF!</definedName>
    <definedName name="Int">#REF!</definedName>
    <definedName name="Interest_Rate">#REF!</definedName>
    <definedName name="invoice_rate">#REF!</definedName>
    <definedName name="io" localSheetId="1" hidden="1">{#N/A,#N/A,TRUE,"Front";#N/A,#N/A,TRUE,"Simple Letter";#N/A,#N/A,TRUE,"Inside";#N/A,#N/A,TRUE,"Contents";#N/A,#N/A,TRUE,"Basis";#N/A,#N/A,TRUE,"Inclusions";#N/A,#N/A,TRUE,"Exclusions";#N/A,#N/A,TRUE,"Areas";#N/A,#N/A,TRUE,"Summary";#N/A,#N/A,TRUE,"Detail"}</definedName>
    <definedName name="io" localSheetId="0" hidden="1">{#N/A,#N/A,TRUE,"Front";#N/A,#N/A,TRUE,"Simple Letter";#N/A,#N/A,TRUE,"Inside";#N/A,#N/A,TRUE,"Contents";#N/A,#N/A,TRUE,"Basis";#N/A,#N/A,TRUE,"Inclusions";#N/A,#N/A,TRUE,"Exclusions";#N/A,#N/A,TRUE,"Areas";#N/A,#N/A,TRUE,"Summary";#N/A,#N/A,TRUE,"Detail"}</definedName>
    <definedName name="io" hidden="1">{#N/A,#N/A,TRUE,"Front";#N/A,#N/A,TRUE,"Simple Letter";#N/A,#N/A,TRUE,"Inside";#N/A,#N/A,TRUE,"Contents";#N/A,#N/A,TRUE,"Basis";#N/A,#N/A,TRUE,"Inclusions";#N/A,#N/A,TRUE,"Exclusions";#N/A,#N/A,TRUE,"Areas";#N/A,#N/A,TRUE,"Summary";#N/A,#N/A,TRUE,"Detail"}</definedName>
    <definedName name="io8yuou8y" localSheetId="1" hidden="1">{#N/A,#N/A,TRUE,"Cover";#N/A,#N/A,TRUE,"Conts";#N/A,#N/A,TRUE,"VOS";#N/A,#N/A,TRUE,"Warrington";#N/A,#N/A,TRUE,"Widnes"}</definedName>
    <definedName name="io8yuou8y" localSheetId="0" hidden="1">{#N/A,#N/A,TRUE,"Cover";#N/A,#N/A,TRUE,"Conts";#N/A,#N/A,TRUE,"VOS";#N/A,#N/A,TRUE,"Warrington";#N/A,#N/A,TRUE,"Widnes"}</definedName>
    <definedName name="io8yuou8y" hidden="1">{#N/A,#N/A,TRUE,"Cover";#N/A,#N/A,TRUE,"Conts";#N/A,#N/A,TRUE,"VOS";#N/A,#N/A,TRUE,"Warrington";#N/A,#N/A,TRUE,"Widnes"}</definedName>
    <definedName name="iol" localSheetId="1" hidden="1">{#N/A,#N/A,TRUE,"Cover";#N/A,#N/A,TRUE,"Conts";#N/A,#N/A,TRUE,"VOS";#N/A,#N/A,TRUE,"Warrington";#N/A,#N/A,TRUE,"Widnes"}</definedName>
    <definedName name="iol" localSheetId="0" hidden="1">{#N/A,#N/A,TRUE,"Cover";#N/A,#N/A,TRUE,"Conts";#N/A,#N/A,TRUE,"VOS";#N/A,#N/A,TRUE,"Warrington";#N/A,#N/A,TRUE,"Widnes"}</definedName>
    <definedName name="iol" hidden="1">{#N/A,#N/A,TRUE,"Cover";#N/A,#N/A,TRUE,"Conts";#N/A,#N/A,TRUE,"VOS";#N/A,#N/A,TRUE,"Warrington";#N/A,#N/A,TRUE,"Widnes"}</definedName>
    <definedName name="iop" localSheetId="1" hidden="1">{#N/A,#N/A,TRUE,"COVER";#N/A,#N/A,TRUE,"DETAILS";#N/A,#N/A,TRUE,"SUMMARY";#N/A,#N/A,TRUE,"EXP MON";#N/A,#N/A,TRUE,"APPENDIX A";#N/A,#N/A,TRUE,"APPENDIX B";#N/A,#N/A,TRUE,"APPENDIX C";#N/A,#N/A,TRUE,"APPENDIX D";#N/A,#N/A,TRUE,"APPENDIX E";#N/A,#N/A,TRUE,"APPENDIX F";#N/A,#N/A,TRUE,"APPENDIX G"}</definedName>
    <definedName name="iop" localSheetId="0" hidden="1">{#N/A,#N/A,TRUE,"COVER";#N/A,#N/A,TRUE,"DETAILS";#N/A,#N/A,TRUE,"SUMMARY";#N/A,#N/A,TRUE,"EXP MON";#N/A,#N/A,TRUE,"APPENDIX A";#N/A,#N/A,TRUE,"APPENDIX B";#N/A,#N/A,TRUE,"APPENDIX C";#N/A,#N/A,TRUE,"APPENDIX D";#N/A,#N/A,TRUE,"APPENDIX E";#N/A,#N/A,TRUE,"APPENDIX F";#N/A,#N/A,TRUE,"APPENDIX G"}</definedName>
    <definedName name="iop" hidden="1">{#N/A,#N/A,TRUE,"COVER";#N/A,#N/A,TRUE,"DETAILS";#N/A,#N/A,TRUE,"SUMMARY";#N/A,#N/A,TRUE,"EXP MON";#N/A,#N/A,TRUE,"APPENDIX A";#N/A,#N/A,TRUE,"APPENDIX B";#N/A,#N/A,TRUE,"APPENDIX C";#N/A,#N/A,TRUE,"APPENDIX D";#N/A,#N/A,TRUE,"APPENDIX E";#N/A,#N/A,TRUE,"APPENDIX F";#N/A,#N/A,TRUE,"APPENDIX G"}</definedName>
    <definedName name="ioykyoyu" localSheetId="1" hidden="1">{#N/A,#N/A,TRUE,"Cover";#N/A,#N/A,TRUE,"Conts";#N/A,#N/A,TRUE,"VOS";#N/A,#N/A,TRUE,"Warrington";#N/A,#N/A,TRUE,"Widnes"}</definedName>
    <definedName name="ioykyoyu" localSheetId="0" hidden="1">{#N/A,#N/A,TRUE,"Cover";#N/A,#N/A,TRUE,"Conts";#N/A,#N/A,TRUE,"VOS";#N/A,#N/A,TRUE,"Warrington";#N/A,#N/A,TRUE,"Widnes"}</definedName>
    <definedName name="ioykyoyu" hidden="1">{#N/A,#N/A,TRUE,"Cover";#N/A,#N/A,TRUE,"Conts";#N/A,#N/A,TRUE,"VOS";#N/A,#N/A,TRUE,"Warrington";#N/A,#N/A,TRUE,"Widnes"}</definedName>
    <definedName name="IPCs">#REF!</definedName>
    <definedName name="ipu">#REF!</definedName>
    <definedName name="ipu___0">#REF!</definedName>
    <definedName name="ipu___13">#REF!</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TEREST" hidden="1">"c120"</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URPRISE_PERCENT" hidden="1">"c4453"</definedName>
    <definedName name="IQ_EST_FFO_SURPRISE_PERCENT" hidden="1">"c1870"</definedName>
    <definedName name="IQ_EST_FFO_SURPRISE_PERCENT_REUT" hidden="1">"c3891"</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REUT" hidden="1">"c3837"</definedName>
    <definedName name="IQ_FFO_GUIDANCE" hidden="1">"c4443"</definedName>
    <definedName name="IQ_FFO_HIGH_EST" hidden="1">"c419"</definedName>
    <definedName name="IQ_FFO_HIGH_EST_REUT" hidden="1">"c3839"</definedName>
    <definedName name="IQ_FFO_HIGH_GUIDANCE" hidden="1">"c4184"</definedName>
    <definedName name="IQ_FFO_LOW_EST" hidden="1">"c420"</definedName>
    <definedName name="IQ_FFO_LOW_EST_REUT" hidden="1">"c3840"</definedName>
    <definedName name="IQ_FFO_LOW_GUIDANCE" hidden="1">"c4224"</definedName>
    <definedName name="IQ_FFO_MEDIAN_EST" hidden="1">"c1665"</definedName>
    <definedName name="IQ_FFO_MEDIAN_EST_REUT" hidden="1">"c3838"</definedName>
    <definedName name="IQ_FFO_NUM_EST" hidden="1">"c421"</definedName>
    <definedName name="IQ_FFO_NUM_EST_REUT" hidden="1">"c3841"</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TDDEV_EST" hidden="1">"c4452"</definedName>
    <definedName name="IQ_FFO_STDDEV_EST" hidden="1">"c422"</definedName>
    <definedName name="IQ_FFO_STDDEV_EST_REUT" hidden="1">"c3842"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 hidden="1">"c6225"</definedName>
    <definedName name="IQ_INT_INC_REIT" hidden="1">"c597"</definedName>
    <definedName name="IQ_INT_INC_TOTAL" hidden="1">"c598"</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MES_REVISION_DATE_" hidden="1">40208.8753703704</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TDDEV_EST" hidden="1">"c4538"</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#REF!</definedName>
    <definedName name="iu" localSheetId="1" hidden="1">{#N/A,#N/A,TRUE,"Financials";#N/A,#N/A,TRUE,"Operating Statistics";#N/A,#N/A,TRUE,"Capex &amp; Depreciation";#N/A,#N/A,TRUE,"Debt"}</definedName>
    <definedName name="iu" localSheetId="0" hidden="1">{#N/A,#N/A,TRUE,"Financials";#N/A,#N/A,TRUE,"Operating Statistics";#N/A,#N/A,TRUE,"Capex &amp; Depreciation";#N/A,#N/A,TRUE,"Debt"}</definedName>
    <definedName name="iu" hidden="1">{#N/A,#N/A,TRUE,"Financials";#N/A,#N/A,TRUE,"Operating Statistics";#N/A,#N/A,TRUE,"Capex &amp; Depreciation";#N/A,#N/A,TRUE,"Debt"}</definedName>
    <definedName name="iui" localSheetId="1" hidden="1">{#N/A,#N/A,TRUE,"Cover";#N/A,#N/A,TRUE,"Conts";#N/A,#N/A,TRUE,"VOS";#N/A,#N/A,TRUE,"Warrington";#N/A,#N/A,TRUE,"Widnes"}</definedName>
    <definedName name="iui" localSheetId="0" hidden="1">{#N/A,#N/A,TRUE,"Cover";#N/A,#N/A,TRUE,"Conts";#N/A,#N/A,TRUE,"VOS";#N/A,#N/A,TRUE,"Warrington";#N/A,#N/A,TRUE,"Widnes"}</definedName>
    <definedName name="iui" hidden="1">{#N/A,#N/A,TRUE,"Cover";#N/A,#N/A,TRUE,"Conts";#N/A,#N/A,TRUE,"VOS";#N/A,#N/A,TRUE,"Warrington";#N/A,#N/A,TRUE,"Widnes"}</definedName>
    <definedName name="iuk" localSheetId="1" hidden="1">{#N/A,#N/A,TRUE,"Cover";#N/A,#N/A,TRUE,"Conts";#N/A,#N/A,TRUE,"VOS";#N/A,#N/A,TRUE,"Warrington";#N/A,#N/A,TRUE,"Widnes"}</definedName>
    <definedName name="iuk" localSheetId="0" hidden="1">{#N/A,#N/A,TRUE,"Cover";#N/A,#N/A,TRUE,"Conts";#N/A,#N/A,TRUE,"VOS";#N/A,#N/A,TRUE,"Warrington";#N/A,#N/A,TRUE,"Widnes"}</definedName>
    <definedName name="iuk" hidden="1">{#N/A,#N/A,TRUE,"Cover";#N/A,#N/A,TRUE,"Conts";#N/A,#N/A,TRUE,"VOS";#N/A,#N/A,TRUE,"Warrington";#N/A,#N/A,TRUE,"Widnes"}</definedName>
    <definedName name="iulouy" localSheetId="1" hidden="1">{#N/A,#N/A,TRUE,"Cover";#N/A,#N/A,TRUE,"Conts";#N/A,#N/A,TRUE,"VOS";#N/A,#N/A,TRUE,"Warrington";#N/A,#N/A,TRUE,"Widnes"}</definedName>
    <definedName name="iulouy" localSheetId="0" hidden="1">{#N/A,#N/A,TRUE,"Cover";#N/A,#N/A,TRUE,"Conts";#N/A,#N/A,TRUE,"VOS";#N/A,#N/A,TRUE,"Warrington";#N/A,#N/A,TRUE,"Widnes"}</definedName>
    <definedName name="iulouy" hidden="1">{#N/A,#N/A,TRUE,"Cover";#N/A,#N/A,TRUE,"Conts";#N/A,#N/A,TRUE,"VOS";#N/A,#N/A,TRUE,"Warrington";#N/A,#N/A,TRUE,"Widnes"}</definedName>
    <definedName name="IV" localSheetId="1" hidden="1">{#N/A,#N/A,TRUE,"Cover Memo";"Ride Estimate",#N/A,TRUE,"Change Summary";"Ride Estimate",#N/A,TRUE,"Estimate Summary";"Ride Estimate",#N/A,TRUE,"Dept. Summary";"Ride Estimate",#N/A,TRUE,"DOW Detail"}</definedName>
    <definedName name="IV" localSheetId="0" hidden="1">{#N/A,#N/A,TRUE,"Cover Memo";"Ride Estimate",#N/A,TRUE,"Change Summary";"Ride Estimate",#N/A,TRUE,"Estimate Summary";"Ride Estimate",#N/A,TRUE,"Dept. Summary";"Ride Estimate",#N/A,TRUE,"DOW Detail"}</definedName>
    <definedName name="IV" hidden="1">{#N/A,#N/A,TRUE,"Cover Memo";"Ride Estimate",#N/A,TRUE,"Change Summary";"Ride Estimate",#N/A,TRUE,"Estimate Summary";"Ride Estimate",#N/A,TRUE,"Dept. Summary";"Ride Estimate",#N/A,TRUE,"DOW Detail"}</definedName>
    <definedName name="J">#REF!</definedName>
    <definedName name="jay">#REF!</definedName>
    <definedName name="JEJS">#REF!</definedName>
    <definedName name="JEJS___0">#REF!</definedName>
    <definedName name="JEJS___11">#REF!</definedName>
    <definedName name="JEJS___12">#REF!</definedName>
    <definedName name="JEJS___13">#REF!</definedName>
    <definedName name="JEJS___4">#REF!</definedName>
    <definedName name="jgt" localSheetId="1" hidden="1">{"'Break down'!$A$4"}</definedName>
    <definedName name="jgt" localSheetId="0" hidden="1">{"'Break down'!$A$4"}</definedName>
    <definedName name="jgt" hidden="1">{"'Break down'!$A$4"}</definedName>
    <definedName name="jgz" localSheetId="1" hidden="1">{"'Break down'!$A$4"}</definedName>
    <definedName name="jgz" localSheetId="0" hidden="1">{"'Break down'!$A$4"}</definedName>
    <definedName name="jgz" hidden="1">{"'Break down'!$A$4"}</definedName>
    <definedName name="jh" localSheetId="1" hidden="1">{#N/A,#N/A,FALSE,"SumG";#N/A,#N/A,FALSE,"ElecG";#N/A,#N/A,FALSE,"MechG";#N/A,#N/A,FALSE,"GeotG";#N/A,#N/A,FALSE,"PrcsG";#N/A,#N/A,FALSE,"TunnG";#N/A,#N/A,FALSE,"CivlG";#N/A,#N/A,FALSE,"NtwkG";#N/A,#N/A,FALSE,"EstgG";#N/A,#N/A,FALSE,"PEngG"}</definedName>
    <definedName name="jh" localSheetId="0" hidden="1">{#N/A,#N/A,FALSE,"SumG";#N/A,#N/A,FALSE,"ElecG";#N/A,#N/A,FALSE,"MechG";#N/A,#N/A,FALSE,"GeotG";#N/A,#N/A,FALSE,"PrcsG";#N/A,#N/A,FALSE,"TunnG";#N/A,#N/A,FALSE,"CivlG";#N/A,#N/A,FALSE,"NtwkG";#N/A,#N/A,FALSE,"EstgG";#N/A,#N/A,FALSE,"PEngG"}</definedName>
    <definedName name="jh" hidden="1">{#N/A,#N/A,FALSE,"SumG";#N/A,#N/A,FALSE,"ElecG";#N/A,#N/A,FALSE,"MechG";#N/A,#N/A,FALSE,"GeotG";#N/A,#N/A,FALSE,"PrcsG";#N/A,#N/A,FALSE,"TunnG";#N/A,#N/A,FALSE,"CivlG";#N/A,#N/A,FALSE,"NtwkG";#N/A,#N/A,FALSE,"EstgG";#N/A,#N/A,FALSE,"PEngG"}</definedName>
    <definedName name="JJJ" hidden="1">#REF!</definedName>
    <definedName name="jjy" localSheetId="1" hidden="1">{"'Break down'!$A$4"}</definedName>
    <definedName name="jjy" localSheetId="0" hidden="1">{"'Break down'!$A$4"}</definedName>
    <definedName name="jjy" hidden="1">{"'Break down'!$A$4"}</definedName>
    <definedName name="jjz" localSheetId="1" hidden="1">{"'Break down'!$A$4"}</definedName>
    <definedName name="jjz" localSheetId="0" hidden="1">{"'Break down'!$A$4"}</definedName>
    <definedName name="jjz" hidden="1">{"'Break down'!$A$4"}</definedName>
    <definedName name="JK" localSheetId="1" hidden="1">{#N/A,#N/A,FALSE,"SumG";#N/A,#N/A,FALSE,"ElecG";#N/A,#N/A,FALSE,"MechG";#N/A,#N/A,FALSE,"GeotG";#N/A,#N/A,FALSE,"PrcsG";#N/A,#N/A,FALSE,"TunnG";#N/A,#N/A,FALSE,"CivlG";#N/A,#N/A,FALSE,"NtwkG";#N/A,#N/A,FALSE,"EstgG";#N/A,#N/A,FALSE,"PEngG"}</definedName>
    <definedName name="JK" localSheetId="0" hidden="1">{#N/A,#N/A,FALSE,"SumG";#N/A,#N/A,FALSE,"ElecG";#N/A,#N/A,FALSE,"MechG";#N/A,#N/A,FALSE,"GeotG";#N/A,#N/A,FALSE,"PrcsG";#N/A,#N/A,FALSE,"TunnG";#N/A,#N/A,FALSE,"CivlG";#N/A,#N/A,FALSE,"NtwkG";#N/A,#N/A,FALSE,"EstgG";#N/A,#N/A,FALSE,"PEngG"}</definedName>
    <definedName name="JK" hidden="1">{#N/A,#N/A,FALSE,"SumG";#N/A,#N/A,FALSE,"ElecG";#N/A,#N/A,FALSE,"MechG";#N/A,#N/A,FALSE,"GeotG";#N/A,#N/A,FALSE,"PrcsG";#N/A,#N/A,FALSE,"TunnG";#N/A,#N/A,FALSE,"CivlG";#N/A,#N/A,FALSE,"NtwkG";#N/A,#N/A,FALSE,"EstgG";#N/A,#N/A,FALSE,"PEngG"}</definedName>
    <definedName name="jk.j.oi" localSheetId="1" hidden="1">{#N/A,#N/A,TRUE,"Cover";#N/A,#N/A,TRUE,"Conts";#N/A,#N/A,TRUE,"VOS";#N/A,#N/A,TRUE,"Warrington";#N/A,#N/A,TRUE,"Widnes"}</definedName>
    <definedName name="jk.j.oi" localSheetId="0" hidden="1">{#N/A,#N/A,TRUE,"Cover";#N/A,#N/A,TRUE,"Conts";#N/A,#N/A,TRUE,"VOS";#N/A,#N/A,TRUE,"Warrington";#N/A,#N/A,TRUE,"Widnes"}</definedName>
    <definedName name="jk.j.oi" hidden="1">{#N/A,#N/A,TRUE,"Cover";#N/A,#N/A,TRUE,"Conts";#N/A,#N/A,TRUE,"VOS";#N/A,#N/A,TRUE,"Warrington";#N/A,#N/A,TRUE,"Widnes"}</definedName>
    <definedName name="JKGKJHK" localSheetId="1" hidden="1">{#N/A,#N/A,TRUE,"Cover";#N/A,#N/A,TRUE,"Conts";#N/A,#N/A,TRUE,"VOS";#N/A,#N/A,TRUE,"Warrington";#N/A,#N/A,TRUE,"Widnes"}</definedName>
    <definedName name="JKGKJHK" localSheetId="0" hidden="1">{#N/A,#N/A,TRUE,"Cover";#N/A,#N/A,TRUE,"Conts";#N/A,#N/A,TRUE,"VOS";#N/A,#N/A,TRUE,"Warrington";#N/A,#N/A,TRUE,"Widnes"}</definedName>
    <definedName name="JKGKJHK" hidden="1">{#N/A,#N/A,TRUE,"Cover";#N/A,#N/A,TRUE,"Conts";#N/A,#N/A,TRUE,"VOS";#N/A,#N/A,TRUE,"Warrington";#N/A,#N/A,TRUE,"Widnes"}</definedName>
    <definedName name="jkl" hidden="1">#REF!</definedName>
    <definedName name="jkljljkl" localSheetId="1" hidden="1">{#N/A,#N/A,TRUE,"Cover";#N/A,#N/A,TRUE,"Conts";#N/A,#N/A,TRUE,"VOS";#N/A,#N/A,TRUE,"Warrington";#N/A,#N/A,TRUE,"Widnes"}</definedName>
    <definedName name="jkljljkl" localSheetId="0" hidden="1">{#N/A,#N/A,TRUE,"Cover";#N/A,#N/A,TRUE,"Conts";#N/A,#N/A,TRUE,"VOS";#N/A,#N/A,TRUE,"Warrington";#N/A,#N/A,TRUE,"Widnes"}</definedName>
    <definedName name="jkljljkl" hidden="1">{#N/A,#N/A,TRUE,"Cover";#N/A,#N/A,TRUE,"Conts";#N/A,#N/A,TRUE,"VOS";#N/A,#N/A,TRUE,"Warrington";#N/A,#N/A,TRUE,"Widnes"}</definedName>
    <definedName name="jktrujij" localSheetId="1" hidden="1">{#N/A,#N/A,TRUE,"Cover";#N/A,#N/A,TRUE,"Conts";#N/A,#N/A,TRUE,"VOS";#N/A,#N/A,TRUE,"Warrington";#N/A,#N/A,TRUE,"Widnes"}</definedName>
    <definedName name="jktrujij" localSheetId="0" hidden="1">{#N/A,#N/A,TRUE,"Cover";#N/A,#N/A,TRUE,"Conts";#N/A,#N/A,TRUE,"VOS";#N/A,#N/A,TRUE,"Warrington";#N/A,#N/A,TRUE,"Widnes"}</definedName>
    <definedName name="jktrujij" hidden="1">{#N/A,#N/A,TRUE,"Cover";#N/A,#N/A,TRUE,"Conts";#N/A,#N/A,TRUE,"VOS";#N/A,#N/A,TRUE,"Warrington";#N/A,#N/A,TRUE,"Widnes"}</definedName>
    <definedName name="jktukk" localSheetId="1" hidden="1">{#N/A,#N/A,TRUE,"Cover";#N/A,#N/A,TRUE,"Conts";#N/A,#N/A,TRUE,"VOS";#N/A,#N/A,TRUE,"Warrington";#N/A,#N/A,TRUE,"Widnes"}</definedName>
    <definedName name="jktukk" localSheetId="0" hidden="1">{#N/A,#N/A,TRUE,"Cover";#N/A,#N/A,TRUE,"Conts";#N/A,#N/A,TRUE,"VOS";#N/A,#N/A,TRUE,"Warrington";#N/A,#N/A,TRUE,"Widnes"}</definedName>
    <definedName name="jktukk" hidden="1">{#N/A,#N/A,TRUE,"Cover";#N/A,#N/A,TRUE,"Conts";#N/A,#N/A,TRUE,"VOS";#N/A,#N/A,TRUE,"Warrington";#N/A,#N/A,TRUE,"Widnes"}</definedName>
    <definedName name="jky" localSheetId="1" hidden="1">{#N/A,#N/A,TRUE,"Cover";#N/A,#N/A,TRUE,"Conts";#N/A,#N/A,TRUE,"VOS";#N/A,#N/A,TRUE,"Warrington";#N/A,#N/A,TRUE,"Widnes"}</definedName>
    <definedName name="jky" localSheetId="0" hidden="1">{#N/A,#N/A,TRUE,"Cover";#N/A,#N/A,TRUE,"Conts";#N/A,#N/A,TRUE,"VOS";#N/A,#N/A,TRUE,"Warrington";#N/A,#N/A,TRUE,"Widnes"}</definedName>
    <definedName name="jky" hidden="1">{#N/A,#N/A,TRUE,"Cover";#N/A,#N/A,TRUE,"Conts";#N/A,#N/A,TRUE,"VOS";#N/A,#N/A,TRUE,"Warrington";#N/A,#N/A,TRUE,"Widnes"}</definedName>
    <definedName name="jlhligil" localSheetId="1" hidden="1">{"'Sheet1'!$L$16"}</definedName>
    <definedName name="jlhligil" localSheetId="0" hidden="1">{"'Sheet1'!$L$16"}</definedName>
    <definedName name="jlhligil" hidden="1">{"'Sheet1'!$L$16"}</definedName>
    <definedName name="job.no" hidden="1">[43]Database!$C$6:$C$26</definedName>
    <definedName name="JobID">#REF!</definedName>
    <definedName name="john" localSheetId="1" hidden="1">{#N/A,#N/A,TRUE,"COVER";#N/A,#N/A,TRUE,"DETAILS";#N/A,#N/A,TRUE,"SUMMARY";#N/A,#N/A,TRUE,"EXP MON";#N/A,#N/A,TRUE,"APPENDIX A";#N/A,#N/A,TRUE,"APPENDIX B";#N/A,#N/A,TRUE,"APPENDIX C";#N/A,#N/A,TRUE,"APPENDIX D";#N/A,#N/A,TRUE,"APPENDIX E";#N/A,#N/A,TRUE,"APPENDIX F";#N/A,#N/A,TRUE,"APPENDIX G"}</definedName>
    <definedName name="john" localSheetId="0" hidden="1">{#N/A,#N/A,TRUE,"COVER";#N/A,#N/A,TRUE,"DETAILS";#N/A,#N/A,TRUE,"SUMMARY";#N/A,#N/A,TRUE,"EXP MON";#N/A,#N/A,TRUE,"APPENDIX A";#N/A,#N/A,TRUE,"APPENDIX B";#N/A,#N/A,TRUE,"APPENDIX C";#N/A,#N/A,TRUE,"APPENDIX D";#N/A,#N/A,TRUE,"APPENDIX E";#N/A,#N/A,TRUE,"APPENDIX F";#N/A,#N/A,TRUE,"APPENDIX G"}</definedName>
    <definedName name="john" hidden="1">{#N/A,#N/A,TRUE,"COVER";#N/A,#N/A,TRUE,"DETAILS";#N/A,#N/A,TRUE,"SUMMARY";#N/A,#N/A,TRUE,"EXP MON";#N/A,#N/A,TRUE,"APPENDIX A";#N/A,#N/A,TRUE,"APPENDIX B";#N/A,#N/A,TRUE,"APPENDIX C";#N/A,#N/A,TRUE,"APPENDIX D";#N/A,#N/A,TRUE,"APPENDIX E";#N/A,#N/A,TRUE,"APPENDIX F";#N/A,#N/A,TRUE,"APPENDIX G"}</definedName>
    <definedName name="jpg" localSheetId="1" hidden="1">{#N/A,#N/A,TRUE,"Front";#N/A,#N/A,TRUE,"Simple Letter";#N/A,#N/A,TRUE,"Inside";#N/A,#N/A,TRUE,"Contents";#N/A,#N/A,TRUE,"Basis";#N/A,#N/A,TRUE,"Inclusions";#N/A,#N/A,TRUE,"Exclusions";#N/A,#N/A,TRUE,"Areas";#N/A,#N/A,TRUE,"Summary";#N/A,#N/A,TRUE,"Detail"}</definedName>
    <definedName name="jpg" localSheetId="0" hidden="1">{#N/A,#N/A,TRUE,"Front";#N/A,#N/A,TRUE,"Simple Letter";#N/A,#N/A,TRUE,"Inside";#N/A,#N/A,TRUE,"Contents";#N/A,#N/A,TRUE,"Basis";#N/A,#N/A,TRUE,"Inclusions";#N/A,#N/A,TRUE,"Exclusions";#N/A,#N/A,TRUE,"Areas";#N/A,#N/A,TRUE,"Summary";#N/A,#N/A,TRUE,"Detail"}</definedName>
    <definedName name="jpg" hidden="1">{#N/A,#N/A,TRUE,"Front";#N/A,#N/A,TRUE,"Simple Letter";#N/A,#N/A,TRUE,"Inside";#N/A,#N/A,TRUE,"Contents";#N/A,#N/A,TRUE,"Basis";#N/A,#N/A,TRUE,"Inclusions";#N/A,#N/A,TRUE,"Exclusions";#N/A,#N/A,TRUE,"Areas";#N/A,#N/A,TRUE,"Summary";#N/A,#N/A,TRUE,"Detail"}</definedName>
    <definedName name="jtyhjswjy" localSheetId="1" hidden="1">{#N/A,#N/A,TRUE,"Cover";#N/A,#N/A,TRUE,"Conts";#N/A,#N/A,TRUE,"VOS";#N/A,#N/A,TRUE,"Warrington";#N/A,#N/A,TRUE,"Widnes"}</definedName>
    <definedName name="jtyhjswjy" localSheetId="0" hidden="1">{#N/A,#N/A,TRUE,"Cover";#N/A,#N/A,TRUE,"Conts";#N/A,#N/A,TRUE,"VOS";#N/A,#N/A,TRUE,"Warrington";#N/A,#N/A,TRUE,"Widnes"}</definedName>
    <definedName name="jtyhjswjy" hidden="1">{#N/A,#N/A,TRUE,"Cover";#N/A,#N/A,TRUE,"Conts";#N/A,#N/A,TRUE,"VOS";#N/A,#N/A,TRUE,"Warrington";#N/A,#N/A,TRUE,"Widnes"}</definedName>
    <definedName name="jub" localSheetId="1" hidden="1">{#N/A,#N/A,FALSE,"양식(을)"}</definedName>
    <definedName name="jub" localSheetId="0" hidden="1">{#N/A,#N/A,FALSE,"양식(을)"}</definedName>
    <definedName name="jub" hidden="1">{#N/A,#N/A,FALSE,"양식(을)"}</definedName>
    <definedName name="K">#REF!</definedName>
    <definedName name="K___0">#REF!</definedName>
    <definedName name="K___13">#REF!</definedName>
    <definedName name="k1s">#REF!</definedName>
    <definedName name="k2s">#REF!</definedName>
    <definedName name="ka">#REF!</definedName>
    <definedName name="kagbk" localSheetId="1" hidden="1">{#N/A,#N/A,TRUE,"Cover";#N/A,#N/A,TRUE,"Conts";#N/A,#N/A,TRUE,"VOS";#N/A,#N/A,TRUE,"Warrington";#N/A,#N/A,TRUE,"Widnes"}</definedName>
    <definedName name="kagbk" localSheetId="0" hidden="1">{#N/A,#N/A,TRUE,"Cover";#N/A,#N/A,TRUE,"Conts";#N/A,#N/A,TRUE,"VOS";#N/A,#N/A,TRUE,"Warrington";#N/A,#N/A,TRUE,"Widnes"}</definedName>
    <definedName name="kagbk" hidden="1">{#N/A,#N/A,TRUE,"Cover";#N/A,#N/A,TRUE,"Conts";#N/A,#N/A,TRUE,"VOS";#N/A,#N/A,TRUE,"Warrington";#N/A,#N/A,TRUE,"Widnes"}</definedName>
    <definedName name="kawer">#REF!</definedName>
    <definedName name="kay" hidden="1">'[44]Cash Flow Working'!#REF!</definedName>
    <definedName name="kb">#REF!</definedName>
    <definedName name="kc">#REF!</definedName>
    <definedName name="KD">[45]ancillary!$I$5</definedName>
    <definedName name="Keith" localSheetId="1" hidden="1">{#N/A,#N/A,TRUE,"COVER";#N/A,#N/A,TRUE,"DETAILS";#N/A,#N/A,TRUE,"SUMMARY";#N/A,#N/A,TRUE,"EXP MON";#N/A,#N/A,TRUE,"APPENDIX A";#N/A,#N/A,TRUE,"APPENDIX B";#N/A,#N/A,TRUE,"APPENDIX C";#N/A,#N/A,TRUE,"APPENDIX D";#N/A,#N/A,TRUE,"APPENDIX E";#N/A,#N/A,TRUE,"APPENDIX F";#N/A,#N/A,TRUE,"APPENDIX G"}</definedName>
    <definedName name="Keith" localSheetId="0" hidden="1">{#N/A,#N/A,TRUE,"COVER";#N/A,#N/A,TRUE,"DETAILS";#N/A,#N/A,TRUE,"SUMMARY";#N/A,#N/A,TRUE,"EXP MON";#N/A,#N/A,TRUE,"APPENDIX A";#N/A,#N/A,TRUE,"APPENDIX B";#N/A,#N/A,TRUE,"APPENDIX C";#N/A,#N/A,TRUE,"APPENDIX D";#N/A,#N/A,TRUE,"APPENDIX E";#N/A,#N/A,TRUE,"APPENDIX F";#N/A,#N/A,TRUE,"APPENDIX G"}</definedName>
    <definedName name="Keith" hidden="1">{#N/A,#N/A,TRUE,"COVER";#N/A,#N/A,TRUE,"DETAILS";#N/A,#N/A,TRUE,"SUMMARY";#N/A,#N/A,TRUE,"EXP MON";#N/A,#N/A,TRUE,"APPENDIX A";#N/A,#N/A,TRUE,"APPENDIX B";#N/A,#N/A,TRUE,"APPENDIX C";#N/A,#N/A,TRUE,"APPENDIX D";#N/A,#N/A,TRUE,"APPENDIX E";#N/A,#N/A,TRUE,"APPENDIX F";#N/A,#N/A,TRUE,"APPENDIX G"}</definedName>
    <definedName name="kgjfgjgj" localSheetId="1" hidden="1">{#N/A,#N/A,TRUE,"Cover";#N/A,#N/A,TRUE,"Conts";#N/A,#N/A,TRUE,"VOS";#N/A,#N/A,TRUE,"Warrington";#N/A,#N/A,TRUE,"Widnes"}</definedName>
    <definedName name="kgjfgjgj" localSheetId="0" hidden="1">{#N/A,#N/A,TRUE,"Cover";#N/A,#N/A,TRUE,"Conts";#N/A,#N/A,TRUE,"VOS";#N/A,#N/A,TRUE,"Warrington";#N/A,#N/A,TRUE,"Widnes"}</definedName>
    <definedName name="kgjfgjgj" hidden="1">{#N/A,#N/A,TRUE,"Cover";#N/A,#N/A,TRUE,"Conts";#N/A,#N/A,TRUE,"VOS";#N/A,#N/A,TRUE,"Warrington";#N/A,#N/A,TRUE,"Widnes"}</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iku" localSheetId="1" hidden="1">{"'Sheet1'!$L$16"}</definedName>
    <definedName name="kiku" localSheetId="0" hidden="1">{"'Sheet1'!$L$16"}</definedName>
    <definedName name="kiku" hidden="1">{"'Sheet1'!$L$16"}</definedName>
    <definedName name="KJ">#REF!</definedName>
    <definedName name="kjhgf" localSheetId="1" hidden="1">{#N/A,#N/A,FALSE,"Chi tiÆt"}</definedName>
    <definedName name="kjhgf" localSheetId="0" hidden="1">{#N/A,#N/A,FALSE,"Chi tiÆt"}</definedName>
    <definedName name="kjhgf" hidden="1">{#N/A,#N/A,FALSE,"Chi tiÆt"}</definedName>
    <definedName name="kjhkj" localSheetId="1" hidden="1">{#N/A,#N/A,FALSE,"SumG";#N/A,#N/A,FALSE,"ElecG";#N/A,#N/A,FALSE,"MechG";#N/A,#N/A,FALSE,"GeotG";#N/A,#N/A,FALSE,"PrcsG";#N/A,#N/A,FALSE,"TunnG";#N/A,#N/A,FALSE,"CivlG";#N/A,#N/A,FALSE,"NtwkG";#N/A,#N/A,FALSE,"EstgG";#N/A,#N/A,FALSE,"PEngG"}</definedName>
    <definedName name="kjhkj" localSheetId="0" hidden="1">{#N/A,#N/A,FALSE,"SumG";#N/A,#N/A,FALSE,"ElecG";#N/A,#N/A,FALSE,"MechG";#N/A,#N/A,FALSE,"GeotG";#N/A,#N/A,FALSE,"PrcsG";#N/A,#N/A,FALSE,"TunnG";#N/A,#N/A,FALSE,"CivlG";#N/A,#N/A,FALSE,"NtwkG";#N/A,#N/A,FALSE,"EstgG";#N/A,#N/A,FALSE,"PEngG"}</definedName>
    <definedName name="kjhkj" hidden="1">{#N/A,#N/A,FALSE,"SumG";#N/A,#N/A,FALSE,"ElecG";#N/A,#N/A,FALSE,"MechG";#N/A,#N/A,FALSE,"GeotG";#N/A,#N/A,FALSE,"PrcsG";#N/A,#N/A,FALSE,"TunnG";#N/A,#N/A,FALSE,"CivlG";#N/A,#N/A,FALSE,"NtwkG";#N/A,#N/A,FALSE,"EstgG";#N/A,#N/A,FALSE,"PEngG"}</definedName>
    <definedName name="kjhutuy" localSheetId="1" hidden="1">{"'Sheet1'!$L$16"}</definedName>
    <definedName name="kjhutuy" localSheetId="0" hidden="1">{"'Sheet1'!$L$16"}</definedName>
    <definedName name="kjhutuy" hidden="1">{"'Sheet1'!$L$16"}</definedName>
    <definedName name="kjj">#REF!</definedName>
    <definedName name="kjlbsahdfb" localSheetId="1" hidden="1">{#N/A,#N/A,FALSE,"SumD";#N/A,#N/A,FALSE,"ElecD";#N/A,#N/A,FALSE,"MechD";#N/A,#N/A,FALSE,"GeotD";#N/A,#N/A,FALSE,"PrcsD";#N/A,#N/A,FALSE,"TunnD";#N/A,#N/A,FALSE,"CivlD";#N/A,#N/A,FALSE,"NtwkD";#N/A,#N/A,FALSE,"EstgD";#N/A,#N/A,FALSE,"PEngD"}</definedName>
    <definedName name="kjlbsahdfb" localSheetId="0" hidden="1">{#N/A,#N/A,FALSE,"SumD";#N/A,#N/A,FALSE,"ElecD";#N/A,#N/A,FALSE,"MechD";#N/A,#N/A,FALSE,"GeotD";#N/A,#N/A,FALSE,"PrcsD";#N/A,#N/A,FALSE,"TunnD";#N/A,#N/A,FALSE,"CivlD";#N/A,#N/A,FALSE,"NtwkD";#N/A,#N/A,FALSE,"EstgD";#N/A,#N/A,FALSE,"PEngD"}</definedName>
    <definedName name="kjlbsahdfb" hidden="1">{#N/A,#N/A,FALSE,"SumD";#N/A,#N/A,FALSE,"ElecD";#N/A,#N/A,FALSE,"MechD";#N/A,#N/A,FALSE,"GeotD";#N/A,#N/A,FALSE,"PrcsD";#N/A,#N/A,FALSE,"TunnD";#N/A,#N/A,FALSE,"CivlD";#N/A,#N/A,FALSE,"NtwkD";#N/A,#N/A,FALSE,"EstgD";#N/A,#N/A,FALSE,"PEngD"}</definedName>
    <definedName name="KK">#REF!</definedName>
    <definedName name="kkki" localSheetId="1" hidden="1">{#N/A,#N/A,FALSE,"Chi tiÆt"}</definedName>
    <definedName name="kkki" localSheetId="0" hidden="1">{#N/A,#N/A,FALSE,"Chi tiÆt"}</definedName>
    <definedName name="kkki" hidden="1">{#N/A,#N/A,FALSE,"Chi tiÆt"}</definedName>
    <definedName name="kkkk">#REF!</definedName>
    <definedName name="kkkkj" localSheetId="1" hidden="1">{#N/A,#N/A,FALSE,"Chi tiÆt"}</definedName>
    <definedName name="kkkkj" localSheetId="0" hidden="1">{#N/A,#N/A,FALSE,"Chi tiÆt"}</definedName>
    <definedName name="kkkkj" hidden="1">{#N/A,#N/A,FALSE,"Chi tiÆt"}</definedName>
    <definedName name="klkl" localSheetId="1" hidden="1">{#N/A,#N/A,FALSE,"Bericht 2";#N/A,#N/A,FALSE,"Bericht 3";#N/A,#N/A,FALSE,"Bericht 1"}</definedName>
    <definedName name="klkl" localSheetId="0" hidden="1">{#N/A,#N/A,FALSE,"Bericht 2";#N/A,#N/A,FALSE,"Bericht 3";#N/A,#N/A,FALSE,"Bericht 1"}</definedName>
    <definedName name="klkl" hidden="1">{#N/A,#N/A,FALSE,"Bericht 2";#N/A,#N/A,FALSE,"Bericht 3";#N/A,#N/A,FALSE,"Bericht 1"}</definedName>
    <definedName name="Km">#REF!</definedName>
    <definedName name="Km___0">#REF!</definedName>
    <definedName name="Km___13">#REF!</definedName>
    <definedName name="koko" localSheetId="1" hidden="1">{#N/A,#N/A,FALSE,"Bericht 2";#N/A,#N/A,FALSE,"Bericht 3";#N/A,#N/A,FALSE,"Bericht 1"}</definedName>
    <definedName name="koko" localSheetId="0" hidden="1">{#N/A,#N/A,FALSE,"Bericht 2";#N/A,#N/A,FALSE,"Bericht 3";#N/A,#N/A,FALSE,"Bericht 1"}</definedName>
    <definedName name="koko" hidden="1">{#N/A,#N/A,FALSE,"Bericht 2";#N/A,#N/A,FALSE,"Bericht 3";#N/A,#N/A,FALSE,"Bericht 1"}</definedName>
    <definedName name="kp" localSheetId="1" hidden="1">{#N/A,#N/A,TRUE,"Front";#N/A,#N/A,TRUE,"Simple Letter";#N/A,#N/A,TRUE,"Inside";#N/A,#N/A,TRUE,"Contents";#N/A,#N/A,TRUE,"Basis";#N/A,#N/A,TRUE,"Inclusions";#N/A,#N/A,TRUE,"Exclusions";#N/A,#N/A,TRUE,"Areas";#N/A,#N/A,TRUE,"Summary";#N/A,#N/A,TRUE,"Detail"}</definedName>
    <definedName name="kp" localSheetId="0" hidden="1">{#N/A,#N/A,TRUE,"Front";#N/A,#N/A,TRUE,"Simple Letter";#N/A,#N/A,TRUE,"Inside";#N/A,#N/A,TRUE,"Contents";#N/A,#N/A,TRUE,"Basis";#N/A,#N/A,TRUE,"Inclusions";#N/A,#N/A,TRUE,"Exclusions";#N/A,#N/A,TRUE,"Areas";#N/A,#N/A,TRUE,"Summary";#N/A,#N/A,TRUE,"Detail"}</definedName>
    <definedName name="kp" hidden="1">{#N/A,#N/A,TRUE,"Front";#N/A,#N/A,TRUE,"Simple Letter";#N/A,#N/A,TRUE,"Inside";#N/A,#N/A,TRUE,"Contents";#N/A,#N/A,TRUE,"Basis";#N/A,#N/A,TRUE,"Inclusions";#N/A,#N/A,TRUE,"Exclusions";#N/A,#N/A,TRUE,"Areas";#N/A,#N/A,TRUE,"Summary";#N/A,#N/A,TRUE,"Detail"}</definedName>
    <definedName name="kryk" localSheetId="1" hidden="1">{#N/A,#N/A,TRUE,"Cover";#N/A,#N/A,TRUE,"Conts";#N/A,#N/A,TRUE,"VOS";#N/A,#N/A,TRUE,"Warrington";#N/A,#N/A,TRUE,"Widnes"}</definedName>
    <definedName name="kryk" localSheetId="0" hidden="1">{#N/A,#N/A,TRUE,"Cover";#N/A,#N/A,TRUE,"Conts";#N/A,#N/A,TRUE,"VOS";#N/A,#N/A,TRUE,"Warrington";#N/A,#N/A,TRUE,"Widnes"}</definedName>
    <definedName name="kryk" hidden="1">{#N/A,#N/A,TRUE,"Cover";#N/A,#N/A,TRUE,"Conts";#N/A,#N/A,TRUE,"VOS";#N/A,#N/A,TRUE,"Warrington";#N/A,#N/A,TRUE,"Widnes"}</definedName>
    <definedName name="Ks">#REF!</definedName>
    <definedName name="Ks___0">#REF!</definedName>
    <definedName name="Ks___13">#REF!</definedName>
    <definedName name="kskdakdkadasd" localSheetId="1" hidden="1">{#N/A,#N/A,TRUE,"COVER";#N/A,#N/A,TRUE,"DETAILS";#N/A,#N/A,TRUE,"SUMMARY";#N/A,#N/A,TRUE,"EXP MON";#N/A,#N/A,TRUE,"APPENDIX A";#N/A,#N/A,TRUE,"APPENDIX B";#N/A,#N/A,TRUE,"APPENDIX C";#N/A,#N/A,TRUE,"APPENDIX D";#N/A,#N/A,TRUE,"APPENDIX E";#N/A,#N/A,TRUE,"APPENDIX F";#N/A,#N/A,TRUE,"APPENDIX G"}</definedName>
    <definedName name="kskdakdkadasd" localSheetId="0" hidden="1">{#N/A,#N/A,TRUE,"COVER";#N/A,#N/A,TRUE,"DETAILS";#N/A,#N/A,TRUE,"SUMMARY";#N/A,#N/A,TRUE,"EXP MON";#N/A,#N/A,TRUE,"APPENDIX A";#N/A,#N/A,TRUE,"APPENDIX B";#N/A,#N/A,TRUE,"APPENDIX C";#N/A,#N/A,TRUE,"APPENDIX D";#N/A,#N/A,TRUE,"APPENDIX E";#N/A,#N/A,TRUE,"APPENDIX F";#N/A,#N/A,TRUE,"APPENDIX G"}</definedName>
    <definedName name="kskdakdkadasd" hidden="1">{#N/A,#N/A,TRUE,"COVER";#N/A,#N/A,TRUE,"DETAILS";#N/A,#N/A,TRUE,"SUMMARY";#N/A,#N/A,TRUE,"EXP MON";#N/A,#N/A,TRUE,"APPENDIX A";#N/A,#N/A,TRUE,"APPENDIX B";#N/A,#N/A,TRUE,"APPENDIX C";#N/A,#N/A,TRUE,"APPENDIX D";#N/A,#N/A,TRUE,"APPENDIX E";#N/A,#N/A,TRUE,"APPENDIX F";#N/A,#N/A,TRUE,"APPENDIX G"}</definedName>
    <definedName name="ktu" hidden="1">#REF!</definedName>
    <definedName name="ku" hidden="1">#REF!</definedName>
    <definedName name="kui">#REF!</definedName>
    <definedName name="Kumar_1963" localSheetId="1" hidden="1">{#N/A,#N/A,FALSE,"Bericht 2";#N/A,#N/A,FALSE,"Bericht 3";#N/A,#N/A,FALSE,"Bericht 1"}</definedName>
    <definedName name="Kumar_1963" localSheetId="0" hidden="1">{#N/A,#N/A,FALSE,"Bericht 2";#N/A,#N/A,FALSE,"Bericht 3";#N/A,#N/A,FALSE,"Bericht 1"}</definedName>
    <definedName name="Kumar_1963" hidden="1">{#N/A,#N/A,FALSE,"Bericht 2";#N/A,#N/A,FALSE,"Bericht 3";#N/A,#N/A,FALSE,"Bericht 1"}</definedName>
    <definedName name="KurFarki">#REF!</definedName>
    <definedName name="KYSTH" localSheetId="1" hidden="1">{#N/A,#N/A,TRUE,"Cover";#N/A,#N/A,TRUE,"Conts";#N/A,#N/A,TRUE,"VOS";#N/A,#N/A,TRUE,"Warrington";#N/A,#N/A,TRUE,"Widnes"}</definedName>
    <definedName name="KYSTH" localSheetId="0" hidden="1">{#N/A,#N/A,TRUE,"Cover";#N/A,#N/A,TRUE,"Conts";#N/A,#N/A,TRUE,"VOS";#N/A,#N/A,TRUE,"Warrington";#N/A,#N/A,TRUE,"Widnes"}</definedName>
    <definedName name="KYSTH" hidden="1">{#N/A,#N/A,TRUE,"Cover";#N/A,#N/A,TRUE,"Conts";#N/A,#N/A,TRUE,"VOS";#N/A,#N/A,TRUE,"Warrington";#N/A,#N/A,TRUE,"Widnes"}</definedName>
    <definedName name="KZT">#REF!</definedName>
    <definedName name="L">#REF!</definedName>
    <definedName name="L.T08">#REF!</definedName>
    <definedName name="L.T10">#REF!</definedName>
    <definedName name="L.T12">#REF!</definedName>
    <definedName name="L.T16">#REF!</definedName>
    <definedName name="L.T20">#REF!</definedName>
    <definedName name="L.T25">#REF!</definedName>
    <definedName name="L.T32">#REF!</definedName>
    <definedName name="L.T40">#REF!</definedName>
    <definedName name="L.T50">#REF!</definedName>
    <definedName name="L.T501">#REF!</definedName>
    <definedName name="L___0">#REF!</definedName>
    <definedName name="L___13">#REF!</definedName>
    <definedName name="L1H08">#REF!</definedName>
    <definedName name="L1H10">#REF!</definedName>
    <definedName name="L1H12">#REF!</definedName>
    <definedName name="L1H16">#REF!</definedName>
    <definedName name="l1x">#REF!</definedName>
    <definedName name="l2x">#REF!</definedName>
    <definedName name="LAMP">#REF!</definedName>
    <definedName name="LAMP___0">#REF!</definedName>
    <definedName name="LAMP___13">#REF!</definedName>
    <definedName name="Last_Row" localSheetId="1">IF('1-Gen Items Prelims'!Values_Entered,Header_Row+'1-Gen Items Prelims'!Number_of_Payments,Header_Row)</definedName>
    <definedName name="Last_Row" localSheetId="0">IF(ccs!Values_Entered,Header_Row+ccs!Number_of_Payments,Header_Row)</definedName>
    <definedName name="Last_Row">IF(Values_Entered,Header_Row+Number_of_Payments,Header_Row)</definedName>
    <definedName name="Lc" localSheetId="0">#REF!</definedName>
    <definedName name="Lc">#REF!</definedName>
    <definedName name="Lc___0" localSheetId="0">#REF!</definedName>
    <definedName name="Lc___0">#REF!</definedName>
    <definedName name="Lc___13" localSheetId="0">#REF!</definedName>
    <definedName name="Lc___13">#REF!</definedName>
    <definedName name="Lcant">#REF!</definedName>
    <definedName name="Lcant_1">#N/A</definedName>
    <definedName name="lcs">#REF!</definedName>
    <definedName name="LeanConcrete">#REF!</definedName>
    <definedName name="lef">#REF!</definedName>
    <definedName name="lel">#REF!</definedName>
    <definedName name="len">#REF!</definedName>
    <definedName name="level" localSheetId="1" hidden="1">{#N/A,#N/A,TRUE,"Cover";#N/A,#N/A,TRUE,"Conts";#N/A,#N/A,TRUE,"VOS";#N/A,#N/A,TRUE,"Warrington";#N/A,#N/A,TRUE,"Widnes"}</definedName>
    <definedName name="level" localSheetId="0" hidden="1">{#N/A,#N/A,TRUE,"Cover";#N/A,#N/A,TRUE,"Conts";#N/A,#N/A,TRUE,"VOS";#N/A,#N/A,TRUE,"Warrington";#N/A,#N/A,TRUE,"Widnes"}</definedName>
    <definedName name="level" hidden="1">{#N/A,#N/A,TRUE,"Cover";#N/A,#N/A,TRUE,"Conts";#N/A,#N/A,TRUE,"VOS";#N/A,#N/A,TRUE,"Warrington";#N/A,#N/A,TRUE,"Widnes"}</definedName>
    <definedName name="level3" localSheetId="1" hidden="1">{#N/A,#N/A,TRUE,"Cover";#N/A,#N/A,TRUE,"Conts";#N/A,#N/A,TRUE,"VOS";#N/A,#N/A,TRUE,"Warrington";#N/A,#N/A,TRUE,"Widnes"}</definedName>
    <definedName name="level3" localSheetId="0" hidden="1">{#N/A,#N/A,TRUE,"Cover";#N/A,#N/A,TRUE,"Conts";#N/A,#N/A,TRUE,"VOS";#N/A,#N/A,TRUE,"Warrington";#N/A,#N/A,TRUE,"Widnes"}</definedName>
    <definedName name="level3" hidden="1">{#N/A,#N/A,TRUE,"Cover";#N/A,#N/A,TRUE,"Conts";#N/A,#N/A,TRUE,"VOS";#N/A,#N/A,TRUE,"Warrington";#N/A,#N/A,TRUE,"Widnes"}</definedName>
    <definedName name="Lf">#REF!</definedName>
    <definedName name="Lf_1">#N/A</definedName>
    <definedName name="LG">#REF!</definedName>
    <definedName name="lgoguliu" localSheetId="1" hidden="1">{#N/A,#N/A,TRUE,"Cover";#N/A,#N/A,TRUE,"Conts";#N/A,#N/A,TRUE,"VOS";#N/A,#N/A,TRUE,"Warrington";#N/A,#N/A,TRUE,"Widnes"}</definedName>
    <definedName name="lgoguliu" localSheetId="0" hidden="1">{#N/A,#N/A,TRUE,"Cover";#N/A,#N/A,TRUE,"Conts";#N/A,#N/A,TRUE,"VOS";#N/A,#N/A,TRUE,"Warrington";#N/A,#N/A,TRUE,"Widnes"}</definedName>
    <definedName name="lgoguliu" hidden="1">{#N/A,#N/A,TRUE,"Cover";#N/A,#N/A,TRUE,"Conts";#N/A,#N/A,TRUE,"VOS";#N/A,#N/A,TRUE,"Warrington";#N/A,#N/A,TRUE,"Widnes"}</definedName>
    <definedName name="limcount" hidden="1">1</definedName>
    <definedName name="liner1">#REF!</definedName>
    <definedName name="liop" localSheetId="1" hidden="1">{"'Break down'!$A$4"}</definedName>
    <definedName name="liop" localSheetId="0" hidden="1">{"'Break down'!$A$4"}</definedName>
    <definedName name="liop" hidden="1">{"'Break down'!$A$4"}</definedName>
    <definedName name="lioz" localSheetId="1" hidden="1">{"'Break down'!$A$4"}</definedName>
    <definedName name="lioz" localSheetId="0" hidden="1">{"'Break down'!$A$4"}</definedName>
    <definedName name="lioz" hidden="1">{"'Break down'!$A$4"}</definedName>
    <definedName name="list" localSheetId="1" hidden="1">{#N/A,#N/A,TRUE,"Basic";#N/A,#N/A,TRUE,"EXT-TABLE";#N/A,#N/A,TRUE,"STEEL";#N/A,#N/A,TRUE,"INT-Table";#N/A,#N/A,TRUE,"STEEL";#N/A,#N/A,TRUE,"Door"}</definedName>
    <definedName name="list" localSheetId="0" hidden="1">{#N/A,#N/A,TRUE,"Basic";#N/A,#N/A,TRUE,"EXT-TABLE";#N/A,#N/A,TRUE,"STEEL";#N/A,#N/A,TRUE,"INT-Table";#N/A,#N/A,TRUE,"STEEL";#N/A,#N/A,TRUE,"Door"}</definedName>
    <definedName name="list" hidden="1">{#N/A,#N/A,TRUE,"Basic";#N/A,#N/A,TRUE,"EXT-TABLE";#N/A,#N/A,TRUE,"STEEL";#N/A,#N/A,TRUE,"INT-Table";#N/A,#N/A,TRUE,"STEEL";#N/A,#N/A,TRUE,"Door"}</definedName>
    <definedName name="list01" localSheetId="1" hidden="1">{#N/A,#N/A,TRUE,"Basic";#N/A,#N/A,TRUE,"EXT-TABLE";#N/A,#N/A,TRUE,"STEEL";#N/A,#N/A,TRUE,"INT-Table";#N/A,#N/A,TRUE,"STEEL";#N/A,#N/A,TRUE,"Door"}</definedName>
    <definedName name="list01" localSheetId="0" hidden="1">{#N/A,#N/A,TRUE,"Basic";#N/A,#N/A,TRUE,"EXT-TABLE";#N/A,#N/A,TRUE,"STEEL";#N/A,#N/A,TRUE,"INT-Table";#N/A,#N/A,TRUE,"STEEL";#N/A,#N/A,TRUE,"Door"}</definedName>
    <definedName name="list01" hidden="1">{#N/A,#N/A,TRUE,"Basic";#N/A,#N/A,TRUE,"EXT-TABLE";#N/A,#N/A,TRUE,"STEEL";#N/A,#N/A,TRUE,"INT-Table";#N/A,#N/A,TRUE,"STEEL";#N/A,#N/A,TRUE,"Door"}</definedName>
    <definedName name="list02" localSheetId="1" hidden="1">{#N/A,#N/A,TRUE,"Basic";#N/A,#N/A,TRUE,"EXT-TABLE";#N/A,#N/A,TRUE,"STEEL";#N/A,#N/A,TRUE,"INT-Table";#N/A,#N/A,TRUE,"STEEL";#N/A,#N/A,TRUE,"Door"}</definedName>
    <definedName name="list02" localSheetId="0" hidden="1">{#N/A,#N/A,TRUE,"Basic";#N/A,#N/A,TRUE,"EXT-TABLE";#N/A,#N/A,TRUE,"STEEL";#N/A,#N/A,TRUE,"INT-Table";#N/A,#N/A,TRUE,"STEEL";#N/A,#N/A,TRUE,"Door"}</definedName>
    <definedName name="list02" hidden="1">{#N/A,#N/A,TRUE,"Basic";#N/A,#N/A,TRUE,"EXT-TABLE";#N/A,#N/A,TRUE,"STEEL";#N/A,#N/A,TRUE,"INT-Table";#N/A,#N/A,TRUE,"STEEL";#N/A,#N/A,TRUE,"Door"}</definedName>
    <definedName name="LK"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lkjoiu" localSheetId="1" hidden="1">{"'Sheet1'!$L$16"}</definedName>
    <definedName name="lkjoiu" localSheetId="0" hidden="1">{"'Sheet1'!$L$16"}</definedName>
    <definedName name="lkjoiu" hidden="1">{"'Sheet1'!$L$16"}</definedName>
    <definedName name="LKL" localSheetId="1" hidden="1">{#N/A,#N/A,FALSE,"SumG";#N/A,#N/A,FALSE,"ElecG";#N/A,#N/A,FALSE,"MechG";#N/A,#N/A,FALSE,"GeotG";#N/A,#N/A,FALSE,"PrcsG";#N/A,#N/A,FALSE,"TunnG";#N/A,#N/A,FALSE,"CivlG";#N/A,#N/A,FALSE,"NtwkG";#N/A,#N/A,FALSE,"EstgG";#N/A,#N/A,FALSE,"PEngG"}</definedName>
    <definedName name="LKL" localSheetId="0" hidden="1">{#N/A,#N/A,FALSE,"SumG";#N/A,#N/A,FALSE,"ElecG";#N/A,#N/A,FALSE,"MechG";#N/A,#N/A,FALSE,"GeotG";#N/A,#N/A,FALSE,"PrcsG";#N/A,#N/A,FALSE,"TunnG";#N/A,#N/A,FALSE,"CivlG";#N/A,#N/A,FALSE,"NtwkG";#N/A,#N/A,FALSE,"EstgG";#N/A,#N/A,FALSE,"PEngG"}</definedName>
    <definedName name="LKL" hidden="1">{#N/A,#N/A,FALSE,"SumG";#N/A,#N/A,FALSE,"ElecG";#N/A,#N/A,FALSE,"MechG";#N/A,#N/A,FALSE,"GeotG";#N/A,#N/A,FALSE,"PrcsG";#N/A,#N/A,FALSE,"TunnG";#N/A,#N/A,FALSE,"CivlG";#N/A,#N/A,FALSE,"NtwkG";#N/A,#N/A,FALSE,"EstgG";#N/A,#N/A,FALSE,"PEngG"}</definedName>
    <definedName name="ll" localSheetId="1" hidden="1">{#N/A,#N/A,FALSE,"SumG";#N/A,#N/A,FALSE,"ElecG";#N/A,#N/A,FALSE,"MechG";#N/A,#N/A,FALSE,"GeotG";#N/A,#N/A,FALSE,"PrcsG";#N/A,#N/A,FALSE,"TunnG";#N/A,#N/A,FALSE,"CivlG";#N/A,#N/A,FALSE,"NtwkG";#N/A,#N/A,FALSE,"EstgG";#N/A,#N/A,FALSE,"PEngG"}</definedName>
    <definedName name="ll" localSheetId="0" hidden="1">{#N/A,#N/A,FALSE,"SumG";#N/A,#N/A,FALSE,"ElecG";#N/A,#N/A,FALSE,"MechG";#N/A,#N/A,FALSE,"GeotG";#N/A,#N/A,FALSE,"PrcsG";#N/A,#N/A,FALSE,"TunnG";#N/A,#N/A,FALSE,"CivlG";#N/A,#N/A,FALSE,"NtwkG";#N/A,#N/A,FALSE,"EstgG";#N/A,#N/A,FALSE,"PEngG"}</definedName>
    <definedName name="ll" hidden="1">{#N/A,#N/A,FALSE,"SumG";#N/A,#N/A,FALSE,"ElecG";#N/A,#N/A,FALSE,"MechG";#N/A,#N/A,FALSE,"GeotG";#N/A,#N/A,FALSE,"PrcsG";#N/A,#N/A,FALSE,"TunnG";#N/A,#N/A,FALSE,"CivlG";#N/A,#N/A,FALSE,"NtwkG";#N/A,#N/A,FALSE,"EstgG";#N/A,#N/A,FALSE,"PEngG"}</definedName>
    <definedName name="LLL" localSheetId="1" hidden="1">{#N/A,#N/A,FALSE,"양식(을)"}</definedName>
    <definedName name="LLL" localSheetId="0" hidden="1">{#N/A,#N/A,FALSE,"양식(을)"}</definedName>
    <definedName name="LLL" hidden="1">{#N/A,#N/A,FALSE,"양식(을)"}</definedName>
    <definedName name="llll" localSheetId="1" hidden="1">{"'Break down'!$A$4"}</definedName>
    <definedName name="llll" localSheetId="0" hidden="1">{"'Break down'!$A$4"}</definedName>
    <definedName name="llll" hidden="1">{"'Break down'!$A$4"}</definedName>
    <definedName name="lllll" localSheetId="1" hidden="1">{#N/A,#N/A,FALSE,"Pricing";#N/A,#N/A,FALSE,"Summary";#N/A,#N/A,FALSE,"CompProd";#N/A,#N/A,FALSE,"CompJobhrs";#N/A,#N/A,FALSE,"Escalation";#N/A,#N/A,FALSE,"Contingency";#N/A,#N/A,FALSE,"GM";#N/A,#N/A,FALSE,"CompWage";#N/A,#N/A,FALSE,"costSum"}</definedName>
    <definedName name="lllll" localSheetId="0" hidden="1">{#N/A,#N/A,FALSE,"Pricing";#N/A,#N/A,FALSE,"Summary";#N/A,#N/A,FALSE,"CompProd";#N/A,#N/A,FALSE,"CompJobhrs";#N/A,#N/A,FALSE,"Escalation";#N/A,#N/A,FALSE,"Contingency";#N/A,#N/A,FALSE,"GM";#N/A,#N/A,FALSE,"CompWage";#N/A,#N/A,FALSE,"costSum"}</definedName>
    <definedName name="lllll" hidden="1">{#N/A,#N/A,FALSE,"Pricing";#N/A,#N/A,FALSE,"Summary";#N/A,#N/A,FALSE,"CompProd";#N/A,#N/A,FALSE,"CompJobhrs";#N/A,#N/A,FALSE,"Escalation";#N/A,#N/A,FALSE,"Contingency";#N/A,#N/A,FALSE,"GM";#N/A,#N/A,FALSE,"CompWage";#N/A,#N/A,FALSE,"costSum"}</definedName>
    <definedName name="lllz" localSheetId="1" hidden="1">{"'Break down'!$A$4"}</definedName>
    <definedName name="lllz" localSheetId="0" hidden="1">{"'Break down'!$A$4"}</definedName>
    <definedName name="lllz" hidden="1">{"'Break down'!$A$4"}</definedName>
    <definedName name="lo">#REF!</definedName>
    <definedName name="Loan_Amount">#REF!</definedName>
    <definedName name="Loan_Start">#REF!</definedName>
    <definedName name="Loan_Years">#REF!</definedName>
    <definedName name="LOP" localSheetId="1" hidden="1">{#N/A,#N/A,TRUE,"Front";#N/A,#N/A,TRUE,"Simple Letter";#N/A,#N/A,TRUE,"Inside";#N/A,#N/A,TRUE,"Contents";#N/A,#N/A,TRUE,"Basis";#N/A,#N/A,TRUE,"Inclusions";#N/A,#N/A,TRUE,"Exclusions";#N/A,#N/A,TRUE,"Areas";#N/A,#N/A,TRUE,"Summary";#N/A,#N/A,TRUE,"Detail"}</definedName>
    <definedName name="LOP" localSheetId="0" hidden="1">{#N/A,#N/A,TRUE,"Front";#N/A,#N/A,TRUE,"Simple Letter";#N/A,#N/A,TRUE,"Inside";#N/A,#N/A,TRUE,"Contents";#N/A,#N/A,TRUE,"Basis";#N/A,#N/A,TRUE,"Inclusions";#N/A,#N/A,TRUE,"Exclusions";#N/A,#N/A,TRUE,"Areas";#N/A,#N/A,TRUE,"Summary";#N/A,#N/A,TRUE,"Detail"}</definedName>
    <definedName name="LOP" hidden="1">{#N/A,#N/A,TRUE,"Front";#N/A,#N/A,TRUE,"Simple Letter";#N/A,#N/A,TRUE,"Inside";#N/A,#N/A,TRUE,"Contents";#N/A,#N/A,TRUE,"Basis";#N/A,#N/A,TRUE,"Inclusions";#N/A,#N/A,TRUE,"Exclusions";#N/A,#N/A,TRUE,"Areas";#N/A,#N/A,TRUE,"Summary";#N/A,#N/A,TRUE,"Detail"}</definedName>
    <definedName name="Lr">#REF!</definedName>
    <definedName name="Lr___0">#REF!</definedName>
    <definedName name="Lr___13">#REF!</definedName>
    <definedName name="ls">#REF!</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m" localSheetId="1" hidden="1">{#N/A,#N/A,TRUE,"Front";#N/A,#N/A,TRUE,"Simple Letter";#N/A,#N/A,TRUE,"Inside";#N/A,#N/A,TRUE,"Contents";#N/A,#N/A,TRUE,"Basis";#N/A,#N/A,TRUE,"Inclusions";#N/A,#N/A,TRUE,"Exclusions";#N/A,#N/A,TRUE,"Areas";#N/A,#N/A,TRUE,"Summary";#N/A,#N/A,TRUE,"Detail"}</definedName>
    <definedName name="m" localSheetId="0" hidden="1">{#N/A,#N/A,TRUE,"Front";#N/A,#N/A,TRUE,"Simple Letter";#N/A,#N/A,TRUE,"Inside";#N/A,#N/A,TRUE,"Contents";#N/A,#N/A,TRUE,"Basis";#N/A,#N/A,TRUE,"Inclusions";#N/A,#N/A,TRUE,"Exclusions";#N/A,#N/A,TRUE,"Areas";#N/A,#N/A,TRUE,"Summary";#N/A,#N/A,TRUE,"Detail"}</definedName>
    <definedName name="m" hidden="1">{#N/A,#N/A,TRUE,"Front";#N/A,#N/A,TRUE,"Simple Letter";#N/A,#N/A,TRUE,"Inside";#N/A,#N/A,TRUE,"Contents";#N/A,#N/A,TRUE,"Basis";#N/A,#N/A,TRUE,"Inclusions";#N/A,#N/A,TRUE,"Exclusions";#N/A,#N/A,TRUE,"Areas";#N/A,#N/A,TRUE,"Summary";#N/A,#N/A,TRUE,"Detail"}</definedName>
    <definedName name="m___0">#REF!</definedName>
    <definedName name="m___13">#REF!</definedName>
    <definedName name="M_25_box_Culvert">#REF!</definedName>
    <definedName name="M633.">#REF!</definedName>
    <definedName name="ma" localSheetId="1" hidden="1">{#N/A,#N/A,TRUE,"Cover";#N/A,#N/A,TRUE,"Conts";#N/A,#N/A,TRUE,"VOS";#N/A,#N/A,TRUE,"Warrington";#N/A,#N/A,TRUE,"Widnes"}</definedName>
    <definedName name="ma" localSheetId="0" hidden="1">{#N/A,#N/A,TRUE,"Cover";#N/A,#N/A,TRUE,"Conts";#N/A,#N/A,TRUE,"VOS";#N/A,#N/A,TRUE,"Warrington";#N/A,#N/A,TRUE,"Widnes"}</definedName>
    <definedName name="ma" hidden="1">{#N/A,#N/A,TRUE,"Cover";#N/A,#N/A,TRUE,"Conts";#N/A,#N/A,TRUE,"VOS";#N/A,#N/A,TRUE,"Warrington";#N/A,#N/A,TRUE,"Widnes"}</definedName>
    <definedName name="Machinary"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chinary"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rch_qty">#REF!</definedName>
    <definedName name="mat" localSheetId="1" hidden="1">{#N/A,#N/A,TRUE,"Front";#N/A,#N/A,TRUE,"Simple Letter";#N/A,#N/A,TRUE,"Inside";#N/A,#N/A,TRUE,"Contents";#N/A,#N/A,TRUE,"Basis";#N/A,#N/A,TRUE,"Inclusions";#N/A,#N/A,TRUE,"Exclusions";#N/A,#N/A,TRUE,"Areas";#N/A,#N/A,TRUE,"Summary";#N/A,#N/A,TRUE,"Detail"}</definedName>
    <definedName name="mat" localSheetId="0" hidden="1">{#N/A,#N/A,TRUE,"Front";#N/A,#N/A,TRUE,"Simple Letter";#N/A,#N/A,TRUE,"Inside";#N/A,#N/A,TRUE,"Contents";#N/A,#N/A,TRUE,"Basis";#N/A,#N/A,TRUE,"Inclusions";#N/A,#N/A,TRUE,"Exclusions";#N/A,#N/A,TRUE,"Areas";#N/A,#N/A,TRUE,"Summary";#N/A,#N/A,TRUE,"Detail"}</definedName>
    <definedName name="mat" hidden="1">{#N/A,#N/A,TRUE,"Front";#N/A,#N/A,TRUE,"Simple Letter";#N/A,#N/A,TRUE,"Inside";#N/A,#N/A,TRUE,"Contents";#N/A,#N/A,TRUE,"Basis";#N/A,#N/A,TRUE,"Inclusions";#N/A,#N/A,TRUE,"Exclusions";#N/A,#N/A,TRUE,"Areas";#N/A,#N/A,TRUE,"Summary";#N/A,#N/A,TRUE,"Detail"}</definedName>
    <definedName name="MaterialOSTotal">#REF!</definedName>
    <definedName name="MaterialToBeCrushed">#REF!</definedName>
    <definedName name="MaterialToBeScreened">#REF!</definedName>
    <definedName name="mayneew09" localSheetId="1" hidden="1">{#N/A,#N/A,FALSE,"Bericht 2";#N/A,#N/A,FALSE,"Bericht 3";#N/A,#N/A,FALSE,"Bericht 1"}</definedName>
    <definedName name="mayneew09" localSheetId="0" hidden="1">{#N/A,#N/A,FALSE,"Bericht 2";#N/A,#N/A,FALSE,"Bericht 3";#N/A,#N/A,FALSE,"Bericht 1"}</definedName>
    <definedName name="mayneew09" hidden="1">{#N/A,#N/A,FALSE,"Bericht 2";#N/A,#N/A,FALSE,"Bericht 3";#N/A,#N/A,FALSE,"Bericht 1"}</definedName>
    <definedName name="maynew" localSheetId="1" hidden="1">{#N/A,#N/A,FALSE,"Bericht 2";#N/A,#N/A,FALSE,"Bericht 3";#N/A,#N/A,FALSE,"Bericht 1"}</definedName>
    <definedName name="maynew" localSheetId="0" hidden="1">{#N/A,#N/A,FALSE,"Bericht 2";#N/A,#N/A,FALSE,"Bericht 3";#N/A,#N/A,FALSE,"Bericht 1"}</definedName>
    <definedName name="maynew" hidden="1">{#N/A,#N/A,FALSE,"Bericht 2";#N/A,#N/A,FALSE,"Bericht 3";#N/A,#N/A,FALSE,"Bericht 1"}</definedName>
    <definedName name="maynew09" localSheetId="1" hidden="1">{#N/A,#N/A,FALSE,"Bericht 2";#N/A,#N/A,FALSE,"Bericht 3";#N/A,#N/A,FALSE,"Bericht 1"}</definedName>
    <definedName name="maynew09" localSheetId="0" hidden="1">{#N/A,#N/A,FALSE,"Bericht 2";#N/A,#N/A,FALSE,"Bericht 3";#N/A,#N/A,FALSE,"Bericht 1"}</definedName>
    <definedName name="maynew09" hidden="1">{#N/A,#N/A,FALSE,"Bericht 2";#N/A,#N/A,FALSE,"Bericht 3";#N/A,#N/A,FALSE,"Bericht 1"}</definedName>
    <definedName name="MC_">#REF!</definedName>
    <definedName name="measur" localSheetId="1" hidden="1">{#N/A,#N/A,TRUE,"Front";#N/A,#N/A,TRUE,"Simple Letter";#N/A,#N/A,TRUE,"Inside";#N/A,#N/A,TRUE,"Contents";#N/A,#N/A,TRUE,"Basis";#N/A,#N/A,TRUE,"Inclusions";#N/A,#N/A,TRUE,"Exclusions";#N/A,#N/A,TRUE,"Areas";#N/A,#N/A,TRUE,"Summary";#N/A,#N/A,TRUE,"Detail"}</definedName>
    <definedName name="measur" localSheetId="0" hidden="1">{#N/A,#N/A,TRUE,"Front";#N/A,#N/A,TRUE,"Simple Letter";#N/A,#N/A,TRUE,"Inside";#N/A,#N/A,TRUE,"Contents";#N/A,#N/A,TRUE,"Basis";#N/A,#N/A,TRUE,"Inclusions";#N/A,#N/A,TRUE,"Exclusions";#N/A,#N/A,TRUE,"Areas";#N/A,#N/A,TRUE,"Summary";#N/A,#N/A,TRUE,"Detail"}</definedName>
    <definedName name="measur" hidden="1">{#N/A,#N/A,TRUE,"Front";#N/A,#N/A,TRUE,"Simple Letter";#N/A,#N/A,TRUE,"Inside";#N/A,#N/A,TRUE,"Contents";#N/A,#N/A,TRUE,"Basis";#N/A,#N/A,TRUE,"Inclusions";#N/A,#N/A,TRUE,"Exclusions";#N/A,#N/A,TRUE,"Areas";#N/A,#N/A,TRUE,"Summary";#N/A,#N/A,TRUE,"Detail"}</definedName>
    <definedName name="MEP" localSheetId="1" hidden="1">{#N/A,#N/A,TRUE,"Front";#N/A,#N/A,TRUE,"Simple Letter";#N/A,#N/A,TRUE,"Inside";#N/A,#N/A,TRUE,"Contents";#N/A,#N/A,TRUE,"Basis";#N/A,#N/A,TRUE,"Inclusions";#N/A,#N/A,TRUE,"Exclusions";#N/A,#N/A,TRUE,"Areas";#N/A,#N/A,TRUE,"Summary";#N/A,#N/A,TRUE,"Detail"}</definedName>
    <definedName name="MEP" localSheetId="0" hidden="1">{#N/A,#N/A,TRUE,"Front";#N/A,#N/A,TRUE,"Simple Letter";#N/A,#N/A,TRUE,"Inside";#N/A,#N/A,TRUE,"Contents";#N/A,#N/A,TRUE,"Basis";#N/A,#N/A,TRUE,"Inclusions";#N/A,#N/A,TRUE,"Exclusions";#N/A,#N/A,TRUE,"Areas";#N/A,#N/A,TRUE,"Summary";#N/A,#N/A,TRUE,"Detail"}</definedName>
    <definedName name="MEP" hidden="1">{#N/A,#N/A,TRUE,"Front";#N/A,#N/A,TRUE,"Simple Letter";#N/A,#N/A,TRUE,"Inside";#N/A,#N/A,TRUE,"Contents";#N/A,#N/A,TRUE,"Basis";#N/A,#N/A,TRUE,"Inclusions";#N/A,#N/A,TRUE,"Exclusions";#N/A,#N/A,TRUE,"Areas";#N/A,#N/A,TRUE,"Summary";#N/A,#N/A,TRUE,"Detail"}</definedName>
    <definedName name="MF___0">#REF!</definedName>
    <definedName name="MF___13">#REF!</definedName>
    <definedName name="mff">#REF!</definedName>
    <definedName name="mg">#REF!</definedName>
    <definedName name="mi" localSheetId="1" hidden="1">{#N/A,#N/A,TRUE,"Cover Memo";"Complete Sys. Estimate",#N/A,TRUE,"Change Summary";"Complete Sys. Estimate",#N/A,TRUE,"Estimate Summary";"Complete Sys. Estimate",#N/A,TRUE,"Dept. Summary";"Complete Sys. Estimate",#N/A,TRUE,"DOW Detail"}</definedName>
    <definedName name="mi" localSheetId="0" hidden="1">{#N/A,#N/A,TRUE,"Cover Memo";"Complete Sys. Estimate",#N/A,TRUE,"Change Summary";"Complete Sys. Estimate",#N/A,TRUE,"Estimate Summary";"Complete Sys. Estimate",#N/A,TRUE,"Dept. Summary";"Complete Sys. Estimate",#N/A,TRUE,"DOW Detail"}</definedName>
    <definedName name="mi" hidden="1">{#N/A,#N/A,TRUE,"Cover Memo";"Complete Sys. Estimate",#N/A,TRUE,"Change Summary";"Complete Sys. Estimate",#N/A,TRUE,"Estimate Summary";"Complete Sys. Estimate",#N/A,TRUE,"Dept. Summary";"Complete Sys. Estimate",#N/A,TRUE,"DOW Detail"}</definedName>
    <definedName name="Miss" localSheetId="1" hidden="1">{#N/A,#N/A,TRUE,"Front";#N/A,#N/A,TRUE,"Simple Letter";#N/A,#N/A,TRUE,"Inside";#N/A,#N/A,TRUE,"Contents";#N/A,#N/A,TRUE,"Basis";#N/A,#N/A,TRUE,"Inclusions";#N/A,#N/A,TRUE,"Exclusions";#N/A,#N/A,TRUE,"Areas";#N/A,#N/A,TRUE,"Summary";#N/A,#N/A,TRUE,"Detail"}</definedName>
    <definedName name="Miss" localSheetId="0" hidden="1">{#N/A,#N/A,TRUE,"Front";#N/A,#N/A,TRUE,"Simple Letter";#N/A,#N/A,TRUE,"Inside";#N/A,#N/A,TRUE,"Contents";#N/A,#N/A,TRUE,"Basis";#N/A,#N/A,TRUE,"Inclusions";#N/A,#N/A,TRUE,"Exclusions";#N/A,#N/A,TRUE,"Areas";#N/A,#N/A,TRUE,"Summary";#N/A,#N/A,TRUE,"Detail"}</definedName>
    <definedName name="Miss" hidden="1">{#N/A,#N/A,TRUE,"Front";#N/A,#N/A,TRUE,"Simple Letter";#N/A,#N/A,TRUE,"Inside";#N/A,#N/A,TRUE,"Contents";#N/A,#N/A,TRUE,"Basis";#N/A,#N/A,TRUE,"Inclusions";#N/A,#N/A,TRUE,"Exclusions";#N/A,#N/A,TRUE,"Areas";#N/A,#N/A,TRUE,"Summary";#N/A,#N/A,TRUE,"Detail"}</definedName>
    <definedName name="mki">#REF!</definedName>
    <definedName name="mlvhz" localSheetId="1" hidden="1">{"'Sheet1'!$L$16"}</definedName>
    <definedName name="mlvhz" localSheetId="0" hidden="1">{"'Sheet1'!$L$16"}</definedName>
    <definedName name="mlvhz" hidden="1">{"'Sheet1'!$L$16"}</definedName>
    <definedName name="mm">#REF!</definedName>
    <definedName name="MMKIU" localSheetId="1" hidden="1">{"'Sheet1'!$L$16"}</definedName>
    <definedName name="MMKIU" localSheetId="0" hidden="1">{"'Sheet1'!$L$16"}</definedName>
    <definedName name="MMKIU" hidden="1">{"'Sheet1'!$L$16"}</definedName>
    <definedName name="mmm" localSheetId="1" hidden="1">{"'Break down'!$A$4"}</definedName>
    <definedName name="mmm" localSheetId="0" hidden="1">{"'Break down'!$A$4"}</definedName>
    <definedName name="mmm" hidden="1">{"'Break down'!$A$4"}</definedName>
    <definedName name="MMMM" hidden="1">[8]FitOutConfCentre!#REF!</definedName>
    <definedName name="mmz" localSheetId="1" hidden="1">{"'Break down'!$A$4"}</definedName>
    <definedName name="mmz" localSheetId="0" hidden="1">{"'Break down'!$A$4"}</definedName>
    <definedName name="mmz" hidden="1">{"'Break down'!$A$4"}</definedName>
    <definedName name="mngfs.oom" localSheetId="1" hidden="1">{#N/A,#N/A,FALSE,"Chi tiÆt"}</definedName>
    <definedName name="mngfs.oom" localSheetId="0" hidden="1">{#N/A,#N/A,FALSE,"Chi tiÆt"}</definedName>
    <definedName name="mngfs.oom" hidden="1">{#N/A,#N/A,FALSE,"Chi tiÆt"}</definedName>
    <definedName name="mnk">#REF!</definedName>
    <definedName name="MontlyPercentCompletion">#REF!</definedName>
    <definedName name="MOS">#REF!</definedName>
    <definedName name="MS200202rev2">#REF!</definedName>
    <definedName name="ms2002may1706">#REF!</definedName>
    <definedName name="msjune1807">#REF!</definedName>
    <definedName name="mta" localSheetId="1" hidden="1">{#N/A,#N/A,TRUE,"Front";#N/A,#N/A,TRUE,"Simple Letter";#N/A,#N/A,TRUE,"Inside";#N/A,#N/A,TRUE,"Contents";#N/A,#N/A,TRUE,"Basis";#N/A,#N/A,TRUE,"Inclusions";#N/A,#N/A,TRUE,"Exclusions";#N/A,#N/A,TRUE,"Areas";#N/A,#N/A,TRUE,"Summary";#N/A,#N/A,TRUE,"Detail"}</definedName>
    <definedName name="mta" localSheetId="0" hidden="1">{#N/A,#N/A,TRUE,"Front";#N/A,#N/A,TRUE,"Simple Letter";#N/A,#N/A,TRUE,"Inside";#N/A,#N/A,TRUE,"Contents";#N/A,#N/A,TRUE,"Basis";#N/A,#N/A,TRUE,"Inclusions";#N/A,#N/A,TRUE,"Exclusions";#N/A,#N/A,TRUE,"Areas";#N/A,#N/A,TRUE,"Summary";#N/A,#N/A,TRUE,"Detail"}</definedName>
    <definedName name="mta" hidden="1">{#N/A,#N/A,TRUE,"Front";#N/A,#N/A,TRUE,"Simple Letter";#N/A,#N/A,TRUE,"Inside";#N/A,#N/A,TRUE,"Contents";#N/A,#N/A,TRUE,"Basis";#N/A,#N/A,TRUE,"Inclusions";#N/A,#N/A,TRUE,"Exclusions";#N/A,#N/A,TRUE,"Areas";#N/A,#N/A,TRUE,"Summary";#N/A,#N/A,TRUE,"Detail"}</definedName>
    <definedName name="mukesh" localSheetId="1" hidden="1">{#N/A,#N/A,TRUE,"Cover";#N/A,#N/A,TRUE,"Conts";#N/A,#N/A,TRUE,"VOS";#N/A,#N/A,TRUE,"Warrington";#N/A,#N/A,TRUE,"Widnes"}</definedName>
    <definedName name="mukesh" localSheetId="0" hidden="1">{#N/A,#N/A,TRUE,"Cover";#N/A,#N/A,TRUE,"Conts";#N/A,#N/A,TRUE,"VOS";#N/A,#N/A,TRUE,"Warrington";#N/A,#N/A,TRUE,"Widnes"}</definedName>
    <definedName name="mukesh" hidden="1">{#N/A,#N/A,TRUE,"Cover";#N/A,#N/A,TRUE,"Conts";#N/A,#N/A,TRUE,"VOS";#N/A,#N/A,TRUE,"Warrington";#N/A,#N/A,TRUE,"Widnes"}</definedName>
    <definedName name="Multiplier">#REF!</definedName>
    <definedName name="Multiplier1">#REF!</definedName>
    <definedName name="MUP">#REF!</definedName>
    <definedName name="MW">#REF!</definedName>
    <definedName name="MX">#REF!</definedName>
    <definedName name="N">#REF!</definedName>
    <definedName name="N___0">#REF!</definedName>
    <definedName name="N___13">#REF!</definedName>
    <definedName name="n1x">#REF!</definedName>
    <definedName name="n1y">#REF!</definedName>
    <definedName name="n2x">#REF!</definedName>
    <definedName name="n2y">#REF!</definedName>
    <definedName name="nadu" localSheetId="1" hidden="1">{#N/A,#N/A,FALSE,"Bericht 2";#N/A,#N/A,FALSE,"Bericht 3";#N/A,#N/A,FALSE,"Bericht 1"}</definedName>
    <definedName name="nadu" localSheetId="0" hidden="1">{#N/A,#N/A,FALSE,"Bericht 2";#N/A,#N/A,FALSE,"Bericht 3";#N/A,#N/A,FALSE,"Bericht 1"}</definedName>
    <definedName name="nadu" hidden="1">{#N/A,#N/A,FALSE,"Bericht 2";#N/A,#N/A,FALSE,"Bericht 3";#N/A,#N/A,FALSE,"Bericht 1"}</definedName>
    <definedName name="Name">#REF!</definedName>
    <definedName name="nanako" localSheetId="1" hidden="1">{"'Sheet1'!$L$16"}</definedName>
    <definedName name="nanako" localSheetId="0" hidden="1">{"'Sheet1'!$L$16"}</definedName>
    <definedName name="nanako" hidden="1">{"'Sheet1'!$L$16"}</definedName>
    <definedName name="nanda" localSheetId="1" hidden="1">{#N/A,#N/A,FALSE,"Bericht 2";#N/A,#N/A,FALSE,"Bericht 3";#N/A,#N/A,FALSE,"Bericht 1"}</definedName>
    <definedName name="nanda" localSheetId="0" hidden="1">{#N/A,#N/A,FALSE,"Bericht 2";#N/A,#N/A,FALSE,"Bericht 3";#N/A,#N/A,FALSE,"Bericht 1"}</definedName>
    <definedName name="nanda" hidden="1">{#N/A,#N/A,FALSE,"Bericht 2";#N/A,#N/A,FALSE,"Bericht 3";#N/A,#N/A,FALSE,"Bericht 1"}</definedName>
    <definedName name="nandan"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andan"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Nbars">#REF!</definedName>
    <definedName name="ncompier">#REF!</definedName>
    <definedName name="ncompier_1">#N/A</definedName>
    <definedName name="Neels" localSheetId="1" hidden="1">{#N/A,#N/A,TRUE,"COVER";#N/A,#N/A,TRUE,"DETAILS";#N/A,#N/A,TRUE,"SUMMARY";#N/A,#N/A,TRUE,"EXP MON";#N/A,#N/A,TRUE,"APPENDIX A";#N/A,#N/A,TRUE,"APPENDIX B";#N/A,#N/A,TRUE,"APPENDIX C";#N/A,#N/A,TRUE,"APPENDIX D";#N/A,#N/A,TRUE,"APPENDIX E";#N/A,#N/A,TRUE,"APPENDIX F";#N/A,#N/A,TRUE,"APPENDIX G"}</definedName>
    <definedName name="Neels" localSheetId="0" hidden="1">{#N/A,#N/A,TRUE,"COVER";#N/A,#N/A,TRUE,"DETAILS";#N/A,#N/A,TRUE,"SUMMARY";#N/A,#N/A,TRUE,"EXP MON";#N/A,#N/A,TRUE,"APPENDIX A";#N/A,#N/A,TRUE,"APPENDIX B";#N/A,#N/A,TRUE,"APPENDIX C";#N/A,#N/A,TRUE,"APPENDIX D";#N/A,#N/A,TRUE,"APPENDIX E";#N/A,#N/A,TRUE,"APPENDIX F";#N/A,#N/A,TRUE,"APPENDIX G"}</definedName>
    <definedName name="Neels" hidden="1">{#N/A,#N/A,TRUE,"COVER";#N/A,#N/A,TRUE,"DETAILS";#N/A,#N/A,TRUE,"SUMMARY";#N/A,#N/A,TRUE,"EXP MON";#N/A,#N/A,TRUE,"APPENDIX A";#N/A,#N/A,TRUE,"APPENDIX B";#N/A,#N/A,TRUE,"APPENDIX C";#N/A,#N/A,TRUE,"APPENDIX D";#N/A,#N/A,TRUE,"APPENDIX E";#N/A,#N/A,TRUE,"APPENDIX F";#N/A,#N/A,TRUE,"APPENDIX G"}</definedName>
    <definedName name="NEWNAME" localSheetId="1" hidden="1">{#N/A,#N/A,FALSE,"CCTV"}</definedName>
    <definedName name="NEWNAME" localSheetId="0" hidden="1">{#N/A,#N/A,FALSE,"CCTV"}</definedName>
    <definedName name="NEWNAME" hidden="1">{#N/A,#N/A,FALSE,"CCTV"}</definedName>
    <definedName name="ng"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NGC">#REF!</definedName>
    <definedName name="nh" localSheetId="1" hidden="1">{#N/A,#N/A,TRUE,"COVER";#N/A,#N/A,TRUE,"DETAILS";#N/A,#N/A,TRUE,"SUMMARY";#N/A,#N/A,TRUE,"EXP MON";#N/A,#N/A,TRUE,"APPENDIX A";#N/A,#N/A,TRUE,"APPENDIX B";#N/A,#N/A,TRUE,"APPENDIX C";#N/A,#N/A,TRUE,"APPENDIX D";#N/A,#N/A,TRUE,"APPENDIX E";#N/A,#N/A,TRUE,"APPENDIX F";#N/A,#N/A,TRUE,"APPENDIX G"}</definedName>
    <definedName name="nh" localSheetId="0" hidden="1">{#N/A,#N/A,TRUE,"COVER";#N/A,#N/A,TRUE,"DETAILS";#N/A,#N/A,TRUE,"SUMMARY";#N/A,#N/A,TRUE,"EXP MON";#N/A,#N/A,TRUE,"APPENDIX A";#N/A,#N/A,TRUE,"APPENDIX B";#N/A,#N/A,TRUE,"APPENDIX C";#N/A,#N/A,TRUE,"APPENDIX D";#N/A,#N/A,TRUE,"APPENDIX E";#N/A,#N/A,TRUE,"APPENDIX F";#N/A,#N/A,TRUE,"APPENDIX G"}</definedName>
    <definedName name="nh" hidden="1">{#N/A,#N/A,TRUE,"COVER";#N/A,#N/A,TRUE,"DETAILS";#N/A,#N/A,TRUE,"SUMMARY";#N/A,#N/A,TRUE,"EXP MON";#N/A,#N/A,TRUE,"APPENDIX A";#N/A,#N/A,TRUE,"APPENDIX B";#N/A,#N/A,TRUE,"APPENDIX C";#N/A,#N/A,TRUE,"APPENDIX D";#N/A,#N/A,TRUE,"APPENDIX E";#N/A,#N/A,TRUE,"APPENDIX F";#N/A,#N/A,TRUE,"APPENDIX G"}</definedName>
    <definedName name="nmk">#REF!</definedName>
    <definedName name="NN">#REF!</definedName>
    <definedName name="NN___0">#REF!</definedName>
    <definedName name="NN___13">#REF!</definedName>
    <definedName name="nnn" localSheetId="1" hidden="1">{#N/A,#N/A,FALSE,"SumD";#N/A,#N/A,FALSE,"ElecD";#N/A,#N/A,FALSE,"MechD";#N/A,#N/A,FALSE,"GeotD";#N/A,#N/A,FALSE,"PrcsD";#N/A,#N/A,FALSE,"TunnD";#N/A,#N/A,FALSE,"CivlD";#N/A,#N/A,FALSE,"NtwkD";#N/A,#N/A,FALSE,"EstgD";#N/A,#N/A,FALSE,"PEngD"}</definedName>
    <definedName name="nnn" localSheetId="0" hidden="1">{#N/A,#N/A,FALSE,"SumD";#N/A,#N/A,FALSE,"ElecD";#N/A,#N/A,FALSE,"MechD";#N/A,#N/A,FALSE,"GeotD";#N/A,#N/A,FALSE,"PrcsD";#N/A,#N/A,FALSE,"TunnD";#N/A,#N/A,FALSE,"CivlD";#N/A,#N/A,FALSE,"NtwkD";#N/A,#N/A,FALSE,"EstgD";#N/A,#N/A,FALSE,"PEngD"}</definedName>
    <definedName name="nnn" hidden="1">{#N/A,#N/A,FALSE,"SumD";#N/A,#N/A,FALSE,"ElecD";#N/A,#N/A,FALSE,"MechD";#N/A,#N/A,FALSE,"GeotD";#N/A,#N/A,FALSE,"PrcsD";#N/A,#N/A,FALSE,"TunnD";#N/A,#N/A,FALSE,"CivlD";#N/A,#N/A,FALSE,"NtwkD";#N/A,#N/A,FALSE,"EstgD";#N/A,#N/A,FALSE,"PEngD"}</definedName>
    <definedName name="nnnnn" localSheetId="1" hidden="1">{#N/A,#N/A,FALSE,"SumG";#N/A,#N/A,FALSE,"ElecG";#N/A,#N/A,FALSE,"MechG";#N/A,#N/A,FALSE,"GeotG";#N/A,#N/A,FALSE,"PrcsG";#N/A,#N/A,FALSE,"TunnG";#N/A,#N/A,FALSE,"CivlG";#N/A,#N/A,FALSE,"NtwkG";#N/A,#N/A,FALSE,"EstgG";#N/A,#N/A,FALSE,"PEngG"}</definedName>
    <definedName name="nnnnn" localSheetId="0" hidden="1">{#N/A,#N/A,FALSE,"SumG";#N/A,#N/A,FALSE,"ElecG";#N/A,#N/A,FALSE,"MechG";#N/A,#N/A,FALSE,"GeotG";#N/A,#N/A,FALSE,"PrcsG";#N/A,#N/A,FALSE,"TunnG";#N/A,#N/A,FALSE,"CivlG";#N/A,#N/A,FALSE,"NtwkG";#N/A,#N/A,FALSE,"EstgG";#N/A,#N/A,FALSE,"PEngG"}</definedName>
    <definedName name="nnnnn" hidden="1">{#N/A,#N/A,FALSE,"SumG";#N/A,#N/A,FALSE,"ElecG";#N/A,#N/A,FALSE,"MechG";#N/A,#N/A,FALSE,"GeotG";#N/A,#N/A,FALSE,"PrcsG";#N/A,#N/A,FALSE,"TunnG";#N/A,#N/A,FALSE,"CivlG";#N/A,#N/A,FALSE,"NtwkG";#N/A,#N/A,FALSE,"EstgG";#N/A,#N/A,FALSE,"PEngG"}</definedName>
    <definedName name="NO">#REF!</definedName>
    <definedName name="No0">#REF!</definedName>
    <definedName name="nolanes">#REF!</definedName>
    <definedName name="nolanes_1">#N/A</definedName>
    <definedName name="Npiers">#REF!</definedName>
    <definedName name="Npiers_1">#N/A</definedName>
    <definedName name="npile2">#REF!</definedName>
    <definedName name="npile2_1">#N/A</definedName>
    <definedName name="npile3">#REF!</definedName>
    <definedName name="npile3_1">#N/A</definedName>
    <definedName name="nr">#REF!</definedName>
    <definedName name="NR126B">#REF!</definedName>
    <definedName name="Nrows">#REF!</definedName>
    <definedName name="Nspans">#REF!</definedName>
    <definedName name="Nspans_1">#N/A</definedName>
    <definedName name="nu" localSheetId="1" hidden="1">{"'Sheet1'!$L$16"}</definedName>
    <definedName name="nu" localSheetId="0" hidden="1">{"'Sheet1'!$L$16"}</definedName>
    <definedName name="nu" hidden="1">{"'Sheet1'!$L$16"}</definedName>
    <definedName name="Num_Pmt_Per_Year">#REF!</definedName>
    <definedName name="Number_of_Payments" localSheetId="1">#N/A</definedName>
    <definedName name="Number_of_Payments" localSheetId="0">MATCH(0.01,[46]!End_Bal,-1)+1</definedName>
    <definedName name="Number_of_Payments">MATCH(0.01,[0]!End_Bal,-1)+1</definedName>
    <definedName name="Nwebs">#REF!</definedName>
    <definedName name="Nwebs_1">#N/A</definedName>
    <definedName name="Nx">#REF!</definedName>
    <definedName name="Nx___0">#REF!</definedName>
    <definedName name="Nx___13">#REF!</definedName>
    <definedName name="nxs">#REF!</definedName>
    <definedName name="Ny">#REF!</definedName>
    <definedName name="Ny___0">#REF!</definedName>
    <definedName name="Ny___13">#REF!</definedName>
    <definedName name="nys">#REF!</definedName>
    <definedName name="O">#REF!</definedName>
    <definedName name="o9u0piupi" localSheetId="1" hidden="1">{#N/A,#N/A,TRUE,"Cover";#N/A,#N/A,TRUE,"Conts";#N/A,#N/A,TRUE,"VOS";#N/A,#N/A,TRUE,"Warrington";#N/A,#N/A,TRUE,"Widnes"}</definedName>
    <definedName name="o9u0piupi" localSheetId="0" hidden="1">{#N/A,#N/A,TRUE,"Cover";#N/A,#N/A,TRUE,"Conts";#N/A,#N/A,TRUE,"VOS";#N/A,#N/A,TRUE,"Warrington";#N/A,#N/A,TRUE,"Widnes"}</definedName>
    <definedName name="o9u0piupi" hidden="1">{#N/A,#N/A,TRUE,"Cover";#N/A,#N/A,TRUE,"Conts";#N/A,#N/A,TRUE,"VOS";#N/A,#N/A,TRUE,"Warrington";#N/A,#N/A,TRUE,"Widnes"}</definedName>
    <definedName name="OD">[23]BaseWeight!$E$3</definedName>
    <definedName name="ODH" hidden="1">#REF!</definedName>
    <definedName name="oioyi" localSheetId="1" hidden="1">{#N/A,#N/A,FALSE,"Chi tiÆt"}</definedName>
    <definedName name="oioyi" localSheetId="0" hidden="1">{#N/A,#N/A,FALSE,"Chi tiÆt"}</definedName>
    <definedName name="oioyi" hidden="1">{#N/A,#N/A,FALSE,"Chi tiÆt"}</definedName>
    <definedName name="okok" localSheetId="1" hidden="1">{#N/A,#N/A,FALSE,"Bericht 2";#N/A,#N/A,FALSE,"Bericht 3";#N/A,#N/A,FALSE,"Bericht 1"}</definedName>
    <definedName name="okok" localSheetId="0" hidden="1">{#N/A,#N/A,FALSE,"Bericht 2";#N/A,#N/A,FALSE,"Bericht 3";#N/A,#N/A,FALSE,"Bericht 1"}</definedName>
    <definedName name="okok" hidden="1">{#N/A,#N/A,FALSE,"Bericht 2";#N/A,#N/A,FALSE,"Bericht 3";#N/A,#N/A,FALSE,"Bericht 1"}</definedName>
    <definedName name="ol">#REF!</definedName>
    <definedName name="olieee">#REF!</definedName>
    <definedName name="oliver">#REF!</definedName>
    <definedName name="olivermmm">#REF!</definedName>
    <definedName name="olki">#REF!</definedName>
    <definedName name="OM" hidden="1">#REF!</definedName>
    <definedName name="one" localSheetId="1" hidden="1">{#N/A,#N/A,FALSE,"One Pager";#N/A,#N/A,FALSE,"Technical"}</definedName>
    <definedName name="one" localSheetId="0" hidden="1">{#N/A,#N/A,FALSE,"One Pager";#N/A,#N/A,FALSE,"Technical"}</definedName>
    <definedName name="one" hidden="1">{#N/A,#N/A,FALSE,"One Pager";#N/A,#N/A,FALSE,"Technical"}</definedName>
    <definedName name="ooo" localSheetId="1" hidden="1">{"'Break down'!$A$4"}</definedName>
    <definedName name="ooo" localSheetId="0" hidden="1">{"'Break down'!$A$4"}</definedName>
    <definedName name="ooo" hidden="1">{"'Break down'!$A$4"}</definedName>
    <definedName name="oooo" localSheetId="1" hidden="1">{#N/A,#N/A,FALSE,"Chi tiÆt"}</definedName>
    <definedName name="oooo" localSheetId="0" hidden="1">{#N/A,#N/A,FALSE,"Chi tiÆt"}</definedName>
    <definedName name="oooo" hidden="1">{#N/A,#N/A,FALSE,"Chi tiÆt"}</definedName>
    <definedName name="OOOOOO" hidden="1">#REF!</definedName>
    <definedName name="ooz" localSheetId="1" hidden="1">{"'Break down'!$A$4"}</definedName>
    <definedName name="ooz" localSheetId="0" hidden="1">{"'Break down'!$A$4"}</definedName>
    <definedName name="ooz" hidden="1">{"'Break down'!$A$4"}</definedName>
    <definedName name="OrderTable" hidden="1">#REF!</definedName>
    <definedName name="origin">#REF!</definedName>
    <definedName name="osdnvkls" hidden="1">'[47]Labor abs-NMR'!$I$1:$I$7</definedName>
    <definedName name="overtime" hidden="1">[48]PriceSummary!#REF!</definedName>
    <definedName name="p">#REF!</definedName>
    <definedName name="p___0">#REF!</definedName>
    <definedName name="p___13">#REF!</definedName>
    <definedName name="p7y" localSheetId="1" hidden="1">{#N/A,#N/A,TRUE,"Cover";#N/A,#N/A,TRUE,"Conts";#N/A,#N/A,TRUE,"VOS";#N/A,#N/A,TRUE,"Warrington";#N/A,#N/A,TRUE,"Widnes"}</definedName>
    <definedName name="p7y" localSheetId="0" hidden="1">{#N/A,#N/A,TRUE,"Cover";#N/A,#N/A,TRUE,"Conts";#N/A,#N/A,TRUE,"VOS";#N/A,#N/A,TRUE,"Warrington";#N/A,#N/A,TRUE,"Widnes"}</definedName>
    <definedName name="p7y" hidden="1">{#N/A,#N/A,TRUE,"Cover";#N/A,#N/A,TRUE,"Conts";#N/A,#N/A,TRUE,"VOS";#N/A,#N/A,TRUE,"Warrington";#N/A,#N/A,TRUE,"Widnes"}</definedName>
    <definedName name="pa">#REF!</definedName>
    <definedName name="pa___0">#REF!</definedName>
    <definedName name="pa___13">#REF!</definedName>
    <definedName name="pafegseg" localSheetId="1" hidden="1">{#N/A,#N/A,TRUE,"Cover";#N/A,#N/A,TRUE,"Conts";#N/A,#N/A,TRUE,"VOS";#N/A,#N/A,TRUE,"Warrington";#N/A,#N/A,TRUE,"Widnes"}</definedName>
    <definedName name="pafegseg" localSheetId="0" hidden="1">{#N/A,#N/A,TRUE,"Cover";#N/A,#N/A,TRUE,"Conts";#N/A,#N/A,TRUE,"VOS";#N/A,#N/A,TRUE,"Warrington";#N/A,#N/A,TRUE,"Widnes"}</definedName>
    <definedName name="pafegseg" hidden="1">{#N/A,#N/A,TRUE,"Cover";#N/A,#N/A,TRUE,"Conts";#N/A,#N/A,TRUE,"VOS";#N/A,#N/A,TRUE,"Warrington";#N/A,#N/A,TRUE,"Widnes"}</definedName>
    <definedName name="page1">#REF!</definedName>
    <definedName name="page10">#REF!</definedName>
    <definedName name="page100">#REF!</definedName>
    <definedName name="page101">#REF!</definedName>
    <definedName name="page102">#REF!</definedName>
    <definedName name="page103">#REF!</definedName>
    <definedName name="page104">#REF!</definedName>
    <definedName name="page105">#REF!</definedName>
    <definedName name="page106">#REF!</definedName>
    <definedName name="page11">#REF!</definedName>
    <definedName name="page12">#REF!</definedName>
    <definedName name="page13">#REF!</definedName>
    <definedName name="page14">#REF!</definedName>
    <definedName name="page15">#REF!</definedName>
    <definedName name="page16">#REF!</definedName>
    <definedName name="page1601">#REF!</definedName>
    <definedName name="page1602">#REF!</definedName>
    <definedName name="page1603">#REF!</definedName>
    <definedName name="page1604">#REF!</definedName>
    <definedName name="page1605">#REF!</definedName>
    <definedName name="page1606">#REF!</definedName>
    <definedName name="page1607">#REF!</definedName>
    <definedName name="page1608">#REF!</definedName>
    <definedName name="page1609">#REF!</definedName>
    <definedName name="page1610">#REF!</definedName>
    <definedName name="page1611">#REF!</definedName>
    <definedName name="page1612">#REF!</definedName>
    <definedName name="page1613">#REF!</definedName>
    <definedName name="page1614">#REF!</definedName>
    <definedName name="page1615">#REF!</definedName>
    <definedName name="page1616">#REF!</definedName>
    <definedName name="page1617">#REF!</definedName>
    <definedName name="page1618">#REF!</definedName>
    <definedName name="page1619">#REF!</definedName>
    <definedName name="page1620">#REF!</definedName>
    <definedName name="page1621">#REF!</definedName>
    <definedName name="page1622">#REF!</definedName>
    <definedName name="page1623">#REF!</definedName>
    <definedName name="page1624">#REF!</definedName>
    <definedName name="page1625">#REF!</definedName>
    <definedName name="page1626">#REF!</definedName>
    <definedName name="page1627">#REF!</definedName>
    <definedName name="page1628">#REF!</definedName>
    <definedName name="page1629">#REF!</definedName>
    <definedName name="page1630">#REF!</definedName>
    <definedName name="page1631">#REF!</definedName>
    <definedName name="page1632">#REF!</definedName>
    <definedName name="page1633">#REF!</definedName>
    <definedName name="page1634">#REF!</definedName>
    <definedName name="page1635">#REF!</definedName>
    <definedName name="page1636">#REF!</definedName>
    <definedName name="page1637">#REF!</definedName>
    <definedName name="page1638">#REF!</definedName>
    <definedName name="page17">#REF!</definedName>
    <definedName name="page18">#REF!</definedName>
    <definedName name="page19">#REF!</definedName>
    <definedName name="page2">#REF!</definedName>
    <definedName name="page20">#REF!</definedName>
    <definedName name="page21">#REF!</definedName>
    <definedName name="page22">#REF!</definedName>
    <definedName name="page23">#REF!</definedName>
    <definedName name="page24">#REF!</definedName>
    <definedName name="page25">#REF!</definedName>
    <definedName name="page26">#REF!</definedName>
    <definedName name="page27">#REF!</definedName>
    <definedName name="page28">#REF!</definedName>
    <definedName name="page29">#REF!</definedName>
    <definedName name="page3">#REF!</definedName>
    <definedName name="page30">#REF!</definedName>
    <definedName name="page31">#REF!</definedName>
    <definedName name="page32">#REF!</definedName>
    <definedName name="page33">#REF!</definedName>
    <definedName name="page34">#REF!</definedName>
    <definedName name="page35">#REF!</definedName>
    <definedName name="page36">#REF!</definedName>
    <definedName name="page37">#REF!</definedName>
    <definedName name="page38">#REF!</definedName>
    <definedName name="page39">#REF!</definedName>
    <definedName name="page4">#REF!</definedName>
    <definedName name="page40">#REF!</definedName>
    <definedName name="page41">#REF!</definedName>
    <definedName name="page42">#REF!</definedName>
    <definedName name="page43">#REF!</definedName>
    <definedName name="page44">#REF!</definedName>
    <definedName name="page45">#REF!</definedName>
    <definedName name="page46">#REF!</definedName>
    <definedName name="page47">#REF!</definedName>
    <definedName name="page48">#REF!</definedName>
    <definedName name="page49">#REF!</definedName>
    <definedName name="page5">#REF!</definedName>
    <definedName name="PAGE5_21">#REF!</definedName>
    <definedName name="page50">#REF!</definedName>
    <definedName name="page51">#REF!</definedName>
    <definedName name="page52">#REF!</definedName>
    <definedName name="page53">#REF!</definedName>
    <definedName name="page54">#REF!</definedName>
    <definedName name="page55">#REF!</definedName>
    <definedName name="page56">#REF!</definedName>
    <definedName name="page57">#REF!</definedName>
    <definedName name="page58">#REF!</definedName>
    <definedName name="page59">#REF!</definedName>
    <definedName name="page6">#REF!</definedName>
    <definedName name="page60">#REF!</definedName>
    <definedName name="page61">#REF!</definedName>
    <definedName name="page62">#REF!</definedName>
    <definedName name="page63">#REF!</definedName>
    <definedName name="page64">#REF!</definedName>
    <definedName name="page65">#REF!</definedName>
    <definedName name="page66">#REF!</definedName>
    <definedName name="page67">#REF!</definedName>
    <definedName name="page68">#REF!</definedName>
    <definedName name="page69">#REF!</definedName>
    <definedName name="page7">#REF!</definedName>
    <definedName name="page70">#REF!</definedName>
    <definedName name="page71">#REF!</definedName>
    <definedName name="page72">#REF!</definedName>
    <definedName name="page73">#REF!</definedName>
    <definedName name="page74">#REF!</definedName>
    <definedName name="page75">#REF!</definedName>
    <definedName name="page76">#REF!</definedName>
    <definedName name="page77">#REF!</definedName>
    <definedName name="page78">#REF!</definedName>
    <definedName name="page79">#REF!</definedName>
    <definedName name="page8">#REF!</definedName>
    <definedName name="page80">#REF!</definedName>
    <definedName name="page81">#REF!</definedName>
    <definedName name="page82">#REF!</definedName>
    <definedName name="page83">#REF!</definedName>
    <definedName name="page84">#REF!</definedName>
    <definedName name="page85">#REF!</definedName>
    <definedName name="page86">#REF!</definedName>
    <definedName name="page87">#REF!</definedName>
    <definedName name="page88">#REF!</definedName>
    <definedName name="page89">#REF!</definedName>
    <definedName name="page9">#REF!</definedName>
    <definedName name="page90">#REF!</definedName>
    <definedName name="page91">#REF!</definedName>
    <definedName name="page92">#REF!</definedName>
    <definedName name="page93">#REF!</definedName>
    <definedName name="page94">#REF!</definedName>
    <definedName name="page95">#REF!</definedName>
    <definedName name="page96">#REF!</definedName>
    <definedName name="page97">#REF!</definedName>
    <definedName name="page98">#REF!</definedName>
    <definedName name="page99">#REF!</definedName>
    <definedName name="Pal_Workbook_GUID" hidden="1">"8HCIDT26H4PQ5VYPC7FKU7HT"</definedName>
    <definedName name="Pane2">#REF!</definedName>
    <definedName name="Pane2___0">#REF!</definedName>
    <definedName name="Pane2___13">#REF!</definedName>
    <definedName name="parite">#REF!</definedName>
    <definedName name="parse_4">#REF!</definedName>
    <definedName name="part10">#REF!</definedName>
    <definedName name="part5">#REF!</definedName>
    <definedName name="part7">#REF!</definedName>
    <definedName name="part8">#REF!</definedName>
    <definedName name="part9">#REF!</definedName>
    <definedName name="PavementMarking">#REF!</definedName>
    <definedName name="Pay_Date">#REF!</definedName>
    <definedName name="Pay_Num">#REF!</definedName>
    <definedName name="Payment_Date" localSheetId="1">#N/A</definedName>
    <definedName name="Payment_Date" localSheetId="0">DATE(YEAR([46]!Loan_Start),MONTH([46]!Loan_Start)+Payment_Number,DAY([46]!Loan_Start))</definedName>
    <definedName name="Payment_Date">DATE(YEAR([0]!Loan_Start),MONTH([0]!Loan_Start)+Payment_Number,DAY([0]!Loan_Start))</definedName>
    <definedName name="pb" localSheetId="0">#REF!</definedName>
    <definedName name="pb">#REF!</definedName>
    <definedName name="pb___0" localSheetId="0">#REF!</definedName>
    <definedName name="pb___0">#REF!</definedName>
    <definedName name="pb___11">#REF!</definedName>
    <definedName name="pb___12">#REF!</definedName>
    <definedName name="pc">#REF!</definedName>
    <definedName name="PCT">#REF!</definedName>
    <definedName name="pdvol">#REF!</definedName>
    <definedName name="pdvol_1">#N/A</definedName>
    <definedName name="peepform" hidden="1">#REF!</definedName>
    <definedName name="perbox">#REF!</definedName>
    <definedName name="perbox_1">#N/A</definedName>
    <definedName name="periimported">#REF!</definedName>
    <definedName name="periimported_1">#N/A</definedName>
    <definedName name="PGLabt">#REF!</definedName>
    <definedName name="PGLabt_1">#N/A</definedName>
    <definedName name="pH">#REF!</definedName>
    <definedName name="pH___0">#REF!</definedName>
    <definedName name="pH___13">#REF!</definedName>
    <definedName name="Phase1A">#REF!</definedName>
    <definedName name="Phase1B">#REF!</definedName>
    <definedName name="Phase2">#REF!</definedName>
    <definedName name="Phase3">#REF!</definedName>
    <definedName name="Phone">#REF!</definedName>
    <definedName name="pier2">#REF!</definedName>
    <definedName name="pier2_1">#N/A</definedName>
    <definedName name="pierpiles">#REF!</definedName>
    <definedName name="pierpiles_1">#N/A</definedName>
    <definedName name="piervol1">#REF!</definedName>
    <definedName name="piervol1_1">#N/A</definedName>
    <definedName name="piervol2">#REF!</definedName>
    <definedName name="piervol2_1">#N/A</definedName>
    <definedName name="piledia1">#REF!</definedName>
    <definedName name="piledia1_1">#N/A</definedName>
    <definedName name="piledia2">#REF!</definedName>
    <definedName name="piledia2_1">#N/A</definedName>
    <definedName name="piledia3">#REF!</definedName>
    <definedName name="piledia3_1">#N/A</definedName>
    <definedName name="Piletipele">#REF!</definedName>
    <definedName name="Piletipele_1">#N/A</definedName>
    <definedName name="PipeCulverts">#REF!</definedName>
    <definedName name="piu">#REF!</definedName>
    <definedName name="PLAT" localSheetId="1" hidden="1">{#N/A,#N/A,TRUE,"Cover";#N/A,#N/A,TRUE,"Conts";#N/A,#N/A,TRUE,"VOS";#N/A,#N/A,TRUE,"Warrington";#N/A,#N/A,TRUE,"Widnes"}</definedName>
    <definedName name="PLAT" localSheetId="0" hidden="1">{#N/A,#N/A,TRUE,"Cover";#N/A,#N/A,TRUE,"Conts";#N/A,#N/A,TRUE,"VOS";#N/A,#N/A,TRUE,"Warrington";#N/A,#N/A,TRUE,"Widnes"}</definedName>
    <definedName name="PLAT" hidden="1">{#N/A,#N/A,TRUE,"Cover";#N/A,#N/A,TRUE,"Conts";#N/A,#N/A,TRUE,"VOS";#N/A,#N/A,TRUE,"Warrington";#N/A,#N/A,TRUE,"Widnes"}</definedName>
    <definedName name="PLATFORM" localSheetId="1" hidden="1">{#N/A,#N/A,TRUE,"Cover";#N/A,#N/A,TRUE,"Conts";#N/A,#N/A,TRUE,"VOS";#N/A,#N/A,TRUE,"Warrington";#N/A,#N/A,TRUE,"Widnes"}</definedName>
    <definedName name="PLATFORM" localSheetId="0" hidden="1">{#N/A,#N/A,TRUE,"Cover";#N/A,#N/A,TRUE,"Conts";#N/A,#N/A,TRUE,"VOS";#N/A,#N/A,TRUE,"Warrington";#N/A,#N/A,TRUE,"Widnes"}</definedName>
    <definedName name="PLATFORM" hidden="1">{#N/A,#N/A,TRUE,"Cover";#N/A,#N/A,TRUE,"Conts";#N/A,#N/A,TRUE,"VOS";#N/A,#N/A,TRUE,"Warrington";#N/A,#N/A,TRUE,"Widnes"}</definedName>
    <definedName name="po">#REF!</definedName>
    <definedName name="pODIUM">#REF!</definedName>
    <definedName name="podium1">#REF!</definedName>
    <definedName name="poiu">#REF!</definedName>
    <definedName name="ppp" localSheetId="1" hidden="1">{"'Break down'!$A$4"}</definedName>
    <definedName name="ppp" localSheetId="0" hidden="1">{"'Break down'!$A$4"}</definedName>
    <definedName name="ppp" hidden="1">{"'Break down'!$A$4"}</definedName>
    <definedName name="ppz" localSheetId="1" hidden="1">{"'Break down'!$A$4"}</definedName>
    <definedName name="ppz" localSheetId="0" hidden="1">{"'Break down'!$A$4"}</definedName>
    <definedName name="ppz" hidden="1">{"'Break down'!$A$4"}</definedName>
    <definedName name="prepared.by" hidden="1">[43]Database!$D$6:$D$26</definedName>
    <definedName name="PrimeCoat">#REF!</definedName>
    <definedName name="Princ">#REF!</definedName>
    <definedName name="_xlnm.Print_Area" localSheetId="9">'10'!$A$1:$F$65</definedName>
    <definedName name="_xlnm.Print_Area" localSheetId="10">'11'!$A$1:$F$56</definedName>
    <definedName name="_xlnm.Print_Area" localSheetId="11">'12'!$A$1:$F$32</definedName>
    <definedName name="_xlnm.Print_Area" localSheetId="12">'14'!$A:$F</definedName>
    <definedName name="_xlnm.Print_Area" localSheetId="1">'1-Gen Items Prelims'!$A$1:$G$305</definedName>
    <definedName name="_xlnm.Print_Area" localSheetId="13">'21'!$A$1:$F$197</definedName>
    <definedName name="_xlnm.Print_Area" localSheetId="14">'22'!$A:$F</definedName>
    <definedName name="_xlnm.Print_Area" localSheetId="15">'23'!$A:$F</definedName>
    <definedName name="_xlnm.Print_Area" localSheetId="16">'26'!$A:$F</definedName>
    <definedName name="_xlnm.Print_Area" localSheetId="17">'27'!$A$1:$F$334</definedName>
    <definedName name="_xlnm.Print_Area" localSheetId="18">'28'!$A$1:$F$115</definedName>
    <definedName name="_xlnm.Print_Area" localSheetId="2">'3'!$A$1:$F$79</definedName>
    <definedName name="_xlnm.Print_Area" localSheetId="19">'31'!$A$1:$F$57</definedName>
    <definedName name="_xlnm.Print_Area" localSheetId="20">'32'!$A$1:$F$163</definedName>
    <definedName name="_xlnm.Print_Area" localSheetId="21">'33'!$A$1:$F$144</definedName>
    <definedName name="_xlnm.Print_Area" localSheetId="22">'34- SUM'!$A$1:$D$55</definedName>
    <definedName name="_xlnm.Print_Area" localSheetId="3">'4'!$A$1:$F$27</definedName>
    <definedName name="_xlnm.Print_Area" localSheetId="4">'5'!$A$1:$F$74</definedName>
    <definedName name="_xlnm.Print_Area" localSheetId="5">'6'!$A$1:$F$45</definedName>
    <definedName name="_xlnm.Print_Area" localSheetId="6">'7'!$A$1:$F$118</definedName>
    <definedName name="_xlnm.Print_Area" localSheetId="7">'8'!$A$1:$F$144</definedName>
    <definedName name="_xlnm.Print_Area" localSheetId="8">'9'!$A$1:$F$119</definedName>
    <definedName name="_xlnm.Print_Area" localSheetId="0">#REF!</definedName>
    <definedName name="_xlnm.Print_Area">#REF!</definedName>
    <definedName name="Print_Area_MI" localSheetId="0">#REF!</definedName>
    <definedName name="Print_Area_MI">#REF!</definedName>
    <definedName name="PRINT_AREA_MI___0" localSheetId="0">#REF!</definedName>
    <definedName name="PRINT_AREA_MI___0">#REF!</definedName>
    <definedName name="Print_Area_Reset" localSheetId="1">#N/A</definedName>
    <definedName name="Print_Area_Reset" localSheetId="0">OFFSET([46]!Full_Print,0,0,ccs!Last_Row)</definedName>
    <definedName name="Print_Area_Reset">OFFSET([0]!Full_Print,0,0,Last_Row)</definedName>
    <definedName name="_xlnm.Print_Titles" localSheetId="9">'10'!$1:$3</definedName>
    <definedName name="_xlnm.Print_Titles" localSheetId="10">'11'!$1:$3</definedName>
    <definedName name="_xlnm.Print_Titles" localSheetId="11">'12'!$1:$3</definedName>
    <definedName name="_xlnm.Print_Titles" localSheetId="12">'14'!$1:$2</definedName>
    <definedName name="_xlnm.Print_Titles" localSheetId="13">'21'!$1:$2</definedName>
    <definedName name="_xlnm.Print_Titles" localSheetId="14">'22'!$1:$2</definedName>
    <definedName name="_xlnm.Print_Titles" localSheetId="15">'23'!$1:$2</definedName>
    <definedName name="_xlnm.Print_Titles" localSheetId="16">'26'!$1:$2</definedName>
    <definedName name="_xlnm.Print_Titles" localSheetId="17">'27'!$1:$2</definedName>
    <definedName name="_xlnm.Print_Titles" localSheetId="18">'28'!$1:$2</definedName>
    <definedName name="_xlnm.Print_Titles" localSheetId="2">'3'!$1:$3</definedName>
    <definedName name="_xlnm.Print_Titles" localSheetId="19">'31'!$1:$2</definedName>
    <definedName name="_xlnm.Print_Titles" localSheetId="20">'32'!$1:$2</definedName>
    <definedName name="_xlnm.Print_Titles" localSheetId="21">'33'!$1:$3</definedName>
    <definedName name="_xlnm.Print_Titles" localSheetId="22">'34- SUM'!$4:$5</definedName>
    <definedName name="_xlnm.Print_Titles" localSheetId="3">'4'!$1:$3</definedName>
    <definedName name="_xlnm.Print_Titles" localSheetId="4">'5'!$1:$3</definedName>
    <definedName name="_xlnm.Print_Titles" localSheetId="5">'6'!$1:$3</definedName>
    <definedName name="_xlnm.Print_Titles" localSheetId="6">'7'!$1:$3</definedName>
    <definedName name="_xlnm.Print_Titles" localSheetId="7">'8'!$1:$3</definedName>
    <definedName name="_xlnm.Print_Titles" localSheetId="8">'9'!$1:$3</definedName>
    <definedName name="_xlnm.Print_Titles">#N/A</definedName>
    <definedName name="Print_Titles_MI">#REF!</definedName>
    <definedName name="ProdForm" hidden="1">#REF!</definedName>
    <definedName name="Product" hidden="1">#REF!</definedName>
    <definedName name="program" localSheetId="1" hidden="1">{#N/A,#N/A,TRUE,"Front";#N/A,#N/A,TRUE,"Simple Letter";#N/A,#N/A,TRUE,"Inside";#N/A,#N/A,TRUE,"Contents";#N/A,#N/A,TRUE,"Basis";#N/A,#N/A,TRUE,"Inclusions";#N/A,#N/A,TRUE,"Exclusions";#N/A,#N/A,TRUE,"Areas";#N/A,#N/A,TRUE,"Summary";#N/A,#N/A,TRUE,"Detail"}</definedName>
    <definedName name="program" localSheetId="0" hidden="1">{#N/A,#N/A,TRUE,"Front";#N/A,#N/A,TRUE,"Simple Letter";#N/A,#N/A,TRUE,"Inside";#N/A,#N/A,TRUE,"Contents";#N/A,#N/A,TRUE,"Basis";#N/A,#N/A,TRUE,"Inclusions";#N/A,#N/A,TRUE,"Exclusions";#N/A,#N/A,TRUE,"Areas";#N/A,#N/A,TRUE,"Summary";#N/A,#N/A,TRUE,"Detail"}</definedName>
    <definedName name="program" hidden="1">{#N/A,#N/A,TRUE,"Front";#N/A,#N/A,TRUE,"Simple Letter";#N/A,#N/A,TRUE,"Inside";#N/A,#N/A,TRUE,"Contents";#N/A,#N/A,TRUE,"Basis";#N/A,#N/A,TRUE,"Inclusions";#N/A,#N/A,TRUE,"Exclusions";#N/A,#N/A,TRUE,"Areas";#N/A,#N/A,TRUE,"Summary";#N/A,#N/A,TRUE,"Detail"}</definedName>
    <definedName name="project">#REF!</definedName>
    <definedName name="Proname">#REF!</definedName>
    <definedName name="Proname_1">#N/A</definedName>
    <definedName name="PS">#REF!</definedName>
    <definedName name="PS___0">#REF!</definedName>
    <definedName name="PS___13">#REF!</definedName>
    <definedName name="pswyry" localSheetId="1" hidden="1">{#N/A,#N/A,TRUE,"Cover";#N/A,#N/A,TRUE,"Conts";#N/A,#N/A,TRUE,"VOS";#N/A,#N/A,TRUE,"Warrington";#N/A,#N/A,TRUE,"Widnes"}</definedName>
    <definedName name="pswyry" localSheetId="0" hidden="1">{#N/A,#N/A,TRUE,"Cover";#N/A,#N/A,TRUE,"Conts";#N/A,#N/A,TRUE,"VOS";#N/A,#N/A,TRUE,"Warrington";#N/A,#N/A,TRUE,"Widnes"}</definedName>
    <definedName name="pswyry" hidden="1">{#N/A,#N/A,TRUE,"Cover";#N/A,#N/A,TRUE,"Conts";#N/A,#N/A,TRUE,"VOS";#N/A,#N/A,TRUE,"Warrington";#N/A,#N/A,TRUE,"Widnes"}</definedName>
    <definedName name="ptr">#REF!</definedName>
    <definedName name="q" localSheetId="1" hidden="1">{#N/A,#N/A,TRUE,"COVER";#N/A,#N/A,TRUE,"DETAILS";#N/A,#N/A,TRUE,"SUMMARY";#N/A,#N/A,TRUE,"EXP MON";#N/A,#N/A,TRUE,"APPENDIX A";#N/A,#N/A,TRUE,"APPENDIX B";#N/A,#N/A,TRUE,"APPENDIX C";#N/A,#N/A,TRUE,"APPENDIX D";#N/A,#N/A,TRUE,"APPENDIX E";#N/A,#N/A,TRUE,"APPENDIX F";#N/A,#N/A,TRUE,"APPENDIX G"}</definedName>
    <definedName name="q" localSheetId="0" hidden="1">{#N/A,#N/A,TRUE,"COVER";#N/A,#N/A,TRUE,"DETAILS";#N/A,#N/A,TRUE,"SUMMARY";#N/A,#N/A,TRUE,"EXP MON";#N/A,#N/A,TRUE,"APPENDIX A";#N/A,#N/A,TRUE,"APPENDIX B";#N/A,#N/A,TRUE,"APPENDIX C";#N/A,#N/A,TRUE,"APPENDIX D";#N/A,#N/A,TRUE,"APPENDIX E";#N/A,#N/A,TRUE,"APPENDIX F";#N/A,#N/A,TRUE,"APPENDIX G"}</definedName>
    <definedName name="q" hidden="1">{#N/A,#N/A,TRUE,"COVER";#N/A,#N/A,TRUE,"DETAILS";#N/A,#N/A,TRUE,"SUMMARY";#N/A,#N/A,TRUE,"EXP MON";#N/A,#N/A,TRUE,"APPENDIX A";#N/A,#N/A,TRUE,"APPENDIX B";#N/A,#N/A,TRUE,"APPENDIX C";#N/A,#N/A,TRUE,"APPENDIX D";#N/A,#N/A,TRUE,"APPENDIX E";#N/A,#N/A,TRUE,"APPENDIX F";#N/A,#N/A,TRUE,"APPENDIX G"}</definedName>
    <definedName name="q3tqtq" localSheetId="1" hidden="1">{#N/A,#N/A,TRUE,"Cover";#N/A,#N/A,TRUE,"Conts";#N/A,#N/A,TRUE,"VOS";#N/A,#N/A,TRUE,"Warrington";#N/A,#N/A,TRUE,"Widnes"}</definedName>
    <definedName name="q3tqtq" localSheetId="0" hidden="1">{#N/A,#N/A,TRUE,"Cover";#N/A,#N/A,TRUE,"Conts";#N/A,#N/A,TRUE,"VOS";#N/A,#N/A,TRUE,"Warrington";#N/A,#N/A,TRUE,"Widnes"}</definedName>
    <definedName name="q3tqtq" hidden="1">{#N/A,#N/A,TRUE,"Cover";#N/A,#N/A,TRUE,"Conts";#N/A,#N/A,TRUE,"VOS";#N/A,#N/A,TRUE,"Warrington";#N/A,#N/A,TRUE,"Widnes"}</definedName>
    <definedName name="q5ttyr" localSheetId="1" hidden="1">{#N/A,#N/A,TRUE,"Cover";#N/A,#N/A,TRUE,"Conts";#N/A,#N/A,TRUE,"VOS";#N/A,#N/A,TRUE,"Warrington";#N/A,#N/A,TRUE,"Widnes"}</definedName>
    <definedName name="q5ttyr" localSheetId="0" hidden="1">{#N/A,#N/A,TRUE,"Cover";#N/A,#N/A,TRUE,"Conts";#N/A,#N/A,TRUE,"VOS";#N/A,#N/A,TRUE,"Warrington";#N/A,#N/A,TRUE,"Widnes"}</definedName>
    <definedName name="q5ttyr" hidden="1">{#N/A,#N/A,TRUE,"Cover";#N/A,#N/A,TRUE,"Conts";#N/A,#N/A,TRUE,"VOS";#N/A,#N/A,TRUE,"Warrington";#N/A,#N/A,TRUE,"Widnes"}</definedName>
    <definedName name="Qc">#REF!</definedName>
    <definedName name="Qc___0">#REF!</definedName>
    <definedName name="Qc___13">#REF!</definedName>
    <definedName name="qdqdqdq" localSheetId="1" hidden="1">{#N/A,#N/A,TRUE,"Cover";#N/A,#N/A,TRUE,"Conts";#N/A,#N/A,TRUE,"VOS";#N/A,#N/A,TRUE,"Warrington";#N/A,#N/A,TRUE,"Widnes"}</definedName>
    <definedName name="qdqdqdq" localSheetId="0" hidden="1">{#N/A,#N/A,TRUE,"Cover";#N/A,#N/A,TRUE,"Conts";#N/A,#N/A,TRUE,"VOS";#N/A,#N/A,TRUE,"Warrington";#N/A,#N/A,TRUE,"Widnes"}</definedName>
    <definedName name="qdqdqdq" hidden="1">{#N/A,#N/A,TRUE,"Cover";#N/A,#N/A,TRUE,"Conts";#N/A,#N/A,TRUE,"VOS";#N/A,#N/A,TRUE,"Warrington";#N/A,#N/A,TRUE,"Widnes"}</definedName>
    <definedName name="qe" localSheetId="1" hidden="1">{"'Break down'!$A$4"}</definedName>
    <definedName name="qe" localSheetId="0" hidden="1">{"'Break down'!$A$4"}</definedName>
    <definedName name="qe" hidden="1">{"'Break down'!$A$4"}</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#REF!</definedName>
    <definedName name="qqq" localSheetId="1" hidden="1">{#N/A,#N/A,TRUE,"Cover";#N/A,#N/A,TRUE,"Conts";#N/A,#N/A,TRUE,"VOS";#N/A,#N/A,TRUE,"Warrington";#N/A,#N/A,TRUE,"Widnes"}</definedName>
    <definedName name="qqq" localSheetId="0" hidden="1">{#N/A,#N/A,TRUE,"Cover";#N/A,#N/A,TRUE,"Conts";#N/A,#N/A,TRUE,"VOS";#N/A,#N/A,TRUE,"Warrington";#N/A,#N/A,TRUE,"Widnes"}</definedName>
    <definedName name="qqq" hidden="1">{#N/A,#N/A,TRUE,"Cover";#N/A,#N/A,TRUE,"Conts";#N/A,#N/A,TRUE,"VOS";#N/A,#N/A,TRUE,"Warrington";#N/A,#N/A,TRUE,"Widnes"}</definedName>
    <definedName name="qqqqq" localSheetId="1" hidden="1">{#N/A,#N/A,TRUE,"Basic";#N/A,#N/A,TRUE,"EXT-TABLE";#N/A,#N/A,TRUE,"STEEL";#N/A,#N/A,TRUE,"INT-Table";#N/A,#N/A,TRUE,"STEEL";#N/A,#N/A,TRUE,"Door"}</definedName>
    <definedName name="qqqqq" localSheetId="0" hidden="1">{#N/A,#N/A,TRUE,"Basic";#N/A,#N/A,TRUE,"EXT-TABLE";#N/A,#N/A,TRUE,"STEEL";#N/A,#N/A,TRUE,"INT-Table";#N/A,#N/A,TRUE,"STEEL";#N/A,#N/A,TRUE,"Door"}</definedName>
    <definedName name="qqqqq" hidden="1">{#N/A,#N/A,TRUE,"Basic";#N/A,#N/A,TRUE,"EXT-TABLE";#N/A,#N/A,TRUE,"STEEL";#N/A,#N/A,TRUE,"INT-Table";#N/A,#N/A,TRUE,"STEEL";#N/A,#N/A,TRUE,"Door"}</definedName>
    <definedName name="QQQQQQQQQ" hidden="1">[8]FitOutConfCentre!#REF!</definedName>
    <definedName name="QQTy" localSheetId="1">#REF!</definedName>
    <definedName name="QQTy" localSheetId="0">#REF!</definedName>
    <definedName name="QQTy">#REF!</definedName>
    <definedName name="qrt" localSheetId="1" hidden="1">{#N/A,#N/A,TRUE,"Cover";#N/A,#N/A,TRUE,"Conts";#N/A,#N/A,TRUE,"VOS";#N/A,#N/A,TRUE,"Warrington";#N/A,#N/A,TRUE,"Widnes"}</definedName>
    <definedName name="qrt" localSheetId="0" hidden="1">{#N/A,#N/A,TRUE,"Cover";#N/A,#N/A,TRUE,"Conts";#N/A,#N/A,TRUE,"VOS";#N/A,#N/A,TRUE,"Warrington";#N/A,#N/A,TRUE,"Widnes"}</definedName>
    <definedName name="qrt" hidden="1">{#N/A,#N/A,TRUE,"Cover";#N/A,#N/A,TRUE,"Conts";#N/A,#N/A,TRUE,"VOS";#N/A,#N/A,TRUE,"Warrington";#N/A,#N/A,TRUE,"Widnes"}</definedName>
    <definedName name="Qspan">#REF!</definedName>
    <definedName name="qttyry" localSheetId="1" hidden="1">{#N/A,#N/A,TRUE,"Cover";#N/A,#N/A,TRUE,"Conts";#N/A,#N/A,TRUE,"VOS";#N/A,#N/A,TRUE,"Warrington";#N/A,#N/A,TRUE,"Widnes"}</definedName>
    <definedName name="qttyry" localSheetId="0" hidden="1">{#N/A,#N/A,TRUE,"Cover";#N/A,#N/A,TRUE,"Conts";#N/A,#N/A,TRUE,"VOS";#N/A,#N/A,TRUE,"Warrington";#N/A,#N/A,TRUE,"Widnes"}</definedName>
    <definedName name="qttyry" hidden="1">{#N/A,#N/A,TRUE,"Cover";#N/A,#N/A,TRUE,"Conts";#N/A,#N/A,TRUE,"VOS";#N/A,#N/A,TRUE,"Warrington";#N/A,#N/A,TRUE,"Widnes"}</definedName>
    <definedName name="QTY">#REF!</definedName>
    <definedName name="Qty_1">#REF!</definedName>
    <definedName name="Qty_10">#REF!</definedName>
    <definedName name="Qty_11">#REF!</definedName>
    <definedName name="Qty_12">#REF!</definedName>
    <definedName name="Qty_13">#REF!</definedName>
    <definedName name="Qty_14">#REF!</definedName>
    <definedName name="Qty_15">#REF!</definedName>
    <definedName name="Qty_16">#REF!</definedName>
    <definedName name="Qty_17">#REF!</definedName>
    <definedName name="Qty_2">#REF!</definedName>
    <definedName name="Qty_3">#REF!</definedName>
    <definedName name="Qty_4">#REF!</definedName>
    <definedName name="Qty_5">#REF!</definedName>
    <definedName name="Qty_6">#REF!</definedName>
    <definedName name="Qty_9">#REF!</definedName>
    <definedName name="Qty_as_on_apr">#REF!</definedName>
    <definedName name="qtyhytrh" localSheetId="1" hidden="1">{#N/A,#N/A,TRUE,"Cover";#N/A,#N/A,TRUE,"Conts";#N/A,#N/A,TRUE,"VOS";#N/A,#N/A,TRUE,"Warrington";#N/A,#N/A,TRUE,"Widnes"}</definedName>
    <definedName name="qtyhytrh" localSheetId="0" hidden="1">{#N/A,#N/A,TRUE,"Cover";#N/A,#N/A,TRUE,"Conts";#N/A,#N/A,TRUE,"VOS";#N/A,#N/A,TRUE,"Warrington";#N/A,#N/A,TRUE,"Widnes"}</definedName>
    <definedName name="qtyhytrh" hidden="1">{#N/A,#N/A,TRUE,"Cover";#N/A,#N/A,TRUE,"Conts";#N/A,#N/A,TRUE,"VOS";#N/A,#N/A,TRUE,"Warrington";#N/A,#N/A,TRUE,"Widnes"}</definedName>
    <definedName name="qtyu" localSheetId="1" hidden="1">{#N/A,#N/A,TRUE,"Cover";#N/A,#N/A,TRUE,"Conts";#N/A,#N/A,TRUE,"VOS";#N/A,#N/A,TRUE,"Warrington";#N/A,#N/A,TRUE,"Widnes"}</definedName>
    <definedName name="qtyu" localSheetId="0" hidden="1">{#N/A,#N/A,TRUE,"Cover";#N/A,#N/A,TRUE,"Conts";#N/A,#N/A,TRUE,"VOS";#N/A,#N/A,TRUE,"Warrington";#N/A,#N/A,TRUE,"Widnes"}</definedName>
    <definedName name="qtyu" hidden="1">{#N/A,#N/A,TRUE,"Cover";#N/A,#N/A,TRUE,"Conts";#N/A,#N/A,TRUE,"VOS";#N/A,#N/A,TRUE,"Warrington";#N/A,#N/A,TRUE,"Widnes"}</definedName>
    <definedName name="QtYY">#REF!</definedName>
    <definedName name="qtyyut" localSheetId="1" hidden="1">{#N/A,#N/A,TRUE,"Cover";#N/A,#N/A,TRUE,"Conts";#N/A,#N/A,TRUE,"VOS";#N/A,#N/A,TRUE,"Warrington";#N/A,#N/A,TRUE,"Widnes"}</definedName>
    <definedName name="qtyyut" localSheetId="0" hidden="1">{#N/A,#N/A,TRUE,"Cover";#N/A,#N/A,TRUE,"Conts";#N/A,#N/A,TRUE,"VOS";#N/A,#N/A,TRUE,"Warrington";#N/A,#N/A,TRUE,"Widnes"}</definedName>
    <definedName name="qtyyut" hidden="1">{#N/A,#N/A,TRUE,"Cover";#N/A,#N/A,TRUE,"Conts";#N/A,#N/A,TRUE,"VOS";#N/A,#N/A,TRUE,"Warrington";#N/A,#N/A,TRUE,"Widnes"}</definedName>
    <definedName name="qtyyyhh" localSheetId="1" hidden="1">{#N/A,#N/A,TRUE,"Cover";#N/A,#N/A,TRUE,"Conts";#N/A,#N/A,TRUE,"VOS";#N/A,#N/A,TRUE,"Warrington";#N/A,#N/A,TRUE,"Widnes"}</definedName>
    <definedName name="qtyyyhh" localSheetId="0" hidden="1">{#N/A,#N/A,TRUE,"Cover";#N/A,#N/A,TRUE,"Conts";#N/A,#N/A,TRUE,"VOS";#N/A,#N/A,TRUE,"Warrington";#N/A,#N/A,TRUE,"Widnes"}</definedName>
    <definedName name="qtyyyhh" hidden="1">{#N/A,#N/A,TRUE,"Cover";#N/A,#N/A,TRUE,"Conts";#N/A,#N/A,TRUE,"VOS";#N/A,#N/A,TRUE,"Warrington";#N/A,#N/A,TRUE,"Widnes"}</definedName>
    <definedName name="qw" hidden="1">[8]FitOutConfCentre!#REF!</definedName>
    <definedName name="qwe" localSheetId="1" hidden="1">{#N/A,#N/A,TRUE,"Front";#N/A,#N/A,TRUE,"Simple Letter";#N/A,#N/A,TRUE,"Inside";#N/A,#N/A,TRUE,"Contents";#N/A,#N/A,TRUE,"Basis";#N/A,#N/A,TRUE,"Inclusions";#N/A,#N/A,TRUE,"Exclusions";#N/A,#N/A,TRUE,"Areas";#N/A,#N/A,TRUE,"Summary";#N/A,#N/A,TRUE,"Detail"}</definedName>
    <definedName name="qwe" localSheetId="0" hidden="1">{#N/A,#N/A,TRUE,"Front";#N/A,#N/A,TRUE,"Simple Letter";#N/A,#N/A,TRUE,"Inside";#N/A,#N/A,TRUE,"Contents";#N/A,#N/A,TRUE,"Basis";#N/A,#N/A,TRUE,"Inclusions";#N/A,#N/A,TRUE,"Exclusions";#N/A,#N/A,TRUE,"Areas";#N/A,#N/A,TRUE,"Summary";#N/A,#N/A,TRUE,"Detail"}</definedName>
    <definedName name="qwe" hidden="1">{#N/A,#N/A,TRUE,"Front";#N/A,#N/A,TRUE,"Simple Letter";#N/A,#N/A,TRUE,"Inside";#N/A,#N/A,TRUE,"Contents";#N/A,#N/A,TRUE,"Basis";#N/A,#N/A,TRUE,"Inclusions";#N/A,#N/A,TRUE,"Exclusions";#N/A,#N/A,TRUE,"Areas";#N/A,#N/A,TRUE,"Summary";#N/A,#N/A,TRUE,"Detail"}</definedName>
    <definedName name="qz" localSheetId="1" hidden="1">{"'Break down'!$A$4"}</definedName>
    <definedName name="qz" localSheetId="0" hidden="1">{"'Break down'!$A$4"}</definedName>
    <definedName name="qz" hidden="1">{"'Break down'!$A$4"}</definedName>
    <definedName name="Raj" localSheetId="1" hidden="1">{"'Sheet1'!$A$4386:$N$4591"}</definedName>
    <definedName name="Raj" localSheetId="0" hidden="1">{"'Sheet1'!$A$4386:$N$4591"}</definedName>
    <definedName name="Raj" hidden="1">{"'Sheet1'!$A$4386:$N$4591"}</definedName>
    <definedName name="Ramp" hidden="1">[25]GRSummary!#REF!</definedName>
    <definedName name="range" hidden="1">[49]SCHEDULE!$AJ$10:$AJ$32</definedName>
    <definedName name="rasgg" localSheetId="1" hidden="1">{#N/A,#N/A,TRUE,"Cover";#N/A,#N/A,TRUE,"Conts";#N/A,#N/A,TRUE,"VOS";#N/A,#N/A,TRUE,"Warrington";#N/A,#N/A,TRUE,"Widnes"}</definedName>
    <definedName name="rasgg" localSheetId="0" hidden="1">{#N/A,#N/A,TRUE,"Cover";#N/A,#N/A,TRUE,"Conts";#N/A,#N/A,TRUE,"VOS";#N/A,#N/A,TRUE,"Warrington";#N/A,#N/A,TRUE,"Widnes"}</definedName>
    <definedName name="rasgg" hidden="1">{#N/A,#N/A,TRUE,"Cover";#N/A,#N/A,TRUE,"Conts";#N/A,#N/A,TRUE,"VOS";#N/A,#N/A,TRUE,"Warrington";#N/A,#N/A,TRUE,"Widnes"}</definedName>
    <definedName name="RATE">#REF!</definedName>
    <definedName name="rate1">#REF!</definedName>
    <definedName name="rate2">#REF!</definedName>
    <definedName name="rate3">#REF!</definedName>
    <definedName name="rate9">#REF!</definedName>
    <definedName name="ravi" localSheetId="1" hidden="1">{#N/A,#N/A,TRUE,"Front";#N/A,#N/A,TRUE,"Simple Letter";#N/A,#N/A,TRUE,"Inside";#N/A,#N/A,TRUE,"Contents";#N/A,#N/A,TRUE,"Basis";#N/A,#N/A,TRUE,"Inclusions";#N/A,#N/A,TRUE,"Exclusions";#N/A,#N/A,TRUE,"Areas";#N/A,#N/A,TRUE,"Summary";#N/A,#N/A,TRUE,"Detail"}</definedName>
    <definedName name="ravi" localSheetId="0" hidden="1">{#N/A,#N/A,TRUE,"Front";#N/A,#N/A,TRUE,"Simple Letter";#N/A,#N/A,TRUE,"Inside";#N/A,#N/A,TRUE,"Contents";#N/A,#N/A,TRUE,"Basis";#N/A,#N/A,TRUE,"Inclusions";#N/A,#N/A,TRUE,"Exclusions";#N/A,#N/A,TRUE,"Areas";#N/A,#N/A,TRUE,"Summary";#N/A,#N/A,TRUE,"Detail"}</definedName>
    <definedName name="ravi" hidden="1">{#N/A,#N/A,TRUE,"Front";#N/A,#N/A,TRUE,"Simple Letter";#N/A,#N/A,TRUE,"Inside";#N/A,#N/A,TRUE,"Contents";#N/A,#N/A,TRUE,"Basis";#N/A,#N/A,TRUE,"Inclusions";#N/A,#N/A,TRUE,"Exclusions";#N/A,#N/A,TRUE,"Areas";#N/A,#N/A,TRUE,"Summary";#N/A,#N/A,TRUE,"Detail"}</definedName>
    <definedName name="RB7.4" hidden="1">#REF!</definedName>
    <definedName name="RC_">#REF!</definedName>
    <definedName name="RCArea" hidden="1">#REF!</definedName>
    <definedName name="rd" localSheetId="1" hidden="1">{#N/A,#N/A,FALSE,"One Pager";#N/A,#N/A,FALSE,"Technical"}</definedName>
    <definedName name="rd" localSheetId="0" hidden="1">{#N/A,#N/A,FALSE,"One Pager";#N/A,#N/A,FALSE,"Technical"}</definedName>
    <definedName name="rd" hidden="1">{#N/A,#N/A,FALSE,"One Pager";#N/A,#N/A,FALSE,"Technical"}</definedName>
    <definedName name="rdegsegrg" localSheetId="1" hidden="1">{#N/A,#N/A,TRUE,"Cover";#N/A,#N/A,TRUE,"Conts";#N/A,#N/A,TRUE,"VOS";#N/A,#N/A,TRUE,"Warrington";#N/A,#N/A,TRUE,"Widnes"}</definedName>
    <definedName name="rdegsegrg" localSheetId="0" hidden="1">{#N/A,#N/A,TRUE,"Cover";#N/A,#N/A,TRUE,"Conts";#N/A,#N/A,TRUE,"VOS";#N/A,#N/A,TRUE,"Warrington";#N/A,#N/A,TRUE,"Widnes"}</definedName>
    <definedName name="rdegsegrg" hidden="1">{#N/A,#N/A,TRUE,"Cover";#N/A,#N/A,TRUE,"Conts";#N/A,#N/A,TRUE,"VOS";#N/A,#N/A,TRUE,"Warrington";#N/A,#N/A,TRUE,"Widnes"}</definedName>
    <definedName name="Re">#REF!</definedName>
    <definedName name="Re___0">#REF!</definedName>
    <definedName name="Re___13">#REF!</definedName>
    <definedName name="READ" hidden="1">FALSE</definedName>
    <definedName name="Receivablenewmay09" localSheetId="1" hidden="1">{#N/A,#N/A,FALSE,"Bericht 2";#N/A,#N/A,FALSE,"Bericht 3";#N/A,#N/A,FALSE,"Bericht 1"}</definedName>
    <definedName name="Receivablenewmay09" localSheetId="0" hidden="1">{#N/A,#N/A,FALSE,"Bericht 2";#N/A,#N/A,FALSE,"Bericht 3";#N/A,#N/A,FALSE,"Bericht 1"}</definedName>
    <definedName name="Receivablenewmay09" hidden="1">{#N/A,#N/A,FALSE,"Bericht 2";#N/A,#N/A,FALSE,"Bericht 3";#N/A,#N/A,FALSE,"Bericht 1"}</definedName>
    <definedName name="receivables" localSheetId="1" hidden="1">{#N/A,#N/A,FALSE,"Bericht 2";#N/A,#N/A,FALSE,"Bericht 3";#N/A,#N/A,FALSE,"Bericht 1"}</definedName>
    <definedName name="receivables" localSheetId="0" hidden="1">{#N/A,#N/A,FALSE,"Bericht 2";#N/A,#N/A,FALSE,"Bericht 3";#N/A,#N/A,FALSE,"Bericht 1"}</definedName>
    <definedName name="receivables" hidden="1">{#N/A,#N/A,FALSE,"Bericht 2";#N/A,#N/A,FALSE,"Bericht 3";#N/A,#N/A,FALSE,"Bericht 1"}</definedName>
    <definedName name="Recmay09" localSheetId="1" hidden="1">{#N/A,#N/A,FALSE,"Bericht 2";#N/A,#N/A,FALSE,"Bericht 3";#N/A,#N/A,FALSE,"Bericht 1"}</definedName>
    <definedName name="Recmay09" localSheetId="0" hidden="1">{#N/A,#N/A,FALSE,"Bericht 2";#N/A,#N/A,FALSE,"Bericht 3";#N/A,#N/A,FALSE,"Bericht 1"}</definedName>
    <definedName name="Recmay09" hidden="1">{#N/A,#N/A,FALSE,"Bericht 2";#N/A,#N/A,FALSE,"Bericht 3";#N/A,#N/A,FALSE,"Bericht 1"}</definedName>
    <definedName name="_xlnm.Recorder">#REF!</definedName>
    <definedName name="ReinforcementSteel">#REF!</definedName>
    <definedName name="rel">#REF!</definedName>
    <definedName name="rer" localSheetId="1" hidden="1">{#N/A,#N/A,TRUE,"Cover";#N/A,#N/A,TRUE,"Conts";#N/A,#N/A,TRUE,"VOS";#N/A,#N/A,TRUE,"Warrington";#N/A,#N/A,TRUE,"Widnes"}</definedName>
    <definedName name="rer" localSheetId="0" hidden="1">{#N/A,#N/A,TRUE,"Cover";#N/A,#N/A,TRUE,"Conts";#N/A,#N/A,TRUE,"VOS";#N/A,#N/A,TRUE,"Warrington";#N/A,#N/A,TRUE,"Widnes"}</definedName>
    <definedName name="rer" hidden="1">{#N/A,#N/A,TRUE,"Cover";#N/A,#N/A,TRUE,"Conts";#N/A,#N/A,TRUE,"VOS";#N/A,#N/A,TRUE,"Warrington";#N/A,#N/A,TRUE,"Widnes"}</definedName>
    <definedName name="Rev">#REF!</definedName>
    <definedName name="rew" localSheetId="1" hidden="1">{#N/A,#N/A,FALSE,"Chi tiÆt"}</definedName>
    <definedName name="rew" localSheetId="0" hidden="1">{#N/A,#N/A,FALSE,"Chi tiÆt"}</definedName>
    <definedName name="rew" hidden="1">{#N/A,#N/A,FALSE,"Chi tiÆt"}</definedName>
    <definedName name="rfq" hidden="1">#REF!</definedName>
    <definedName name="Rg">#REF!</definedName>
    <definedName name="rghhythy" localSheetId="1" hidden="1">{#N/A,#N/A,TRUE,"Cover";#N/A,#N/A,TRUE,"Conts";#N/A,#N/A,TRUE,"VOS";#N/A,#N/A,TRUE,"Warrington";#N/A,#N/A,TRUE,"Widnes"}</definedName>
    <definedName name="rghhythy" localSheetId="0" hidden="1">{#N/A,#N/A,TRUE,"Cover";#N/A,#N/A,TRUE,"Conts";#N/A,#N/A,TRUE,"VOS";#N/A,#N/A,TRUE,"Warrington";#N/A,#N/A,TRUE,"Widnes"}</definedName>
    <definedName name="rghhythy" hidden="1">{#N/A,#N/A,TRUE,"Cover";#N/A,#N/A,TRUE,"Conts";#N/A,#N/A,TRUE,"VOS";#N/A,#N/A,TRUE,"Warrington";#N/A,#N/A,TRUE,"Widnes"}</definedName>
    <definedName name="rgs">#REF!</definedName>
    <definedName name="RH" localSheetId="1" hidden="1">{#N/A,#N/A,FALSE,"양식(을)"}</definedName>
    <definedName name="RH" localSheetId="0" hidden="1">{#N/A,#N/A,FALSE,"양식(을)"}</definedName>
    <definedName name="RH" hidden="1">{#N/A,#N/A,FALSE,"양식(을)"}</definedName>
    <definedName name="rhyuyi" localSheetId="1" hidden="1">{#N/A,#N/A,TRUE,"Cover";#N/A,#N/A,TRUE,"Conts";#N/A,#N/A,TRUE,"VOS";#N/A,#N/A,TRUE,"Warrington";#N/A,#N/A,TRUE,"Widnes"}</definedName>
    <definedName name="rhyuyi" localSheetId="0" hidden="1">{#N/A,#N/A,TRUE,"Cover";#N/A,#N/A,TRUE,"Conts";#N/A,#N/A,TRUE,"VOS";#N/A,#N/A,TRUE,"Warrington";#N/A,#N/A,TRUE,"Widnes"}</definedName>
    <definedName name="rhyuyi" hidden="1">{#N/A,#N/A,TRUE,"Cover";#N/A,#N/A,TRUE,"Conts";#N/A,#N/A,TRUE,"VOS";#N/A,#N/A,TRUE,"Warrington";#N/A,#N/A,TRUE,"Widnes"}</definedName>
    <definedName name="rig">#REF!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"$C$44"</definedName>
    <definedName name="RiskStandardRecalc" hidden="1">1</definedName>
    <definedName name="RiskUpdateDisplay" hidden="1">FALSE</definedName>
    <definedName name="RiskUseDifferentSeedForEachSim" hidden="1">FALSE</definedName>
    <definedName name="RiskUseFixedSeed" hidden="1">TRUE</definedName>
    <definedName name="RiskUseMultipleCPUs" hidden="1">TRUE</definedName>
    <definedName name="Rl">#REF!</definedName>
    <definedName name="Rl___0">#REF!</definedName>
    <definedName name="Rl___13">#REF!</definedName>
    <definedName name="RLA" localSheetId="1" hidden="1">{#N/A,#N/A,FALSE,"양식(을)"}</definedName>
    <definedName name="RLA" localSheetId="0" hidden="1">{#N/A,#N/A,FALSE,"양식(을)"}</definedName>
    <definedName name="RLA" hidden="1">{#N/A,#N/A,FALSE,"양식(을)"}</definedName>
    <definedName name="rm" hidden="1">#REF!</definedName>
    <definedName name="RO">#REF!</definedName>
    <definedName name="robot">#REF!</definedName>
    <definedName name="ropr" localSheetId="1" hidden="1">{#N/A,#N/A,FALSE,"Bericht 2";#N/A,#N/A,FALSE,"Bericht 3";#N/A,#N/A,FALSE,"Bericht 1"}</definedName>
    <definedName name="ropr" localSheetId="0" hidden="1">{#N/A,#N/A,FALSE,"Bericht 2";#N/A,#N/A,FALSE,"Bericht 3";#N/A,#N/A,FALSE,"Bericht 1"}</definedName>
    <definedName name="ropr" hidden="1">{#N/A,#N/A,FALSE,"Bericht 2";#N/A,#N/A,FALSE,"Bericht 3";#N/A,#N/A,FALSE,"Bericht 1"}</definedName>
    <definedName name="rosid">#REF!</definedName>
    <definedName name="Ross" localSheetId="1" hidden="1">{#N/A,#N/A,TRUE,"COVER";#N/A,#N/A,TRUE,"DETAILS";#N/A,#N/A,TRUE,"SUMMARY";#N/A,#N/A,TRUE,"EXP MON";#N/A,#N/A,TRUE,"APPENDIX A";#N/A,#N/A,TRUE,"APPENDIX B";#N/A,#N/A,TRUE,"APPENDIX C";#N/A,#N/A,TRUE,"APPENDIX D";#N/A,#N/A,TRUE,"APPENDIX E";#N/A,#N/A,TRUE,"APPENDIX F";#N/A,#N/A,TRUE,"APPENDIX G"}</definedName>
    <definedName name="Ross" localSheetId="0" hidden="1">{#N/A,#N/A,TRUE,"COVER";#N/A,#N/A,TRUE,"DETAILS";#N/A,#N/A,TRUE,"SUMMARY";#N/A,#N/A,TRUE,"EXP MON";#N/A,#N/A,TRUE,"APPENDIX A";#N/A,#N/A,TRUE,"APPENDIX B";#N/A,#N/A,TRUE,"APPENDIX C";#N/A,#N/A,TRUE,"APPENDIX D";#N/A,#N/A,TRUE,"APPENDIX E";#N/A,#N/A,TRUE,"APPENDIX F";#N/A,#N/A,TRUE,"APPENDIX G"}</definedName>
    <definedName name="Ross" hidden="1">{#N/A,#N/A,TRUE,"COVER";#N/A,#N/A,TRUE,"DETAILS";#N/A,#N/A,TRUE,"SUMMARY";#N/A,#N/A,TRUE,"EXP MON";#N/A,#N/A,TRUE,"APPENDIX A";#N/A,#N/A,TRUE,"APPENDIX B";#N/A,#N/A,TRUE,"APPENDIX C";#N/A,#N/A,TRUE,"APPENDIX D";#N/A,#N/A,TRUE,"APPENDIX E";#N/A,#N/A,TRUE,"APPENDIX F";#N/A,#N/A,TRUE,"APPENDIX G"}</definedName>
    <definedName name="rr" localSheetId="1" hidden="1">{#N/A,#N/A,FALSE,"SumD";#N/A,#N/A,FALSE,"ElecD";#N/A,#N/A,FALSE,"MechD";#N/A,#N/A,FALSE,"GeotD";#N/A,#N/A,FALSE,"PrcsD";#N/A,#N/A,FALSE,"TunnD";#N/A,#N/A,FALSE,"CivlD";#N/A,#N/A,FALSE,"NtwkD";#N/A,#N/A,FALSE,"EstgD";#N/A,#N/A,FALSE,"PEngD"}</definedName>
    <definedName name="rr" localSheetId="0" hidden="1">{#N/A,#N/A,FALSE,"SumD";#N/A,#N/A,FALSE,"ElecD";#N/A,#N/A,FALSE,"MechD";#N/A,#N/A,FALSE,"GeotD";#N/A,#N/A,FALSE,"PrcsD";#N/A,#N/A,FALSE,"TunnD";#N/A,#N/A,FALSE,"CivlD";#N/A,#N/A,FALSE,"NtwkD";#N/A,#N/A,FALSE,"EstgD";#N/A,#N/A,FALSE,"PEngD"}</definedName>
    <definedName name="rr" hidden="1">{#N/A,#N/A,FALSE,"SumD";#N/A,#N/A,FALSE,"ElecD";#N/A,#N/A,FALSE,"MechD";#N/A,#N/A,FALSE,"GeotD";#N/A,#N/A,FALSE,"PrcsD";#N/A,#N/A,FALSE,"TunnD";#N/A,#N/A,FALSE,"CivlD";#N/A,#N/A,FALSE,"NtwkD";#N/A,#N/A,FALSE,"EstgD";#N/A,#N/A,FALSE,"PEngD"}</definedName>
    <definedName name="rrammv">#REF!</definedName>
    <definedName name="rrgwvg" hidden="1">#REF!</definedName>
    <definedName name="rrr" localSheetId="1" hidden="1">{#N/A,#N/A,FALSE,"Bericht 2";#N/A,#N/A,FALSE,"Bericht 3";#N/A,#N/A,FALSE,"Bericht 1"}</definedName>
    <definedName name="rrr" localSheetId="0" hidden="1">{#N/A,#N/A,FALSE,"Bericht 2";#N/A,#N/A,FALSE,"Bericht 3";#N/A,#N/A,FALSE,"Bericht 1"}</definedName>
    <definedName name="rrr" hidden="1">{#N/A,#N/A,FALSE,"Bericht 2";#N/A,#N/A,FALSE,"Bericht 3";#N/A,#N/A,FALSE,"Bericht 1"}</definedName>
    <definedName name="rrrr" localSheetId="1" hidden="1">{#N/A,#N/A,TRUE,"Cover";#N/A,#N/A,TRUE,"Conts";#N/A,#N/A,TRUE,"VOS";#N/A,#N/A,TRUE,"Warrington";#N/A,#N/A,TRUE,"Widnes"}</definedName>
    <definedName name="rrrr" localSheetId="0" hidden="1">{#N/A,#N/A,TRUE,"Cover";#N/A,#N/A,TRUE,"Conts";#N/A,#N/A,TRUE,"VOS";#N/A,#N/A,TRUE,"Warrington";#N/A,#N/A,TRUE,"Widnes"}</definedName>
    <definedName name="rrrr" hidden="1">{#N/A,#N/A,TRUE,"Cover";#N/A,#N/A,TRUE,"Conts";#N/A,#N/A,TRUE,"VOS";#N/A,#N/A,TRUE,"Warrington";#N/A,#N/A,TRUE,"Widnes"}</definedName>
    <definedName name="rrrrrrr" localSheetId="1" hidden="1">{#N/A,#N/A,TRUE,"Cover";#N/A,#N/A,TRUE,"Conts";#N/A,#N/A,TRUE,"VOS";#N/A,#N/A,TRUE,"Warrington";#N/A,#N/A,TRUE,"Widnes"}</definedName>
    <definedName name="rrrrrrr" localSheetId="0" hidden="1">{#N/A,#N/A,TRUE,"Cover";#N/A,#N/A,TRUE,"Conts";#N/A,#N/A,TRUE,"VOS";#N/A,#N/A,TRUE,"Warrington";#N/A,#N/A,TRUE,"Widnes"}</definedName>
    <definedName name="rrrrrrr" hidden="1">{#N/A,#N/A,TRUE,"Cover";#N/A,#N/A,TRUE,"Conts";#N/A,#N/A,TRUE,"VOS";#N/A,#N/A,TRUE,"Warrington";#N/A,#N/A,TRUE,"Widnes"}</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t" localSheetId="1" hidden="1">{#N/A,#N/A,TRUE,"Cover";#N/A,#N/A,TRUE,"Conts";#N/A,#N/A,TRUE,"VOS";#N/A,#N/A,TRUE,"Warrington";#N/A,#N/A,TRUE,"Widnes"}</definedName>
    <definedName name="rt" localSheetId="0" hidden="1">{#N/A,#N/A,TRUE,"Cover";#N/A,#N/A,TRUE,"Conts";#N/A,#N/A,TRUE,"VOS";#N/A,#N/A,TRUE,"Warrington";#N/A,#N/A,TRUE,"Widnes"}</definedName>
    <definedName name="rt" hidden="1">{#N/A,#N/A,TRUE,"Cover";#N/A,#N/A,TRUE,"Conts";#N/A,#N/A,TRUE,"VOS";#N/A,#N/A,TRUE,"Warrington";#N/A,#N/A,TRUE,"Widnes"}</definedName>
    <definedName name="rthsrhs" localSheetId="1" hidden="1">{#N/A,#N/A,TRUE,"Cover";#N/A,#N/A,TRUE,"Conts";#N/A,#N/A,TRUE,"VOS";#N/A,#N/A,TRUE,"Warrington";#N/A,#N/A,TRUE,"Widnes"}</definedName>
    <definedName name="rthsrhs" localSheetId="0" hidden="1">{#N/A,#N/A,TRUE,"Cover";#N/A,#N/A,TRUE,"Conts";#N/A,#N/A,TRUE,"VOS";#N/A,#N/A,TRUE,"Warrington";#N/A,#N/A,TRUE,"Widnes"}</definedName>
    <definedName name="rthsrhs" hidden="1">{#N/A,#N/A,TRUE,"Cover";#N/A,#N/A,TRUE,"Conts";#N/A,#N/A,TRUE,"VOS";#N/A,#N/A,TRUE,"Warrington";#N/A,#N/A,TRUE,"Widnes"}</definedName>
    <definedName name="RTRGJHJ" localSheetId="1" hidden="1">{#N/A,#N/A,TRUE,"Cover";#N/A,#N/A,TRUE,"Conts";#N/A,#N/A,TRUE,"VOS";#N/A,#N/A,TRUE,"Warrington";#N/A,#N/A,TRUE,"Widnes"}</definedName>
    <definedName name="RTRGJHJ" localSheetId="0" hidden="1">{#N/A,#N/A,TRUE,"Cover";#N/A,#N/A,TRUE,"Conts";#N/A,#N/A,TRUE,"VOS";#N/A,#N/A,TRUE,"Warrington";#N/A,#N/A,TRUE,"Widnes"}</definedName>
    <definedName name="RTRGJHJ" hidden="1">{#N/A,#N/A,TRUE,"Cover";#N/A,#N/A,TRUE,"Conts";#N/A,#N/A,TRUE,"VOS";#N/A,#N/A,TRUE,"Warrington";#N/A,#N/A,TRUE,"Widnes"}</definedName>
    <definedName name="rtryj" localSheetId="1" hidden="1">{#N/A,#N/A,TRUE,"Cover";#N/A,#N/A,TRUE,"Conts";#N/A,#N/A,TRUE,"VOS";#N/A,#N/A,TRUE,"Warrington";#N/A,#N/A,TRUE,"Widnes"}</definedName>
    <definedName name="rtryj" localSheetId="0" hidden="1">{#N/A,#N/A,TRUE,"Cover";#N/A,#N/A,TRUE,"Conts";#N/A,#N/A,TRUE,"VOS";#N/A,#N/A,TRUE,"Warrington";#N/A,#N/A,TRUE,"Widnes"}</definedName>
    <definedName name="rtryj" hidden="1">{#N/A,#N/A,TRUE,"Cover";#N/A,#N/A,TRUE,"Conts";#N/A,#N/A,TRUE,"VOS";#N/A,#N/A,TRUE,"Warrington";#N/A,#N/A,TRUE,"Widnes"}</definedName>
    <definedName name="rtrytrey">#REF!</definedName>
    <definedName name="rturudu" localSheetId="1" hidden="1">{#N/A,#N/A,TRUE,"Cover";#N/A,#N/A,TRUE,"Conts";#N/A,#N/A,TRUE,"VOS";#N/A,#N/A,TRUE,"Warrington";#N/A,#N/A,TRUE,"Widnes"}</definedName>
    <definedName name="rturudu" localSheetId="0" hidden="1">{#N/A,#N/A,TRUE,"Cover";#N/A,#N/A,TRUE,"Conts";#N/A,#N/A,TRUE,"VOS";#N/A,#N/A,TRUE,"Warrington";#N/A,#N/A,TRUE,"Widnes"}</definedName>
    <definedName name="rturudu" hidden="1">{#N/A,#N/A,TRUE,"Cover";#N/A,#N/A,TRUE,"Conts";#N/A,#N/A,TRUE,"VOS";#N/A,#N/A,TRUE,"Warrington";#N/A,#N/A,TRUE,"Widnes"}</definedName>
    <definedName name="rtysh" localSheetId="1" hidden="1">{#N/A,#N/A,TRUE,"Cover";#N/A,#N/A,TRUE,"Conts";#N/A,#N/A,TRUE,"VOS";#N/A,#N/A,TRUE,"Warrington";#N/A,#N/A,TRUE,"Widnes"}</definedName>
    <definedName name="rtysh" localSheetId="0" hidden="1">{#N/A,#N/A,TRUE,"Cover";#N/A,#N/A,TRUE,"Conts";#N/A,#N/A,TRUE,"VOS";#N/A,#N/A,TRUE,"Warrington";#N/A,#N/A,TRUE,"Widnes"}</definedName>
    <definedName name="rtysh" hidden="1">{#N/A,#N/A,TRUE,"Cover";#N/A,#N/A,TRUE,"Conts";#N/A,#N/A,TRUE,"VOS";#N/A,#N/A,TRUE,"Warrington";#N/A,#N/A,TRUE,"Widnes"}</definedName>
    <definedName name="rule" hidden="1">'[50]final abstract'!#REF!</definedName>
    <definedName name="rvmn" localSheetId="1" hidden="1">{#N/A,#N/A,FALSE,"Bericht 2";#N/A,#N/A,FALSE,"Bericht 3";#N/A,#N/A,FALSE,"Bericht 1"}</definedName>
    <definedName name="rvmn" localSheetId="0" hidden="1">{#N/A,#N/A,FALSE,"Bericht 2";#N/A,#N/A,FALSE,"Bericht 3";#N/A,#N/A,FALSE,"Bericht 1"}</definedName>
    <definedName name="rvmn" hidden="1">{#N/A,#N/A,FALSE,"Bericht 2";#N/A,#N/A,FALSE,"Bericht 3";#N/A,#N/A,FALSE,"Bericht 1"}</definedName>
    <definedName name="RW" localSheetId="1" hidden="1">{#N/A,#N/A,TRUE,"COVER";#N/A,#N/A,TRUE,"DETAILS";#N/A,#N/A,TRUE,"SUMMARY";#N/A,#N/A,TRUE,"EXP MON";#N/A,#N/A,TRUE,"APPENDIX A";#N/A,#N/A,TRUE,"APPENDIX B";#N/A,#N/A,TRUE,"APPENDIX C";#N/A,#N/A,TRUE,"APPENDIX D";#N/A,#N/A,TRUE,"APPENDIX E";#N/A,#N/A,TRUE,"APPENDIX F";#N/A,#N/A,TRUE,"APPENDIX G"}</definedName>
    <definedName name="RW" localSheetId="0" hidden="1">{#N/A,#N/A,TRUE,"COVER";#N/A,#N/A,TRUE,"DETAILS";#N/A,#N/A,TRUE,"SUMMARY";#N/A,#N/A,TRUE,"EXP MON";#N/A,#N/A,TRUE,"APPENDIX A";#N/A,#N/A,TRUE,"APPENDIX B";#N/A,#N/A,TRUE,"APPENDIX C";#N/A,#N/A,TRUE,"APPENDIX D";#N/A,#N/A,TRUE,"APPENDIX E";#N/A,#N/A,TRUE,"APPENDIX F";#N/A,#N/A,TRUE,"APPENDIX G"}</definedName>
    <definedName name="RW" hidden="1">{#N/A,#N/A,TRUE,"COVER";#N/A,#N/A,TRUE,"DETAILS";#N/A,#N/A,TRUE,"SUMMARY";#N/A,#N/A,TRUE,"EXP MON";#N/A,#N/A,TRUE,"APPENDIX A";#N/A,#N/A,TRUE,"APPENDIX B";#N/A,#N/A,TRUE,"APPENDIX C";#N/A,#N/A,TRUE,"APPENDIX D";#N/A,#N/A,TRUE,"APPENDIX E";#N/A,#N/A,TRUE,"APPENDIX F";#N/A,#N/A,TRUE,"APPENDIX G"}</definedName>
    <definedName name="rwt" localSheetId="1" hidden="1">{#N/A,#N/A,TRUE,"Cover";#N/A,#N/A,TRUE,"Conts";#N/A,#N/A,TRUE,"VOS";#N/A,#N/A,TRUE,"Warrington";#N/A,#N/A,TRUE,"Widnes"}</definedName>
    <definedName name="rwt" localSheetId="0" hidden="1">{#N/A,#N/A,TRUE,"Cover";#N/A,#N/A,TRUE,"Conts";#N/A,#N/A,TRUE,"VOS";#N/A,#N/A,TRUE,"Warrington";#N/A,#N/A,TRUE,"Widnes"}</definedName>
    <definedName name="rwt" hidden="1">{#N/A,#N/A,TRUE,"Cover";#N/A,#N/A,TRUE,"Conts";#N/A,#N/A,TRUE,"VOS";#N/A,#N/A,TRUE,"Warrington";#N/A,#N/A,TRUE,"Widnes"}</definedName>
    <definedName name="ryeru" localSheetId="1" hidden="1">{#N/A,#N/A,TRUE,"Cover";#N/A,#N/A,TRUE,"Conts";#N/A,#N/A,TRUE,"VOS";#N/A,#N/A,TRUE,"Warrington";#N/A,#N/A,TRUE,"Widnes"}</definedName>
    <definedName name="ryeru" localSheetId="0" hidden="1">{#N/A,#N/A,TRUE,"Cover";#N/A,#N/A,TRUE,"Conts";#N/A,#N/A,TRUE,"VOS";#N/A,#N/A,TRUE,"Warrington";#N/A,#N/A,TRUE,"Widnes"}</definedName>
    <definedName name="ryeru" hidden="1">{#N/A,#N/A,TRUE,"Cover";#N/A,#N/A,TRUE,"Conts";#N/A,#N/A,TRUE,"VOS";#N/A,#N/A,TRUE,"Warrington";#N/A,#N/A,TRUE,"Widnes"}</definedName>
    <definedName name="rysrtryftry" localSheetId="1" hidden="1">{#N/A,#N/A,TRUE,"Cover";#N/A,#N/A,TRUE,"Conts";#N/A,#N/A,TRUE,"VOS";#N/A,#N/A,TRUE,"Warrington";#N/A,#N/A,TRUE,"Widnes"}</definedName>
    <definedName name="rysrtryftry" localSheetId="0" hidden="1">{#N/A,#N/A,TRUE,"Cover";#N/A,#N/A,TRUE,"Conts";#N/A,#N/A,TRUE,"VOS";#N/A,#N/A,TRUE,"Warrington";#N/A,#N/A,TRUE,"Widnes"}</definedName>
    <definedName name="rysrtryftry" hidden="1">{#N/A,#N/A,TRUE,"Cover";#N/A,#N/A,TRUE,"Conts";#N/A,#N/A,TRUE,"VOS";#N/A,#N/A,TRUE,"Warrington";#N/A,#N/A,TRUE,"Widnes"}</definedName>
    <definedName name="s">#REF!</definedName>
    <definedName name="S0">#REF!</definedName>
    <definedName name="Sa">#REF!</definedName>
    <definedName name="sadasd" hidden="1">#REF!</definedName>
    <definedName name="SAGA" localSheetId="1" hidden="1">{"'Break down'!$A$4"}</definedName>
    <definedName name="SAGA" localSheetId="0" hidden="1">{"'Break down'!$A$4"}</definedName>
    <definedName name="SAGA" hidden="1">{"'Break down'!$A$4"}</definedName>
    <definedName name="sak" hidden="1">#REF!</definedName>
    <definedName name="SAM" localSheetId="1" hidden="1">{#N/A,#N/A,TRUE,"Basic";#N/A,#N/A,TRUE,"EXT-TABLE";#N/A,#N/A,TRUE,"STEEL";#N/A,#N/A,TRUE,"INT-Table";#N/A,#N/A,TRUE,"STEEL";#N/A,#N/A,TRUE,"Door"}</definedName>
    <definedName name="SAM" localSheetId="0" hidden="1">{#N/A,#N/A,TRUE,"Basic";#N/A,#N/A,TRUE,"EXT-TABLE";#N/A,#N/A,TRUE,"STEEL";#N/A,#N/A,TRUE,"INT-Table";#N/A,#N/A,TRUE,"STEEL";#N/A,#N/A,TRUE,"Door"}</definedName>
    <definedName name="SAM" hidden="1">{#N/A,#N/A,TRUE,"Basic";#N/A,#N/A,TRUE,"EXT-TABLE";#N/A,#N/A,TRUE,"STEEL";#N/A,#N/A,TRUE,"INT-Table";#N/A,#N/A,TRUE,"STEEL";#N/A,#N/A,TRUE,"Door"}</definedName>
    <definedName name="sample" localSheetId="1" hidden="1">{#N/A,#N/A,TRUE,"Cover Memo";"Facility Estimate",#N/A,TRUE,"Change Summary";"Facility Estimate",#N/A,TRUE,"Estimate Summary";"Facility Estimate",#N/A,TRUE,"Dept. Summary";"Facility Estimate",#N/A,TRUE,"DOW Detail"}</definedName>
    <definedName name="sample" localSheetId="0" hidden="1">{#N/A,#N/A,TRUE,"Cover Memo";"Facility Estimate",#N/A,TRUE,"Change Summary";"Facility Estimate",#N/A,TRUE,"Estimate Summary";"Facility Estimate",#N/A,TRUE,"Dept. Summary";"Facility Estimate",#N/A,TRUE,"DOW Detail"}</definedName>
    <definedName name="sample" hidden="1">{#N/A,#N/A,TRUE,"Cover Memo";"Facility Estimate",#N/A,TRUE,"Change Summary";"Facility Estimate",#N/A,TRUE,"Estimate Summary";"Facility Estimate",#N/A,TRUE,"Dept. Summary";"Facility Estimate",#N/A,TRUE,"DOW Detail"}</definedName>
    <definedName name="SAPBEXrevision" hidden="1">3</definedName>
    <definedName name="SAPBEXsysID" hidden="1">"B01"</definedName>
    <definedName name="SAPBEXwbID" hidden="1">"1OKLBDAAGJ3NPBUSNNGRFDKQH"</definedName>
    <definedName name="sarea1">#REF!</definedName>
    <definedName name="sarea1_1">#N/A</definedName>
    <definedName name="SASASA" localSheetId="1" hidden="1">{"'Break down'!$A$4"}</definedName>
    <definedName name="SASASA" localSheetId="0" hidden="1">{"'Break down'!$A$4"}</definedName>
    <definedName name="SASASA" hidden="1">{"'Break down'!$A$4"}</definedName>
    <definedName name="sastry">#REF!</definedName>
    <definedName name="sat" localSheetId="1" hidden="1">{#N/A,#N/A,TRUE,"Front";#N/A,#N/A,TRUE,"Simple Letter";#N/A,#N/A,TRUE,"Inside";#N/A,#N/A,TRUE,"Contents";#N/A,#N/A,TRUE,"Basis";#N/A,#N/A,TRUE,"Inclusions";#N/A,#N/A,TRUE,"Exclusions";#N/A,#N/A,TRUE,"Areas";#N/A,#N/A,TRUE,"Summary";#N/A,#N/A,TRUE,"Detail"}</definedName>
    <definedName name="sat" localSheetId="0" hidden="1">{#N/A,#N/A,TRUE,"Front";#N/A,#N/A,TRUE,"Simple Letter";#N/A,#N/A,TRUE,"Inside";#N/A,#N/A,TRUE,"Contents";#N/A,#N/A,TRUE,"Basis";#N/A,#N/A,TRUE,"Inclusions";#N/A,#N/A,TRUE,"Exclusions";#N/A,#N/A,TRUE,"Areas";#N/A,#N/A,TRUE,"Summary";#N/A,#N/A,TRUE,"Detail"}</definedName>
    <definedName name="sat" hidden="1">{#N/A,#N/A,TRUE,"Front";#N/A,#N/A,TRUE,"Simple Letter";#N/A,#N/A,TRUE,"Inside";#N/A,#N/A,TRUE,"Contents";#N/A,#N/A,TRUE,"Basis";#N/A,#N/A,TRUE,"Inclusions";#N/A,#N/A,TRUE,"Exclusions";#N/A,#N/A,TRUE,"Areas";#N/A,#N/A,TRUE,"Summary";#N/A,#N/A,TRUE,"Detail"}</definedName>
    <definedName name="sc" localSheetId="1" hidden="1">{"'Break down'!$A$4"}</definedName>
    <definedName name="sc" localSheetId="0" hidden="1">{"'Break down'!$A$4"}</definedName>
    <definedName name="sc" hidden="1">{"'Break down'!$A$4"}</definedName>
    <definedName name="Scaffolding" localSheetId="1" hidden="1">{"'Break down'!$A$4"}</definedName>
    <definedName name="Scaffolding" localSheetId="0" hidden="1">{"'Break down'!$A$4"}</definedName>
    <definedName name="Scaffolding" hidden="1">{"'Break down'!$A$4"}</definedName>
    <definedName name="scaffolding1" localSheetId="1" hidden="1">{"'Break down'!$A$4"}</definedName>
    <definedName name="scaffolding1" localSheetId="0" hidden="1">{"'Break down'!$A$4"}</definedName>
    <definedName name="scaffolding1" hidden="1">{"'Break down'!$A$4"}</definedName>
    <definedName name="scarce" localSheetId="1" hidden="1">{#N/A,#N/A,FALSE,"Summary";#N/A,#N/A,FALSE,"3TJ";#N/A,#N/A,FALSE,"3TN";#N/A,#N/A,FALSE,"3TP";#N/A,#N/A,FALSE,"3SJ";#N/A,#N/A,FALSE,"3CJ";#N/A,#N/A,FALSE,"3CN";#N/A,#N/A,FALSE,"3CP";#N/A,#N/A,FALSE,"3A"}</definedName>
    <definedName name="scarce" localSheetId="0" hidden="1">{#N/A,#N/A,FALSE,"Summary";#N/A,#N/A,FALSE,"3TJ";#N/A,#N/A,FALSE,"3TN";#N/A,#N/A,FALSE,"3TP";#N/A,#N/A,FALSE,"3SJ";#N/A,#N/A,FALSE,"3CJ";#N/A,#N/A,FALSE,"3CN";#N/A,#N/A,FALSE,"3CP";#N/A,#N/A,FALSE,"3A"}</definedName>
    <definedName name="scarce" hidden="1">{#N/A,#N/A,FALSE,"Summary";#N/A,#N/A,FALSE,"3TJ";#N/A,#N/A,FALSE,"3TN";#N/A,#N/A,FALSE,"3TP";#N/A,#N/A,FALSE,"3SJ";#N/A,#N/A,FALSE,"3CJ";#N/A,#N/A,FALSE,"3CN";#N/A,#N/A,FALSE,"3CP";#N/A,#N/A,FALSE,"3A"}</definedName>
    <definedName name="Sched_Pay">#REF!</definedName>
    <definedName name="schedule.nos" hidden="1">'[43]schedule nos'!$A$1:$A$99</definedName>
    <definedName name="Scheduled_Extra_Payments" localSheetId="0">#REF!</definedName>
    <definedName name="Scheduled_Extra_Payments">#REF!</definedName>
    <definedName name="Scheduled_Interest_Rate" localSheetId="0">#REF!</definedName>
    <definedName name="Scheduled_Interest_Rate">#REF!</definedName>
    <definedName name="Scheduled_Monthly_Payment" localSheetId="0">#REF!</definedName>
    <definedName name="Scheduled_Monthly_Payment">#REF!</definedName>
    <definedName name="SCREED" localSheetId="1" hidden="1">{#N/A,#N/A,TRUE,"Front";#N/A,#N/A,TRUE,"Simple Letter";#N/A,#N/A,TRUE,"Inside";#N/A,#N/A,TRUE,"Contents";#N/A,#N/A,TRUE,"Basis";#N/A,#N/A,TRUE,"Inclusions";#N/A,#N/A,TRUE,"Exclusions";#N/A,#N/A,TRUE,"Areas";#N/A,#N/A,TRUE,"Summary";#N/A,#N/A,TRUE,"Detail"}</definedName>
    <definedName name="SCREED" localSheetId="0" hidden="1">{#N/A,#N/A,TRUE,"Front";#N/A,#N/A,TRUE,"Simple Letter";#N/A,#N/A,TRUE,"Inside";#N/A,#N/A,TRUE,"Contents";#N/A,#N/A,TRUE,"Basis";#N/A,#N/A,TRUE,"Inclusions";#N/A,#N/A,TRUE,"Exclusions";#N/A,#N/A,TRUE,"Areas";#N/A,#N/A,TRUE,"Summary";#N/A,#N/A,TRUE,"Detail"}</definedName>
    <definedName name="SCREED" hidden="1">{#N/A,#N/A,TRUE,"Front";#N/A,#N/A,TRUE,"Simple Letter";#N/A,#N/A,TRUE,"Inside";#N/A,#N/A,TRUE,"Contents";#N/A,#N/A,TRUE,"Basis";#N/A,#N/A,TRUE,"Inclusions";#N/A,#N/A,TRUE,"Exclusions";#N/A,#N/A,TRUE,"Areas";#N/A,#N/A,TRUE,"Summary";#N/A,#N/A,TRUE,"Detail"}</definedName>
    <definedName name="scx" localSheetId="1" hidden="1">{"'Break down'!$A$4"}</definedName>
    <definedName name="scx" localSheetId="0" hidden="1">{"'Break down'!$A$4"}</definedName>
    <definedName name="scx" hidden="1">{"'Break down'!$A$4"}</definedName>
    <definedName name="scz" localSheetId="1" hidden="1">{"'Break down'!$A$4"}</definedName>
    <definedName name="scz" localSheetId="0" hidden="1">{"'Break down'!$A$4"}</definedName>
    <definedName name="scz" hidden="1">{"'Break down'!$A$4"}</definedName>
    <definedName name="sd" localSheetId="1" hidden="1">{#N/A,#N/A,FALSE,"SumG";#N/A,#N/A,FALSE,"ElecG";#N/A,#N/A,FALSE,"MechG";#N/A,#N/A,FALSE,"GeotG";#N/A,#N/A,FALSE,"PrcsG";#N/A,#N/A,FALSE,"TunnG";#N/A,#N/A,FALSE,"CivlG";#N/A,#N/A,FALSE,"NtwkG";#N/A,#N/A,FALSE,"EstgG";#N/A,#N/A,FALSE,"PEngG"}</definedName>
    <definedName name="sd" localSheetId="0" hidden="1">{#N/A,#N/A,FALSE,"SumG";#N/A,#N/A,FALSE,"ElecG";#N/A,#N/A,FALSE,"MechG";#N/A,#N/A,FALSE,"GeotG";#N/A,#N/A,FALSE,"PrcsG";#N/A,#N/A,FALSE,"TunnG";#N/A,#N/A,FALSE,"CivlG";#N/A,#N/A,FALSE,"NtwkG";#N/A,#N/A,FALSE,"EstgG";#N/A,#N/A,FALSE,"PEngG"}</definedName>
    <definedName name="sd" hidden="1">{#N/A,#N/A,FALSE,"SumG";#N/A,#N/A,FALSE,"ElecG";#N/A,#N/A,FALSE,"MechG";#N/A,#N/A,FALSE,"GeotG";#N/A,#N/A,FALSE,"PrcsG";#N/A,#N/A,FALSE,"TunnG";#N/A,#N/A,FALSE,"CivlG";#N/A,#N/A,FALSE,"NtwkG";#N/A,#N/A,FALSE,"EstgG";#N/A,#N/A,FALSE,"PEngG"}</definedName>
    <definedName name="sdafdsa" localSheetId="1" hidden="1">{#N/A,#N/A,TRUE,"Front";#N/A,#N/A,TRUE,"Simple Letter";#N/A,#N/A,TRUE,"Inside";#N/A,#N/A,TRUE,"Contents";#N/A,#N/A,TRUE,"Basis";#N/A,#N/A,TRUE,"Inclusions";#N/A,#N/A,TRUE,"Exclusions";#N/A,#N/A,TRUE,"Areas";#N/A,#N/A,TRUE,"Summary";#N/A,#N/A,TRUE,"Detail"}</definedName>
    <definedName name="sdafdsa" localSheetId="0" hidden="1">{#N/A,#N/A,TRUE,"Front";#N/A,#N/A,TRUE,"Simple Letter";#N/A,#N/A,TRUE,"Inside";#N/A,#N/A,TRUE,"Contents";#N/A,#N/A,TRUE,"Basis";#N/A,#N/A,TRUE,"Inclusions";#N/A,#N/A,TRUE,"Exclusions";#N/A,#N/A,TRUE,"Areas";#N/A,#N/A,TRUE,"Summary";#N/A,#N/A,TRUE,"Detail"}</definedName>
    <definedName name="sdafdsa" hidden="1">{#N/A,#N/A,TRUE,"Front";#N/A,#N/A,TRUE,"Simple Letter";#N/A,#N/A,TRUE,"Inside";#N/A,#N/A,TRUE,"Contents";#N/A,#N/A,TRUE,"Basis";#N/A,#N/A,TRUE,"Inclusions";#N/A,#N/A,TRUE,"Exclusions";#N/A,#N/A,TRUE,"Areas";#N/A,#N/A,TRUE,"Summary";#N/A,#N/A,TRUE,"Detail"}</definedName>
    <definedName name="Sdate">#REF!</definedName>
    <definedName name="sdd" localSheetId="1" hidden="1">{"'Break down'!$A$4"}</definedName>
    <definedName name="sdd" localSheetId="0" hidden="1">{"'Break down'!$A$4"}</definedName>
    <definedName name="sdd" hidden="1">{"'Break down'!$A$4"}</definedName>
    <definedName name="sdefegdeg" localSheetId="1" hidden="1">{#N/A,#N/A,TRUE,"Cover";#N/A,#N/A,TRUE,"Conts";#N/A,#N/A,TRUE,"VOS";#N/A,#N/A,TRUE,"Warrington";#N/A,#N/A,TRUE,"Widnes"}</definedName>
    <definedName name="sdefegdeg" localSheetId="0" hidden="1">{#N/A,#N/A,TRUE,"Cover";#N/A,#N/A,TRUE,"Conts";#N/A,#N/A,TRUE,"VOS";#N/A,#N/A,TRUE,"Warrington";#N/A,#N/A,TRUE,"Widnes"}</definedName>
    <definedName name="sdefegdeg" hidden="1">{#N/A,#N/A,TRUE,"Cover";#N/A,#N/A,TRUE,"Conts";#N/A,#N/A,TRUE,"VOS";#N/A,#N/A,TRUE,"Warrington";#N/A,#N/A,TRUE,"Widnes"}</definedName>
    <definedName name="sdf" localSheetId="1" hidden="1">{#N/A,#N/A,TRUE,"Cover";#N/A,#N/A,TRUE,"Conts";#N/A,#N/A,TRUE,"VOS";#N/A,#N/A,TRUE,"Warrington";#N/A,#N/A,TRUE,"Widnes"}</definedName>
    <definedName name="sdf" localSheetId="0" hidden="1">{#N/A,#N/A,TRUE,"Cover";#N/A,#N/A,TRUE,"Conts";#N/A,#N/A,TRUE,"VOS";#N/A,#N/A,TRUE,"Warrington";#N/A,#N/A,TRUE,"Widnes"}</definedName>
    <definedName name="sdf" hidden="1">{#N/A,#N/A,TRUE,"Cover";#N/A,#N/A,TRUE,"Conts";#N/A,#N/A,TRUE,"VOS";#N/A,#N/A,TRUE,"Warrington";#N/A,#N/A,TRUE,"Widnes"}</definedName>
    <definedName name="sdfds" localSheetId="1" hidden="1">{#N/A,#N/A,TRUE,"Front";#N/A,#N/A,TRUE,"Simple Letter";#N/A,#N/A,TRUE,"Inside";#N/A,#N/A,TRUE,"Contents";#N/A,#N/A,TRUE,"Basis";#N/A,#N/A,TRUE,"Inclusions";#N/A,#N/A,TRUE,"Exclusions";#N/A,#N/A,TRUE,"Areas";#N/A,#N/A,TRUE,"Summary";#N/A,#N/A,TRUE,"Detail"}</definedName>
    <definedName name="sdfds" localSheetId="0" hidden="1">{#N/A,#N/A,TRUE,"Front";#N/A,#N/A,TRUE,"Simple Letter";#N/A,#N/A,TRUE,"Inside";#N/A,#N/A,TRUE,"Contents";#N/A,#N/A,TRUE,"Basis";#N/A,#N/A,TRUE,"Inclusions";#N/A,#N/A,TRUE,"Exclusions";#N/A,#N/A,TRUE,"Areas";#N/A,#N/A,TRUE,"Summary";#N/A,#N/A,TRUE,"Detail"}</definedName>
    <definedName name="sdfds" hidden="1">{#N/A,#N/A,TRUE,"Front";#N/A,#N/A,TRUE,"Simple Letter";#N/A,#N/A,TRUE,"Inside";#N/A,#N/A,TRUE,"Contents";#N/A,#N/A,TRUE,"Basis";#N/A,#N/A,TRUE,"Inclusions";#N/A,#N/A,TRUE,"Exclusions";#N/A,#N/A,TRUE,"Areas";#N/A,#N/A,TRUE,"Summary";#N/A,#N/A,TRUE,"Detail"}</definedName>
    <definedName name="SDFGGFB" localSheetId="1" hidden="1">{#N/A,#N/A,TRUE,"Cover";#N/A,#N/A,TRUE,"Conts";#N/A,#N/A,TRUE,"VOS";#N/A,#N/A,TRUE,"Warrington";#N/A,#N/A,TRUE,"Widnes"}</definedName>
    <definedName name="SDFGGFB" localSheetId="0" hidden="1">{#N/A,#N/A,TRUE,"Cover";#N/A,#N/A,TRUE,"Conts";#N/A,#N/A,TRUE,"VOS";#N/A,#N/A,TRUE,"Warrington";#N/A,#N/A,TRUE,"Widnes"}</definedName>
    <definedName name="SDFGGFB" hidden="1">{#N/A,#N/A,TRUE,"Cover";#N/A,#N/A,TRUE,"Conts";#N/A,#N/A,TRUE,"VOS";#N/A,#N/A,TRUE,"Warrington";#N/A,#N/A,TRUE,"Widnes"}</definedName>
    <definedName name="sdfghsdfhsdk" hidden="1">[8]FitOutConfCentre!#REF!</definedName>
    <definedName name="sdfsd" localSheetId="1" hidden="1">{#N/A,#N/A,TRUE,"Front";#N/A,#N/A,TRUE,"Simple Letter";#N/A,#N/A,TRUE,"Inside";#N/A,#N/A,TRUE,"Contents";#N/A,#N/A,TRUE,"Basis";#N/A,#N/A,TRUE,"Inclusions";#N/A,#N/A,TRUE,"Exclusions";#N/A,#N/A,TRUE,"Areas";#N/A,#N/A,TRUE,"Summary";#N/A,#N/A,TRUE,"Detail"}</definedName>
    <definedName name="sdfsd" localSheetId="0" hidden="1">{#N/A,#N/A,TRUE,"Front";#N/A,#N/A,TRUE,"Simple Letter";#N/A,#N/A,TRUE,"Inside";#N/A,#N/A,TRUE,"Contents";#N/A,#N/A,TRUE,"Basis";#N/A,#N/A,TRUE,"Inclusions";#N/A,#N/A,TRUE,"Exclusions";#N/A,#N/A,TRUE,"Areas";#N/A,#N/A,TRUE,"Summary";#N/A,#N/A,TRUE,"Detail"}</definedName>
    <definedName name="sdfsd" hidden="1">{#N/A,#N/A,TRUE,"Front";#N/A,#N/A,TRUE,"Simple Letter";#N/A,#N/A,TRUE,"Inside";#N/A,#N/A,TRUE,"Contents";#N/A,#N/A,TRUE,"Basis";#N/A,#N/A,TRUE,"Inclusions";#N/A,#N/A,TRUE,"Exclusions";#N/A,#N/A,TRUE,"Areas";#N/A,#N/A,TRUE,"Summary";#N/A,#N/A,TRUE,"Detail"}</definedName>
    <definedName name="sdgfdg" localSheetId="1" hidden="1">{"'Sheet1'!$L$16"}</definedName>
    <definedName name="sdgfdg" localSheetId="0" hidden="1">{"'Sheet1'!$L$16"}</definedName>
    <definedName name="sdgfdg" hidden="1">{"'Sheet1'!$L$16"}</definedName>
    <definedName name="sdhydfyftuu" localSheetId="1" hidden="1">{#N/A,#N/A,TRUE,"Cover";#N/A,#N/A,TRUE,"Conts";#N/A,#N/A,TRUE,"VOS";#N/A,#N/A,TRUE,"Warrington";#N/A,#N/A,TRUE,"Widnes"}</definedName>
    <definedName name="sdhydfyftuu" localSheetId="0" hidden="1">{#N/A,#N/A,TRUE,"Cover";#N/A,#N/A,TRUE,"Conts";#N/A,#N/A,TRUE,"VOS";#N/A,#N/A,TRUE,"Warrington";#N/A,#N/A,TRUE,"Widnes"}</definedName>
    <definedName name="sdhydfyftuu" hidden="1">{#N/A,#N/A,TRUE,"Cover";#N/A,#N/A,TRUE,"Conts";#N/A,#N/A,TRUE,"VOS";#N/A,#N/A,TRUE,"Warrington";#N/A,#N/A,TRUE,"Widnes"}</definedName>
    <definedName name="se">#REF!</definedName>
    <definedName name="sec..59">#REF!</definedName>
    <definedName name="sec.1">#REF!</definedName>
    <definedName name="sec.10">#REF!</definedName>
    <definedName name="sec.11">#REF!</definedName>
    <definedName name="sec.2">#REF!</definedName>
    <definedName name="sec.3">#REF!</definedName>
    <definedName name="sec.4">#REF!</definedName>
    <definedName name="sec.5">#REF!</definedName>
    <definedName name="sec.50">#REF!</definedName>
    <definedName name="sec.51">#REF!</definedName>
    <definedName name="sec.52">#REF!</definedName>
    <definedName name="sec.53">#REF!</definedName>
    <definedName name="sec.54">#REF!</definedName>
    <definedName name="sec.55">#REF!</definedName>
    <definedName name="sec.56">#REF!</definedName>
    <definedName name="sec.57">#REF!</definedName>
    <definedName name="sec.58">#REF!</definedName>
    <definedName name="sec.6">#REF!</definedName>
    <definedName name="sec.7">#REF!</definedName>
    <definedName name="sec.8">#REF!</definedName>
    <definedName name="sec.85" hidden="1">#REF!</definedName>
    <definedName name="sec.87">#REF!</definedName>
    <definedName name="sec.9">#REF!</definedName>
    <definedName name="sec.90">#REF!</definedName>
    <definedName name="sec0.58">#REF!</definedName>
    <definedName name="see">#REF!</definedName>
    <definedName name="sef" localSheetId="1" hidden="1">{#N/A,#N/A,TRUE,"COVER";#N/A,#N/A,TRUE,"DETAILS";#N/A,#N/A,TRUE,"SUMMARY";#N/A,#N/A,TRUE,"EXP MON";#N/A,#N/A,TRUE,"APPENDIX A";#N/A,#N/A,TRUE,"APPENDIX B";#N/A,#N/A,TRUE,"APPENDIX C";#N/A,#N/A,TRUE,"APPENDIX D";#N/A,#N/A,TRUE,"APPENDIX E";#N/A,#N/A,TRUE,"APPENDIX F";#N/A,#N/A,TRUE,"APPENDIX G"}</definedName>
    <definedName name="sef" localSheetId="0" hidden="1">{#N/A,#N/A,TRUE,"COVER";#N/A,#N/A,TRUE,"DETAILS";#N/A,#N/A,TRUE,"SUMMARY";#N/A,#N/A,TRUE,"EXP MON";#N/A,#N/A,TRUE,"APPENDIX A";#N/A,#N/A,TRUE,"APPENDIX B";#N/A,#N/A,TRUE,"APPENDIX C";#N/A,#N/A,TRUE,"APPENDIX D";#N/A,#N/A,TRUE,"APPENDIX E";#N/A,#N/A,TRUE,"APPENDIX F";#N/A,#N/A,TRUE,"APPENDIX G"}</definedName>
    <definedName name="sef" hidden="1">{#N/A,#N/A,TRUE,"COVER";#N/A,#N/A,TRUE,"DETAILS";#N/A,#N/A,TRUE,"SUMMARY";#N/A,#N/A,TRUE,"EXP MON";#N/A,#N/A,TRUE,"APPENDIX A";#N/A,#N/A,TRUE,"APPENDIX B";#N/A,#N/A,TRUE,"APPENDIX C";#N/A,#N/A,TRUE,"APPENDIX D";#N/A,#N/A,TRUE,"APPENDIX E";#N/A,#N/A,TRUE,"APPENDIX F";#N/A,#N/A,TRUE,"APPENDIX G"}</definedName>
    <definedName name="sefw" hidden="1">[8]FitOutConfCentre!#REF!</definedName>
    <definedName name="sencount" hidden="1">1</definedName>
    <definedName name="Services2" localSheetId="1" hidden="1">{#N/A,#N/A,FALSE,"Pricing";#N/A,#N/A,FALSE,"Summary";#N/A,#N/A,FALSE,"CompProd";#N/A,#N/A,FALSE,"CompJobhrs";#N/A,#N/A,FALSE,"Escalation";#N/A,#N/A,FALSE,"Contingency";#N/A,#N/A,FALSE,"GM";#N/A,#N/A,FALSE,"CompWage";#N/A,#N/A,FALSE,"costSum"}</definedName>
    <definedName name="Services2" localSheetId="0" hidden="1">{#N/A,#N/A,FALSE,"Pricing";#N/A,#N/A,FALSE,"Summary";#N/A,#N/A,FALSE,"CompProd";#N/A,#N/A,FALSE,"CompJobhrs";#N/A,#N/A,FALSE,"Escalation";#N/A,#N/A,FALSE,"Contingency";#N/A,#N/A,FALSE,"GM";#N/A,#N/A,FALSE,"CompWage";#N/A,#N/A,FALSE,"costSum"}</definedName>
    <definedName name="Services2" hidden="1">{#N/A,#N/A,FALSE,"Pricing";#N/A,#N/A,FALSE,"Summary";#N/A,#N/A,FALSE,"CompProd";#N/A,#N/A,FALSE,"CompJobhrs";#N/A,#N/A,FALSE,"Escalation";#N/A,#N/A,FALSE,"Contingency";#N/A,#N/A,FALSE,"GM";#N/A,#N/A,FALSE,"CompWage";#N/A,#N/A,FALSE,"costSum"}</definedName>
    <definedName name="setdydy" localSheetId="1" hidden="1">{#N/A,#N/A,TRUE,"Cover";#N/A,#N/A,TRUE,"Conts";#N/A,#N/A,TRUE,"VOS";#N/A,#N/A,TRUE,"Warrington";#N/A,#N/A,TRUE,"Widnes"}</definedName>
    <definedName name="setdydy" localSheetId="0" hidden="1">{#N/A,#N/A,TRUE,"Cover";#N/A,#N/A,TRUE,"Conts";#N/A,#N/A,TRUE,"VOS";#N/A,#N/A,TRUE,"Warrington";#N/A,#N/A,TRUE,"Widnes"}</definedName>
    <definedName name="setdydy" hidden="1">{#N/A,#N/A,TRUE,"Cover";#N/A,#N/A,TRUE,"Conts";#N/A,#N/A,TRUE,"VOS";#N/A,#N/A,TRUE,"Warrington";#N/A,#N/A,TRUE,"Widnes"}</definedName>
    <definedName name="sewer">#REF!</definedName>
    <definedName name="sfbjdf" hidden="1">#REF!</definedName>
    <definedName name="sfdas" localSheetId="1" hidden="1">{"'Break down'!$A$4"}</definedName>
    <definedName name="sfdas" localSheetId="0" hidden="1">{"'Break down'!$A$4"}</definedName>
    <definedName name="sfdas" hidden="1">{"'Break down'!$A$4"}</definedName>
    <definedName name="sffff" localSheetId="1" hidden="1">{#N/A,#N/A,FALSE,"SumD";#N/A,#N/A,FALSE,"ElecD";#N/A,#N/A,FALSE,"MechD";#N/A,#N/A,FALSE,"GeotD";#N/A,#N/A,FALSE,"PrcsD";#N/A,#N/A,FALSE,"TunnD";#N/A,#N/A,FALSE,"CivlD";#N/A,#N/A,FALSE,"NtwkD";#N/A,#N/A,FALSE,"EstgD";#N/A,#N/A,FALSE,"PEngD"}</definedName>
    <definedName name="sffff" localSheetId="0" hidden="1">{#N/A,#N/A,FALSE,"SumD";#N/A,#N/A,FALSE,"ElecD";#N/A,#N/A,FALSE,"MechD";#N/A,#N/A,FALSE,"GeotD";#N/A,#N/A,FALSE,"PrcsD";#N/A,#N/A,FALSE,"TunnD";#N/A,#N/A,FALSE,"CivlD";#N/A,#N/A,FALSE,"NtwkD";#N/A,#N/A,FALSE,"EstgD";#N/A,#N/A,FALSE,"PEngD"}</definedName>
    <definedName name="sffff" hidden="1">{#N/A,#N/A,FALSE,"SumD";#N/A,#N/A,FALSE,"ElecD";#N/A,#N/A,FALSE,"MechD";#N/A,#N/A,FALSE,"GeotD";#N/A,#N/A,FALSE,"PrcsD";#N/A,#N/A,FALSE,"TunnD";#N/A,#N/A,FALSE,"CivlD";#N/A,#N/A,FALSE,"NtwkD";#N/A,#N/A,FALSE,"EstgD";#N/A,#N/A,FALSE,"PEngD"}</definedName>
    <definedName name="sfhdfj" localSheetId="1" hidden="1">{#N/A,#N/A,TRUE,"Cover";#N/A,#N/A,TRUE,"Conts";#N/A,#N/A,TRUE,"VOS";#N/A,#N/A,TRUE,"Warrington";#N/A,#N/A,TRUE,"Widnes"}</definedName>
    <definedName name="sfhdfj" localSheetId="0" hidden="1">{#N/A,#N/A,TRUE,"Cover";#N/A,#N/A,TRUE,"Conts";#N/A,#N/A,TRUE,"VOS";#N/A,#N/A,TRUE,"Warrington";#N/A,#N/A,TRUE,"Widnes"}</definedName>
    <definedName name="sfhdfj" hidden="1">{#N/A,#N/A,TRUE,"Cover";#N/A,#N/A,TRUE,"Conts";#N/A,#N/A,TRUE,"VOS";#N/A,#N/A,TRUE,"Warrington";#N/A,#N/A,TRUE,"Widnes"}</definedName>
    <definedName name="SFSFF" localSheetId="1" hidden="1">{#N/A,#N/A,FALSE,"양식(을)"}</definedName>
    <definedName name="SFSFF" localSheetId="0" hidden="1">{#N/A,#N/A,FALSE,"양식(을)"}</definedName>
    <definedName name="SFSFF" hidden="1">{#N/A,#N/A,FALSE,"양식(을)"}</definedName>
    <definedName name="sfssf" hidden="1">'[51]Labor abs-NMR'!$I$1:$I$7</definedName>
    <definedName name="sfvdafv" localSheetId="1" hidden="1">{#N/A,#N/A,TRUE,"Front";#N/A,#N/A,TRUE,"Simple Letter";#N/A,#N/A,TRUE,"Inside";#N/A,#N/A,TRUE,"Contents";#N/A,#N/A,TRUE,"Basis";#N/A,#N/A,TRUE,"Inclusions";#N/A,#N/A,TRUE,"Exclusions";#N/A,#N/A,TRUE,"Areas";#N/A,#N/A,TRUE,"Summary";#N/A,#N/A,TRUE,"Detail"}</definedName>
    <definedName name="sfvdafv" localSheetId="0" hidden="1">{#N/A,#N/A,TRUE,"Front";#N/A,#N/A,TRUE,"Simple Letter";#N/A,#N/A,TRUE,"Inside";#N/A,#N/A,TRUE,"Contents";#N/A,#N/A,TRUE,"Basis";#N/A,#N/A,TRUE,"Inclusions";#N/A,#N/A,TRUE,"Exclusions";#N/A,#N/A,TRUE,"Areas";#N/A,#N/A,TRUE,"Summary";#N/A,#N/A,TRUE,"Detail"}</definedName>
    <definedName name="sfvdafv" hidden="1">{#N/A,#N/A,TRUE,"Front";#N/A,#N/A,TRUE,"Simple Letter";#N/A,#N/A,TRUE,"Inside";#N/A,#N/A,TRUE,"Contents";#N/A,#N/A,TRUE,"Basis";#N/A,#N/A,TRUE,"Inclusions";#N/A,#N/A,TRUE,"Exclusions";#N/A,#N/A,TRUE,"Areas";#N/A,#N/A,TRUE,"Summary";#N/A,#N/A,TRUE,"Detail"}</definedName>
    <definedName name="sgsegegrt" localSheetId="1" hidden="1">{#N/A,#N/A,TRUE,"Cover";#N/A,#N/A,TRUE,"Conts";#N/A,#N/A,TRUE,"VOS";#N/A,#N/A,TRUE,"Warrington";#N/A,#N/A,TRUE,"Widnes"}</definedName>
    <definedName name="sgsegegrt" localSheetId="0" hidden="1">{#N/A,#N/A,TRUE,"Cover";#N/A,#N/A,TRUE,"Conts";#N/A,#N/A,TRUE,"VOS";#N/A,#N/A,TRUE,"Warrington";#N/A,#N/A,TRUE,"Widnes"}</definedName>
    <definedName name="sgsegegrt" hidden="1">{#N/A,#N/A,TRUE,"Cover";#N/A,#N/A,TRUE,"Conts";#N/A,#N/A,TRUE,"VOS";#N/A,#N/A,TRUE,"Warrington";#N/A,#N/A,TRUE,"Widnes"}</definedName>
    <definedName name="sgsghju" localSheetId="1" hidden="1">{#N/A,#N/A,TRUE,"Cover";#N/A,#N/A,TRUE,"Conts";#N/A,#N/A,TRUE,"VOS";#N/A,#N/A,TRUE,"Warrington";#N/A,#N/A,TRUE,"Widnes"}</definedName>
    <definedName name="sgsghju" localSheetId="0" hidden="1">{#N/A,#N/A,TRUE,"Cover";#N/A,#N/A,TRUE,"Conts";#N/A,#N/A,TRUE,"VOS";#N/A,#N/A,TRUE,"Warrington";#N/A,#N/A,TRUE,"Widnes"}</definedName>
    <definedName name="sgsghju" hidden="1">{#N/A,#N/A,TRUE,"Cover";#N/A,#N/A,TRUE,"Conts";#N/A,#N/A,TRUE,"VOS";#N/A,#N/A,TRUE,"Warrington";#N/A,#N/A,TRUE,"Widnes"}</definedName>
    <definedName name="sgsgr" localSheetId="1" hidden="1">{#N/A,#N/A,TRUE,"Cover";#N/A,#N/A,TRUE,"Conts";#N/A,#N/A,TRUE,"VOS";#N/A,#N/A,TRUE,"Warrington";#N/A,#N/A,TRUE,"Widnes"}</definedName>
    <definedName name="sgsgr" localSheetId="0" hidden="1">{#N/A,#N/A,TRUE,"Cover";#N/A,#N/A,TRUE,"Conts";#N/A,#N/A,TRUE,"VOS";#N/A,#N/A,TRUE,"Warrington";#N/A,#N/A,TRUE,"Widnes"}</definedName>
    <definedName name="sgsgr" hidden="1">{#N/A,#N/A,TRUE,"Cover";#N/A,#N/A,TRUE,"Conts";#N/A,#N/A,TRUE,"VOS";#N/A,#N/A,TRUE,"Warrington";#N/A,#N/A,TRUE,"Widnes"}</definedName>
    <definedName name="sheet1">#REF!</definedName>
    <definedName name="sheet1___0">#REF!</definedName>
    <definedName name="sheet1___13">#REF!</definedName>
    <definedName name="SHELTER" localSheetId="1" hidden="1">{#N/A,#N/A,TRUE,"Basic";#N/A,#N/A,TRUE,"EXT-TABLE";#N/A,#N/A,TRUE,"STEEL";#N/A,#N/A,TRUE,"INT-Table";#N/A,#N/A,TRUE,"STEEL";#N/A,#N/A,TRUE,"Door"}</definedName>
    <definedName name="SHELTER" localSheetId="0" hidden="1">{#N/A,#N/A,TRUE,"Basic";#N/A,#N/A,TRUE,"EXT-TABLE";#N/A,#N/A,TRUE,"STEEL";#N/A,#N/A,TRUE,"INT-Table";#N/A,#N/A,TRUE,"STEEL";#N/A,#N/A,TRUE,"Door"}</definedName>
    <definedName name="SHELTER" hidden="1">{#N/A,#N/A,TRUE,"Basic";#N/A,#N/A,TRUE,"EXT-TABLE";#N/A,#N/A,TRUE,"STEEL";#N/A,#N/A,TRUE,"INT-Table";#N/A,#N/A,TRUE,"STEEL";#N/A,#N/A,TRUE,"Door"}</definedName>
    <definedName name="ShoulderEmb.">#REF!</definedName>
    <definedName name="ShoulderSubbase">#REF!</definedName>
    <definedName name="SHS">#REF!</definedName>
    <definedName name="shshgtr" localSheetId="1" hidden="1">{#N/A,#N/A,TRUE,"Cover";#N/A,#N/A,TRUE,"Conts";#N/A,#N/A,TRUE,"VOS";#N/A,#N/A,TRUE,"Warrington";#N/A,#N/A,TRUE,"Widnes"}</definedName>
    <definedName name="shshgtr" localSheetId="0" hidden="1">{#N/A,#N/A,TRUE,"Cover";#N/A,#N/A,TRUE,"Conts";#N/A,#N/A,TRUE,"VOS";#N/A,#N/A,TRUE,"Warrington";#N/A,#N/A,TRUE,"Widnes"}</definedName>
    <definedName name="shshgtr" hidden="1">{#N/A,#N/A,TRUE,"Cover";#N/A,#N/A,TRUE,"Conts";#N/A,#N/A,TRUE,"VOS";#N/A,#N/A,TRUE,"Warrington";#N/A,#N/A,TRUE,"Widnes"}</definedName>
    <definedName name="sidewalk">#REF!</definedName>
    <definedName name="sidewalk_1">#N/A</definedName>
    <definedName name="sigma0.2">#REF!</definedName>
    <definedName name="sigma0_2">#REF!</definedName>
    <definedName name="sigmab">#REF!</definedName>
    <definedName name="sigmah">#REF!</definedName>
    <definedName name="sigmat">#REF!</definedName>
    <definedName name="Single">#REF!</definedName>
    <definedName name="sisis" localSheetId="1" hidden="1">{"'Sheet1'!$L$16"}</definedName>
    <definedName name="sisis" localSheetId="0" hidden="1">{"'Sheet1'!$L$16"}</definedName>
    <definedName name="sisis" hidden="1">{"'Sheet1'!$L$16"}</definedName>
    <definedName name="SISUSM" localSheetId="1" hidden="1">{"'Sheet1'!$L$16"}</definedName>
    <definedName name="SISUSM" localSheetId="0" hidden="1">{"'Sheet1'!$L$16"}</definedName>
    <definedName name="SISUSM" hidden="1">{"'Sheet1'!$L$16"}</definedName>
    <definedName name="site.ref" hidden="1">[43]Database!$B$6:$B$26</definedName>
    <definedName name="size">#REF!</definedName>
    <definedName name="size_1">#N/A</definedName>
    <definedName name="sk" hidden="1">"1, 3, 1, False, 2, False, False, , 0, False, True, 3, 2"</definedName>
    <definedName name="ska" localSheetId="1" hidden="1">{#N/A,#N/A,TRUE,"Front";#N/A,#N/A,TRUE,"Simple Letter";#N/A,#N/A,TRUE,"Inside";#N/A,#N/A,TRUE,"Contents";#N/A,#N/A,TRUE,"Basis";#N/A,#N/A,TRUE,"Inclusions";#N/A,#N/A,TRUE,"Exclusions";#N/A,#N/A,TRUE,"Areas";#N/A,#N/A,TRUE,"Summary";#N/A,#N/A,TRUE,"Detail"}</definedName>
    <definedName name="ska" localSheetId="0" hidden="1">{#N/A,#N/A,TRUE,"Front";#N/A,#N/A,TRUE,"Simple Letter";#N/A,#N/A,TRUE,"Inside";#N/A,#N/A,TRUE,"Contents";#N/A,#N/A,TRUE,"Basis";#N/A,#N/A,TRUE,"Inclusions";#N/A,#N/A,TRUE,"Exclusions";#N/A,#N/A,TRUE,"Areas";#N/A,#N/A,TRUE,"Summary";#N/A,#N/A,TRUE,"Detail"}</definedName>
    <definedName name="ska" hidden="1">{#N/A,#N/A,TRUE,"Front";#N/A,#N/A,TRUE,"Simple Letter";#N/A,#N/A,TRUE,"Inside";#N/A,#N/A,TRUE,"Contents";#N/A,#N/A,TRUE,"Basis";#N/A,#N/A,TRUE,"Inclusions";#N/A,#N/A,TRUE,"Exclusions";#N/A,#N/A,TRUE,"Areas";#N/A,#N/A,TRUE,"Summary";#N/A,#N/A,TRUE,"Detail"}</definedName>
    <definedName name="Skew">#REF!</definedName>
    <definedName name="Skew_1">#N/A</definedName>
    <definedName name="skq" localSheetId="1" hidden="1">{#N/A,#N/A,TRUE,"Front";#N/A,#N/A,TRUE,"Simple Letter";#N/A,#N/A,TRUE,"Inside";#N/A,#N/A,TRUE,"Contents";#N/A,#N/A,TRUE,"Basis";#N/A,#N/A,TRUE,"Inclusions";#N/A,#N/A,TRUE,"Exclusions";#N/A,#N/A,TRUE,"Areas";#N/A,#N/A,TRUE,"Summary";#N/A,#N/A,TRUE,"Detail"}</definedName>
    <definedName name="skq" localSheetId="0" hidden="1">{#N/A,#N/A,TRUE,"Front";#N/A,#N/A,TRUE,"Simple Letter";#N/A,#N/A,TRUE,"Inside";#N/A,#N/A,TRUE,"Contents";#N/A,#N/A,TRUE,"Basis";#N/A,#N/A,TRUE,"Inclusions";#N/A,#N/A,TRUE,"Exclusions";#N/A,#N/A,TRUE,"Areas";#N/A,#N/A,TRUE,"Summary";#N/A,#N/A,TRUE,"Detail"}</definedName>
    <definedName name="skq" hidden="1">{#N/A,#N/A,TRUE,"Front";#N/A,#N/A,TRUE,"Simple Letter";#N/A,#N/A,TRUE,"Inside";#N/A,#N/A,TRUE,"Contents";#N/A,#N/A,TRUE,"Basis";#N/A,#N/A,TRUE,"Inclusions";#N/A,#N/A,TRUE,"Exclusions";#N/A,#N/A,TRUE,"Areas";#N/A,#N/A,TRUE,"Summary";#N/A,#N/A,TRUE,"Detail"}</definedName>
    <definedName name="skr" localSheetId="1" hidden="1">{#N/A,#N/A,FALSE,"Bericht 2";#N/A,#N/A,FALSE,"Bericht 3";#N/A,#N/A,FALSE,"Bericht 1"}</definedName>
    <definedName name="skr" localSheetId="0" hidden="1">{#N/A,#N/A,FALSE,"Bericht 2";#N/A,#N/A,FALSE,"Bericht 3";#N/A,#N/A,FALSE,"Bericht 1"}</definedName>
    <definedName name="skr" hidden="1">{#N/A,#N/A,FALSE,"Bericht 2";#N/A,#N/A,FALSE,"Bericht 3";#N/A,#N/A,FALSE,"Bericht 1"}</definedName>
    <definedName name="SL">#REF!</definedName>
    <definedName name="Slab" localSheetId="1" hidden="1">{#N/A,#N/A,TRUE,"Cover";#N/A,#N/A,TRUE,"Conts";#N/A,#N/A,TRUE,"VOS";#N/A,#N/A,TRUE,"Warrington";#N/A,#N/A,TRUE,"Widnes"}</definedName>
    <definedName name="Slab" localSheetId="0" hidden="1">{#N/A,#N/A,TRUE,"Cover";#N/A,#N/A,TRUE,"Conts";#N/A,#N/A,TRUE,"VOS";#N/A,#N/A,TRUE,"Warrington";#N/A,#N/A,TRUE,"Widnes"}</definedName>
    <definedName name="Slab" hidden="1">{#N/A,#N/A,TRUE,"Cover";#N/A,#N/A,TRUE,"Conts";#N/A,#N/A,TRUE,"VOS";#N/A,#N/A,TRUE,"Warrington";#N/A,#N/A,TRUE,"Widnes"}</definedName>
    <definedName name="SLAB1" hidden="1">[8]FitOutConfCentre!#REF!</definedName>
    <definedName name="SLAB11" hidden="1">[8]FitOutConfCentre!#REF!</definedName>
    <definedName name="SLAB112" hidden="1">[8]FitOutConfCentre!#REF!</definedName>
    <definedName name="slab2" localSheetId="1" hidden="1">{#N/A,#N/A,TRUE,"Cover";#N/A,#N/A,TRUE,"Conts";#N/A,#N/A,TRUE,"VOS";#N/A,#N/A,TRUE,"Warrington";#N/A,#N/A,TRUE,"Widnes"}</definedName>
    <definedName name="slab2" localSheetId="0" hidden="1">{#N/A,#N/A,TRUE,"Cover";#N/A,#N/A,TRUE,"Conts";#N/A,#N/A,TRUE,"VOS";#N/A,#N/A,TRUE,"Warrington";#N/A,#N/A,TRUE,"Widnes"}</definedName>
    <definedName name="slab2" hidden="1">{#N/A,#N/A,TRUE,"Cover";#N/A,#N/A,TRUE,"Conts";#N/A,#N/A,TRUE,"VOS";#N/A,#N/A,TRUE,"Warrington";#N/A,#N/A,TRUE,"Widnes"}</definedName>
    <definedName name="slab22" localSheetId="1" hidden="1">{#N/A,#N/A,TRUE,"Cover";#N/A,#N/A,TRUE,"Conts";#N/A,#N/A,TRUE,"VOS";#N/A,#N/A,TRUE,"Warrington";#N/A,#N/A,TRUE,"Widnes"}</definedName>
    <definedName name="slab22" localSheetId="0" hidden="1">{#N/A,#N/A,TRUE,"Cover";#N/A,#N/A,TRUE,"Conts";#N/A,#N/A,TRUE,"VOS";#N/A,#N/A,TRUE,"Warrington";#N/A,#N/A,TRUE,"Widnes"}</definedName>
    <definedName name="slab22" hidden="1">{#N/A,#N/A,TRUE,"Cover";#N/A,#N/A,TRUE,"Conts";#N/A,#N/A,TRUE,"VOS";#N/A,#N/A,TRUE,"Warrington";#N/A,#N/A,TRUE,"Widnes"}</definedName>
    <definedName name="slab3" localSheetId="1" hidden="1">{#N/A,#N/A,TRUE,"Cover";#N/A,#N/A,TRUE,"Conts";#N/A,#N/A,TRUE,"VOS";#N/A,#N/A,TRUE,"Warrington";#N/A,#N/A,TRUE,"Widnes"}</definedName>
    <definedName name="slab3" localSheetId="0" hidden="1">{#N/A,#N/A,TRUE,"Cover";#N/A,#N/A,TRUE,"Conts";#N/A,#N/A,TRUE,"VOS";#N/A,#N/A,TRUE,"Warrington";#N/A,#N/A,TRUE,"Widnes"}</definedName>
    <definedName name="slab3" hidden="1">{#N/A,#N/A,TRUE,"Cover";#N/A,#N/A,TRUE,"Conts";#N/A,#N/A,TRUE,"VOS";#N/A,#N/A,TRUE,"Warrington";#N/A,#N/A,TRUE,"Widnes"}</definedName>
    <definedName name="sm">#REF!</definedName>
    <definedName name="sma" localSheetId="1" hidden="1">{"'Break down'!$A$4"}</definedName>
    <definedName name="sma" localSheetId="0" hidden="1">{"'Break down'!$A$4"}</definedName>
    <definedName name="sma" hidden="1">{"'Break down'!$A$4"}</definedName>
    <definedName name="smo" localSheetId="1" hidden="1">{"'Break down'!$A$4"}</definedName>
    <definedName name="smo" localSheetId="0" hidden="1">{"'Break down'!$A$4"}</definedName>
    <definedName name="smo" hidden="1">{"'Break down'!$A$4"}</definedName>
    <definedName name="smz" localSheetId="1" hidden="1">{"'Break down'!$A$4"}</definedName>
    <definedName name="smz" localSheetId="0" hidden="1">{"'Break down'!$A$4"}</definedName>
    <definedName name="smz" hidden="1">{"'Break down'!$A$4"}</definedName>
    <definedName name="smzz" localSheetId="1" hidden="1">{"'Break down'!$A$4"}</definedName>
    <definedName name="smzz" localSheetId="0" hidden="1">{"'Break down'!$A$4"}</definedName>
    <definedName name="smzz" hidden="1">{"'Break down'!$A$4"}</definedName>
    <definedName name="soffitl">#REF!</definedName>
    <definedName name="soffitl_1">#N/A</definedName>
    <definedName name="sort" hidden="1">[52]BM!#REF!</definedName>
    <definedName name="SozlesmeRsYenParitesi" localSheetId="0">#REF!</definedName>
    <definedName name="SozlesmeRsYenParitesi">#REF!</definedName>
    <definedName name="SozlesmeYenUSDParitesi" localSheetId="0">#REF!</definedName>
    <definedName name="SozlesmeYenUSDParitesi">#REF!</definedName>
    <definedName name="spacing" localSheetId="0">#REF!</definedName>
    <definedName name="spacing">#REF!</definedName>
    <definedName name="spacingL">#REF!</definedName>
    <definedName name="SpecialPric" hidden="1">#REF!</definedName>
    <definedName name="SpecialPrice" hidden="1">#REF!</definedName>
    <definedName name="specif" localSheetId="1" hidden="1">{#N/A,#N/A,TRUE,"Cover Memo";"Complete Sys. Estimate",#N/A,TRUE,"Change Summary";"Complete Sys. Estimate",#N/A,TRUE,"Estimate Summary";"Complete Sys. Estimate",#N/A,TRUE,"Dept. Summary";"Complete Sys. Estimate",#N/A,TRUE,"DOW Detail"}</definedName>
    <definedName name="specif" localSheetId="0" hidden="1">{#N/A,#N/A,TRUE,"Cover Memo";"Complete Sys. Estimate",#N/A,TRUE,"Change Summary";"Complete Sys. Estimate",#N/A,TRUE,"Estimate Summary";"Complete Sys. Estimate",#N/A,TRUE,"Dept. Summary";"Complete Sys. Estimate",#N/A,TRUE,"DOW Detail"}</definedName>
    <definedName name="specif" hidden="1">{#N/A,#N/A,TRUE,"Cover Memo";"Complete Sys. Estimate",#N/A,TRUE,"Change Summary";"Complete Sys. Estimate",#N/A,TRUE,"Estimate Summary";"Complete Sys. Estimate",#N/A,TRUE,"Dept. Summary";"Complete Sys. Estimate",#N/A,TRUE,"DOW Detail"}</definedName>
    <definedName name="SQRT__1___0.6___1.0">#REF!</definedName>
    <definedName name="SQRT__1___0_6___1_0">#REF!</definedName>
    <definedName name="SQRT__1___0_6___1_0___0">#REF!</definedName>
    <definedName name="SQRT__1___0_6___1_0___13">#REF!</definedName>
    <definedName name="SR">#REF!</definedName>
    <definedName name="SRB" localSheetId="1" hidden="1">{"'Sheet1'!$A$4386:$N$4591"}</definedName>
    <definedName name="SRB" localSheetId="0" hidden="1">{"'Sheet1'!$A$4386:$N$4591"}</definedName>
    <definedName name="SRB" hidden="1">{"'Sheet1'!$A$4386:$N$4591"}</definedName>
    <definedName name="SRC">#REF!</definedName>
    <definedName name="srdtrd" localSheetId="1" hidden="1">{"'Sheet1'!$L$16"}</definedName>
    <definedName name="srdtrd" localSheetId="0" hidden="1">{"'Sheet1'!$L$16"}</definedName>
    <definedName name="srdtrd" hidden="1">{"'Sheet1'!$L$16"}</definedName>
    <definedName name="srhrh" localSheetId="1" hidden="1">{#N/A,#N/A,TRUE,"Cover";#N/A,#N/A,TRUE,"Conts";#N/A,#N/A,TRUE,"VOS";#N/A,#N/A,TRUE,"Warrington";#N/A,#N/A,TRUE,"Widnes"}</definedName>
    <definedName name="srhrh" localSheetId="0" hidden="1">{#N/A,#N/A,TRUE,"Cover";#N/A,#N/A,TRUE,"Conts";#N/A,#N/A,TRUE,"VOS";#N/A,#N/A,TRUE,"Warrington";#N/A,#N/A,TRUE,"Widnes"}</definedName>
    <definedName name="srhrh" hidden="1">{#N/A,#N/A,TRUE,"Cover";#N/A,#N/A,TRUE,"Conts";#N/A,#N/A,TRUE,"VOS";#N/A,#N/A,TRUE,"Warrington";#N/A,#N/A,TRUE,"Widnes"}</definedName>
    <definedName name="sri">#REF!</definedName>
    <definedName name="srsetrthgfh" localSheetId="1" hidden="1">{#N/A,#N/A,TRUE,"Cover";#N/A,#N/A,TRUE,"Conts";#N/A,#N/A,TRUE,"VOS";#N/A,#N/A,TRUE,"Warrington";#N/A,#N/A,TRUE,"Widnes"}</definedName>
    <definedName name="srsetrthgfh" localSheetId="0" hidden="1">{#N/A,#N/A,TRUE,"Cover";#N/A,#N/A,TRUE,"Conts";#N/A,#N/A,TRUE,"VOS";#N/A,#N/A,TRUE,"Warrington";#N/A,#N/A,TRUE,"Widnes"}</definedName>
    <definedName name="srsetrthgfh" hidden="1">{#N/A,#N/A,TRUE,"Cover";#N/A,#N/A,TRUE,"Conts";#N/A,#N/A,TRUE,"VOS";#N/A,#N/A,TRUE,"Warrington";#N/A,#N/A,TRUE,"Widnes"}</definedName>
    <definedName name="srsretr" localSheetId="1" hidden="1">{#N/A,#N/A,TRUE,"Cover";#N/A,#N/A,TRUE,"Conts";#N/A,#N/A,TRUE,"VOS";#N/A,#N/A,TRUE,"Warrington";#N/A,#N/A,TRUE,"Widnes"}</definedName>
    <definedName name="srsretr" localSheetId="0" hidden="1">{#N/A,#N/A,TRUE,"Cover";#N/A,#N/A,TRUE,"Conts";#N/A,#N/A,TRUE,"VOS";#N/A,#N/A,TRUE,"Warrington";#N/A,#N/A,TRUE,"Widnes"}</definedName>
    <definedName name="srsretr" hidden="1">{#N/A,#N/A,TRUE,"Cover";#N/A,#N/A,TRUE,"Conts";#N/A,#N/A,TRUE,"VOS";#N/A,#N/A,TRUE,"Warrington";#N/A,#N/A,TRUE,"Widnes"}</definedName>
    <definedName name="srtthyrt" localSheetId="1" hidden="1">{#N/A,#N/A,TRUE,"Front";#N/A,#N/A,TRUE,"Simple Letter";#N/A,#N/A,TRUE,"Inside";#N/A,#N/A,TRUE,"Contents";#N/A,#N/A,TRUE,"Basis";#N/A,#N/A,TRUE,"Inclusions";#N/A,#N/A,TRUE,"Exclusions";#N/A,#N/A,TRUE,"Areas";#N/A,#N/A,TRUE,"Summary";#N/A,#N/A,TRUE,"Detail"}</definedName>
    <definedName name="srtthyrt" localSheetId="0" hidden="1">{#N/A,#N/A,TRUE,"Front";#N/A,#N/A,TRUE,"Simple Letter";#N/A,#N/A,TRUE,"Inside";#N/A,#N/A,TRUE,"Contents";#N/A,#N/A,TRUE,"Basis";#N/A,#N/A,TRUE,"Inclusions";#N/A,#N/A,TRUE,"Exclusions";#N/A,#N/A,TRUE,"Areas";#N/A,#N/A,TRUE,"Summary";#N/A,#N/A,TRUE,"Detail"}</definedName>
    <definedName name="srtthyrt" hidden="1">{#N/A,#N/A,TRUE,"Front";#N/A,#N/A,TRUE,"Simple Letter";#N/A,#N/A,TRUE,"Inside";#N/A,#N/A,TRUE,"Contents";#N/A,#N/A,TRUE,"Basis";#N/A,#N/A,TRUE,"Inclusions";#N/A,#N/A,TRUE,"Exclusions";#N/A,#N/A,TRUE,"Areas";#N/A,#N/A,TRUE,"Summary";#N/A,#N/A,TRUE,"Detail"}</definedName>
    <definedName name="sryeysr" localSheetId="1" hidden="1">{#N/A,#N/A,TRUE,"Cover";#N/A,#N/A,TRUE,"Conts";#N/A,#N/A,TRUE,"VOS";#N/A,#N/A,TRUE,"Warrington";#N/A,#N/A,TRUE,"Widnes"}</definedName>
    <definedName name="sryeysr" localSheetId="0" hidden="1">{#N/A,#N/A,TRUE,"Cover";#N/A,#N/A,TRUE,"Conts";#N/A,#N/A,TRUE,"VOS";#N/A,#N/A,TRUE,"Warrington";#N/A,#N/A,TRUE,"Widnes"}</definedName>
    <definedName name="sryeysr" hidden="1">{#N/A,#N/A,TRUE,"Cover";#N/A,#N/A,TRUE,"Conts";#N/A,#N/A,TRUE,"VOS";#N/A,#N/A,TRUE,"Warrington";#N/A,#N/A,TRUE,"Widnes"}</definedName>
    <definedName name="ss">#REF!</definedName>
    <definedName name="sss" localSheetId="1" hidden="1">{#N/A,#N/A,TRUE,"Cover";#N/A,#N/A,TRUE,"Conts";#N/A,#N/A,TRUE,"VOS";#N/A,#N/A,TRUE,"Warrington";#N/A,#N/A,TRUE,"Widnes"}</definedName>
    <definedName name="sss" localSheetId="0" hidden="1">{#N/A,#N/A,TRUE,"Cover";#N/A,#N/A,TRUE,"Conts";#N/A,#N/A,TRUE,"VOS";#N/A,#N/A,TRUE,"Warrington";#N/A,#N/A,TRUE,"Widnes"}</definedName>
    <definedName name="sss" hidden="1">{#N/A,#N/A,TRUE,"Cover";#N/A,#N/A,TRUE,"Conts";#N/A,#N/A,TRUE,"VOS";#N/A,#N/A,TRUE,"Warrington";#N/A,#N/A,TRUE,"Widnes"}</definedName>
    <definedName name="SSSD" localSheetId="1" hidden="1">{"'Break down'!$A$4"}</definedName>
    <definedName name="SSSD" localSheetId="0" hidden="1">{"'Break down'!$A$4"}</definedName>
    <definedName name="SSSD" hidden="1">{"'Break down'!$A$4"}</definedName>
    <definedName name="ssshhh" localSheetId="1" hidden="1">{#N/A,#N/A,FALSE,"SumG";#N/A,#N/A,FALSE,"ElecG";#N/A,#N/A,FALSE,"MechG";#N/A,#N/A,FALSE,"GeotG";#N/A,#N/A,FALSE,"PrcsG";#N/A,#N/A,FALSE,"TunnG";#N/A,#N/A,FALSE,"CivlG";#N/A,#N/A,FALSE,"NtwkG";#N/A,#N/A,FALSE,"EstgG";#N/A,#N/A,FALSE,"PEngG"}</definedName>
    <definedName name="ssshhh" localSheetId="0" hidden="1">{#N/A,#N/A,FALSE,"SumG";#N/A,#N/A,FALSE,"ElecG";#N/A,#N/A,FALSE,"MechG";#N/A,#N/A,FALSE,"GeotG";#N/A,#N/A,FALSE,"PrcsG";#N/A,#N/A,FALSE,"TunnG";#N/A,#N/A,FALSE,"CivlG";#N/A,#N/A,FALSE,"NtwkG";#N/A,#N/A,FALSE,"EstgG";#N/A,#N/A,FALSE,"PEngG"}</definedName>
    <definedName name="ssshhh" hidden="1">{#N/A,#N/A,FALSE,"SumG";#N/A,#N/A,FALSE,"ElecG";#N/A,#N/A,FALSE,"MechG";#N/A,#N/A,FALSE,"GeotG";#N/A,#N/A,FALSE,"PrcsG";#N/A,#N/A,FALSE,"TunnG";#N/A,#N/A,FALSE,"CivlG";#N/A,#N/A,FALSE,"NtwkG";#N/A,#N/A,FALSE,"EstgG";#N/A,#N/A,FALSE,"PEngG"}</definedName>
    <definedName name="ssss" localSheetId="1" hidden="1">{#N/A,#N/A,TRUE,"Basic";#N/A,#N/A,TRUE,"EXT-TABLE";#N/A,#N/A,TRUE,"STEEL";#N/A,#N/A,TRUE,"INT-Table";#N/A,#N/A,TRUE,"STEEL";#N/A,#N/A,TRUE,"Door"}</definedName>
    <definedName name="ssss" localSheetId="0" hidden="1">{#N/A,#N/A,TRUE,"Basic";#N/A,#N/A,TRUE,"EXT-TABLE";#N/A,#N/A,TRUE,"STEEL";#N/A,#N/A,TRUE,"INT-Table";#N/A,#N/A,TRUE,"STEEL";#N/A,#N/A,TRUE,"Door"}</definedName>
    <definedName name="ssss" hidden="1">{#N/A,#N/A,TRUE,"Basic";#N/A,#N/A,TRUE,"EXT-TABLE";#N/A,#N/A,TRUE,"STEEL";#N/A,#N/A,TRUE,"INT-Table";#N/A,#N/A,TRUE,"STEEL";#N/A,#N/A,TRUE,"Door"}</definedName>
    <definedName name="sssss" hidden="1">[6]SUMMARY!#REF!</definedName>
    <definedName name="SSSSSS" localSheetId="1" hidden="1">{#N/A,#N/A,TRUE,"Cover";#N/A,#N/A,TRUE,"Conts";#N/A,#N/A,TRUE,"VOS";#N/A,#N/A,TRUE,"Warrington";#N/A,#N/A,TRUE,"Widnes"}</definedName>
    <definedName name="SSSSSS" localSheetId="0" hidden="1">{#N/A,#N/A,TRUE,"Cover";#N/A,#N/A,TRUE,"Conts";#N/A,#N/A,TRUE,"VOS";#N/A,#N/A,TRUE,"Warrington";#N/A,#N/A,TRUE,"Widnes"}</definedName>
    <definedName name="SSSSSS" hidden="1">{#N/A,#N/A,TRUE,"Cover";#N/A,#N/A,TRUE,"Conts";#N/A,#N/A,TRUE,"VOS";#N/A,#N/A,TRUE,"Warrington";#N/A,#N/A,TRUE,"Widnes"}</definedName>
    <definedName name="sssssss">#REF!</definedName>
    <definedName name="Staircase">#REF!</definedName>
    <definedName name="Staircase2">#REF!</definedName>
    <definedName name="State">#REF!</definedName>
    <definedName name="STATUS">#REF!</definedName>
    <definedName name="steam_props">#REF!</definedName>
    <definedName name="stop" hidden="1">[14]Demand!#REF!</definedName>
    <definedName name="stri1">#REF!</definedName>
    <definedName name="stri1_1">#N/A</definedName>
    <definedName name="stri2">#REF!</definedName>
    <definedName name="stri2_1">#N/A</definedName>
    <definedName name="StrID">#REF!</definedName>
    <definedName name="structure">#REF!</definedName>
    <definedName name="stryt5u8h87" localSheetId="1" hidden="1">{#N/A,#N/A,TRUE,"Cover";#N/A,#N/A,TRUE,"Conts";#N/A,#N/A,TRUE,"VOS";#N/A,#N/A,TRUE,"Warrington";#N/A,#N/A,TRUE,"Widnes"}</definedName>
    <definedName name="stryt5u8h87" localSheetId="0" hidden="1">{#N/A,#N/A,TRUE,"Cover";#N/A,#N/A,TRUE,"Conts";#N/A,#N/A,TRUE,"VOS";#N/A,#N/A,TRUE,"Warrington";#N/A,#N/A,TRUE,"Widnes"}</definedName>
    <definedName name="stryt5u8h87" hidden="1">{#N/A,#N/A,TRUE,"Cover";#N/A,#N/A,TRUE,"Conts";#N/A,#N/A,TRUE,"VOS";#N/A,#N/A,TRUE,"Warrington";#N/A,#N/A,TRUE,"Widnes"}</definedName>
    <definedName name="Subbase">#REF!</definedName>
    <definedName name="Subject">#REF!</definedName>
    <definedName name="SUBMOD">#REF!</definedName>
    <definedName name="SUBR_A">#REF!</definedName>
    <definedName name="SUBR_AR">#REF!</definedName>
    <definedName name="SUBR_C">#REF!</definedName>
    <definedName name="SUBR_ERR">#REF!</definedName>
    <definedName name="SUBR_L">#REF!</definedName>
    <definedName name="SUBR_LC">#REF!</definedName>
    <definedName name="SUBR_R">#REF!</definedName>
    <definedName name="SUBR_TK">#REF!</definedName>
    <definedName name="SUM" localSheetId="1" hidden="1">{"'Sheet1 (2)'!$A$1:$C$61"}</definedName>
    <definedName name="SUM" localSheetId="0" hidden="1">{"'Sheet1 (2)'!$A$1:$C$61"}</definedName>
    <definedName name="SUM" hidden="1">{"'Sheet1 (2)'!$A$1:$C$61"}</definedName>
    <definedName name="summ" localSheetId="1" hidden="1">{#N/A,#N/A,TRUE,"Front";#N/A,#N/A,TRUE,"Simple Letter";#N/A,#N/A,TRUE,"Inside";#N/A,#N/A,TRUE,"Contents";#N/A,#N/A,TRUE,"Basis";#N/A,#N/A,TRUE,"Inclusions";#N/A,#N/A,TRUE,"Exclusions";#N/A,#N/A,TRUE,"Areas";#N/A,#N/A,TRUE,"Summary";#N/A,#N/A,TRUE,"Detail"}</definedName>
    <definedName name="summ" localSheetId="0" hidden="1">{#N/A,#N/A,TRUE,"Front";#N/A,#N/A,TRUE,"Simple Letter";#N/A,#N/A,TRUE,"Inside";#N/A,#N/A,TRUE,"Contents";#N/A,#N/A,TRUE,"Basis";#N/A,#N/A,TRUE,"Inclusions";#N/A,#N/A,TRUE,"Exclusions";#N/A,#N/A,TRUE,"Areas";#N/A,#N/A,TRUE,"Summary";#N/A,#N/A,TRUE,"Detail"}</definedName>
    <definedName name="summ" hidden="1">{#N/A,#N/A,TRUE,"Front";#N/A,#N/A,TRUE,"Simple Letter";#N/A,#N/A,TRUE,"Inside";#N/A,#N/A,TRUE,"Contents";#N/A,#N/A,TRUE,"Basis";#N/A,#N/A,TRUE,"Inclusions";#N/A,#N/A,TRUE,"Exclusions";#N/A,#N/A,TRUE,"Areas";#N/A,#N/A,TRUE,"Summary";#N/A,#N/A,TRUE,"Detail"}</definedName>
    <definedName name="Summary">#REF!</definedName>
    <definedName name="surarea2">#REF!</definedName>
    <definedName name="surarea2_1">#N/A</definedName>
    <definedName name="suresh" localSheetId="1" hidden="1">{#N/A,#N/A,TRUE,"Front";#N/A,#N/A,TRUE,"Simple Letter";#N/A,#N/A,TRUE,"Inside";#N/A,#N/A,TRUE,"Contents";#N/A,#N/A,TRUE,"Basis";#N/A,#N/A,TRUE,"Inclusions";#N/A,#N/A,TRUE,"Exclusions";#N/A,#N/A,TRUE,"Areas";#N/A,#N/A,TRUE,"Summary";#N/A,#N/A,TRUE,"Detail"}</definedName>
    <definedName name="suresh" localSheetId="0" hidden="1">{#N/A,#N/A,TRUE,"Front";#N/A,#N/A,TRUE,"Simple Letter";#N/A,#N/A,TRUE,"Inside";#N/A,#N/A,TRUE,"Contents";#N/A,#N/A,TRUE,"Basis";#N/A,#N/A,TRUE,"Inclusions";#N/A,#N/A,TRUE,"Exclusions";#N/A,#N/A,TRUE,"Areas";#N/A,#N/A,TRUE,"Summary";#N/A,#N/A,TRUE,"Detail"}</definedName>
    <definedName name="suresh" hidden="1">{#N/A,#N/A,TRUE,"Front";#N/A,#N/A,TRUE,"Simple Letter";#N/A,#N/A,TRUE,"Inside";#N/A,#N/A,TRUE,"Contents";#N/A,#N/A,TRUE,"Basis";#N/A,#N/A,TRUE,"Inclusions";#N/A,#N/A,TRUE,"Exclusions";#N/A,#N/A,TRUE,"Areas";#N/A,#N/A,TRUE,"Summary";#N/A,#N/A,TRUE,"Detail"}</definedName>
    <definedName name="Sydney">#REF!</definedName>
    <definedName name="syu" localSheetId="1" hidden="1">{#N/A,#N/A,TRUE,"Cover";#N/A,#N/A,TRUE,"Conts";#N/A,#N/A,TRUE,"VOS";#N/A,#N/A,TRUE,"Warrington";#N/A,#N/A,TRUE,"Widnes"}</definedName>
    <definedName name="syu" localSheetId="0" hidden="1">{#N/A,#N/A,TRUE,"Cover";#N/A,#N/A,TRUE,"Conts";#N/A,#N/A,TRUE,"VOS";#N/A,#N/A,TRUE,"Warrington";#N/A,#N/A,TRUE,"Widnes"}</definedName>
    <definedName name="syu" hidden="1">{#N/A,#N/A,TRUE,"Cover";#N/A,#N/A,TRUE,"Conts";#N/A,#N/A,TRUE,"VOS";#N/A,#N/A,TRUE,"Warrington";#N/A,#N/A,TRUE,"Widnes"}</definedName>
    <definedName name="sz" localSheetId="1" hidden="1">{"'Break down'!$A$4"}</definedName>
    <definedName name="sz" localSheetId="0" hidden="1">{"'Break down'!$A$4"}</definedName>
    <definedName name="sz" hidden="1">{"'Break down'!$A$4"}</definedName>
    <definedName name="t___0">#REF!</definedName>
    <definedName name="t___13">#REF!</definedName>
    <definedName name="T0">#REF!</definedName>
    <definedName name="tabb">#REF!</definedName>
    <definedName name="TABLE_4">#REF!</definedName>
    <definedName name="table1">#REF!</definedName>
    <definedName name="Table2">#REF!</definedName>
    <definedName name="Table3">#REF!</definedName>
    <definedName name="TableData">#REF!</definedName>
    <definedName name="TableSummary" hidden="1">#REF!</definedName>
    <definedName name="tabtdp">#REF!</definedName>
    <definedName name="tabtdp_1">#N/A</definedName>
    <definedName name="TackCoat">#REF!</definedName>
    <definedName name="tatsu" localSheetId="1" hidden="1">{#N/A,#N/A,FALSE,"Chi tiÆt"}</definedName>
    <definedName name="tatsu" localSheetId="0" hidden="1">{#N/A,#N/A,FALSE,"Chi tiÆt"}</definedName>
    <definedName name="tatsu" hidden="1">{#N/A,#N/A,FALSE,"Chi tiÆt"}</definedName>
    <definedName name="tb">#REF!</definedName>
    <definedName name="tbarri">#REF!</definedName>
    <definedName name="tbarri_1">#N/A</definedName>
    <definedName name="Tbc">#REF!</definedName>
    <definedName name="Tbc_1">#N/A</definedName>
    <definedName name="tbl_ProdInfo" hidden="1">#REF!</definedName>
    <definedName name="tcant">#REF!</definedName>
    <definedName name="tcant_1">#N/A</definedName>
    <definedName name="tcpdp">#REF!</definedName>
    <definedName name="tcpdp_1">#N/A</definedName>
    <definedName name="tcs">#REF!</definedName>
    <definedName name="te">#REF!</definedName>
    <definedName name="te6e66" localSheetId="1" hidden="1">{"'Sheet1'!$L$16"}</definedName>
    <definedName name="te6e66" localSheetId="0" hidden="1">{"'Sheet1'!$L$16"}</definedName>
    <definedName name="te6e66" hidden="1">{"'Sheet1'!$L$16"}</definedName>
    <definedName name="tem" localSheetId="1" hidden="1">{#N/A,#N/A,TRUE,"Front";#N/A,#N/A,TRUE,"Simple Letter";#N/A,#N/A,TRUE,"Inside";#N/A,#N/A,TRUE,"Contents";#N/A,#N/A,TRUE,"Basis";#N/A,#N/A,TRUE,"Inclusions";#N/A,#N/A,TRUE,"Exclusions";#N/A,#N/A,TRUE,"Areas";#N/A,#N/A,TRUE,"Summary";#N/A,#N/A,TRUE,"Detail"}</definedName>
    <definedName name="tem" localSheetId="0" hidden="1">{#N/A,#N/A,TRUE,"Front";#N/A,#N/A,TRUE,"Simple Letter";#N/A,#N/A,TRUE,"Inside";#N/A,#N/A,TRUE,"Contents";#N/A,#N/A,TRUE,"Basis";#N/A,#N/A,TRUE,"Inclusions";#N/A,#N/A,TRUE,"Exclusions";#N/A,#N/A,TRUE,"Areas";#N/A,#N/A,TRUE,"Summary";#N/A,#N/A,TRUE,"Detail"}</definedName>
    <definedName name="tem" hidden="1">{#N/A,#N/A,TRUE,"Front";#N/A,#N/A,TRUE,"Simple Letter";#N/A,#N/A,TRUE,"Inside";#N/A,#N/A,TRUE,"Contents";#N/A,#N/A,TRUE,"Basis";#N/A,#N/A,TRUE,"Inclusions";#N/A,#N/A,TRUE,"Exclusions";#N/A,#N/A,TRUE,"Areas";#N/A,#N/A,TRUE,"Summary";#N/A,#N/A,TRUE,"Detail"}</definedName>
    <definedName name="temp" localSheetId="1" hidden="1">{"'Break down'!$A$4"}</definedName>
    <definedName name="temp" localSheetId="0" hidden="1">{"'Break down'!$A$4"}</definedName>
    <definedName name="temp" hidden="1">{"'Break down'!$A$4"}</definedName>
    <definedName name="temp1" localSheetId="1" hidden="1">{#N/A,#N/A,TRUE,"Front";#N/A,#N/A,TRUE,"Simple Letter";#N/A,#N/A,TRUE,"Inside";#N/A,#N/A,TRUE,"Contents";#N/A,#N/A,TRUE,"Basis";#N/A,#N/A,TRUE,"Inclusions";#N/A,#N/A,TRUE,"Exclusions";#N/A,#N/A,TRUE,"Areas";#N/A,#N/A,TRUE,"Summary";#N/A,#N/A,TRUE,"Detail"}</definedName>
    <definedName name="temp1" localSheetId="0" hidden="1">{#N/A,#N/A,TRUE,"Front";#N/A,#N/A,TRUE,"Simple Letter";#N/A,#N/A,TRUE,"Inside";#N/A,#N/A,TRUE,"Contents";#N/A,#N/A,TRUE,"Basis";#N/A,#N/A,TRUE,"Inclusions";#N/A,#N/A,TRUE,"Exclusions";#N/A,#N/A,TRUE,"Areas";#N/A,#N/A,TRUE,"Summary";#N/A,#N/A,TRUE,"Detail"}</definedName>
    <definedName name="temp1" hidden="1">{#N/A,#N/A,TRUE,"Front";#N/A,#N/A,TRUE,"Simple Letter";#N/A,#N/A,TRUE,"Inside";#N/A,#N/A,TRUE,"Contents";#N/A,#N/A,TRUE,"Basis";#N/A,#N/A,TRUE,"Inclusions";#N/A,#N/A,TRUE,"Exclusions";#N/A,#N/A,TRUE,"Areas";#N/A,#N/A,TRUE,"Summary";#N/A,#N/A,TRUE,"Detail"}</definedName>
    <definedName name="tempo" localSheetId="1" hidden="1">{"'Break down'!$A$4"}</definedName>
    <definedName name="tempo" localSheetId="0" hidden="1">{"'Break down'!$A$4"}</definedName>
    <definedName name="tempo" hidden="1">{"'Break down'!$A$4"}</definedName>
    <definedName name="tempoz" localSheetId="1" hidden="1">{"'Break down'!$A$4"}</definedName>
    <definedName name="tempoz" localSheetId="0" hidden="1">{"'Break down'!$A$4"}</definedName>
    <definedName name="tempoz" hidden="1">{"'Break down'!$A$4"}</definedName>
    <definedName name="tempz" localSheetId="1" hidden="1">{"'Break down'!$A$4"}</definedName>
    <definedName name="tempz" localSheetId="0" hidden="1">{"'Break down'!$A$4"}</definedName>
    <definedName name="tempz" hidden="1">{"'Break down'!$A$4"}</definedName>
    <definedName name="TEs">#REF!</definedName>
    <definedName name="TEs___0">#REF!</definedName>
    <definedName name="TEs___13">#REF!</definedName>
    <definedName name="test">#REF!</definedName>
    <definedName name="test1">#REF!</definedName>
    <definedName name="TEt">#REF!</definedName>
    <definedName name="TEt___0">#REF!</definedName>
    <definedName name="TEt___13">#REF!</definedName>
    <definedName name="Text13">#REF!</definedName>
    <definedName name="TextRefCopyRangeCount" hidden="1">23</definedName>
    <definedName name="tfgf" hidden="1">#REF!</definedName>
    <definedName name="tg4tw">#REF!</definedName>
    <definedName name="th">#REF!</definedName>
    <definedName name="thikwing">#REF!</definedName>
    <definedName name="thikwing_1">#N/A</definedName>
    <definedName name="thomas" hidden="1">[53]w_dn_idd!$A$15:$F$23</definedName>
    <definedName name="thwghrt" localSheetId="1" hidden="1">{#N/A,#N/A,TRUE,"Cover";#N/A,#N/A,TRUE,"Conts";#N/A,#N/A,TRUE,"VOS";#N/A,#N/A,TRUE,"Warrington";#N/A,#N/A,TRUE,"Widnes"}</definedName>
    <definedName name="thwghrt" localSheetId="0" hidden="1">{#N/A,#N/A,TRUE,"Cover";#N/A,#N/A,TRUE,"Conts";#N/A,#N/A,TRUE,"VOS";#N/A,#N/A,TRUE,"Warrington";#N/A,#N/A,TRUE,"Widnes"}</definedName>
    <definedName name="thwghrt" hidden="1">{#N/A,#N/A,TRUE,"Cover";#N/A,#N/A,TRUE,"Conts";#N/A,#N/A,TRUE,"VOS";#N/A,#N/A,TRUE,"Warrington";#N/A,#N/A,TRUE,"Widnes"}</definedName>
    <definedName name="TITLE" localSheetId="1">#REF!</definedName>
    <definedName name="TITLE" localSheetId="0">#REF!</definedName>
    <definedName name="TITLE">#REF!</definedName>
    <definedName name="Title1" localSheetId="0">#REF!</definedName>
    <definedName name="Title1">#REF!</definedName>
    <definedName name="Title2" localSheetId="0">#REF!</definedName>
    <definedName name="Title2">#REF!</definedName>
    <definedName name="Tk">#REF!</definedName>
    <definedName name="Tl">#REF!</definedName>
    <definedName name="Tl_1">#N/A</definedName>
    <definedName name="tm" localSheetId="1" hidden="1">{"'Break down'!$A$4"}</definedName>
    <definedName name="tm" localSheetId="0" hidden="1">{"'Break down'!$A$4"}</definedName>
    <definedName name="tm" hidden="1">{"'Break down'!$A$4"}</definedName>
    <definedName name="tmp" localSheetId="1" hidden="1">{"'Break down'!$A$4"}</definedName>
    <definedName name="tmp" localSheetId="0" hidden="1">{"'Break down'!$A$4"}</definedName>
    <definedName name="tmp" hidden="1">{"'Break down'!$A$4"}</definedName>
    <definedName name="tmpz" localSheetId="1" hidden="1">{"'Break down'!$A$4"}</definedName>
    <definedName name="tmpz" localSheetId="0" hidden="1">{"'Break down'!$A$4"}</definedName>
    <definedName name="tmpz" hidden="1">{"'Break down'!$A$4"}</definedName>
    <definedName name="tmz" localSheetId="1" hidden="1">{"'Break down'!$A$4"}</definedName>
    <definedName name="tmz" localSheetId="0" hidden="1">{"'Break down'!$A$4"}</definedName>
    <definedName name="tmz" hidden="1">{"'Break down'!$A$4"}</definedName>
    <definedName name="tno" localSheetId="1" hidden="1">{"'Break down'!$A$4"}</definedName>
    <definedName name="tno" localSheetId="0" hidden="1">{"'Break down'!$A$4"}</definedName>
    <definedName name="tno" hidden="1">{"'Break down'!$A$4"}</definedName>
    <definedName name="tnoz" localSheetId="1" hidden="1">{"'Break down'!$A$4"}</definedName>
    <definedName name="tnoz" localSheetId="0" hidden="1">{"'Break down'!$A$4"}</definedName>
    <definedName name="tnoz" hidden="1">{"'Break down'!$A$4"}</definedName>
    <definedName name="tol">#REF!</definedName>
    <definedName name="tootoo" localSheetId="1" hidden="1">{#N/A,#N/A,FALSE,"Bericht 2";#N/A,#N/A,FALSE,"Bericht 3";#N/A,#N/A,FALSE,"Bericht 1"}</definedName>
    <definedName name="tootoo" localSheetId="0" hidden="1">{#N/A,#N/A,FALSE,"Bericht 2";#N/A,#N/A,FALSE,"Bericht 3";#N/A,#N/A,FALSE,"Bericht 1"}</definedName>
    <definedName name="tootoo" hidden="1">{#N/A,#N/A,FALSE,"Bericht 2";#N/A,#N/A,FALSE,"Bericht 3";#N/A,#N/A,FALSE,"Bericht 1"}</definedName>
    <definedName name="toparea1">#REF!</definedName>
    <definedName name="toparea1_1">#N/A</definedName>
    <definedName name="topl">#REF!</definedName>
    <definedName name="topn">#REF!</definedName>
    <definedName name="Total">#REF!</definedName>
    <definedName name="Total_Curb_Length">#REF!</definedName>
    <definedName name="Total_Interest">#REF!</definedName>
    <definedName name="Total_Pay">#REF!</definedName>
    <definedName name="TrafficSings">#REF!</definedName>
    <definedName name="trbnuomi" localSheetId="1" hidden="1">{#N/A,#N/A,TRUE,"Cover";#N/A,#N/A,TRUE,"Conts";#N/A,#N/A,TRUE,"VOS";#N/A,#N/A,TRUE,"Warrington";#N/A,#N/A,TRUE,"Widnes"}</definedName>
    <definedName name="trbnuomi" localSheetId="0" hidden="1">{#N/A,#N/A,TRUE,"Cover";#N/A,#N/A,TRUE,"Conts";#N/A,#N/A,TRUE,"VOS";#N/A,#N/A,TRUE,"Warrington";#N/A,#N/A,TRUE,"Widnes"}</definedName>
    <definedName name="trbnuomi" hidden="1">{#N/A,#N/A,TRUE,"Cover";#N/A,#N/A,TRUE,"Conts";#N/A,#N/A,TRUE,"VOS";#N/A,#N/A,TRUE,"Warrington";#N/A,#N/A,TRUE,"Widnes"}</definedName>
    <definedName name="trgr" localSheetId="1" hidden="1">{#N/A,#N/A,TRUE,"Cover";#N/A,#N/A,TRUE,"Conts";#N/A,#N/A,TRUE,"VOS";#N/A,#N/A,TRUE,"Warrington";#N/A,#N/A,TRUE,"Widnes"}</definedName>
    <definedName name="trgr" localSheetId="0" hidden="1">{#N/A,#N/A,TRUE,"Cover";#N/A,#N/A,TRUE,"Conts";#N/A,#N/A,TRUE,"VOS";#N/A,#N/A,TRUE,"Warrington";#N/A,#N/A,TRUE,"Widnes"}</definedName>
    <definedName name="trgr" hidden="1">{#N/A,#N/A,TRUE,"Cover";#N/A,#N/A,TRUE,"Conts";#N/A,#N/A,TRUE,"VOS";#N/A,#N/A,TRUE,"Warrington";#N/A,#N/A,TRUE,"Widnes"}</definedName>
    <definedName name="trhe" localSheetId="1" hidden="1">{#N/A,#N/A,TRUE,"Cover";#N/A,#N/A,TRUE,"Conts";#N/A,#N/A,TRUE,"VOS";#N/A,#N/A,TRUE,"Warrington";#N/A,#N/A,TRUE,"Widnes"}</definedName>
    <definedName name="trhe" localSheetId="0" hidden="1">{#N/A,#N/A,TRUE,"Cover";#N/A,#N/A,TRUE,"Conts";#N/A,#N/A,TRUE,"VOS";#N/A,#N/A,TRUE,"Warrington";#N/A,#N/A,TRUE,"Widnes"}</definedName>
    <definedName name="trhe" hidden="1">{#N/A,#N/A,TRUE,"Cover";#N/A,#N/A,TRUE,"Conts";#N/A,#N/A,TRUE,"VOS";#N/A,#N/A,TRUE,"Warrington";#N/A,#N/A,TRUE,"Widnes"}</definedName>
    <definedName name="trhsh" localSheetId="1" hidden="1">{#N/A,#N/A,TRUE,"Cover";#N/A,#N/A,TRUE,"Conts";#N/A,#N/A,TRUE,"VOS";#N/A,#N/A,TRUE,"Warrington";#N/A,#N/A,TRUE,"Widnes"}</definedName>
    <definedName name="trhsh" localSheetId="0" hidden="1">{#N/A,#N/A,TRUE,"Cover";#N/A,#N/A,TRUE,"Conts";#N/A,#N/A,TRUE,"VOS";#N/A,#N/A,TRUE,"Warrington";#N/A,#N/A,TRUE,"Widnes"}</definedName>
    <definedName name="trhsh" hidden="1">{#N/A,#N/A,TRUE,"Cover";#N/A,#N/A,TRUE,"Conts";#N/A,#N/A,TRUE,"VOS";#N/A,#N/A,TRUE,"Warrington";#N/A,#N/A,TRUE,"Widnes"}</definedName>
    <definedName name="trhsw" localSheetId="1" hidden="1">{#N/A,#N/A,TRUE,"Cover";#N/A,#N/A,TRUE,"Conts";#N/A,#N/A,TRUE,"VOS";#N/A,#N/A,TRUE,"Warrington";#N/A,#N/A,TRUE,"Widnes"}</definedName>
    <definedName name="trhsw" localSheetId="0" hidden="1">{#N/A,#N/A,TRUE,"Cover";#N/A,#N/A,TRUE,"Conts";#N/A,#N/A,TRUE,"VOS";#N/A,#N/A,TRUE,"Warrington";#N/A,#N/A,TRUE,"Widnes"}</definedName>
    <definedName name="trhsw" hidden="1">{#N/A,#N/A,TRUE,"Cover";#N/A,#N/A,TRUE,"Conts";#N/A,#N/A,TRUE,"VOS";#N/A,#N/A,TRUE,"Warrington";#N/A,#N/A,TRUE,"Widnes"}</definedName>
    <definedName name="tS">#REF!</definedName>
    <definedName name="tS___0">#REF!</definedName>
    <definedName name="tS___13">#REF!</definedName>
    <definedName name="TSCH">#REF!</definedName>
    <definedName name="tsidewlk">#REF!</definedName>
    <definedName name="tsidewlk_1">#N/A</definedName>
    <definedName name="tt">#REF!</definedName>
    <definedName name="ttt" localSheetId="1">#REF!</definedName>
    <definedName name="ttt" localSheetId="0">#REF!</definedName>
    <definedName name="ttt">#REF!</definedName>
    <definedName name="tttki" localSheetId="1" hidden="1">{"'Sheet1'!$L$16"}</definedName>
    <definedName name="tttki" localSheetId="0" hidden="1">{"'Sheet1'!$L$16"}</definedName>
    <definedName name="tttki" hidden="1">{"'Sheet1'!$L$16"}</definedName>
    <definedName name="tttm" localSheetId="1" hidden="1">{"'Sheet1'!$L$16"}</definedName>
    <definedName name="tttm" localSheetId="0" hidden="1">{"'Sheet1'!$L$16"}</definedName>
    <definedName name="tttm" hidden="1">{"'Sheet1'!$L$16"}</definedName>
    <definedName name="TTTT" localSheetId="1" hidden="1">{#N/A,#N/A,TRUE,"Cover";#N/A,#N/A,TRUE,"Conts";#N/A,#N/A,TRUE,"VOS";#N/A,#N/A,TRUE,"Warrington";#N/A,#N/A,TRUE,"Widnes"}</definedName>
    <definedName name="TTTT" localSheetId="0" hidden="1">{#N/A,#N/A,TRUE,"Cover";#N/A,#N/A,TRUE,"Conts";#N/A,#N/A,TRUE,"VOS";#N/A,#N/A,TRUE,"Warrington";#N/A,#N/A,TRUE,"Widnes"}</definedName>
    <definedName name="TTTT" hidden="1">{#N/A,#N/A,TRUE,"Cover";#N/A,#N/A,TRUE,"Conts";#N/A,#N/A,TRUE,"VOS";#N/A,#N/A,TRUE,"Warrington";#N/A,#N/A,TRUE,"Widnes"}</definedName>
    <definedName name="ttttki" localSheetId="1" hidden="1">{"'Sheet1'!$L$16"}</definedName>
    <definedName name="ttttki" localSheetId="0" hidden="1">{"'Sheet1'!$L$16"}</definedName>
    <definedName name="ttttki" hidden="1">{"'Sheet1'!$L$16"}</definedName>
    <definedName name="ttttl" localSheetId="1" hidden="1">{"'Sheet1'!$L$16"}</definedName>
    <definedName name="ttttl" localSheetId="0" hidden="1">{"'Sheet1'!$L$16"}</definedName>
    <definedName name="ttttl" hidden="1">{"'Sheet1'!$L$16"}</definedName>
    <definedName name="TUES1">#REF!</definedName>
    <definedName name="tui" localSheetId="1" hidden="1">{#N/A,#N/A,TRUE,"Cover";#N/A,#N/A,TRUE,"Conts";#N/A,#N/A,TRUE,"VOS";#N/A,#N/A,TRUE,"Warrington";#N/A,#N/A,TRUE,"Widnes"}</definedName>
    <definedName name="tui" localSheetId="0" hidden="1">{#N/A,#N/A,TRUE,"Cover";#N/A,#N/A,TRUE,"Conts";#N/A,#N/A,TRUE,"VOS";#N/A,#N/A,TRUE,"Warrington";#N/A,#N/A,TRUE,"Widnes"}</definedName>
    <definedName name="tui" hidden="1">{#N/A,#N/A,TRUE,"Cover";#N/A,#N/A,TRUE,"Conts";#N/A,#N/A,TRUE,"VOS";#N/A,#N/A,TRUE,"Warrington";#N/A,#N/A,TRUE,"Widnes"}</definedName>
    <definedName name="tuiop" localSheetId="1" hidden="1">{#N/A,#N/A,FALSE,"SUBS";#N/A,#N/A,FALSE,"SUPERS";#N/A,#N/A,FALSE,"FINISHES";#N/A,#N/A,FALSE,"FITTINGS";#N/A,#N/A,FALSE,"SERVICES";#N/A,#N/A,FALSE,"SITEWORKS"}</definedName>
    <definedName name="tuiop" localSheetId="0" hidden="1">{#N/A,#N/A,FALSE,"SUBS";#N/A,#N/A,FALSE,"SUPERS";#N/A,#N/A,FALSE,"FINISHES";#N/A,#N/A,FALSE,"FITTINGS";#N/A,#N/A,FALSE,"SERVICES";#N/A,#N/A,FALSE,"SITEWORKS"}</definedName>
    <definedName name="tuiop" hidden="1">{#N/A,#N/A,FALSE,"SUBS";#N/A,#N/A,FALSE,"SUPERS";#N/A,#N/A,FALSE,"FINISHES";#N/A,#N/A,FALSE,"FITTINGS";#N/A,#N/A,FALSE,"SERVICES";#N/A,#N/A,FALSE,"SITEWORKS"}</definedName>
    <definedName name="tuite" localSheetId="1" hidden="1">{#N/A,#N/A,TRUE,"Cover";#N/A,#N/A,TRUE,"Conts";#N/A,#N/A,TRUE,"VOS";#N/A,#N/A,TRUE,"Warrington";#N/A,#N/A,TRUE,"Widnes"}</definedName>
    <definedName name="tuite" localSheetId="0" hidden="1">{#N/A,#N/A,TRUE,"Cover";#N/A,#N/A,TRUE,"Conts";#N/A,#N/A,TRUE,"VOS";#N/A,#N/A,TRUE,"Warrington";#N/A,#N/A,TRUE,"Widnes"}</definedName>
    <definedName name="tuite" hidden="1">{#N/A,#N/A,TRUE,"Cover";#N/A,#N/A,TRUE,"Conts";#N/A,#N/A,TRUE,"VOS";#N/A,#N/A,TRUE,"Warrington";#N/A,#N/A,TRUE,"Widnes"}</definedName>
    <definedName name="Turk">#REF!</definedName>
    <definedName name="tvtyiuoujl" localSheetId="1" hidden="1">{#N/A,#N/A,TRUE,"Cover";#N/A,#N/A,TRUE,"Conts";#N/A,#N/A,TRUE,"VOS";#N/A,#N/A,TRUE,"Warrington";#N/A,#N/A,TRUE,"Widnes"}</definedName>
    <definedName name="tvtyiuoujl" localSheetId="0" hidden="1">{#N/A,#N/A,TRUE,"Cover";#N/A,#N/A,TRUE,"Conts";#N/A,#N/A,TRUE,"VOS";#N/A,#N/A,TRUE,"Warrington";#N/A,#N/A,TRUE,"Widnes"}</definedName>
    <definedName name="tvtyiuoujl" hidden="1">{#N/A,#N/A,TRUE,"Cover";#N/A,#N/A,TRUE,"Conts";#N/A,#N/A,TRUE,"VOS";#N/A,#N/A,TRUE,"Warrington";#N/A,#N/A,TRUE,"Widnes"}</definedName>
    <definedName name="ty" localSheetId="1" hidden="1">{#N/A,#N/A,TRUE,"Cover";#N/A,#N/A,TRUE,"Conts";#N/A,#N/A,TRUE,"VOS";#N/A,#N/A,TRUE,"Warrington";#N/A,#N/A,TRUE,"Widnes"}</definedName>
    <definedName name="ty" localSheetId="0" hidden="1">{#N/A,#N/A,TRUE,"Cover";#N/A,#N/A,TRUE,"Conts";#N/A,#N/A,TRUE,"VOS";#N/A,#N/A,TRUE,"Warrington";#N/A,#N/A,TRUE,"Widnes"}</definedName>
    <definedName name="ty" hidden="1">{#N/A,#N/A,TRUE,"Cover";#N/A,#N/A,TRUE,"Conts";#N/A,#N/A,TRUE,"VOS";#N/A,#N/A,TRUE,"Warrington";#N/A,#N/A,TRUE,"Widnes"}</definedName>
    <definedName name="Type3">#REF!</definedName>
    <definedName name="tyu" localSheetId="1" hidden="1">{#N/A,#N/A,TRUE,"COVER";#N/A,#N/A,TRUE,"DETAILS";#N/A,#N/A,TRUE,"SUMMARY";#N/A,#N/A,TRUE,"EXP MON";#N/A,#N/A,TRUE,"APPENDIX A";#N/A,#N/A,TRUE,"APPENDIX B";#N/A,#N/A,TRUE,"APPENDIX C";#N/A,#N/A,TRUE,"APPENDIX D";#N/A,#N/A,TRUE,"APPENDIX E";#N/A,#N/A,TRUE,"APPENDIX F";#N/A,#N/A,TRUE,"APPENDIX G"}</definedName>
    <definedName name="tyu" localSheetId="0" hidden="1">{#N/A,#N/A,TRUE,"COVER";#N/A,#N/A,TRUE,"DETAILS";#N/A,#N/A,TRUE,"SUMMARY";#N/A,#N/A,TRUE,"EXP MON";#N/A,#N/A,TRUE,"APPENDIX A";#N/A,#N/A,TRUE,"APPENDIX B";#N/A,#N/A,TRUE,"APPENDIX C";#N/A,#N/A,TRUE,"APPENDIX D";#N/A,#N/A,TRUE,"APPENDIX E";#N/A,#N/A,TRUE,"APPENDIX F";#N/A,#N/A,TRUE,"APPENDIX G"}</definedName>
    <definedName name="tyu" hidden="1">{#N/A,#N/A,TRUE,"COVER";#N/A,#N/A,TRUE,"DETAILS";#N/A,#N/A,TRUE,"SUMMARY";#N/A,#N/A,TRUE,"EXP MON";#N/A,#N/A,TRUE,"APPENDIX A";#N/A,#N/A,TRUE,"APPENDIX B";#N/A,#N/A,TRUE,"APPENDIX C";#N/A,#N/A,TRUE,"APPENDIX D";#N/A,#N/A,TRUE,"APPENDIX E";#N/A,#N/A,TRUE,"APPENDIX F";#N/A,#N/A,TRUE,"APPENDIX G"}</definedName>
    <definedName name="tyutri" localSheetId="1" hidden="1">{#N/A,#N/A,TRUE,"Cover";#N/A,#N/A,TRUE,"Conts";#N/A,#N/A,TRUE,"VOS";#N/A,#N/A,TRUE,"Warrington";#N/A,#N/A,TRUE,"Widnes"}</definedName>
    <definedName name="tyutri" localSheetId="0" hidden="1">{#N/A,#N/A,TRUE,"Cover";#N/A,#N/A,TRUE,"Conts";#N/A,#N/A,TRUE,"VOS";#N/A,#N/A,TRUE,"Warrington";#N/A,#N/A,TRUE,"Widnes"}</definedName>
    <definedName name="tyutri" hidden="1">{#N/A,#N/A,TRUE,"Cover";#N/A,#N/A,TRUE,"Conts";#N/A,#N/A,TRUE,"VOS";#N/A,#N/A,TRUE,"Warrington";#N/A,#N/A,TRUE,"Widnes"}</definedName>
    <definedName name="U">#REF!</definedName>
    <definedName name="ubaid" localSheetId="1" hidden="1">{#N/A,#N/A,FALSE,"VCR"}</definedName>
    <definedName name="ubaid" localSheetId="0" hidden="1">{#N/A,#N/A,FALSE,"VCR"}</definedName>
    <definedName name="ubaid" hidden="1">{#N/A,#N/A,FALSE,"VCR"}</definedName>
    <definedName name="Ubaide" localSheetId="1" hidden="1">{#N/A,#N/A,FALSE,"VCR"}</definedName>
    <definedName name="Ubaide" localSheetId="0" hidden="1">{#N/A,#N/A,FALSE,"VCR"}</definedName>
    <definedName name="Ubaide" hidden="1">{#N/A,#N/A,FALSE,"VCR"}</definedName>
    <definedName name="uhhtrytrs" localSheetId="1" hidden="1">{#N/A,#N/A,TRUE,"Cover";#N/A,#N/A,TRUE,"Conts";#N/A,#N/A,TRUE,"VOS";#N/A,#N/A,TRUE,"Warrington";#N/A,#N/A,TRUE,"Widnes"}</definedName>
    <definedName name="uhhtrytrs" localSheetId="0" hidden="1">{#N/A,#N/A,TRUE,"Cover";#N/A,#N/A,TRUE,"Conts";#N/A,#N/A,TRUE,"VOS";#N/A,#N/A,TRUE,"Warrington";#N/A,#N/A,TRUE,"Widnes"}</definedName>
    <definedName name="uhhtrytrs" hidden="1">{#N/A,#N/A,TRUE,"Cover";#N/A,#N/A,TRUE,"Conts";#N/A,#N/A,TRUE,"VOS";#N/A,#N/A,TRUE,"Warrington";#N/A,#N/A,TRUE,"Widnes"}</definedName>
    <definedName name="uiop" localSheetId="1" hidden="1">{#N/A,#N/A,TRUE,"COVER";#N/A,#N/A,TRUE,"DETAILS";#N/A,#N/A,TRUE,"SUMMARY";#N/A,#N/A,TRUE,"EXP MON";#N/A,#N/A,TRUE,"APPENDIX A";#N/A,#N/A,TRUE,"APPENDIX B";#N/A,#N/A,TRUE,"APPENDIX C";#N/A,#N/A,TRUE,"APPENDIX D";#N/A,#N/A,TRUE,"APPENDIX E";#N/A,#N/A,TRUE,"APPENDIX F";#N/A,#N/A,TRUE,"APPENDIX G"}</definedName>
    <definedName name="uiop" localSheetId="0" hidden="1">{#N/A,#N/A,TRUE,"COVER";#N/A,#N/A,TRUE,"DETAILS";#N/A,#N/A,TRUE,"SUMMARY";#N/A,#N/A,TRUE,"EXP MON";#N/A,#N/A,TRUE,"APPENDIX A";#N/A,#N/A,TRUE,"APPENDIX B";#N/A,#N/A,TRUE,"APPENDIX C";#N/A,#N/A,TRUE,"APPENDIX D";#N/A,#N/A,TRUE,"APPENDIX E";#N/A,#N/A,TRUE,"APPENDIX F";#N/A,#N/A,TRUE,"APPENDIX G"}</definedName>
    <definedName name="uiop" hidden="1">{#N/A,#N/A,TRUE,"COVER";#N/A,#N/A,TRUE,"DETAILS";#N/A,#N/A,TRUE,"SUMMARY";#N/A,#N/A,TRUE,"EXP MON";#N/A,#N/A,TRUE,"APPENDIX A";#N/A,#N/A,TRUE,"APPENDIX B";#N/A,#N/A,TRUE,"APPENDIX C";#N/A,#N/A,TRUE,"APPENDIX D";#N/A,#N/A,TRUE,"APPENDIX E";#N/A,#N/A,TRUE,"APPENDIX F";#N/A,#N/A,TRUE,"APPENDIX G"}</definedName>
    <definedName name="uiopbn" localSheetId="1" hidden="1">{#N/A,#N/A,FALSE,"SUBS";#N/A,#N/A,FALSE,"SUPERS";#N/A,#N/A,FALSE,"FINISHES";#N/A,#N/A,FALSE,"FITTINGS";#N/A,#N/A,FALSE,"SERVICES";#N/A,#N/A,FALSE,"SITEWORKS"}</definedName>
    <definedName name="uiopbn" localSheetId="0" hidden="1">{#N/A,#N/A,FALSE,"SUBS";#N/A,#N/A,FALSE,"SUPERS";#N/A,#N/A,FALSE,"FINISHES";#N/A,#N/A,FALSE,"FITTINGS";#N/A,#N/A,FALSE,"SERVICES";#N/A,#N/A,FALSE,"SITEWORKS"}</definedName>
    <definedName name="uiopbn" hidden="1">{#N/A,#N/A,FALSE,"SUBS";#N/A,#N/A,FALSE,"SUPERS";#N/A,#N/A,FALSE,"FINISHES";#N/A,#N/A,FALSE,"FITTINGS";#N/A,#N/A,FALSE,"SERVICES";#N/A,#N/A,FALSE,"SITEWORKS"}</definedName>
    <definedName name="uiopl" localSheetId="1" hidden="1">{#N/A,#N/A,TRUE,"COVER";#N/A,#N/A,TRUE,"DETAILS";#N/A,#N/A,TRUE,"SUMMARY";#N/A,#N/A,TRUE,"EXP MON";#N/A,#N/A,TRUE,"APPENDIX A";#N/A,#N/A,TRUE,"APPENDIX B";#N/A,#N/A,TRUE,"APPENDIX C";#N/A,#N/A,TRUE,"APPENDIX D";#N/A,#N/A,TRUE,"APPENDIX E";#N/A,#N/A,TRUE,"APPENDIX F";#N/A,#N/A,TRUE,"APPENDIX G"}</definedName>
    <definedName name="uiopl" localSheetId="0" hidden="1">{#N/A,#N/A,TRUE,"COVER";#N/A,#N/A,TRUE,"DETAILS";#N/A,#N/A,TRUE,"SUMMARY";#N/A,#N/A,TRUE,"EXP MON";#N/A,#N/A,TRUE,"APPENDIX A";#N/A,#N/A,TRUE,"APPENDIX B";#N/A,#N/A,TRUE,"APPENDIX C";#N/A,#N/A,TRUE,"APPENDIX D";#N/A,#N/A,TRUE,"APPENDIX E";#N/A,#N/A,TRUE,"APPENDIX F";#N/A,#N/A,TRUE,"APPENDIX G"}</definedName>
    <definedName name="uiopl" hidden="1">{#N/A,#N/A,TRUE,"COVER";#N/A,#N/A,TRUE,"DETAILS";#N/A,#N/A,TRUE,"SUMMARY";#N/A,#N/A,TRUE,"EXP MON";#N/A,#N/A,TRUE,"APPENDIX A";#N/A,#N/A,TRUE,"APPENDIX B";#N/A,#N/A,TRUE,"APPENDIX C";#N/A,#N/A,TRUE,"APPENDIX D";#N/A,#N/A,TRUE,"APPENDIX E";#N/A,#N/A,TRUE,"APPENDIX F";#N/A,#N/A,TRUE,"APPENDIX G"}</definedName>
    <definedName name="uit" localSheetId="1" hidden="1">{#N/A,#N/A,TRUE,"Cover";#N/A,#N/A,TRUE,"Conts";#N/A,#N/A,TRUE,"VOS";#N/A,#N/A,TRUE,"Warrington";#N/A,#N/A,TRUE,"Widnes"}</definedName>
    <definedName name="uit" localSheetId="0" hidden="1">{#N/A,#N/A,TRUE,"Cover";#N/A,#N/A,TRUE,"Conts";#N/A,#N/A,TRUE,"VOS";#N/A,#N/A,TRUE,"Warrington";#N/A,#N/A,TRUE,"Widnes"}</definedName>
    <definedName name="uit" hidden="1">{#N/A,#N/A,TRUE,"Cover";#N/A,#N/A,TRUE,"Conts";#N/A,#N/A,TRUE,"VOS";#N/A,#N/A,TRUE,"Warrington";#N/A,#N/A,TRUE,"Widnes"}</definedName>
    <definedName name="uiuif" localSheetId="1" hidden="1">{#N/A,#N/A,TRUE,"Cover";#N/A,#N/A,TRUE,"Conts";#N/A,#N/A,TRUE,"VOS";#N/A,#N/A,TRUE,"Warrington";#N/A,#N/A,TRUE,"Widnes"}</definedName>
    <definedName name="uiuif" localSheetId="0" hidden="1">{#N/A,#N/A,TRUE,"Cover";#N/A,#N/A,TRUE,"Conts";#N/A,#N/A,TRUE,"VOS";#N/A,#N/A,TRUE,"Warrington";#N/A,#N/A,TRUE,"Widnes"}</definedName>
    <definedName name="uiuif" hidden="1">{#N/A,#N/A,TRUE,"Cover";#N/A,#N/A,TRUE,"Conts";#N/A,#N/A,TRUE,"VOS";#N/A,#N/A,TRUE,"Warrington";#N/A,#N/A,TRUE,"Widnes"}</definedName>
    <definedName name="uiyuitii" localSheetId="1" hidden="1">{#N/A,#N/A,TRUE,"Cover";#N/A,#N/A,TRUE,"Conts";#N/A,#N/A,TRUE,"VOS";#N/A,#N/A,TRUE,"Warrington";#N/A,#N/A,TRUE,"Widnes"}</definedName>
    <definedName name="uiyuitii" localSheetId="0" hidden="1">{#N/A,#N/A,TRUE,"Cover";#N/A,#N/A,TRUE,"Conts";#N/A,#N/A,TRUE,"VOS";#N/A,#N/A,TRUE,"Warrington";#N/A,#N/A,TRUE,"Widnes"}</definedName>
    <definedName name="uiyuitii" hidden="1">{#N/A,#N/A,TRUE,"Cover";#N/A,#N/A,TRUE,"Conts";#N/A,#N/A,TRUE,"VOS";#N/A,#N/A,TRUE,"Warrington";#N/A,#N/A,TRUE,"Widnes"}</definedName>
    <definedName name="uj" localSheetId="1" hidden="1">{#N/A,#N/A,FALSE,"SumG";#N/A,#N/A,FALSE,"ElecG";#N/A,#N/A,FALSE,"MechG";#N/A,#N/A,FALSE,"GeotG";#N/A,#N/A,FALSE,"PrcsG";#N/A,#N/A,FALSE,"TunnG";#N/A,#N/A,FALSE,"CivlG";#N/A,#N/A,FALSE,"NtwkG";#N/A,#N/A,FALSE,"EstgG";#N/A,#N/A,FALSE,"PEngG"}</definedName>
    <definedName name="uj" localSheetId="0" hidden="1">{#N/A,#N/A,FALSE,"SumG";#N/A,#N/A,FALSE,"ElecG";#N/A,#N/A,FALSE,"MechG";#N/A,#N/A,FALSE,"GeotG";#N/A,#N/A,FALSE,"PrcsG";#N/A,#N/A,FALSE,"TunnG";#N/A,#N/A,FALSE,"CivlG";#N/A,#N/A,FALSE,"NtwkG";#N/A,#N/A,FALSE,"EstgG";#N/A,#N/A,FALSE,"PEngG"}</definedName>
    <definedName name="uj" hidden="1">{#N/A,#N/A,FALSE,"SumG";#N/A,#N/A,FALSE,"ElecG";#N/A,#N/A,FALSE,"MechG";#N/A,#N/A,FALSE,"GeotG";#N/A,#N/A,FALSE,"PrcsG";#N/A,#N/A,FALSE,"TunnG";#N/A,#N/A,FALSE,"CivlG";#N/A,#N/A,FALSE,"NtwkG";#N/A,#N/A,FALSE,"EstgG";#N/A,#N/A,FALSE,"PEngG"}</definedName>
    <definedName name="ulppuipui" localSheetId="1" hidden="1">{#N/A,#N/A,TRUE,"Cover";#N/A,#N/A,TRUE,"Conts";#N/A,#N/A,TRUE,"VOS";#N/A,#N/A,TRUE,"Warrington";#N/A,#N/A,TRUE,"Widnes"}</definedName>
    <definedName name="ulppuipui" localSheetId="0" hidden="1">{#N/A,#N/A,TRUE,"Cover";#N/A,#N/A,TRUE,"Conts";#N/A,#N/A,TRUE,"VOS";#N/A,#N/A,TRUE,"Warrington";#N/A,#N/A,TRUE,"Widnes"}</definedName>
    <definedName name="ulppuipui" hidden="1">{#N/A,#N/A,TRUE,"Cover";#N/A,#N/A,TRUE,"Conts";#N/A,#N/A,TRUE,"VOS";#N/A,#N/A,TRUE,"Warrington";#N/A,#N/A,TRUE,"Widnes"}</definedName>
    <definedName name="um">#REF!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NITS">#REF!</definedName>
    <definedName name="uoihg" localSheetId="1" hidden="1">{"'Sheet1'!$L$16"}</definedName>
    <definedName name="uoihg" localSheetId="0" hidden="1">{"'Sheet1'!$L$16"}</definedName>
    <definedName name="uoihg" hidden="1">{"'Sheet1'!$L$16"}</definedName>
    <definedName name="uolougouio" localSheetId="1" hidden="1">{#N/A,#N/A,TRUE,"Cover";#N/A,#N/A,TRUE,"Conts";#N/A,#N/A,TRUE,"VOS";#N/A,#N/A,TRUE,"Warrington";#N/A,#N/A,TRUE,"Widnes"}</definedName>
    <definedName name="uolougouio" localSheetId="0" hidden="1">{#N/A,#N/A,TRUE,"Cover";#N/A,#N/A,TRUE,"Conts";#N/A,#N/A,TRUE,"VOS";#N/A,#N/A,TRUE,"Warrington";#N/A,#N/A,TRUE,"Widnes"}</definedName>
    <definedName name="uolougouio" hidden="1">{#N/A,#N/A,TRUE,"Cover";#N/A,#N/A,TRUE,"Conts";#N/A,#N/A,TRUE,"VOS";#N/A,#N/A,TRUE,"Warrington";#N/A,#N/A,TRUE,"Widnes"}</definedName>
    <definedName name="update" localSheetId="1" hidden="1">{#N/A,#N/A,TRUE,"Front";#N/A,#N/A,TRUE,"Simple Letter";#N/A,#N/A,TRUE,"Inside";#N/A,#N/A,TRUE,"Contents";#N/A,#N/A,TRUE,"Basis";#N/A,#N/A,TRUE,"Inclusions";#N/A,#N/A,TRUE,"Exclusions";#N/A,#N/A,TRUE,"Areas";#N/A,#N/A,TRUE,"Summary";#N/A,#N/A,TRUE,"Detail"}</definedName>
    <definedName name="update" localSheetId="0" hidden="1">{#N/A,#N/A,TRUE,"Front";#N/A,#N/A,TRUE,"Simple Letter";#N/A,#N/A,TRUE,"Inside";#N/A,#N/A,TRUE,"Contents";#N/A,#N/A,TRUE,"Basis";#N/A,#N/A,TRUE,"Inclusions";#N/A,#N/A,TRUE,"Exclusions";#N/A,#N/A,TRUE,"Areas";#N/A,#N/A,TRUE,"Summary";#N/A,#N/A,TRUE,"Detail"}</definedName>
    <definedName name="update" hidden="1">{#N/A,#N/A,TRUE,"Front";#N/A,#N/A,TRUE,"Simple Letter";#N/A,#N/A,TRUE,"Inside";#N/A,#N/A,TRUE,"Contents";#N/A,#N/A,TRUE,"Basis";#N/A,#N/A,TRUE,"Inclusions";#N/A,#N/A,TRUE,"Exclusions";#N/A,#N/A,TRUE,"Areas";#N/A,#N/A,TRUE,"Summary";#N/A,#N/A,TRUE,"Detail"}</definedName>
    <definedName name="uppipeabt">#REF!</definedName>
    <definedName name="uppipeabt_1">#N/A</definedName>
    <definedName name="uppipebox">#REF!</definedName>
    <definedName name="uppipebox_1">#N/A</definedName>
    <definedName name="USD">#REF!</definedName>
    <definedName name="USDRs">#REF!</definedName>
    <definedName name="USDYen">#REF!</definedName>
    <definedName name="UU" localSheetId="1" hidden="1">{#N/A,#N/A,FALSE,"JACKETS (1100 t) (1)"}</definedName>
    <definedName name="UU" localSheetId="0" hidden="1">{#N/A,#N/A,FALSE,"JACKETS (1100 t) (1)"}</definedName>
    <definedName name="UU" hidden="1">{#N/A,#N/A,FALSE,"JACKETS (1100 t) (1)"}</definedName>
    <definedName name="uuuu" localSheetId="1" hidden="1">{"'Break down'!$A$4"}</definedName>
    <definedName name="uuuu" localSheetId="0" hidden="1">{"'Break down'!$A$4"}</definedName>
    <definedName name="uuuu" hidden="1">{"'Break down'!$A$4"}</definedName>
    <definedName name="uuuuz" localSheetId="1" hidden="1">{"'Break down'!$A$4"}</definedName>
    <definedName name="uuuuz" localSheetId="0" hidden="1">{"'Break down'!$A$4"}</definedName>
    <definedName name="uuuuz" hidden="1">{"'Break down'!$A$4"}</definedName>
    <definedName name="uuuyi" localSheetId="1" hidden="1">{"'Break down'!$A$4"}</definedName>
    <definedName name="uuuyi" localSheetId="0" hidden="1">{"'Break down'!$A$4"}</definedName>
    <definedName name="uuuyi" hidden="1">{"'Break down'!$A$4"}</definedName>
    <definedName name="uyfyt" localSheetId="1" hidden="1">{"'Sheet1'!$L$16"}</definedName>
    <definedName name="uyfyt" localSheetId="0" hidden="1">{"'Sheet1'!$L$16"}</definedName>
    <definedName name="uyfyt" hidden="1">{"'Sheet1'!$L$16"}</definedName>
    <definedName name="uyg" localSheetId="1" hidden="1">{"'Sheet1'!$L$16"}</definedName>
    <definedName name="uyg" localSheetId="0" hidden="1">{"'Sheet1'!$L$16"}</definedName>
    <definedName name="uyg" hidden="1">{"'Sheet1'!$L$16"}</definedName>
    <definedName name="v" localSheetId="1" hidden="1">{#N/A,#N/A,TRUE,"Cover";#N/A,#N/A,TRUE,"Conts";#N/A,#N/A,TRUE,"VOS";#N/A,#N/A,TRUE,"Warrington";#N/A,#N/A,TRUE,"Widnes"}</definedName>
    <definedName name="v" localSheetId="0" hidden="1">{#N/A,#N/A,TRUE,"Cover";#N/A,#N/A,TRUE,"Conts";#N/A,#N/A,TRUE,"VOS";#N/A,#N/A,TRUE,"Warrington";#N/A,#N/A,TRUE,"Widnes"}</definedName>
    <definedName name="v" hidden="1">{#N/A,#N/A,TRUE,"Cover";#N/A,#N/A,TRUE,"Conts";#N/A,#N/A,TRUE,"VOS";#N/A,#N/A,TRUE,"Warrington";#N/A,#N/A,TRUE,"Widnes"}</definedName>
    <definedName name="va">#REF!</definedName>
    <definedName name="va___0">#REF!</definedName>
    <definedName name="va___13">#REF!</definedName>
    <definedName name="val">#REF!</definedName>
    <definedName name="VALUES">#REF!</definedName>
    <definedName name="Values_Entered" localSheetId="1">#N/A</definedName>
    <definedName name="Values_Entered" localSheetId="0">IF([46]!Loan_Amount*[46]!Interest_Rate*[46]!Loan_Years*[46]!Loan_Start&gt;0,1,0)</definedName>
    <definedName name="Values_Entered">IF([0]!Loan_Amount*[0]!Interest_Rate*[0]!Loan_Years*[0]!Loan_Start&gt;0,1,0)</definedName>
    <definedName name="VANDEMATARAM" localSheetId="0">#REF!</definedName>
    <definedName name="VANDEMATARAM">#REF!</definedName>
    <definedName name="Variation" localSheetId="1" hidden="1">{#N/A,#N/A,FALSE,"SumD";#N/A,#N/A,FALSE,"ElecD";#N/A,#N/A,FALSE,"MechD";#N/A,#N/A,FALSE,"GeotD";#N/A,#N/A,FALSE,"PrcsD";#N/A,#N/A,FALSE,"TunnD";#N/A,#N/A,FALSE,"CivlD";#N/A,#N/A,FALSE,"NtwkD";#N/A,#N/A,FALSE,"EstgD";#N/A,#N/A,FALSE,"PEngD"}</definedName>
    <definedName name="Variation" localSheetId="0" hidden="1">{#N/A,#N/A,FALSE,"SumD";#N/A,#N/A,FALSE,"ElecD";#N/A,#N/A,FALSE,"MechD";#N/A,#N/A,FALSE,"GeotD";#N/A,#N/A,FALSE,"PrcsD";#N/A,#N/A,FALSE,"TunnD";#N/A,#N/A,FALSE,"CivlD";#N/A,#N/A,FALSE,"NtwkD";#N/A,#N/A,FALSE,"EstgD";#N/A,#N/A,FALSE,"PEngD"}</definedName>
    <definedName name="Variation" hidden="1">{#N/A,#N/A,FALSE,"SumD";#N/A,#N/A,FALSE,"ElecD";#N/A,#N/A,FALSE,"MechD";#N/A,#N/A,FALSE,"GeotD";#N/A,#N/A,FALSE,"PrcsD";#N/A,#N/A,FALSE,"TunnD";#N/A,#N/A,FALSE,"CivlD";#N/A,#N/A,FALSE,"NtwkD";#N/A,#N/A,FALSE,"EstgD";#N/A,#N/A,FALSE,"PEngD"}</definedName>
    <definedName name="VB">#REF!</definedName>
    <definedName name="vbvbvb" localSheetId="1" hidden="1">{#N/A,#N/A,TRUE,"Front";#N/A,#N/A,TRUE,"Simple Letter";#N/A,#N/A,TRUE,"Inside";#N/A,#N/A,TRUE,"Contents";#N/A,#N/A,TRUE,"Basis";#N/A,#N/A,TRUE,"Inclusions";#N/A,#N/A,TRUE,"Exclusions";#N/A,#N/A,TRUE,"Areas";#N/A,#N/A,TRUE,"Summary";#N/A,#N/A,TRUE,"Detail"}</definedName>
    <definedName name="vbvbvb" localSheetId="0" hidden="1">{#N/A,#N/A,TRUE,"Front";#N/A,#N/A,TRUE,"Simple Letter";#N/A,#N/A,TRUE,"Inside";#N/A,#N/A,TRUE,"Contents";#N/A,#N/A,TRUE,"Basis";#N/A,#N/A,TRUE,"Inclusions";#N/A,#N/A,TRUE,"Exclusions";#N/A,#N/A,TRUE,"Areas";#N/A,#N/A,TRUE,"Summary";#N/A,#N/A,TRUE,"Detail"}</definedName>
    <definedName name="vbvbvb" hidden="1">{#N/A,#N/A,TRUE,"Front";#N/A,#N/A,TRUE,"Simple Letter";#N/A,#N/A,TRUE,"Inside";#N/A,#N/A,TRUE,"Contents";#N/A,#N/A,TRUE,"Basis";#N/A,#N/A,TRUE,"Inclusions";#N/A,#N/A,TRUE,"Exclusions";#N/A,#N/A,TRUE,"Areas";#N/A,#N/A,TRUE,"Summary";#N/A,#N/A,TRUE,"Detail"}</definedName>
    <definedName name="vbvbvvv" localSheetId="1" hidden="1">{#N/A,#N/A,TRUE,"Front";#N/A,#N/A,TRUE,"Simple Letter";#N/A,#N/A,TRUE,"Inside";#N/A,#N/A,TRUE,"Contents";#N/A,#N/A,TRUE,"Basis";#N/A,#N/A,TRUE,"Inclusions";#N/A,#N/A,TRUE,"Exclusions";#N/A,#N/A,TRUE,"Areas";#N/A,#N/A,TRUE,"Summary";#N/A,#N/A,TRUE,"Detail"}</definedName>
    <definedName name="vbvbvvv" localSheetId="0" hidden="1">{#N/A,#N/A,TRUE,"Front";#N/A,#N/A,TRUE,"Simple Letter";#N/A,#N/A,TRUE,"Inside";#N/A,#N/A,TRUE,"Contents";#N/A,#N/A,TRUE,"Basis";#N/A,#N/A,TRUE,"Inclusions";#N/A,#N/A,TRUE,"Exclusions";#N/A,#N/A,TRUE,"Areas";#N/A,#N/A,TRUE,"Summary";#N/A,#N/A,TRUE,"Detail"}</definedName>
    <definedName name="vbvbvvv" hidden="1">{#N/A,#N/A,TRUE,"Front";#N/A,#N/A,TRUE,"Simple Letter";#N/A,#N/A,TRUE,"Inside";#N/A,#N/A,TRUE,"Contents";#N/A,#N/A,TRUE,"Basis";#N/A,#N/A,TRUE,"Inclusions";#N/A,#N/A,TRUE,"Exclusions";#N/A,#N/A,TRUE,"Areas";#N/A,#N/A,TRUE,"Summary";#N/A,#N/A,TRUE,"Detail"}</definedName>
    <definedName name="VD">#REF!</definedName>
    <definedName name="verpile">#REF!</definedName>
    <definedName name="verpile_1">#N/A</definedName>
    <definedName name="vertical_col_and_corner_walls">#REF!</definedName>
    <definedName name="Vf">#REF!</definedName>
    <definedName name="vffsfs" localSheetId="1" hidden="1">{#N/A,#N/A,TRUE,"Basic";#N/A,#N/A,TRUE,"EXT-TABLE";#N/A,#N/A,TRUE,"STEEL";#N/A,#N/A,TRUE,"INT-Table";#N/A,#N/A,TRUE,"STEEL";#N/A,#N/A,TRUE,"Door"}</definedName>
    <definedName name="vffsfs" localSheetId="0" hidden="1">{#N/A,#N/A,TRUE,"Basic";#N/A,#N/A,TRUE,"EXT-TABLE";#N/A,#N/A,TRUE,"STEEL";#N/A,#N/A,TRUE,"INT-Table";#N/A,#N/A,TRUE,"STEEL";#N/A,#N/A,TRUE,"Door"}</definedName>
    <definedName name="vffsfs" hidden="1">{#N/A,#N/A,TRUE,"Basic";#N/A,#N/A,TRUE,"EXT-TABLE";#N/A,#N/A,TRUE,"STEEL";#N/A,#N/A,TRUE,"INT-Table";#N/A,#N/A,TRUE,"STEEL";#N/A,#N/A,TRUE,"Door"}</definedName>
    <definedName name="VIJE">#REF!</definedName>
    <definedName name="VIVEKANANDA">#REF!</definedName>
    <definedName name="vj" localSheetId="1" hidden="1">{#N/A,#N/A,TRUE,"Cover";#N/A,#N/A,TRUE,"Conts";#N/A,#N/A,TRUE,"VOS";#N/A,#N/A,TRUE,"Warrington";#N/A,#N/A,TRUE,"Widnes"}</definedName>
    <definedName name="vj" localSheetId="0" hidden="1">{#N/A,#N/A,TRUE,"Cover";#N/A,#N/A,TRUE,"Conts";#N/A,#N/A,TRUE,"VOS";#N/A,#N/A,TRUE,"Warrington";#N/A,#N/A,TRUE,"Widnes"}</definedName>
    <definedName name="vj" hidden="1">{#N/A,#N/A,TRUE,"Cover";#N/A,#N/A,TRUE,"Conts";#N/A,#N/A,TRUE,"VOS";#N/A,#N/A,TRUE,"Warrington";#N/A,#N/A,TRUE,"Widnes"}</definedName>
    <definedName name="vla" localSheetId="1" hidden="1">{"'Break down'!$A$4"}</definedName>
    <definedName name="vla" localSheetId="0" hidden="1">{"'Break down'!$A$4"}</definedName>
    <definedName name="vla" hidden="1">{"'Break down'!$A$4"}</definedName>
    <definedName name="volww">#REF!</definedName>
    <definedName name="volww_1">#N/A</definedName>
    <definedName name="Vsigma">#REF!</definedName>
    <definedName name="vv" localSheetId="1" hidden="1">{#N/A,#N/A,FALSE,"SumD";#N/A,#N/A,FALSE,"ElecD";#N/A,#N/A,FALSE,"MechD";#N/A,#N/A,FALSE,"GeotD";#N/A,#N/A,FALSE,"PrcsD";#N/A,#N/A,FALSE,"TunnD";#N/A,#N/A,FALSE,"CivlD";#N/A,#N/A,FALSE,"NtwkD";#N/A,#N/A,FALSE,"EstgD";#N/A,#N/A,FALSE,"PEngD"}</definedName>
    <definedName name="vv" localSheetId="0" hidden="1">{#N/A,#N/A,FALSE,"SumD";#N/A,#N/A,FALSE,"ElecD";#N/A,#N/A,FALSE,"MechD";#N/A,#N/A,FALSE,"GeotD";#N/A,#N/A,FALSE,"PrcsD";#N/A,#N/A,FALSE,"TunnD";#N/A,#N/A,FALSE,"CivlD";#N/A,#N/A,FALSE,"NtwkD";#N/A,#N/A,FALSE,"EstgD";#N/A,#N/A,FALSE,"PEngD"}</definedName>
    <definedName name="vv" hidden="1">{#N/A,#N/A,FALSE,"SumD";#N/A,#N/A,FALSE,"ElecD";#N/A,#N/A,FALSE,"MechD";#N/A,#N/A,FALSE,"GeotD";#N/A,#N/A,FALSE,"PrcsD";#N/A,#N/A,FALSE,"TunnD";#N/A,#N/A,FALSE,"CivlD";#N/A,#N/A,FALSE,"NtwkD";#N/A,#N/A,FALSE,"EstgD";#N/A,#N/A,FALSE,"PEngD"}</definedName>
    <definedName name="Vz">#REF!</definedName>
    <definedName name="W">#REF!</definedName>
    <definedName name="w26te" localSheetId="1" hidden="1">{#N/A,#N/A,TRUE,"Cover";#N/A,#N/A,TRUE,"Conts";#N/A,#N/A,TRUE,"VOS";#N/A,#N/A,TRUE,"Warrington";#N/A,#N/A,TRUE,"Widnes"}</definedName>
    <definedName name="w26te" localSheetId="0" hidden="1">{#N/A,#N/A,TRUE,"Cover";#N/A,#N/A,TRUE,"Conts";#N/A,#N/A,TRUE,"VOS";#N/A,#N/A,TRUE,"Warrington";#N/A,#N/A,TRUE,"Widnes"}</definedName>
    <definedName name="w26te" hidden="1">{#N/A,#N/A,TRUE,"Cover";#N/A,#N/A,TRUE,"Conts";#N/A,#N/A,TRUE,"VOS";#N/A,#N/A,TRUE,"Warrington";#N/A,#N/A,TRUE,"Widnes"}</definedName>
    <definedName name="w6y" localSheetId="1" hidden="1">{#N/A,#N/A,TRUE,"Cover";#N/A,#N/A,TRUE,"Conts";#N/A,#N/A,TRUE,"VOS";#N/A,#N/A,TRUE,"Warrington";#N/A,#N/A,TRUE,"Widnes"}</definedName>
    <definedName name="w6y" localSheetId="0" hidden="1">{#N/A,#N/A,TRUE,"Cover";#N/A,#N/A,TRUE,"Conts";#N/A,#N/A,TRUE,"VOS";#N/A,#N/A,TRUE,"Warrington";#N/A,#N/A,TRUE,"Widnes"}</definedName>
    <definedName name="w6y" hidden="1">{#N/A,#N/A,TRUE,"Cover";#N/A,#N/A,TRUE,"Conts";#N/A,#N/A,TRUE,"VOS";#N/A,#N/A,TRUE,"Warrington";#N/A,#N/A,TRUE,"Widnes"}</definedName>
    <definedName name="WA" localSheetId="1" hidden="1">{#N/A,#N/A,FALSE,"양식(을)"}</definedName>
    <definedName name="WA" localSheetId="0" hidden="1">{#N/A,#N/A,FALSE,"양식(을)"}</definedName>
    <definedName name="WA" hidden="1">{#N/A,#N/A,FALSE,"양식(을)"}</definedName>
    <definedName name="waff" localSheetId="1" hidden="1">{#N/A,#N/A,TRUE,"Cover";#N/A,#N/A,TRUE,"Conts";#N/A,#N/A,TRUE,"VOS";#N/A,#N/A,TRUE,"Warrington";#N/A,#N/A,TRUE,"Widnes"}</definedName>
    <definedName name="waff" localSheetId="0" hidden="1">{#N/A,#N/A,TRUE,"Cover";#N/A,#N/A,TRUE,"Conts";#N/A,#N/A,TRUE,"VOS";#N/A,#N/A,TRUE,"Warrington";#N/A,#N/A,TRUE,"Widnes"}</definedName>
    <definedName name="waff" hidden="1">{#N/A,#N/A,TRUE,"Cover";#N/A,#N/A,TRUE,"Conts";#N/A,#N/A,TRUE,"VOS";#N/A,#N/A,TRUE,"Warrington";#N/A,#N/A,TRUE,"Widnes"}</definedName>
    <definedName name="warergtrjyiu" localSheetId="1" hidden="1">{#N/A,#N/A,TRUE,"Cover";#N/A,#N/A,TRUE,"Conts";#N/A,#N/A,TRUE,"VOS";#N/A,#N/A,TRUE,"Warrington";#N/A,#N/A,TRUE,"Widnes"}</definedName>
    <definedName name="warergtrjyiu" localSheetId="0" hidden="1">{#N/A,#N/A,TRUE,"Cover";#N/A,#N/A,TRUE,"Conts";#N/A,#N/A,TRUE,"VOS";#N/A,#N/A,TRUE,"Warrington";#N/A,#N/A,TRUE,"Widnes"}</definedName>
    <definedName name="warergtrjyiu" hidden="1">{#N/A,#N/A,TRUE,"Cover";#N/A,#N/A,TRUE,"Conts";#N/A,#N/A,TRUE,"VOS";#N/A,#N/A,TRUE,"Warrington";#N/A,#N/A,TRUE,"Widnes"}</definedName>
    <definedName name="wawst" localSheetId="1" hidden="1">{#N/A,#N/A,TRUE,"Cover";#N/A,#N/A,TRUE,"Conts";#N/A,#N/A,TRUE,"VOS";#N/A,#N/A,TRUE,"Warrington";#N/A,#N/A,TRUE,"Widnes"}</definedName>
    <definedName name="wawst" localSheetId="0" hidden="1">{#N/A,#N/A,TRUE,"Cover";#N/A,#N/A,TRUE,"Conts";#N/A,#N/A,TRUE,"VOS";#N/A,#N/A,TRUE,"Warrington";#N/A,#N/A,TRUE,"Widnes"}</definedName>
    <definedName name="wawst" hidden="1">{#N/A,#N/A,TRUE,"Cover";#N/A,#N/A,TRUE,"Conts";#N/A,#N/A,TRUE,"VOS";#N/A,#N/A,TRUE,"Warrington";#N/A,#N/A,TRUE,"Widnes"}</definedName>
    <definedName name="wd">#REF!</definedName>
    <definedName name="WDMH">#REF!</definedName>
    <definedName name="we" localSheetId="1" hidden="1">{"'Break down'!$A$4"}</definedName>
    <definedName name="we" localSheetId="0" hidden="1">{"'Break down'!$A$4"}</definedName>
    <definedName name="we" hidden="1">{"'Break down'!$A$4"}</definedName>
    <definedName name="WearingCourse">#REF!</definedName>
    <definedName name="wegywegt" localSheetId="1" hidden="1">{#N/A,#N/A,TRUE,"Cover";#N/A,#N/A,TRUE,"Conts";#N/A,#N/A,TRUE,"VOS";#N/A,#N/A,TRUE,"Warrington";#N/A,#N/A,TRUE,"Widnes"}</definedName>
    <definedName name="wegywegt" localSheetId="0" hidden="1">{#N/A,#N/A,TRUE,"Cover";#N/A,#N/A,TRUE,"Conts";#N/A,#N/A,TRUE,"VOS";#N/A,#N/A,TRUE,"Warrington";#N/A,#N/A,TRUE,"Widnes"}</definedName>
    <definedName name="wegywegt" hidden="1">{#N/A,#N/A,TRUE,"Cover";#N/A,#N/A,TRUE,"Conts";#N/A,#N/A,TRUE,"VOS";#N/A,#N/A,TRUE,"Warrington";#N/A,#N/A,TRUE,"Widnes"}</definedName>
    <definedName name="weq" localSheetId="1" hidden="1">{#N/A,#N/A,FALSE,"SumD";#N/A,#N/A,FALSE,"ElecD";#N/A,#N/A,FALSE,"MechD";#N/A,#N/A,FALSE,"GeotD";#N/A,#N/A,FALSE,"PrcsD";#N/A,#N/A,FALSE,"TunnD";#N/A,#N/A,FALSE,"CivlD";#N/A,#N/A,FALSE,"NtwkD";#N/A,#N/A,FALSE,"EstgD";#N/A,#N/A,FALSE,"PEngD"}</definedName>
    <definedName name="weq" localSheetId="0" hidden="1">{#N/A,#N/A,FALSE,"SumD";#N/A,#N/A,FALSE,"ElecD";#N/A,#N/A,FALSE,"MechD";#N/A,#N/A,FALSE,"GeotD";#N/A,#N/A,FALSE,"PrcsD";#N/A,#N/A,FALSE,"TunnD";#N/A,#N/A,FALSE,"CivlD";#N/A,#N/A,FALSE,"NtwkD";#N/A,#N/A,FALSE,"EstgD";#N/A,#N/A,FALSE,"PEngD"}</definedName>
    <definedName name="weq" hidden="1">{#N/A,#N/A,FALSE,"SumD";#N/A,#N/A,FALSE,"ElecD";#N/A,#N/A,FALSE,"MechD";#N/A,#N/A,FALSE,"GeotD";#N/A,#N/A,FALSE,"PrcsD";#N/A,#N/A,FALSE,"TunnD";#N/A,#N/A,FALSE,"CivlD";#N/A,#N/A,FALSE,"NtwkD";#N/A,#N/A,FALSE,"EstgD";#N/A,#N/A,FALSE,"PEngD"}</definedName>
    <definedName name="wert" localSheetId="1" hidden="1">{#N/A,#N/A,TRUE,"Cover";#N/A,#N/A,TRUE,"Conts";#N/A,#N/A,TRUE,"VOS";#N/A,#N/A,TRUE,"Warrington";#N/A,#N/A,TRUE,"Widnes"}</definedName>
    <definedName name="wert" localSheetId="0" hidden="1">{#N/A,#N/A,TRUE,"Cover";#N/A,#N/A,TRUE,"Conts";#N/A,#N/A,TRUE,"VOS";#N/A,#N/A,TRUE,"Warrington";#N/A,#N/A,TRUE,"Widnes"}</definedName>
    <definedName name="wert" hidden="1">{#N/A,#N/A,TRUE,"Cover";#N/A,#N/A,TRUE,"Conts";#N/A,#N/A,TRUE,"VOS";#N/A,#N/A,TRUE,"Warrington";#N/A,#N/A,TRUE,"Widnes"}</definedName>
    <definedName name="WERWER" localSheetId="1" hidden="1">{#N/A,#N/A,FALSE,"양식(을)"}</definedName>
    <definedName name="WERWER" localSheetId="0" hidden="1">{#N/A,#N/A,FALSE,"양식(을)"}</definedName>
    <definedName name="WERWER" hidden="1">{#N/A,#N/A,FALSE,"양식(을)"}</definedName>
    <definedName name="WERWR" localSheetId="1" hidden="1">{#N/A,#N/A,FALSE,"양식(을)"}</definedName>
    <definedName name="WERWR" localSheetId="0" hidden="1">{#N/A,#N/A,FALSE,"양식(을)"}</definedName>
    <definedName name="WERWR" hidden="1">{#N/A,#N/A,FALSE,"양식(을)"}</definedName>
    <definedName name="WERWRWER" localSheetId="1" hidden="1">{#N/A,#N/A,FALSE,"양식(을)"}</definedName>
    <definedName name="WERWRWER" localSheetId="0" hidden="1">{#N/A,#N/A,FALSE,"양식(을)"}</definedName>
    <definedName name="WERWRWER" hidden="1">{#N/A,#N/A,FALSE,"양식(을)"}</definedName>
    <definedName name="wetjy" localSheetId="1" hidden="1">{#N/A,#N/A,TRUE,"Cover";#N/A,#N/A,TRUE,"Conts";#N/A,#N/A,TRUE,"VOS";#N/A,#N/A,TRUE,"Warrington";#N/A,#N/A,TRUE,"Widnes"}</definedName>
    <definedName name="wetjy" localSheetId="0" hidden="1">{#N/A,#N/A,TRUE,"Cover";#N/A,#N/A,TRUE,"Conts";#N/A,#N/A,TRUE,"VOS";#N/A,#N/A,TRUE,"Warrington";#N/A,#N/A,TRUE,"Widnes"}</definedName>
    <definedName name="wetjy" hidden="1">{#N/A,#N/A,TRUE,"Cover";#N/A,#N/A,TRUE,"Conts";#N/A,#N/A,TRUE,"VOS";#N/A,#N/A,TRUE,"Warrington";#N/A,#N/A,TRUE,"Widnes"}</definedName>
    <definedName name="wetyrutu" localSheetId="1" hidden="1">{#N/A,#N/A,TRUE,"Cover";#N/A,#N/A,TRUE,"Conts";#N/A,#N/A,TRUE,"VOS";#N/A,#N/A,TRUE,"Warrington";#N/A,#N/A,TRUE,"Widnes"}</definedName>
    <definedName name="wetyrutu" localSheetId="0" hidden="1">{#N/A,#N/A,TRUE,"Cover";#N/A,#N/A,TRUE,"Conts";#N/A,#N/A,TRUE,"VOS";#N/A,#N/A,TRUE,"Warrington";#N/A,#N/A,TRUE,"Widnes"}</definedName>
    <definedName name="wetyrutu" hidden="1">{#N/A,#N/A,TRUE,"Cover";#N/A,#N/A,TRUE,"Conts";#N/A,#N/A,TRUE,"VOS";#N/A,#N/A,TRUE,"Warrington";#N/A,#N/A,TRUE,"Widnes"}</definedName>
    <definedName name="wid">#REF!</definedName>
    <definedName name="widabt">#REF!</definedName>
    <definedName name="widabt_1">#N/A</definedName>
    <definedName name="Width">#REF!</definedName>
    <definedName name="Width_1">#N/A</definedName>
    <definedName name="widwing">#REF!</definedName>
    <definedName name="widwing_1">#N/A</definedName>
    <definedName name="william" localSheetId="1" hidden="1">{#N/A,#N/A,TRUE,"COVER";#N/A,#N/A,TRUE,"DETAILS";#N/A,#N/A,TRUE,"SUMMARY";#N/A,#N/A,TRUE,"EXP MON";#N/A,#N/A,TRUE,"APPENDIX A";#N/A,#N/A,TRUE,"APPENDIX B";#N/A,#N/A,TRUE,"APPENDIX C";#N/A,#N/A,TRUE,"APPENDIX D";#N/A,#N/A,TRUE,"APPENDIX E";#N/A,#N/A,TRUE,"APPENDIX F";#N/A,#N/A,TRUE,"APPENDIX G"}</definedName>
    <definedName name="william" localSheetId="0" hidden="1">{#N/A,#N/A,TRUE,"COVER";#N/A,#N/A,TRUE,"DETAILS";#N/A,#N/A,TRUE,"SUMMARY";#N/A,#N/A,TRUE,"EXP MON";#N/A,#N/A,TRUE,"APPENDIX A";#N/A,#N/A,TRUE,"APPENDIX B";#N/A,#N/A,TRUE,"APPENDIX C";#N/A,#N/A,TRUE,"APPENDIX D";#N/A,#N/A,TRUE,"APPENDIX E";#N/A,#N/A,TRUE,"APPENDIX F";#N/A,#N/A,TRUE,"APPENDIX G"}</definedName>
    <definedName name="william" hidden="1">{#N/A,#N/A,TRUE,"COVER";#N/A,#N/A,TRUE,"DETAILS";#N/A,#N/A,TRUE,"SUMMARY";#N/A,#N/A,TRUE,"EXP MON";#N/A,#N/A,TRUE,"APPENDIX A";#N/A,#N/A,TRUE,"APPENDIX B";#N/A,#N/A,TRUE,"APPENDIX C";#N/A,#N/A,TRUE,"APPENDIX D";#N/A,#N/A,TRUE,"APPENDIX E";#N/A,#N/A,TRUE,"APPENDIX F";#N/A,#N/A,TRUE,"APPENDIX G"}</definedName>
    <definedName name="wm.조골재1" localSheetId="1" hidden="1">{#N/A,#N/A,FALSE,"조골재"}</definedName>
    <definedName name="wm.조골재1" localSheetId="0" hidden="1">{#N/A,#N/A,FALSE,"조골재"}</definedName>
    <definedName name="wm.조골재1" hidden="1">{#N/A,#N/A,FALSE,"조골재"}</definedName>
    <definedName name="wmm">#REF!</definedName>
    <definedName name="WORKSHOP" localSheetId="1" hidden="1">{#N/A,#N/A,TRUE,"Basic";#N/A,#N/A,TRUE,"EXT-TABLE";#N/A,#N/A,TRUE,"STEEL";#N/A,#N/A,TRUE,"INT-Table";#N/A,#N/A,TRUE,"STEEL";#N/A,#N/A,TRUE,"Door"}</definedName>
    <definedName name="WORKSHOP" localSheetId="0" hidden="1">{#N/A,#N/A,TRUE,"Basic";#N/A,#N/A,TRUE,"EXT-TABLE";#N/A,#N/A,TRUE,"STEEL";#N/A,#N/A,TRUE,"INT-Table";#N/A,#N/A,TRUE,"STEEL";#N/A,#N/A,TRUE,"Door"}</definedName>
    <definedName name="WORKSHOP" hidden="1">{#N/A,#N/A,TRUE,"Basic";#N/A,#N/A,TRUE,"EXT-TABLE";#N/A,#N/A,TRUE,"STEEL";#N/A,#N/A,TRUE,"INT-Table";#N/A,#N/A,TRUE,"STEEL";#N/A,#N/A,TRUE,"Door"}</definedName>
    <definedName name="WP">#REF!</definedName>
    <definedName name="wqer" localSheetId="1" hidden="1">{#N/A,#N/A,TRUE,"Cover";#N/A,#N/A,TRUE,"Conts";#N/A,#N/A,TRUE,"VOS";#N/A,#N/A,TRUE,"Warrington";#N/A,#N/A,TRUE,"Widnes"}</definedName>
    <definedName name="wqer" localSheetId="0" hidden="1">{#N/A,#N/A,TRUE,"Cover";#N/A,#N/A,TRUE,"Conts";#N/A,#N/A,TRUE,"VOS";#N/A,#N/A,TRUE,"Warrington";#N/A,#N/A,TRUE,"Widnes"}</definedName>
    <definedName name="wqer" hidden="1">{#N/A,#N/A,TRUE,"Cover";#N/A,#N/A,TRUE,"Conts";#N/A,#N/A,TRUE,"VOS";#N/A,#N/A,TRUE,"Warrington";#N/A,#N/A,TRUE,"Widnes"}</definedName>
    <definedName name="WRITE" localSheetId="1" hidden="1">{#N/A,#N/A,FALSE,"CCTV"}</definedName>
    <definedName name="WRITE" localSheetId="0" hidden="1">{#N/A,#N/A,FALSE,"CCTV"}</definedName>
    <definedName name="WRITE" hidden="1">{#N/A,#N/A,FALSE,"CCTV"}</definedName>
    <definedName name="wrn.2번." localSheetId="1" hidden="1">{#N/A,#N/A,FALSE,"2~8번"}</definedName>
    <definedName name="wrn.2번." localSheetId="0" hidden="1">{#N/A,#N/A,FALSE,"2~8번"}</definedName>
    <definedName name="wrn.2번." hidden="1">{#N/A,#N/A,FALSE,"2~8번"}</definedName>
    <definedName name="wrn.abc." localSheetId="1" hidden="1">{#N/A,#N/A,TRUE,"천상그린44PY"}</definedName>
    <definedName name="wrn.abc." localSheetId="0" hidden="1">{#N/A,#N/A,TRUE,"천상그린44PY"}</definedName>
    <definedName name="wrn.abc." hidden="1">{#N/A,#N/A,TRUE,"천상그린44PY"}</definedName>
    <definedName name="wrn.all." localSheetId="1" hidden="1">{#N/A,#N/A,FALSE,"Pricing";#N/A,#N/A,FALSE,"Summary";#N/A,#N/A,FALSE,"CompProd";#N/A,#N/A,FALSE,"CompJobhrs";#N/A,#N/A,FALSE,"Escalation";#N/A,#N/A,FALSE,"Contingency";#N/A,#N/A,FALSE,"GM";#N/A,#N/A,FALSE,"CompWage";#N/A,#N/A,FALSE,"costSum"}</definedName>
    <definedName name="wrn.all." localSheetId="0" hidden="1">{#N/A,#N/A,FALSE,"Pricing";#N/A,#N/A,FALSE,"Summary";#N/A,#N/A,FALSE,"CompProd";#N/A,#N/A,FALSE,"CompJobhrs";#N/A,#N/A,FALSE,"Escalation";#N/A,#N/A,FALSE,"Contingency";#N/A,#N/A,FALSE,"GM";#N/A,#N/A,FALSE,"CompWage";#N/A,#N/A,FALSE,"costSum"}</definedName>
    <definedName name="wrn.all." hidden="1">{#N/A,#N/A,FALSE,"Pricing";#N/A,#N/A,FALSE,"Summary";#N/A,#N/A,FALSE,"CompProd";#N/A,#N/A,FALSE,"CompJobhrs";#N/A,#N/A,FALSE,"Escalation";#N/A,#N/A,FALSE,"Contingency";#N/A,#N/A,FALSE,"GM";#N/A,#N/A,FALSE,"CompWage";#N/A,#N/A,FALSE,"costSum"}</definedName>
    <definedName name="wrn.all._.lines." localSheetId="1" hidden="1">{#N/A,#N/A,FALSE,"Summary";#N/A,#N/A,FALSE,"3TJ";#N/A,#N/A,FALSE,"3TN";#N/A,#N/A,FALSE,"3TP";#N/A,#N/A,FALSE,"3SJ";#N/A,#N/A,FALSE,"3CJ";#N/A,#N/A,FALSE,"3CN";#N/A,#N/A,FALSE,"3CP";#N/A,#N/A,FALSE,"3A"}</definedName>
    <definedName name="wrn.all._.lines." localSheetId="0" hidden="1">{#N/A,#N/A,FALSE,"Summary";#N/A,#N/A,FALSE,"3TJ";#N/A,#N/A,FALSE,"3TN";#N/A,#N/A,FALSE,"3TP";#N/A,#N/A,FALSE,"3SJ";#N/A,#N/A,FALSE,"3CJ";#N/A,#N/A,FALSE,"3CN";#N/A,#N/A,FALSE,"3CP";#N/A,#N/A,FALSE,"3A"}</definedName>
    <definedName name="wrn.all._.lines." hidden="1">{#N/A,#N/A,FALSE,"Summary";#N/A,#N/A,FALSE,"3TJ";#N/A,#N/A,FALSE,"3TN";#N/A,#N/A,FALSE,"3TP";#N/A,#N/A,FALSE,"3SJ";#N/A,#N/A,FALSE,"3CJ";#N/A,#N/A,FALSE,"3CN";#N/A,#N/A,FALSE,"3CP";#N/A,#N/A,FALSE,"3A"}</definedName>
    <definedName name="wrn.Backup." localSheetId="1" hidden="1">{#N/A,#N/A,FALSE,"SUBS";#N/A,#N/A,FALSE,"SUPERS";#N/A,#N/A,FALSE,"FINISHES";#N/A,#N/A,FALSE,"FITTINGS";#N/A,#N/A,FALSE,"SERVICES";#N/A,#N/A,FALSE,"SITEWORKS"}</definedName>
    <definedName name="wrn.Backup." localSheetId="0" hidden="1">{#N/A,#N/A,FALSE,"SUBS";#N/A,#N/A,FALSE,"SUPERS";#N/A,#N/A,FALSE,"FINISHES";#N/A,#N/A,FALSE,"FITTINGS";#N/A,#N/A,FALSE,"SERVICES";#N/A,#N/A,FALSE,"SITEWORKS"}</definedName>
    <definedName name="wrn.Backup." hidden="1">{#N/A,#N/A,FALSE,"SUBS";#N/A,#N/A,FALSE,"SUPERS";#N/A,#N/A,FALSE,"FINISHES";#N/A,#N/A,FALSE,"FITTINGS";#N/A,#N/A,FALSE,"SERVICES";#N/A,#N/A,FALSE,"SITEWORKS"}</definedName>
    <definedName name="wrn.backup1" localSheetId="1" hidden="1">{#N/A,#N/A,FALSE,"SUBS";#N/A,#N/A,FALSE,"SUPERS";#N/A,#N/A,FALSE,"FINISHES";#N/A,#N/A,FALSE,"FITTINGS";#N/A,#N/A,FALSE,"SERVICES";#N/A,#N/A,FALSE,"SITEWORKS"}</definedName>
    <definedName name="wrn.backup1" localSheetId="0" hidden="1">{#N/A,#N/A,FALSE,"SUBS";#N/A,#N/A,FALSE,"SUPERS";#N/A,#N/A,FALSE,"FINISHES";#N/A,#N/A,FALSE,"FITTINGS";#N/A,#N/A,FALSE,"SERVICES";#N/A,#N/A,FALSE,"SITEWORKS"}</definedName>
    <definedName name="wrn.backup1" hidden="1">{#N/A,#N/A,FALSE,"SUBS";#N/A,#N/A,FALSE,"SUPERS";#N/A,#N/A,FALSE,"FINISHES";#N/A,#N/A,FALSE,"FITTINGS";#N/A,#N/A,FALSE,"SERVICES";#N/A,#N/A,FALSE,"SITEWORKS"}</definedName>
    <definedName name="wrn.Barbara._.Modular._.Indirects." localSheetId="1" hidden="1">{#N/A,#N/A,FALSE,"COVER";#N/A,#N/A,FALSE,"RECAP";#N/A,#N/A,FALSE,"SANTA BARBARA NONMANUAL";#N/A,#N/A,FALSE,"CEQUIP";#N/A,#N/A,FALSE,"WRATE";#N/A,#N/A,FALSE,"INDIRECT";#N/A,#N/A,FALSE,"TRAIN";#N/A,#N/A,FALSE,"MANLOADED SCHEDULE"}</definedName>
    <definedName name="wrn.Barbara._.Modular._.Indirects." localSheetId="0" hidden="1">{#N/A,#N/A,FALSE,"COVER";#N/A,#N/A,FALSE,"RECAP";#N/A,#N/A,FALSE,"SANTA BARBARA NONMANUAL";#N/A,#N/A,FALSE,"CEQUIP";#N/A,#N/A,FALSE,"WRATE";#N/A,#N/A,FALSE,"INDIRECT";#N/A,#N/A,FALSE,"TRAIN";#N/A,#N/A,FALSE,"MANLOADED SCHEDULE"}</definedName>
    <definedName name="wrn.Barbara._.Modular._.Indirects." hidden="1">{#N/A,#N/A,FALSE,"COVER";#N/A,#N/A,FALSE,"RECAP";#N/A,#N/A,FALSE,"SANTA BARBARA NONMANUAL";#N/A,#N/A,FALSE,"CEQUIP";#N/A,#N/A,FALSE,"WRATE";#N/A,#N/A,FALSE,"INDIRECT";#N/A,#N/A,FALSE,"TRAIN";#N/A,#N/A,FALSE,"MANLOADED SCHEDULE"}</definedName>
    <definedName name="wrn.BILLS._.OF._.QUANTITY." localSheetId="1" hidden="1">{#N/A,#N/A,TRUE,"Str.";#N/A,#N/A,TRUE,"Steel &amp; Roof";#N/A,#N/A,TRUE,"Arc.";#N/A,#N/A,TRUE,"Preliminary";#N/A,#N/A,TRUE,"Sum_Prelim"}</definedName>
    <definedName name="wrn.BILLS._.OF._.QUANTITY." localSheetId="0" hidden="1">{#N/A,#N/A,TRUE,"Str.";#N/A,#N/A,TRUE,"Steel &amp; Roof";#N/A,#N/A,TRUE,"Arc.";#N/A,#N/A,TRUE,"Preliminary";#N/A,#N/A,TRUE,"Sum_Prelim"}</definedName>
    <definedName name="wrn.BILLS._.OF._.QUANTITY." hidden="1">{#N/A,#N/A,TRUE,"Str.";#N/A,#N/A,TRUE,"Steel &amp; Roof";#N/A,#N/A,TRUE,"Arc.";#N/A,#N/A,TRUE,"Preliminary";#N/A,#N/A,TRUE,"Sum_Prelim"}</definedName>
    <definedName name="wrn.BM." localSheetId="1" hidden="1">{#N/A,#N/A,FALSE,"CCTV"}</definedName>
    <definedName name="wrn.BM." localSheetId="0" hidden="1">{#N/A,#N/A,FALSE,"CCTV"}</definedName>
    <definedName name="wrn.BM." hidden="1">{#N/A,#N/A,FALSE,"CCTV"}</definedName>
    <definedName name="wrn.Chandana." localSheetId="1" hidden="1">{#N/A,#N/A,FALSE,"VCR"}</definedName>
    <definedName name="wrn.Chandana." localSheetId="0" hidden="1">{#N/A,#N/A,FALSE,"VCR"}</definedName>
    <definedName name="wrn.Chandana." hidden="1">{#N/A,#N/A,FALSE,"VCR"}</definedName>
    <definedName name="wrn.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i._.tiÆt." localSheetId="1" hidden="1">{#N/A,#N/A,FALSE,"Chi tiÆt"}</definedName>
    <definedName name="wrn.chi._.tiÆt." localSheetId="0" hidden="1">{#N/A,#N/A,FALSE,"Chi tiÆt"}</definedName>
    <definedName name="wrn.chi._.tiÆt." hidden="1">{#N/A,#N/A,FALSE,"Chi tiÆt"}</definedName>
    <definedName name="wrn.CHIEF._.REVIEW." localSheetId="1" hidden="1">{#N/A,#N/A,FALSE,"Q&amp;AE";#N/A,#N/A,FALSE,"Params";#N/A,#N/A,FALSE,"ReconE";#N/A,#N/A,FALSE,"CostCompE";#N/A,#N/A,FALSE,"SummaryE";#N/A,#N/A,FALSE,"Detail";#N/A,#N/A,FALSE,"PayItem"}</definedName>
    <definedName name="wrn.CHIEF._.REVIEW." localSheetId="0" hidden="1">{#N/A,#N/A,FALSE,"Q&amp;AE";#N/A,#N/A,FALSE,"Params";#N/A,#N/A,FALSE,"ReconE";#N/A,#N/A,FALSE,"CostCompE";#N/A,#N/A,FALSE,"SummaryE";#N/A,#N/A,FALSE,"Detail";#N/A,#N/A,FALSE,"PayItem"}</definedName>
    <definedName name="wrn.CHIEF._.REVIEW." hidden="1">{#N/A,#N/A,FALSE,"Q&amp;AE";#N/A,#N/A,FALSE,"Params";#N/A,#N/A,FALSE,"ReconE";#N/A,#N/A,FALSE,"CostCompE";#N/A,#N/A,FALSE,"SummaryE";#N/A,#N/A,FALSE,"Detail";#N/A,#N/A,FALSE,"PayItem"}</definedName>
    <definedName name="wrn.CIRCUITS." localSheetId="1" hidden="1">{"DBANK",#N/A,FALSE,"PriceE";"CKTS",#N/A,FALSE,"PriceE"}</definedName>
    <definedName name="wrn.CIRCUITS." localSheetId="0" hidden="1">{"DBANK",#N/A,FALSE,"PriceE";"CKTS",#N/A,FALSE,"PriceE"}</definedName>
    <definedName name="wrn.CIRCUITS." hidden="1">{"DBANK",#N/A,FALSE,"PriceE";"CKTS",#N/A,FALSE,"PriceE"}</definedName>
    <definedName name="wrn.Complete._.Cost._.Sheet." localSheetId="1"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localSheetId="0"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mplete._.Sys.._.Estimate." localSheetId="1" hidden="1">{#N/A,#N/A,TRUE,"Cover Memo";"Complete Sys. Estimate",#N/A,TRUE,"Change Summary";"Complete Sys. Estimate",#N/A,TRUE,"Estimate Summary";"Complete Sys. Estimate",#N/A,TRUE,"Dept. Summary";"Complete Sys. Estimate",#N/A,TRUE,"DOW Detail"}</definedName>
    <definedName name="wrn.Complete._.Sys.._.Estimate." localSheetId="0" hidden="1">{#N/A,#N/A,TRUE,"Cover Memo";"Complete Sys. Estimate",#N/A,TRUE,"Change Summary";"Complete Sys. Estimate",#N/A,TRUE,"Estimate Summary";"Complete Sys. Estimate",#N/A,TRUE,"Dept. Summary";"Complete Sys. Estimate",#N/A,TRUE,"DOW Detail"}</definedName>
    <definedName name="wrn.Complete._.Sys.._.Estimate." hidden="1">{#N/A,#N/A,TRUE,"Cover Memo";"Complete Sys. Estimate",#N/A,TRUE,"Change Summary";"Complete Sys. Estimate",#N/A,TRUE,"Estimate Summary";"Complete Sys. Estimate",#N/A,TRUE,"Dept. Summary";"Complete Sys. Estimate",#N/A,TRUE,"DOW Detail"}</definedName>
    <definedName name="wrn.Cost._.Report." localSheetId="1" hidden="1">{#N/A,#N/A,TRUE,"COVER";#N/A,#N/A,TRUE,"DETAILS";#N/A,#N/A,TRUE,"SUMMARY";#N/A,#N/A,TRUE,"EXP MON";#N/A,#N/A,TRUE,"APPENDIX A";#N/A,#N/A,TRUE,"APPENDIX B";#N/A,#N/A,TRUE,"APPENDIX C";#N/A,#N/A,TRUE,"APPENDIX D";#N/A,#N/A,TRUE,"APPENDIX E";#N/A,#N/A,TRUE,"APPENDIX F";#N/A,#N/A,TRUE,"APPENDIX G"}</definedName>
    <definedName name="wrn.Cost._.Report." localSheetId="0" hidden="1">{#N/A,#N/A,TRUE,"COVER";#N/A,#N/A,TRUE,"DETAILS";#N/A,#N/A,TRUE,"SUMMARY";#N/A,#N/A,TRUE,"EXP MON";#N/A,#N/A,TRUE,"APPENDIX A";#N/A,#N/A,TRUE,"APPENDIX B";#N/A,#N/A,TRUE,"APPENDIX C";#N/A,#N/A,TRUE,"APPENDIX D";#N/A,#N/A,TRUE,"APPENDIX E";#N/A,#N/A,TRUE,"APPENDIX F";#N/A,#N/A,TRUE,"APPENDIX G"}</definedName>
    <definedName name="wrn.Cost._.Report." hidden="1">{#N/A,#N/A,TRUE,"COVER";#N/A,#N/A,TRUE,"DETAILS";#N/A,#N/A,TRUE,"SUMMARY";#N/A,#N/A,TRUE,"EXP MON";#N/A,#N/A,TRUE,"APPENDIX A";#N/A,#N/A,TRUE,"APPENDIX B";#N/A,#N/A,TRUE,"APPENDIX C";#N/A,#N/A,TRUE,"APPENDIX D";#N/A,#N/A,TRUE,"APPENDIX E";#N/A,#N/A,TRUE,"APPENDIX F";#N/A,#N/A,TRUE,"APPENDIX G"}</definedName>
    <definedName name="wrn.Cost._.Summary." localSheetId="1" hidden="1">{"Cost Summary",#N/A,FALSE,"B";"Cost Detail 1",#N/A,FALSE,"C";"Cost Detail 2",#N/A,FALSE,"C"}</definedName>
    <definedName name="wrn.Cost._.Summary." localSheetId="0" hidden="1">{"Cost Summary",#N/A,FALSE,"B";"Cost Detail 1",#N/A,FALSE,"C";"Cost Detail 2",#N/A,FALSE,"C"}</definedName>
    <definedName name="wrn.Cost._.Summary." hidden="1">{"Cost Summary",#N/A,FALSE,"B";"Cost Detail 1",#N/A,FALSE,"C";"Cost Detail 2",#N/A,FALSE,"C"}</definedName>
    <definedName name="wrn.COST_SHEETS." localSheetId="1" hidden="1">{#N/A,#N/A,FALSE,"WBS 1.06";#N/A,#N/A,FALSE,"WBS 1.14";#N/A,#N/A,FALSE,"WBS 1.17";#N/A,#N/A,FALSE,"WBS 1.18"}</definedName>
    <definedName name="wrn.COST_SHEETS." localSheetId="0" hidden="1">{#N/A,#N/A,FALSE,"WBS 1.06";#N/A,#N/A,FALSE,"WBS 1.14";#N/A,#N/A,FALSE,"WBS 1.17";#N/A,#N/A,FALSE,"WBS 1.18"}</definedName>
    <definedName name="wrn.COST_SHEETS." hidden="1">{#N/A,#N/A,FALSE,"WBS 1.06";#N/A,#N/A,FALSE,"WBS 1.14";#N/A,#N/A,FALSE,"WBS 1.17";#N/A,#N/A,FALSE,"WBS 1.18"}</definedName>
    <definedName name="wrn.costprint." localSheetId="1" hidden="1">{"cost",#N/A,FALSE,"B";"Sum",#N/A,FALSE,"C";"Sal1",#N/A,FALSE,"D";"Sal2",#N/A,FALSE,"D";"Mob",#N/A,FALSE,"E";"Eqpcst1",#N/A,FALSE,"F";"Eqpcst2",#N/A,FALSE,"F";"Eqpcst3",#N/A,FALSE,"F";"Est1",#N/A,FALSE,"G";"Est2",#N/A,FALSE,"G";"Fin",#N/A,FALSE,"H";"EqpCal",#N/A,FALSE,"I";"ManCal1",#N/A,FALSE,"J";"ManCal2",#N/A,FALSE,"J";"Consm",#N/A,FALSE,"L";"B O",#N/A,FALSE,"M";"S C",#N/A,FALSE,"N"}</definedName>
    <definedName name="wrn.costprint." localSheetId="0" hidden="1">{"cost",#N/A,FALSE,"B";"Sum",#N/A,FALSE,"C";"Sal1",#N/A,FALSE,"D";"Sal2",#N/A,FALSE,"D";"Mob",#N/A,FALSE,"E";"Eqpcst1",#N/A,FALSE,"F";"Eqpcst2",#N/A,FALSE,"F";"Eqpcst3",#N/A,FALSE,"F";"Est1",#N/A,FALSE,"G";"Est2",#N/A,FALSE,"G";"Fin",#N/A,FALSE,"H";"EqpCal",#N/A,FALSE,"I";"ManCal1",#N/A,FALSE,"J";"ManCal2",#N/A,FALSE,"J";"Consm",#N/A,FALSE,"L";"B O",#N/A,FALSE,"M";"S C",#N/A,FALSE,"N"}</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Facility._.Estimate." localSheetId="1" hidden="1">{#N/A,#N/A,TRUE,"Cover Memo";"Facility Estimate",#N/A,TRUE,"Change Summary";"Facility Estimate",#N/A,TRUE,"Estimate Summary";"Facility Estimate",#N/A,TRUE,"Dept. Summary";"Facility Estimate",#N/A,TRUE,"DOW Detail"}</definedName>
    <definedName name="wrn.Facility._.Estimate." localSheetId="0" hidden="1">{#N/A,#N/A,TRUE,"Cover Memo";"Facility Estimate",#N/A,TRUE,"Change Summary";"Facility Estimate",#N/A,TRUE,"Estimate Summary";"Facility Estimate",#N/A,TRUE,"Dept. Summary";"Facility Estimate",#N/A,TRUE,"DOW Detail"}</definedName>
    <definedName name="wrn.Facility._.Estimate." hidden="1">{#N/A,#N/A,TRUE,"Cover Memo";"Facility Estimate",#N/A,TRUE,"Change Summary";"Facility Estimate",#N/A,TRUE,"Estimate Summary";"Facility Estimate",#N/A,TRUE,"Dept. Summary";"Facility Estimate",#N/A,TRUE,"DOW Detail"}</definedName>
    <definedName name="wrn.FINAL._.ESTIMATE." localSheetId="1" hidden="1">{#N/A,#N/A,FALSE,"ProjInfo";#N/A,#N/A,FALSE,"Params";#N/A,#N/A,FALSE,"Q&amp;AE";#N/A,#N/A,FALSE,"CostCompE";#N/A,#N/A,FALSE,"SummaryE";#N/A,#N/A,FALSE,"PayItem";#N/A,#N/A,FALSE,"Detail";#N/A,#N/A,FALSE,"ReconE"}</definedName>
    <definedName name="wrn.FINAL._.ESTIMATE." localSheetId="0" hidden="1">{#N/A,#N/A,FALSE,"ProjInfo";#N/A,#N/A,FALSE,"Params";#N/A,#N/A,FALSE,"Q&amp;AE";#N/A,#N/A,FALSE,"CostCompE";#N/A,#N/A,FALSE,"SummaryE";#N/A,#N/A,FALSE,"PayItem";#N/A,#N/A,FALSE,"Detail";#N/A,#N/A,FALSE,"ReconE"}</definedName>
    <definedName name="wrn.FINAL._.ESTIMATE." hidden="1">{#N/A,#N/A,FALSE,"ProjInfo";#N/A,#N/A,FALSE,"Params";#N/A,#N/A,FALSE,"Q&amp;AE";#N/A,#N/A,FALSE,"CostCompE";#N/A,#N/A,FALSE,"SummaryE";#N/A,#N/A,FALSE,"PayItem";#N/A,#N/A,FALSE,"Detail";#N/A,#N/A,FALSE,"ReconE"}</definedName>
    <definedName name="wrn.Fuel._.oil._.option." localSheetId="1" hidden="1">{"FUEL OIL",#N/A,FALSE,"Option"}</definedName>
    <definedName name="wrn.Fuel._.oil._.option." localSheetId="0" hidden="1">{"FUEL OIL",#N/A,FALSE,"Option"}</definedName>
    <definedName name="wrn.Fuel._.oil._.option." hidden="1">{"FUEL OIL",#N/A,FALSE,"Option"}</definedName>
    <definedName name="wrn.full." localSheetId="1" hidden="1">{"b",#N/A,FALSE,"B";"C 1",#N/A,FALSE,"C";"C 2",#N/A,FALSE,"C";"D 1",#N/A,FALSE,"D";"d 2",#N/A,FALSE,"D";"D 3",#N/A,FALSE,"D";"E",#N/A,FALSE,"E";"F 1",#N/A,FALSE,"F";"F 2",#N/A,FALSE,"F";"F 3",#N/A,FALSE,"F";"G 1",#N/A,FALSE,"G";"G 2",#N/A,FALSE,"G";"I 1",#N/A,FALSE,"I";"J 1",#N/A,FALSE,"J";"J 2",#N/A,FALSE,"J";"L",#N/A,FALSE,"L";"M 1",#N/A,FALSE,"M";"N",#N/A,FALSE,"N"}</definedName>
    <definedName name="wrn.full." localSheetId="0" hidden="1">{"b",#N/A,FALSE,"B";"C 1",#N/A,FALSE,"C";"C 2",#N/A,FALSE,"C";"D 1",#N/A,FALSE,"D";"d 2",#N/A,FALSE,"D";"D 3",#N/A,FALSE,"D";"E",#N/A,FALSE,"E";"F 1",#N/A,FALSE,"F";"F 2",#N/A,FALSE,"F";"F 3",#N/A,FALSE,"F";"G 1",#N/A,FALSE,"G";"G 2",#N/A,FALSE,"G";"I 1",#N/A,FALSE,"I";"J 1",#N/A,FALSE,"J";"J 2",#N/A,FALSE,"J";"L",#N/A,FALSE,"L";"M 1",#N/A,FALSE,"M";"N",#N/A,FALSE,"N"}</definedName>
    <definedName name="wrn.full." hidden="1">{"b",#N/A,FALSE,"B";"C 1",#N/A,FALSE,"C";"C 2",#N/A,FALSE,"C";"D 1",#N/A,FALSE,"D";"d 2",#N/A,FALSE,"D";"D 3",#N/A,FALSE,"D";"E",#N/A,FALSE,"E";"F 1",#N/A,FALSE,"F";"F 2",#N/A,FALSE,"F";"F 3",#N/A,FALSE,"F";"G 1",#N/A,FALSE,"G";"G 2",#N/A,FALSE,"G";"I 1",#N/A,FALSE,"I";"J 1",#N/A,FALSE,"J";"J 2",#N/A,FALSE,"J";"L",#N/A,FALSE,"L";"M 1",#N/A,FALSE,"M";"N",#N/A,FALSE,"N"}</definedName>
    <definedName name="wrn.Full._.Financials." localSheetId="1" hidden="1">{#N/A,#N/A,TRUE,"Financials";#N/A,#N/A,TRUE,"Operating Statistics";#N/A,#N/A,TRUE,"Capex &amp; Depreciation";#N/A,#N/A,TRUE,"Debt"}</definedName>
    <definedName name="wrn.Full._.Financials." localSheetId="0" hidden="1">{#N/A,#N/A,TRUE,"Financials";#N/A,#N/A,TRUE,"Operating Statistics";#N/A,#N/A,TRUE,"Capex &amp; Depreciation";#N/A,#N/A,TRUE,"Debt"}</definedName>
    <definedName name="wrn.Full._.Financials." hidden="1">{#N/A,#N/A,TRUE,"Financials";#N/A,#N/A,TRUE,"Operating Statistics";#N/A,#N/A,TRUE,"Capex &amp; Depreciation";#N/A,#N/A,TRUE,"Debt"}</definedName>
    <definedName name="wrn.Full._.Report." localSheetId="1"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0"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GRF_1." localSheetId="1" hidden="1">{"VISTA_1",#N/A,FALSE,"GRAFO"}</definedName>
    <definedName name="wrn.GRF_1." localSheetId="0" hidden="1">{"VISTA_1",#N/A,FALSE,"GRAFO"}</definedName>
    <definedName name="wrn.GRF_1." hidden="1">{"VISTA_1",#N/A,FALSE,"GRAFO"}</definedName>
    <definedName name="wrn.Manpower._.Details." localSheetId="1" hidden="1">{"Total Indirect Manpower",#N/A,FALSE,"J";"Total Direct Manpower",#N/A,FALSE,"J";"Direct Structural Manpower",#N/A,FALSE,"J";"Direct Mechanical Manpower",#N/A,FALSE,"J";"Direct Piping Manpower",#N/A,FALSE,"J";"Direct Tanks Manpower",#N/A,FALSE,"J";"Direct ElecInstrSS Manpower",#N/A,FALSE,"J"}</definedName>
    <definedName name="wrn.Manpower._.Details." localSheetId="0" hidden="1">{"Total Indirect Manpower",#N/A,FALSE,"J";"Total Direct Manpower",#N/A,FALSE,"J";"Direct Structural Manpower",#N/A,FALSE,"J";"Direct Mechanical Manpower",#N/A,FALSE,"J";"Direct Piping Manpower",#N/A,FALSE,"J";"Direct Tanks Manpower",#N/A,FALSE,"J";"Direct ElecInstrSS Manpower",#N/A,FALSE,"J"}</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OCS._.REPORT." localSheetId="1" hidden="1">{#N/A,#N/A,FALSE,"Cover";#N/A,#N/A,FALSE,"Index";#N/A,#N/A,FALSE,"Spec";#N/A,#N/A,FALSE,"Breakdown";#N/A,#N/A,FALSE,"Cost Plan"}</definedName>
    <definedName name="wrn.OCS._.REPORT." localSheetId="0" hidden="1">{#N/A,#N/A,FALSE,"Cover";#N/A,#N/A,FALSE,"Index";#N/A,#N/A,FALSE,"Spec";#N/A,#N/A,FALSE,"Breakdown";#N/A,#N/A,FALSE,"Cost Plan"}</definedName>
    <definedName name="wrn.OCS._.REPORT." hidden="1">{#N/A,#N/A,FALSE,"Cover";#N/A,#N/A,FALSE,"Index";#N/A,#N/A,FALSE,"Spec";#N/A,#N/A,FALSE,"Breakdown";#N/A,#N/A,FALSE,"Cost Plan"}</definedName>
    <definedName name="wrn.office." localSheetId="1"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0"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N_COSTS." localSheetId="1" hidden="1">{#N/A,#N/A,FALSE,"Summary";#N/A,#N/A,FALSE,"Plant";#N/A,#N/A,FALSE,"Staff";#N/A,#N/A,FALSE,"Prelim";#N/A,#N/A,FALSE,"Others"}</definedName>
    <definedName name="wrn.ON_COSTS." localSheetId="0" hidden="1">{#N/A,#N/A,FALSE,"Summary";#N/A,#N/A,FALSE,"Plant";#N/A,#N/A,FALSE,"Staff";#N/A,#N/A,FALSE,"Prelim";#N/A,#N/A,FALSE,"Others"}</definedName>
    <definedName name="wrn.ON_COSTS." hidden="1">{#N/A,#N/A,FALSE,"Summary";#N/A,#N/A,FALSE,"Plant";#N/A,#N/A,FALSE,"Staff";#N/A,#N/A,FALSE,"Prelim";#N/A,#N/A,FALSE,"Others"}</definedName>
    <definedName name="wrn.One._.Pager._.plus._.Technicals." localSheetId="1" hidden="1">{#N/A,#N/A,FALSE,"One Pager";#N/A,#N/A,FALSE,"Technical"}</definedName>
    <definedName name="wrn.One._.Pager._.plus._.Technicals." localSheetId="0" hidden="1">{#N/A,#N/A,FALSE,"One Pager";#N/A,#N/A,FALSE,"Technical"}</definedName>
    <definedName name="wrn.One._.Pager._.plus._.Technicals." hidden="1">{#N/A,#N/A,FALSE,"One Pager";#N/A,#N/A,FALSE,"Technical"}</definedName>
    <definedName name="wrn.pag_1." localSheetId="1" hidden="1">{#N/A,#N/A,FALSE,"COPERTINA"}</definedName>
    <definedName name="wrn.pag_1." localSheetId="0" hidden="1">{#N/A,#N/A,FALSE,"COPERTINA"}</definedName>
    <definedName name="wrn.pag_1." hidden="1">{#N/A,#N/A,FALSE,"COPERTINA"}</definedName>
    <definedName name="wrn.PRINT._.REPORT." localSheetId="1" hidden="1">{#N/A,#N/A,FALSE,"summary";#N/A,#N/A,FALSE,"preliminy";#N/A,#N/A,FALSE,"bill 3";#N/A,#N/A,FALSE,"bill 4"}</definedName>
    <definedName name="wrn.PRINT._.REPORT." localSheetId="0" hidden="1">{#N/A,#N/A,FALSE,"summary";#N/A,#N/A,FALSE,"preliminy";#N/A,#N/A,FALSE,"bill 3";#N/A,#N/A,FALSE,"bill 4"}</definedName>
    <definedName name="wrn.PRINT._.REPORT." hidden="1">{#N/A,#N/A,FALSE,"summary";#N/A,#N/A,FALSE,"preliminy";#N/A,#N/A,FALSE,"bill 3";#N/A,#N/A,FALSE,"bill 4"}</definedName>
    <definedName name="wrn.PrintallD." localSheetId="1" hidden="1">{#N/A,#N/A,FALSE,"SumD";#N/A,#N/A,FALSE,"ElecD";#N/A,#N/A,FALSE,"MechD";#N/A,#N/A,FALSE,"GeotD";#N/A,#N/A,FALSE,"PrcsD";#N/A,#N/A,FALSE,"TunnD";#N/A,#N/A,FALSE,"CivlD";#N/A,#N/A,FALSE,"NtwkD";#N/A,#N/A,FALSE,"EstgD";#N/A,#N/A,FALSE,"PEngD"}</definedName>
    <definedName name="wrn.PrintallD." localSheetId="0" hidden="1">{#N/A,#N/A,FALSE,"SumD";#N/A,#N/A,FALSE,"ElecD";#N/A,#N/A,FALSE,"MechD";#N/A,#N/A,FALSE,"GeotD";#N/A,#N/A,FALSE,"PrcsD";#N/A,#N/A,FALSE,"TunnD";#N/A,#N/A,FALSE,"CivlD";#N/A,#N/A,FALSE,"NtwkD";#N/A,#N/A,FALSE,"EstgD";#N/A,#N/A,FALSE,"PEngD"}</definedName>
    <definedName name="wrn.PrintallD." hidden="1">{#N/A,#N/A,FALSE,"SumD";#N/A,#N/A,FALSE,"ElecD";#N/A,#N/A,FALSE,"MechD";#N/A,#N/A,FALSE,"GeotD";#N/A,#N/A,FALSE,"PrcsD";#N/A,#N/A,FALSE,"TunnD";#N/A,#N/A,FALSE,"CivlD";#N/A,#N/A,FALSE,"NtwkD";#N/A,#N/A,FALSE,"EstgD";#N/A,#N/A,FALSE,"PEngD"}</definedName>
    <definedName name="wrn.PrintallG." localSheetId="1" hidden="1">{#N/A,#N/A,FALSE,"SumG";#N/A,#N/A,FALSE,"ElecG";#N/A,#N/A,FALSE,"MechG";#N/A,#N/A,FALSE,"GeotG";#N/A,#N/A,FALSE,"PrcsG";#N/A,#N/A,FALSE,"TunnG";#N/A,#N/A,FALSE,"CivlG";#N/A,#N/A,FALSE,"NtwkG";#N/A,#N/A,FALSE,"EstgG";#N/A,#N/A,FALSE,"PEngG"}</definedName>
    <definedName name="wrn.PrintallG." localSheetId="0" hidden="1">{#N/A,#N/A,FALSE,"SumG";#N/A,#N/A,FALSE,"ElecG";#N/A,#N/A,FALSE,"MechG";#N/A,#N/A,FALSE,"GeotG";#N/A,#N/A,FALSE,"PrcsG";#N/A,#N/A,FALSE,"TunnG";#N/A,#N/A,FALSE,"CivlG";#N/A,#N/A,FALSE,"NtwkG";#N/A,#N/A,FALSE,"EstgG";#N/A,#N/A,FALSE,"PEngG"}</definedName>
    <definedName name="wrn.PrintallG." hidden="1">{#N/A,#N/A,FALSE,"SumG";#N/A,#N/A,FALSE,"ElecG";#N/A,#N/A,FALSE,"MechG";#N/A,#N/A,FALSE,"GeotG";#N/A,#N/A,FALSE,"PrcsG";#N/A,#N/A,FALSE,"TunnG";#N/A,#N/A,FALSE,"CivlG";#N/A,#N/A,FALSE,"NtwkG";#N/A,#N/A,FALSE,"EstgG";#N/A,#N/A,FALSE,"PEngG"}</definedName>
    <definedName name="wrn.ratio." localSheetId="1" hidden="1">{#N/A,#N/A,FALSE,"JACKETS (1100 t) (1)"}</definedName>
    <definedName name="wrn.ratio." localSheetId="0" hidden="1">{#N/A,#N/A,FALSE,"JACKETS (1100 t) (1)"}</definedName>
    <definedName name="wrn.ratio." hidden="1">{#N/A,#N/A,FALSE,"JACKETS (1100 t) (1)"}</definedName>
    <definedName name="wrn.Redundant._.Equipment._.Option." localSheetId="1" hidden="1">{"pumps",#N/A,FALSE,"Option"}</definedName>
    <definedName name="wrn.Redundant._.Equipment._.Option." localSheetId="0" hidden="1">{"pumps",#N/A,FALSE,"Option"}</definedName>
    <definedName name="wrn.Redundant._.Equipment._.Option." hidden="1">{"pumps",#N/A,FALSE,"Option"}</definedName>
    <definedName name="wrn.Ride._.Estimate." localSheetId="1" hidden="1">{#N/A,#N/A,TRUE,"Cover Memo";"Ride Estimate",#N/A,TRUE,"Change Summary";"Ride Estimate",#N/A,TRUE,"Estimate Summary";"Ride Estimate",#N/A,TRUE,"Dept. Summary";"Ride Estimate",#N/A,TRUE,"DOW Detail"}</definedName>
    <definedName name="wrn.Ride._.Estimate." localSheetId="0" hidden="1">{#N/A,#N/A,TRUE,"Cover Memo";"Ride Estimate",#N/A,TRUE,"Change Summary";"Ride Estimate",#N/A,TRUE,"Estimate Summary";"Ride Estimate",#N/A,TRUE,"Dept. Summary";"Ride Estimate",#N/A,TRUE,"DOW Detail"}</definedName>
    <definedName name="wrn.Ride._.Estimate." hidden="1">{#N/A,#N/A,TRUE,"Cover Memo";"Ride Estimate",#N/A,TRUE,"Change Summary";"Ride Estimate",#N/A,TRUE,"Estimate Summary";"Ride Estimate",#N/A,TRUE,"Dept. Summary";"Ride Estimate",#N/A,TRUE,"DOW Detail"}</definedName>
    <definedName name="wrn.seafirst." localSheetId="1"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0"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how._.Estimate." localSheetId="1" hidden="1">{#N/A,#N/A,TRUE,"Cover Memo";"Show Estimate",#N/A,TRUE,"Change Summary";"Show Estimate",#N/A,TRUE,"Estimate Summary";"Show Estimate",#N/A,TRUE,"Dept. Summary";"Show Estimate",#N/A,TRUE,"DOW Detail"}</definedName>
    <definedName name="wrn.Show._.Estimate." localSheetId="0" hidden="1">{#N/A,#N/A,TRUE,"Cover Memo";"Show Estimate",#N/A,TRUE,"Change Summary";"Show Estimate",#N/A,TRUE,"Estimate Summary";"Show Estimate",#N/A,TRUE,"Dept. Summary";"Show Estimate",#N/A,TRUE,"DOW Detail"}</definedName>
    <definedName name="wrn.Show._.Estimate." hidden="1">{#N/A,#N/A,TRUE,"Cover Memo";"Show Estimate",#N/A,TRUE,"Change Summary";"Show Estimate",#N/A,TRUE,"Estimate Summary";"Show Estimate",#N/A,TRUE,"Dept. Summary";"Show Estimate",#N/A,TRUE,"DOW Detail"}</definedName>
    <definedName name="wrn.STG._.BLDG._.ENCLOSURE." localSheetId="1" hidden="1">{"turbine",#N/A,FALSE,"Option"}</definedName>
    <definedName name="wrn.STG._.BLDG._.ENCLOSURE." localSheetId="0" hidden="1">{"turbine",#N/A,FALSE,"Option"}</definedName>
    <definedName name="wrn.STG._.BLDG._.ENCLOSURE." hidden="1">{"turbine",#N/A,FALSE,"Option"}</definedName>
    <definedName name="wrn.struckgi." localSheetId="1" hidden="1">{#N/A,#N/A,TRUE,"arnitower";#N/A,#N/A,TRUE,"arnigarage "}</definedName>
    <definedName name="wrn.struckgi." localSheetId="0" hidden="1">{#N/A,#N/A,TRUE,"arnitower";#N/A,#N/A,TRUE,"arnigarage "}</definedName>
    <definedName name="wrn.struckgi." hidden="1">{#N/A,#N/A,TRUE,"arnitower";#N/A,#N/A,TRUE,"arnigarage "}</definedName>
    <definedName name="wrn.test." localSheetId="1" hidden="1">{#N/A,#N/A,FALSE,"Bericht 2";#N/A,#N/A,FALSE,"Bericht 3";#N/A,#N/A,FALSE,"Bericht 1"}</definedName>
    <definedName name="wrn.test." localSheetId="0" hidden="1">{#N/A,#N/A,FALSE,"Bericht 2";#N/A,#N/A,FALSE,"Bericht 3";#N/A,#N/A,FALSE,"Bericht 1"}</definedName>
    <definedName name="wrn.test." hidden="1">{#N/A,#N/A,FALSE,"Bericht 2";#N/A,#N/A,FALSE,"Bericht 3";#N/A,#N/A,FALSE,"Bericht 1"}</definedName>
    <definedName name="wrn.TOCHTERMAN." localSheetId="1"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0"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Warrington._.Widnes._.QS._.Costs." localSheetId="1" hidden="1">{#N/A,#N/A,TRUE,"Cover";#N/A,#N/A,TRUE,"Conts";#N/A,#N/A,TRUE,"VOS";#N/A,#N/A,TRUE,"Warrington";#N/A,#N/A,TRUE,"Widnes"}</definedName>
    <definedName name="wrn.Warrington._.Widnes._.QS._.Costs." localSheetId="0" hidden="1">{#N/A,#N/A,TRUE,"Cover";#N/A,#N/A,TRUE,"Conts";#N/A,#N/A,TRUE,"VOS";#N/A,#N/A,TRUE,"Warrington";#N/A,#N/A,TRUE,"Widnes"}</definedName>
    <definedName name="wrn.Warrington._.Widnes._.QS._.Costs." hidden="1">{#N/A,#N/A,TRUE,"Cover";#N/A,#N/A,TRUE,"Conts";#N/A,#N/A,TRUE,"VOS";#N/A,#N/A,TRUE,"Warrington";#N/A,#N/A,TRUE,"Widnes"}</definedName>
    <definedName name="wrn.WHOUSE._.CT." localSheetId="1" hidden="1">{"WESTINGHOUSE",#N/A,FALSE,"Option"}</definedName>
    <definedName name="wrn.WHOUSE._.CT." localSheetId="0" hidden="1">{"WESTINGHOUSE",#N/A,FALSE,"Option"}</definedName>
    <definedName name="wrn.WHOUSE._.CT." hidden="1">{"WESTINGHOUSE",#N/A,FALSE,"Option"}</definedName>
    <definedName name="wrn.WorkBook._.Print." localSheetId="1"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localSheetId="0"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WorkBook._.Print." hidden="1">{#N/A,#N/A,TRUE,"Cross Checks";#N/A,#N/A,TRUE,"Balance Sheet";#N/A,#N/A,TRUE,"Share Capital &amp; Premium";#N/A,#N/A,TRUE,"Reserves";#N/A,#N/A,TRUE,"Minority Interests";#N/A,#N/A,TRUE,"Profit &amp; Loss";#N/A,#N/A,TRUE,"Sales";#N/A,#N/A,TRUE,"Cost of Sales";#N/A,#N/A,TRUE,"Admin";#N/A,#N/A,TRUE,"Other Income";#N/A,#N/A,TRUE,"Interest";#N/A,#N/A,TRUE,"Tangible Assets";#N/A,#N/A,TRUE,"Goodwill";#N/A,#N/A,TRUE,"Investments";#N/A,#N/A,TRUE,"Stocks";#N/A,#N/A,TRUE,"Debtors";#N/A,#N/A,TRUE,"Cash&amp;Loans";#N/A,#N/A,TRUE,"Creditors";#N/A,#N/A,TRUE,"Provisions";#N/A,#N/A,TRUE,"Lease Commitments";#N/A,#N/A,TRUE,"Analysis Tables";#N/A,#N/A,TRUE,"Tax";#N/A,#N/A,TRUE,"Intercompany";#N/A,#N/A,TRUE,"Cash_Flow";#N/A,#N/A,TRUE,"Cash Flow Back up";#N/A,#N/A,TRUE,"Acq-Dis B'Sheet"}</definedName>
    <definedName name="wrn.골재소요량." localSheetId="1" hidden="1">{#N/A,#N/A,FALSE,"골재소요량";#N/A,#N/A,FALSE,"골재소요량"}</definedName>
    <definedName name="wrn.골재소요량." localSheetId="0" hidden="1">{#N/A,#N/A,FALSE,"골재소요량";#N/A,#N/A,FALSE,"골재소요량"}</definedName>
    <definedName name="wrn.골재소요량." hidden="1">{#N/A,#N/A,FALSE,"골재소요량";#N/A,#N/A,FALSE,"골재소요량"}</definedName>
    <definedName name="wrn.교육청." localSheetId="1" hidden="1">{#N/A,#N/A,FALSE,"전력간선"}</definedName>
    <definedName name="wrn.교육청." localSheetId="0" hidden="1">{#N/A,#N/A,FALSE,"전력간선"}</definedName>
    <definedName name="wrn.교육청." hidden="1">{#N/A,#N/A,FALSE,"전력간선"}</definedName>
    <definedName name="wrn.단가표지." localSheetId="1" hidden="1">{#N/A,#N/A,FALSE,"단가표지"}</definedName>
    <definedName name="wrn.단가표지." localSheetId="0" hidden="1">{#N/A,#N/A,FALSE,"단가표지"}</definedName>
    <definedName name="wrn.단가표지." hidden="1">{#N/A,#N/A,FALSE,"단가표지"}</definedName>
    <definedName name="wrn.보고서." localSheetId="1" hidden="1">{#N/A,#N/A,FALSE,"양식(을)"}</definedName>
    <definedName name="wrn.보고서." localSheetId="0" hidden="1">{#N/A,#N/A,FALSE,"양식(을)"}</definedName>
    <definedName name="wrn.보고서." hidden="1">{#N/A,#N/A,FALSE,"양식(을)"}</definedName>
    <definedName name="wrn.운반시간." localSheetId="1" hidden="1">{#N/A,#N/A,FALSE,"운반시간"}</definedName>
    <definedName name="wrn.운반시간." localSheetId="0" hidden="1">{#N/A,#N/A,FALSE,"운반시간"}</definedName>
    <definedName name="wrn.운반시간." hidden="1">{#N/A,#N/A,FALSE,"운반시간"}</definedName>
    <definedName name="wrn.조골재." localSheetId="1" hidden="1">{#N/A,#N/A,FALSE,"조골재"}</definedName>
    <definedName name="wrn.조골재." localSheetId="0" hidden="1">{#N/A,#N/A,FALSE,"조골재"}</definedName>
    <definedName name="wrn.조골재." hidden="1">{#N/A,#N/A,FALSE,"조골재"}</definedName>
    <definedName name="wrn.표지목차." localSheetId="1" hidden="1">{#N/A,#N/A,FALSE,"표지목차"}</definedName>
    <definedName name="wrn.표지목차." localSheetId="0" hidden="1">{#N/A,#N/A,FALSE,"표지목차"}</definedName>
    <definedName name="wrn.표지목차." hidden="1">{#N/A,#N/A,FALSE,"표지목차"}</definedName>
    <definedName name="wrn.혼합골재." localSheetId="1" hidden="1">{#N/A,#N/A,FALSE,"혼합골재"}</definedName>
    <definedName name="wrn.혼합골재." localSheetId="0" hidden="1">{#N/A,#N/A,FALSE,"혼합골재"}</definedName>
    <definedName name="wrn.혼합골재." hidden="1">{#N/A,#N/A,FALSE,"혼합골재"}</definedName>
    <definedName name="wrn2.check." localSheetId="1"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localSheetId="0"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2.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fulla" localSheetId="1" hidden="1">{#N/A,#N/A,TRUE,"Front";#N/A,#N/A,TRUE,"Simple Letter";#N/A,#N/A,TRUE,"Inside";#N/A,#N/A,TRUE,"Contents";#N/A,#N/A,TRUE,"Basis";#N/A,#N/A,TRUE,"Inclusions";#N/A,#N/A,TRUE,"Exclusions";#N/A,#N/A,TRUE,"Areas";#N/A,#N/A,TRUE,"Summary";#N/A,#N/A,TRUE,"Detail"}</definedName>
    <definedName name="wrnfulla" localSheetId="0" hidden="1">{#N/A,#N/A,TRUE,"Front";#N/A,#N/A,TRUE,"Simple Letter";#N/A,#N/A,TRUE,"Inside";#N/A,#N/A,TRUE,"Contents";#N/A,#N/A,TRUE,"Basis";#N/A,#N/A,TRUE,"Inclusions";#N/A,#N/A,TRUE,"Exclusions";#N/A,#N/A,TRUE,"Areas";#N/A,#N/A,TRUE,"Summary";#N/A,#N/A,TRUE,"Detail"}</definedName>
    <definedName name="wrnfulla" hidden="1">{#N/A,#N/A,TRUE,"Front";#N/A,#N/A,TRUE,"Simple Letter";#N/A,#N/A,TRUE,"Inside";#N/A,#N/A,TRUE,"Contents";#N/A,#N/A,TRUE,"Basis";#N/A,#N/A,TRUE,"Inclusions";#N/A,#N/A,TRUE,"Exclusions";#N/A,#N/A,TRUE,"Areas";#N/A,#N/A,TRUE,"Summary";#N/A,#N/A,TRUE,"Detail"}</definedName>
    <definedName name="WRNFULLA1" localSheetId="1" hidden="1">{#N/A,#N/A,TRUE,"Front";#N/A,#N/A,TRUE,"Simple Letter";#N/A,#N/A,TRUE,"Inside";#N/A,#N/A,TRUE,"Contents";#N/A,#N/A,TRUE,"Basis";#N/A,#N/A,TRUE,"Inclusions";#N/A,#N/A,TRUE,"Exclusions";#N/A,#N/A,TRUE,"Areas";#N/A,#N/A,TRUE,"Summary";#N/A,#N/A,TRUE,"Detail"}</definedName>
    <definedName name="WRNFULLA1" localSheetId="0" hidden="1">{#N/A,#N/A,TRUE,"Front";#N/A,#N/A,TRUE,"Simple Letter";#N/A,#N/A,TRUE,"Inside";#N/A,#N/A,TRUE,"Contents";#N/A,#N/A,TRUE,"Basis";#N/A,#N/A,TRUE,"Inclusions";#N/A,#N/A,TRUE,"Exclusions";#N/A,#N/A,TRUE,"Areas";#N/A,#N/A,TRUE,"Summary";#N/A,#N/A,TRUE,"Detail"}</definedName>
    <definedName name="WRNFULLA1" hidden="1">{#N/A,#N/A,TRUE,"Front";#N/A,#N/A,TRUE,"Simple Letter";#N/A,#N/A,TRUE,"Inside";#N/A,#N/A,TRUE,"Contents";#N/A,#N/A,TRUE,"Basis";#N/A,#N/A,TRUE,"Inclusions";#N/A,#N/A,TRUE,"Exclusions";#N/A,#N/A,TRUE,"Areas";#N/A,#N/A,TRUE,"Summary";#N/A,#N/A,TRUE,"Detail"}</definedName>
    <definedName name="wrrwerwrew" localSheetId="1" hidden="1">{#N/A,#N/A,TRUE,"Cover";#N/A,#N/A,TRUE,"Conts";#N/A,#N/A,TRUE,"VOS";#N/A,#N/A,TRUE,"Warrington";#N/A,#N/A,TRUE,"Widnes"}</definedName>
    <definedName name="wrrwerwrew" localSheetId="0" hidden="1">{#N/A,#N/A,TRUE,"Cover";#N/A,#N/A,TRUE,"Conts";#N/A,#N/A,TRUE,"VOS";#N/A,#N/A,TRUE,"Warrington";#N/A,#N/A,TRUE,"Widnes"}</definedName>
    <definedName name="wrrwerwrew" hidden="1">{#N/A,#N/A,TRUE,"Cover";#N/A,#N/A,TRUE,"Conts";#N/A,#N/A,TRUE,"VOS";#N/A,#N/A,TRUE,"Warrington";#N/A,#N/A,TRUE,"Widnes"}</definedName>
    <definedName name="wryuwyrututwys" localSheetId="1" hidden="1">{#N/A,#N/A,TRUE,"Cover";#N/A,#N/A,TRUE,"Conts";#N/A,#N/A,TRUE,"VOS";#N/A,#N/A,TRUE,"Warrington";#N/A,#N/A,TRUE,"Widnes"}</definedName>
    <definedName name="wryuwyrututwys" localSheetId="0" hidden="1">{#N/A,#N/A,TRUE,"Cover";#N/A,#N/A,TRUE,"Conts";#N/A,#N/A,TRUE,"VOS";#N/A,#N/A,TRUE,"Warrington";#N/A,#N/A,TRUE,"Widnes"}</definedName>
    <definedName name="wryuwyrututwys" hidden="1">{#N/A,#N/A,TRUE,"Cover";#N/A,#N/A,TRUE,"Conts";#N/A,#N/A,TRUE,"VOS";#N/A,#N/A,TRUE,"Warrington";#N/A,#N/A,TRUE,"Widnes"}</definedName>
    <definedName name="WT" localSheetId="1" hidden="1">{#N/A,#N/A,TRUE,"Cover";#N/A,#N/A,TRUE,"Conts";#N/A,#N/A,TRUE,"VOS";#N/A,#N/A,TRUE,"Warrington";#N/A,#N/A,TRUE,"Widnes"}</definedName>
    <definedName name="WT" localSheetId="0" hidden="1">{#N/A,#N/A,TRUE,"Cover";#N/A,#N/A,TRUE,"Conts";#N/A,#N/A,TRUE,"VOS";#N/A,#N/A,TRUE,"Warrington";#N/A,#N/A,TRUE,"Widnes"}</definedName>
    <definedName name="WT" hidden="1">{#N/A,#N/A,TRUE,"Cover";#N/A,#N/A,TRUE,"Conts";#N/A,#N/A,TRUE,"VOS";#N/A,#N/A,TRUE,"Warrington";#N/A,#N/A,TRUE,"Widnes"}</definedName>
    <definedName name="wtey" localSheetId="1" hidden="1">{#N/A,#N/A,TRUE,"Cover";#N/A,#N/A,TRUE,"Conts";#N/A,#N/A,TRUE,"VOS";#N/A,#N/A,TRUE,"Warrington";#N/A,#N/A,TRUE,"Widnes"}</definedName>
    <definedName name="wtey" localSheetId="0" hidden="1">{#N/A,#N/A,TRUE,"Cover";#N/A,#N/A,TRUE,"Conts";#N/A,#N/A,TRUE,"VOS";#N/A,#N/A,TRUE,"Warrington";#N/A,#N/A,TRUE,"Widnes"}</definedName>
    <definedName name="wtey" hidden="1">{#N/A,#N/A,TRUE,"Cover";#N/A,#N/A,TRUE,"Conts";#N/A,#N/A,TRUE,"VOS";#N/A,#N/A,TRUE,"Warrington";#N/A,#N/A,TRUE,"Widnes"}</definedName>
    <definedName name="Wtotal">#REF!</definedName>
    <definedName name="wtrwt" localSheetId="1" hidden="1">{#N/A,#N/A,TRUE,"Cover";#N/A,#N/A,TRUE,"Conts";#N/A,#N/A,TRUE,"VOS";#N/A,#N/A,TRUE,"Warrington";#N/A,#N/A,TRUE,"Widnes"}</definedName>
    <definedName name="wtrwt" localSheetId="0" hidden="1">{#N/A,#N/A,TRUE,"Cover";#N/A,#N/A,TRUE,"Conts";#N/A,#N/A,TRUE,"VOS";#N/A,#N/A,TRUE,"Warrington";#N/A,#N/A,TRUE,"Widnes"}</definedName>
    <definedName name="wtrwt" hidden="1">{#N/A,#N/A,TRUE,"Cover";#N/A,#N/A,TRUE,"Conts";#N/A,#N/A,TRUE,"VOS";#N/A,#N/A,TRUE,"Warrington";#N/A,#N/A,TRUE,"Widnes"}</definedName>
    <definedName name="wtrywryt" localSheetId="1" hidden="1">{#N/A,#N/A,TRUE,"Cover";#N/A,#N/A,TRUE,"Conts";#N/A,#N/A,TRUE,"VOS";#N/A,#N/A,TRUE,"Warrington";#N/A,#N/A,TRUE,"Widnes"}</definedName>
    <definedName name="wtrywryt" localSheetId="0" hidden="1">{#N/A,#N/A,TRUE,"Cover";#N/A,#N/A,TRUE,"Conts";#N/A,#N/A,TRUE,"VOS";#N/A,#N/A,TRUE,"Warrington";#N/A,#N/A,TRUE,"Widnes"}</definedName>
    <definedName name="wtrywryt" hidden="1">{#N/A,#N/A,TRUE,"Cover";#N/A,#N/A,TRUE,"Conts";#N/A,#N/A,TRUE,"VOS";#N/A,#N/A,TRUE,"Warrington";#N/A,#N/A,TRUE,"Widnes"}</definedName>
    <definedName name="wtwt" localSheetId="1" hidden="1">{#N/A,#N/A,TRUE,"Cover";#N/A,#N/A,TRUE,"Conts";#N/A,#N/A,TRUE,"VOS";#N/A,#N/A,TRUE,"Warrington";#N/A,#N/A,TRUE,"Widnes"}</definedName>
    <definedName name="wtwt" localSheetId="0" hidden="1">{#N/A,#N/A,TRUE,"Cover";#N/A,#N/A,TRUE,"Conts";#N/A,#N/A,TRUE,"VOS";#N/A,#N/A,TRUE,"Warrington";#N/A,#N/A,TRUE,"Widnes"}</definedName>
    <definedName name="wtwt" hidden="1">{#N/A,#N/A,TRUE,"Cover";#N/A,#N/A,TRUE,"Conts";#N/A,#N/A,TRUE,"VOS";#N/A,#N/A,TRUE,"Warrington";#N/A,#N/A,TRUE,"Widnes"}</definedName>
    <definedName name="wtwy" localSheetId="1" hidden="1">{#N/A,#N/A,TRUE,"Cover";#N/A,#N/A,TRUE,"Conts";#N/A,#N/A,TRUE,"VOS";#N/A,#N/A,TRUE,"Warrington";#N/A,#N/A,TRUE,"Widnes"}</definedName>
    <definedName name="wtwy" localSheetId="0" hidden="1">{#N/A,#N/A,TRUE,"Cover";#N/A,#N/A,TRUE,"Conts";#N/A,#N/A,TRUE,"VOS";#N/A,#N/A,TRUE,"Warrington";#N/A,#N/A,TRUE,"Widnes"}</definedName>
    <definedName name="wtwy" hidden="1">{#N/A,#N/A,TRUE,"Cover";#N/A,#N/A,TRUE,"Conts";#N/A,#N/A,TRUE,"VOS";#N/A,#N/A,TRUE,"Warrington";#N/A,#N/A,TRUE,"Widnes"}</definedName>
    <definedName name="ww" localSheetId="1" hidden="1">{#N/A,#N/A,FALSE,"골재소요량";#N/A,#N/A,FALSE,"골재소요량"}</definedName>
    <definedName name="ww" localSheetId="0" hidden="1">{#N/A,#N/A,FALSE,"골재소요량";#N/A,#N/A,FALSE,"골재소요량"}</definedName>
    <definedName name="ww" hidden="1">{#N/A,#N/A,FALSE,"골재소요량";#N/A,#N/A,FALSE,"골재소요량"}</definedName>
    <definedName name="wwee" hidden="1">[54]GRSummary!#REF!</definedName>
    <definedName name="wwr" localSheetId="1" hidden="1">{"'Break down'!$A$4"}</definedName>
    <definedName name="wwr" localSheetId="0" hidden="1">{"'Break down'!$A$4"}</definedName>
    <definedName name="wwr" hidden="1">{"'Break down'!$A$4"}</definedName>
    <definedName name="WWW">#REF!</definedName>
    <definedName name="wwwdw" hidden="1">[8]FitOutConfCentre!#REF!</definedName>
    <definedName name="wwwww" hidden="1">#REF!</definedName>
    <definedName name="wy7u7y" localSheetId="1" hidden="1">{#N/A,#N/A,TRUE,"Cover";#N/A,#N/A,TRUE,"Conts";#N/A,#N/A,TRUE,"VOS";#N/A,#N/A,TRUE,"Warrington";#N/A,#N/A,TRUE,"Widnes"}</definedName>
    <definedName name="wy7u7y" localSheetId="0" hidden="1">{#N/A,#N/A,TRUE,"Cover";#N/A,#N/A,TRUE,"Conts";#N/A,#N/A,TRUE,"VOS";#N/A,#N/A,TRUE,"Warrington";#N/A,#N/A,TRUE,"Widnes"}</definedName>
    <definedName name="wy7u7y" hidden="1">{#N/A,#N/A,TRUE,"Cover";#N/A,#N/A,TRUE,"Conts";#N/A,#N/A,TRUE,"VOS";#N/A,#N/A,TRUE,"Warrington";#N/A,#N/A,TRUE,"Widnes"}</definedName>
    <definedName name="X" hidden="1">[8]FitOutConfCentre!#REF!</definedName>
    <definedName name="xc" localSheetId="1" hidden="1">{#N/A,#N/A,FALSE,"SumD";#N/A,#N/A,FALSE,"ElecD";#N/A,#N/A,FALSE,"MechD";#N/A,#N/A,FALSE,"GeotD";#N/A,#N/A,FALSE,"PrcsD";#N/A,#N/A,FALSE,"TunnD";#N/A,#N/A,FALSE,"CivlD";#N/A,#N/A,FALSE,"NtwkD";#N/A,#N/A,FALSE,"EstgD";#N/A,#N/A,FALSE,"PEngD"}</definedName>
    <definedName name="xc" localSheetId="0" hidden="1">{#N/A,#N/A,FALSE,"SumD";#N/A,#N/A,FALSE,"ElecD";#N/A,#N/A,FALSE,"MechD";#N/A,#N/A,FALSE,"GeotD";#N/A,#N/A,FALSE,"PrcsD";#N/A,#N/A,FALSE,"TunnD";#N/A,#N/A,FALSE,"CivlD";#N/A,#N/A,FALSE,"NtwkD";#N/A,#N/A,FALSE,"EstgD";#N/A,#N/A,FALSE,"PEngD"}</definedName>
    <definedName name="xc" hidden="1">{#N/A,#N/A,FALSE,"SumD";#N/A,#N/A,FALSE,"ElecD";#N/A,#N/A,FALSE,"MechD";#N/A,#N/A,FALSE,"GeotD";#N/A,#N/A,FALSE,"PrcsD";#N/A,#N/A,FALSE,"TunnD";#N/A,#N/A,FALSE,"CivlD";#N/A,#N/A,FALSE,"NtwkD";#N/A,#N/A,FALSE,"EstgD";#N/A,#N/A,FALSE,"PEngD"}</definedName>
    <definedName name="Xl">#REF!</definedName>
    <definedName name="Xl___0">#REF!</definedName>
    <definedName name="Xl___13">#REF!</definedName>
    <definedName name="xls" localSheetId="1" hidden="1">{#N/A,#N/A,FALSE,"SumD";#N/A,#N/A,FALSE,"ElecD";#N/A,#N/A,FALSE,"MechD";#N/A,#N/A,FALSE,"GeotD";#N/A,#N/A,FALSE,"PrcsD";#N/A,#N/A,FALSE,"TunnD";#N/A,#N/A,FALSE,"CivlD";#N/A,#N/A,FALSE,"NtwkD";#N/A,#N/A,FALSE,"EstgD";#N/A,#N/A,FALSE,"PEngD"}</definedName>
    <definedName name="xls" localSheetId="0" hidden="1">{#N/A,#N/A,FALSE,"SumD";#N/A,#N/A,FALSE,"ElecD";#N/A,#N/A,FALSE,"MechD";#N/A,#N/A,FALSE,"GeotD";#N/A,#N/A,FALSE,"PrcsD";#N/A,#N/A,FALSE,"TunnD";#N/A,#N/A,FALSE,"CivlD";#N/A,#N/A,FALSE,"NtwkD";#N/A,#N/A,FALSE,"EstgD";#N/A,#N/A,FALSE,"PEngD"}</definedName>
    <definedName name="xls" hidden="1">{#N/A,#N/A,FALSE,"SumD";#N/A,#N/A,FALSE,"ElecD";#N/A,#N/A,FALSE,"MechD";#N/A,#N/A,FALSE,"GeotD";#N/A,#N/A,FALSE,"PrcsD";#N/A,#N/A,FALSE,"TunnD";#N/A,#N/A,FALSE,"CivlD";#N/A,#N/A,FALSE,"NtwkD";#N/A,#N/A,FALSE,"EstgD";#N/A,#N/A,FALSE,"PEngD"}</definedName>
    <definedName name="xls." localSheetId="1" hidden="1">{"'Break down'!$A$4"}</definedName>
    <definedName name="xls." localSheetId="0" hidden="1">{"'Break down'!$A$4"}</definedName>
    <definedName name="xls." hidden="1">{"'Break down'!$A$4"}</definedName>
    <definedName name="XLSS" localSheetId="1" hidden="1">{"'Break down'!$A$4"}</definedName>
    <definedName name="XLSS" localSheetId="0" hidden="1">{"'Break down'!$A$4"}</definedName>
    <definedName name="XLSS" hidden="1">{"'Break down'!$A$4"}</definedName>
    <definedName name="xlst" localSheetId="1" hidden="1">{"'Break down'!$A$4"}</definedName>
    <definedName name="xlst" localSheetId="0" hidden="1">{"'Break down'!$A$4"}</definedName>
    <definedName name="xlst" hidden="1">{"'Break down'!$A$4"}</definedName>
    <definedName name="XREF_COLUMN_1" hidden="1">#REF!</definedName>
    <definedName name="XREF_COLUMN_15" hidden="1">[55]Consolidated!#REF!</definedName>
    <definedName name="XREF_COLUMN_2" localSheetId="0" hidden="1">#REF!</definedName>
    <definedName name="XREF_COLUMN_2" hidden="1">#REF!</definedName>
    <definedName name="XREF_COLUMN_3" localSheetId="0" hidden="1">#REF!</definedName>
    <definedName name="XREF_COLUMN_3" hidden="1">#REF!</definedName>
    <definedName name="XREF_COLUMN_4" localSheetId="0" hidden="1">#REF!</definedName>
    <definedName name="XREF_COLUMN_4" hidden="1">#REF!</definedName>
    <definedName name="XREF_COLUMN_7" hidden="1">#REF!</definedName>
    <definedName name="XRefActiveRow" hidden="1">#REF!</definedName>
    <definedName name="XRefColumnsCount" hidden="1">4</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5" hidden="1">#REF!</definedName>
    <definedName name="XRefCopy15Row" hidden="1">#REF!</definedName>
    <definedName name="XRefCopy16" hidden="1">#REF!</definedName>
    <definedName name="XRefCopy17" hidden="1">#REF!</definedName>
    <definedName name="XRefCopy17Row" hidden="1">#REF!</definedName>
    <definedName name="XRefCopy18" hidden="1">#REF!</definedName>
    <definedName name="XRefCopy18Row" hidden="1">#REF!</definedName>
    <definedName name="XRefCopy19" hidden="1">#REF!</definedName>
    <definedName name="XRefCopy19Row" hidden="1">#REF!</definedName>
    <definedName name="XRefCopy1Row" hidden="1">#REF!</definedName>
    <definedName name="XRefCopy2" hidden="1">#REF!</definedName>
    <definedName name="XRefCopy20" hidden="1">#REF!</definedName>
    <definedName name="XRefCopy20Row" hidden="1">#REF!</definedName>
    <definedName name="XRefCopy21" hidden="1">#REF!</definedName>
    <definedName name="XRefCopy22" hidden="1">#REF!</definedName>
    <definedName name="XRefCopy22Row" hidden="1">#REF!</definedName>
    <definedName name="XRefCopy23" hidden="1">#REF!</definedName>
    <definedName name="XRefCopy23Row" hidden="1">#REF!</definedName>
    <definedName name="XRefCopy24" hidden="1">#REF!</definedName>
    <definedName name="XRefCopy24Row" hidden="1">#REF!</definedName>
    <definedName name="XRefCopy25" hidden="1">#REF!</definedName>
    <definedName name="XRefCopy25Row" hidden="1">#REF!</definedName>
    <definedName name="XRefCopy26" hidden="1">#REF!</definedName>
    <definedName name="XRefCopy26Row" hidden="1">#REF!</definedName>
    <definedName name="XRefCopy27" hidden="1">#REF!</definedName>
    <definedName name="XRefCopy27Row" hidden="1">#REF!</definedName>
    <definedName name="XRefCopy28" hidden="1">#REF!</definedName>
    <definedName name="XRefCopy29" hidden="1">#REF!</definedName>
    <definedName name="XRefCopy29Row" hidden="1">#REF!</definedName>
    <definedName name="XRefCopy3" hidden="1">#REF!</definedName>
    <definedName name="XRefCopy30" hidden="1">#REF!</definedName>
    <definedName name="XRefCopy30Row" hidden="1">#REF!</definedName>
    <definedName name="XRefCopy31" hidden="1">#REF!</definedName>
    <definedName name="XRefCopy31Row"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9" hidden="1">#REF!</definedName>
    <definedName name="XRefCopyRangeCount" hidden="1">31</definedName>
    <definedName name="XRefPaste1" hidden="1">#REF!</definedName>
    <definedName name="XRefPaste10" hidden="1">#REF!</definedName>
    <definedName name="XRefPaste10Row" hidden="1">#REF!</definedName>
    <definedName name="XRefPaste11" hidden="1">#REF!</definedName>
    <definedName name="XRefPaste110Row" hidden="1">[41]XREF!#REF!</definedName>
    <definedName name="XRefPaste111Row" hidden="1">[41]XREF!#REF!</definedName>
    <definedName name="XRefPaste112Row" hidden="1">[41]XREF!#REF!</definedName>
    <definedName name="XRefPaste113Row" hidden="1">[41]XREF!#REF!</definedName>
    <definedName name="XRefPaste11Row" hidden="1">#REF!</definedName>
    <definedName name="XRefPaste12" hidden="1">#REF!</definedName>
    <definedName name="XRefPaste120Row" hidden="1">[41]XREF!#REF!</definedName>
    <definedName name="XRefPaste121Row" hidden="1">[41]XREF!#REF!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18</definedName>
    <definedName name="xvchfh" hidden="1">[56]Vendors!#REF!</definedName>
    <definedName name="xx" localSheetId="0">#REF!</definedName>
    <definedName name="xx">#REF!</definedName>
    <definedName name="xxx" localSheetId="1" hidden="1">{#N/A,#N/A,TRUE,"Cover Memo";"Ride Estimate",#N/A,TRUE,"Change Summary";"Ride Estimate",#N/A,TRUE,"Estimate Summary";"Ride Estimate",#N/A,TRUE,"Dept. Summary";"Ride Estimate",#N/A,TRUE,"DOW Detail"}</definedName>
    <definedName name="xxx" localSheetId="0" hidden="1">{#N/A,#N/A,TRUE,"Cover Memo";"Ride Estimate",#N/A,TRUE,"Change Summary";"Ride Estimate",#N/A,TRUE,"Estimate Summary";"Ride Estimate",#N/A,TRUE,"Dept. Summary";"Ride Estimate",#N/A,TRUE,"DOW Detail"}</definedName>
    <definedName name="xxx" hidden="1">{#N/A,#N/A,TRUE,"Cover Memo";"Ride Estimate",#N/A,TRUE,"Change Summary";"Ride Estimate",#N/A,TRUE,"Estimate Summary";"Ride Estimate",#N/A,TRUE,"Dept. Summary";"Ride Estimate",#N/A,TRUE,"DOW Detail"}</definedName>
    <definedName name="xxxx" localSheetId="1" hidden="1">{#N/A,#N/A,TRUE,"Front";#N/A,#N/A,TRUE,"Simple Letter";#N/A,#N/A,TRUE,"Inside";#N/A,#N/A,TRUE,"Contents";#N/A,#N/A,TRUE,"Basis";#N/A,#N/A,TRUE,"Inclusions";#N/A,#N/A,TRUE,"Exclusions";#N/A,#N/A,TRUE,"Areas";#N/A,#N/A,TRUE,"Summary";#N/A,#N/A,TRUE,"Detail"}</definedName>
    <definedName name="xxxx" localSheetId="0" hidden="1">{#N/A,#N/A,TRUE,"Front";#N/A,#N/A,TRUE,"Simple Letter";#N/A,#N/A,TRUE,"Inside";#N/A,#N/A,TRUE,"Contents";#N/A,#N/A,TRUE,"Basis";#N/A,#N/A,TRUE,"Inclusions";#N/A,#N/A,TRUE,"Exclusions";#N/A,#N/A,TRUE,"Areas";#N/A,#N/A,TRUE,"Summary";#N/A,#N/A,TRUE,"Detail"}</definedName>
    <definedName name="xxxx" hidden="1">{#N/A,#N/A,TRUE,"Front";#N/A,#N/A,TRUE,"Simple Letter";#N/A,#N/A,TRUE,"Inside";#N/A,#N/A,TRUE,"Contents";#N/A,#N/A,TRUE,"Basis";#N/A,#N/A,TRUE,"Inclusions";#N/A,#N/A,TRUE,"Exclusions";#N/A,#N/A,TRUE,"Areas";#N/A,#N/A,TRUE,"Summary";#N/A,#N/A,TRUE,"Detail"}</definedName>
    <definedName name="Y">#REF!</definedName>
    <definedName name="yhrsh" localSheetId="1" hidden="1">{#N/A,#N/A,TRUE,"Cover";#N/A,#N/A,TRUE,"Conts";#N/A,#N/A,TRUE,"VOS";#N/A,#N/A,TRUE,"Warrington";#N/A,#N/A,TRUE,"Widnes"}</definedName>
    <definedName name="yhrsh" localSheetId="0" hidden="1">{#N/A,#N/A,TRUE,"Cover";#N/A,#N/A,TRUE,"Conts";#N/A,#N/A,TRUE,"VOS";#N/A,#N/A,TRUE,"Warrington";#N/A,#N/A,TRUE,"Widnes"}</definedName>
    <definedName name="yhrsh" hidden="1">{#N/A,#N/A,TRUE,"Cover";#N/A,#N/A,TRUE,"Conts";#N/A,#N/A,TRUE,"VOS";#N/A,#N/A,TRUE,"Warrington";#N/A,#N/A,TRUE,"Widnes"}</definedName>
    <definedName name="ykhljkdggzsf" localSheetId="1" hidden="1">{#N/A,#N/A,TRUE,"Cover";#N/A,#N/A,TRUE,"Conts";#N/A,#N/A,TRUE,"VOS";#N/A,#N/A,TRUE,"Warrington";#N/A,#N/A,TRUE,"Widnes"}</definedName>
    <definedName name="ykhljkdggzsf" localSheetId="0" hidden="1">{#N/A,#N/A,TRUE,"Cover";#N/A,#N/A,TRUE,"Conts";#N/A,#N/A,TRUE,"VOS";#N/A,#N/A,TRUE,"Warrington";#N/A,#N/A,TRUE,"Widnes"}</definedName>
    <definedName name="ykhljkdggzsf" hidden="1">{#N/A,#N/A,TRUE,"Cover";#N/A,#N/A,TRUE,"Conts";#N/A,#N/A,TRUE,"VOS";#N/A,#N/A,TRUE,"Warrington";#N/A,#N/A,TRUE,"Widnes"}</definedName>
    <definedName name="ykkllylulf" localSheetId="1" hidden="1">{#N/A,#N/A,TRUE,"Cover";#N/A,#N/A,TRUE,"Conts";#N/A,#N/A,TRUE,"VOS";#N/A,#N/A,TRUE,"Warrington";#N/A,#N/A,TRUE,"Widnes"}</definedName>
    <definedName name="ykkllylulf" localSheetId="0" hidden="1">{#N/A,#N/A,TRUE,"Cover";#N/A,#N/A,TRUE,"Conts";#N/A,#N/A,TRUE,"VOS";#N/A,#N/A,TRUE,"Warrington";#N/A,#N/A,TRUE,"Widnes"}</definedName>
    <definedName name="ykkllylulf" hidden="1">{#N/A,#N/A,TRUE,"Cover";#N/A,#N/A,TRUE,"Conts";#N/A,#N/A,TRUE,"VOS";#N/A,#N/A,TRUE,"Warrington";#N/A,#N/A,TRUE,"Widnes"}</definedName>
    <definedName name="ynkim" localSheetId="1" hidden="1">{#N/A,#N/A,TRUE,"Basic";#N/A,#N/A,TRUE,"EXT-TABLE";#N/A,#N/A,TRUE,"STEEL";#N/A,#N/A,TRUE,"INT-Table";#N/A,#N/A,TRUE,"STEEL";#N/A,#N/A,TRUE,"Door"}</definedName>
    <definedName name="ynkim" localSheetId="0" hidden="1">{#N/A,#N/A,TRUE,"Basic";#N/A,#N/A,TRUE,"EXT-TABLE";#N/A,#N/A,TRUE,"STEEL";#N/A,#N/A,TRUE,"INT-Table";#N/A,#N/A,TRUE,"STEEL";#N/A,#N/A,TRUE,"Door"}</definedName>
    <definedName name="ynkim" hidden="1">{#N/A,#N/A,TRUE,"Basic";#N/A,#N/A,TRUE,"EXT-TABLE";#N/A,#N/A,TRUE,"STEEL";#N/A,#N/A,TRUE,"INT-Table";#N/A,#N/A,TRUE,"STEEL";#N/A,#N/A,TRUE,"Door"}</definedName>
    <definedName name="yrtyet" localSheetId="1" hidden="1">{#N/A,#N/A,TRUE,"Cover";#N/A,#N/A,TRUE,"Conts";#N/A,#N/A,TRUE,"VOS";#N/A,#N/A,TRUE,"Warrington";#N/A,#N/A,TRUE,"Widnes"}</definedName>
    <definedName name="yrtyet" localSheetId="0" hidden="1">{#N/A,#N/A,TRUE,"Cover";#N/A,#N/A,TRUE,"Conts";#N/A,#N/A,TRUE,"VOS";#N/A,#N/A,TRUE,"Warrington";#N/A,#N/A,TRUE,"Widnes"}</definedName>
    <definedName name="yrtyet" hidden="1">{#N/A,#N/A,TRUE,"Cover";#N/A,#N/A,TRUE,"Conts";#N/A,#N/A,TRUE,"VOS";#N/A,#N/A,TRUE,"Warrington";#N/A,#N/A,TRUE,"Widnes"}</definedName>
    <definedName name="yry" localSheetId="1" hidden="1">{#N/A,#N/A,TRUE,"Cover";#N/A,#N/A,TRUE,"Conts";#N/A,#N/A,TRUE,"VOS";#N/A,#N/A,TRUE,"Warrington";#N/A,#N/A,TRUE,"Widnes"}</definedName>
    <definedName name="yry" localSheetId="0" hidden="1">{#N/A,#N/A,TRUE,"Cover";#N/A,#N/A,TRUE,"Conts";#N/A,#N/A,TRUE,"VOS";#N/A,#N/A,TRUE,"Warrington";#N/A,#N/A,TRUE,"Widnes"}</definedName>
    <definedName name="yry" hidden="1">{#N/A,#N/A,TRUE,"Cover";#N/A,#N/A,TRUE,"Conts";#N/A,#N/A,TRUE,"VOS";#N/A,#N/A,TRUE,"Warrington";#N/A,#N/A,TRUE,"Widnes"}</definedName>
    <definedName name="ytety" localSheetId="1" hidden="1">{"'Sheet1'!$L$16"}</definedName>
    <definedName name="ytety" localSheetId="0" hidden="1">{"'Sheet1'!$L$16"}</definedName>
    <definedName name="ytety" hidden="1">{"'Sheet1'!$L$16"}</definedName>
    <definedName name="ytjtyjre" localSheetId="1" hidden="1">{#N/A,#N/A,TRUE,"Cover";#N/A,#N/A,TRUE,"Conts";#N/A,#N/A,TRUE,"VOS";#N/A,#N/A,TRUE,"Warrington";#N/A,#N/A,TRUE,"Widnes"}</definedName>
    <definedName name="ytjtyjre" localSheetId="0" hidden="1">{#N/A,#N/A,TRUE,"Cover";#N/A,#N/A,TRUE,"Conts";#N/A,#N/A,TRUE,"VOS";#N/A,#N/A,TRUE,"Warrington";#N/A,#N/A,TRUE,"Widnes"}</definedName>
    <definedName name="ytjtyjre" hidden="1">{#N/A,#N/A,TRUE,"Cover";#N/A,#N/A,TRUE,"Conts";#N/A,#N/A,TRUE,"VOS";#N/A,#N/A,TRUE,"Warrington";#N/A,#N/A,TRUE,"Widnes"}</definedName>
    <definedName name="ytr" localSheetId="1" hidden="1">{"'Break down'!$A$4"}</definedName>
    <definedName name="ytr" localSheetId="0" hidden="1">{"'Break down'!$A$4"}</definedName>
    <definedName name="ytr" hidden="1">{"'Break down'!$A$4"}</definedName>
    <definedName name="ytuloioio" localSheetId="1" hidden="1">{#N/A,#N/A,TRUE,"Cover";#N/A,#N/A,TRUE,"Conts";#N/A,#N/A,TRUE,"VOS";#N/A,#N/A,TRUE,"Warrington";#N/A,#N/A,TRUE,"Widnes"}</definedName>
    <definedName name="ytuloioio" localSheetId="0" hidden="1">{#N/A,#N/A,TRUE,"Cover";#N/A,#N/A,TRUE,"Conts";#N/A,#N/A,TRUE,"VOS";#N/A,#N/A,TRUE,"Warrington";#N/A,#N/A,TRUE,"Widnes"}</definedName>
    <definedName name="ytuloioio" hidden="1">{#N/A,#N/A,TRUE,"Cover";#N/A,#N/A,TRUE,"Conts";#N/A,#N/A,TRUE,"VOS";#N/A,#N/A,TRUE,"Warrington";#N/A,#N/A,TRUE,"Widnes"}</definedName>
    <definedName name="yui" localSheetId="1" hidden="1">{#N/A,#N/A,TRUE,"COVER";#N/A,#N/A,TRUE,"DETAILS";#N/A,#N/A,TRUE,"SUMMARY";#N/A,#N/A,TRUE,"EXP MON";#N/A,#N/A,TRUE,"APPENDIX A";#N/A,#N/A,TRUE,"APPENDIX B";#N/A,#N/A,TRUE,"APPENDIX C";#N/A,#N/A,TRUE,"APPENDIX D";#N/A,#N/A,TRUE,"APPENDIX E";#N/A,#N/A,TRUE,"APPENDIX F";#N/A,#N/A,TRUE,"APPENDIX G"}</definedName>
    <definedName name="yui" localSheetId="0" hidden="1">{#N/A,#N/A,TRUE,"COVER";#N/A,#N/A,TRUE,"DETAILS";#N/A,#N/A,TRUE,"SUMMARY";#N/A,#N/A,TRUE,"EXP MON";#N/A,#N/A,TRUE,"APPENDIX A";#N/A,#N/A,TRUE,"APPENDIX B";#N/A,#N/A,TRUE,"APPENDIX C";#N/A,#N/A,TRUE,"APPENDIX D";#N/A,#N/A,TRUE,"APPENDIX E";#N/A,#N/A,TRUE,"APPENDIX F";#N/A,#N/A,TRUE,"APPENDIX G"}</definedName>
    <definedName name="yui" hidden="1">{#N/A,#N/A,TRUE,"COVER";#N/A,#N/A,TRUE,"DETAILS";#N/A,#N/A,TRUE,"SUMMARY";#N/A,#N/A,TRUE,"EXP MON";#N/A,#N/A,TRUE,"APPENDIX A";#N/A,#N/A,TRUE,"APPENDIX B";#N/A,#N/A,TRUE,"APPENDIX C";#N/A,#N/A,TRUE,"APPENDIX D";#N/A,#N/A,TRUE,"APPENDIX E";#N/A,#N/A,TRUE,"APPENDIX F";#N/A,#N/A,TRUE,"APPENDIX G"}</definedName>
    <definedName name="yuti7i78o" localSheetId="1" hidden="1">{#N/A,#N/A,TRUE,"Cover";#N/A,#N/A,TRUE,"Conts";#N/A,#N/A,TRUE,"VOS";#N/A,#N/A,TRUE,"Warrington";#N/A,#N/A,TRUE,"Widnes"}</definedName>
    <definedName name="yuti7i78o" localSheetId="0" hidden="1">{#N/A,#N/A,TRUE,"Cover";#N/A,#N/A,TRUE,"Conts";#N/A,#N/A,TRUE,"VOS";#N/A,#N/A,TRUE,"Warrington";#N/A,#N/A,TRUE,"Widnes"}</definedName>
    <definedName name="yuti7i78o" hidden="1">{#N/A,#N/A,TRUE,"Cover";#N/A,#N/A,TRUE,"Conts";#N/A,#N/A,TRUE,"VOS";#N/A,#N/A,TRUE,"Warrington";#N/A,#N/A,TRUE,"Widnes"}</definedName>
    <definedName name="yy">#REF!</definedName>
    <definedName name="yyy" localSheetId="1" hidden="1">{"'Break down'!$A$4"}</definedName>
    <definedName name="yyy" localSheetId="0" hidden="1">{"'Break down'!$A$4"}</definedName>
    <definedName name="yyy" hidden="1">{"'Break down'!$A$4"}</definedName>
    <definedName name="yyyy" localSheetId="1" hidden="1">{#N/A,#N/A,TRUE,"Front";#N/A,#N/A,TRUE,"Simple Letter";#N/A,#N/A,TRUE,"Inside";#N/A,#N/A,TRUE,"Contents";#N/A,#N/A,TRUE,"Basis";#N/A,#N/A,TRUE,"Inclusions";#N/A,#N/A,TRUE,"Exclusions";#N/A,#N/A,TRUE,"Areas";#N/A,#N/A,TRUE,"Summary";#N/A,#N/A,TRUE,"Detail"}</definedName>
    <definedName name="yyyy" localSheetId="0" hidden="1">{#N/A,#N/A,TRUE,"Front";#N/A,#N/A,TRUE,"Simple Letter";#N/A,#N/A,TRUE,"Inside";#N/A,#N/A,TRUE,"Contents";#N/A,#N/A,TRUE,"Basis";#N/A,#N/A,TRUE,"Inclusions";#N/A,#N/A,TRUE,"Exclusions";#N/A,#N/A,TRUE,"Areas";#N/A,#N/A,TRUE,"Summary";#N/A,#N/A,TRUE,"Detail"}</definedName>
    <definedName name="yyyy" hidden="1">{#N/A,#N/A,TRUE,"Front";#N/A,#N/A,TRUE,"Simple Letter";#N/A,#N/A,TRUE,"Inside";#N/A,#N/A,TRUE,"Contents";#N/A,#N/A,TRUE,"Basis";#N/A,#N/A,TRUE,"Inclusions";#N/A,#N/A,TRUE,"Exclusions";#N/A,#N/A,TRUE,"Areas";#N/A,#N/A,TRUE,"Summary";#N/A,#N/A,TRUE,"Detail"}</definedName>
    <definedName name="yyyyyy" localSheetId="1" hidden="1">{#N/A,#N/A,TRUE,"Front";#N/A,#N/A,TRUE,"Simple Letter";#N/A,#N/A,TRUE,"Inside";#N/A,#N/A,TRUE,"Contents";#N/A,#N/A,TRUE,"Basis";#N/A,#N/A,TRUE,"Inclusions";#N/A,#N/A,TRUE,"Exclusions";#N/A,#N/A,TRUE,"Areas";#N/A,#N/A,TRUE,"Summary";#N/A,#N/A,TRUE,"Detail"}</definedName>
    <definedName name="yyyyyy" localSheetId="0" hidden="1">{#N/A,#N/A,TRUE,"Front";#N/A,#N/A,TRUE,"Simple Letter";#N/A,#N/A,TRUE,"Inside";#N/A,#N/A,TRUE,"Contents";#N/A,#N/A,TRUE,"Basis";#N/A,#N/A,TRUE,"Inclusions";#N/A,#N/A,TRUE,"Exclusions";#N/A,#N/A,TRUE,"Areas";#N/A,#N/A,TRUE,"Summary";#N/A,#N/A,TRUE,"Detail"}</definedName>
    <definedName name="yyyyyy" hidden="1">{#N/A,#N/A,TRUE,"Front";#N/A,#N/A,TRUE,"Simple Letter";#N/A,#N/A,TRUE,"Inside";#N/A,#N/A,TRUE,"Contents";#N/A,#N/A,TRUE,"Basis";#N/A,#N/A,TRUE,"Inclusions";#N/A,#N/A,TRUE,"Exclusions";#N/A,#N/A,TRUE,"Areas";#N/A,#N/A,TRUE,"Summary";#N/A,#N/A,TRUE,"Detail"}</definedName>
    <definedName name="z" hidden="1">#REF!</definedName>
    <definedName name="Z_03549461_2F36_4370_A10E_AF85A35ACEAF_.wvu.Cols" localSheetId="18" hidden="1">'28'!#REF!</definedName>
    <definedName name="Z_03549461_2F36_4370_A10E_AF85A35ACEAF_.wvu.FilterData" localSheetId="18" hidden="1">'28'!$A$1:$H$76</definedName>
    <definedName name="Z_03549461_2F36_4370_A10E_AF85A35ACEAF_.wvu.PrintArea" localSheetId="18" hidden="1">'28'!$A$1:$F$77</definedName>
    <definedName name="Z_03549461_2F36_4370_A10E_AF85A35ACEAF_.wvu.PrintTitles" localSheetId="18" hidden="1">'28'!$1:$2</definedName>
    <definedName name="Z_0495A18E_E329_11D5_B4A6_00508BDB88CF_.wvu.PrintTitles" hidden="1">'[57]PDS U-1400'!$C$1:$F$65536,'[57]PDS U-1400'!$A$2:$IV$6</definedName>
    <definedName name="Z_0B6DCAB3_0C05_11D6_B46A_0002A5863B5D_.wvu.PrintTitles" hidden="1">'[57]PDS U-1400'!$C$1:$F$65536,'[57]PDS U-1400'!$A$2:$IV$6</definedName>
    <definedName name="Z_0C509CAE_4B28_497F_9463_E056D87AE422_.wvu.Rows" localSheetId="0" hidden="1">[36]Micro!#REF!</definedName>
    <definedName name="Z_0C509CAE_4B28_497F_9463_E056D87AE422_.wvu.Rows" hidden="1">[36]Micro!#REF!</definedName>
    <definedName name="Z_0E6C0679_0029_4781_B169_1A8C8DABFBF8_.wvu.Cols_5" localSheetId="0">#REF!</definedName>
    <definedName name="Z_0E6C0679_0029_4781_B169_1A8C8DABFBF8_.wvu.Cols_5">#REF!</definedName>
    <definedName name="Z_1528D464_81F0_4CB0_A649_8437127CED8B_.wvu.Cols" localSheetId="18" hidden="1">'28'!#REF!</definedName>
    <definedName name="Z_1528D464_81F0_4CB0_A649_8437127CED8B_.wvu.FilterData" localSheetId="18" hidden="1">'28'!$A$1:$H$76</definedName>
    <definedName name="Z_1528D464_81F0_4CB0_A649_8437127CED8B_.wvu.PrintArea" localSheetId="18" hidden="1">'28'!$A$1:$F$77</definedName>
    <definedName name="Z_1528D464_81F0_4CB0_A649_8437127CED8B_.wvu.PrintTitles" localSheetId="18" hidden="1">'28'!$1:$2</definedName>
    <definedName name="Z_1D1CC6C3_E7FE_11D5_B431_0002A5E0DFB2_.wvu.PrintTitles" hidden="1">'[58]PDS U-1400'!$C$1:$F$65536,'[58]PDS U-1400'!$A$2:$IV$6</definedName>
    <definedName name="Z_3EBC001E_45C2_4B81_97FC_0638089A00D5_.wvu.Cols" localSheetId="18" hidden="1">'28'!#REF!</definedName>
    <definedName name="Z_3EBC001E_45C2_4B81_97FC_0638089A00D5_.wvu.FilterData" localSheetId="18" hidden="1">'28'!$A$1:$H$76</definedName>
    <definedName name="Z_3EBC001E_45C2_4B81_97FC_0638089A00D5_.wvu.PrintArea" localSheetId="18" hidden="1">'28'!$A$1:$F$77</definedName>
    <definedName name="Z_3EBC001E_45C2_4B81_97FC_0638089A00D5_.wvu.PrintTitles" localSheetId="18" hidden="1">'28'!$1:$2</definedName>
    <definedName name="Z_4887C7E8_C2BA_4F8F_A1B2_D26CA05EE10E_.wvu.Cols_5">#REF!</definedName>
    <definedName name="Z_4887C7E8_C2BA_4F8F_A1B2_D26CA05EE10E_.wvu.PrintArea_3">#REF!</definedName>
    <definedName name="Z_5A4CDE39_BC84_48C0_8208_6970E7A71896_.wvu.Cols" hidden="1">'[59]GM &amp; TA'!$F:$F,'[59]GM &amp; TA'!$G:$G,'[59]GM &amp; TA'!$I:$T</definedName>
    <definedName name="Z_643436C3_26BB_11D6_9D08_0002A5E3F096_.wvu.PrintTitles" hidden="1">'[58]PDS U-1400'!$C$1:$F$65536,'[58]PDS U-1400'!$A$2:$IV$6</definedName>
    <definedName name="Z_64FBE21F_D610_4122_B662_C1CA556F0E6B_.wvu.Rows" hidden="1">[36]Macro!$9:$47,[36]Macro!$49:$49</definedName>
    <definedName name="Z_66F3A4F2_2C30_11D6_B712_00805FD77286_.wvu.PrintTitles" hidden="1">'[58]PDS U-1400'!$C$1:$F$65536,'[58]PDS U-1400'!$A$2:$IV$6</definedName>
    <definedName name="Z_7DB1E176_AA61_400A_BAB7_A76738ED7DD5_.wvu.Cols" localSheetId="17" hidden="1">'27'!#REF!</definedName>
    <definedName name="Z_7DB1E176_AA61_400A_BAB7_A76738ED7DD5_.wvu.Cols" localSheetId="22" hidden="1">'34- SUM'!#REF!</definedName>
    <definedName name="Z_7DB1E176_AA61_400A_BAB7_A76738ED7DD5_.wvu.FilterData" localSheetId="17" hidden="1">'27'!$A$1:$H$334</definedName>
    <definedName name="Z_7DB1E176_AA61_400A_BAB7_A76738ED7DD5_.wvu.FilterData" localSheetId="22" hidden="1">'34- SUM'!$A$1:$D$54</definedName>
    <definedName name="Z_7DB1E176_AA61_400A_BAB7_A76738ED7DD5_.wvu.PrintArea" localSheetId="17" hidden="1">'27'!$A$1:$F$334</definedName>
    <definedName name="Z_7DB1E176_AA61_400A_BAB7_A76738ED7DD5_.wvu.PrintArea" localSheetId="22" hidden="1">'34- SUM'!$A$4:$D$55</definedName>
    <definedName name="Z_7DB1E176_AA61_400A_BAB7_A76738ED7DD5_.wvu.PrintTitles" localSheetId="17" hidden="1">'27'!$1:$2</definedName>
    <definedName name="Z_7DB1E176_AA61_400A_BAB7_A76738ED7DD5_.wvu.PrintTitles" localSheetId="22" hidden="1">'34- SUM'!$4:$5</definedName>
    <definedName name="Z_821080B5_A53F_46D5_A7A8_C550E9A6DB8E_.wvu.Rows" hidden="1">'[36]Scaff-Rose'!#REF!</definedName>
    <definedName name="Z_89FC4C3A_6586_42BA_B0E6_F0959042E6A0_.wvu.Rows" hidden="1">'[36]Scaff-Rose'!#REF!</definedName>
    <definedName name="Z_8FCC9949_BB10_48DD_835F_9D6E68B3AE12_.wvu.PrintTitles" localSheetId="0" hidden="1">#REF!</definedName>
    <definedName name="Z_8FCC9949_BB10_48DD_835F_9D6E68B3AE12_.wvu.PrintTitles" hidden="1">#REF!</definedName>
    <definedName name="Z_8FCC9949_BB10_48DD_835F_9D6E68B3AE12_.wvu.Rows" localSheetId="1" hidden="1">'[59]GM &amp; TA'!#REF!,'[59]GM &amp; TA'!#REF!</definedName>
    <definedName name="Z_8FCC9949_BB10_48DD_835F_9D6E68B3AE12_.wvu.Rows" localSheetId="0" hidden="1">'[59]GM &amp; TA'!#REF!,'[59]GM &amp; TA'!#REF!</definedName>
    <definedName name="Z_8FCC9949_BB10_48DD_835F_9D6E68B3AE12_.wvu.Rows" hidden="1">'[59]GM &amp; TA'!#REF!,'[59]GM &amp; TA'!#REF!</definedName>
    <definedName name="Z_A3AB2944_E33D_11D5_9D1B_00508B95C9AB_.wvu.PrintTitles" hidden="1">'[58]PDS U-1400'!$C$1:$F$65536,'[58]PDS U-1400'!$A$2:$IV$6</definedName>
    <definedName name="Z_A5B40200_BB86_47E7_8FBC_46B075BAE570_.wvu.Cols" localSheetId="17" hidden="1">'27'!#REF!</definedName>
    <definedName name="Z_A5B40200_BB86_47E7_8FBC_46B075BAE570_.wvu.Cols" localSheetId="22" hidden="1">'34- SUM'!#REF!</definedName>
    <definedName name="Z_A5B40200_BB86_47E7_8FBC_46B075BAE570_.wvu.FilterData" localSheetId="17" hidden="1">'27'!$A$1:$H$334</definedName>
    <definedName name="Z_A5B40200_BB86_47E7_8FBC_46B075BAE570_.wvu.FilterData" localSheetId="22" hidden="1">'34- SUM'!$A$1:$D$54</definedName>
    <definedName name="Z_A5B40200_BB86_47E7_8FBC_46B075BAE570_.wvu.PrintArea" localSheetId="17" hidden="1">'27'!$A$1:$F$334</definedName>
    <definedName name="Z_A5B40200_BB86_47E7_8FBC_46B075BAE570_.wvu.PrintArea" localSheetId="22" hidden="1">'34- SUM'!$A$4:$D$55</definedName>
    <definedName name="Z_A5B40200_BB86_47E7_8FBC_46B075BAE570_.wvu.PrintTitles" localSheetId="17" hidden="1">'27'!$1:$2</definedName>
    <definedName name="Z_A5B40200_BB86_47E7_8FBC_46B075BAE570_.wvu.PrintTitles" localSheetId="22" hidden="1">'34- SUM'!$4:$5</definedName>
    <definedName name="Z_A75F49D2_3660_11D6_B454_00508BF1A9ED_.wvu.PrintTitles" hidden="1">'[58]PDS U-1400'!$C$1:$F$65536,'[58]PDS U-1400'!$A$2:$IV$6</definedName>
    <definedName name="Z_AE558FD3_78CA_4BEE_BABC_BE513460257C_.wvu.Cols" localSheetId="17" hidden="1">'27'!#REF!</definedName>
    <definedName name="Z_AE558FD3_78CA_4BEE_BABC_BE513460257C_.wvu.Cols" localSheetId="22" hidden="1">'34- SUM'!#REF!</definedName>
    <definedName name="Z_AE558FD3_78CA_4BEE_BABC_BE513460257C_.wvu.FilterData" localSheetId="17" hidden="1">'27'!$A$1:$H$334</definedName>
    <definedName name="Z_AE558FD3_78CA_4BEE_BABC_BE513460257C_.wvu.FilterData" localSheetId="22" hidden="1">'34- SUM'!$A$1:$D$54</definedName>
    <definedName name="Z_AE558FD3_78CA_4BEE_BABC_BE513460257C_.wvu.PrintArea" localSheetId="17" hidden="1">'27'!$A$1:$F$334</definedName>
    <definedName name="Z_AE558FD3_78CA_4BEE_BABC_BE513460257C_.wvu.PrintArea" localSheetId="22" hidden="1">'34- SUM'!$A$4:$D$55</definedName>
    <definedName name="Z_AE558FD3_78CA_4BEE_BABC_BE513460257C_.wvu.PrintTitles" localSheetId="17" hidden="1">'27'!$1:$2</definedName>
    <definedName name="Z_AE558FD3_78CA_4BEE_BABC_BE513460257C_.wvu.PrintTitles" localSheetId="22" hidden="1">'34- SUM'!$4:$5</definedName>
    <definedName name="Z_CEF2306C_2787_11D6_B46E_0002A5E0DFB2_.wvu.PrintTitles" hidden="1">'[58]PDS U-1400'!$C$1:$F$65536,'[58]PDS U-1400'!$A$2:$IV$6</definedName>
    <definedName name="Z_E61184E6_4A82_48AD_BD46_AD03682B9E61_.wvu.Rows" localSheetId="0" hidden="1">[36]Micro!#REF!</definedName>
    <definedName name="Z_E61184E6_4A82_48AD_BD46_AD03682B9E61_.wvu.Rows" hidden="1">[36]Micro!#REF!</definedName>
    <definedName name="zaed" localSheetId="1" hidden="1">{#N/A,#N/A,TRUE,"Cover";#N/A,#N/A,TRUE,"Conts";#N/A,#N/A,TRUE,"VOS";#N/A,#N/A,TRUE,"Warrington";#N/A,#N/A,TRUE,"Widnes"}</definedName>
    <definedName name="zaed" localSheetId="0" hidden="1">{#N/A,#N/A,TRUE,"Cover";#N/A,#N/A,TRUE,"Conts";#N/A,#N/A,TRUE,"VOS";#N/A,#N/A,TRUE,"Warrington";#N/A,#N/A,TRUE,"Widnes"}</definedName>
    <definedName name="zaed" hidden="1">{#N/A,#N/A,TRUE,"Cover";#N/A,#N/A,TRUE,"Conts";#N/A,#N/A,TRUE,"VOS";#N/A,#N/A,TRUE,"Warrington";#N/A,#N/A,TRUE,"Widnes"}</definedName>
    <definedName name="ZBDZBDFB" localSheetId="1" hidden="1">{#N/A,#N/A,TRUE,"Cover";#N/A,#N/A,TRUE,"Conts";#N/A,#N/A,TRUE,"VOS";#N/A,#N/A,TRUE,"Warrington";#N/A,#N/A,TRUE,"Widnes"}</definedName>
    <definedName name="ZBDZBDFB" localSheetId="0" hidden="1">{#N/A,#N/A,TRUE,"Cover";#N/A,#N/A,TRUE,"Conts";#N/A,#N/A,TRUE,"VOS";#N/A,#N/A,TRUE,"Warrington";#N/A,#N/A,TRUE,"Widnes"}</definedName>
    <definedName name="ZBDZBDFB" hidden="1">{#N/A,#N/A,TRUE,"Cover";#N/A,#N/A,TRUE,"Conts";#N/A,#N/A,TRUE,"VOS";#N/A,#N/A,TRUE,"Warrington";#N/A,#N/A,TRUE,"Widnes"}</definedName>
    <definedName name="Zip">#REF!</definedName>
    <definedName name="Zip1" localSheetId="1" hidden="1">{#N/A,#N/A,TRUE,"Front";#N/A,#N/A,TRUE,"Simple Letter";#N/A,#N/A,TRUE,"Inside";#N/A,#N/A,TRUE,"Contents";#N/A,#N/A,TRUE,"Basis";#N/A,#N/A,TRUE,"Inclusions";#N/A,#N/A,TRUE,"Exclusions";#N/A,#N/A,TRUE,"Areas";#N/A,#N/A,TRUE,"Summary";#N/A,#N/A,TRUE,"Detail"}</definedName>
    <definedName name="Zip1" localSheetId="0" hidden="1">{#N/A,#N/A,TRUE,"Front";#N/A,#N/A,TRUE,"Simple Letter";#N/A,#N/A,TRUE,"Inside";#N/A,#N/A,TRUE,"Contents";#N/A,#N/A,TRUE,"Basis";#N/A,#N/A,TRUE,"Inclusions";#N/A,#N/A,TRUE,"Exclusions";#N/A,#N/A,TRUE,"Areas";#N/A,#N/A,TRUE,"Summary";#N/A,#N/A,TRUE,"Detail"}</definedName>
    <definedName name="Zip1" hidden="1">{#N/A,#N/A,TRUE,"Front";#N/A,#N/A,TRUE,"Simple Letter";#N/A,#N/A,TRUE,"Inside";#N/A,#N/A,TRUE,"Contents";#N/A,#N/A,TRUE,"Basis";#N/A,#N/A,TRUE,"Inclusions";#N/A,#N/A,TRUE,"Exclusions";#N/A,#N/A,TRUE,"Areas";#N/A,#N/A,TRUE,"Summary";#N/A,#N/A,TRUE,"Detail"}</definedName>
    <definedName name="zl">#REF!</definedName>
    <definedName name="zl___0">#REF!</definedName>
    <definedName name="zl___13">#REF!</definedName>
    <definedName name="zlpu">#REF!</definedName>
    <definedName name="zlpu___0">#REF!</definedName>
    <definedName name="zlpu___13">#REF!</definedName>
    <definedName name="zs">#REF!</definedName>
    <definedName name="zs___0">#REF!</definedName>
    <definedName name="zs___13">#REF!</definedName>
    <definedName name="zse" localSheetId="1" hidden="1">{#N/A,#N/A,FALSE,"SumG";#N/A,#N/A,FALSE,"ElecG";#N/A,#N/A,FALSE,"MechG";#N/A,#N/A,FALSE,"GeotG";#N/A,#N/A,FALSE,"PrcsG";#N/A,#N/A,FALSE,"TunnG";#N/A,#N/A,FALSE,"CivlG";#N/A,#N/A,FALSE,"NtwkG";#N/A,#N/A,FALSE,"EstgG";#N/A,#N/A,FALSE,"PEngG"}</definedName>
    <definedName name="zse" localSheetId="0" hidden="1">{#N/A,#N/A,FALSE,"SumG";#N/A,#N/A,FALSE,"ElecG";#N/A,#N/A,FALSE,"MechG";#N/A,#N/A,FALSE,"GeotG";#N/A,#N/A,FALSE,"PrcsG";#N/A,#N/A,FALSE,"TunnG";#N/A,#N/A,FALSE,"CivlG";#N/A,#N/A,FALSE,"NtwkG";#N/A,#N/A,FALSE,"EstgG";#N/A,#N/A,FALSE,"PEngG"}</definedName>
    <definedName name="zse" hidden="1">{#N/A,#N/A,FALSE,"SumG";#N/A,#N/A,FALSE,"ElecG";#N/A,#N/A,FALSE,"MechG";#N/A,#N/A,FALSE,"GeotG";#N/A,#N/A,FALSE,"PrcsG";#N/A,#N/A,FALSE,"TunnG";#N/A,#N/A,FALSE,"CivlG";#N/A,#N/A,FALSE,"NtwkG";#N/A,#N/A,FALSE,"EstgG";#N/A,#N/A,FALSE,"PEngG"}</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xfvc" localSheetId="1" hidden="1">{"'Sheet1'!$L$16"}</definedName>
    <definedName name="zxfvc" localSheetId="0" hidden="1">{"'Sheet1'!$L$16"}</definedName>
    <definedName name="zxfvc" hidden="1">{"'Sheet1'!$L$16"}</definedName>
    <definedName name="zxs" localSheetId="1" hidden="1">{#N/A,#N/A,TRUE,"Cover Memo";"Complete Sys. Estimate",#N/A,TRUE,"Change Summary";"Complete Sys. Estimate",#N/A,TRUE,"Estimate Summary";"Complete Sys. Estimate",#N/A,TRUE,"Dept. Summary";"Complete Sys. Estimate",#N/A,TRUE,"DOW Detail"}</definedName>
    <definedName name="zxs" localSheetId="0" hidden="1">{#N/A,#N/A,TRUE,"Cover Memo";"Complete Sys. Estimate",#N/A,TRUE,"Change Summary";"Complete Sys. Estimate",#N/A,TRUE,"Estimate Summary";"Complete Sys. Estimate",#N/A,TRUE,"Dept. Summary";"Complete Sys. Estimate",#N/A,TRUE,"DOW Detail"}</definedName>
    <definedName name="zxs" hidden="1">{#N/A,#N/A,TRUE,"Cover Memo";"Complete Sys. Estimate",#N/A,TRUE,"Change Summary";"Complete Sys. Estimate",#N/A,TRUE,"Estimate Summary";"Complete Sys. Estimate",#N/A,TRUE,"Dept. Summary";"Complete Sys. Estimate",#N/A,TRUE,"DOW Detail"}</definedName>
    <definedName name="ZY">#REF!</definedName>
    <definedName name="ZY___0">#REF!</definedName>
    <definedName name="ZY___13">#REF!</definedName>
    <definedName name="zz" localSheetId="1" hidden="1">{#N/A,#N/A,FALSE,"SumD";#N/A,#N/A,FALSE,"ElecD";#N/A,#N/A,FALSE,"MechD";#N/A,#N/A,FALSE,"GeotD";#N/A,#N/A,FALSE,"PrcsD";#N/A,#N/A,FALSE,"TunnD";#N/A,#N/A,FALSE,"CivlD";#N/A,#N/A,FALSE,"NtwkD";#N/A,#N/A,FALSE,"EstgD";#N/A,#N/A,FALSE,"PEngD"}</definedName>
    <definedName name="zz" localSheetId="0" hidden="1">{#N/A,#N/A,FALSE,"SumD";#N/A,#N/A,FALSE,"ElecD";#N/A,#N/A,FALSE,"MechD";#N/A,#N/A,FALSE,"GeotD";#N/A,#N/A,FALSE,"PrcsD";#N/A,#N/A,FALSE,"TunnD";#N/A,#N/A,FALSE,"CivlD";#N/A,#N/A,FALSE,"NtwkD";#N/A,#N/A,FALSE,"EstgD";#N/A,#N/A,FALSE,"PEngD"}</definedName>
    <definedName name="zz" hidden="1">{#N/A,#N/A,FALSE,"SumD";#N/A,#N/A,FALSE,"ElecD";#N/A,#N/A,FALSE,"MechD";#N/A,#N/A,FALSE,"GeotD";#N/A,#N/A,FALSE,"PrcsD";#N/A,#N/A,FALSE,"TunnD";#N/A,#N/A,FALSE,"CivlD";#N/A,#N/A,FALSE,"NtwkD";#N/A,#N/A,FALSE,"EstgD";#N/A,#N/A,FALSE,"PEngD"}</definedName>
    <definedName name="zzz" localSheetId="1" hidden="1">{#N/A,#N/A,TRUE,"Cover";#N/A,#N/A,TRUE,"Conts";#N/A,#N/A,TRUE,"VOS";#N/A,#N/A,TRUE,"Warrington";#N/A,#N/A,TRUE,"Widnes"}</definedName>
    <definedName name="zzz" localSheetId="0" hidden="1">{#N/A,#N/A,TRUE,"Cover";#N/A,#N/A,TRUE,"Conts";#N/A,#N/A,TRUE,"VOS";#N/A,#N/A,TRUE,"Warrington";#N/A,#N/A,TRUE,"Widnes"}</definedName>
    <definedName name="zzz" hidden="1">{#N/A,#N/A,TRUE,"Cover";#N/A,#N/A,TRUE,"Conts";#N/A,#N/A,TRUE,"VOS";#N/A,#N/A,TRUE,"Warrington";#N/A,#N/A,TRUE,"Widnes"}</definedName>
    <definedName name="zzzzzz" localSheetId="1" hidden="1">{#N/A,#N/A,TRUE,"COVER";#N/A,#N/A,TRUE,"DETAILS";#N/A,#N/A,TRUE,"SUMMARY";#N/A,#N/A,TRUE,"EXP MON";#N/A,#N/A,TRUE,"APPENDIX A";#N/A,#N/A,TRUE,"APPENDIX B";#N/A,#N/A,TRUE,"APPENDIX C";#N/A,#N/A,TRUE,"APPENDIX D";#N/A,#N/A,TRUE,"APPENDIX E";#N/A,#N/A,TRUE,"APPENDIX F";#N/A,#N/A,TRUE,"APPENDIX G"}</definedName>
    <definedName name="zzzzzz" localSheetId="0" hidden="1">{#N/A,#N/A,TRUE,"COVER";#N/A,#N/A,TRUE,"DETAILS";#N/A,#N/A,TRUE,"SUMMARY";#N/A,#N/A,TRUE,"EXP MON";#N/A,#N/A,TRUE,"APPENDIX A";#N/A,#N/A,TRUE,"APPENDIX B";#N/A,#N/A,TRUE,"APPENDIX C";#N/A,#N/A,TRUE,"APPENDIX D";#N/A,#N/A,TRUE,"APPENDIX E";#N/A,#N/A,TRUE,"APPENDIX F";#N/A,#N/A,TRUE,"APPENDIX G"}</definedName>
    <definedName name="zzzzzz" hidden="1">{#N/A,#N/A,TRUE,"COVER";#N/A,#N/A,TRUE,"DETAILS";#N/A,#N/A,TRUE,"SUMMARY";#N/A,#N/A,TRUE,"EXP MON";#N/A,#N/A,TRUE,"APPENDIX A";#N/A,#N/A,TRUE,"APPENDIX B";#N/A,#N/A,TRUE,"APPENDIX C";#N/A,#N/A,TRUE,"APPENDIX D";#N/A,#N/A,TRUE,"APPENDIX E";#N/A,#N/A,TRUE,"APPENDIX F";#N/A,#N/A,TRUE,"APPENDIX G"}</definedName>
    <definedName name="ㄱ미" localSheetId="1" hidden="1">{#N/A,#N/A,TRUE,"Basic";#N/A,#N/A,TRUE,"EXT-TABLE";#N/A,#N/A,TRUE,"STEEL";#N/A,#N/A,TRUE,"INT-Table";#N/A,#N/A,TRUE,"STEEL";#N/A,#N/A,TRUE,"Door"}</definedName>
    <definedName name="ㄱ미" localSheetId="0" hidden="1">{#N/A,#N/A,TRUE,"Basic";#N/A,#N/A,TRUE,"EXT-TABLE";#N/A,#N/A,TRUE,"STEEL";#N/A,#N/A,TRUE,"INT-Table";#N/A,#N/A,TRUE,"STEEL";#N/A,#N/A,TRUE,"Door"}</definedName>
    <definedName name="ㄱ미" hidden="1">{#N/A,#N/A,TRUE,"Basic";#N/A,#N/A,TRUE,"EXT-TABLE";#N/A,#N/A,TRUE,"STEEL";#N/A,#N/A,TRUE,"INT-Table";#N/A,#N/A,TRUE,"STEEL";#N/A,#N/A,TRUE,"Door"}</definedName>
    <definedName name="겉표지" localSheetId="1" hidden="1">{#N/A,#N/A,TRUE,"Basic";#N/A,#N/A,TRUE,"EXT-TABLE";#N/A,#N/A,TRUE,"STEEL";#N/A,#N/A,TRUE,"INT-Table";#N/A,#N/A,TRUE,"STEEL";#N/A,#N/A,TRUE,"Door"}</definedName>
    <definedName name="겉표지" localSheetId="0" hidden="1">{#N/A,#N/A,TRUE,"Basic";#N/A,#N/A,TRUE,"EXT-TABLE";#N/A,#N/A,TRUE,"STEEL";#N/A,#N/A,TRUE,"INT-Table";#N/A,#N/A,TRUE,"STEEL";#N/A,#N/A,TRUE,"Door"}</definedName>
    <definedName name="겉표지" hidden="1">{#N/A,#N/A,TRUE,"Basic";#N/A,#N/A,TRUE,"EXT-TABLE";#N/A,#N/A,TRUE,"STEEL";#N/A,#N/A,TRUE,"INT-Table";#N/A,#N/A,TRUE,"STEEL";#N/A,#N/A,TRUE,"Door"}</definedName>
    <definedName name="고고" localSheetId="1" hidden="1">{#N/A,#N/A,FALSE,"양식(을)"}</definedName>
    <definedName name="고고" localSheetId="0" hidden="1">{#N/A,#N/A,FALSE,"양식(을)"}</definedName>
    <definedName name="고고" hidden="1">{#N/A,#N/A,FALSE,"양식(을)"}</definedName>
    <definedName name="김" localSheetId="1" hidden="1">{#N/A,#N/A,FALSE,"양식(을)"}</definedName>
    <definedName name="김" localSheetId="0" hidden="1">{#N/A,#N/A,FALSE,"양식(을)"}</definedName>
    <definedName name="김" hidden="1">{#N/A,#N/A,FALSE,"양식(을)"}</definedName>
    <definedName name="김1" localSheetId="1" hidden="1">{#N/A,#N/A,TRUE,"Basic";#N/A,#N/A,TRUE,"EXT-TABLE";#N/A,#N/A,TRUE,"STEEL";#N/A,#N/A,TRUE,"INT-Table";#N/A,#N/A,TRUE,"STEEL";#N/A,#N/A,TRUE,"Door"}</definedName>
    <definedName name="김1" localSheetId="0" hidden="1">{#N/A,#N/A,TRUE,"Basic";#N/A,#N/A,TRUE,"EXT-TABLE";#N/A,#N/A,TRUE,"STEEL";#N/A,#N/A,TRUE,"INT-Table";#N/A,#N/A,TRUE,"STEEL";#N/A,#N/A,TRUE,"Door"}</definedName>
    <definedName name="김1" hidden="1">{#N/A,#N/A,TRUE,"Basic";#N/A,#N/A,TRUE,"EXT-TABLE";#N/A,#N/A,TRUE,"STEEL";#N/A,#N/A,TRUE,"INT-Table";#N/A,#N/A,TRUE,"STEEL";#N/A,#N/A,TRUE,"Door"}</definedName>
    <definedName name="김3" localSheetId="1" hidden="1">{#N/A,#N/A,TRUE,"Basic";#N/A,#N/A,TRUE,"EXT-TABLE";#N/A,#N/A,TRUE,"STEEL";#N/A,#N/A,TRUE,"INT-Table";#N/A,#N/A,TRUE,"STEEL";#N/A,#N/A,TRUE,"Door"}</definedName>
    <definedName name="김3" localSheetId="0" hidden="1">{#N/A,#N/A,TRUE,"Basic";#N/A,#N/A,TRUE,"EXT-TABLE";#N/A,#N/A,TRUE,"STEEL";#N/A,#N/A,TRUE,"INT-Table";#N/A,#N/A,TRUE,"STEEL";#N/A,#N/A,TRUE,"Door"}</definedName>
    <definedName name="김3" hidden="1">{#N/A,#N/A,TRUE,"Basic";#N/A,#N/A,TRUE,"EXT-TABLE";#N/A,#N/A,TRUE,"STEEL";#N/A,#N/A,TRUE,"INT-Table";#N/A,#N/A,TRUE,"STEEL";#N/A,#N/A,TRUE,"Door"}</definedName>
    <definedName name="내역" localSheetId="1" hidden="1">{#N/A,#N/A,FALSE,"CCTV"}</definedName>
    <definedName name="내역" localSheetId="0" hidden="1">{#N/A,#N/A,FALSE,"CCTV"}</definedName>
    <definedName name="내역" hidden="1">{#N/A,#N/A,FALSE,"CCTV"}</definedName>
    <definedName name="당초계획" hidden="1">#REF!</definedName>
    <definedName name="더" localSheetId="1" hidden="1">{#N/A,#N/A,FALSE,"양식(을)"}</definedName>
    <definedName name="더" localSheetId="0" hidden="1">{#N/A,#N/A,FALSE,"양식(을)"}</definedName>
    <definedName name="더" hidden="1">{#N/A,#N/A,FALSE,"양식(을)"}</definedName>
    <definedName name="도돋" localSheetId="1" hidden="1">{#N/A,#N/A,FALSE,"양식(을)"}</definedName>
    <definedName name="도돋" localSheetId="0" hidden="1">{#N/A,#N/A,FALSE,"양식(을)"}</definedName>
    <definedName name="도돋" hidden="1">{#N/A,#N/A,FALSE,"양식(을)"}</definedName>
    <definedName name="동구연숩" localSheetId="1" hidden="1">{#N/A,#N/A,FALSE,"전력간선"}</definedName>
    <definedName name="동구연숩" localSheetId="0" hidden="1">{#N/A,#N/A,FALSE,"전력간선"}</definedName>
    <definedName name="동구연숩" hidden="1">{#N/A,#N/A,FALSE,"전력간선"}</definedName>
    <definedName name="뒷표지" localSheetId="1" hidden="1">{#N/A,#N/A,FALSE,"양식(을)"}</definedName>
    <definedName name="뒷표지" localSheetId="0" hidden="1">{#N/A,#N/A,FALSE,"양식(을)"}</definedName>
    <definedName name="뒷표지" hidden="1">{#N/A,#N/A,FALSE,"양식(을)"}</definedName>
    <definedName name="ㅁㅁ" localSheetId="1" hidden="1">{#N/A,#N/A,FALSE,"양식(을)"}</definedName>
    <definedName name="ㅁㅁ" localSheetId="0" hidden="1">{#N/A,#N/A,FALSE,"양식(을)"}</definedName>
    <definedName name="ㅁㅁ" hidden="1">{#N/A,#N/A,FALSE,"양식(을)"}</definedName>
    <definedName name="ㅁㅁㅁ" localSheetId="1" hidden="1">{#N/A,#N/A,FALSE,"양식(을)"}</definedName>
    <definedName name="ㅁㅁㅁ" localSheetId="0" hidden="1">{#N/A,#N/A,FALSE,"양식(을)"}</definedName>
    <definedName name="ㅁㅁㅁ" hidden="1">{#N/A,#N/A,FALSE,"양식(을)"}</definedName>
    <definedName name="ㅂ" localSheetId="1" hidden="1">{#N/A,#N/A,FALSE,"양식(을)"}</definedName>
    <definedName name="ㅂ" localSheetId="0" hidden="1">{#N/A,#N/A,FALSE,"양식(을)"}</definedName>
    <definedName name="ㅂ" hidden="1">{#N/A,#N/A,FALSE,"양식(을)"}</definedName>
    <definedName name="ㅂㅂㅂㅂ" hidden="1">#REF!</definedName>
    <definedName name="박" localSheetId="1" hidden="1">{#N/A,#N/A,FALSE,"양식(을)"}</definedName>
    <definedName name="박" localSheetId="0" hidden="1">{#N/A,#N/A,FALSE,"양식(을)"}</definedName>
    <definedName name="박" hidden="1">{#N/A,#N/A,FALSE,"양식(을)"}</definedName>
    <definedName name="발주의뢰서1" localSheetId="1" hidden="1">{#N/A,#N/A,FALSE,"전력간선"}</definedName>
    <definedName name="발주의뢰서1" localSheetId="0" hidden="1">{#N/A,#N/A,FALSE,"전력간선"}</definedName>
    <definedName name="발주의뢰서1" hidden="1">{#N/A,#N/A,FALSE,"전력간선"}</definedName>
    <definedName name="부대공사" hidden="1">#REF!</definedName>
    <definedName name="ㅅㅅ" hidden="1">#REF!</definedName>
    <definedName name="소화갑지" localSheetId="1" hidden="1">{#N/A,#N/A,FALSE,"CCTV"}</definedName>
    <definedName name="소화갑지" localSheetId="0" hidden="1">{#N/A,#N/A,FALSE,"CCTV"}</definedName>
    <definedName name="소화갑지" hidden="1">{#N/A,#N/A,FALSE,"CCTV"}</definedName>
    <definedName name="수" localSheetId="1" hidden="1">{#N/A,#N/A,TRUE,"Basic";#N/A,#N/A,TRUE,"EXT-TABLE";#N/A,#N/A,TRUE,"STEEL";#N/A,#N/A,TRUE,"INT-Table";#N/A,#N/A,TRUE,"STEEL";#N/A,#N/A,TRUE,"Door"}</definedName>
    <definedName name="수" localSheetId="0" hidden="1">{#N/A,#N/A,TRUE,"Basic";#N/A,#N/A,TRUE,"EXT-TABLE";#N/A,#N/A,TRUE,"STEEL";#N/A,#N/A,TRUE,"INT-Table";#N/A,#N/A,TRUE,"STEEL";#N/A,#N/A,TRUE,"Door"}</definedName>
    <definedName name="수" hidden="1">{#N/A,#N/A,TRUE,"Basic";#N/A,#N/A,TRUE,"EXT-TABLE";#N/A,#N/A,TRUE,"STEEL";#N/A,#N/A,TRUE,"INT-Table";#N/A,#N/A,TRUE,"STEEL";#N/A,#N/A,TRUE,"Door"}</definedName>
    <definedName name="압력용기" localSheetId="1" hidden="1">{#N/A,#N/A,FALSE,"양식(을)"}</definedName>
    <definedName name="압력용기" localSheetId="0" hidden="1">{#N/A,#N/A,FALSE,"양식(을)"}</definedName>
    <definedName name="압력용기" hidden="1">{#N/A,#N/A,FALSE,"양식(을)"}</definedName>
    <definedName name="오배수입상" localSheetId="1" hidden="1">{#N/A,#N/A,TRUE,"천상그린44PY"}</definedName>
    <definedName name="오배수입상" localSheetId="0" hidden="1">{#N/A,#N/A,TRUE,"천상그린44PY"}</definedName>
    <definedName name="오배수입상" hidden="1">{#N/A,#N/A,TRUE,"천상그린44PY"}</definedName>
    <definedName name="이2" localSheetId="1" hidden="1">{#N/A,#N/A,FALSE,"양식(을)"}</definedName>
    <definedName name="이2" localSheetId="0" hidden="1">{#N/A,#N/A,FALSE,"양식(을)"}</definedName>
    <definedName name="이2" hidden="1">{#N/A,#N/A,FALSE,"양식(을)"}</definedName>
    <definedName name="이정석" localSheetId="1" hidden="1">{#N/A,#N/A,FALSE,"양식(을)"}</definedName>
    <definedName name="이정석" localSheetId="0" hidden="1">{#N/A,#N/A,FALSE,"양식(을)"}</definedName>
    <definedName name="이정석" hidden="1">{#N/A,#N/A,FALSE,"양식(을)"}</definedName>
    <definedName name="ㅈ" localSheetId="1" hidden="1">{#N/A,#N/A,FALSE,"양식(을)"}</definedName>
    <definedName name="ㅈ" localSheetId="0" hidden="1">{#N/A,#N/A,FALSE,"양식(을)"}</definedName>
    <definedName name="ㅈ" hidden="1">{#N/A,#N/A,FALSE,"양식(을)"}</definedName>
    <definedName name="ㅈㄷ" localSheetId="1" hidden="1">{#N/A,#N/A,FALSE,"양식(을)"}</definedName>
    <definedName name="ㅈㄷ" localSheetId="0" hidden="1">{#N/A,#N/A,FALSE,"양식(을)"}</definedName>
    <definedName name="ㅈㄷ" hidden="1">{#N/A,#N/A,FALSE,"양식(을)"}</definedName>
    <definedName name="토목설계" localSheetId="1" hidden="1">{#N/A,#N/A,FALSE,"골재소요량";#N/A,#N/A,FALSE,"골재소요량"}</definedName>
    <definedName name="토목설계" localSheetId="0" hidden="1">{#N/A,#N/A,FALSE,"골재소요량";#N/A,#N/A,FALSE,"골재소요량"}</definedName>
    <definedName name="토목설계" hidden="1">{#N/A,#N/A,FALSE,"골재소요량";#N/A,#N/A,FALSE,"골재소요량"}</definedName>
    <definedName name="표지" localSheetId="1" hidden="1">{#N/A,#N/A,FALSE,"양식(을)"}</definedName>
    <definedName name="표지" localSheetId="0" hidden="1">{#N/A,#N/A,FALSE,"양식(을)"}</definedName>
    <definedName name="표지" hidden="1">{#N/A,#N/A,FALSE,"양식(을)"}</definedName>
    <definedName name="표지1" localSheetId="1" hidden="1">{#N/A,#N/A,FALSE,"양식(을)"}</definedName>
    <definedName name="표지1" localSheetId="0" hidden="1">{#N/A,#N/A,FALSE,"양식(을)"}</definedName>
    <definedName name="표지1" hidden="1">{#N/A,#N/A,FALSE,"양식(을)"}</definedName>
    <definedName name="표지2" localSheetId="1" hidden="1">{#N/A,#N/A,FALSE,"양식(을)"}</definedName>
    <definedName name="표지2" localSheetId="0" hidden="1">{#N/A,#N/A,FALSE,"양식(을)"}</definedName>
    <definedName name="표지2" hidden="1">{#N/A,#N/A,FALSE,"양식(을)"}</definedName>
    <definedName name="표지3" localSheetId="1" hidden="1">{#N/A,#N/A,FALSE,"양식(을)"}</definedName>
    <definedName name="표지3" localSheetId="0" hidden="1">{#N/A,#N/A,FALSE,"양식(을)"}</definedName>
    <definedName name="표지3" hidden="1">{#N/A,#N/A,FALSE,"양식(을)"}</definedName>
    <definedName name="품질계획" localSheetId="1" hidden="1">{#N/A,#N/A,FALSE,"양식(을)"}</definedName>
    <definedName name="품질계획" localSheetId="0" hidden="1">{#N/A,#N/A,FALSE,"양식(을)"}</definedName>
    <definedName name="품질계획" hidden="1">{#N/A,#N/A,FALSE,"양식(을)"}</definedName>
    <definedName name="ㅎㅎ" hidden="1">#REF!</definedName>
    <definedName name="ㅠ" localSheetId="1" hidden="1">{#N/A,#N/A,FALSE,"양식(을)"}</definedName>
    <definedName name="ㅠ" localSheetId="0" hidden="1">{#N/A,#N/A,FALSE,"양식(을)"}</definedName>
    <definedName name="ㅠ" hidden="1">{#N/A,#N/A,FALSE,"양식(을)"}</definedName>
    <definedName name="ㅣㅑㅑ" localSheetId="1" hidden="1">{#N/A,#N/A,FALSE,"단가표지"}</definedName>
    <definedName name="ㅣㅑㅑ" localSheetId="0" hidden="1">{#N/A,#N/A,FALSE,"단가표지"}</definedName>
    <definedName name="ㅣㅑㅑ" hidden="1">{#N/A,#N/A,FALSE,"단가표지"}</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995" i="41" l="1"/>
  <c r="O7988" i="41"/>
  <c r="O7985" i="41"/>
  <c r="O7982" i="41"/>
  <c r="O7978" i="41"/>
  <c r="O7975" i="41"/>
  <c r="O7968" i="41"/>
  <c r="O7963" i="41"/>
  <c r="O7955" i="41"/>
  <c r="O7951" i="41"/>
  <c r="O7948" i="41"/>
  <c r="O7945" i="41"/>
  <c r="O7940" i="41"/>
  <c r="O7931" i="41"/>
  <c r="O7924" i="41"/>
  <c r="O7921" i="41"/>
  <c r="O7917" i="41"/>
  <c r="O7914" i="41"/>
  <c r="O7911" i="41"/>
  <c r="O7908" i="41"/>
  <c r="O7897" i="41"/>
  <c r="O7896" i="41"/>
  <c r="O7890" i="41"/>
  <c r="O7889" i="41"/>
  <c r="O7885" i="41"/>
  <c r="O7884" i="41"/>
  <c r="O7883" i="41"/>
  <c r="O7880" i="41"/>
  <c r="O7879" i="41"/>
  <c r="O7878" i="41"/>
  <c r="O7875" i="41"/>
  <c r="O7874" i="41"/>
  <c r="O7873" i="41"/>
  <c r="O7867" i="41"/>
  <c r="O7866" i="41"/>
  <c r="O7865" i="41"/>
  <c r="O7861" i="41"/>
  <c r="O7860" i="41"/>
  <c r="O7859" i="41"/>
  <c r="O7858" i="41"/>
  <c r="O7857" i="41"/>
  <c r="O7856" i="41"/>
  <c r="O7851" i="41"/>
  <c r="O7850" i="41"/>
  <c r="O7846" i="41"/>
  <c r="O7845" i="41"/>
  <c r="O7842" i="41"/>
  <c r="O7841" i="41"/>
  <c r="O7840" i="41"/>
  <c r="O7839" i="41"/>
  <c r="O7838" i="41"/>
  <c r="O7837" i="41"/>
  <c r="O7836" i="41"/>
  <c r="O7833" i="41"/>
  <c r="O7832" i="41"/>
  <c r="O7831" i="41"/>
  <c r="O7828" i="41"/>
  <c r="O7825" i="41"/>
  <c r="O7824" i="41"/>
  <c r="O7820" i="41"/>
  <c r="O7819" i="41"/>
  <c r="O7814" i="41"/>
  <c r="O7813" i="41"/>
  <c r="O7812" i="41"/>
  <c r="O7809" i="41"/>
  <c r="O7808" i="41"/>
  <c r="O7807" i="41"/>
  <c r="O7806" i="41"/>
  <c r="O7796" i="41"/>
  <c r="O7795" i="41"/>
  <c r="O7794" i="41"/>
  <c r="O7791" i="41"/>
  <c r="O7786" i="41"/>
  <c r="O7781" i="41"/>
  <c r="O7780" i="41"/>
  <c r="O7777" i="41"/>
  <c r="O7773" i="41"/>
  <c r="O7764" i="41"/>
  <c r="O7763" i="41"/>
  <c r="O7760" i="41"/>
  <c r="O7759" i="41"/>
  <c r="O7758" i="41"/>
  <c r="O7757" i="41"/>
  <c r="O7753" i="41"/>
  <c r="O7752" i="41"/>
  <c r="O7749" i="41"/>
  <c r="O7748" i="41"/>
  <c r="O7747" i="41"/>
  <c r="O7746" i="41"/>
  <c r="O7745" i="41"/>
  <c r="O7744" i="41"/>
  <c r="O7743" i="41"/>
  <c r="O7742" i="41"/>
  <c r="O7741" i="41"/>
  <c r="O7738" i="41"/>
  <c r="O7737" i="41"/>
  <c r="O7732" i="41"/>
  <c r="O7731" i="41"/>
  <c r="O7730" i="41"/>
  <c r="O7729" i="41"/>
  <c r="O7728" i="41"/>
  <c r="O7725" i="41"/>
  <c r="O7724" i="41"/>
  <c r="O7721" i="41"/>
  <c r="O7720" i="41"/>
  <c r="O7719" i="41"/>
  <c r="O7718" i="41"/>
  <c r="O7717" i="41"/>
  <c r="O7716" i="41"/>
  <c r="O7711" i="41"/>
  <c r="O7710" i="41"/>
  <c r="O7707" i="41"/>
  <c r="O7706" i="41"/>
  <c r="O7705" i="41"/>
  <c r="O7704" i="41"/>
  <c r="O7703" i="41"/>
  <c r="O7700" i="41"/>
  <c r="O7697" i="41"/>
  <c r="O7696" i="41"/>
  <c r="O7695" i="41"/>
  <c r="O7684" i="41"/>
  <c r="O7683" i="41"/>
  <c r="O7679" i="41"/>
  <c r="O7678" i="41"/>
  <c r="O7677" i="41"/>
  <c r="O7673" i="41"/>
  <c r="O7672" i="41"/>
  <c r="O7669" i="41"/>
  <c r="O7666" i="41"/>
  <c r="O7665" i="41"/>
  <c r="O7664" i="41"/>
  <c r="O7663" i="41"/>
  <c r="O7662" i="41"/>
  <c r="O7657" i="41"/>
  <c r="O7656" i="41"/>
  <c r="O7653" i="41"/>
  <c r="O7652" i="41"/>
  <c r="O7651" i="41"/>
  <c r="O7650" i="41"/>
  <c r="O7649" i="41"/>
  <c r="O7645" i="41"/>
  <c r="O7644" i="41"/>
  <c r="O7641" i="41"/>
  <c r="O7640" i="41"/>
  <c r="O7637" i="41"/>
  <c r="O7632" i="41"/>
  <c r="O7631" i="41"/>
  <c r="O7628" i="41"/>
  <c r="O7627" i="41"/>
  <c r="O7624" i="41"/>
  <c r="O7623" i="41"/>
  <c r="O7620" i="41"/>
  <c r="O7619" i="41"/>
  <c r="O7618" i="41"/>
  <c r="O7617" i="41"/>
  <c r="O7616" i="41"/>
  <c r="O7615" i="41"/>
  <c r="O7614" i="41"/>
  <c r="O7613" i="41"/>
  <c r="O7612" i="41"/>
  <c r="O7608" i="41"/>
  <c r="O7605" i="41"/>
  <c r="O7604" i="41"/>
  <c r="O7603" i="41"/>
  <c r="O7602" i="41"/>
  <c r="O7601" i="41"/>
  <c r="O7600" i="41"/>
  <c r="O7596" i="41"/>
  <c r="O7595" i="41"/>
  <c r="O7592" i="41"/>
  <c r="O7591" i="41"/>
  <c r="O7587" i="41"/>
  <c r="O7586" i="41"/>
  <c r="O7583" i="41"/>
  <c r="O7582" i="41"/>
  <c r="O7581" i="41"/>
  <c r="O7580" i="41"/>
  <c r="O7579" i="41"/>
  <c r="O7578" i="41"/>
  <c r="O7577" i="41"/>
  <c r="O7576" i="41"/>
  <c r="O7573" i="41"/>
  <c r="O7570" i="41"/>
  <c r="O7569" i="41"/>
  <c r="O7568" i="41"/>
  <c r="O7565" i="41"/>
  <c r="O7564" i="41"/>
  <c r="O7553" i="41"/>
  <c r="O7552" i="41"/>
  <c r="O7549" i="41"/>
  <c r="O7548" i="41"/>
  <c r="O7547" i="41"/>
  <c r="O7546" i="41"/>
  <c r="O7543" i="41"/>
  <c r="O7538" i="41"/>
  <c r="O7537" i="41"/>
  <c r="O7536" i="41"/>
  <c r="O7533" i="41"/>
  <c r="O7532" i="41"/>
  <c r="O7529" i="41"/>
  <c r="O7525" i="41"/>
  <c r="O7524" i="41"/>
  <c r="O7521" i="41"/>
  <c r="O7520" i="41"/>
  <c r="O7517" i="41"/>
  <c r="O7516" i="41"/>
  <c r="O7515" i="41"/>
  <c r="O7514" i="41"/>
  <c r="O7513" i="41"/>
  <c r="O7509" i="41"/>
  <c r="O7508" i="41"/>
  <c r="O7505" i="41"/>
  <c r="O7504" i="41"/>
  <c r="O7503" i="41"/>
  <c r="O7502" i="41"/>
  <c r="O7501" i="41"/>
  <c r="O7500" i="41"/>
  <c r="O7499" i="41"/>
  <c r="O7498" i="41"/>
  <c r="O7495" i="41"/>
  <c r="O7494" i="41"/>
  <c r="O7491" i="41"/>
  <c r="O7490" i="41"/>
  <c r="O7487" i="41"/>
  <c r="O7486" i="41"/>
  <c r="O7483" i="41"/>
  <c r="O7479" i="41"/>
  <c r="O7478" i="41"/>
  <c r="O7474" i="41"/>
  <c r="O7471" i="41"/>
  <c r="O7468" i="41"/>
  <c r="O7467" i="41"/>
  <c r="O7455" i="41"/>
  <c r="O7423" i="41"/>
  <c r="O7422" i="41"/>
  <c r="O7421" i="41"/>
  <c r="O7420" i="41"/>
  <c r="O7419" i="41"/>
  <c r="O7414" i="41"/>
  <c r="O7411" i="41"/>
  <c r="O7410" i="41"/>
  <c r="O7409" i="41"/>
  <c r="O7408" i="41"/>
  <c r="O7407" i="41"/>
  <c r="O7406" i="41"/>
  <c r="O7405" i="41"/>
  <c r="O7404" i="41"/>
  <c r="O7403" i="41"/>
  <c r="O7402" i="41"/>
  <c r="O7401" i="41"/>
  <c r="O7400" i="41"/>
  <c r="O7397" i="41"/>
  <c r="O7396" i="41"/>
  <c r="O7393" i="41"/>
  <c r="O7390" i="41"/>
  <c r="O7389" i="41"/>
  <c r="O7388" i="41"/>
  <c r="O7387" i="41"/>
  <c r="O7386" i="41"/>
  <c r="O7385" i="41"/>
  <c r="O7384" i="41"/>
  <c r="O7383" i="41"/>
  <c r="O7382" i="41"/>
  <c r="O7381" i="41"/>
  <c r="O7380" i="41"/>
  <c r="O7379" i="41"/>
  <c r="O7378" i="41"/>
  <c r="O7377" i="41"/>
  <c r="O7372" i="41"/>
  <c r="O7368" i="41"/>
  <c r="O7367" i="41"/>
  <c r="O7366" i="41"/>
  <c r="O7362" i="41"/>
  <c r="O7361" i="41"/>
  <c r="O7360" i="41"/>
  <c r="O7355" i="41"/>
  <c r="O7352" i="41"/>
  <c r="O7348" i="41"/>
  <c r="O7347" i="41"/>
  <c r="O7343" i="41"/>
  <c r="O7342" i="41"/>
  <c r="O7341" i="41"/>
  <c r="O7338" i="41"/>
  <c r="O7337" i="41"/>
  <c r="O7334" i="41"/>
  <c r="O7333" i="41"/>
  <c r="O7329" i="41"/>
  <c r="O7328" i="41"/>
  <c r="O7327" i="41"/>
  <c r="O7326" i="41"/>
  <c r="O7323" i="41"/>
  <c r="O7320" i="41"/>
  <c r="O7319" i="41"/>
  <c r="O7318" i="41"/>
  <c r="O7315" i="41"/>
  <c r="O7314" i="41"/>
  <c r="O7313" i="41"/>
  <c r="O7312" i="41"/>
  <c r="O7311" i="41"/>
  <c r="O7310" i="41"/>
  <c r="O7307" i="41"/>
  <c r="O7306" i="41"/>
  <c r="O7302" i="41"/>
  <c r="O7299" i="41"/>
  <c r="O7298" i="41"/>
  <c r="O7297" i="41"/>
  <c r="O7296" i="41"/>
  <c r="O7291" i="41"/>
  <c r="O7290" i="41"/>
  <c r="O7289" i="41"/>
  <c r="O7288" i="41"/>
  <c r="O7285" i="41"/>
  <c r="O7284" i="41"/>
  <c r="O7281" i="41"/>
  <c r="O7280" i="41"/>
  <c r="O7279" i="41"/>
  <c r="O7278" i="41"/>
  <c r="O7277" i="41"/>
  <c r="O7276" i="41"/>
  <c r="O7275" i="41"/>
  <c r="O7274" i="41"/>
  <c r="O7273" i="41"/>
  <c r="O7270" i="41"/>
  <c r="O7269" i="41"/>
  <c r="O7268" i="41"/>
  <c r="O7267" i="41"/>
  <c r="O7266" i="41"/>
  <c r="O7265" i="41"/>
  <c r="O7264" i="41"/>
  <c r="O7263" i="41"/>
  <c r="O7262" i="41"/>
  <c r="O7261" i="41"/>
  <c r="O7260" i="41"/>
  <c r="O7259" i="41"/>
  <c r="O7258" i="41"/>
  <c r="O7257" i="41"/>
  <c r="O7256" i="41"/>
  <c r="O7255" i="41"/>
  <c r="O7254" i="41"/>
  <c r="O7253" i="41"/>
  <c r="O7249" i="41"/>
  <c r="O7248" i="41"/>
  <c r="O7247" i="41"/>
  <c r="O7246" i="41"/>
  <c r="O7245" i="41"/>
  <c r="O7244" i="41"/>
  <c r="O7243" i="41"/>
  <c r="O7239" i="41"/>
  <c r="O7238" i="41"/>
  <c r="O7237" i="41"/>
  <c r="O7236" i="41"/>
  <c r="O7235" i="41"/>
  <c r="O7231" i="41"/>
  <c r="O7228" i="41"/>
  <c r="O7227" i="41"/>
  <c r="O7226" i="41"/>
  <c r="O7222" i="41"/>
  <c r="O7221" i="41"/>
  <c r="O7220" i="41"/>
  <c r="O7219" i="41"/>
  <c r="O7216" i="41"/>
  <c r="O7212" i="41"/>
  <c r="O7211" i="41"/>
  <c r="O7206" i="41"/>
  <c r="O7205" i="41"/>
  <c r="O7204" i="41"/>
  <c r="O7203" i="41"/>
  <c r="O7199" i="41"/>
  <c r="O7198" i="41"/>
  <c r="O7194" i="41"/>
  <c r="O7193" i="41"/>
  <c r="O7192" i="41"/>
  <c r="O7191" i="41"/>
  <c r="O7190" i="41"/>
  <c r="O7189" i="41"/>
  <c r="O7186" i="41"/>
  <c r="O7182" i="41"/>
  <c r="O7179" i="41"/>
  <c r="O7176" i="41"/>
  <c r="O7173" i="41"/>
  <c r="O7169" i="41"/>
  <c r="O7168" i="41"/>
  <c r="O7164" i="41"/>
  <c r="O7161" i="41"/>
  <c r="O7160" i="41"/>
  <c r="O7157" i="41"/>
  <c r="O7156" i="41"/>
  <c r="O7155" i="41"/>
  <c r="O7154" i="41"/>
  <c r="O7151" i="41"/>
  <c r="O7150" i="41"/>
  <c r="O7149" i="41"/>
  <c r="O7144" i="41"/>
  <c r="O7140" i="41"/>
  <c r="O7139" i="41"/>
  <c r="O7138" i="41"/>
  <c r="O7137" i="41"/>
  <c r="O7136" i="41"/>
  <c r="O7135" i="41"/>
  <c r="O7134" i="41"/>
  <c r="O7133" i="41"/>
  <c r="O7130" i="41"/>
  <c r="O7129" i="41"/>
  <c r="O7128" i="41"/>
  <c r="O7124" i="41"/>
  <c r="O7123" i="41"/>
  <c r="O7122" i="41"/>
  <c r="O7121" i="41"/>
  <c r="O7120" i="41"/>
  <c r="O7117" i="41"/>
  <c r="O7116" i="41"/>
  <c r="O7115" i="41"/>
  <c r="O7114" i="41"/>
  <c r="O7113" i="41"/>
  <c r="O7110" i="41"/>
  <c r="O7109" i="41"/>
  <c r="O7105" i="41"/>
  <c r="O7102" i="41"/>
  <c r="O7098" i="41"/>
  <c r="O7095" i="41"/>
  <c r="O7086" i="41"/>
  <c r="O7082" i="41"/>
  <c r="O7078" i="41"/>
  <c r="O7070" i="41"/>
  <c r="O7067" i="41"/>
  <c r="O7064" i="41"/>
  <c r="O7060" i="41"/>
  <c r="O7056" i="41"/>
  <c r="O7052" i="41"/>
  <c r="O7048" i="41"/>
  <c r="O7044" i="41"/>
  <c r="O7040" i="41"/>
  <c r="O7034" i="41"/>
  <c r="O7030" i="41"/>
  <c r="O7026" i="41"/>
  <c r="O7022" i="41"/>
  <c r="O7017" i="41"/>
  <c r="O7016" i="41"/>
  <c r="O7015" i="41"/>
  <c r="O7014" i="41"/>
  <c r="O7013" i="41"/>
  <c r="O7012" i="41"/>
  <c r="O7011" i="41"/>
  <c r="O7010" i="41"/>
  <c r="O7009" i="41"/>
  <c r="O7005" i="41"/>
  <c r="O7004" i="41"/>
  <c r="O7003" i="41"/>
  <c r="O7002" i="41"/>
  <c r="O7001" i="41"/>
  <c r="O7000" i="41"/>
  <c r="O6999" i="41"/>
  <c r="O6998" i="41"/>
  <c r="O6997" i="41"/>
  <c r="O6994" i="41"/>
  <c r="O6993" i="41"/>
  <c r="O6990" i="41"/>
  <c r="O6989" i="41"/>
  <c r="O6986" i="41"/>
  <c r="O6982" i="41"/>
  <c r="O6981" i="41"/>
  <c r="O6978" i="41"/>
  <c r="O6977" i="41"/>
  <c r="O6974" i="41"/>
  <c r="O6973" i="41"/>
  <c r="O6969" i="41"/>
  <c r="O6965" i="41"/>
  <c r="O6961" i="41"/>
  <c r="O6960" i="41"/>
  <c r="O6957" i="41"/>
  <c r="O6956" i="41"/>
  <c r="O6955" i="41"/>
  <c r="O6951" i="41"/>
  <c r="O6948" i="41"/>
  <c r="O6942" i="41"/>
  <c r="O6941" i="41"/>
  <c r="O6940" i="41"/>
  <c r="O6937" i="41"/>
  <c r="O6936" i="41"/>
  <c r="O6935" i="41"/>
  <c r="O6934" i="41"/>
  <c r="O6933" i="41"/>
  <c r="O6932" i="41"/>
  <c r="O6931" i="41"/>
  <c r="O6930" i="41"/>
  <c r="O6929" i="41"/>
  <c r="O6928" i="41"/>
  <c r="O6927" i="41"/>
  <c r="O6926" i="41"/>
  <c r="O6923" i="41"/>
  <c r="O6922" i="41"/>
  <c r="O6921" i="41"/>
  <c r="O6920" i="41"/>
  <c r="O6919" i="41"/>
  <c r="O6918" i="41"/>
  <c r="O6917" i="41"/>
  <c r="O6916" i="41"/>
  <c r="O6915" i="41"/>
  <c r="O6914" i="41"/>
  <c r="O6909" i="41"/>
  <c r="O6908" i="41"/>
  <c r="O6907" i="41"/>
  <c r="O6906" i="41"/>
  <c r="O6903" i="41"/>
  <c r="O6902" i="41"/>
  <c r="O6899" i="41"/>
  <c r="O6894" i="41"/>
  <c r="O6893" i="41"/>
  <c r="O6890" i="41"/>
  <c r="O6889" i="41"/>
  <c r="O6888" i="41"/>
  <c r="O6887" i="41"/>
  <c r="O6886" i="41"/>
  <c r="O6885" i="41"/>
  <c r="O6884" i="41"/>
  <c r="O6881" i="41"/>
  <c r="O6880" i="41"/>
  <c r="O6879" i="41"/>
  <c r="O6878" i="41"/>
  <c r="O6877" i="41"/>
  <c r="O6876" i="41"/>
  <c r="O6875" i="41"/>
  <c r="O6869" i="41"/>
  <c r="O6868" i="41"/>
  <c r="O6867" i="41"/>
  <c r="O6864" i="41"/>
  <c r="O6859" i="41"/>
  <c r="O6856" i="41"/>
  <c r="O6853" i="41"/>
  <c r="O6849" i="41"/>
  <c r="O6848" i="41"/>
  <c r="O6844" i="41"/>
  <c r="O6843" i="41"/>
  <c r="O6842" i="41"/>
  <c r="O6841" i="41"/>
  <c r="O6836" i="41"/>
  <c r="O6835" i="41"/>
  <c r="O6832" i="41"/>
  <c r="O6831" i="41"/>
  <c r="O6830" i="41"/>
  <c r="O6827" i="41"/>
  <c r="O6826" i="41"/>
  <c r="O6825" i="41"/>
  <c r="O6824" i="41"/>
  <c r="O6823" i="41"/>
  <c r="O6822" i="41"/>
  <c r="O6821" i="41"/>
  <c r="O6820" i="41"/>
  <c r="O6819" i="41"/>
  <c r="O6818" i="41"/>
  <c r="O6817" i="41"/>
  <c r="O6813" i="41"/>
  <c r="O6812" i="41"/>
  <c r="O6811" i="41"/>
  <c r="O6810" i="41"/>
  <c r="O6809" i="41"/>
  <c r="O6808" i="41"/>
  <c r="O6807" i="41"/>
  <c r="O6806" i="41"/>
  <c r="O6805" i="41"/>
  <c r="O6804" i="41"/>
  <c r="O6803" i="41"/>
  <c r="O6799" i="41"/>
  <c r="O6796" i="41"/>
  <c r="O6793" i="41"/>
  <c r="O6789" i="41"/>
  <c r="O6788" i="41"/>
  <c r="O6787" i="41"/>
  <c r="O6786" i="41"/>
  <c r="O6785" i="41"/>
  <c r="O6784" i="41"/>
  <c r="O6783" i="41"/>
  <c r="O6782" i="41"/>
  <c r="O6778" i="41"/>
  <c r="O6777" i="41"/>
  <c r="O6776" i="41"/>
  <c r="O6775" i="41"/>
  <c r="O6774" i="41"/>
  <c r="O6773" i="41"/>
  <c r="O6768" i="41"/>
  <c r="O6764" i="41"/>
  <c r="O6763" i="41"/>
  <c r="O6762" i="41"/>
  <c r="O6761" i="41"/>
  <c r="O6760" i="41"/>
  <c r="O6759" i="41"/>
  <c r="O6758" i="41"/>
  <c r="O6757" i="41"/>
  <c r="O6756" i="41"/>
  <c r="O6755" i="41"/>
  <c r="O6754" i="41"/>
  <c r="O6753" i="41"/>
  <c r="O6749" i="41"/>
  <c r="O6748" i="41"/>
  <c r="O6747" i="41"/>
  <c r="O6746" i="41"/>
  <c r="O6745" i="41"/>
  <c r="O6744" i="41"/>
  <c r="O6743" i="41"/>
  <c r="O6742" i="41"/>
  <c r="O6741" i="41"/>
  <c r="O6740" i="41"/>
  <c r="O6739" i="41"/>
  <c r="O6736" i="41"/>
  <c r="O6735" i="41"/>
  <c r="O6734" i="41"/>
  <c r="O6733" i="41"/>
  <c r="O6728" i="41"/>
  <c r="O6727" i="41"/>
  <c r="O6724" i="41"/>
  <c r="O6720" i="41"/>
  <c r="O6719" i="41"/>
  <c r="O6718" i="41"/>
  <c r="O6717" i="41"/>
  <c r="O6716" i="41"/>
  <c r="O6713" i="41"/>
  <c r="O6704" i="41"/>
  <c r="O6703" i="41"/>
  <c r="O6702" i="41"/>
  <c r="O6701" i="41"/>
  <c r="O6700" i="41"/>
  <c r="O6697" i="41"/>
  <c r="O6696" i="41"/>
  <c r="O6695" i="41"/>
  <c r="O6694" i="41"/>
  <c r="O6693" i="41"/>
  <c r="O6692" i="41"/>
  <c r="O6691" i="41"/>
  <c r="O6688" i="41"/>
  <c r="O6687" i="41"/>
  <c r="O6686" i="41"/>
  <c r="O6682" i="41"/>
  <c r="O6681" i="41"/>
  <c r="O6678" i="41"/>
  <c r="O6677" i="41"/>
  <c r="O6674" i="41"/>
  <c r="O6673" i="41"/>
  <c r="O6669" i="41"/>
  <c r="O6664" i="41"/>
  <c r="O6661" i="41"/>
  <c r="O6660" i="41"/>
  <c r="O6657" i="41"/>
  <c r="O6656" i="41"/>
  <c r="O6653" i="41"/>
  <c r="O6648" i="41"/>
  <c r="O6647" i="41"/>
  <c r="O6646" i="41"/>
  <c r="O6643" i="41"/>
  <c r="O6639" i="41"/>
  <c r="O6638" i="41"/>
  <c r="O6637" i="41"/>
  <c r="O6634" i="41"/>
  <c r="O6633" i="41"/>
  <c r="O6632" i="41"/>
  <c r="O6628" i="41"/>
  <c r="O6625" i="41"/>
  <c r="O6622" i="41"/>
  <c r="O6621" i="41"/>
  <c r="O6620" i="41"/>
  <c r="O6616" i="41"/>
  <c r="O6615" i="41"/>
  <c r="O6614" i="41"/>
  <c r="O6611" i="41"/>
  <c r="O6610" i="41"/>
  <c r="O6609" i="41"/>
  <c r="O6605" i="41"/>
  <c r="O6602" i="41"/>
  <c r="O6599" i="41"/>
  <c r="O6596" i="41"/>
  <c r="O6592" i="41"/>
  <c r="O6591" i="41"/>
  <c r="O6587" i="41"/>
  <c r="O6586" i="41"/>
  <c r="O6583" i="41"/>
  <c r="O6582" i="41"/>
  <c r="O6581" i="41"/>
  <c r="O6580" i="41"/>
  <c r="O6576" i="41"/>
  <c r="O6575" i="41"/>
  <c r="O6574" i="41"/>
  <c r="O6573" i="41"/>
  <c r="O6570" i="41"/>
  <c r="O6566" i="41"/>
  <c r="O6563" i="41"/>
  <c r="O6562" i="41"/>
  <c r="O6561" i="41"/>
  <c r="O6560" i="41"/>
  <c r="O6559" i="41"/>
  <c r="O6558" i="41"/>
  <c r="O6554" i="41"/>
  <c r="O6553" i="41"/>
  <c r="O6552" i="41"/>
  <c r="O6549" i="41"/>
  <c r="O6548" i="41"/>
  <c r="O6547" i="41"/>
  <c r="O6546" i="41"/>
  <c r="O6545" i="41"/>
  <c r="O6544" i="41"/>
  <c r="O6543" i="41"/>
  <c r="O6540" i="41"/>
  <c r="O6539" i="41"/>
  <c r="O6538" i="41"/>
  <c r="O6534" i="41"/>
  <c r="O6531" i="41"/>
  <c r="O6527" i="41"/>
  <c r="O6526" i="41"/>
  <c r="O6525" i="41"/>
  <c r="O6521" i="41"/>
  <c r="O6520" i="41"/>
  <c r="O6519" i="41"/>
  <c r="O6518" i="41"/>
  <c r="O6515" i="41"/>
  <c r="O6514" i="41"/>
  <c r="O6513" i="41"/>
  <c r="O6508" i="41"/>
  <c r="O6504" i="41"/>
  <c r="O6501" i="41"/>
  <c r="O6500" i="41"/>
  <c r="O6499" i="41"/>
  <c r="O6498" i="41"/>
  <c r="O6497" i="41"/>
  <c r="O6493" i="41"/>
  <c r="O6490" i="41"/>
  <c r="O6489" i="41"/>
  <c r="O6485" i="41"/>
  <c r="O6480" i="41"/>
  <c r="O6479" i="41"/>
  <c r="O6478" i="41"/>
  <c r="O6477" i="41"/>
  <c r="O6476" i="41"/>
  <c r="O6473" i="41"/>
  <c r="O6472" i="41"/>
  <c r="O6469" i="41"/>
  <c r="O6460" i="41"/>
  <c r="O6459" i="41"/>
  <c r="O6458" i="41"/>
  <c r="O6455" i="41"/>
  <c r="O6454" i="41"/>
  <c r="O6453" i="41"/>
  <c r="O6452" i="41"/>
  <c r="O6451" i="41"/>
  <c r="O6448" i="41"/>
  <c r="O6447" i="41"/>
  <c r="O6444" i="41"/>
  <c r="O6443" i="41"/>
  <c r="O6442" i="41"/>
  <c r="O6441" i="41"/>
  <c r="O6440" i="41"/>
  <c r="O6439" i="41"/>
  <c r="O6438" i="41"/>
  <c r="O6437" i="41"/>
  <c r="O6434" i="41"/>
  <c r="O6430" i="41"/>
  <c r="O6429" i="41"/>
  <c r="O6428" i="41"/>
  <c r="O6427" i="41"/>
  <c r="O6426" i="41"/>
  <c r="O6425" i="41"/>
  <c r="O6424" i="41"/>
  <c r="O6423" i="41"/>
  <c r="O6422" i="41"/>
  <c r="O6419" i="41"/>
  <c r="O6415" i="41"/>
  <c r="O6412" i="41"/>
  <c r="O6409" i="41"/>
  <c r="O6405" i="41"/>
  <c r="O6402" i="41"/>
  <c r="O6399" i="41"/>
  <c r="O6396" i="41"/>
  <c r="O6393" i="41"/>
  <c r="O6390" i="41"/>
  <c r="O6389" i="41"/>
  <c r="O6386" i="41"/>
  <c r="O6385" i="41"/>
  <c r="O6384" i="41"/>
  <c r="O6383" i="41"/>
  <c r="O6382" i="41"/>
  <c r="O6381" i="41"/>
  <c r="O6376" i="41"/>
  <c r="O6373" i="41"/>
  <c r="O6370" i="41"/>
  <c r="O6366" i="41"/>
  <c r="O6363" i="41"/>
  <c r="O6360" i="41"/>
  <c r="O6359" i="41"/>
  <c r="O6358" i="41"/>
  <c r="O6357" i="41"/>
  <c r="O6356" i="41"/>
  <c r="O6353" i="41"/>
  <c r="O6352" i="41"/>
  <c r="O6351" i="41"/>
  <c r="O6350" i="41"/>
  <c r="O6346" i="41"/>
  <c r="O6343" i="41"/>
  <c r="O6340" i="41"/>
  <c r="O6337" i="41"/>
  <c r="O6334" i="41"/>
  <c r="O6325" i="41"/>
  <c r="O6322" i="41"/>
  <c r="O6318" i="41"/>
  <c r="O6309" i="41"/>
  <c r="O6303" i="41"/>
  <c r="O6302" i="41"/>
  <c r="O6301" i="41"/>
  <c r="O6300" i="41"/>
  <c r="O6296" i="41"/>
  <c r="O6292" i="41"/>
  <c r="O6288" i="41"/>
  <c r="O6287" i="41"/>
  <c r="O6284" i="41"/>
  <c r="O6283" i="41"/>
  <c r="O6282" i="41"/>
  <c r="O6281" i="41"/>
  <c r="O6272" i="41"/>
  <c r="O6269" i="41"/>
  <c r="O6268" i="41"/>
  <c r="O6267" i="41"/>
  <c r="O6266" i="41"/>
  <c r="O6261" i="41"/>
  <c r="O6257" i="41"/>
  <c r="O6253" i="41"/>
  <c r="O6252" i="41"/>
  <c r="O6251" i="41"/>
  <c r="O6250" i="41"/>
  <c r="O6249" i="41"/>
  <c r="O6240" i="41"/>
  <c r="O6237" i="41"/>
  <c r="O6232" i="41"/>
  <c r="O6231" i="41"/>
  <c r="O6230" i="41"/>
  <c r="O6229" i="41"/>
  <c r="O6225" i="41"/>
  <c r="O6221" i="41"/>
  <c r="O6216" i="41"/>
  <c r="O6215" i="41"/>
  <c r="O6214" i="41"/>
  <c r="O6213" i="41"/>
  <c r="O6212" i="41"/>
  <c r="O6211" i="41"/>
  <c r="O6207" i="41"/>
  <c r="O6206" i="41"/>
  <c r="O6202" i="41"/>
  <c r="O6201" i="41"/>
  <c r="O6192" i="41"/>
  <c r="O6191" i="41"/>
  <c r="O6190" i="41"/>
  <c r="O6186" i="41"/>
  <c r="O6185" i="41"/>
  <c r="O6184" i="41"/>
  <c r="O6183" i="41"/>
  <c r="O6182" i="41"/>
  <c r="O6181" i="41"/>
  <c r="O6180" i="41"/>
  <c r="O6175" i="41"/>
  <c r="O6174" i="41"/>
  <c r="O6173" i="41"/>
  <c r="O6172" i="41"/>
  <c r="O6171" i="41"/>
  <c r="O6167" i="41"/>
  <c r="O6163" i="41"/>
  <c r="O6160" i="41"/>
  <c r="O6159" i="41"/>
  <c r="O6158" i="41"/>
  <c r="O6157" i="41"/>
  <c r="O6156" i="41"/>
  <c r="O6155" i="41"/>
  <c r="O6146" i="41"/>
  <c r="O6142" i="41"/>
  <c r="O6139" i="41"/>
  <c r="O6136" i="41"/>
  <c r="O6133" i="41"/>
  <c r="O6130" i="41"/>
  <c r="O6126" i="41"/>
  <c r="O6125" i="41"/>
  <c r="O6121" i="41"/>
  <c r="O6120" i="41"/>
  <c r="O6115" i="41"/>
  <c r="O6111" i="41"/>
  <c r="O6107" i="41"/>
  <c r="O6102" i="41"/>
  <c r="O6101" i="41"/>
  <c r="O6100" i="41"/>
  <c r="O6096" i="41"/>
  <c r="O6095" i="41"/>
  <c r="O6094" i="41"/>
  <c r="O6085" i="41"/>
  <c r="O6080" i="41"/>
  <c r="O6076" i="41"/>
  <c r="O6067" i="41"/>
  <c r="O6064" i="41"/>
  <c r="O6059" i="41"/>
  <c r="O6055" i="41"/>
  <c r="O6052" i="41"/>
  <c r="O6049" i="41"/>
  <c r="O6045" i="41"/>
  <c r="O6042" i="41"/>
  <c r="O6038" i="41"/>
  <c r="O6031" i="41"/>
  <c r="O6028" i="41"/>
  <c r="O6019" i="41"/>
  <c r="O6018" i="41"/>
  <c r="O6017" i="41"/>
  <c r="O6008" i="41"/>
  <c r="O6005" i="41"/>
  <c r="O6004" i="41"/>
  <c r="O5999" i="41"/>
  <c r="O5996" i="41"/>
  <c r="O5995" i="41"/>
  <c r="O5994" i="41"/>
  <c r="O5993" i="41"/>
  <c r="O5992" i="41"/>
  <c r="O5991" i="41"/>
  <c r="O5990" i="41"/>
  <c r="O5986" i="41"/>
  <c r="O5985" i="41"/>
  <c r="O5984" i="41"/>
  <c r="O5983" i="41"/>
  <c r="O5982" i="41"/>
  <c r="O5981" i="41"/>
  <c r="O5980" i="41"/>
  <c r="O5979" i="41"/>
  <c r="O5976" i="41"/>
  <c r="O5975" i="41"/>
  <c r="O5974" i="41"/>
  <c r="O5973" i="41"/>
  <c r="O5972" i="41"/>
  <c r="O5962" i="41"/>
  <c r="O5955" i="41"/>
  <c r="O5952" i="41"/>
  <c r="O5949" i="41"/>
  <c r="O5945" i="41"/>
  <c r="O5942" i="41"/>
  <c r="O5939" i="41"/>
  <c r="O5932" i="41"/>
  <c r="O5927" i="41"/>
  <c r="O5923" i="41"/>
  <c r="O5915" i="41"/>
  <c r="O5911" i="41"/>
  <c r="O5908" i="41"/>
  <c r="O5905" i="41"/>
  <c r="O5900" i="41"/>
  <c r="O5897" i="41"/>
  <c r="O5888" i="41"/>
  <c r="O5881" i="41"/>
  <c r="O5878" i="41"/>
  <c r="O5874" i="41"/>
  <c r="O5871" i="41"/>
  <c r="O5867" i="41"/>
  <c r="O5864" i="41"/>
  <c r="O5852" i="41"/>
  <c r="O5851" i="41"/>
  <c r="O5848" i="41"/>
  <c r="O5845" i="41"/>
  <c r="O5844" i="41"/>
  <c r="O5841" i="41"/>
  <c r="O5840" i="41"/>
  <c r="O5835" i="41"/>
  <c r="O5834" i="41"/>
  <c r="O5830" i="41"/>
  <c r="O5829" i="41"/>
  <c r="O5828" i="41"/>
  <c r="O5827" i="41"/>
  <c r="O5826" i="41"/>
  <c r="O5822" i="41"/>
  <c r="O5821" i="41"/>
  <c r="O5818" i="41"/>
  <c r="O5817" i="41"/>
  <c r="O5816" i="41"/>
  <c r="O5815" i="41"/>
  <c r="O5810" i="41"/>
  <c r="O5809" i="41"/>
  <c r="O5808" i="41"/>
  <c r="O5803" i="41"/>
  <c r="O5802" i="41"/>
  <c r="O5801" i="41"/>
  <c r="O5800" i="41"/>
  <c r="O5796" i="41"/>
  <c r="O5795" i="41"/>
  <c r="O5794" i="41"/>
  <c r="O5793" i="41"/>
  <c r="O5792" i="41"/>
  <c r="O5791" i="41"/>
  <c r="O5787" i="41"/>
  <c r="O5786" i="41"/>
  <c r="O5783" i="41"/>
  <c r="O5782" i="41"/>
  <c r="O5781" i="41"/>
  <c r="O5780" i="41"/>
  <c r="O5779" i="41"/>
  <c r="O5778" i="41"/>
  <c r="O5777" i="41"/>
  <c r="O5774" i="41"/>
  <c r="O5773" i="41"/>
  <c r="O5772" i="41"/>
  <c r="O5769" i="41"/>
  <c r="O5766" i="41"/>
  <c r="O5765" i="41"/>
  <c r="O5761" i="41"/>
  <c r="O5760" i="41"/>
  <c r="O5755" i="41"/>
  <c r="O5754" i="41"/>
  <c r="O5753" i="41"/>
  <c r="O5750" i="41"/>
  <c r="O5749" i="41"/>
  <c r="O5748" i="41"/>
  <c r="O5747" i="41"/>
  <c r="O5737" i="41"/>
  <c r="O5736" i="41"/>
  <c r="O5735" i="41"/>
  <c r="O5732" i="41"/>
  <c r="O5727" i="41"/>
  <c r="O5722" i="41"/>
  <c r="O5721" i="41"/>
  <c r="O5718" i="41"/>
  <c r="O5714" i="41"/>
  <c r="O5705" i="41"/>
  <c r="O5704" i="41"/>
  <c r="O5700" i="41"/>
  <c r="O5699" i="41"/>
  <c r="O5698" i="41"/>
  <c r="O5697" i="41"/>
  <c r="O5694" i="41"/>
  <c r="O5693" i="41"/>
  <c r="O5690" i="41"/>
  <c r="O5689" i="41"/>
  <c r="O5688" i="41"/>
  <c r="O5687" i="41"/>
  <c r="O5686" i="41"/>
  <c r="O5683" i="41"/>
  <c r="O5682" i="41"/>
  <c r="O5681" i="41"/>
  <c r="O5680" i="41"/>
  <c r="O5679" i="41"/>
  <c r="O5676" i="41"/>
  <c r="O5675" i="41"/>
  <c r="O5671" i="41"/>
  <c r="O5670" i="41"/>
  <c r="O5667" i="41"/>
  <c r="O5666" i="41"/>
  <c r="O5665" i="41"/>
  <c r="O5664" i="41"/>
  <c r="O5663" i="41"/>
  <c r="O5662" i="41"/>
  <c r="O5659" i="41"/>
  <c r="O5655" i="41"/>
  <c r="O5654" i="41"/>
  <c r="O5651" i="41"/>
  <c r="O5650" i="41"/>
  <c r="O5649" i="41"/>
  <c r="O5648" i="41"/>
  <c r="O5645" i="41"/>
  <c r="O5642" i="41"/>
  <c r="O5641" i="41"/>
  <c r="O5630" i="41"/>
  <c r="O5629" i="41"/>
  <c r="O5626" i="41"/>
  <c r="O5625" i="41"/>
  <c r="O5624" i="41"/>
  <c r="O5623" i="41"/>
  <c r="O5622" i="41"/>
  <c r="O5617" i="41"/>
  <c r="O5616" i="41"/>
  <c r="O5613" i="41"/>
  <c r="O5612" i="41"/>
  <c r="O5611" i="41"/>
  <c r="O5607" i="41"/>
  <c r="O5606" i="41"/>
  <c r="O5603" i="41"/>
  <c r="O5600" i="41"/>
  <c r="O5599" i="41"/>
  <c r="O5598" i="41"/>
  <c r="O5597" i="41"/>
  <c r="O5596" i="41"/>
  <c r="O5591" i="41"/>
  <c r="O5590" i="41"/>
  <c r="O5587" i="41"/>
  <c r="O5586" i="41"/>
  <c r="O5585" i="41"/>
  <c r="O5584" i="41"/>
  <c r="O5583" i="41"/>
  <c r="O5579" i="41"/>
  <c r="O5578" i="41"/>
  <c r="O5575" i="41"/>
  <c r="O5574" i="41"/>
  <c r="O5571" i="41"/>
  <c r="O5567" i="41"/>
  <c r="O5564" i="41"/>
  <c r="O5563" i="41"/>
  <c r="O5560" i="41"/>
  <c r="O5559" i="41"/>
  <c r="O5556" i="41"/>
  <c r="O5553" i="41"/>
  <c r="O5550" i="41"/>
  <c r="O5549" i="41"/>
  <c r="O5545" i="41"/>
  <c r="O5544" i="41"/>
  <c r="O5540" i="41"/>
  <c r="O5539" i="41"/>
  <c r="O5536" i="41"/>
  <c r="O5535" i="41"/>
  <c r="O5532" i="41"/>
  <c r="O5531" i="41"/>
  <c r="O5530" i="41"/>
  <c r="O5529" i="41"/>
  <c r="O5528" i="41"/>
  <c r="O5527" i="41"/>
  <c r="O5526" i="41"/>
  <c r="O5525" i="41"/>
  <c r="O5524" i="41"/>
  <c r="O5521" i="41"/>
  <c r="O5517" i="41"/>
  <c r="O5516" i="41"/>
  <c r="O5515" i="41"/>
  <c r="O5514" i="41"/>
  <c r="O5513" i="41"/>
  <c r="O5512" i="41"/>
  <c r="O5508" i="41"/>
  <c r="O5507" i="41"/>
  <c r="O5504" i="41"/>
  <c r="O5503" i="41"/>
  <c r="O5500" i="41"/>
  <c r="O5499" i="41"/>
  <c r="O5495" i="41"/>
  <c r="O5494" i="41"/>
  <c r="O5493" i="41"/>
  <c r="O5492" i="41"/>
  <c r="O5491" i="41"/>
  <c r="O5490" i="41"/>
  <c r="O5489" i="41"/>
  <c r="O5486" i="41"/>
  <c r="O5483" i="41"/>
  <c r="O5482" i="41"/>
  <c r="O5481" i="41"/>
  <c r="O5480" i="41"/>
  <c r="O5479" i="41"/>
  <c r="O5467" i="41"/>
  <c r="O5466" i="41"/>
  <c r="O5463" i="41"/>
  <c r="O5462" i="41"/>
  <c r="O5461" i="41"/>
  <c r="O5460" i="41"/>
  <c r="O5459" i="41"/>
  <c r="O5453" i="41"/>
  <c r="O5452" i="41"/>
  <c r="O5451" i="41"/>
  <c r="O5448" i="41"/>
  <c r="O5447" i="41"/>
  <c r="O5444" i="41"/>
  <c r="O5443" i="41"/>
  <c r="O5439" i="41"/>
  <c r="O5438" i="41"/>
  <c r="O5435" i="41"/>
  <c r="O5434" i="41"/>
  <c r="O5433" i="41"/>
  <c r="O5432" i="41"/>
  <c r="O5429" i="41"/>
  <c r="O5428" i="41"/>
  <c r="O5427" i="41"/>
  <c r="O5426" i="41"/>
  <c r="O5422" i="41"/>
  <c r="O5421" i="41"/>
  <c r="O5418" i="41"/>
  <c r="O5417" i="41"/>
  <c r="O5416" i="41"/>
  <c r="O5415" i="41"/>
  <c r="O5414" i="41"/>
  <c r="O5413" i="41"/>
  <c r="O5412" i="41"/>
  <c r="O5411" i="41"/>
  <c r="O5410" i="41"/>
  <c r="O5409" i="41"/>
  <c r="O5406" i="41"/>
  <c r="O5405" i="41"/>
  <c r="O5404" i="41"/>
  <c r="O5401" i="41"/>
  <c r="O5400" i="41"/>
  <c r="O5397" i="41"/>
  <c r="O5396" i="41"/>
  <c r="O5393" i="41"/>
  <c r="O5389" i="41"/>
  <c r="O5388" i="41"/>
  <c r="O5384" i="41"/>
  <c r="O5381" i="41"/>
  <c r="O5378" i="41"/>
  <c r="O5377" i="41"/>
  <c r="O5365" i="41"/>
  <c r="O5333" i="41"/>
  <c r="O5332" i="41"/>
  <c r="O5331" i="41"/>
  <c r="O5330" i="41"/>
  <c r="O5329" i="41"/>
  <c r="O5328" i="41"/>
  <c r="O5327" i="41"/>
  <c r="O5322" i="41"/>
  <c r="O5319" i="41"/>
  <c r="O5318" i="41"/>
  <c r="O5317" i="41"/>
  <c r="O5316" i="41"/>
  <c r="O5315" i="41"/>
  <c r="O5314" i="41"/>
  <c r="O5313" i="41"/>
  <c r="O5312" i="41"/>
  <c r="O5311" i="41"/>
  <c r="O5308" i="41"/>
  <c r="O5307" i="41"/>
  <c r="O5306" i="41"/>
  <c r="O5305" i="41"/>
  <c r="O5302" i="41"/>
  <c r="O5301" i="41"/>
  <c r="O5300" i="41"/>
  <c r="O5297" i="41"/>
  <c r="O5296" i="41"/>
  <c r="O5295" i="41"/>
  <c r="O5294" i="41"/>
  <c r="O5293" i="41"/>
  <c r="O5292" i="41"/>
  <c r="O5291" i="41"/>
  <c r="O5290" i="41"/>
  <c r="O5289" i="41"/>
  <c r="O5288" i="41"/>
  <c r="O5287" i="41"/>
  <c r="O5284" i="41"/>
  <c r="O5283" i="41"/>
  <c r="O5282" i="41"/>
  <c r="O5281" i="41"/>
  <c r="O5277" i="41"/>
  <c r="O5273" i="41"/>
  <c r="O5272" i="41"/>
  <c r="O5268" i="41"/>
  <c r="O5267" i="41"/>
  <c r="O5266" i="41"/>
  <c r="O5263" i="41"/>
  <c r="O5259" i="41"/>
  <c r="O5255" i="41"/>
  <c r="O5254" i="41"/>
  <c r="O5253" i="41"/>
  <c r="O5252" i="41"/>
  <c r="O5251" i="41"/>
  <c r="O5250" i="41"/>
  <c r="O5246" i="41"/>
  <c r="O5242" i="41"/>
  <c r="O5238" i="41"/>
  <c r="O5237" i="41"/>
  <c r="O5236" i="41"/>
  <c r="O5235" i="41"/>
  <c r="O5234" i="41"/>
  <c r="O5233" i="41"/>
  <c r="O5232" i="41"/>
  <c r="O5229" i="41"/>
  <c r="O5228" i="41"/>
  <c r="O5227" i="41"/>
  <c r="O5226" i="41"/>
  <c r="O5225" i="41"/>
  <c r="O5224" i="41"/>
  <c r="O5223" i="41"/>
  <c r="O5222" i="41"/>
  <c r="O5221" i="41"/>
  <c r="O5220" i="41"/>
  <c r="O5217" i="41"/>
  <c r="O5216" i="41"/>
  <c r="O5215" i="41"/>
  <c r="O5214" i="41"/>
  <c r="O5213" i="41"/>
  <c r="O5212" i="41"/>
  <c r="O5207" i="41"/>
  <c r="O5206" i="41"/>
  <c r="O5205" i="41"/>
  <c r="O5204" i="41"/>
  <c r="O5201" i="41"/>
  <c r="O5200" i="41"/>
  <c r="O5199" i="41"/>
  <c r="O5198" i="41"/>
  <c r="O5195" i="41"/>
  <c r="O5194" i="41"/>
  <c r="O5193" i="41"/>
  <c r="O5192" i="41"/>
  <c r="O5191" i="41"/>
  <c r="O5190" i="41"/>
  <c r="O5189" i="41"/>
  <c r="O5188" i="41"/>
  <c r="O5185" i="41"/>
  <c r="O5182" i="41"/>
  <c r="O5181" i="41"/>
  <c r="O5177" i="41"/>
  <c r="O5176" i="41"/>
  <c r="O5175" i="41"/>
  <c r="O5174" i="41"/>
  <c r="O5173" i="41"/>
  <c r="O5172" i="41"/>
  <c r="O5171" i="41"/>
  <c r="O5170" i="41"/>
  <c r="O5167" i="41"/>
  <c r="O5166" i="41"/>
  <c r="O5161" i="41"/>
  <c r="O5160" i="41"/>
  <c r="O5157" i="41"/>
  <c r="O5156" i="41"/>
  <c r="O5153" i="41"/>
  <c r="O5152" i="41"/>
  <c r="O5151" i="41"/>
  <c r="O5150" i="41"/>
  <c r="O5149" i="41"/>
  <c r="O5148" i="41"/>
  <c r="O5147" i="41"/>
  <c r="O5146" i="41"/>
  <c r="O5145" i="41"/>
  <c r="O5144" i="41"/>
  <c r="O5141" i="41"/>
  <c r="O5140" i="41"/>
  <c r="O5139" i="41"/>
  <c r="O5138" i="41"/>
  <c r="O5137" i="41"/>
  <c r="O5136" i="41"/>
  <c r="O5135" i="41"/>
  <c r="O5134" i="41"/>
  <c r="O5133" i="41"/>
  <c r="O5132" i="41"/>
  <c r="O5131" i="41"/>
  <c r="O5130" i="41"/>
  <c r="O5129" i="41"/>
  <c r="O5128" i="41"/>
  <c r="O5127" i="41"/>
  <c r="O5126" i="41"/>
  <c r="O5125" i="41"/>
  <c r="O5124" i="41"/>
  <c r="O5123" i="41"/>
  <c r="O5122" i="41"/>
  <c r="O5121" i="41"/>
  <c r="O5118" i="41"/>
  <c r="O5117" i="41"/>
  <c r="O5116" i="41"/>
  <c r="O5115" i="41"/>
  <c r="O5114" i="41"/>
  <c r="O5113" i="41"/>
  <c r="O5112" i="41"/>
  <c r="O5109" i="41"/>
  <c r="O5108" i="41"/>
  <c r="O5107" i="41"/>
  <c r="O5106" i="41"/>
  <c r="O5105" i="41"/>
  <c r="O5104" i="41"/>
  <c r="O5103" i="41"/>
  <c r="O5102" i="41"/>
  <c r="O5101" i="41"/>
  <c r="O5100" i="41"/>
  <c r="O5095" i="41"/>
  <c r="O5094" i="41"/>
  <c r="O5093" i="41"/>
  <c r="O5092" i="41"/>
  <c r="O5091" i="41"/>
  <c r="O5090" i="41"/>
  <c r="O5089" i="41"/>
  <c r="O5085" i="41"/>
  <c r="O5084" i="41"/>
  <c r="O5081" i="41"/>
  <c r="O5080" i="41"/>
  <c r="O5079" i="41"/>
  <c r="O5078" i="41"/>
  <c r="O5073" i="41"/>
  <c r="O5072" i="41"/>
  <c r="O5071" i="41"/>
  <c r="O5070" i="41"/>
  <c r="O5069" i="41"/>
  <c r="O5068" i="41"/>
  <c r="O5064" i="41"/>
  <c r="O5063" i="41"/>
  <c r="O5059" i="41"/>
  <c r="O5058" i="41"/>
  <c r="O5057" i="41"/>
  <c r="O5056" i="41"/>
  <c r="O5055" i="41"/>
  <c r="O5054" i="41"/>
  <c r="O5053" i="41"/>
  <c r="O5052" i="41"/>
  <c r="O5051" i="41"/>
  <c r="O5048" i="41"/>
  <c r="O5047" i="41"/>
  <c r="O5044" i="41"/>
  <c r="O5043" i="41"/>
  <c r="O5039" i="41"/>
  <c r="O5038" i="41"/>
  <c r="O5037" i="41"/>
  <c r="O5036" i="41"/>
  <c r="O5032" i="41"/>
  <c r="O5031" i="41"/>
  <c r="O5027" i="41"/>
  <c r="O5026" i="41"/>
  <c r="O5025" i="41"/>
  <c r="O5024" i="41"/>
  <c r="O5023" i="41"/>
  <c r="O5022" i="41"/>
  <c r="O5019" i="41"/>
  <c r="O5015" i="41"/>
  <c r="O5012" i="41"/>
  <c r="O5009" i="41"/>
  <c r="O5006" i="41"/>
  <c r="O5002" i="41"/>
  <c r="O5001" i="41"/>
  <c r="O4997" i="41"/>
  <c r="O4994" i="41"/>
  <c r="O4993" i="41"/>
  <c r="O4990" i="41"/>
  <c r="O4989" i="41"/>
  <c r="O4986" i="41"/>
  <c r="O4985" i="41"/>
  <c r="O4982" i="41"/>
  <c r="O4977" i="41"/>
  <c r="O4973" i="41"/>
  <c r="O4972" i="41"/>
  <c r="O4971" i="41"/>
  <c r="O4970" i="41"/>
  <c r="O4969" i="41"/>
  <c r="O4968" i="41"/>
  <c r="O4967" i="41"/>
  <c r="O4966" i="41"/>
  <c r="O4965" i="41"/>
  <c r="O4964" i="41"/>
  <c r="O4963" i="41"/>
  <c r="O4959" i="41"/>
  <c r="O4958" i="41"/>
  <c r="O4957" i="41"/>
  <c r="O4956" i="41"/>
  <c r="O4953" i="41"/>
  <c r="O4952" i="41"/>
  <c r="O4951" i="41"/>
  <c r="O4950" i="41"/>
  <c r="O4949" i="41"/>
  <c r="O4948" i="41"/>
  <c r="O4947" i="41"/>
  <c r="O4946" i="41"/>
  <c r="O4943" i="41"/>
  <c r="O4942" i="41"/>
  <c r="O4938" i="41"/>
  <c r="O4935" i="41"/>
  <c r="O4931" i="41"/>
  <c r="O4928" i="41"/>
  <c r="O4919" i="41"/>
  <c r="O4918" i="41"/>
  <c r="O4915" i="41"/>
  <c r="O4910" i="41"/>
  <c r="O4909" i="41"/>
  <c r="O4906" i="41"/>
  <c r="O4905" i="41"/>
  <c r="O4902" i="41"/>
  <c r="O4899" i="41"/>
  <c r="O4896" i="41"/>
  <c r="O4893" i="41"/>
  <c r="O4892" i="41"/>
  <c r="O4888" i="41"/>
  <c r="O4885" i="41"/>
  <c r="O4884" i="41"/>
  <c r="O4879" i="41"/>
  <c r="O4874" i="41"/>
  <c r="O4873" i="41"/>
  <c r="O4872" i="41"/>
  <c r="O4871" i="41"/>
  <c r="O4868" i="41"/>
  <c r="O4867" i="41"/>
  <c r="O4866" i="41"/>
  <c r="O4865" i="41"/>
  <c r="O4864" i="41"/>
  <c r="O4863" i="41"/>
  <c r="O4862" i="41"/>
  <c r="O4861" i="41"/>
  <c r="O4860" i="41"/>
  <c r="O4859" i="41"/>
  <c r="O4858" i="41"/>
  <c r="O4857" i="41"/>
  <c r="O4856" i="41"/>
  <c r="O4855" i="41"/>
  <c r="O4854" i="41"/>
  <c r="O4848" i="41"/>
  <c r="O4847" i="41"/>
  <c r="O4846" i="41"/>
  <c r="O4845" i="41"/>
  <c r="O4842" i="41"/>
  <c r="O4841" i="41"/>
  <c r="O4840" i="41"/>
  <c r="O4837" i="41"/>
  <c r="O4836" i="41"/>
  <c r="O4835" i="41"/>
  <c r="O4830" i="41"/>
  <c r="O4826" i="41"/>
  <c r="O4822" i="41"/>
  <c r="O4821" i="41"/>
  <c r="O4818" i="41"/>
  <c r="O4817" i="41"/>
  <c r="O4816" i="41"/>
  <c r="O4815" i="41"/>
  <c r="O4814" i="41"/>
  <c r="O4813" i="41"/>
  <c r="O4812" i="41"/>
  <c r="O4811" i="41"/>
  <c r="O4808" i="41"/>
  <c r="O4807" i="41"/>
  <c r="O4806" i="41"/>
  <c r="O4805" i="41"/>
  <c r="O4804" i="41"/>
  <c r="O4803" i="41"/>
  <c r="O4802" i="41"/>
  <c r="O4796" i="41"/>
  <c r="O4795" i="41"/>
  <c r="O4794" i="41"/>
  <c r="O4791" i="41"/>
  <c r="O4786" i="41"/>
  <c r="O4783" i="41"/>
  <c r="O4780" i="41"/>
  <c r="O4776" i="41"/>
  <c r="O4772" i="41"/>
  <c r="O4771" i="41"/>
  <c r="O4767" i="41"/>
  <c r="O4763" i="41"/>
  <c r="O4762" i="41"/>
  <c r="O4759" i="41"/>
  <c r="O4758" i="41"/>
  <c r="O4757" i="41"/>
  <c r="O4756" i="41"/>
  <c r="O4755" i="41"/>
  <c r="O4754" i="41"/>
  <c r="O4753" i="41"/>
  <c r="O4752" i="41"/>
  <c r="O4751" i="41"/>
  <c r="O4748" i="41"/>
  <c r="O4745" i="41"/>
  <c r="O4744" i="41"/>
  <c r="O4743" i="41"/>
  <c r="O4740" i="41"/>
  <c r="O4739" i="41"/>
  <c r="O4738" i="41"/>
  <c r="O4737" i="41"/>
  <c r="O4736" i="41"/>
  <c r="O4735" i="41"/>
  <c r="O4734" i="41"/>
  <c r="O4733" i="41"/>
  <c r="O4729" i="41"/>
  <c r="O4728" i="41"/>
  <c r="O4725" i="41"/>
  <c r="O4720" i="41"/>
  <c r="O4717" i="41"/>
  <c r="O4714" i="41"/>
  <c r="O4711" i="41"/>
  <c r="O4710" i="41"/>
  <c r="O4709" i="41"/>
  <c r="O4708" i="41"/>
  <c r="O4707" i="41"/>
  <c r="O4706" i="41"/>
  <c r="O4705" i="41"/>
  <c r="O4704" i="41"/>
  <c r="O4699" i="41"/>
  <c r="O4698" i="41"/>
  <c r="O4694" i="41"/>
  <c r="O4690" i="41"/>
  <c r="O4689" i="41"/>
  <c r="O4688" i="41"/>
  <c r="O4687" i="41"/>
  <c r="O4686" i="41"/>
  <c r="O4685" i="41"/>
  <c r="O4684" i="41"/>
  <c r="O4683" i="41"/>
  <c r="O4680" i="41"/>
  <c r="O4679" i="41"/>
  <c r="O4678" i="41"/>
  <c r="O4675" i="41"/>
  <c r="O4674" i="41"/>
  <c r="O4673" i="41"/>
  <c r="O4672" i="41"/>
  <c r="O4671" i="41"/>
  <c r="O4670" i="41"/>
  <c r="O4669" i="41"/>
  <c r="O4666" i="41"/>
  <c r="O4665" i="41"/>
  <c r="O4660" i="41"/>
  <c r="O4659" i="41"/>
  <c r="O4656" i="41"/>
  <c r="O4652" i="41"/>
  <c r="O4651" i="41"/>
  <c r="O4650" i="41"/>
  <c r="O4649" i="41"/>
  <c r="O4648" i="41"/>
  <c r="O4645" i="41"/>
  <c r="O4636" i="41"/>
  <c r="O4635" i="41"/>
  <c r="O4634" i="41"/>
  <c r="O4633" i="41"/>
  <c r="O4632" i="41"/>
  <c r="O4631" i="41"/>
  <c r="O4628" i="41"/>
  <c r="O4627" i="41"/>
  <c r="O4626" i="41"/>
  <c r="O4625" i="41"/>
  <c r="O4624" i="41"/>
  <c r="O4621" i="41"/>
  <c r="O4620" i="41"/>
  <c r="O4619" i="41"/>
  <c r="O4618" i="41"/>
  <c r="O4615" i="41"/>
  <c r="O4614" i="41"/>
  <c r="O4610" i="41"/>
  <c r="O4607" i="41"/>
  <c r="O4606" i="41"/>
  <c r="O4605" i="41"/>
  <c r="O4602" i="41"/>
  <c r="O4601" i="41"/>
  <c r="O4600" i="41"/>
  <c r="O4595" i="41"/>
  <c r="O4592" i="41"/>
  <c r="O4589" i="41"/>
  <c r="O4588" i="41"/>
  <c r="O4587" i="41"/>
  <c r="O4586" i="41"/>
  <c r="O4585" i="41"/>
  <c r="O4584" i="41"/>
  <c r="O4581" i="41"/>
  <c r="O4580" i="41"/>
  <c r="O4579" i="41"/>
  <c r="O4576" i="41"/>
  <c r="O4575" i="41"/>
  <c r="O4574" i="41"/>
  <c r="O4571" i="41"/>
  <c r="O4570" i="41"/>
  <c r="O4569" i="41"/>
  <c r="O4566" i="41"/>
  <c r="O4565" i="41"/>
  <c r="O4564" i="41"/>
  <c r="O4563" i="41"/>
  <c r="O4562" i="41"/>
  <c r="O4561" i="41"/>
  <c r="O4560" i="41"/>
  <c r="O4559" i="41"/>
  <c r="O4558" i="41"/>
  <c r="O4554" i="41"/>
  <c r="O4553" i="41"/>
  <c r="O4552" i="41"/>
  <c r="O4549" i="41"/>
  <c r="O4545" i="41"/>
  <c r="O4542" i="41"/>
  <c r="O4541" i="41"/>
  <c r="O4540" i="41"/>
  <c r="O4539" i="41"/>
  <c r="O4538" i="41"/>
  <c r="O4537" i="41"/>
  <c r="O4536" i="41"/>
  <c r="O4531" i="41"/>
  <c r="O4530" i="41"/>
  <c r="O4527" i="41"/>
  <c r="O4524" i="41"/>
  <c r="O4523" i="41"/>
  <c r="O4522" i="41"/>
  <c r="O4521" i="41"/>
  <c r="O4518" i="41"/>
  <c r="O4515" i="41"/>
  <c r="O4514" i="41"/>
  <c r="O4513" i="41"/>
  <c r="O4510" i="41"/>
  <c r="O4509" i="41"/>
  <c r="O4508" i="41"/>
  <c r="O4504" i="41"/>
  <c r="O4500" i="41"/>
  <c r="O4499" i="41"/>
  <c r="O4496" i="41"/>
  <c r="O4495" i="41"/>
  <c r="O4492" i="41"/>
  <c r="O4491" i="41"/>
  <c r="O4490" i="41"/>
  <c r="O4489" i="41"/>
  <c r="O4486" i="41"/>
  <c r="O4485" i="41"/>
  <c r="O4484" i="41"/>
  <c r="O4479" i="41"/>
  <c r="O4476" i="41"/>
  <c r="O4473" i="41"/>
  <c r="O4472" i="41"/>
  <c r="O4468" i="41"/>
  <c r="O4467" i="41"/>
  <c r="O4462" i="41"/>
  <c r="O4461" i="41"/>
  <c r="O4460" i="41"/>
  <c r="O4457" i="41"/>
  <c r="O4456" i="41"/>
  <c r="O4455" i="41"/>
  <c r="O4452" i="41"/>
  <c r="O4451" i="41"/>
  <c r="O4450" i="41"/>
  <c r="O4449" i="41"/>
  <c r="O4448" i="41"/>
  <c r="O4447" i="41"/>
  <c r="O4446" i="41"/>
  <c r="O4443" i="41"/>
  <c r="O4438" i="41"/>
  <c r="O4435" i="41"/>
  <c r="O4434" i="41"/>
  <c r="O4433" i="41"/>
  <c r="O4432" i="41"/>
  <c r="O4431" i="41"/>
  <c r="O4430" i="41"/>
  <c r="O4429" i="41"/>
  <c r="O4428" i="41"/>
  <c r="O4425" i="41"/>
  <c r="O4424" i="41"/>
  <c r="O4423" i="41"/>
  <c r="O4420" i="41"/>
  <c r="O4419" i="41"/>
  <c r="O4416" i="41"/>
  <c r="O4415" i="41"/>
  <c r="O4414" i="41"/>
  <c r="O4413" i="41"/>
  <c r="O4412" i="41"/>
  <c r="O4411" i="41"/>
  <c r="O4408" i="41"/>
  <c r="O4407" i="41"/>
  <c r="O4406" i="41"/>
  <c r="O4402" i="41"/>
  <c r="O4401" i="41"/>
  <c r="O4397" i="41"/>
  <c r="O4396" i="41"/>
  <c r="O4393" i="41"/>
  <c r="O4389" i="41"/>
  <c r="O4388" i="41"/>
  <c r="O4387" i="41"/>
  <c r="O4386" i="41"/>
  <c r="O4385" i="41"/>
  <c r="O4382" i="41"/>
  <c r="O4381" i="41"/>
  <c r="O4377" i="41"/>
  <c r="O4372" i="41"/>
  <c r="O4371" i="41"/>
  <c r="O4368" i="41"/>
  <c r="O4367" i="41"/>
  <c r="O4366" i="41"/>
  <c r="O4365" i="41"/>
  <c r="O4364" i="41"/>
  <c r="O4360" i="41"/>
  <c r="O4357" i="41"/>
  <c r="O4356" i="41"/>
  <c r="O4352" i="41"/>
  <c r="O4347" i="41"/>
  <c r="O4346" i="41"/>
  <c r="O4345" i="41"/>
  <c r="O4342" i="41"/>
  <c r="O4341" i="41"/>
  <c r="O4338" i="41"/>
  <c r="O4329" i="41"/>
  <c r="O4328" i="41"/>
  <c r="O4327" i="41"/>
  <c r="O4324" i="41"/>
  <c r="O4323" i="41"/>
  <c r="O4322" i="41"/>
  <c r="O4321" i="41"/>
  <c r="O4320" i="41"/>
  <c r="O4317" i="41"/>
  <c r="O4316" i="41"/>
  <c r="O4315" i="41"/>
  <c r="O4314" i="41"/>
  <c r="O4313" i="41"/>
  <c r="O4310" i="41"/>
  <c r="O4309" i="41"/>
  <c r="O4308" i="41"/>
  <c r="O4307" i="41"/>
  <c r="O4306" i="41"/>
  <c r="O4303" i="41"/>
  <c r="O4302" i="41"/>
  <c r="O4301" i="41"/>
  <c r="O4300" i="41"/>
  <c r="O4299" i="41"/>
  <c r="O4295" i="41"/>
  <c r="O4294" i="41"/>
  <c r="O4293" i="41"/>
  <c r="O4292" i="41"/>
  <c r="O4291" i="41"/>
  <c r="O4290" i="41"/>
  <c r="O4289" i="41"/>
  <c r="O4288" i="41"/>
  <c r="O4285" i="41"/>
  <c r="O4281" i="41"/>
  <c r="O4278" i="41"/>
  <c r="O4274" i="41"/>
  <c r="O4271" i="41"/>
  <c r="O4268" i="41"/>
  <c r="O4267" i="41"/>
  <c r="O4264" i="41"/>
  <c r="O4261" i="41"/>
  <c r="O4258" i="41"/>
  <c r="O4255" i="41"/>
  <c r="O4254" i="41"/>
  <c r="O4251" i="41"/>
  <c r="O4250" i="41"/>
  <c r="O4249" i="41"/>
  <c r="O4244" i="41"/>
  <c r="O4241" i="41"/>
  <c r="O4238" i="41"/>
  <c r="O4229" i="41"/>
  <c r="O4226" i="41"/>
  <c r="O4223" i="41"/>
  <c r="O4219" i="41"/>
  <c r="O4210" i="41"/>
  <c r="O4202" i="41"/>
  <c r="O4201" i="41"/>
  <c r="O4200" i="41"/>
  <c r="O4199" i="41"/>
  <c r="O4198" i="41"/>
  <c r="O4197" i="41"/>
  <c r="O4193" i="41"/>
  <c r="O4189" i="41"/>
  <c r="O4185" i="41"/>
  <c r="O4184" i="41"/>
  <c r="O4181" i="41"/>
  <c r="O4180" i="41"/>
  <c r="O4179" i="41"/>
  <c r="O4178" i="41"/>
  <c r="O4169" i="41"/>
  <c r="O4168" i="41"/>
  <c r="O4164" i="41"/>
  <c r="O4163" i="41"/>
  <c r="O4162" i="41"/>
  <c r="O4158" i="41"/>
  <c r="O4153" i="41"/>
  <c r="O4152" i="41"/>
  <c r="O4148" i="41"/>
  <c r="O4147" i="41"/>
  <c r="O4146" i="41"/>
  <c r="O4145" i="41"/>
  <c r="O4144" i="41"/>
  <c r="O4135" i="41"/>
  <c r="O4131" i="41"/>
  <c r="O4130" i="41"/>
  <c r="O4129" i="41"/>
  <c r="O4128" i="41"/>
  <c r="O4127" i="41"/>
  <c r="O4126" i="41"/>
  <c r="O4125" i="41"/>
  <c r="O4120" i="41"/>
  <c r="O4116" i="41"/>
  <c r="O4115" i="41"/>
  <c r="O4114" i="41"/>
  <c r="O4113" i="41"/>
  <c r="O4112" i="41"/>
  <c r="O4111" i="41"/>
  <c r="O4107" i="41"/>
  <c r="O4103" i="41"/>
  <c r="O4099" i="41"/>
  <c r="O4096" i="41"/>
  <c r="O4095" i="41"/>
  <c r="O4094" i="41"/>
  <c r="O4093" i="41"/>
  <c r="O4092" i="41"/>
  <c r="O4091" i="41"/>
  <c r="O4090" i="41"/>
  <c r="O4087" i="41"/>
  <c r="O4083" i="41"/>
  <c r="O4080" i="41"/>
  <c r="O4079" i="41"/>
  <c r="O4078" i="41"/>
  <c r="O4077" i="41"/>
  <c r="O4073" i="41"/>
  <c r="O4064" i="41"/>
  <c r="O4063" i="41"/>
  <c r="O4059" i="41"/>
  <c r="O4058" i="41"/>
  <c r="O4055" i="41"/>
  <c r="O4054" i="41"/>
  <c r="O4053" i="41"/>
  <c r="O4049" i="41"/>
  <c r="O4048" i="41"/>
  <c r="O4047" i="41"/>
  <c r="O4046" i="41"/>
  <c r="O4045" i="41"/>
  <c r="O4044" i="41"/>
  <c r="O4039" i="41"/>
  <c r="O4036" i="41"/>
  <c r="O4033" i="41"/>
  <c r="O4029" i="41"/>
  <c r="O4028" i="41"/>
  <c r="O4027" i="41"/>
  <c r="O4026" i="41"/>
  <c r="O4025" i="41"/>
  <c r="O4024" i="41"/>
  <c r="O4023" i="41"/>
  <c r="O4022" i="41"/>
  <c r="O4021" i="41"/>
  <c r="O4020" i="41"/>
  <c r="O4019" i="41"/>
  <c r="O4018" i="41"/>
  <c r="O4009" i="41"/>
  <c r="O4005" i="41"/>
  <c r="O4002" i="41"/>
  <c r="O3999" i="41"/>
  <c r="O3995" i="41"/>
  <c r="O3994" i="41"/>
  <c r="O3990" i="41"/>
  <c r="O3986" i="41"/>
  <c r="O3981" i="41"/>
  <c r="O3977" i="41"/>
  <c r="O3973" i="41"/>
  <c r="O3968" i="41"/>
  <c r="O3967" i="41"/>
  <c r="O3966" i="41"/>
  <c r="O3962" i="41"/>
  <c r="O3961" i="41"/>
  <c r="O3960" i="41"/>
  <c r="O3951" i="41"/>
  <c r="O3947" i="41"/>
  <c r="O3942" i="41"/>
  <c r="O3939" i="41"/>
  <c r="O3938" i="41"/>
  <c r="O3934" i="41"/>
  <c r="O3925" i="41"/>
  <c r="O3922" i="41"/>
  <c r="O3917" i="41"/>
  <c r="O3913" i="41"/>
  <c r="O3910" i="41"/>
  <c r="O3907" i="41"/>
  <c r="O3903" i="41"/>
  <c r="O3900" i="41"/>
  <c r="O3896" i="41"/>
  <c r="O3889" i="41"/>
  <c r="O3886" i="41"/>
  <c r="O3877" i="41"/>
  <c r="O3874" i="41"/>
  <c r="O3873" i="41"/>
  <c r="O3864" i="41"/>
  <c r="O3861" i="41"/>
  <c r="O3860" i="41"/>
  <c r="O3855" i="41"/>
  <c r="O3852" i="41"/>
  <c r="O3851" i="41"/>
  <c r="O3850" i="41"/>
  <c r="O3849" i="41"/>
  <c r="O3848" i="41"/>
  <c r="O3847" i="41"/>
  <c r="O3846" i="41"/>
  <c r="O3845" i="41"/>
  <c r="O3841" i="41"/>
  <c r="O3840" i="41"/>
  <c r="O3839" i="41"/>
  <c r="O3838" i="41"/>
  <c r="O3837" i="41"/>
  <c r="O3836" i="41"/>
  <c r="O3835" i="41"/>
  <c r="O3834" i="41"/>
  <c r="O3831" i="41"/>
  <c r="O3830" i="41"/>
  <c r="O3829" i="41"/>
  <c r="O3828" i="41"/>
  <c r="O3827" i="41"/>
  <c r="O3817" i="41"/>
  <c r="O3810" i="41"/>
  <c r="O3807" i="41"/>
  <c r="O3804" i="41"/>
  <c r="O3801" i="41"/>
  <c r="O3797" i="41"/>
  <c r="O3794" i="41"/>
  <c r="O3787" i="41"/>
  <c r="O3783" i="41"/>
  <c r="O3779" i="41"/>
  <c r="O3775" i="41"/>
  <c r="O3767" i="41"/>
  <c r="O3763" i="41"/>
  <c r="O3760" i="41"/>
  <c r="O3757" i="41"/>
  <c r="O3752" i="41"/>
  <c r="O3743" i="41"/>
  <c r="O3736" i="41"/>
  <c r="O3733" i="41"/>
  <c r="O3730" i="41"/>
  <c r="O3726" i="41"/>
  <c r="O3723" i="41"/>
  <c r="O3720" i="41"/>
  <c r="O3717" i="41"/>
  <c r="O3714" i="41"/>
  <c r="O3702" i="41"/>
  <c r="O3701" i="41"/>
  <c r="O3695" i="41"/>
  <c r="O3694" i="41"/>
  <c r="O3690" i="41"/>
  <c r="O3689" i="41"/>
  <c r="O3688" i="41"/>
  <c r="O3687" i="41"/>
  <c r="O3683" i="41"/>
  <c r="O3682" i="41"/>
  <c r="O3681" i="41"/>
  <c r="O3678" i="41"/>
  <c r="O3677" i="41"/>
  <c r="O3676" i="41"/>
  <c r="O3675" i="41"/>
  <c r="O3670" i="41"/>
  <c r="O3669" i="41"/>
  <c r="O3668" i="41"/>
  <c r="O3663" i="41"/>
  <c r="O3662" i="41"/>
  <c r="O3661" i="41"/>
  <c r="O3660" i="41"/>
  <c r="O3659" i="41"/>
  <c r="O3658" i="41"/>
  <c r="O3654" i="41"/>
  <c r="O3653" i="41"/>
  <c r="O3650" i="41"/>
  <c r="O3649" i="41"/>
  <c r="O3648" i="41"/>
  <c r="O3647" i="41"/>
  <c r="O3646" i="41"/>
  <c r="O3645" i="41"/>
  <c r="O3644" i="41"/>
  <c r="O3641" i="41"/>
  <c r="O3640" i="41"/>
  <c r="O3639" i="41"/>
  <c r="O3636" i="41"/>
  <c r="O3633" i="41"/>
  <c r="O3632" i="41"/>
  <c r="O3628" i="41"/>
  <c r="O3627" i="41"/>
  <c r="O3622" i="41"/>
  <c r="O3621" i="41"/>
  <c r="O3620" i="41"/>
  <c r="O3617" i="41"/>
  <c r="O3616" i="41"/>
  <c r="O3615" i="41"/>
  <c r="O3614" i="41"/>
  <c r="O3604" i="41"/>
  <c r="O3603" i="41"/>
  <c r="O3602" i="41"/>
  <c r="O3599" i="41"/>
  <c r="O3594" i="41"/>
  <c r="O3589" i="41"/>
  <c r="O3588" i="41"/>
  <c r="O3585" i="41"/>
  <c r="O3581" i="41"/>
  <c r="O3572" i="41"/>
  <c r="O3571" i="41"/>
  <c r="O3568" i="41"/>
  <c r="O3567" i="41"/>
  <c r="O3566" i="41"/>
  <c r="O3565" i="41"/>
  <c r="O3562" i="41"/>
  <c r="O3559" i="41"/>
  <c r="O3558" i="41"/>
  <c r="O3557" i="41"/>
  <c r="O3556" i="41"/>
  <c r="O3553" i="41"/>
  <c r="O3552" i="41"/>
  <c r="O3551" i="41"/>
  <c r="O3550" i="41"/>
  <c r="O3549" i="41"/>
  <c r="O3546" i="41"/>
  <c r="O3545" i="41"/>
  <c r="O3541" i="41"/>
  <c r="O3540" i="41"/>
  <c r="O3537" i="41"/>
  <c r="O3536" i="41"/>
  <c r="O3535" i="41"/>
  <c r="O3534" i="41"/>
  <c r="O3533" i="41"/>
  <c r="O3532" i="41"/>
  <c r="O3529" i="41"/>
  <c r="O3525" i="41"/>
  <c r="O3524" i="41"/>
  <c r="O3521" i="41"/>
  <c r="O3520" i="41"/>
  <c r="O3519" i="41"/>
  <c r="O3518" i="41"/>
  <c r="O3515" i="41"/>
  <c r="O3512" i="41"/>
  <c r="O3511" i="41"/>
  <c r="O3502" i="41"/>
  <c r="O3501" i="41"/>
  <c r="O3498" i="41"/>
  <c r="O3497" i="41"/>
  <c r="O3496" i="41"/>
  <c r="O3492" i="41"/>
  <c r="O3491" i="41"/>
  <c r="O3487" i="41"/>
  <c r="O3484" i="41"/>
  <c r="O3483" i="41"/>
  <c r="O3482" i="41"/>
  <c r="O3481" i="41"/>
  <c r="O3480" i="41"/>
  <c r="O3476" i="41"/>
  <c r="O3475" i="41"/>
  <c r="O3472" i="41"/>
  <c r="O3471" i="41"/>
  <c r="O3470" i="41"/>
  <c r="O3469" i="41"/>
  <c r="O3464" i="41"/>
  <c r="O3463" i="41"/>
  <c r="O3460" i="41"/>
  <c r="O3459" i="41"/>
  <c r="O3456" i="41"/>
  <c r="O3452" i="41"/>
  <c r="O3451" i="41"/>
  <c r="O3448" i="41"/>
  <c r="O3447" i="41"/>
  <c r="O3444" i="41"/>
  <c r="O3443" i="41"/>
  <c r="O3439" i="41"/>
  <c r="O3438" i="41"/>
  <c r="O3437" i="41"/>
  <c r="O3436" i="41"/>
  <c r="O3435" i="41"/>
  <c r="O3434" i="41"/>
  <c r="O3433" i="41"/>
  <c r="O3430" i="41"/>
  <c r="O3427" i="41"/>
  <c r="O3426" i="41"/>
  <c r="O3425" i="41"/>
  <c r="O3424" i="41"/>
  <c r="O3423" i="41"/>
  <c r="O3411" i="41"/>
  <c r="O3410" i="41"/>
  <c r="O3407" i="41"/>
  <c r="O3406" i="41"/>
  <c r="O3405" i="41"/>
  <c r="O3404" i="41"/>
  <c r="O3403" i="41"/>
  <c r="O3397" i="41"/>
  <c r="O3396" i="41"/>
  <c r="O3395" i="41"/>
  <c r="O3392" i="41"/>
  <c r="O3391" i="41"/>
  <c r="O3388" i="41"/>
  <c r="O3387" i="41"/>
  <c r="O3383" i="41"/>
  <c r="O3382" i="41"/>
  <c r="O3379" i="41"/>
  <c r="O3378" i="41"/>
  <c r="O3377" i="41"/>
  <c r="O3376" i="41"/>
  <c r="O3373" i="41"/>
  <c r="O3372" i="41"/>
  <c r="O3371" i="41"/>
  <c r="O3367" i="41"/>
  <c r="O3366" i="41"/>
  <c r="O3363" i="41"/>
  <c r="O3362" i="41"/>
  <c r="O3361" i="41"/>
  <c r="O3360" i="41"/>
  <c r="O3359" i="41"/>
  <c r="O3358" i="41"/>
  <c r="O3357" i="41"/>
  <c r="O3356" i="41"/>
  <c r="O3355" i="41"/>
  <c r="O3354" i="41"/>
  <c r="O3351" i="41"/>
  <c r="O3350" i="41"/>
  <c r="O3347" i="41"/>
  <c r="O3346" i="41"/>
  <c r="O3343" i="41"/>
  <c r="O3342" i="41"/>
  <c r="O3339" i="41"/>
  <c r="O3335" i="41"/>
  <c r="O3334" i="41"/>
  <c r="O3330" i="41"/>
  <c r="O3327" i="41"/>
  <c r="O3324" i="41"/>
  <c r="O3323" i="41"/>
  <c r="O3312" i="41"/>
  <c r="O3280" i="41"/>
  <c r="O3279" i="41"/>
  <c r="O3278" i="41"/>
  <c r="O3273" i="41"/>
  <c r="O3270" i="41"/>
  <c r="O3269" i="41"/>
  <c r="O3268" i="41"/>
  <c r="O3267" i="41"/>
  <c r="O3266" i="41"/>
  <c r="O3265" i="41"/>
  <c r="O3264" i="41"/>
  <c r="O3263" i="41"/>
  <c r="O3262" i="41"/>
  <c r="O3259" i="41"/>
  <c r="O3258" i="41"/>
  <c r="O3257" i="41"/>
  <c r="O3253" i="41"/>
  <c r="O3252" i="41"/>
  <c r="O3251" i="41"/>
  <c r="O3250" i="41"/>
  <c r="O3249" i="41"/>
  <c r="O3248" i="41"/>
  <c r="O3247" i="41"/>
  <c r="O3246" i="41"/>
  <c r="O3245" i="41"/>
  <c r="O3244" i="41"/>
  <c r="O3243" i="41"/>
  <c r="O3242" i="41"/>
  <c r="O3241" i="41"/>
  <c r="O3240" i="41"/>
  <c r="O3239" i="41"/>
  <c r="O3238" i="41"/>
  <c r="O3233" i="41"/>
  <c r="O3229" i="41"/>
  <c r="O3228" i="41"/>
  <c r="O3227" i="41"/>
  <c r="O3226" i="41"/>
  <c r="O3222" i="41"/>
  <c r="O3221" i="41"/>
  <c r="O3220" i="41"/>
  <c r="O3215" i="41"/>
  <c r="O3214" i="41"/>
  <c r="O3211" i="41"/>
  <c r="O3207" i="41"/>
  <c r="O3206" i="41"/>
  <c r="O3202" i="41"/>
  <c r="O3198" i="41"/>
  <c r="O3197" i="41"/>
  <c r="O3196" i="41"/>
  <c r="O3195" i="41"/>
  <c r="O3194" i="41"/>
  <c r="O3193" i="41"/>
  <c r="O3190" i="41"/>
  <c r="O3189" i="41"/>
  <c r="O3185" i="41"/>
  <c r="O3184" i="41"/>
  <c r="O3183" i="41"/>
  <c r="O3182" i="41"/>
  <c r="O3178" i="41"/>
  <c r="O3177" i="41"/>
  <c r="O3174" i="41"/>
  <c r="O3173" i="41"/>
  <c r="O3172" i="41"/>
  <c r="O3171" i="41"/>
  <c r="O3170" i="41"/>
  <c r="O3169" i="41"/>
  <c r="O3168" i="41"/>
  <c r="O3167" i="41"/>
  <c r="O3164" i="41"/>
  <c r="O3163" i="41"/>
  <c r="O3159" i="41"/>
  <c r="O3156" i="41"/>
  <c r="O3152" i="41"/>
  <c r="O3151" i="41"/>
  <c r="O3150" i="41"/>
  <c r="O3149" i="41"/>
  <c r="O3148" i="41"/>
  <c r="O3145" i="41"/>
  <c r="O3141" i="41"/>
  <c r="O3140" i="41"/>
  <c r="O3139" i="41"/>
  <c r="O3138" i="41"/>
  <c r="O3137" i="41"/>
  <c r="O3136" i="41"/>
  <c r="O3135" i="41"/>
  <c r="O3131" i="41"/>
  <c r="O3130" i="41"/>
  <c r="O3129" i="41"/>
  <c r="O3128" i="41"/>
  <c r="O3127" i="41"/>
  <c r="O3126" i="41"/>
  <c r="O3125" i="41"/>
  <c r="O3124" i="41"/>
  <c r="O3123" i="41"/>
  <c r="O3122" i="41"/>
  <c r="O3121" i="41"/>
  <c r="O3120" i="41"/>
  <c r="O3119" i="41"/>
  <c r="O3118" i="41"/>
  <c r="O3117" i="41"/>
  <c r="O3116" i="41"/>
  <c r="O3115" i="41"/>
  <c r="O3114" i="41"/>
  <c r="O3113" i="41"/>
  <c r="O3112" i="41"/>
  <c r="O3111" i="41"/>
  <c r="O3108" i="41"/>
  <c r="O3107" i="41"/>
  <c r="O3106" i="41"/>
  <c r="O3105" i="41"/>
  <c r="O3104" i="41"/>
  <c r="O3103" i="41"/>
  <c r="O3102" i="41"/>
  <c r="O3101" i="41"/>
  <c r="O3100" i="41"/>
  <c r="O3099" i="41"/>
  <c r="O3098" i="41"/>
  <c r="O3097" i="41"/>
  <c r="O3096" i="41"/>
  <c r="O3095" i="41"/>
  <c r="O3094" i="41"/>
  <c r="O3093" i="41"/>
  <c r="O3092" i="41"/>
  <c r="O3091" i="41"/>
  <c r="O3090" i="41"/>
  <c r="O3089" i="41"/>
  <c r="O3088" i="41"/>
  <c r="O3085" i="41"/>
  <c r="O3084" i="41"/>
  <c r="O3083" i="41"/>
  <c r="O3082" i="41"/>
  <c r="O3081" i="41"/>
  <c r="O3080" i="41"/>
  <c r="O3079" i="41"/>
  <c r="O3078" i="41"/>
  <c r="O3077" i="41"/>
  <c r="O3076" i="41"/>
  <c r="O3075" i="41"/>
  <c r="O3074" i="41"/>
  <c r="O3073" i="41"/>
  <c r="O3072" i="41"/>
  <c r="O3071" i="41"/>
  <c r="O3070" i="41"/>
  <c r="O3069" i="41"/>
  <c r="O3068" i="41"/>
  <c r="O3067" i="41"/>
  <c r="O3066" i="41"/>
  <c r="O3065" i="41"/>
  <c r="O3062" i="41"/>
  <c r="O3061" i="41"/>
  <c r="O3060" i="41"/>
  <c r="O3059" i="41"/>
  <c r="O3058" i="41"/>
  <c r="O3057" i="41"/>
  <c r="O3056" i="41"/>
  <c r="O3055" i="41"/>
  <c r="O3054" i="41"/>
  <c r="O3053" i="41"/>
  <c r="O3052" i="41"/>
  <c r="O3051" i="41"/>
  <c r="O3050" i="41"/>
  <c r="O3049" i="41"/>
  <c r="O3048" i="41"/>
  <c r="O3047" i="41"/>
  <c r="O3046" i="41"/>
  <c r="O3045" i="41"/>
  <c r="O3044" i="41"/>
  <c r="O3043" i="41"/>
  <c r="O3042" i="41"/>
  <c r="O3039" i="41"/>
  <c r="O3038" i="41"/>
  <c r="O3037" i="41"/>
  <c r="O3036" i="41"/>
  <c r="O3035" i="41"/>
  <c r="O3034" i="41"/>
  <c r="O3033" i="41"/>
  <c r="O3032" i="41"/>
  <c r="O3031" i="41"/>
  <c r="O3030" i="41"/>
  <c r="O3029" i="41"/>
  <c r="O3028" i="41"/>
  <c r="O3027" i="41"/>
  <c r="O3026" i="41"/>
  <c r="O3025" i="41"/>
  <c r="O3024" i="41"/>
  <c r="O3023" i="41"/>
  <c r="O3022" i="41"/>
  <c r="O3021" i="41"/>
  <c r="O3020" i="41"/>
  <c r="O3017" i="41"/>
  <c r="O3016" i="41"/>
  <c r="O3015" i="41"/>
  <c r="O3014" i="41"/>
  <c r="O3013" i="41"/>
  <c r="O3012" i="41"/>
  <c r="O3011" i="41"/>
  <c r="O3010" i="41"/>
  <c r="O3009" i="41"/>
  <c r="O3008" i="41"/>
  <c r="O3007" i="41"/>
  <c r="O3006" i="41"/>
  <c r="O3005" i="41"/>
  <c r="O3004" i="41"/>
  <c r="O3003" i="41"/>
  <c r="O3002" i="41"/>
  <c r="O3001" i="41"/>
  <c r="O2998" i="41"/>
  <c r="O2997" i="41"/>
  <c r="O2994" i="41"/>
  <c r="O2993" i="41"/>
  <c r="O2992" i="41"/>
  <c r="O2991" i="41"/>
  <c r="O2990" i="41"/>
  <c r="O2989" i="41"/>
  <c r="O2988" i="41"/>
  <c r="O2987" i="41"/>
  <c r="O2986" i="41"/>
  <c r="O2985" i="41"/>
  <c r="O2984" i="41"/>
  <c r="O2980" i="41"/>
  <c r="O2979" i="41"/>
  <c r="O2978" i="41"/>
  <c r="O2977" i="41"/>
  <c r="O2976" i="41"/>
  <c r="O2971" i="41"/>
  <c r="O2970" i="41"/>
  <c r="O2969" i="41"/>
  <c r="O2968" i="41"/>
  <c r="O2963" i="41"/>
  <c r="O2962" i="41"/>
  <c r="O2961" i="41"/>
  <c r="O2960" i="41"/>
  <c r="O2959" i="41"/>
  <c r="O2958" i="41"/>
  <c r="O2954" i="41"/>
  <c r="O2953" i="41"/>
  <c r="O2952" i="41"/>
  <c r="O2951" i="41"/>
  <c r="O2947" i="41"/>
  <c r="O2946" i="41"/>
  <c r="O2942" i="41"/>
  <c r="O2941" i="41"/>
  <c r="O2940" i="41"/>
  <c r="O2939" i="41"/>
  <c r="O2938" i="41"/>
  <c r="O2937" i="41"/>
  <c r="O2934" i="41"/>
  <c r="O2930" i="41"/>
  <c r="O2927" i="41"/>
  <c r="O2924" i="41"/>
  <c r="O2921" i="41"/>
  <c r="O2916" i="41"/>
  <c r="O2915" i="41"/>
  <c r="O2912" i="41"/>
  <c r="O2909" i="41"/>
  <c r="O2908" i="41"/>
  <c r="O2903" i="41"/>
  <c r="O2902" i="41"/>
  <c r="O2898" i="41"/>
  <c r="O2897" i="41"/>
  <c r="O2896" i="41"/>
  <c r="O2893" i="41"/>
  <c r="O2892" i="41"/>
  <c r="O2888" i="41"/>
  <c r="O2884" i="41"/>
  <c r="O2879" i="41"/>
  <c r="O2878" i="41"/>
  <c r="O2877" i="41"/>
  <c r="O2876" i="41"/>
  <c r="O2875" i="41"/>
  <c r="O2874" i="41"/>
  <c r="O2873" i="41"/>
  <c r="O2872" i="41"/>
  <c r="O2871" i="41"/>
  <c r="O2870" i="41"/>
  <c r="O2869" i="41"/>
  <c r="O2866" i="41"/>
  <c r="O2865" i="41"/>
  <c r="O2864" i="41"/>
  <c r="O2863" i="41"/>
  <c r="O2859" i="41"/>
  <c r="O2858" i="41"/>
  <c r="O2857" i="41"/>
  <c r="O2856" i="41"/>
  <c r="O2855" i="41"/>
  <c r="O2854" i="41"/>
  <c r="O2853" i="41"/>
  <c r="O2852" i="41"/>
  <c r="O2849" i="41"/>
  <c r="O2848" i="41"/>
  <c r="O2847" i="41"/>
  <c r="O2846" i="41"/>
  <c r="O2845" i="41"/>
  <c r="O2844" i="41"/>
  <c r="O2840" i="41"/>
  <c r="O2837" i="41"/>
  <c r="O2833" i="41"/>
  <c r="O2830" i="41"/>
  <c r="O2821" i="41"/>
  <c r="O2818" i="41"/>
  <c r="O2815" i="41"/>
  <c r="O2814" i="41"/>
  <c r="O2809" i="41"/>
  <c r="O2805" i="41"/>
  <c r="O2802" i="41"/>
  <c r="O2799" i="41"/>
  <c r="O2798" i="41"/>
  <c r="O2797" i="41"/>
  <c r="O2796" i="41"/>
  <c r="O2795" i="41"/>
  <c r="O2790" i="41"/>
  <c r="O2787" i="41"/>
  <c r="O2784" i="41"/>
  <c r="O2781" i="41"/>
  <c r="O2776" i="41"/>
  <c r="O2773" i="41"/>
  <c r="O2770" i="41"/>
  <c r="O2767" i="41"/>
  <c r="O2766" i="41"/>
  <c r="O2765" i="41"/>
  <c r="O2762" i="41"/>
  <c r="O2761" i="41"/>
  <c r="O2760" i="41"/>
  <c r="O2759" i="41"/>
  <c r="O2756" i="41"/>
  <c r="O2755" i="41"/>
  <c r="O2754" i="41"/>
  <c r="O2753" i="41"/>
  <c r="O2748" i="41"/>
  <c r="O2743" i="41"/>
  <c r="O2742" i="41"/>
  <c r="O2741" i="41"/>
  <c r="O2738" i="41"/>
  <c r="O2737" i="41"/>
  <c r="O2736" i="41"/>
  <c r="O2735" i="41"/>
  <c r="O2734" i="41"/>
  <c r="O2733" i="41"/>
  <c r="O2730" i="41"/>
  <c r="O2729" i="41"/>
  <c r="O2724" i="41"/>
  <c r="O2723" i="41"/>
  <c r="O2722" i="41"/>
  <c r="O2719" i="41"/>
  <c r="O2718" i="41"/>
  <c r="O2717" i="41"/>
  <c r="O2716" i="41"/>
  <c r="O2715" i="41"/>
  <c r="O2714" i="41"/>
  <c r="O2711" i="41"/>
  <c r="O2710" i="41"/>
  <c r="O2706" i="41"/>
  <c r="O2705" i="41"/>
  <c r="O2704" i="41"/>
  <c r="O2700" i="41"/>
  <c r="O2699" i="41"/>
  <c r="O2698" i="41"/>
  <c r="O2697" i="41"/>
  <c r="O2696" i="41"/>
  <c r="O2695" i="41"/>
  <c r="O2692" i="41"/>
  <c r="O2691" i="41"/>
  <c r="O2687" i="41"/>
  <c r="O2686" i="41"/>
  <c r="O2685" i="41"/>
  <c r="O2682" i="41"/>
  <c r="O2681" i="41"/>
  <c r="O2677" i="41"/>
  <c r="O2676" i="41"/>
  <c r="O2675" i="41"/>
  <c r="O2674" i="41"/>
  <c r="O2673" i="41"/>
  <c r="O2672" i="41"/>
  <c r="O2669" i="41"/>
  <c r="O2668" i="41"/>
  <c r="O2663" i="41"/>
  <c r="O2657" i="41"/>
  <c r="O2656" i="41"/>
  <c r="O2655" i="41"/>
  <c r="O2654" i="41"/>
  <c r="O2653" i="41"/>
  <c r="O2652" i="41"/>
  <c r="O2651" i="41"/>
  <c r="O2650" i="41"/>
  <c r="O2649" i="41"/>
  <c r="O2646" i="41"/>
  <c r="O2645" i="41"/>
  <c r="O2644" i="41"/>
  <c r="O2643" i="41"/>
  <c r="O2642" i="41"/>
  <c r="O2641" i="41"/>
  <c r="O2640" i="41"/>
  <c r="O2639" i="41"/>
  <c r="O2636" i="41"/>
  <c r="O2633" i="41"/>
  <c r="O2632" i="41"/>
  <c r="O2631" i="41"/>
  <c r="O2630" i="41"/>
  <c r="O2629" i="41"/>
  <c r="O2628" i="41"/>
  <c r="O2627" i="41"/>
  <c r="O2624" i="41"/>
  <c r="O2623" i="41"/>
  <c r="O2622" i="41"/>
  <c r="O2621" i="41"/>
  <c r="O2620" i="41"/>
  <c r="O2614" i="41"/>
  <c r="O2613" i="41"/>
  <c r="O2610" i="41"/>
  <c r="O2607" i="41"/>
  <c r="O2603" i="41"/>
  <c r="O2600" i="41"/>
  <c r="O2597" i="41"/>
  <c r="O2594" i="41"/>
  <c r="O2591" i="41"/>
  <c r="O2588" i="41"/>
  <c r="O2582" i="41"/>
  <c r="O2578" i="41"/>
  <c r="O2577" i="41"/>
  <c r="O2573" i="41"/>
  <c r="O2570" i="41"/>
  <c r="O2566" i="41"/>
  <c r="O2563" i="41"/>
  <c r="O2562" i="41"/>
  <c r="O2559" i="41"/>
  <c r="O2558" i="41"/>
  <c r="O2557" i="41"/>
  <c r="O2556" i="41"/>
  <c r="O2555" i="41"/>
  <c r="O2554" i="41"/>
  <c r="O2553" i="41"/>
  <c r="O2550" i="41"/>
  <c r="O2549" i="41"/>
  <c r="O2546" i="41"/>
  <c r="O2545" i="41"/>
  <c r="O2542" i="41"/>
  <c r="O2541" i="41"/>
  <c r="O2540" i="41"/>
  <c r="O2539" i="41"/>
  <c r="O2534" i="41"/>
  <c r="O2533" i="41"/>
  <c r="O2532" i="41"/>
  <c r="O2531" i="41"/>
  <c r="O2530" i="41"/>
  <c r="O2529" i="41"/>
  <c r="O2528" i="41"/>
  <c r="O2525" i="41"/>
  <c r="O2524" i="41"/>
  <c r="O2523" i="41"/>
  <c r="O2522" i="41"/>
  <c r="O2521" i="41"/>
  <c r="O2520" i="41"/>
  <c r="O2519" i="41"/>
  <c r="O2516" i="41"/>
  <c r="O2515" i="41"/>
  <c r="O2512" i="41"/>
  <c r="O2511" i="41"/>
  <c r="O2510" i="41"/>
  <c r="O2509" i="41"/>
  <c r="O2508" i="41"/>
  <c r="O2505" i="41"/>
  <c r="O2504" i="41"/>
  <c r="O2503" i="41"/>
  <c r="O2502" i="41"/>
  <c r="O2501" i="41"/>
  <c r="O2500" i="41"/>
  <c r="O2499" i="41"/>
  <c r="O2498" i="41"/>
  <c r="O2497" i="41"/>
  <c r="O2493" i="41"/>
  <c r="O2492" i="41"/>
  <c r="O2491" i="41"/>
  <c r="O2488" i="41"/>
  <c r="O2487" i="41"/>
  <c r="O2486" i="41"/>
  <c r="O2485" i="41"/>
  <c r="O2480" i="41"/>
  <c r="O2477" i="41"/>
  <c r="O2474" i="41"/>
  <c r="O2471" i="41"/>
  <c r="O2470" i="41"/>
  <c r="O2469" i="41"/>
  <c r="O2468" i="41"/>
  <c r="O2467" i="41"/>
  <c r="O2464" i="41"/>
  <c r="O2463" i="41"/>
  <c r="O2462" i="41"/>
  <c r="O2458" i="41"/>
  <c r="O2457" i="41"/>
  <c r="O2453" i="41"/>
  <c r="O2449" i="41"/>
  <c r="O2448" i="41"/>
  <c r="O2447" i="41"/>
  <c r="O2446" i="41"/>
  <c r="O2445" i="41"/>
  <c r="O2442" i="41"/>
  <c r="O2441" i="41"/>
  <c r="O2438" i="41"/>
  <c r="O2437" i="41"/>
  <c r="O2436" i="41"/>
  <c r="O2435" i="41"/>
  <c r="O2434" i="41"/>
  <c r="O2433" i="41"/>
  <c r="O2432" i="41"/>
  <c r="O2429" i="41"/>
  <c r="O2428" i="41"/>
  <c r="O2427" i="41"/>
  <c r="O2426" i="41"/>
  <c r="O2425" i="41"/>
  <c r="O2424" i="41"/>
  <c r="O2423" i="41"/>
  <c r="O2420" i="41"/>
  <c r="O2419" i="41"/>
  <c r="O2416" i="41"/>
  <c r="O2415" i="41"/>
  <c r="O2414" i="41"/>
  <c r="O2413" i="41"/>
  <c r="O2412" i="41"/>
  <c r="O2408" i="41"/>
  <c r="O2407" i="41"/>
  <c r="O2406" i="41"/>
  <c r="O2403" i="41"/>
  <c r="O2402" i="41"/>
  <c r="O2401" i="41"/>
  <c r="O2398" i="41"/>
  <c r="O2397" i="41"/>
  <c r="O2396" i="41"/>
  <c r="O2392" i="41"/>
  <c r="O2391" i="41"/>
  <c r="O2390" i="41"/>
  <c r="O2389" i="41"/>
  <c r="O2388" i="41"/>
  <c r="O2387" i="41"/>
  <c r="O2386" i="41"/>
  <c r="O2385" i="41"/>
  <c r="O2381" i="41"/>
  <c r="O2380" i="41"/>
  <c r="O2377" i="41"/>
  <c r="O2376" i="41"/>
  <c r="O2373" i="41"/>
  <c r="O2372" i="41"/>
  <c r="O2368" i="41"/>
  <c r="O2367" i="41"/>
  <c r="O2366" i="41"/>
  <c r="O2365" i="41"/>
  <c r="O2360" i="41"/>
  <c r="O2357" i="41"/>
  <c r="O2356" i="41"/>
  <c r="O2353" i="41"/>
  <c r="O2352" i="41"/>
  <c r="O2349" i="41"/>
  <c r="O2346" i="41"/>
  <c r="O2343" i="41"/>
  <c r="O2342" i="41"/>
  <c r="O2337" i="41"/>
  <c r="O2336" i="41"/>
  <c r="O2335" i="41"/>
  <c r="O2334" i="41"/>
  <c r="O2333" i="41"/>
  <c r="O2330" i="41"/>
  <c r="O2321" i="41"/>
  <c r="O2320" i="41"/>
  <c r="O2317" i="41"/>
  <c r="O2316" i="41"/>
  <c r="O2315" i="41"/>
  <c r="O2314" i="41"/>
  <c r="O2313" i="41"/>
  <c r="O2312" i="41"/>
  <c r="O2311" i="41"/>
  <c r="O2310" i="41"/>
  <c r="O2309" i="41"/>
  <c r="O2308" i="41"/>
  <c r="O2304" i="41"/>
  <c r="O2303" i="41"/>
  <c r="O2302" i="41"/>
  <c r="O2301" i="41"/>
  <c r="O2300" i="41"/>
  <c r="O2299" i="41"/>
  <c r="O2296" i="41"/>
  <c r="O2295" i="41"/>
  <c r="O2292" i="41"/>
  <c r="O2289" i="41"/>
  <c r="O2284" i="41"/>
  <c r="O2280" i="41"/>
  <c r="O2277" i="41"/>
  <c r="O2274" i="41"/>
  <c r="O2271" i="41"/>
  <c r="O2265" i="41"/>
  <c r="O2264" i="41"/>
  <c r="O2263" i="41"/>
  <c r="O2260" i="41"/>
  <c r="O2259" i="41"/>
  <c r="O2258" i="41"/>
  <c r="O2255" i="41"/>
  <c r="O2252" i="41"/>
  <c r="O2251" i="41"/>
  <c r="O2250" i="41"/>
  <c r="O2247" i="41"/>
  <c r="O2246" i="41"/>
  <c r="O2245" i="41"/>
  <c r="O2244" i="41"/>
  <c r="O2243" i="41"/>
  <c r="O2238" i="41"/>
  <c r="O2235" i="41"/>
  <c r="O2234" i="41"/>
  <c r="O2233" i="41"/>
  <c r="O2230" i="41"/>
  <c r="O2227" i="41"/>
  <c r="O2226" i="41"/>
  <c r="O2225" i="41"/>
  <c r="O2222" i="41"/>
  <c r="O2221" i="41"/>
  <c r="O2218" i="41"/>
  <c r="O2217" i="41"/>
  <c r="O2213" i="41"/>
  <c r="O2210" i="41"/>
  <c r="O2207" i="41"/>
  <c r="O2206" i="41"/>
  <c r="O2201" i="41"/>
  <c r="O2200" i="41"/>
  <c r="O2196" i="41"/>
  <c r="O2195" i="41"/>
  <c r="O2192" i="41"/>
  <c r="O2191" i="41"/>
  <c r="O2190" i="41"/>
  <c r="O2189" i="41"/>
  <c r="O2186" i="41"/>
  <c r="O2185" i="41"/>
  <c r="O2184" i="41"/>
  <c r="O2183" i="41"/>
  <c r="O2182" i="41"/>
  <c r="O2178" i="41"/>
  <c r="O2174" i="41"/>
  <c r="O2171" i="41"/>
  <c r="O2170" i="41"/>
  <c r="O2169" i="41"/>
  <c r="O2168" i="41"/>
  <c r="O2167" i="41"/>
  <c r="O2166" i="41"/>
  <c r="O2163" i="41"/>
  <c r="O2162" i="41"/>
  <c r="O2161" i="41"/>
  <c r="O2157" i="41"/>
  <c r="O2156" i="41"/>
  <c r="O2155" i="41"/>
  <c r="O2154" i="41"/>
  <c r="O2153" i="41"/>
  <c r="O2152" i="41"/>
  <c r="O2151" i="41"/>
  <c r="O2150" i="41"/>
  <c r="O2147" i="41"/>
  <c r="O2146" i="41"/>
  <c r="O2145" i="41"/>
  <c r="O2141" i="41"/>
  <c r="O2140" i="41"/>
  <c r="O2135" i="41"/>
  <c r="O2134" i="41"/>
  <c r="O2133" i="41"/>
  <c r="O2129" i="41"/>
  <c r="O2128" i="41"/>
  <c r="O2127" i="41"/>
  <c r="O2126" i="41"/>
  <c r="O2123" i="41"/>
  <c r="O2122" i="41"/>
  <c r="O2121" i="41"/>
  <c r="O2120" i="41"/>
  <c r="O2115" i="41"/>
  <c r="O2111" i="41"/>
  <c r="O2108" i="41"/>
  <c r="O2107" i="41"/>
  <c r="O2106" i="41"/>
  <c r="O2105" i="41"/>
  <c r="O2104" i="41"/>
  <c r="O2100" i="41"/>
  <c r="O2097" i="41"/>
  <c r="O2093" i="41"/>
  <c r="O2092" i="41"/>
  <c r="O2087" i="41"/>
  <c r="O2086" i="41"/>
  <c r="O2085" i="41"/>
  <c r="O2084" i="41"/>
  <c r="O2081" i="41"/>
  <c r="O2080" i="41"/>
  <c r="O2077" i="41"/>
  <c r="O2068" i="41"/>
  <c r="O2067" i="41"/>
  <c r="O2066" i="41"/>
  <c r="O2065" i="41"/>
  <c r="O2062" i="41"/>
  <c r="O2061" i="41"/>
  <c r="O2060" i="41"/>
  <c r="O2059" i="41"/>
  <c r="O2058" i="41"/>
  <c r="O2055" i="41"/>
  <c r="O2054" i="41"/>
  <c r="O2053" i="41"/>
  <c r="O2052" i="41"/>
  <c r="O2051" i="41"/>
  <c r="O2048" i="41"/>
  <c r="O2047" i="41"/>
  <c r="O2046" i="41"/>
  <c r="O2045" i="41"/>
  <c r="O2044" i="41"/>
  <c r="O2041" i="41"/>
  <c r="O2040" i="41"/>
  <c r="O2039" i="41"/>
  <c r="O2038" i="41"/>
  <c r="O2037" i="41"/>
  <c r="O2034" i="41"/>
  <c r="O2033" i="41"/>
  <c r="O2032" i="41"/>
  <c r="O2031" i="41"/>
  <c r="O2030" i="41"/>
  <c r="O2027" i="41"/>
  <c r="O2026" i="41"/>
  <c r="O2025" i="41"/>
  <c r="O2024" i="41"/>
  <c r="O2023" i="41"/>
  <c r="O2020" i="41"/>
  <c r="O2019" i="41"/>
  <c r="O2018" i="41"/>
  <c r="O2017" i="41"/>
  <c r="O2016" i="41"/>
  <c r="O2013" i="41"/>
  <c r="O2012" i="41"/>
  <c r="O2011" i="41"/>
  <c r="O2010" i="41"/>
  <c r="O2009" i="41"/>
  <c r="O2006" i="41"/>
  <c r="O2005" i="41"/>
  <c r="O2004" i="41"/>
  <c r="O2003" i="41"/>
  <c r="O2002" i="41"/>
  <c r="O1999" i="41"/>
  <c r="O1998" i="41"/>
  <c r="O1997" i="41"/>
  <c r="O1996" i="41"/>
  <c r="O1995" i="41"/>
  <c r="O1992" i="41"/>
  <c r="O1989" i="41"/>
  <c r="O1988" i="41"/>
  <c r="O1987" i="41"/>
  <c r="O1986" i="41"/>
  <c r="O1985" i="41"/>
  <c r="O1984" i="41"/>
  <c r="O1983" i="41"/>
  <c r="O1982" i="41"/>
  <c r="O1979" i="41"/>
  <c r="O1975" i="41"/>
  <c r="O1971" i="41"/>
  <c r="O1968" i="41"/>
  <c r="O1965" i="41"/>
  <c r="O1962" i="41"/>
  <c r="O1959" i="41"/>
  <c r="O1956" i="41"/>
  <c r="O1953" i="41"/>
  <c r="O1950" i="41"/>
  <c r="O1947" i="41"/>
  <c r="O1946" i="41"/>
  <c r="O1945" i="41"/>
  <c r="O1940" i="41"/>
  <c r="O1937" i="41"/>
  <c r="O1928" i="41"/>
  <c r="O1925" i="41"/>
  <c r="O1922" i="41"/>
  <c r="O1918" i="41"/>
  <c r="O1909" i="41"/>
  <c r="O1902" i="41"/>
  <c r="O1901" i="41"/>
  <c r="O1898" i="41"/>
  <c r="O1897" i="41"/>
  <c r="O1894" i="41"/>
  <c r="O1890" i="41"/>
  <c r="O1889" i="41"/>
  <c r="O1886" i="41"/>
  <c r="O1885" i="41"/>
  <c r="O1884" i="41"/>
  <c r="O1883" i="41"/>
  <c r="O1874" i="41"/>
  <c r="O1871" i="41"/>
  <c r="O1870" i="41"/>
  <c r="O1869" i="41"/>
  <c r="O1868" i="41"/>
  <c r="O1864" i="41"/>
  <c r="O1863" i="41"/>
  <c r="O1859" i="41"/>
  <c r="O1856" i="41"/>
  <c r="O1852" i="41"/>
  <c r="O1851" i="41"/>
  <c r="O1847" i="41"/>
  <c r="O1846" i="41"/>
  <c r="O1845" i="41"/>
  <c r="O1844" i="41"/>
  <c r="O1835" i="41"/>
  <c r="O1831" i="41"/>
  <c r="O1830" i="41"/>
  <c r="O1829" i="41"/>
  <c r="O1828" i="41"/>
  <c r="O1827" i="41"/>
  <c r="O1826" i="41"/>
  <c r="O1825" i="41"/>
  <c r="O1820" i="41"/>
  <c r="O1816" i="41"/>
  <c r="O1812" i="41"/>
  <c r="O1811" i="41"/>
  <c r="O1810" i="41"/>
  <c r="O1809" i="41"/>
  <c r="O1805" i="41"/>
  <c r="O1801" i="41"/>
  <c r="O1797" i="41"/>
  <c r="O1794" i="41"/>
  <c r="O1793" i="41"/>
  <c r="O1792" i="41"/>
  <c r="O1791" i="41"/>
  <c r="O1790" i="41"/>
  <c r="O1789" i="41"/>
  <c r="O1788" i="41"/>
  <c r="O1787" i="41"/>
  <c r="O1782" i="41"/>
  <c r="O1779" i="41"/>
  <c r="O1778" i="41"/>
  <c r="O1777" i="41"/>
  <c r="O1776" i="41"/>
  <c r="O1772" i="41"/>
  <c r="O1771" i="41"/>
  <c r="O1762" i="41"/>
  <c r="O1761" i="41"/>
  <c r="O1760" i="41"/>
  <c r="O1755" i="41"/>
  <c r="O1754" i="41"/>
  <c r="O1753" i="41"/>
  <c r="O1749" i="41"/>
  <c r="O1744" i="41"/>
  <c r="O1743" i="41"/>
  <c r="O1742" i="41"/>
  <c r="O1741" i="41"/>
  <c r="O1740" i="41"/>
  <c r="O1739" i="41"/>
  <c r="O1738" i="41"/>
  <c r="O1737" i="41"/>
  <c r="O1736" i="41"/>
  <c r="O1735" i="41"/>
  <c r="O1734" i="41"/>
  <c r="O1729" i="41"/>
  <c r="O1726" i="41"/>
  <c r="O1723" i="41"/>
  <c r="O1722" i="41"/>
  <c r="O1721" i="41"/>
  <c r="O1720" i="41"/>
  <c r="O1716" i="41"/>
  <c r="O1715" i="41"/>
  <c r="O1712" i="41"/>
  <c r="O1709" i="41"/>
  <c r="O1708" i="41"/>
  <c r="O1707" i="41"/>
  <c r="O1706" i="41"/>
  <c r="O1705" i="41"/>
  <c r="O1704" i="41"/>
  <c r="O1703" i="41"/>
  <c r="O1702" i="41"/>
  <c r="O1701" i="41"/>
  <c r="O1698" i="41"/>
  <c r="O1697" i="41"/>
  <c r="O1696" i="41"/>
  <c r="O1695" i="41"/>
  <c r="O1694" i="41"/>
  <c r="O1693" i="41"/>
  <c r="O1692" i="41"/>
  <c r="O1691" i="41"/>
  <c r="O1690" i="41"/>
  <c r="O1689" i="41"/>
  <c r="O1688" i="41"/>
  <c r="O1687" i="41"/>
  <c r="O1686" i="41"/>
  <c r="O1685" i="41"/>
  <c r="O1676" i="41"/>
  <c r="O1673" i="41"/>
  <c r="O1669" i="41"/>
  <c r="O1666" i="41"/>
  <c r="O1662" i="41"/>
  <c r="O1659" i="41"/>
  <c r="O1656" i="41"/>
  <c r="O1655" i="41"/>
  <c r="O1651" i="41"/>
  <c r="O1646" i="41"/>
  <c r="O1645" i="41"/>
  <c r="O1644" i="41"/>
  <c r="O1640" i="41"/>
  <c r="O1639" i="41"/>
  <c r="O1638" i="41"/>
  <c r="O1633" i="41"/>
  <c r="O1629" i="41"/>
  <c r="O1625" i="41"/>
  <c r="O1620" i="41"/>
  <c r="O1619" i="41"/>
  <c r="O1618" i="41"/>
  <c r="O1614" i="41"/>
  <c r="O1613" i="41"/>
  <c r="O1612" i="41"/>
  <c r="O1603" i="41"/>
  <c r="O1599" i="41"/>
  <c r="O1594" i="41"/>
  <c r="O1591" i="41"/>
  <c r="O1587" i="41"/>
  <c r="O1578" i="41"/>
  <c r="O1575" i="41"/>
  <c r="O1570" i="41"/>
  <c r="O1566" i="41"/>
  <c r="O1563" i="41"/>
  <c r="O1560" i="41"/>
  <c r="O1556" i="41"/>
  <c r="O1553" i="41"/>
  <c r="O1549" i="41"/>
  <c r="O1542" i="41"/>
  <c r="O1539" i="41"/>
  <c r="O1530" i="41"/>
  <c r="O1529" i="41"/>
  <c r="O1528" i="41"/>
  <c r="O1527" i="41"/>
  <c r="O1526" i="41"/>
  <c r="O1517" i="41"/>
  <c r="O1514" i="41"/>
  <c r="O1513" i="41"/>
  <c r="O1508" i="41"/>
  <c r="O1505" i="41"/>
  <c r="O1504" i="41"/>
  <c r="O1503" i="41"/>
  <c r="O1502" i="41"/>
  <c r="O1501" i="41"/>
  <c r="O1500" i="41"/>
  <c r="O1499" i="41"/>
  <c r="O1498" i="41"/>
  <c r="O1494" i="41"/>
  <c r="O1493" i="41"/>
  <c r="O1492" i="41"/>
  <c r="O1491" i="41"/>
  <c r="O1490" i="41"/>
  <c r="O1489" i="41"/>
  <c r="O1488" i="41"/>
  <c r="O1485" i="41"/>
  <c r="O1484" i="41"/>
  <c r="O1483" i="41"/>
  <c r="O1482" i="41"/>
  <c r="O1472" i="41"/>
  <c r="O1465" i="41"/>
  <c r="O1462" i="41"/>
  <c r="O1459" i="41"/>
  <c r="O1455" i="41"/>
  <c r="O1452" i="41"/>
  <c r="O1445" i="41"/>
  <c r="O1440" i="41"/>
  <c r="O1432" i="41"/>
  <c r="O1428" i="41"/>
  <c r="O1425" i="41"/>
  <c r="O1422" i="41"/>
  <c r="O1415" i="41"/>
  <c r="O1412" i="41"/>
  <c r="O1403" i="41"/>
  <c r="O1397" i="41"/>
  <c r="O1394" i="41"/>
  <c r="O1390" i="41"/>
  <c r="O1387" i="41"/>
  <c r="O1384" i="41"/>
  <c r="O1372" i="41"/>
  <c r="O1371" i="41"/>
  <c r="O1367" i="41"/>
  <c r="O1366" i="41"/>
  <c r="O1363" i="41"/>
  <c r="O1360" i="41"/>
  <c r="O1357" i="41"/>
  <c r="O1356" i="41"/>
  <c r="O1355" i="41"/>
  <c r="O1350" i="41"/>
  <c r="O1349" i="41"/>
  <c r="O1348" i="41"/>
  <c r="O1344" i="41"/>
  <c r="O1343" i="41"/>
  <c r="O1342" i="41"/>
  <c r="O1339" i="41"/>
  <c r="O1338" i="41"/>
  <c r="O1337" i="41"/>
  <c r="O1333" i="41"/>
  <c r="O1332" i="41"/>
  <c r="O1328" i="41"/>
  <c r="O1327" i="41"/>
  <c r="O1324" i="41"/>
  <c r="O1323" i="41"/>
  <c r="O1322" i="41"/>
  <c r="O1321" i="41"/>
  <c r="O1320" i="41"/>
  <c r="O1317" i="41"/>
  <c r="O1316" i="41"/>
  <c r="O1315" i="41"/>
  <c r="O1314" i="41"/>
  <c r="O1313" i="41"/>
  <c r="O1310" i="41"/>
  <c r="O1307" i="41"/>
  <c r="O1303" i="41"/>
  <c r="O1302" i="41"/>
  <c r="O1297" i="41"/>
  <c r="O1296" i="41"/>
  <c r="O1295" i="41"/>
  <c r="O1292" i="41"/>
  <c r="O1291" i="41"/>
  <c r="O1290" i="41"/>
  <c r="O1289" i="41"/>
  <c r="O1279" i="41"/>
  <c r="O1278" i="41"/>
  <c r="O1277" i="41"/>
  <c r="O1274" i="41"/>
  <c r="O1269" i="41"/>
  <c r="O1264" i="41"/>
  <c r="O1263" i="41"/>
  <c r="O1260" i="41"/>
  <c r="O1256" i="41"/>
  <c r="O1247" i="41"/>
  <c r="O1246" i="41"/>
  <c r="O1242" i="41"/>
  <c r="O1241" i="41"/>
  <c r="O1240" i="41"/>
  <c r="O1239" i="41"/>
  <c r="O1236" i="41"/>
  <c r="O1235" i="41"/>
  <c r="O1232" i="41"/>
  <c r="O1231" i="41"/>
  <c r="O1230" i="41"/>
  <c r="O1229" i="41"/>
  <c r="O1228" i="41"/>
  <c r="O1227" i="41"/>
  <c r="O1226" i="41"/>
  <c r="O1225" i="41"/>
  <c r="O1221" i="41"/>
  <c r="O1220" i="41"/>
  <c r="O1216" i="41"/>
  <c r="O1215" i="41"/>
  <c r="O1212" i="41"/>
  <c r="O1211" i="41"/>
  <c r="O1210" i="41"/>
  <c r="O1209" i="41"/>
  <c r="O1208" i="41"/>
  <c r="O1207" i="41"/>
  <c r="O1206" i="41"/>
  <c r="O1201" i="41"/>
  <c r="O1200" i="41"/>
  <c r="O1197" i="41"/>
  <c r="O1196" i="41"/>
  <c r="O1195" i="41"/>
  <c r="O1194" i="41"/>
  <c r="O1191" i="41"/>
  <c r="O1188" i="41"/>
  <c r="O1187" i="41"/>
  <c r="O1178" i="41"/>
  <c r="O1177" i="41"/>
  <c r="O1173" i="41"/>
  <c r="O1172" i="41"/>
  <c r="O1171" i="41"/>
  <c r="O1167" i="41"/>
  <c r="O1166" i="41"/>
  <c r="O1163" i="41"/>
  <c r="O1160" i="41"/>
  <c r="O1159" i="41"/>
  <c r="O1158" i="41"/>
  <c r="O1157" i="41"/>
  <c r="O1156" i="41"/>
  <c r="O1152" i="41"/>
  <c r="O1151" i="41"/>
  <c r="O1147" i="41"/>
  <c r="O1146" i="41"/>
  <c r="O1145" i="41"/>
  <c r="O1144" i="41"/>
  <c r="O1140" i="41"/>
  <c r="O1139" i="41"/>
  <c r="O1136" i="41"/>
  <c r="O1135" i="41"/>
  <c r="O1132" i="41"/>
  <c r="O1128" i="41"/>
  <c r="O1127" i="41"/>
  <c r="O1123" i="41"/>
  <c r="O1122" i="41"/>
  <c r="O1121" i="41"/>
  <c r="O1116" i="41"/>
  <c r="O1115" i="41"/>
  <c r="O1114" i="41"/>
  <c r="O1111" i="41"/>
  <c r="O1110" i="41"/>
  <c r="O1107" i="41"/>
  <c r="O1103" i="41"/>
  <c r="O1102" i="41"/>
  <c r="O1098" i="41"/>
  <c r="O1097" i="41"/>
  <c r="O1096" i="41"/>
  <c r="O1095" i="41"/>
  <c r="O1094" i="41"/>
  <c r="O1093" i="41"/>
  <c r="O1089" i="41"/>
  <c r="O1088" i="41"/>
  <c r="O1085" i="41"/>
  <c r="O1084" i="41"/>
  <c r="O1083" i="41"/>
  <c r="O1082" i="41"/>
  <c r="O1081" i="41"/>
  <c r="O1080" i="41"/>
  <c r="O1079" i="41"/>
  <c r="O1076" i="41"/>
  <c r="O1075" i="41"/>
  <c r="O1072" i="41"/>
  <c r="O1071" i="41"/>
  <c r="O1068" i="41"/>
  <c r="O1067" i="41"/>
  <c r="O1064" i="41"/>
  <c r="O1060" i="41"/>
  <c r="O1059" i="41"/>
  <c r="O1055" i="41"/>
  <c r="O1052" i="41"/>
  <c r="O1049" i="41"/>
  <c r="O1048" i="41"/>
  <c r="O1036" i="41"/>
  <c r="O1004" i="41"/>
  <c r="O1003" i="41"/>
  <c r="O1002" i="41"/>
  <c r="O997" i="41"/>
  <c r="O994" i="41"/>
  <c r="O993" i="41"/>
  <c r="O990" i="41"/>
  <c r="O989" i="41"/>
  <c r="O988" i="41"/>
  <c r="O987" i="41"/>
  <c r="O986" i="41"/>
  <c r="O985" i="41"/>
  <c r="O984" i="41"/>
  <c r="O979" i="41"/>
  <c r="O975" i="41"/>
  <c r="O971" i="41"/>
  <c r="O967" i="41"/>
  <c r="O962" i="41"/>
  <c r="O961" i="41"/>
  <c r="O960" i="41"/>
  <c r="O959" i="41"/>
  <c r="O958" i="41"/>
  <c r="O957" i="41"/>
  <c r="O954" i="41"/>
  <c r="O953" i="41"/>
  <c r="O952" i="41"/>
  <c r="O948" i="41"/>
  <c r="O947" i="41"/>
  <c r="O946" i="41"/>
  <c r="O945" i="41"/>
  <c r="O941" i="41"/>
  <c r="O940" i="41"/>
  <c r="O939" i="41"/>
  <c r="O938" i="41"/>
  <c r="O937" i="41"/>
  <c r="O936" i="41"/>
  <c r="O935" i="41"/>
  <c r="O934" i="41"/>
  <c r="O931" i="41"/>
  <c r="O930" i="41"/>
  <c r="O926" i="41"/>
  <c r="O923" i="41"/>
  <c r="O922" i="41"/>
  <c r="O917" i="41"/>
  <c r="O916" i="41"/>
  <c r="O915" i="41"/>
  <c r="O914" i="41"/>
  <c r="O913" i="41"/>
  <c r="O912" i="41"/>
  <c r="O911" i="41"/>
  <c r="O910" i="41"/>
  <c r="O909" i="41"/>
  <c r="O906" i="41"/>
  <c r="O905" i="41"/>
  <c r="O901" i="41"/>
  <c r="O897" i="41"/>
  <c r="O894" i="41"/>
  <c r="O890" i="41"/>
  <c r="O889" i="41"/>
  <c r="O885" i="41"/>
  <c r="O884" i="41"/>
  <c r="O883" i="41"/>
  <c r="O878" i="41"/>
  <c r="O877" i="41"/>
  <c r="O874" i="41"/>
  <c r="O873" i="41"/>
  <c r="O872" i="41"/>
  <c r="O871" i="41"/>
  <c r="O870" i="41"/>
  <c r="O869" i="41"/>
  <c r="O865" i="41"/>
  <c r="O862" i="41"/>
  <c r="O859" i="41"/>
  <c r="O856" i="41"/>
  <c r="O851" i="41"/>
  <c r="O850" i="41"/>
  <c r="O847" i="41"/>
  <c r="O843" i="41"/>
  <c r="O839" i="41"/>
  <c r="O834" i="41"/>
  <c r="O833" i="41"/>
  <c r="O832" i="41"/>
  <c r="O831" i="41"/>
  <c r="O830" i="41"/>
  <c r="O829" i="41"/>
  <c r="O826" i="41"/>
  <c r="O823" i="41"/>
  <c r="O822" i="41"/>
  <c r="O821" i="41"/>
  <c r="O820" i="41"/>
  <c r="O816" i="41"/>
  <c r="O815" i="41"/>
  <c r="O814" i="41"/>
  <c r="O813" i="41"/>
  <c r="O809" i="41"/>
  <c r="O806" i="41"/>
  <c r="O797" i="41"/>
  <c r="O794" i="41"/>
  <c r="O791" i="41"/>
  <c r="O790" i="41"/>
  <c r="O789" i="41"/>
  <c r="O784" i="41"/>
  <c r="O780" i="41"/>
  <c r="O779" i="41"/>
  <c r="O775" i="41"/>
  <c r="O774" i="41"/>
  <c r="O773" i="41"/>
  <c r="O772" i="41"/>
  <c r="O771" i="41"/>
  <c r="O770" i="41"/>
  <c r="O769" i="41"/>
  <c r="O766" i="41"/>
  <c r="O765" i="41"/>
  <c r="O762" i="41"/>
  <c r="O761" i="41"/>
  <c r="O760" i="41"/>
  <c r="O759" i="41"/>
  <c r="O758" i="41"/>
  <c r="O757" i="41"/>
  <c r="O756" i="41"/>
  <c r="O751" i="41"/>
  <c r="O750" i="41"/>
  <c r="O749" i="41"/>
  <c r="O745" i="41"/>
  <c r="O741" i="41"/>
  <c r="O738" i="41"/>
  <c r="O735" i="41"/>
  <c r="O731" i="41"/>
  <c r="O727" i="41"/>
  <c r="O726" i="41"/>
  <c r="O721" i="41"/>
  <c r="O718" i="41"/>
  <c r="O715" i="41"/>
  <c r="O714" i="41"/>
  <c r="O713" i="41"/>
  <c r="O712" i="41"/>
  <c r="O711" i="41"/>
  <c r="O710" i="41"/>
  <c r="O709" i="41"/>
  <c r="O708" i="41"/>
  <c r="O707" i="41"/>
  <c r="O704" i="41"/>
  <c r="O701" i="41"/>
  <c r="O700" i="41"/>
  <c r="O699" i="41"/>
  <c r="O696" i="41"/>
  <c r="O695" i="41"/>
  <c r="O694" i="41"/>
  <c r="O693" i="41"/>
  <c r="O692" i="41"/>
  <c r="O688" i="41"/>
  <c r="O685" i="41"/>
  <c r="O682" i="41"/>
  <c r="O679" i="41"/>
  <c r="O678" i="41"/>
  <c r="O677" i="41"/>
  <c r="O676" i="41"/>
  <c r="O675" i="41"/>
  <c r="O672" i="41"/>
  <c r="O671" i="41"/>
  <c r="O670" i="41"/>
  <c r="O666" i="41"/>
  <c r="O665" i="41"/>
  <c r="O661" i="41"/>
  <c r="O657" i="41"/>
  <c r="O656" i="41"/>
  <c r="O655" i="41"/>
  <c r="O654" i="41"/>
  <c r="O651" i="41"/>
  <c r="O650" i="41"/>
  <c r="O649" i="41"/>
  <c r="O646" i="41"/>
  <c r="O645" i="41"/>
  <c r="O644" i="41"/>
  <c r="O643" i="41"/>
  <c r="O642" i="41"/>
  <c r="O641" i="41"/>
  <c r="O640" i="41"/>
  <c r="O637" i="41"/>
  <c r="O636" i="41"/>
  <c r="O631" i="41"/>
  <c r="O630" i="41"/>
  <c r="O627" i="41"/>
  <c r="O623" i="41"/>
  <c r="O622" i="41"/>
  <c r="O621" i="41"/>
  <c r="O620" i="41"/>
  <c r="O619" i="41"/>
  <c r="O616" i="41"/>
  <c r="O607" i="41"/>
  <c r="O606" i="41"/>
  <c r="O605" i="41"/>
  <c r="O604" i="41"/>
  <c r="O603" i="41"/>
  <c r="O600" i="41"/>
  <c r="O599" i="41"/>
  <c r="O598" i="41"/>
  <c r="O597" i="41"/>
  <c r="O594" i="41"/>
  <c r="O593" i="41"/>
  <c r="O592" i="41"/>
  <c r="O589" i="41"/>
  <c r="O588" i="41"/>
  <c r="O585" i="41"/>
  <c r="O581" i="41"/>
  <c r="O577" i="41"/>
  <c r="O573" i="41"/>
  <c r="O570" i="41"/>
  <c r="O567" i="41"/>
  <c r="O562" i="41"/>
  <c r="O559" i="41"/>
  <c r="O558" i="41"/>
  <c r="O555" i="41"/>
  <c r="O552" i="41"/>
  <c r="O551" i="41"/>
  <c r="O550" i="41"/>
  <c r="O547" i="41"/>
  <c r="O546" i="41"/>
  <c r="O545" i="41"/>
  <c r="O541" i="41"/>
  <c r="O538" i="41"/>
  <c r="O534" i="41"/>
  <c r="O533" i="41"/>
  <c r="O530" i="41"/>
  <c r="O529" i="41"/>
  <c r="O528" i="41"/>
  <c r="O525" i="41"/>
  <c r="O521" i="41"/>
  <c r="O516" i="41"/>
  <c r="O513" i="41"/>
  <c r="O512" i="41"/>
  <c r="O511" i="41"/>
  <c r="O510" i="41"/>
  <c r="O507" i="41"/>
  <c r="O503" i="41"/>
  <c r="O500" i="41"/>
  <c r="O499" i="41"/>
  <c r="O498" i="41"/>
  <c r="O495" i="41"/>
  <c r="O492" i="41"/>
  <c r="O489" i="41"/>
  <c r="O488" i="41"/>
  <c r="O487" i="41"/>
  <c r="O486" i="41"/>
  <c r="O485" i="41"/>
  <c r="O484" i="41"/>
  <c r="O483" i="41"/>
  <c r="O480" i="41"/>
  <c r="O479" i="41"/>
  <c r="O475" i="41"/>
  <c r="O474" i="41"/>
  <c r="O469" i="41"/>
  <c r="O468" i="41"/>
  <c r="O464" i="41"/>
  <c r="O463" i="41"/>
  <c r="O462" i="41"/>
  <c r="O459" i="41"/>
  <c r="O458" i="41"/>
  <c r="O457" i="41"/>
  <c r="O456" i="41"/>
  <c r="O452" i="41"/>
  <c r="O447" i="41"/>
  <c r="O446" i="41"/>
  <c r="O445" i="41"/>
  <c r="O440" i="41"/>
  <c r="O439" i="41"/>
  <c r="O436" i="41"/>
  <c r="O433" i="41"/>
  <c r="O424" i="41"/>
  <c r="O423" i="41"/>
  <c r="O422" i="41"/>
  <c r="O421" i="41"/>
  <c r="O418" i="41"/>
  <c r="O415" i="41"/>
  <c r="O414" i="41"/>
  <c r="O413" i="41"/>
  <c r="O412" i="41"/>
  <c r="O411" i="41"/>
  <c r="O410" i="41"/>
  <c r="O409" i="41"/>
  <c r="O408" i="41"/>
  <c r="O405" i="41"/>
  <c r="O401" i="41"/>
  <c r="O397" i="41"/>
  <c r="O394" i="41"/>
  <c r="O391" i="41"/>
  <c r="O388" i="41"/>
  <c r="O385" i="41"/>
  <c r="O382" i="41"/>
  <c r="O379" i="41"/>
  <c r="O376" i="41"/>
  <c r="O373" i="41"/>
  <c r="O372" i="41"/>
  <c r="O371" i="41"/>
  <c r="O366" i="41"/>
  <c r="O363" i="41"/>
  <c r="O360" i="41"/>
  <c r="O356" i="41"/>
  <c r="O347" i="41"/>
  <c r="O343" i="41"/>
  <c r="O340" i="41"/>
  <c r="O336" i="41"/>
  <c r="O335" i="41"/>
  <c r="O332" i="41"/>
  <c r="O331" i="41"/>
  <c r="O330" i="41"/>
  <c r="O329" i="41"/>
  <c r="O320" i="41"/>
  <c r="O319" i="41"/>
  <c r="O314" i="41"/>
  <c r="O313" i="41"/>
  <c r="O312" i="41"/>
  <c r="O308" i="41"/>
  <c r="O307" i="41"/>
  <c r="O306" i="41"/>
  <c r="O305" i="41"/>
  <c r="O296" i="41"/>
  <c r="O293" i="41"/>
  <c r="O288" i="41"/>
  <c r="O287" i="41"/>
  <c r="O286" i="41"/>
  <c r="O285" i="41"/>
  <c r="O284" i="41"/>
  <c r="O280" i="41"/>
  <c r="O276" i="41"/>
  <c r="O271" i="41"/>
  <c r="O270" i="41"/>
  <c r="O269" i="41"/>
  <c r="O265" i="41"/>
  <c r="O262" i="41"/>
  <c r="O257" i="41"/>
  <c r="O256" i="41"/>
  <c r="O255" i="41"/>
  <c r="O254" i="41"/>
  <c r="O250" i="41"/>
  <c r="O249" i="41"/>
  <c r="O248" i="41"/>
  <c r="O244" i="41"/>
  <c r="O243" i="41"/>
  <c r="O234" i="41"/>
  <c r="O233" i="41"/>
  <c r="O229" i="41"/>
  <c r="O228" i="41"/>
  <c r="O227" i="41"/>
  <c r="O222" i="41"/>
  <c r="O221" i="41"/>
  <c r="O220" i="41"/>
  <c r="O219" i="41"/>
  <c r="O218" i="41"/>
  <c r="O214" i="41"/>
  <c r="O211" i="41"/>
  <c r="O207" i="41"/>
  <c r="O206" i="41"/>
  <c r="O205" i="41"/>
  <c r="O204" i="41"/>
  <c r="O203" i="41"/>
  <c r="O202" i="41"/>
  <c r="O201" i="41"/>
  <c r="O200" i="41"/>
  <c r="O199" i="41"/>
  <c r="O198" i="41"/>
  <c r="O197" i="41"/>
  <c r="O196" i="41"/>
  <c r="O195" i="41"/>
  <c r="O186" i="41"/>
  <c r="O182" i="41"/>
  <c r="O179" i="41"/>
  <c r="O176" i="41"/>
  <c r="O172" i="41"/>
  <c r="O171" i="41"/>
  <c r="O167" i="41"/>
  <c r="O163" i="41"/>
  <c r="O162" i="41"/>
  <c r="O157" i="41"/>
  <c r="O153" i="41"/>
  <c r="O149" i="41"/>
  <c r="O144" i="41"/>
  <c r="O143" i="41"/>
  <c r="O142" i="41"/>
  <c r="O138" i="41"/>
  <c r="O137" i="41"/>
  <c r="O136" i="41"/>
  <c r="O127" i="41"/>
  <c r="O122" i="41"/>
  <c r="O118" i="41"/>
  <c r="O114" i="41"/>
  <c r="O105" i="41"/>
  <c r="O101" i="41"/>
  <c r="O97" i="41"/>
  <c r="O93" i="41"/>
  <c r="O90" i="41"/>
  <c r="O86" i="41"/>
  <c r="O83" i="41"/>
  <c r="O80" i="41"/>
  <c r="O76" i="41"/>
  <c r="O69" i="41"/>
  <c r="O60" i="41"/>
  <c r="O59" i="41"/>
  <c r="O58" i="41"/>
  <c r="O49" i="41"/>
  <c r="O46" i="41"/>
  <c r="O45" i="41"/>
  <c r="O40" i="41"/>
  <c r="O37" i="41"/>
  <c r="O36" i="41"/>
  <c r="O35" i="41"/>
  <c r="O34" i="41"/>
  <c r="O33" i="41"/>
  <c r="O32" i="41"/>
  <c r="O28" i="41"/>
  <c r="O27" i="41"/>
  <c r="O26" i="41"/>
  <c r="O25" i="41"/>
  <c r="O24" i="41"/>
  <c r="O23" i="41"/>
  <c r="O22" i="41"/>
  <c r="O21" i="41"/>
  <c r="O18" i="41"/>
  <c r="O17" i="41"/>
  <c r="O16" i="41"/>
  <c r="O15" i="41"/>
  <c r="O14" i="41"/>
  <c r="D7" i="37"/>
  <c r="K155" i="30" l="1"/>
  <c r="K154" i="30"/>
  <c r="K153" i="30"/>
  <c r="K152" i="30"/>
  <c r="K151" i="30"/>
  <c r="K149" i="30"/>
  <c r="K147" i="30"/>
  <c r="K146" i="30"/>
  <c r="K145" i="30"/>
  <c r="K144" i="30"/>
  <c r="K143" i="30"/>
  <c r="K142" i="30"/>
  <c r="K141" i="30"/>
  <c r="K139" i="30"/>
  <c r="K137" i="30"/>
  <c r="K136" i="30"/>
  <c r="K135" i="30"/>
  <c r="K134" i="30"/>
  <c r="K133" i="30"/>
  <c r="K131" i="30"/>
  <c r="K129" i="30"/>
  <c r="K127" i="30"/>
  <c r="K125" i="30"/>
  <c r="K124" i="30"/>
  <c r="K123" i="30"/>
  <c r="K121" i="30"/>
  <c r="K119" i="30"/>
  <c r="K117" i="30"/>
  <c r="K116" i="30"/>
  <c r="K115" i="30"/>
  <c r="K113" i="30"/>
  <c r="K111" i="30"/>
  <c r="K109" i="30"/>
  <c r="K107" i="30"/>
  <c r="K106" i="30"/>
  <c r="K105" i="30"/>
  <c r="K104" i="30"/>
  <c r="K103" i="30"/>
  <c r="K102" i="30"/>
  <c r="K101" i="30"/>
  <c r="K99" i="30"/>
  <c r="K97" i="30"/>
  <c r="K95" i="30"/>
  <c r="K94" i="30"/>
  <c r="K93" i="30"/>
  <c r="K92" i="30"/>
  <c r="K91" i="30"/>
  <c r="K89" i="30"/>
  <c r="K87" i="30"/>
  <c r="K85" i="30"/>
  <c r="K83" i="30"/>
  <c r="K81" i="30"/>
  <c r="K79" i="30"/>
  <c r="K78" i="30"/>
  <c r="K77" i="30"/>
  <c r="K76" i="30"/>
  <c r="K75" i="30"/>
  <c r="K73" i="30"/>
  <c r="K71" i="30"/>
  <c r="K70" i="30"/>
  <c r="K69" i="30"/>
  <c r="K67" i="30"/>
  <c r="K65" i="30"/>
  <c r="K63" i="30"/>
  <c r="K61" i="30"/>
  <c r="K59" i="30"/>
  <c r="K57" i="30"/>
  <c r="K55" i="30"/>
  <c r="K53" i="30"/>
  <c r="K51" i="30"/>
  <c r="K49" i="30"/>
  <c r="K48" i="30"/>
  <c r="K47" i="30"/>
  <c r="K45" i="30"/>
  <c r="K44" i="30"/>
  <c r="K43" i="30"/>
  <c r="K41" i="30"/>
  <c r="K39" i="30"/>
  <c r="K38" i="30"/>
  <c r="K37" i="30"/>
  <c r="K36" i="30"/>
  <c r="K35" i="30"/>
  <c r="K33" i="30"/>
  <c r="K31" i="30"/>
  <c r="K30" i="30"/>
  <c r="K29" i="30"/>
  <c r="K28" i="30"/>
  <c r="K27" i="30"/>
  <c r="K25" i="30"/>
  <c r="K23" i="30"/>
  <c r="K21" i="30"/>
  <c r="K20" i="30"/>
  <c r="K19" i="30"/>
  <c r="K17" i="30"/>
  <c r="K15" i="30"/>
  <c r="K13" i="30"/>
  <c r="K11" i="30"/>
  <c r="K10" i="30"/>
  <c r="K9" i="30"/>
  <c r="K30" i="24"/>
  <c r="K29" i="24"/>
  <c r="K28" i="24"/>
  <c r="K27" i="24"/>
  <c r="K26" i="24"/>
  <c r="K25" i="24"/>
  <c r="K23" i="24"/>
  <c r="K22" i="24"/>
  <c r="K21" i="24"/>
  <c r="K19" i="24"/>
  <c r="K18" i="24"/>
  <c r="K17" i="24"/>
  <c r="K15" i="24"/>
  <c r="K14" i="24"/>
  <c r="K13" i="24"/>
  <c r="K12" i="24"/>
  <c r="K11" i="24"/>
  <c r="K9" i="24"/>
  <c r="K8" i="24"/>
  <c r="K52" i="26"/>
  <c r="K51" i="26"/>
  <c r="K50" i="26"/>
  <c r="K49" i="26"/>
  <c r="K48" i="26"/>
  <c r="K47" i="26"/>
  <c r="K45" i="26"/>
  <c r="K44" i="26"/>
  <c r="K43" i="26"/>
  <c r="K42" i="26"/>
  <c r="K41" i="26"/>
  <c r="K40" i="26"/>
  <c r="K39" i="26"/>
  <c r="K37" i="26"/>
  <c r="K35" i="26"/>
  <c r="K33" i="26"/>
  <c r="K31" i="26"/>
  <c r="K30" i="26"/>
  <c r="K29" i="26"/>
  <c r="K27" i="26"/>
  <c r="K26" i="26"/>
  <c r="K25" i="26"/>
  <c r="K24" i="26"/>
  <c r="K23" i="26"/>
  <c r="K21" i="26"/>
  <c r="K19" i="26"/>
  <c r="K18" i="26"/>
  <c r="K17" i="26"/>
  <c r="K15" i="26"/>
  <c r="K13" i="26"/>
  <c r="K11" i="26"/>
  <c r="K9" i="26"/>
  <c r="K59" i="23"/>
  <c r="K58" i="23"/>
  <c r="K57" i="23"/>
  <c r="K55" i="23"/>
  <c r="K54" i="23"/>
  <c r="K53" i="23"/>
  <c r="K51" i="23"/>
  <c r="K49" i="23"/>
  <c r="K47" i="23"/>
  <c r="K45" i="23"/>
  <c r="K44" i="23"/>
  <c r="K43" i="23"/>
  <c r="K42" i="23"/>
  <c r="K41" i="23"/>
  <c r="K39" i="23"/>
  <c r="K37" i="23"/>
  <c r="K36" i="23"/>
  <c r="K35" i="23"/>
  <c r="K34" i="23"/>
  <c r="K33" i="23"/>
  <c r="K31" i="23"/>
  <c r="K29" i="23"/>
  <c r="K28" i="23"/>
  <c r="K27" i="23"/>
  <c r="K26" i="23"/>
  <c r="K25" i="23"/>
  <c r="K23" i="23"/>
  <c r="K21" i="23"/>
  <c r="K20" i="23"/>
  <c r="K19" i="23"/>
  <c r="K18" i="23"/>
  <c r="K17" i="23"/>
  <c r="K15" i="23"/>
  <c r="K13" i="23"/>
  <c r="K11" i="23"/>
  <c r="K9" i="23"/>
  <c r="K8" i="23"/>
  <c r="K65" i="19"/>
  <c r="K64" i="19"/>
  <c r="K63" i="19"/>
  <c r="K62" i="19"/>
  <c r="K61" i="19"/>
  <c r="K60" i="19"/>
  <c r="K59" i="19"/>
  <c r="K57" i="19"/>
  <c r="K56" i="19"/>
  <c r="K55" i="19"/>
  <c r="K53" i="19"/>
  <c r="K52" i="19"/>
  <c r="K51" i="19"/>
  <c r="K50" i="19"/>
  <c r="K49" i="19"/>
  <c r="K47" i="19"/>
  <c r="K46" i="19"/>
  <c r="K45" i="19"/>
  <c r="K44" i="19"/>
  <c r="K43" i="19"/>
  <c r="K41" i="19"/>
  <c r="K40" i="19"/>
  <c r="K39" i="19"/>
  <c r="K37" i="19"/>
  <c r="K36" i="19"/>
  <c r="K35" i="19"/>
  <c r="K33" i="19"/>
  <c r="K32" i="19"/>
  <c r="K31" i="19"/>
  <c r="K29" i="19"/>
  <c r="K28" i="19"/>
  <c r="K27" i="19"/>
  <c r="K25" i="19"/>
  <c r="K24" i="19"/>
  <c r="K23" i="19"/>
  <c r="K22" i="19"/>
  <c r="K21" i="19"/>
  <c r="K19" i="19"/>
  <c r="K18" i="19"/>
  <c r="K17" i="19"/>
  <c r="K16" i="19"/>
  <c r="K15" i="19"/>
  <c r="K13" i="19"/>
  <c r="K12" i="19"/>
  <c r="K11" i="19"/>
  <c r="K16" i="26"/>
  <c r="K140" i="30"/>
  <c r="K14" i="19" l="1"/>
  <c r="K52" i="23"/>
  <c r="K20" i="24"/>
  <c r="K14" i="30"/>
  <c r="K46" i="30"/>
  <c r="K62" i="30"/>
  <c r="K110" i="30"/>
  <c r="K126" i="30"/>
  <c r="K48" i="19"/>
  <c r="K34" i="26"/>
  <c r="K30" i="19"/>
  <c r="K32" i="26"/>
  <c r="K22" i="23"/>
  <c r="K38" i="23"/>
  <c r="K16" i="30"/>
  <c r="K32" i="30"/>
  <c r="K64" i="30"/>
  <c r="K80" i="30"/>
  <c r="K96" i="30"/>
  <c r="K112" i="30"/>
  <c r="K128" i="30"/>
  <c r="K34" i="19"/>
  <c r="K78" i="21"/>
  <c r="K20" i="26"/>
  <c r="K36" i="26"/>
  <c r="K24" i="23"/>
  <c r="K40" i="23"/>
  <c r="K56" i="23"/>
  <c r="K24" i="24"/>
  <c r="K18" i="30"/>
  <c r="K34" i="30"/>
  <c r="K50" i="30"/>
  <c r="K66" i="30"/>
  <c r="K82" i="30"/>
  <c r="K98" i="30"/>
  <c r="K114" i="30"/>
  <c r="K130" i="30"/>
  <c r="K20" i="19"/>
  <c r="K22" i="26"/>
  <c r="K38" i="26"/>
  <c r="K10" i="23"/>
  <c r="K10" i="24"/>
  <c r="K52" i="30"/>
  <c r="K68" i="30"/>
  <c r="K84" i="30"/>
  <c r="K100" i="30"/>
  <c r="K132" i="30"/>
  <c r="K148" i="30"/>
  <c r="K38" i="19"/>
  <c r="K54" i="19"/>
  <c r="K12" i="23"/>
  <c r="K22" i="30"/>
  <c r="K54" i="30"/>
  <c r="K86" i="30"/>
  <c r="K118" i="30"/>
  <c r="K150" i="30"/>
  <c r="K10" i="26"/>
  <c r="K14" i="23"/>
  <c r="K30" i="23"/>
  <c r="K46" i="23"/>
  <c r="K24" i="30"/>
  <c r="K40" i="30"/>
  <c r="K56" i="30"/>
  <c r="K72" i="30"/>
  <c r="K88" i="30"/>
  <c r="K120" i="30"/>
  <c r="K10" i="19"/>
  <c r="K26" i="19"/>
  <c r="K42" i="19"/>
  <c r="K58" i="19"/>
  <c r="K12" i="26"/>
  <c r="K28" i="26"/>
  <c r="K16" i="23"/>
  <c r="K32" i="23"/>
  <c r="K48" i="23"/>
  <c r="K16" i="24"/>
  <c r="K26" i="30"/>
  <c r="K42" i="30"/>
  <c r="K58" i="30"/>
  <c r="K74" i="30"/>
  <c r="K90" i="30"/>
  <c r="K122" i="30"/>
  <c r="K138" i="30"/>
  <c r="K14" i="26"/>
  <c r="K46" i="26"/>
  <c r="K50" i="23"/>
  <c r="K12" i="30"/>
  <c r="K60" i="30"/>
  <c r="K108" i="30"/>
  <c r="I74" i="30"/>
  <c r="I72" i="30"/>
  <c r="I764" i="36"/>
  <c r="I760" i="36"/>
  <c r="I756" i="36"/>
  <c r="I754" i="36"/>
  <c r="I748" i="36"/>
  <c r="I742" i="36"/>
  <c r="I738" i="36"/>
  <c r="I734" i="36"/>
  <c r="I732" i="36"/>
  <c r="I730" i="36"/>
  <c r="I728" i="36"/>
  <c r="I726" i="36"/>
  <c r="I719" i="36"/>
  <c r="I715" i="36"/>
  <c r="I711" i="36"/>
  <c r="I707" i="36"/>
  <c r="I699" i="36"/>
  <c r="I696" i="36"/>
  <c r="I693" i="36"/>
  <c r="I690" i="36"/>
  <c r="I688" i="36"/>
  <c r="I686" i="36"/>
  <c r="I684" i="36"/>
  <c r="I682" i="36"/>
  <c r="I680" i="36"/>
  <c r="I678" i="36"/>
  <c r="I674" i="36"/>
  <c r="I672" i="36"/>
  <c r="I670" i="36"/>
  <c r="I668" i="36"/>
  <c r="I660" i="36"/>
  <c r="I653" i="36"/>
  <c r="I651" i="36"/>
  <c r="I649" i="36"/>
  <c r="I645" i="36"/>
  <c r="I643" i="36"/>
  <c r="I641" i="36"/>
  <c r="I639" i="36"/>
  <c r="I637" i="36"/>
  <c r="I635" i="36"/>
  <c r="I631" i="36"/>
  <c r="I629" i="36"/>
  <c r="I623" i="36"/>
  <c r="I621" i="36"/>
  <c r="I619" i="36"/>
  <c r="I615" i="36"/>
  <c r="I613" i="36"/>
  <c r="I611" i="36"/>
  <c r="I609" i="36"/>
  <c r="I607" i="36"/>
  <c r="I605" i="36"/>
  <c r="I601" i="36"/>
  <c r="I599" i="36"/>
  <c r="I593" i="36"/>
  <c r="I591" i="36"/>
  <c r="I589" i="36"/>
  <c r="I585" i="36"/>
  <c r="I583" i="36"/>
  <c r="I581" i="36"/>
  <c r="I579" i="36"/>
  <c r="I577" i="36"/>
  <c r="I575" i="36"/>
  <c r="I571" i="36"/>
  <c r="I569" i="36"/>
  <c r="I563" i="36"/>
  <c r="I561" i="36"/>
  <c r="I559" i="36"/>
  <c r="I555" i="36"/>
  <c r="I553" i="36"/>
  <c r="I548" i="36"/>
  <c r="I546" i="36"/>
  <c r="I544" i="36"/>
  <c r="I542" i="36"/>
  <c r="I540" i="36"/>
  <c r="I538" i="36"/>
  <c r="I534" i="36"/>
  <c r="I532" i="36"/>
  <c r="I524" i="36"/>
  <c r="I515" i="36"/>
  <c r="I513" i="36"/>
  <c r="I511" i="36"/>
  <c r="I509" i="36"/>
  <c r="I507" i="36"/>
  <c r="I505" i="36"/>
  <c r="I503" i="36"/>
  <c r="I501" i="36"/>
  <c r="I499" i="36"/>
  <c r="I495" i="36"/>
  <c r="I493" i="36"/>
  <c r="I491" i="36"/>
  <c r="I489" i="36"/>
  <c r="I487" i="36"/>
  <c r="I485" i="36"/>
  <c r="I483" i="36"/>
  <c r="I481" i="36"/>
  <c r="I477" i="36"/>
  <c r="I475" i="36"/>
  <c r="I473" i="36"/>
  <c r="I471" i="36"/>
  <c r="I469" i="36"/>
  <c r="I467" i="36"/>
  <c r="I465" i="36"/>
  <c r="I463" i="36"/>
  <c r="I459" i="36"/>
  <c r="I457" i="36"/>
  <c r="I455" i="36"/>
  <c r="I453" i="36"/>
  <c r="I451" i="36"/>
  <c r="I442" i="36"/>
  <c r="I440" i="36"/>
  <c r="I438" i="36"/>
  <c r="I434" i="36"/>
  <c r="I428" i="36"/>
  <c r="I424" i="36"/>
  <c r="I420" i="36"/>
  <c r="I416" i="36"/>
  <c r="I412" i="36"/>
  <c r="I408" i="36"/>
  <c r="I400" i="36"/>
  <c r="I394" i="36"/>
  <c r="I392" i="36"/>
  <c r="I386" i="36"/>
  <c r="I383" i="36"/>
  <c r="I378" i="36"/>
  <c r="I374" i="36"/>
  <c r="I372" i="36"/>
  <c r="I370" i="36"/>
  <c r="I368" i="36"/>
  <c r="I366" i="36"/>
  <c r="I364" i="36"/>
  <c r="I362" i="36"/>
  <c r="I360" i="36"/>
  <c r="I358" i="36"/>
  <c r="I354" i="36"/>
  <c r="I352" i="36"/>
  <c r="I348" i="36"/>
  <c r="I346" i="36"/>
  <c r="I342" i="36"/>
  <c r="I340" i="36"/>
  <c r="I338" i="36"/>
  <c r="I336" i="36"/>
  <c r="I330" i="36"/>
  <c r="I328" i="36"/>
  <c r="I326" i="36"/>
  <c r="I324" i="36"/>
  <c r="I322" i="36"/>
  <c r="I320" i="36"/>
  <c r="I318" i="36"/>
  <c r="I314" i="36"/>
  <c r="I312" i="36"/>
  <c r="I310" i="36"/>
  <c r="I308" i="36"/>
  <c r="I306" i="36"/>
  <c r="I304" i="36"/>
  <c r="I302" i="36"/>
  <c r="I298" i="36"/>
  <c r="I296" i="36"/>
  <c r="I294" i="36"/>
  <c r="I292" i="36"/>
  <c r="I290" i="36"/>
  <c r="I288" i="36"/>
  <c r="I286" i="36"/>
  <c r="I282" i="36"/>
  <c r="I280" i="36"/>
  <c r="I278" i="36"/>
  <c r="I276" i="36"/>
  <c r="I274" i="36"/>
  <c r="I272" i="36"/>
  <c r="I270" i="36"/>
  <c r="I268" i="36"/>
  <c r="I266" i="36"/>
  <c r="I260" i="36"/>
  <c r="I258" i="36"/>
  <c r="I256" i="36"/>
  <c r="I254" i="36"/>
  <c r="I252" i="36"/>
  <c r="I250" i="36"/>
  <c r="I248" i="36"/>
  <c r="I240" i="36"/>
  <c r="I236" i="36"/>
  <c r="I232" i="36"/>
  <c r="I229" i="36"/>
  <c r="I227" i="36"/>
  <c r="I225" i="36"/>
  <c r="I223" i="36"/>
  <c r="I221" i="36"/>
  <c r="I219" i="36"/>
  <c r="I217" i="36"/>
  <c r="I215" i="36"/>
  <c r="I209" i="36"/>
  <c r="I207" i="36"/>
  <c r="I201" i="36"/>
  <c r="I195" i="36"/>
  <c r="I193" i="36"/>
  <c r="I191" i="36"/>
  <c r="I189" i="36"/>
  <c r="I187" i="36"/>
  <c r="I185" i="36"/>
  <c r="I183" i="36"/>
  <c r="I179" i="36"/>
  <c r="I177" i="36"/>
  <c r="I175" i="36"/>
  <c r="I173" i="36"/>
  <c r="I171" i="36"/>
  <c r="I169" i="36"/>
  <c r="I167" i="36"/>
  <c r="I163" i="36"/>
  <c r="I161" i="36"/>
  <c r="I159" i="36"/>
  <c r="I157" i="36"/>
  <c r="I155" i="36"/>
  <c r="I153" i="36"/>
  <c r="I151" i="36"/>
  <c r="I147" i="36"/>
  <c r="I145" i="36"/>
  <c r="I143" i="36"/>
  <c r="I141" i="36"/>
  <c r="I139" i="36"/>
  <c r="I137" i="36"/>
  <c r="I135" i="36"/>
  <c r="I129" i="36"/>
  <c r="I127" i="36"/>
  <c r="I125" i="36"/>
  <c r="I121" i="36"/>
  <c r="I119" i="36"/>
  <c r="I117" i="36"/>
  <c r="I113" i="36"/>
  <c r="I111" i="36"/>
  <c r="I109" i="36"/>
  <c r="I105" i="36"/>
  <c r="I103" i="36"/>
  <c r="I101" i="36"/>
  <c r="I99" i="36"/>
  <c r="I97" i="36"/>
  <c r="I95" i="36"/>
  <c r="I93" i="36"/>
  <c r="I91" i="36"/>
  <c r="I85" i="36"/>
  <c r="I83" i="36"/>
  <c r="I79" i="36"/>
  <c r="I77" i="36"/>
  <c r="I73" i="36"/>
  <c r="I71" i="36"/>
  <c r="I67" i="36"/>
  <c r="I65" i="36"/>
  <c r="I63" i="36"/>
  <c r="I61" i="36"/>
  <c r="I53" i="36"/>
  <c r="I49" i="36"/>
  <c r="I47" i="36"/>
  <c r="I43" i="36"/>
  <c r="I41" i="36"/>
  <c r="I37" i="36"/>
  <c r="I35" i="36"/>
  <c r="I31" i="36"/>
  <c r="I29" i="36"/>
  <c r="I136" i="27"/>
  <c r="I126" i="27"/>
  <c r="I122" i="27"/>
  <c r="I118" i="27"/>
  <c r="I114" i="27"/>
  <c r="I111" i="27"/>
  <c r="I108" i="27"/>
  <c r="I98" i="27"/>
  <c r="I93" i="27"/>
  <c r="I90" i="27"/>
  <c r="I86" i="27"/>
  <c r="I75" i="27"/>
  <c r="I71" i="27"/>
  <c r="I67" i="27"/>
  <c r="I63" i="27"/>
  <c r="I57" i="27"/>
  <c r="I46" i="27"/>
  <c r="I38" i="27"/>
  <c r="I34" i="27"/>
  <c r="I30" i="27"/>
  <c r="I26" i="27"/>
  <c r="I23" i="27"/>
  <c r="I20" i="27"/>
  <c r="I17" i="27"/>
  <c r="I14" i="27"/>
  <c r="I150" i="30"/>
  <c r="I148" i="30"/>
  <c r="I140" i="30"/>
  <c r="I138" i="30"/>
  <c r="I132" i="30"/>
  <c r="I130" i="30"/>
  <c r="I128" i="30"/>
  <c r="I126" i="30"/>
  <c r="I122" i="30"/>
  <c r="I120" i="30"/>
  <c r="I118" i="30"/>
  <c r="I114" i="30"/>
  <c r="I112" i="30"/>
  <c r="I110" i="30"/>
  <c r="I108" i="30"/>
  <c r="I100" i="30"/>
  <c r="I98" i="30"/>
  <c r="I96" i="30"/>
  <c r="I90" i="30"/>
  <c r="I88" i="30"/>
  <c r="I86" i="30"/>
  <c r="I84" i="30"/>
  <c r="I82" i="30"/>
  <c r="I80" i="30"/>
  <c r="I68" i="30"/>
  <c r="I66" i="30"/>
  <c r="I64" i="30"/>
  <c r="I62" i="30"/>
  <c r="I60" i="30"/>
  <c r="I58" i="30"/>
  <c r="I56" i="30"/>
  <c r="I54" i="30"/>
  <c r="I52" i="30"/>
  <c r="I50" i="30"/>
  <c r="I46" i="30"/>
  <c r="I42" i="30"/>
  <c r="I40" i="30"/>
  <c r="I34" i="30"/>
  <c r="I32" i="30"/>
  <c r="I26" i="30"/>
  <c r="I24" i="30"/>
  <c r="I22" i="30"/>
  <c r="I18" i="30"/>
  <c r="I16" i="30"/>
  <c r="I14" i="30"/>
  <c r="I12" i="30"/>
  <c r="I59" i="31"/>
  <c r="I43" i="31"/>
  <c r="I41" i="31"/>
  <c r="I39" i="31"/>
  <c r="I36" i="31"/>
  <c r="I30" i="31"/>
  <c r="I22" i="31"/>
  <c r="I20" i="31"/>
  <c r="I16" i="31"/>
  <c r="I10" i="31"/>
  <c r="I103" i="33"/>
  <c r="I101" i="33"/>
  <c r="I97" i="33"/>
  <c r="I95" i="33"/>
  <c r="I93" i="33"/>
  <c r="I91" i="33"/>
  <c r="I87" i="33"/>
  <c r="I83" i="33"/>
  <c r="I81" i="33"/>
  <c r="I79" i="33"/>
  <c r="I77" i="33"/>
  <c r="I75" i="33"/>
  <c r="I73" i="33"/>
  <c r="I71" i="33"/>
  <c r="I69" i="33"/>
  <c r="I67" i="33"/>
  <c r="I63" i="33"/>
  <c r="I61" i="33"/>
  <c r="I55" i="33"/>
  <c r="I53" i="33"/>
  <c r="I49" i="33"/>
  <c r="I47" i="33"/>
  <c r="I45" i="33"/>
  <c r="I43" i="33"/>
  <c r="I41" i="33"/>
  <c r="I39" i="33"/>
  <c r="I37" i="33"/>
  <c r="I31" i="33"/>
  <c r="I29" i="33"/>
  <c r="I25" i="33"/>
  <c r="I23" i="33"/>
  <c r="I21" i="33"/>
  <c r="I19" i="33"/>
  <c r="I15" i="33"/>
  <c r="I11" i="33"/>
  <c r="I9" i="33"/>
  <c r="I321" i="32"/>
  <c r="I319" i="32"/>
  <c r="I315" i="32"/>
  <c r="I313" i="32"/>
  <c r="I311" i="32"/>
  <c r="I305" i="32"/>
  <c r="I303" i="32"/>
  <c r="I299" i="32"/>
  <c r="I295" i="32"/>
  <c r="I293" i="32"/>
  <c r="I291" i="32"/>
  <c r="I289" i="32"/>
  <c r="I287" i="32"/>
  <c r="I281" i="32"/>
  <c r="I279" i="32"/>
  <c r="I275" i="32"/>
  <c r="I273" i="32"/>
  <c r="I271" i="32"/>
  <c r="I269" i="32"/>
  <c r="I263" i="32"/>
  <c r="I261" i="32"/>
  <c r="I257" i="32"/>
  <c r="I255" i="32"/>
  <c r="I251" i="32"/>
  <c r="I245" i="32"/>
  <c r="I243" i="32"/>
  <c r="I239" i="32"/>
  <c r="I237" i="32"/>
  <c r="I233" i="32"/>
  <c r="I231" i="32"/>
  <c r="I227" i="32"/>
  <c r="I225" i="32"/>
  <c r="I223" i="32"/>
  <c r="I221" i="32"/>
  <c r="I219" i="32"/>
  <c r="I217" i="32"/>
  <c r="I215" i="32"/>
  <c r="I211" i="32"/>
  <c r="I207" i="32"/>
  <c r="I205" i="32"/>
  <c r="I203" i="32"/>
  <c r="I201" i="32"/>
  <c r="I199" i="32"/>
  <c r="I184" i="32"/>
  <c r="I182" i="32"/>
  <c r="I178" i="32"/>
  <c r="I176" i="32"/>
  <c r="I174" i="32"/>
  <c r="I172" i="32"/>
  <c r="I170" i="32"/>
  <c r="I161" i="32"/>
  <c r="I159" i="32"/>
  <c r="I157" i="32"/>
  <c r="I153" i="32"/>
  <c r="I151" i="32"/>
  <c r="I147" i="32"/>
  <c r="I145" i="32"/>
  <c r="I139" i="32"/>
  <c r="I137" i="32"/>
  <c r="I133" i="32"/>
  <c r="I131" i="32"/>
  <c r="I129" i="32"/>
  <c r="I127" i="32"/>
  <c r="I125" i="32"/>
  <c r="I123" i="32"/>
  <c r="I121" i="32"/>
  <c r="I115" i="32"/>
  <c r="I113" i="32"/>
  <c r="I109" i="32"/>
  <c r="I107" i="32"/>
  <c r="I105" i="32"/>
  <c r="I103" i="32"/>
  <c r="I101" i="32"/>
  <c r="I99" i="32"/>
  <c r="I97" i="32"/>
  <c r="I95" i="32"/>
  <c r="I93" i="32"/>
  <c r="I91" i="32"/>
  <c r="I89" i="32"/>
  <c r="I87" i="32"/>
  <c r="I83" i="32"/>
  <c r="I81" i="32"/>
  <c r="I77" i="32"/>
  <c r="I75" i="32"/>
  <c r="I71" i="32"/>
  <c r="I65" i="32"/>
  <c r="I63" i="32"/>
  <c r="I59" i="32"/>
  <c r="I55" i="32"/>
  <c r="I51" i="32"/>
  <c r="I49" i="32"/>
  <c r="I35" i="32"/>
  <c r="I748" i="28"/>
  <c r="I746" i="28"/>
  <c r="I744" i="28"/>
  <c r="I738" i="28"/>
  <c r="I734" i="28"/>
  <c r="I732" i="28"/>
  <c r="I730" i="28"/>
  <c r="I728" i="28"/>
  <c r="I726" i="28"/>
  <c r="I724" i="28"/>
  <c r="I722" i="28"/>
  <c r="I720" i="28"/>
  <c r="I718" i="28"/>
  <c r="I714" i="28"/>
  <c r="I712" i="28"/>
  <c r="I710" i="28"/>
  <c r="I706" i="28"/>
  <c r="I704" i="28"/>
  <c r="I702" i="28"/>
  <c r="I700" i="28"/>
  <c r="I698" i="28"/>
  <c r="I696" i="28"/>
  <c r="I694" i="28"/>
  <c r="I692" i="28"/>
  <c r="I690" i="28"/>
  <c r="I688" i="28"/>
  <c r="I686" i="28"/>
  <c r="I684" i="28"/>
  <c r="I682" i="28"/>
  <c r="I680" i="28"/>
  <c r="I678" i="28"/>
  <c r="I676" i="28"/>
  <c r="I670" i="28"/>
  <c r="I664" i="28"/>
  <c r="I662" i="28"/>
  <c r="I660" i="28"/>
  <c r="I658" i="28"/>
  <c r="I652" i="28"/>
  <c r="I650" i="28"/>
  <c r="I648" i="28"/>
  <c r="I642" i="28"/>
  <c r="I640" i="28"/>
  <c r="I636" i="28"/>
  <c r="I630" i="28"/>
  <c r="I628" i="28"/>
  <c r="I622" i="28"/>
  <c r="I618" i="28"/>
  <c r="I616" i="28"/>
  <c r="I614" i="28"/>
  <c r="I612" i="28"/>
  <c r="I610" i="28"/>
  <c r="I608" i="28"/>
  <c r="I604" i="28"/>
  <c r="I602" i="28"/>
  <c r="I596" i="28"/>
  <c r="I594" i="28"/>
  <c r="I592" i="28"/>
  <c r="I590" i="28"/>
  <c r="I586" i="28"/>
  <c r="I584" i="28"/>
  <c r="I580" i="28"/>
  <c r="I578" i="28"/>
  <c r="I576" i="28"/>
  <c r="I574" i="28"/>
  <c r="I572" i="28"/>
  <c r="I570" i="28"/>
  <c r="I568" i="28"/>
  <c r="I566" i="28"/>
  <c r="I562" i="28"/>
  <c r="I560" i="28"/>
  <c r="I554" i="28"/>
  <c r="I550" i="28"/>
  <c r="I546" i="28"/>
  <c r="I544" i="28"/>
  <c r="I542" i="28"/>
  <c r="I540" i="28"/>
  <c r="I538" i="28"/>
  <c r="I534" i="28"/>
  <c r="I528" i="28"/>
  <c r="I526" i="28"/>
  <c r="I524" i="28"/>
  <c r="I522" i="28"/>
  <c r="I520" i="28"/>
  <c r="I518" i="28"/>
  <c r="I516" i="28"/>
  <c r="I512" i="28"/>
  <c r="I510" i="28"/>
  <c r="I508" i="28"/>
  <c r="I506" i="28"/>
  <c r="I504" i="28"/>
  <c r="I502" i="28"/>
  <c r="I500" i="28"/>
  <c r="I498" i="28"/>
  <c r="I496" i="28"/>
  <c r="I494" i="28"/>
  <c r="I492" i="28"/>
  <c r="I490" i="28"/>
  <c r="I488" i="28"/>
  <c r="I486" i="28"/>
  <c r="I484" i="28"/>
  <c r="I482" i="28"/>
  <c r="I480" i="28"/>
  <c r="I478" i="28"/>
  <c r="I476" i="28"/>
  <c r="I474" i="28"/>
  <c r="I472" i="28"/>
  <c r="I470" i="28"/>
  <c r="I468" i="28"/>
  <c r="I466" i="28"/>
  <c r="I464" i="28"/>
  <c r="I462" i="28"/>
  <c r="I460" i="28"/>
  <c r="I458" i="28"/>
  <c r="I456" i="28"/>
  <c r="I454" i="28"/>
  <c r="I452" i="28"/>
  <c r="I450" i="28"/>
  <c r="I448" i="28"/>
  <c r="I446" i="28"/>
  <c r="I444" i="28"/>
  <c r="I442" i="28"/>
  <c r="I440" i="28"/>
  <c r="I438" i="28"/>
  <c r="I436" i="28"/>
  <c r="I434" i="28"/>
  <c r="I432" i="28"/>
  <c r="I430" i="28"/>
  <c r="I428" i="28"/>
  <c r="I426" i="28"/>
  <c r="I424" i="28"/>
  <c r="I422" i="28"/>
  <c r="I420" i="28"/>
  <c r="I418" i="28"/>
  <c r="I416" i="28"/>
  <c r="I414" i="28"/>
  <c r="I412" i="28"/>
  <c r="I410" i="28"/>
  <c r="I408" i="28"/>
  <c r="I406" i="28"/>
  <c r="I404" i="28"/>
  <c r="I402" i="28"/>
  <c r="I400" i="28"/>
  <c r="I398" i="28"/>
  <c r="I396" i="28"/>
  <c r="I394" i="28"/>
  <c r="I392" i="28"/>
  <c r="I390" i="28"/>
  <c r="I388" i="28"/>
  <c r="I386" i="28"/>
  <c r="I384" i="28"/>
  <c r="I382" i="28"/>
  <c r="I380" i="28"/>
  <c r="I378" i="28"/>
  <c r="I376" i="28"/>
  <c r="I374" i="28"/>
  <c r="I372" i="28"/>
  <c r="I370" i="28"/>
  <c r="I368" i="28"/>
  <c r="I366" i="28"/>
  <c r="I364" i="28"/>
  <c r="I362" i="28"/>
  <c r="I360" i="28"/>
  <c r="I358" i="28"/>
  <c r="I356" i="28"/>
  <c r="I354" i="28"/>
  <c r="I352" i="28"/>
  <c r="I350" i="28"/>
  <c r="I348" i="28"/>
  <c r="I346" i="28"/>
  <c r="I344" i="28"/>
  <c r="I342" i="28"/>
  <c r="I340" i="28"/>
  <c r="I338" i="28"/>
  <c r="I336" i="28"/>
  <c r="I334" i="28"/>
  <c r="I332" i="28"/>
  <c r="I330" i="28"/>
  <c r="I328" i="28"/>
  <c r="I326" i="28"/>
  <c r="I324" i="28"/>
  <c r="I322" i="28"/>
  <c r="I320" i="28"/>
  <c r="I318" i="28"/>
  <c r="I316" i="28"/>
  <c r="I314" i="28"/>
  <c r="I312" i="28"/>
  <c r="I310" i="28"/>
  <c r="I308" i="28"/>
  <c r="I306" i="28"/>
  <c r="I304" i="28"/>
  <c r="I302" i="28"/>
  <c r="I300" i="28"/>
  <c r="I298" i="28"/>
  <c r="I296" i="28"/>
  <c r="I294" i="28"/>
  <c r="I292" i="28"/>
  <c r="I290" i="28"/>
  <c r="I288" i="28"/>
  <c r="I286" i="28"/>
  <c r="I284" i="28"/>
  <c r="I282" i="28"/>
  <c r="I280" i="28"/>
  <c r="I278" i="28"/>
  <c r="I276" i="28"/>
  <c r="I274" i="28"/>
  <c r="I272" i="28"/>
  <c r="I268" i="28"/>
  <c r="I266" i="28"/>
  <c r="I264" i="28"/>
  <c r="I262" i="28"/>
  <c r="I260" i="28"/>
  <c r="I258" i="28"/>
  <c r="I256" i="28"/>
  <c r="I254" i="28"/>
  <c r="I252" i="28"/>
  <c r="I250" i="28"/>
  <c r="I248" i="28"/>
  <c r="I246" i="28"/>
  <c r="I244" i="28"/>
  <c r="I238" i="28"/>
  <c r="I236" i="28"/>
  <c r="I234" i="28"/>
  <c r="I232" i="28"/>
  <c r="I230" i="28"/>
  <c r="I224" i="28"/>
  <c r="I222" i="28"/>
  <c r="I220" i="28"/>
  <c r="I218" i="28"/>
  <c r="I212" i="28"/>
  <c r="I210" i="28"/>
  <c r="I208" i="28"/>
  <c r="I206" i="28"/>
  <c r="I204" i="28"/>
  <c r="I202" i="28"/>
  <c r="I196" i="28"/>
  <c r="I194" i="28"/>
  <c r="I192" i="28"/>
  <c r="I190" i="28"/>
  <c r="I184" i="28"/>
  <c r="I182" i="28"/>
  <c r="I178" i="28"/>
  <c r="I176" i="28"/>
  <c r="I174" i="28"/>
  <c r="I172" i="28"/>
  <c r="I170" i="28"/>
  <c r="I168" i="28"/>
  <c r="I164" i="28"/>
  <c r="I160" i="28"/>
  <c r="I156" i="28"/>
  <c r="I152" i="28"/>
  <c r="I148" i="28"/>
  <c r="I142" i="28"/>
  <c r="I140" i="28"/>
  <c r="I136" i="28"/>
  <c r="I132" i="28"/>
  <c r="I130" i="28"/>
  <c r="I124" i="28"/>
  <c r="I122" i="28"/>
  <c r="I118" i="28"/>
  <c r="I116" i="28"/>
  <c r="I114" i="28"/>
  <c r="I110" i="28"/>
  <c r="I108" i="28"/>
  <c r="I102" i="28"/>
  <c r="I96" i="28"/>
  <c r="I90" i="28"/>
  <c r="I88" i="28"/>
  <c r="I86" i="28"/>
  <c r="I84" i="28"/>
  <c r="I82" i="28"/>
  <c r="I80" i="28"/>
  <c r="I78" i="28"/>
  <c r="I76" i="28"/>
  <c r="I74" i="28"/>
  <c r="I72" i="28"/>
  <c r="I70" i="28"/>
  <c r="I66" i="28"/>
  <c r="I64" i="28"/>
  <c r="I62" i="28"/>
  <c r="I60" i="28"/>
  <c r="I56" i="28"/>
  <c r="I54" i="28"/>
  <c r="I52" i="28"/>
  <c r="I50" i="28"/>
  <c r="I48" i="28"/>
  <c r="I46" i="28"/>
  <c r="I44" i="28"/>
  <c r="I42" i="28"/>
  <c r="I38" i="28"/>
  <c r="I36" i="28"/>
  <c r="I34" i="28"/>
  <c r="I32" i="28"/>
  <c r="I30" i="28"/>
  <c r="I28" i="28"/>
  <c r="I24" i="28"/>
  <c r="I20" i="28"/>
  <c r="I14" i="28"/>
  <c r="I10" i="28"/>
  <c r="I21" i="36"/>
  <c r="I19" i="36"/>
  <c r="I17" i="36"/>
  <c r="I15" i="36"/>
  <c r="I13" i="36"/>
  <c r="I9" i="36"/>
  <c r="I382" i="35" l="1"/>
  <c r="I380" i="35"/>
  <c r="I378" i="35"/>
  <c r="I376" i="35"/>
  <c r="I374" i="35"/>
  <c r="I372" i="35"/>
  <c r="I370" i="35"/>
  <c r="I368" i="35"/>
  <c r="I366" i="35"/>
  <c r="I364" i="35"/>
  <c r="I362" i="35"/>
  <c r="I360" i="35"/>
  <c r="I356" i="35"/>
  <c r="I354" i="35"/>
  <c r="I352" i="35"/>
  <c r="I350" i="35"/>
  <c r="I348" i="35"/>
  <c r="I346" i="35"/>
  <c r="I342" i="35"/>
  <c r="I340" i="35"/>
  <c r="I336" i="35"/>
  <c r="I332" i="35"/>
  <c r="I326" i="35"/>
  <c r="I320" i="35"/>
  <c r="I316" i="35"/>
  <c r="I312" i="35"/>
  <c r="I308" i="35"/>
  <c r="I300" i="35"/>
  <c r="I298" i="35"/>
  <c r="I296" i="35"/>
  <c r="I292" i="35"/>
  <c r="I290" i="35"/>
  <c r="I288" i="35"/>
  <c r="I284" i="35"/>
  <c r="I280" i="35"/>
  <c r="I278" i="35"/>
  <c r="I276" i="35"/>
  <c r="I272" i="35"/>
  <c r="I270" i="35"/>
  <c r="I268" i="35"/>
  <c r="I266" i="35"/>
  <c r="I264" i="35"/>
  <c r="I258" i="35"/>
  <c r="I254" i="35"/>
  <c r="I252" i="35"/>
  <c r="I250" i="35"/>
  <c r="I245" i="35"/>
  <c r="I240" i="35"/>
  <c r="I238" i="35"/>
  <c r="I236" i="35"/>
  <c r="I232" i="35"/>
  <c r="I230" i="35"/>
  <c r="I228" i="35"/>
  <c r="I226" i="35"/>
  <c r="I220" i="35"/>
  <c r="I216" i="35"/>
  <c r="I212" i="35"/>
  <c r="I210" i="35"/>
  <c r="I204" i="35"/>
  <c r="I202" i="35"/>
  <c r="I196" i="35"/>
  <c r="I194" i="35"/>
  <c r="I190" i="35"/>
  <c r="I188" i="35"/>
  <c r="I186" i="35"/>
  <c r="I184" i="35"/>
  <c r="I180" i="35"/>
  <c r="I178" i="35"/>
  <c r="I176" i="35"/>
  <c r="I174" i="35"/>
  <c r="I172" i="35"/>
  <c r="I168" i="35"/>
  <c r="I162" i="35"/>
  <c r="I158" i="35"/>
  <c r="I156" i="35"/>
  <c r="I154" i="35"/>
  <c r="I152" i="35"/>
  <c r="I150" i="35"/>
  <c r="I148" i="35"/>
  <c r="I144" i="35"/>
  <c r="I142" i="35"/>
  <c r="I140" i="35"/>
  <c r="I136" i="35"/>
  <c r="I134" i="35"/>
  <c r="I132" i="35"/>
  <c r="I130" i="35"/>
  <c r="I128" i="35"/>
  <c r="I126" i="35"/>
  <c r="I124" i="35"/>
  <c r="I122" i="35"/>
  <c r="I118" i="35"/>
  <c r="I116" i="35"/>
  <c r="I114" i="35"/>
  <c r="I108" i="35"/>
  <c r="I106" i="35"/>
  <c r="I100" i="35"/>
  <c r="I98" i="35"/>
  <c r="I96" i="35"/>
  <c r="I90" i="35"/>
  <c r="I88" i="35"/>
  <c r="I86" i="35"/>
  <c r="I84" i="35"/>
  <c r="I80" i="35"/>
  <c r="I78" i="35"/>
  <c r="I76" i="35"/>
  <c r="I74" i="35"/>
  <c r="I68" i="35"/>
  <c r="I62" i="35"/>
  <c r="I58" i="35"/>
  <c r="I56" i="35"/>
  <c r="I54" i="35"/>
  <c r="I52" i="35"/>
  <c r="I50" i="35"/>
  <c r="I44" i="35"/>
  <c r="I40" i="35"/>
  <c r="I36" i="35"/>
  <c r="I34" i="35"/>
  <c r="I26" i="35"/>
  <c r="I24" i="35"/>
  <c r="I22" i="35"/>
  <c r="I20" i="35"/>
  <c r="I16" i="35"/>
  <c r="I14" i="35"/>
  <c r="I10" i="35"/>
  <c r="I184" i="34"/>
  <c r="I182" i="34"/>
  <c r="I180" i="34"/>
  <c r="I178" i="34"/>
  <c r="I176" i="34"/>
  <c r="I174" i="34"/>
  <c r="I172" i="34"/>
  <c r="I170" i="34"/>
  <c r="I168" i="34"/>
  <c r="I166" i="34"/>
  <c r="I164" i="34"/>
  <c r="I162" i="34"/>
  <c r="I160" i="34"/>
  <c r="I158" i="34"/>
  <c r="I156" i="34"/>
  <c r="I154" i="34"/>
  <c r="I152" i="34"/>
  <c r="I150" i="34"/>
  <c r="I148" i="34"/>
  <c r="I146" i="34"/>
  <c r="I144" i="34"/>
  <c r="I142" i="34"/>
  <c r="I140" i="34"/>
  <c r="I138" i="34"/>
  <c r="I136" i="34"/>
  <c r="I134" i="34"/>
  <c r="I132" i="34"/>
  <c r="I130" i="34"/>
  <c r="I128" i="34"/>
  <c r="I126" i="34"/>
  <c r="I124" i="34"/>
  <c r="I122" i="34"/>
  <c r="I120" i="34"/>
  <c r="I118" i="34"/>
  <c r="I116" i="34"/>
  <c r="I114" i="34"/>
  <c r="I112" i="34"/>
  <c r="I110" i="34"/>
  <c r="I108" i="34"/>
  <c r="I105" i="34"/>
  <c r="I103" i="34"/>
  <c r="I101" i="34"/>
  <c r="I99" i="34"/>
  <c r="I97" i="34"/>
  <c r="I95" i="34"/>
  <c r="I93" i="34"/>
  <c r="I91" i="34"/>
  <c r="I89" i="34"/>
  <c r="I87" i="34"/>
  <c r="I85" i="34"/>
  <c r="I83" i="34"/>
  <c r="I81" i="34"/>
  <c r="I79" i="34"/>
  <c r="I77" i="34"/>
  <c r="I75" i="34"/>
  <c r="I71" i="34"/>
  <c r="I69" i="34"/>
  <c r="I67" i="34"/>
  <c r="I65" i="34"/>
  <c r="I63" i="34"/>
  <c r="I61" i="34"/>
  <c r="I59" i="34"/>
  <c r="I57" i="34"/>
  <c r="I53" i="34"/>
  <c r="I47" i="34"/>
  <c r="I43" i="34"/>
  <c r="I39" i="34"/>
  <c r="I35" i="34"/>
  <c r="I31" i="34"/>
  <c r="I28" i="34"/>
  <c r="I24" i="34"/>
  <c r="I20" i="34"/>
  <c r="I16" i="34"/>
  <c r="I12" i="34"/>
  <c r="I10" i="34"/>
  <c r="I8" i="34"/>
  <c r="I14" i="29"/>
  <c r="I10" i="29"/>
  <c r="I24" i="24"/>
  <c r="I20" i="24"/>
  <c r="I16" i="24"/>
  <c r="I10" i="24"/>
  <c r="I46" i="26"/>
  <c r="I38" i="26"/>
  <c r="I36" i="26"/>
  <c r="I34" i="26"/>
  <c r="I32" i="26"/>
  <c r="I28" i="26"/>
  <c r="I22" i="26"/>
  <c r="I20" i="26"/>
  <c r="I16" i="26"/>
  <c r="I14" i="26"/>
  <c r="I12" i="26"/>
  <c r="I10" i="26"/>
  <c r="I56" i="23"/>
  <c r="I52" i="23"/>
  <c r="I50" i="23"/>
  <c r="I48" i="23"/>
  <c r="I46" i="23"/>
  <c r="I40" i="23"/>
  <c r="I38" i="23"/>
  <c r="I32" i="23"/>
  <c r="I30" i="23"/>
  <c r="I24" i="23"/>
  <c r="I22" i="23"/>
  <c r="I16" i="23"/>
  <c r="I14" i="23"/>
  <c r="I12" i="23"/>
  <c r="I10" i="23"/>
  <c r="I121" i="22"/>
  <c r="I110" i="22"/>
  <c r="I104" i="22"/>
  <c r="I102" i="22"/>
  <c r="I100" i="22"/>
  <c r="I98" i="22"/>
  <c r="I96" i="22"/>
  <c r="I94" i="22"/>
  <c r="I92" i="22"/>
  <c r="I86" i="22"/>
  <c r="I80" i="22"/>
  <c r="I74" i="22"/>
  <c r="I72" i="22"/>
  <c r="I70" i="22"/>
  <c r="I68" i="22"/>
  <c r="I62" i="22"/>
  <c r="I58" i="22"/>
  <c r="I52" i="22"/>
  <c r="I48" i="22"/>
  <c r="I46" i="22"/>
  <c r="I44" i="22"/>
  <c r="I42" i="22"/>
  <c r="I40" i="22"/>
  <c r="I38" i="22"/>
  <c r="I36" i="22"/>
  <c r="I34" i="22"/>
  <c r="I28" i="22"/>
  <c r="I24" i="22"/>
  <c r="I22" i="22"/>
  <c r="I20" i="22"/>
  <c r="I18" i="22"/>
  <c r="I12" i="22"/>
  <c r="I10" i="22"/>
  <c r="I134" i="21"/>
  <c r="I132" i="21"/>
  <c r="I130" i="21"/>
  <c r="I124" i="21"/>
  <c r="I122" i="21"/>
  <c r="I120" i="21"/>
  <c r="I114" i="21"/>
  <c r="I108" i="21"/>
  <c r="I106" i="21"/>
  <c r="I104" i="21"/>
  <c r="I102" i="21"/>
  <c r="I100" i="21"/>
  <c r="I98" i="21"/>
  <c r="I96" i="21"/>
  <c r="I94" i="21"/>
  <c r="I92" i="21"/>
  <c r="I90" i="21"/>
  <c r="I88" i="21"/>
  <c r="I82" i="21"/>
  <c r="I78" i="21"/>
  <c r="I74" i="21"/>
  <c r="I72" i="21"/>
  <c r="I70" i="21"/>
  <c r="I68" i="21"/>
  <c r="I64" i="21"/>
  <c r="I62" i="21"/>
  <c r="I58" i="21"/>
  <c r="I54" i="21"/>
  <c r="I52" i="21"/>
  <c r="I50" i="21"/>
  <c r="I48" i="21"/>
  <c r="I46" i="21"/>
  <c r="I44" i="21"/>
  <c r="I42" i="21"/>
  <c r="I40" i="21"/>
  <c r="I38" i="21"/>
  <c r="I36" i="21"/>
  <c r="I34" i="21"/>
  <c r="I32" i="21"/>
  <c r="I30" i="21"/>
  <c r="I28" i="21"/>
  <c r="I26" i="21"/>
  <c r="I24" i="21"/>
  <c r="I22" i="21"/>
  <c r="I20" i="21"/>
  <c r="I18" i="21"/>
  <c r="I16" i="21"/>
  <c r="I14" i="21"/>
  <c r="I12" i="21"/>
  <c r="I10" i="21"/>
  <c r="I102" i="20"/>
  <c r="I98" i="20"/>
  <c r="I92" i="20"/>
  <c r="I88" i="20"/>
  <c r="I84" i="20"/>
  <c r="I80" i="20"/>
  <c r="I76" i="20"/>
  <c r="I74" i="20"/>
  <c r="I68" i="20"/>
  <c r="I62" i="20"/>
  <c r="I60" i="20"/>
  <c r="I58" i="20"/>
  <c r="I52" i="20"/>
  <c r="I50" i="20"/>
  <c r="I48" i="20"/>
  <c r="I42" i="20"/>
  <c r="I36" i="20"/>
  <c r="I30" i="20"/>
  <c r="I24" i="20"/>
  <c r="I22" i="20"/>
  <c r="I20" i="20"/>
  <c r="I14" i="20"/>
  <c r="I12" i="20"/>
  <c r="I10" i="20"/>
  <c r="I32" i="25"/>
  <c r="I26" i="25"/>
  <c r="I20" i="25"/>
  <c r="I16" i="25"/>
  <c r="I10" i="25"/>
  <c r="I58" i="19"/>
  <c r="I54" i="19"/>
  <c r="I48" i="19"/>
  <c r="I42" i="19"/>
  <c r="I38" i="19"/>
  <c r="I34" i="19"/>
  <c r="I30" i="19"/>
  <c r="I26" i="19"/>
  <c r="I20" i="19"/>
  <c r="I14" i="19"/>
  <c r="I10" i="19"/>
  <c r="I18" i="18"/>
  <c r="I16" i="18"/>
  <c r="I14" i="18"/>
  <c r="I12" i="18"/>
  <c r="I10" i="18"/>
  <c r="I67" i="12"/>
  <c r="I63" i="12"/>
  <c r="I61" i="12"/>
  <c r="I55" i="12"/>
  <c r="I51" i="12"/>
  <c r="I49" i="12"/>
  <c r="I47" i="12"/>
  <c r="I45" i="12"/>
  <c r="I43" i="12"/>
  <c r="I41" i="12"/>
  <c r="I39" i="12"/>
  <c r="I37" i="12"/>
  <c r="I32" i="12"/>
  <c r="I30" i="12"/>
  <c r="I28" i="12"/>
  <c r="I26" i="12"/>
  <c r="I24" i="12"/>
  <c r="I22" i="12"/>
  <c r="I20" i="12"/>
  <c r="I16" i="12"/>
  <c r="I14" i="12"/>
  <c r="I12" i="12"/>
  <c r="I10" i="12"/>
  <c r="E284" i="35"/>
  <c r="F284" i="35" s="1"/>
  <c r="G258" i="40"/>
  <c r="G256" i="40"/>
  <c r="G248" i="40"/>
  <c r="G266" i="40" s="1"/>
  <c r="B194" i="40"/>
  <c r="G184" i="40"/>
  <c r="G181" i="40"/>
  <c r="G176" i="40"/>
  <c r="G175" i="40"/>
  <c r="G174" i="40"/>
  <c r="G173" i="40"/>
  <c r="G172" i="40"/>
  <c r="G169" i="40"/>
  <c r="G167" i="40"/>
  <c r="G163" i="40"/>
  <c r="G162" i="40"/>
  <c r="G161" i="40"/>
  <c r="G159" i="40"/>
  <c r="G158" i="40"/>
  <c r="G157" i="40"/>
  <c r="G156" i="40"/>
  <c r="G147" i="40"/>
  <c r="G146" i="40"/>
  <c r="G145" i="40"/>
  <c r="G142" i="40"/>
  <c r="G141" i="40"/>
  <c r="G140" i="40"/>
  <c r="G139" i="40"/>
  <c r="G136" i="40"/>
  <c r="G135" i="40"/>
  <c r="G134" i="40"/>
  <c r="G133" i="40"/>
  <c r="G130" i="40"/>
  <c r="G129" i="40"/>
  <c r="G128" i="40"/>
  <c r="G125" i="40"/>
  <c r="G124" i="40"/>
  <c r="G123" i="40"/>
  <c r="G120" i="40"/>
  <c r="G119" i="40"/>
  <c r="G118" i="40"/>
  <c r="G116" i="40"/>
  <c r="G114" i="40"/>
  <c r="G104" i="40"/>
  <c r="G103" i="40"/>
  <c r="G102" i="40"/>
  <c r="G99" i="40"/>
  <c r="G98" i="40"/>
  <c r="G97" i="40"/>
  <c r="G94" i="40"/>
  <c r="G93" i="40"/>
  <c r="G92" i="40"/>
  <c r="G89" i="40"/>
  <c r="G88" i="40"/>
  <c r="G87" i="40"/>
  <c r="G84" i="40"/>
  <c r="G83" i="40"/>
  <c r="G82" i="40"/>
  <c r="G79" i="40"/>
  <c r="G78" i="40"/>
  <c r="G77" i="40"/>
  <c r="G74" i="40"/>
  <c r="G71" i="40"/>
  <c r="G70" i="40"/>
  <c r="F306" i="35"/>
  <c r="F104" i="35"/>
  <c r="F94" i="35"/>
  <c r="F82" i="35"/>
  <c r="F72" i="35"/>
  <c r="F66" i="35"/>
  <c r="F60" i="35"/>
  <c r="C49" i="35"/>
  <c r="C48" i="35"/>
  <c r="F48" i="35" s="1"/>
  <c r="C47" i="35"/>
  <c r="C46" i="35"/>
  <c r="C45" i="35"/>
  <c r="F42" i="35"/>
  <c r="F38" i="35"/>
  <c r="F32" i="35"/>
  <c r="C71" i="34"/>
  <c r="C69" i="34"/>
  <c r="C67" i="34"/>
  <c r="C65" i="34"/>
  <c r="C63" i="34"/>
  <c r="C61" i="34"/>
  <c r="C59" i="34"/>
  <c r="C57" i="34"/>
  <c r="C53" i="34"/>
  <c r="C47" i="34"/>
  <c r="C43" i="34"/>
  <c r="C39" i="34"/>
  <c r="C35" i="34"/>
  <c r="C31" i="34"/>
  <c r="C28" i="34"/>
  <c r="C24" i="34"/>
  <c r="C20" i="34"/>
  <c r="C16" i="34"/>
  <c r="C12" i="34"/>
  <c r="C10" i="34"/>
  <c r="C8" i="34"/>
  <c r="C56" i="23"/>
  <c r="C50" i="23"/>
  <c r="C48" i="23"/>
  <c r="C46" i="23"/>
  <c r="E61" i="12" l="1"/>
  <c r="F61" i="12" s="1"/>
  <c r="E43" i="12"/>
  <c r="F43" i="12" s="1"/>
  <c r="E14" i="18"/>
  <c r="F14" i="18" s="1"/>
  <c r="E42" i="19"/>
  <c r="F42" i="19" s="1"/>
  <c r="E84" i="20"/>
  <c r="F84" i="20" s="1"/>
  <c r="E68" i="20"/>
  <c r="F68" i="20" s="1"/>
  <c r="E48" i="21"/>
  <c r="F48" i="21" s="1"/>
  <c r="E18" i="21"/>
  <c r="F18" i="21" s="1"/>
  <c r="E50" i="21"/>
  <c r="F50" i="21" s="1"/>
  <c r="E18" i="22"/>
  <c r="F18" i="22" s="1"/>
  <c r="E68" i="22"/>
  <c r="F68" i="22" s="1"/>
  <c r="E10" i="23"/>
  <c r="F10" i="23" s="1"/>
  <c r="E48" i="23"/>
  <c r="F48" i="23" s="1"/>
  <c r="E36" i="26"/>
  <c r="F36" i="26" s="1"/>
  <c r="E39" i="34"/>
  <c r="F39" i="34" s="1"/>
  <c r="E116" i="34"/>
  <c r="F116" i="34" s="1"/>
  <c r="E180" i="34"/>
  <c r="F180" i="34" s="1"/>
  <c r="E36" i="35"/>
  <c r="F36" i="35" s="1"/>
  <c r="E140" i="35"/>
  <c r="F140" i="35" s="1"/>
  <c r="E270" i="35"/>
  <c r="F270" i="35" s="1"/>
  <c r="E374" i="35"/>
  <c r="F374" i="35" s="1"/>
  <c r="E52" i="35"/>
  <c r="F52" i="35" s="1"/>
  <c r="E100" i="35"/>
  <c r="F100" i="35" s="1"/>
  <c r="E144" i="35"/>
  <c r="F144" i="35" s="1"/>
  <c r="E188" i="35"/>
  <c r="F188" i="35" s="1"/>
  <c r="E240" i="35"/>
  <c r="F240" i="35" s="1"/>
  <c r="E290" i="35"/>
  <c r="F290" i="35" s="1"/>
  <c r="E350" i="35"/>
  <c r="F350" i="35" s="1"/>
  <c r="E63" i="12"/>
  <c r="F63" i="12" s="1"/>
  <c r="E45" i="12"/>
  <c r="F45" i="12" s="1"/>
  <c r="E16" i="18"/>
  <c r="F16" i="18" s="1"/>
  <c r="E48" i="19"/>
  <c r="F48" i="19" s="1"/>
  <c r="E52" i="21"/>
  <c r="F52" i="21" s="1"/>
  <c r="E20" i="21"/>
  <c r="F20" i="21" s="1"/>
  <c r="E20" i="22"/>
  <c r="F20" i="22" s="1"/>
  <c r="E70" i="22"/>
  <c r="F70" i="22" s="1"/>
  <c r="E12" i="23"/>
  <c r="F12" i="23" s="1"/>
  <c r="E50" i="23"/>
  <c r="F50" i="23" s="1"/>
  <c r="E38" i="26"/>
  <c r="F38" i="26" s="1"/>
  <c r="E59" i="34"/>
  <c r="F59" i="34" s="1"/>
  <c r="E126" i="34"/>
  <c r="F126" i="34" s="1"/>
  <c r="E10" i="34"/>
  <c r="F10" i="34" s="1"/>
  <c r="E65" i="34"/>
  <c r="F65" i="34" s="1"/>
  <c r="E99" i="34"/>
  <c r="F99" i="34" s="1"/>
  <c r="E132" i="34"/>
  <c r="F132" i="34" s="1"/>
  <c r="E164" i="34"/>
  <c r="F164" i="34" s="1"/>
  <c r="E40" i="35"/>
  <c r="F40" i="35" s="1"/>
  <c r="E142" i="35"/>
  <c r="F142" i="35" s="1"/>
  <c r="E272" i="35"/>
  <c r="F272" i="35" s="1"/>
  <c r="E376" i="35"/>
  <c r="F376" i="35" s="1"/>
  <c r="E54" i="35"/>
  <c r="F54" i="35" s="1"/>
  <c r="E106" i="35"/>
  <c r="F106" i="35" s="1"/>
  <c r="E148" i="35"/>
  <c r="F148" i="35" s="1"/>
  <c r="E190" i="35"/>
  <c r="F190" i="35" s="1"/>
  <c r="E245" i="35"/>
  <c r="F245" i="35" s="1"/>
  <c r="E292" i="35"/>
  <c r="F292" i="35" s="1"/>
  <c r="E352" i="35"/>
  <c r="F352" i="35" s="1"/>
  <c r="E67" i="12"/>
  <c r="F67" i="12" s="1"/>
  <c r="E47" i="12"/>
  <c r="F47" i="12" s="1"/>
  <c r="E18" i="18"/>
  <c r="F18" i="18" s="1"/>
  <c r="E10" i="25"/>
  <c r="F10" i="25" s="1"/>
  <c r="E12" i="20"/>
  <c r="F12" i="20" s="1"/>
  <c r="E54" i="21"/>
  <c r="F54" i="21" s="1"/>
  <c r="E22" i="21"/>
  <c r="F22" i="21" s="1"/>
  <c r="E22" i="22"/>
  <c r="F22" i="22" s="1"/>
  <c r="E72" i="22"/>
  <c r="F72" i="22" s="1"/>
  <c r="E30" i="23"/>
  <c r="F30" i="23" s="1"/>
  <c r="E52" i="23"/>
  <c r="F52" i="23" s="1"/>
  <c r="E46" i="26"/>
  <c r="F46" i="26" s="1"/>
  <c r="E61" i="34"/>
  <c r="F61" i="34" s="1"/>
  <c r="E128" i="34"/>
  <c r="F128" i="34" s="1"/>
  <c r="E12" i="34"/>
  <c r="F12" i="34" s="1"/>
  <c r="E67" i="34"/>
  <c r="F67" i="34" s="1"/>
  <c r="E101" i="34"/>
  <c r="F101" i="34" s="1"/>
  <c r="E134" i="34"/>
  <c r="F134" i="34" s="1"/>
  <c r="E166" i="34"/>
  <c r="F166" i="34" s="1"/>
  <c r="E44" i="35"/>
  <c r="F44" i="35" s="1"/>
  <c r="E172" i="35"/>
  <c r="F172" i="35" s="1"/>
  <c r="E276" i="35"/>
  <c r="F276" i="35" s="1"/>
  <c r="E378" i="35"/>
  <c r="F378" i="35" s="1"/>
  <c r="E56" i="35"/>
  <c r="F56" i="35" s="1"/>
  <c r="E108" i="35"/>
  <c r="F108" i="35" s="1"/>
  <c r="E150" i="35"/>
  <c r="F150" i="35" s="1"/>
  <c r="E194" i="35"/>
  <c r="F194" i="35" s="1"/>
  <c r="E250" i="35"/>
  <c r="F250" i="35" s="1"/>
  <c r="E296" i="35"/>
  <c r="F296" i="35" s="1"/>
  <c r="E354" i="35"/>
  <c r="F354" i="35" s="1"/>
  <c r="E12" i="12"/>
  <c r="F12" i="12" s="1"/>
  <c r="E49" i="12"/>
  <c r="F49" i="12" s="1"/>
  <c r="E16" i="25"/>
  <c r="F16" i="25" s="1"/>
  <c r="E58" i="21"/>
  <c r="F58" i="21" s="1"/>
  <c r="E24" i="22"/>
  <c r="F24" i="22" s="1"/>
  <c r="E74" i="22"/>
  <c r="F74" i="22" s="1"/>
  <c r="E32" i="23"/>
  <c r="E56" i="23"/>
  <c r="F56" i="23" s="1"/>
  <c r="E10" i="24"/>
  <c r="F10" i="24" s="1"/>
  <c r="E63" i="34"/>
  <c r="F63" i="34" s="1"/>
  <c r="E130" i="34"/>
  <c r="F130" i="34" s="1"/>
  <c r="E16" i="34"/>
  <c r="F16" i="34" s="1"/>
  <c r="E69" i="34"/>
  <c r="F69" i="34" s="1"/>
  <c r="E103" i="34"/>
  <c r="F103" i="34" s="1"/>
  <c r="E136" i="34"/>
  <c r="F136" i="34" s="1"/>
  <c r="E168" i="34"/>
  <c r="F168" i="34" s="1"/>
  <c r="E50" i="35"/>
  <c r="F50" i="35" s="1"/>
  <c r="E174" i="35"/>
  <c r="F174" i="35" s="1"/>
  <c r="E278" i="35"/>
  <c r="F278" i="35" s="1"/>
  <c r="E380" i="35"/>
  <c r="F380" i="35" s="1"/>
  <c r="E58" i="35"/>
  <c r="F58" i="35" s="1"/>
  <c r="E114" i="35"/>
  <c r="F114" i="35" s="1"/>
  <c r="E152" i="35"/>
  <c r="F152" i="35" s="1"/>
  <c r="E196" i="35"/>
  <c r="F196" i="35" s="1"/>
  <c r="E252" i="35"/>
  <c r="F252" i="35" s="1"/>
  <c r="E298" i="35"/>
  <c r="F298" i="35" s="1"/>
  <c r="E356" i="35"/>
  <c r="F356" i="35" s="1"/>
  <c r="E14" i="12"/>
  <c r="F14" i="12" s="1"/>
  <c r="E20" i="25"/>
  <c r="F20" i="25" s="1"/>
  <c r="E82" i="21"/>
  <c r="E62" i="21"/>
  <c r="F62" i="21" s="1"/>
  <c r="E104" i="21"/>
  <c r="F104" i="21" s="1"/>
  <c r="E28" i="22"/>
  <c r="F28" i="22" s="1"/>
  <c r="E80" i="22"/>
  <c r="F80" i="22" s="1"/>
  <c r="E40" i="23"/>
  <c r="F40" i="23" s="1"/>
  <c r="E10" i="26"/>
  <c r="F10" i="26" s="1"/>
  <c r="E16" i="24"/>
  <c r="F16" i="24" s="1"/>
  <c r="E75" i="34"/>
  <c r="F75" i="34" s="1"/>
  <c r="E140" i="34"/>
  <c r="F140" i="34" s="1"/>
  <c r="E20" i="34"/>
  <c r="F20" i="34" s="1"/>
  <c r="E71" i="34"/>
  <c r="F71" i="34" s="1"/>
  <c r="E105" i="34"/>
  <c r="F105" i="34" s="1"/>
  <c r="E138" i="34"/>
  <c r="F138" i="34" s="1"/>
  <c r="E170" i="34"/>
  <c r="F170" i="34" s="1"/>
  <c r="E80" i="35"/>
  <c r="F80" i="35" s="1"/>
  <c r="E176" i="35"/>
  <c r="F176" i="35" s="1"/>
  <c r="E280" i="35"/>
  <c r="F280" i="35" s="1"/>
  <c r="E382" i="35"/>
  <c r="F382" i="35" s="1"/>
  <c r="E62" i="35"/>
  <c r="F62" i="35" s="1"/>
  <c r="E116" i="35"/>
  <c r="F116" i="35" s="1"/>
  <c r="E154" i="35"/>
  <c r="F154" i="35" s="1"/>
  <c r="E202" i="35"/>
  <c r="F202" i="35" s="1"/>
  <c r="E254" i="35"/>
  <c r="F254" i="35" s="1"/>
  <c r="E300" i="35"/>
  <c r="F300" i="35" s="1"/>
  <c r="E360" i="35"/>
  <c r="F360" i="35" s="1"/>
  <c r="E16" i="12"/>
  <c r="F16" i="12" s="1"/>
  <c r="E55" i="12"/>
  <c r="F55" i="12" s="1"/>
  <c r="E10" i="19"/>
  <c r="F10" i="19" s="1"/>
  <c r="E26" i="25"/>
  <c r="F26" i="25" s="1"/>
  <c r="E22" i="20"/>
  <c r="F22" i="20" s="1"/>
  <c r="E88" i="20"/>
  <c r="F88" i="20" s="1"/>
  <c r="E90" i="21"/>
  <c r="F90" i="21" s="1"/>
  <c r="E28" i="21"/>
  <c r="F28" i="21" s="1"/>
  <c r="E64" i="21"/>
  <c r="F64" i="21" s="1"/>
  <c r="E106" i="21"/>
  <c r="F106" i="21" s="1"/>
  <c r="E34" i="22"/>
  <c r="F34" i="22" s="1"/>
  <c r="E86" i="22"/>
  <c r="F86" i="22" s="1"/>
  <c r="E46" i="23"/>
  <c r="F46" i="23" s="1"/>
  <c r="E20" i="26"/>
  <c r="E20" i="24"/>
  <c r="F20" i="24" s="1"/>
  <c r="E77" i="34"/>
  <c r="F77" i="34" s="1"/>
  <c r="E142" i="34"/>
  <c r="F142" i="34" s="1"/>
  <c r="E84" i="35"/>
  <c r="F84" i="35" s="1"/>
  <c r="E178" i="35"/>
  <c r="F178" i="35" s="1"/>
  <c r="E14" i="35"/>
  <c r="F14" i="35" s="1"/>
  <c r="E68" i="35"/>
  <c r="F68" i="35" s="1"/>
  <c r="E118" i="35"/>
  <c r="F118" i="35" s="1"/>
  <c r="E156" i="35"/>
  <c r="F156" i="35" s="1"/>
  <c r="E204" i="35"/>
  <c r="F204" i="35" s="1"/>
  <c r="E258" i="35"/>
  <c r="F258" i="35" s="1"/>
  <c r="E308" i="35"/>
  <c r="F308" i="35" s="1"/>
  <c r="E362" i="35"/>
  <c r="F362" i="35" s="1"/>
  <c r="E67" i="27"/>
  <c r="F67" i="27" s="1"/>
  <c r="E64" i="30"/>
  <c r="C24" i="30"/>
  <c r="E319" i="32"/>
  <c r="F319" i="32" s="1"/>
  <c r="E46" i="27"/>
  <c r="F46" i="27" s="1"/>
  <c r="E62" i="30"/>
  <c r="C18" i="30"/>
  <c r="E311" i="32"/>
  <c r="F311" i="32" s="1"/>
  <c r="E172" i="32"/>
  <c r="F172" i="32" s="1"/>
  <c r="E694" i="28"/>
  <c r="F694" i="28" s="1"/>
  <c r="E510" i="28"/>
  <c r="F510" i="28" s="1"/>
  <c r="E382" i="28"/>
  <c r="F382" i="28" s="1"/>
  <c r="E252" i="28"/>
  <c r="F252" i="28" s="1"/>
  <c r="E62" i="28"/>
  <c r="F62" i="28" s="1"/>
  <c r="E356" i="28"/>
  <c r="F356" i="28" s="1"/>
  <c r="E38" i="27"/>
  <c r="F38" i="27" s="1"/>
  <c r="E56" i="30"/>
  <c r="C16" i="30"/>
  <c r="E287" i="32"/>
  <c r="F287" i="32" s="1"/>
  <c r="E170" i="32"/>
  <c r="F170" i="32" s="1"/>
  <c r="E686" i="28"/>
  <c r="F686" i="28" s="1"/>
  <c r="E502" i="28"/>
  <c r="F502" i="28" s="1"/>
  <c r="E374" i="28"/>
  <c r="F374" i="28" s="1"/>
  <c r="E244" i="28"/>
  <c r="F244" i="28" s="1"/>
  <c r="E52" i="28"/>
  <c r="F52" i="28" s="1"/>
  <c r="E484" i="28"/>
  <c r="F484" i="28" s="1"/>
  <c r="E72" i="30"/>
  <c r="F72" i="30" s="1"/>
  <c r="E20" i="27"/>
  <c r="F20" i="27" s="1"/>
  <c r="E148" i="30"/>
  <c r="F148" i="30" s="1"/>
  <c r="E46" i="30"/>
  <c r="F46" i="30" s="1"/>
  <c r="C14" i="30"/>
  <c r="E103" i="33"/>
  <c r="F103" i="33" s="1"/>
  <c r="E281" i="32"/>
  <c r="F281" i="32" s="1"/>
  <c r="E157" i="32"/>
  <c r="F157" i="32" s="1"/>
  <c r="E684" i="28"/>
  <c r="F684" i="28" s="1"/>
  <c r="E500" i="28"/>
  <c r="F500" i="28" s="1"/>
  <c r="E372" i="28"/>
  <c r="F372" i="28" s="1"/>
  <c r="E238" i="28"/>
  <c r="F238" i="28" s="1"/>
  <c r="E50" i="28"/>
  <c r="F50" i="28" s="1"/>
  <c r="E17" i="27"/>
  <c r="F17" i="27" s="1"/>
  <c r="E140" i="30"/>
  <c r="F140" i="30" s="1"/>
  <c r="E40" i="30"/>
  <c r="F40" i="30" s="1"/>
  <c r="E101" i="33"/>
  <c r="F101" i="33" s="1"/>
  <c r="E275" i="32"/>
  <c r="F275" i="32" s="1"/>
  <c r="E131" i="32"/>
  <c r="F131" i="32" s="1"/>
  <c r="E660" i="28"/>
  <c r="F660" i="28" s="1"/>
  <c r="E14" i="27"/>
  <c r="F14" i="27" s="1"/>
  <c r="E132" i="30"/>
  <c r="F132" i="30" s="1"/>
  <c r="E34" i="30"/>
  <c r="F34" i="30" s="1"/>
  <c r="E97" i="33"/>
  <c r="F97" i="33" s="1"/>
  <c r="E273" i="32"/>
  <c r="F273" i="32" s="1"/>
  <c r="E129" i="32"/>
  <c r="F129" i="32" s="1"/>
  <c r="E650" i="28"/>
  <c r="F650" i="28" s="1"/>
  <c r="E478" i="28"/>
  <c r="F478" i="28" s="1"/>
  <c r="E350" i="28"/>
  <c r="F350" i="28" s="1"/>
  <c r="E208" i="28"/>
  <c r="F208" i="28" s="1"/>
  <c r="E24" i="28"/>
  <c r="F24" i="28" s="1"/>
  <c r="E130" i="30"/>
  <c r="F130" i="30" s="1"/>
  <c r="E24" i="30"/>
  <c r="E95" i="33"/>
  <c r="F95" i="33" s="1"/>
  <c r="E271" i="32"/>
  <c r="F271" i="32" s="1"/>
  <c r="E125" i="32"/>
  <c r="F125" i="32" s="1"/>
  <c r="E636" i="28"/>
  <c r="F636" i="28" s="1"/>
  <c r="E470" i="28"/>
  <c r="F470" i="28" s="1"/>
  <c r="E342" i="28"/>
  <c r="F342" i="28" s="1"/>
  <c r="E196" i="28"/>
  <c r="F196" i="28" s="1"/>
  <c r="E17" i="36"/>
  <c r="F17" i="36" s="1"/>
  <c r="E120" i="30"/>
  <c r="F120" i="30" s="1"/>
  <c r="E18" i="30"/>
  <c r="E77" i="33"/>
  <c r="F77" i="33" s="1"/>
  <c r="E261" i="32"/>
  <c r="F261" i="32" s="1"/>
  <c r="E123" i="32"/>
  <c r="F123" i="32" s="1"/>
  <c r="E630" i="28"/>
  <c r="F630" i="28" s="1"/>
  <c r="E468" i="28"/>
  <c r="F468" i="28" s="1"/>
  <c r="E340" i="28"/>
  <c r="F340" i="28" s="1"/>
  <c r="E194" i="28"/>
  <c r="F194" i="28" s="1"/>
  <c r="E118" i="30"/>
  <c r="F118" i="30" s="1"/>
  <c r="E16" i="30"/>
  <c r="E75" i="33"/>
  <c r="F75" i="33" s="1"/>
  <c r="E233" i="32"/>
  <c r="F233" i="32" s="1"/>
  <c r="E121" i="32"/>
  <c r="F121" i="32" s="1"/>
  <c r="E608" i="28"/>
  <c r="F608" i="28" s="1"/>
  <c r="E452" i="28"/>
  <c r="F452" i="28" s="1"/>
  <c r="E324" i="28"/>
  <c r="F324" i="28" s="1"/>
  <c r="E172" i="28"/>
  <c r="F172" i="28" s="1"/>
  <c r="E388" i="28"/>
  <c r="F388" i="28" s="1"/>
  <c r="E218" i="28"/>
  <c r="F218" i="28" s="1"/>
  <c r="E90" i="30"/>
  <c r="F90" i="30" s="1"/>
  <c r="E14" i="30"/>
  <c r="E61" i="33"/>
  <c r="F61" i="33" s="1"/>
  <c r="E231" i="32"/>
  <c r="F231" i="32" s="1"/>
  <c r="E109" i="32"/>
  <c r="F109" i="32" s="1"/>
  <c r="E596" i="28"/>
  <c r="F596" i="28" s="1"/>
  <c r="E446" i="28"/>
  <c r="F446" i="28" s="1"/>
  <c r="E318" i="28"/>
  <c r="F318" i="28" s="1"/>
  <c r="E164" i="28"/>
  <c r="F164" i="28" s="1"/>
  <c r="E70" i="28"/>
  <c r="F70" i="28" s="1"/>
  <c r="E88" i="30"/>
  <c r="F88" i="30" s="1"/>
  <c r="C68" i="30"/>
  <c r="E55" i="33"/>
  <c r="F55" i="33" s="1"/>
  <c r="E225" i="32"/>
  <c r="F225" i="32" s="1"/>
  <c r="E93" i="32"/>
  <c r="F93" i="32" s="1"/>
  <c r="E586" i="28"/>
  <c r="F586" i="28" s="1"/>
  <c r="E438" i="28"/>
  <c r="F438" i="28" s="1"/>
  <c r="E310" i="28"/>
  <c r="F310" i="28" s="1"/>
  <c r="E148" i="28"/>
  <c r="F148" i="28" s="1"/>
  <c r="E700" i="28"/>
  <c r="F700" i="28" s="1"/>
  <c r="E86" i="30"/>
  <c r="F86" i="30" s="1"/>
  <c r="C66" i="30"/>
  <c r="E53" i="33"/>
  <c r="F53" i="33" s="1"/>
  <c r="E223" i="32"/>
  <c r="F223" i="32" s="1"/>
  <c r="E91" i="32"/>
  <c r="F91" i="32" s="1"/>
  <c r="E584" i="28"/>
  <c r="F584" i="28" s="1"/>
  <c r="E436" i="28"/>
  <c r="F436" i="28" s="1"/>
  <c r="E308" i="28"/>
  <c r="F308" i="28" s="1"/>
  <c r="E142" i="28"/>
  <c r="F142" i="28" s="1"/>
  <c r="E258" i="28"/>
  <c r="F258" i="28" s="1"/>
  <c r="E136" i="27"/>
  <c r="F136" i="27" s="1"/>
  <c r="E82" i="30"/>
  <c r="F82" i="30" s="1"/>
  <c r="C64" i="30"/>
  <c r="E37" i="33"/>
  <c r="F37" i="33" s="1"/>
  <c r="E221" i="32"/>
  <c r="F221" i="32" s="1"/>
  <c r="E87" i="32"/>
  <c r="F87" i="32" s="1"/>
  <c r="E738" i="28"/>
  <c r="F738" i="28" s="1"/>
  <c r="E566" i="28"/>
  <c r="F566" i="28" s="1"/>
  <c r="E420" i="28"/>
  <c r="F420" i="28" s="1"/>
  <c r="E292" i="28"/>
  <c r="F292" i="28" s="1"/>
  <c r="E116" i="28"/>
  <c r="F116" i="28" s="1"/>
  <c r="E174" i="32"/>
  <c r="F174" i="32" s="1"/>
  <c r="E93" i="27"/>
  <c r="F93" i="27" s="1"/>
  <c r="E80" i="30"/>
  <c r="F80" i="30" s="1"/>
  <c r="C62" i="30"/>
  <c r="E31" i="33"/>
  <c r="F31" i="33" s="1"/>
  <c r="E215" i="32"/>
  <c r="F215" i="32" s="1"/>
  <c r="E83" i="32"/>
  <c r="F83" i="32" s="1"/>
  <c r="E730" i="28"/>
  <c r="F730" i="28" s="1"/>
  <c r="E554" i="28"/>
  <c r="F554" i="28" s="1"/>
  <c r="E414" i="28"/>
  <c r="F414" i="28" s="1"/>
  <c r="E286" i="28"/>
  <c r="F286" i="28" s="1"/>
  <c r="E108" i="28"/>
  <c r="F108" i="28" s="1"/>
  <c r="E21" i="36"/>
  <c r="F21" i="36" s="1"/>
  <c r="E86" i="27"/>
  <c r="F86" i="27" s="1"/>
  <c r="E68" i="30"/>
  <c r="C50" i="30"/>
  <c r="E15" i="33"/>
  <c r="F15" i="33" s="1"/>
  <c r="E182" i="32"/>
  <c r="F182" i="32" s="1"/>
  <c r="E81" i="32"/>
  <c r="F81" i="32" s="1"/>
  <c r="E722" i="28"/>
  <c r="F722" i="28" s="1"/>
  <c r="E542" i="28"/>
  <c r="F542" i="28" s="1"/>
  <c r="E406" i="28"/>
  <c r="F406" i="28" s="1"/>
  <c r="E278" i="28"/>
  <c r="F278" i="28" s="1"/>
  <c r="E88" i="28"/>
  <c r="F88" i="28" s="1"/>
  <c r="E32" i="28"/>
  <c r="F32" i="28" s="1"/>
  <c r="E75" i="27"/>
  <c r="F75" i="27" s="1"/>
  <c r="E66" i="30"/>
  <c r="C26" i="30"/>
  <c r="E11" i="33"/>
  <c r="F11" i="33" s="1"/>
  <c r="E178" i="32"/>
  <c r="F178" i="32" s="1"/>
  <c r="E71" i="32"/>
  <c r="F71" i="32" s="1"/>
  <c r="E720" i="28"/>
  <c r="F720" i="28" s="1"/>
  <c r="E540" i="28"/>
  <c r="F540" i="28" s="1"/>
  <c r="E404" i="28"/>
  <c r="F404" i="28" s="1"/>
  <c r="E276" i="28"/>
  <c r="F276" i="28" s="1"/>
  <c r="E86" i="28"/>
  <c r="F86" i="28" s="1"/>
  <c r="E518" i="28"/>
  <c r="F518" i="28" s="1"/>
  <c r="E302" i="28"/>
  <c r="F302" i="28" s="1"/>
  <c r="E19" i="33"/>
  <c r="F19" i="33" s="1"/>
  <c r="E585" i="36"/>
  <c r="F585" i="36" s="1"/>
  <c r="E642" i="28"/>
  <c r="F642" i="28" s="1"/>
  <c r="E225" i="36"/>
  <c r="F225" i="36" s="1"/>
  <c r="E102" i="28"/>
  <c r="F102" i="28" s="1"/>
  <c r="E145" i="36"/>
  <c r="F145" i="36" s="1"/>
  <c r="E56" i="28"/>
  <c r="F56" i="28" s="1"/>
  <c r="E128" i="30"/>
  <c r="F128" i="30" s="1"/>
  <c r="E686" i="36"/>
  <c r="F686" i="36" s="1"/>
  <c r="E696" i="28"/>
  <c r="F696" i="28" s="1"/>
  <c r="E232" i="36"/>
  <c r="F232" i="36" s="1"/>
  <c r="E254" i="28"/>
  <c r="F254" i="28" s="1"/>
  <c r="E30" i="31"/>
  <c r="E690" i="36"/>
  <c r="F690" i="36" s="1"/>
  <c r="E734" i="28"/>
  <c r="F734" i="28" s="1"/>
  <c r="E282" i="36"/>
  <c r="F282" i="36" s="1"/>
  <c r="E246" i="28"/>
  <c r="F246" i="28" s="1"/>
  <c r="E520" i="28"/>
  <c r="F520" i="28" s="1"/>
  <c r="E111" i="27"/>
  <c r="F111" i="27" s="1"/>
  <c r="E760" i="36"/>
  <c r="F760" i="36" s="1"/>
  <c r="E664" i="28"/>
  <c r="F664" i="28" s="1"/>
  <c r="E77" i="36"/>
  <c r="F77" i="36" s="1"/>
  <c r="E38" i="28"/>
  <c r="F38" i="28" s="1"/>
  <c r="E670" i="28"/>
  <c r="F670" i="28" s="1"/>
  <c r="E118" i="27"/>
  <c r="F118" i="27" s="1"/>
  <c r="E707" i="36"/>
  <c r="F707" i="36" s="1"/>
  <c r="E574" i="28"/>
  <c r="F574" i="28" s="1"/>
  <c r="E31" i="36"/>
  <c r="F31" i="36" s="1"/>
  <c r="E47" i="33"/>
  <c r="F47" i="33" s="1"/>
  <c r="E483" i="36"/>
  <c r="F483" i="36" s="1"/>
  <c r="E534" i="28"/>
  <c r="F534" i="28" s="1"/>
  <c r="E91" i="36"/>
  <c r="F91" i="36" s="1"/>
  <c r="E528" i="28"/>
  <c r="F528" i="28" s="1"/>
  <c r="E115" i="32"/>
  <c r="F115" i="32" s="1"/>
  <c r="E338" i="36"/>
  <c r="F338" i="36" s="1"/>
  <c r="E274" i="28"/>
  <c r="F274" i="28" s="1"/>
  <c r="E453" i="36"/>
  <c r="F453" i="36" s="1"/>
  <c r="E386" i="36"/>
  <c r="F386" i="36" s="1"/>
  <c r="E272" i="36"/>
  <c r="F272" i="36" s="1"/>
  <c r="E206" i="28"/>
  <c r="F206" i="28" s="1"/>
  <c r="E183" i="36"/>
  <c r="F183" i="36" s="1"/>
  <c r="E204" i="28"/>
  <c r="F204" i="28" s="1"/>
  <c r="E742" i="36"/>
  <c r="F742" i="36" s="1"/>
  <c r="E98" i="27"/>
  <c r="F98" i="27" s="1"/>
  <c r="E754" i="36"/>
  <c r="F754" i="36" s="1"/>
  <c r="E51" i="32"/>
  <c r="F51" i="32" s="1"/>
  <c r="E320" i="36"/>
  <c r="F320" i="36" s="1"/>
  <c r="E28" i="28"/>
  <c r="F28" i="28" s="1"/>
  <c r="E568" i="28"/>
  <c r="F568" i="28" s="1"/>
  <c r="E73" i="36"/>
  <c r="F73" i="36" s="1"/>
  <c r="E74" i="28"/>
  <c r="F74" i="28" s="1"/>
  <c r="E704" i="28"/>
  <c r="F704" i="28" s="1"/>
  <c r="E119" i="36"/>
  <c r="F119" i="36" s="1"/>
  <c r="E76" i="28"/>
  <c r="F76" i="28" s="1"/>
  <c r="E706" i="28"/>
  <c r="F706" i="28" s="1"/>
  <c r="E29" i="36"/>
  <c r="F29" i="36" s="1"/>
  <c r="E616" i="28"/>
  <c r="F616" i="28" s="1"/>
  <c r="E83" i="36"/>
  <c r="F83" i="36" s="1"/>
  <c r="E524" i="36"/>
  <c r="F524" i="36" s="1"/>
  <c r="E578" i="28"/>
  <c r="F578" i="28" s="1"/>
  <c r="E129" i="36"/>
  <c r="F129" i="36" s="1"/>
  <c r="E161" i="32"/>
  <c r="F161" i="32" s="1"/>
  <c r="E378" i="36"/>
  <c r="F378" i="36" s="1"/>
  <c r="E455" i="36"/>
  <c r="F455" i="36" s="1"/>
  <c r="E730" i="36"/>
  <c r="F730" i="36" s="1"/>
  <c r="E571" i="36"/>
  <c r="F571" i="36" s="1"/>
  <c r="E266" i="36"/>
  <c r="F266" i="36" s="1"/>
  <c r="E618" i="28"/>
  <c r="F618" i="28" s="1"/>
  <c r="E63" i="33"/>
  <c r="F63" i="33" s="1"/>
  <c r="E631" i="36"/>
  <c r="F631" i="36" s="1"/>
  <c r="E690" i="28"/>
  <c r="F690" i="28" s="1"/>
  <c r="E90" i="27"/>
  <c r="F90" i="27" s="1"/>
  <c r="E732" i="28"/>
  <c r="F732" i="28" s="1"/>
  <c r="E278" i="36"/>
  <c r="F278" i="36" s="1"/>
  <c r="E66" i="28"/>
  <c r="F66" i="28" s="1"/>
  <c r="E152" i="28"/>
  <c r="F152" i="28" s="1"/>
  <c r="E22" i="30"/>
  <c r="E680" i="36"/>
  <c r="F680" i="36" s="1"/>
  <c r="E726" i="28"/>
  <c r="F726" i="28" s="1"/>
  <c r="E308" i="36"/>
  <c r="F308" i="36" s="1"/>
  <c r="E284" i="28"/>
  <c r="F284" i="28" s="1"/>
  <c r="E227" i="36"/>
  <c r="F227" i="36" s="1"/>
  <c r="E314" i="28"/>
  <c r="F314" i="28" s="1"/>
  <c r="E63" i="36"/>
  <c r="F63" i="36" s="1"/>
  <c r="E44" i="28"/>
  <c r="F44" i="28" s="1"/>
  <c r="E35" i="32"/>
  <c r="F35" i="32" s="1"/>
  <c r="E314" i="36"/>
  <c r="F314" i="36" s="1"/>
  <c r="E170" i="28"/>
  <c r="F170" i="28" s="1"/>
  <c r="E67" i="36"/>
  <c r="F67" i="36" s="1"/>
  <c r="E13" i="36"/>
  <c r="F13" i="36" s="1"/>
  <c r="E99" i="32"/>
  <c r="F99" i="32" s="1"/>
  <c r="E362" i="36"/>
  <c r="F362" i="36" s="1"/>
  <c r="E168" i="28"/>
  <c r="F168" i="28" s="1"/>
  <c r="E610" i="28"/>
  <c r="F610" i="28" s="1"/>
  <c r="E117" i="36"/>
  <c r="F117" i="36" s="1"/>
  <c r="E122" i="28"/>
  <c r="F122" i="28" s="1"/>
  <c r="E746" i="28"/>
  <c r="F746" i="28" s="1"/>
  <c r="E159" i="36"/>
  <c r="F159" i="36" s="1"/>
  <c r="E124" i="28"/>
  <c r="F124" i="28" s="1"/>
  <c r="E748" i="28"/>
  <c r="F748" i="28" s="1"/>
  <c r="E79" i="36"/>
  <c r="F79" i="36" s="1"/>
  <c r="E42" i="28"/>
  <c r="F42" i="28" s="1"/>
  <c r="E676" i="28"/>
  <c r="F676" i="28" s="1"/>
  <c r="E125" i="36"/>
  <c r="E12" i="30"/>
  <c r="E575" i="36"/>
  <c r="F575" i="36" s="1"/>
  <c r="E622" i="28"/>
  <c r="F622" i="28" s="1"/>
  <c r="E169" i="36"/>
  <c r="F169" i="36" s="1"/>
  <c r="E234" i="28"/>
  <c r="F234" i="28" s="1"/>
  <c r="E219" i="32"/>
  <c r="F219" i="32" s="1"/>
  <c r="E451" i="36"/>
  <c r="F451" i="36" s="1"/>
  <c r="E434" i="28"/>
  <c r="F434" i="28" s="1"/>
  <c r="E538" i="36"/>
  <c r="F538" i="36" s="1"/>
  <c r="E491" i="36"/>
  <c r="F491" i="36" s="1"/>
  <c r="E463" i="36"/>
  <c r="F463" i="36" s="1"/>
  <c r="E276" i="36"/>
  <c r="F276" i="36" s="1"/>
  <c r="E352" i="28"/>
  <c r="F352" i="28" s="1"/>
  <c r="E553" i="36"/>
  <c r="F553" i="36" s="1"/>
  <c r="E36" i="31"/>
  <c r="F36" i="31" s="1"/>
  <c r="E251" i="32"/>
  <c r="F251" i="32" s="1"/>
  <c r="E290" i="36"/>
  <c r="F290" i="36" s="1"/>
  <c r="E338" i="28"/>
  <c r="F338" i="28" s="1"/>
  <c r="E43" i="36"/>
  <c r="F43" i="36" s="1"/>
  <c r="E619" i="36"/>
  <c r="F619" i="36" s="1"/>
  <c r="E221" i="36"/>
  <c r="F221" i="36" s="1"/>
  <c r="E280" i="28"/>
  <c r="F280" i="28" s="1"/>
  <c r="E71" i="27"/>
  <c r="F71" i="27" s="1"/>
  <c r="E732" i="36"/>
  <c r="F732" i="36" s="1"/>
  <c r="E89" i="32"/>
  <c r="F89" i="32" s="1"/>
  <c r="E348" i="36"/>
  <c r="F348" i="36" s="1"/>
  <c r="E316" i="28"/>
  <c r="F316" i="28" s="1"/>
  <c r="E274" i="36"/>
  <c r="F274" i="36" s="1"/>
  <c r="E60" i="28"/>
  <c r="F60" i="28" s="1"/>
  <c r="E105" i="36"/>
  <c r="F105" i="36" s="1"/>
  <c r="E430" i="28"/>
  <c r="F430" i="28" s="1"/>
  <c r="E95" i="32"/>
  <c r="F95" i="32" s="1"/>
  <c r="E358" i="36"/>
  <c r="F358" i="36" s="1"/>
  <c r="E256" i="28"/>
  <c r="F256" i="28" s="1"/>
  <c r="E111" i="36"/>
  <c r="F111" i="36" s="1"/>
  <c r="E398" i="28"/>
  <c r="F398" i="28" s="1"/>
  <c r="E139" i="32"/>
  <c r="F139" i="32" s="1"/>
  <c r="E420" i="36"/>
  <c r="E34" i="28"/>
  <c r="F34" i="28" s="1"/>
  <c r="E662" i="28"/>
  <c r="F662" i="28" s="1"/>
  <c r="E157" i="36"/>
  <c r="F157" i="36" s="1"/>
  <c r="E176" i="28"/>
  <c r="F176" i="28" s="1"/>
  <c r="E59" i="32"/>
  <c r="F59" i="32" s="1"/>
  <c r="E195" i="36"/>
  <c r="F195" i="36" s="1"/>
  <c r="E178" i="28"/>
  <c r="F178" i="28" s="1"/>
  <c r="E63" i="32"/>
  <c r="F63" i="32" s="1"/>
  <c r="E121" i="36"/>
  <c r="F121" i="36" s="1"/>
  <c r="E78" i="28"/>
  <c r="F78" i="28" s="1"/>
  <c r="E710" i="28"/>
  <c r="F710" i="28" s="1"/>
  <c r="E163" i="36"/>
  <c r="F163" i="36" s="1"/>
  <c r="C56" i="30"/>
  <c r="E615" i="36"/>
  <c r="F615" i="36" s="1"/>
  <c r="E680" i="28"/>
  <c r="F680" i="28" s="1"/>
  <c r="E215" i="36"/>
  <c r="F215" i="36" s="1"/>
  <c r="E48" i="28"/>
  <c r="F48" i="28" s="1"/>
  <c r="E269" i="32"/>
  <c r="F269" i="32" s="1"/>
  <c r="E487" i="36"/>
  <c r="F487" i="36" s="1"/>
  <c r="E538" i="28"/>
  <c r="F538" i="28" s="1"/>
  <c r="E581" i="36"/>
  <c r="F581" i="36" s="1"/>
  <c r="E540" i="36"/>
  <c r="F540" i="36" s="1"/>
  <c r="E702" i="28"/>
  <c r="F702" i="28" s="1"/>
  <c r="E103" i="32"/>
  <c r="F103" i="32" s="1"/>
  <c r="E105" i="32"/>
  <c r="F105" i="32" s="1"/>
  <c r="E161" i="36"/>
  <c r="F161" i="36" s="1"/>
  <c r="E130" i="28"/>
  <c r="F130" i="28" s="1"/>
  <c r="E65" i="32"/>
  <c r="F65" i="32" s="1"/>
  <c r="E207" i="36"/>
  <c r="F207" i="36" s="1"/>
  <c r="E108" i="30"/>
  <c r="F108" i="30" s="1"/>
  <c r="E258" i="36"/>
  <c r="F258" i="36" s="1"/>
  <c r="E583" i="36"/>
  <c r="F583" i="36" s="1"/>
  <c r="E230" i="28"/>
  <c r="F230" i="28" s="1"/>
  <c r="E292" i="36"/>
  <c r="F292" i="36" s="1"/>
  <c r="E113" i="32"/>
  <c r="F113" i="32" s="1"/>
  <c r="E306" i="28"/>
  <c r="F306" i="28" s="1"/>
  <c r="E728" i="36"/>
  <c r="F728" i="36" s="1"/>
  <c r="E678" i="36"/>
  <c r="F678" i="36" s="1"/>
  <c r="E282" i="28"/>
  <c r="F282" i="28" s="1"/>
  <c r="E605" i="36"/>
  <c r="F605" i="36" s="1"/>
  <c r="E328" i="28"/>
  <c r="F328" i="28" s="1"/>
  <c r="E255" i="32"/>
  <c r="F255" i="32" s="1"/>
  <c r="E266" i="28"/>
  <c r="F266" i="28" s="1"/>
  <c r="E328" i="36"/>
  <c r="F328" i="36" s="1"/>
  <c r="E15" i="36"/>
  <c r="F15" i="36" s="1"/>
  <c r="E374" i="36"/>
  <c r="F374" i="36" s="1"/>
  <c r="E112" i="30"/>
  <c r="F112" i="30" s="1"/>
  <c r="E74" i="30"/>
  <c r="F74" i="30" s="1"/>
  <c r="E54" i="30"/>
  <c r="E171" i="36"/>
  <c r="F171" i="36" s="1"/>
  <c r="E312" i="28"/>
  <c r="F312" i="28" s="1"/>
  <c r="E49" i="36"/>
  <c r="F49" i="36" s="1"/>
  <c r="E334" i="28"/>
  <c r="F334" i="28" s="1"/>
  <c r="E127" i="32"/>
  <c r="F127" i="32" s="1"/>
  <c r="E394" i="36"/>
  <c r="F394" i="36" s="1"/>
  <c r="E380" i="28"/>
  <c r="F380" i="28" s="1"/>
  <c r="E310" i="36"/>
  <c r="F310" i="36" s="1"/>
  <c r="E160" i="28"/>
  <c r="F160" i="28" s="1"/>
  <c r="E147" i="36"/>
  <c r="F147" i="36" s="1"/>
  <c r="E14" i="28"/>
  <c r="F14" i="28" s="1"/>
  <c r="E133" i="32"/>
  <c r="F133" i="32" s="1"/>
  <c r="E412" i="36"/>
  <c r="F412" i="36" s="1"/>
  <c r="E322" i="28"/>
  <c r="F322" i="28" s="1"/>
  <c r="E153" i="36"/>
  <c r="F153" i="36" s="1"/>
  <c r="E202" i="28"/>
  <c r="F202" i="28" s="1"/>
  <c r="E201" i="32"/>
  <c r="F201" i="32" s="1"/>
  <c r="E471" i="36"/>
  <c r="F471" i="36" s="1"/>
  <c r="E72" i="28"/>
  <c r="F72" i="28" s="1"/>
  <c r="E193" i="36"/>
  <c r="F193" i="36" s="1"/>
  <c r="E222" i="28"/>
  <c r="F222" i="28" s="1"/>
  <c r="E250" i="36"/>
  <c r="F250" i="36" s="1"/>
  <c r="E224" i="28"/>
  <c r="F224" i="28" s="1"/>
  <c r="E668" i="36"/>
  <c r="F668" i="36" s="1"/>
  <c r="E714" i="28"/>
  <c r="F714" i="28" s="1"/>
  <c r="E140" i="28"/>
  <c r="F140" i="28" s="1"/>
  <c r="E315" i="32"/>
  <c r="F315" i="32" s="1"/>
  <c r="E534" i="36"/>
  <c r="F534" i="36" s="1"/>
  <c r="E19" i="36"/>
  <c r="F19" i="36" s="1"/>
  <c r="E623" i="36"/>
  <c r="F623" i="36" s="1"/>
  <c r="C54" i="30"/>
  <c r="E35" i="36"/>
  <c r="F35" i="36" s="1"/>
  <c r="E344" i="28"/>
  <c r="F344" i="28" s="1"/>
  <c r="E99" i="36"/>
  <c r="F99" i="36" s="1"/>
  <c r="E54" i="28"/>
  <c r="F54" i="28" s="1"/>
  <c r="E176" i="32"/>
  <c r="F176" i="32" s="1"/>
  <c r="E459" i="36"/>
  <c r="F459" i="36" s="1"/>
  <c r="E444" i="28"/>
  <c r="F444" i="28" s="1"/>
  <c r="E352" i="36"/>
  <c r="F352" i="36" s="1"/>
  <c r="E250" i="28"/>
  <c r="F250" i="28" s="1"/>
  <c r="E185" i="36"/>
  <c r="F185" i="36" s="1"/>
  <c r="E210" i="28"/>
  <c r="F210" i="28" s="1"/>
  <c r="E184" i="32"/>
  <c r="F184" i="32" s="1"/>
  <c r="E467" i="36"/>
  <c r="F467" i="36" s="1"/>
  <c r="E386" i="28"/>
  <c r="F386" i="28" s="1"/>
  <c r="E189" i="36"/>
  <c r="F189" i="36" s="1"/>
  <c r="E110" i="28"/>
  <c r="F110" i="28" s="1"/>
  <c r="E243" i="32"/>
  <c r="F243" i="32" s="1"/>
  <c r="E507" i="36"/>
  <c r="F507" i="36" s="1"/>
  <c r="E118" i="28"/>
  <c r="F118" i="28" s="1"/>
  <c r="E744" i="28"/>
  <c r="F744" i="28" s="1"/>
  <c r="E248" i="36"/>
  <c r="F248" i="36" s="1"/>
  <c r="E262" i="28"/>
  <c r="F262" i="28" s="1"/>
  <c r="E147" i="32"/>
  <c r="F147" i="32" s="1"/>
  <c r="E288" i="36"/>
  <c r="F288" i="36" s="1"/>
  <c r="E264" i="28"/>
  <c r="F264" i="28" s="1"/>
  <c r="E151" i="32"/>
  <c r="F151" i="32" s="1"/>
  <c r="E201" i="36"/>
  <c r="F201" i="36" s="1"/>
  <c r="E182" i="28"/>
  <c r="F182" i="28" s="1"/>
  <c r="E107" i="32"/>
  <c r="F107" i="32" s="1"/>
  <c r="E254" i="36"/>
  <c r="F254" i="36" s="1"/>
  <c r="E126" i="27"/>
  <c r="F126" i="27" s="1"/>
  <c r="E715" i="36"/>
  <c r="F715" i="36" s="1"/>
  <c r="E75" i="32"/>
  <c r="F75" i="32" s="1"/>
  <c r="E296" i="36"/>
  <c r="F296" i="36" s="1"/>
  <c r="E236" i="28"/>
  <c r="F236" i="28" s="1"/>
  <c r="E9" i="33"/>
  <c r="F9" i="33" s="1"/>
  <c r="E579" i="36"/>
  <c r="F579" i="36" s="1"/>
  <c r="E114" i="30"/>
  <c r="F114" i="30" s="1"/>
  <c r="E674" i="36"/>
  <c r="F674" i="36" s="1"/>
  <c r="E629" i="36"/>
  <c r="F629" i="36" s="1"/>
  <c r="C12" i="30"/>
  <c r="E450" i="28"/>
  <c r="F450" i="28" s="1"/>
  <c r="E293" i="32"/>
  <c r="F293" i="32" s="1"/>
  <c r="E174" i="28"/>
  <c r="F174" i="28" s="1"/>
  <c r="E376" i="28"/>
  <c r="F376" i="28" s="1"/>
  <c r="E141" i="36"/>
  <c r="F141" i="36" s="1"/>
  <c r="E156" i="28"/>
  <c r="F156" i="28" s="1"/>
  <c r="E227" i="32"/>
  <c r="F227" i="32" s="1"/>
  <c r="E495" i="36"/>
  <c r="F495" i="36" s="1"/>
  <c r="E508" i="28"/>
  <c r="F508" i="28" s="1"/>
  <c r="E400" i="36"/>
  <c r="F400" i="36" s="1"/>
  <c r="E348" i="28"/>
  <c r="F348" i="28" s="1"/>
  <c r="E229" i="36"/>
  <c r="F229" i="36" s="1"/>
  <c r="E320" i="28"/>
  <c r="F320" i="28" s="1"/>
  <c r="E237" i="32"/>
  <c r="F237" i="32" s="1"/>
  <c r="E503" i="36"/>
  <c r="F503" i="36" s="1"/>
  <c r="E236" i="36"/>
  <c r="F236" i="36" s="1"/>
  <c r="E288" i="28"/>
  <c r="F288" i="28" s="1"/>
  <c r="E559" i="36"/>
  <c r="F559" i="36" s="1"/>
  <c r="E55" i="32"/>
  <c r="F55" i="32" s="1"/>
  <c r="E286" i="36"/>
  <c r="F286" i="36" s="1"/>
  <c r="E296" i="28"/>
  <c r="F296" i="28" s="1"/>
  <c r="E205" i="32"/>
  <c r="F205" i="32" s="1"/>
  <c r="E324" i="36"/>
  <c r="F324" i="36" s="1"/>
  <c r="E298" i="28"/>
  <c r="F298" i="28" s="1"/>
  <c r="E207" i="32"/>
  <c r="F207" i="32" s="1"/>
  <c r="E252" i="36"/>
  <c r="F252" i="36" s="1"/>
  <c r="E153" i="32"/>
  <c r="F153" i="32" s="1"/>
  <c r="E712" i="28"/>
  <c r="F712" i="28" s="1"/>
  <c r="E336" i="36"/>
  <c r="F336" i="36" s="1"/>
  <c r="E60" i="30"/>
  <c r="E621" i="36"/>
  <c r="F621" i="36" s="1"/>
  <c r="E63" i="27"/>
  <c r="F63" i="27" s="1"/>
  <c r="E279" i="32"/>
  <c r="F279" i="32" s="1"/>
  <c r="E412" i="28"/>
  <c r="F412" i="28" s="1"/>
  <c r="E289" i="32"/>
  <c r="F289" i="32" s="1"/>
  <c r="E30" i="28"/>
  <c r="F30" i="28" s="1"/>
  <c r="E220" i="28"/>
  <c r="F220" i="28" s="1"/>
  <c r="E322" i="36"/>
  <c r="F322" i="36" s="1"/>
  <c r="E330" i="28"/>
  <c r="F330" i="28" s="1"/>
  <c r="E211" i="32"/>
  <c r="F211" i="32" s="1"/>
  <c r="E85" i="36"/>
  <c r="F85" i="36" s="1"/>
  <c r="E159" i="32"/>
  <c r="F159" i="32" s="1"/>
  <c r="E672" i="36"/>
  <c r="F672" i="36" s="1"/>
  <c r="E408" i="28"/>
  <c r="F408" i="28" s="1"/>
  <c r="E177" i="36"/>
  <c r="F177" i="36" s="1"/>
  <c r="E544" i="36"/>
  <c r="F544" i="36" s="1"/>
  <c r="E594" i="28"/>
  <c r="F594" i="28" s="1"/>
  <c r="E516" i="28"/>
  <c r="F516" i="28" s="1"/>
  <c r="E280" i="36"/>
  <c r="F280" i="36" s="1"/>
  <c r="E101" i="32"/>
  <c r="F101" i="32" s="1"/>
  <c r="E366" i="36"/>
  <c r="F366" i="36" s="1"/>
  <c r="E440" i="28"/>
  <c r="F440" i="28" s="1"/>
  <c r="E223" i="36"/>
  <c r="F223" i="36" s="1"/>
  <c r="E346" i="28"/>
  <c r="F346" i="28" s="1"/>
  <c r="E21" i="33"/>
  <c r="F21" i="33" s="1"/>
  <c r="E589" i="36"/>
  <c r="F589" i="36" s="1"/>
  <c r="E692" i="28"/>
  <c r="F692" i="28" s="1"/>
  <c r="E499" i="36"/>
  <c r="F499" i="36" s="1"/>
  <c r="E476" i="28"/>
  <c r="F476" i="28" s="1"/>
  <c r="E312" i="36"/>
  <c r="F312" i="36" s="1"/>
  <c r="E384" i="28"/>
  <c r="F384" i="28" s="1"/>
  <c r="E29" i="33"/>
  <c r="F29" i="33" s="1"/>
  <c r="E599" i="36"/>
  <c r="F599" i="36" s="1"/>
  <c r="E604" i="28"/>
  <c r="F604" i="28" s="1"/>
  <c r="E318" i="36"/>
  <c r="F318" i="36" s="1"/>
  <c r="E114" i="28"/>
  <c r="F114" i="28" s="1"/>
  <c r="E42" i="30"/>
  <c r="F42" i="30" s="1"/>
  <c r="E645" i="36"/>
  <c r="F645" i="36" s="1"/>
  <c r="E260" i="28"/>
  <c r="F260" i="28" s="1"/>
  <c r="E145" i="32"/>
  <c r="F145" i="32" s="1"/>
  <c r="E364" i="36"/>
  <c r="F364" i="36" s="1"/>
  <c r="E360" i="28"/>
  <c r="F360" i="28" s="1"/>
  <c r="E299" i="32"/>
  <c r="F299" i="32" s="1"/>
  <c r="E428" i="36"/>
  <c r="F428" i="36" s="1"/>
  <c r="E362" i="28"/>
  <c r="F362" i="28" s="1"/>
  <c r="E303" i="32"/>
  <c r="F303" i="32" s="1"/>
  <c r="E326" i="36"/>
  <c r="F326" i="36" s="1"/>
  <c r="E300" i="28"/>
  <c r="F300" i="28" s="1"/>
  <c r="E257" i="32"/>
  <c r="F257" i="32" s="1"/>
  <c r="E370" i="36"/>
  <c r="F370" i="36" s="1"/>
  <c r="E127" i="36"/>
  <c r="F127" i="36" s="1"/>
  <c r="E136" i="28"/>
  <c r="F136" i="28" s="1"/>
  <c r="E217" i="32"/>
  <c r="F217" i="32" s="1"/>
  <c r="E442" i="36"/>
  <c r="F442" i="36" s="1"/>
  <c r="E402" i="28"/>
  <c r="F402" i="28" s="1"/>
  <c r="E57" i="27"/>
  <c r="F57" i="27" s="1"/>
  <c r="E726" i="36"/>
  <c r="F726" i="36" s="1"/>
  <c r="E95" i="36"/>
  <c r="F95" i="36" s="1"/>
  <c r="E47" i="36"/>
  <c r="F47" i="36" s="1"/>
  <c r="C52" i="30"/>
  <c r="E41" i="36"/>
  <c r="F41" i="36" s="1"/>
  <c r="E132" i="28"/>
  <c r="F132" i="28" s="1"/>
  <c r="E137" i="36"/>
  <c r="F137" i="36" s="1"/>
  <c r="C58" i="30"/>
  <c r="E490" i="28"/>
  <c r="F490" i="28" s="1"/>
  <c r="E93" i="33"/>
  <c r="F93" i="33" s="1"/>
  <c r="E472" i="28"/>
  <c r="F472" i="28" s="1"/>
  <c r="E270" i="36"/>
  <c r="F270" i="36" s="1"/>
  <c r="E378" i="28"/>
  <c r="F378" i="28" s="1"/>
  <c r="E67" i="33"/>
  <c r="F67" i="33" s="1"/>
  <c r="E635" i="36"/>
  <c r="F635" i="36" s="1"/>
  <c r="E23" i="33"/>
  <c r="F23" i="33" s="1"/>
  <c r="E546" i="36"/>
  <c r="F546" i="36" s="1"/>
  <c r="E550" i="28"/>
  <c r="F550" i="28" s="1"/>
  <c r="E354" i="36"/>
  <c r="F354" i="36" s="1"/>
  <c r="E416" i="28"/>
  <c r="F416" i="28" s="1"/>
  <c r="E73" i="33"/>
  <c r="F73" i="33" s="1"/>
  <c r="E641" i="36"/>
  <c r="F641" i="36" s="1"/>
  <c r="E698" i="28"/>
  <c r="F698" i="28" s="1"/>
  <c r="E360" i="36"/>
  <c r="F360" i="36" s="1"/>
  <c r="E212" i="28"/>
  <c r="F212" i="28" s="1"/>
  <c r="E138" i="30"/>
  <c r="F138" i="30" s="1"/>
  <c r="E693" i="36"/>
  <c r="F693" i="36" s="1"/>
  <c r="E294" i="28"/>
  <c r="F294" i="28" s="1"/>
  <c r="E203" i="32"/>
  <c r="F203" i="32" s="1"/>
  <c r="E424" i="36"/>
  <c r="F424" i="36" s="1"/>
  <c r="E392" i="28"/>
  <c r="F392" i="28" s="1"/>
  <c r="E41" i="33"/>
  <c r="F41" i="33" s="1"/>
  <c r="E475" i="36"/>
  <c r="F475" i="36" s="1"/>
  <c r="E394" i="28"/>
  <c r="F394" i="28" s="1"/>
  <c r="E43" i="33"/>
  <c r="F43" i="33" s="1"/>
  <c r="E368" i="36"/>
  <c r="F368" i="36" s="1"/>
  <c r="E332" i="28"/>
  <c r="F332" i="28" s="1"/>
  <c r="E305" i="32"/>
  <c r="F305" i="32" s="1"/>
  <c r="E438" i="36"/>
  <c r="F438" i="36" s="1"/>
  <c r="E167" i="36"/>
  <c r="F167" i="36" s="1"/>
  <c r="E272" i="28"/>
  <c r="F272" i="28" s="1"/>
  <c r="E263" i="32"/>
  <c r="F263" i="32" s="1"/>
  <c r="E485" i="36"/>
  <c r="F485" i="36" s="1"/>
  <c r="E466" i="28"/>
  <c r="F466" i="28" s="1"/>
  <c r="E97" i="36"/>
  <c r="F97" i="36" s="1"/>
  <c r="E609" i="36"/>
  <c r="F609" i="36" s="1"/>
  <c r="E52" i="30"/>
  <c r="E400" i="28"/>
  <c r="F400" i="28" s="1"/>
  <c r="E504" i="28"/>
  <c r="F504" i="28" s="1"/>
  <c r="E306" i="36"/>
  <c r="F306" i="36" s="1"/>
  <c r="E410" i="28"/>
  <c r="F410" i="28" s="1"/>
  <c r="E10" i="31"/>
  <c r="F10" i="31" s="1"/>
  <c r="E682" i="36"/>
  <c r="F682" i="36" s="1"/>
  <c r="E69" i="33"/>
  <c r="F69" i="33" s="1"/>
  <c r="E591" i="36"/>
  <c r="F591" i="36" s="1"/>
  <c r="E648" i="28"/>
  <c r="F648" i="28" s="1"/>
  <c r="E408" i="36"/>
  <c r="F408" i="36" s="1"/>
  <c r="E448" i="28"/>
  <c r="F448" i="28" s="1"/>
  <c r="E22" i="31"/>
  <c r="F22" i="31" s="1"/>
  <c r="E688" i="36"/>
  <c r="F688" i="36" s="1"/>
  <c r="E49" i="32"/>
  <c r="F49" i="32" s="1"/>
  <c r="E416" i="36"/>
  <c r="F416" i="36" s="1"/>
  <c r="E290" i="28"/>
  <c r="F290" i="28" s="1"/>
  <c r="E108" i="27"/>
  <c r="F108" i="27" s="1"/>
  <c r="E756" i="36"/>
  <c r="F756" i="36" s="1"/>
  <c r="E326" i="28"/>
  <c r="F326" i="28" s="1"/>
  <c r="E245" i="32"/>
  <c r="F245" i="32" s="1"/>
  <c r="E473" i="36"/>
  <c r="F473" i="36" s="1"/>
  <c r="E424" i="28"/>
  <c r="F424" i="28" s="1"/>
  <c r="E81" i="33"/>
  <c r="F81" i="33" s="1"/>
  <c r="E511" i="36"/>
  <c r="F511" i="36" s="1"/>
  <c r="E426" i="28"/>
  <c r="F426" i="28" s="1"/>
  <c r="E83" i="33"/>
  <c r="F83" i="33" s="1"/>
  <c r="E434" i="36"/>
  <c r="F434" i="36" s="1"/>
  <c r="E364" i="28"/>
  <c r="F364" i="28" s="1"/>
  <c r="E45" i="33"/>
  <c r="F45" i="33" s="1"/>
  <c r="E481" i="36"/>
  <c r="F481" i="36" s="1"/>
  <c r="E209" i="36"/>
  <c r="F209" i="36" s="1"/>
  <c r="E336" i="28"/>
  <c r="F336" i="28" s="1"/>
  <c r="E313" i="32"/>
  <c r="F313" i="32" s="1"/>
  <c r="E532" i="36"/>
  <c r="F532" i="36" s="1"/>
  <c r="E498" i="28"/>
  <c r="F498" i="28" s="1"/>
  <c r="E93" i="36"/>
  <c r="F93" i="36" s="1"/>
  <c r="E494" i="28"/>
  <c r="F494" i="28" s="1"/>
  <c r="E173" i="36"/>
  <c r="F173" i="36" s="1"/>
  <c r="E139" i="36"/>
  <c r="F139" i="36" s="1"/>
  <c r="C60" i="30"/>
  <c r="E501" i="36"/>
  <c r="F501" i="36" s="1"/>
  <c r="E113" i="36"/>
  <c r="F113" i="36" s="1"/>
  <c r="E80" i="28"/>
  <c r="F80" i="28" s="1"/>
  <c r="E488" i="28"/>
  <c r="F488" i="28" s="1"/>
  <c r="E50" i="30"/>
  <c r="E544" i="28"/>
  <c r="F544" i="28" s="1"/>
  <c r="E346" i="36"/>
  <c r="F346" i="36" s="1"/>
  <c r="E442" i="28"/>
  <c r="F442" i="28" s="1"/>
  <c r="E122" i="30"/>
  <c r="F122" i="30" s="1"/>
  <c r="E734" i="36"/>
  <c r="F734" i="36" s="1"/>
  <c r="E16" i="31"/>
  <c r="F16" i="31" s="1"/>
  <c r="E637" i="36"/>
  <c r="F637" i="36" s="1"/>
  <c r="E728" i="28"/>
  <c r="F728" i="28" s="1"/>
  <c r="E465" i="36"/>
  <c r="F465" i="36" s="1"/>
  <c r="E480" i="28"/>
  <c r="F480" i="28" s="1"/>
  <c r="E84" i="30"/>
  <c r="F84" i="30" s="1"/>
  <c r="E748" i="36"/>
  <c r="F748" i="36" s="1"/>
  <c r="E97" i="32"/>
  <c r="F97" i="32" s="1"/>
  <c r="E469" i="36"/>
  <c r="F469" i="36" s="1"/>
  <c r="E354" i="28"/>
  <c r="F354" i="28" s="1"/>
  <c r="E71" i="36"/>
  <c r="F71" i="36" s="1"/>
  <c r="E9" i="36"/>
  <c r="F9" i="36" s="1"/>
  <c r="E358" i="28"/>
  <c r="F358" i="28" s="1"/>
  <c r="E295" i="32"/>
  <c r="F295" i="32" s="1"/>
  <c r="E509" i="36"/>
  <c r="F509" i="36" s="1"/>
  <c r="E456" i="28"/>
  <c r="F456" i="28" s="1"/>
  <c r="E41" i="31"/>
  <c r="F41" i="31" s="1"/>
  <c r="E563" i="36"/>
  <c r="F563" i="36" s="1"/>
  <c r="E458" i="28"/>
  <c r="F458" i="28" s="1"/>
  <c r="E43" i="31"/>
  <c r="F43" i="31" s="1"/>
  <c r="E477" i="36"/>
  <c r="F477" i="36" s="1"/>
  <c r="E396" i="28"/>
  <c r="F396" i="28" s="1"/>
  <c r="E87" i="33"/>
  <c r="F87" i="33" s="1"/>
  <c r="E515" i="36"/>
  <c r="F515" i="36" s="1"/>
  <c r="E256" i="36"/>
  <c r="F256" i="36" s="1"/>
  <c r="E368" i="28"/>
  <c r="F368" i="28" s="1"/>
  <c r="E49" i="33"/>
  <c r="F49" i="33" s="1"/>
  <c r="E577" i="36"/>
  <c r="F577" i="36" s="1"/>
  <c r="E580" i="28"/>
  <c r="F580" i="28" s="1"/>
  <c r="E135" i="36"/>
  <c r="F135" i="36" s="1"/>
  <c r="E46" i="28"/>
  <c r="F46" i="28" s="1"/>
  <c r="E219" i="36"/>
  <c r="F219" i="36" s="1"/>
  <c r="E175" i="36"/>
  <c r="F175" i="36" s="1"/>
  <c r="E25" i="33"/>
  <c r="F25" i="33" s="1"/>
  <c r="E512" i="28"/>
  <c r="F512" i="28" s="1"/>
  <c r="E65" i="36"/>
  <c r="F65" i="36" s="1"/>
  <c r="E268" i="28"/>
  <c r="F268" i="28" s="1"/>
  <c r="E137" i="32"/>
  <c r="F137" i="32" s="1"/>
  <c r="E505" i="36"/>
  <c r="F505" i="36" s="1"/>
  <c r="E418" i="28"/>
  <c r="F418" i="28" s="1"/>
  <c r="E390" i="28"/>
  <c r="F390" i="28" s="1"/>
  <c r="E39" i="33"/>
  <c r="F39" i="33" s="1"/>
  <c r="E561" i="36"/>
  <c r="F561" i="36" s="1"/>
  <c r="E590" i="28"/>
  <c r="F590" i="28" s="1"/>
  <c r="E392" i="36"/>
  <c r="F392" i="36" s="1"/>
  <c r="E474" i="28"/>
  <c r="F474" i="28" s="1"/>
  <c r="E53" i="36"/>
  <c r="F53" i="36" s="1"/>
  <c r="E321" i="32"/>
  <c r="F321" i="32" s="1"/>
  <c r="E26" i="30"/>
  <c r="E684" i="36"/>
  <c r="F684" i="36" s="1"/>
  <c r="E640" i="28"/>
  <c r="F640" i="28" s="1"/>
  <c r="E457" i="36"/>
  <c r="F457" i="36" s="1"/>
  <c r="E506" i="28"/>
  <c r="F506" i="28" s="1"/>
  <c r="E101" i="36"/>
  <c r="F101" i="36" s="1"/>
  <c r="E96" i="28"/>
  <c r="F96" i="28" s="1"/>
  <c r="E126" i="30"/>
  <c r="F126" i="30" s="1"/>
  <c r="E738" i="36"/>
  <c r="F738" i="36" s="1"/>
  <c r="E71" i="33"/>
  <c r="F71" i="33" s="1"/>
  <c r="E548" i="36"/>
  <c r="F548" i="36" s="1"/>
  <c r="E560" i="28"/>
  <c r="F560" i="28" s="1"/>
  <c r="E109" i="36"/>
  <c r="F109" i="36" s="1"/>
  <c r="E576" i="28"/>
  <c r="F576" i="28" s="1"/>
  <c r="E199" i="32"/>
  <c r="F199" i="32" s="1"/>
  <c r="E555" i="36"/>
  <c r="F555" i="36" s="1"/>
  <c r="E482" i="28"/>
  <c r="F482" i="28" s="1"/>
  <c r="E155" i="36"/>
  <c r="F155" i="36" s="1"/>
  <c r="E366" i="28"/>
  <c r="F366" i="28" s="1"/>
  <c r="E422" i="28"/>
  <c r="F422" i="28" s="1"/>
  <c r="E79" i="33"/>
  <c r="F79" i="33" s="1"/>
  <c r="E607" i="36"/>
  <c r="F607" i="36" s="1"/>
  <c r="E522" i="28"/>
  <c r="F522" i="28" s="1"/>
  <c r="E96" i="30"/>
  <c r="F96" i="30" s="1"/>
  <c r="E651" i="36"/>
  <c r="F651" i="36" s="1"/>
  <c r="E524" i="28"/>
  <c r="F524" i="28" s="1"/>
  <c r="E98" i="30"/>
  <c r="F98" i="30" s="1"/>
  <c r="E569" i="36"/>
  <c r="F569" i="36" s="1"/>
  <c r="E460" i="28"/>
  <c r="F460" i="28" s="1"/>
  <c r="E100" i="30"/>
  <c r="F100" i="30" s="1"/>
  <c r="E613" i="36"/>
  <c r="F613" i="36" s="1"/>
  <c r="E330" i="36"/>
  <c r="F330" i="36" s="1"/>
  <c r="E432" i="28"/>
  <c r="F432" i="28" s="1"/>
  <c r="E58" i="30"/>
  <c r="E670" i="36"/>
  <c r="F670" i="36" s="1"/>
  <c r="E682" i="28"/>
  <c r="F682" i="28" s="1"/>
  <c r="E217" i="36"/>
  <c r="F217" i="36" s="1"/>
  <c r="E304" i="28"/>
  <c r="F304" i="28" s="1"/>
  <c r="E302" i="36"/>
  <c r="F302" i="36" s="1"/>
  <c r="E268" i="36"/>
  <c r="F268" i="36" s="1"/>
  <c r="E294" i="36"/>
  <c r="F294" i="36" s="1"/>
  <c r="E688" i="28"/>
  <c r="F688" i="28" s="1"/>
  <c r="E493" i="36"/>
  <c r="F493" i="36" s="1"/>
  <c r="E546" i="28"/>
  <c r="F546" i="28" s="1"/>
  <c r="E143" i="36"/>
  <c r="F143" i="36" s="1"/>
  <c r="E248" i="28"/>
  <c r="F248" i="28" s="1"/>
  <c r="E61" i="36"/>
  <c r="F61" i="36" s="1"/>
  <c r="E232" i="28"/>
  <c r="F232" i="28" s="1"/>
  <c r="E20" i="31"/>
  <c r="F20" i="31" s="1"/>
  <c r="E593" i="36"/>
  <c r="F593" i="36" s="1"/>
  <c r="E602" i="28"/>
  <c r="F602" i="28" s="1"/>
  <c r="E151" i="36"/>
  <c r="F151" i="36" s="1"/>
  <c r="E90" i="28"/>
  <c r="F90" i="28" s="1"/>
  <c r="E239" i="32"/>
  <c r="F239" i="32" s="1"/>
  <c r="E601" i="36"/>
  <c r="F601" i="36" s="1"/>
  <c r="E562" i="28"/>
  <c r="F562" i="28" s="1"/>
  <c r="E191" i="36"/>
  <c r="F191" i="36" s="1"/>
  <c r="E462" i="28"/>
  <c r="F462" i="28" s="1"/>
  <c r="E454" i="28"/>
  <c r="F454" i="28" s="1"/>
  <c r="E39" i="31"/>
  <c r="F39" i="31" s="1"/>
  <c r="E649" i="36"/>
  <c r="F649" i="36" s="1"/>
  <c r="E570" i="28"/>
  <c r="F570" i="28" s="1"/>
  <c r="E26" i="27"/>
  <c r="F26" i="27" s="1"/>
  <c r="E699" i="36"/>
  <c r="F699" i="36" s="1"/>
  <c r="E572" i="28"/>
  <c r="F572" i="28" s="1"/>
  <c r="E150" i="30"/>
  <c r="F150" i="30" s="1"/>
  <c r="E611" i="36"/>
  <c r="F611" i="36" s="1"/>
  <c r="E492" i="28"/>
  <c r="F492" i="28" s="1"/>
  <c r="E34" i="27"/>
  <c r="F34" i="27" s="1"/>
  <c r="E660" i="36"/>
  <c r="F660" i="36" s="1"/>
  <c r="E372" i="36"/>
  <c r="F372" i="36" s="1"/>
  <c r="E464" i="28"/>
  <c r="F464" i="28" s="1"/>
  <c r="E110" i="30"/>
  <c r="F110" i="30" s="1"/>
  <c r="E719" i="36"/>
  <c r="F719" i="36" s="1"/>
  <c r="E718" i="28"/>
  <c r="F718" i="28" s="1"/>
  <c r="E260" i="36"/>
  <c r="F260" i="36" s="1"/>
  <c r="E84" i="28"/>
  <c r="F84" i="28" s="1"/>
  <c r="E340" i="36"/>
  <c r="F340" i="36" s="1"/>
  <c r="E304" i="36"/>
  <c r="F304" i="36" s="1"/>
  <c r="C22" i="30"/>
  <c r="F22" i="30" s="1"/>
  <c r="E440" i="36"/>
  <c r="F440" i="36" s="1"/>
  <c r="E496" i="28"/>
  <c r="F496" i="28" s="1"/>
  <c r="E37" i="36"/>
  <c r="F37" i="36" s="1"/>
  <c r="E77" i="32"/>
  <c r="F77" i="32" s="1"/>
  <c r="E298" i="36"/>
  <c r="F298" i="36" s="1"/>
  <c r="E428" i="28"/>
  <c r="F428" i="28" s="1"/>
  <c r="E628" i="28"/>
  <c r="F628" i="28" s="1"/>
  <c r="E724" i="28"/>
  <c r="F724" i="28" s="1"/>
  <c r="E542" i="36"/>
  <c r="F542" i="36" s="1"/>
  <c r="E592" i="28"/>
  <c r="F592" i="28" s="1"/>
  <c r="E179" i="36"/>
  <c r="F179" i="36" s="1"/>
  <c r="E20" i="28"/>
  <c r="F20" i="28" s="1"/>
  <c r="E103" i="36"/>
  <c r="F103" i="36" s="1"/>
  <c r="E678" i="28"/>
  <c r="F678" i="28" s="1"/>
  <c r="E32" i="30"/>
  <c r="F32" i="30" s="1"/>
  <c r="E639" i="36"/>
  <c r="F639" i="36" s="1"/>
  <c r="E652" i="28"/>
  <c r="F652" i="28" s="1"/>
  <c r="E187" i="36"/>
  <c r="F187" i="36" s="1"/>
  <c r="E64" i="28"/>
  <c r="F64" i="28" s="1"/>
  <c r="E291" i="32"/>
  <c r="F291" i="32" s="1"/>
  <c r="E643" i="36"/>
  <c r="F643" i="36" s="1"/>
  <c r="E658" i="28"/>
  <c r="F658" i="28" s="1"/>
  <c r="E240" i="36"/>
  <c r="F240" i="36" s="1"/>
  <c r="E10" i="28"/>
  <c r="F10" i="28" s="1"/>
  <c r="E486" i="28"/>
  <c r="F486" i="28" s="1"/>
  <c r="E23" i="27"/>
  <c r="F23" i="27" s="1"/>
  <c r="E696" i="36"/>
  <c r="F696" i="36" s="1"/>
  <c r="E612" i="28"/>
  <c r="F612" i="28" s="1"/>
  <c r="E114" i="27"/>
  <c r="F114" i="27" s="1"/>
  <c r="E764" i="36"/>
  <c r="F764" i="36" s="1"/>
  <c r="E614" i="28"/>
  <c r="F614" i="28" s="1"/>
  <c r="E30" i="27"/>
  <c r="F30" i="27" s="1"/>
  <c r="E653" i="36"/>
  <c r="F653" i="36" s="1"/>
  <c r="E526" i="28"/>
  <c r="F526" i="28" s="1"/>
  <c r="E122" i="27"/>
  <c r="F122" i="27" s="1"/>
  <c r="E711" i="36"/>
  <c r="F711" i="36" s="1"/>
  <c r="E184" i="28"/>
  <c r="F184" i="28" s="1"/>
  <c r="E192" i="28"/>
  <c r="F192" i="28" s="1"/>
  <c r="E383" i="36"/>
  <c r="F383" i="36" s="1"/>
  <c r="E342" i="36"/>
  <c r="F342" i="36" s="1"/>
  <c r="E36" i="28"/>
  <c r="F36" i="28" s="1"/>
  <c r="E91" i="33"/>
  <c r="F91" i="33" s="1"/>
  <c r="E82" i="28"/>
  <c r="F82" i="28" s="1"/>
  <c r="E370" i="28"/>
  <c r="F370" i="28" s="1"/>
  <c r="E489" i="36"/>
  <c r="F489" i="36" s="1"/>
  <c r="E513" i="36"/>
  <c r="F513" i="36" s="1"/>
  <c r="E190" i="28"/>
  <c r="F190" i="28" s="1"/>
  <c r="E20" i="12"/>
  <c r="F20" i="12" s="1"/>
  <c r="E14" i="19"/>
  <c r="F14" i="19" s="1"/>
  <c r="E32" i="25"/>
  <c r="F32" i="25" s="1"/>
  <c r="E24" i="20"/>
  <c r="F24" i="20" s="1"/>
  <c r="E92" i="20"/>
  <c r="F92" i="20" s="1"/>
  <c r="E96" i="21"/>
  <c r="F96" i="21" s="1"/>
  <c r="E68" i="21"/>
  <c r="F68" i="21" s="1"/>
  <c r="E108" i="21"/>
  <c r="F108" i="21" s="1"/>
  <c r="E36" i="22"/>
  <c r="F36" i="22" s="1"/>
  <c r="E34" i="26"/>
  <c r="F34" i="26" s="1"/>
  <c r="E24" i="24"/>
  <c r="F24" i="24" s="1"/>
  <c r="E79" i="34"/>
  <c r="F79" i="34" s="1"/>
  <c r="E144" i="34"/>
  <c r="F144" i="34" s="1"/>
  <c r="E86" i="35"/>
  <c r="F86" i="35" s="1"/>
  <c r="E180" i="35"/>
  <c r="F180" i="35" s="1"/>
  <c r="E288" i="35"/>
  <c r="F288" i="35" s="1"/>
  <c r="E16" i="35"/>
  <c r="F16" i="35" s="1"/>
  <c r="E74" i="35"/>
  <c r="F74" i="35" s="1"/>
  <c r="E122" i="35"/>
  <c r="F122" i="35" s="1"/>
  <c r="E158" i="35"/>
  <c r="F158" i="35" s="1"/>
  <c r="E210" i="35"/>
  <c r="F210" i="35" s="1"/>
  <c r="E264" i="35"/>
  <c r="F264" i="35" s="1"/>
  <c r="E312" i="35"/>
  <c r="F312" i="35" s="1"/>
  <c r="E364" i="35"/>
  <c r="F364" i="35" s="1"/>
  <c r="E20" i="19"/>
  <c r="F20" i="19" s="1"/>
  <c r="E10" i="20"/>
  <c r="F10" i="20" s="1"/>
  <c r="E30" i="20"/>
  <c r="F30" i="20" s="1"/>
  <c r="E98" i="20"/>
  <c r="F98" i="20" s="1"/>
  <c r="E98" i="21"/>
  <c r="F98" i="21" s="1"/>
  <c r="E70" i="21"/>
  <c r="F70" i="21" s="1"/>
  <c r="E38" i="22"/>
  <c r="F38" i="22" s="1"/>
  <c r="E94" i="22"/>
  <c r="F94" i="22" s="1"/>
  <c r="E14" i="23"/>
  <c r="F14" i="23" s="1"/>
  <c r="E10" i="29"/>
  <c r="E81" i="34"/>
  <c r="F81" i="34" s="1"/>
  <c r="E146" i="34"/>
  <c r="F146" i="34" s="1"/>
  <c r="E88" i="35"/>
  <c r="F88" i="35" s="1"/>
  <c r="E184" i="35"/>
  <c r="F184" i="35" s="1"/>
  <c r="E326" i="35"/>
  <c r="F326" i="35" s="1"/>
  <c r="E20" i="35"/>
  <c r="F20" i="35" s="1"/>
  <c r="E76" i="35"/>
  <c r="F76" i="35" s="1"/>
  <c r="E124" i="35"/>
  <c r="F124" i="35" s="1"/>
  <c r="E162" i="35"/>
  <c r="F162" i="35" s="1"/>
  <c r="E212" i="35"/>
  <c r="F212" i="35" s="1"/>
  <c r="E266" i="35"/>
  <c r="F266" i="35" s="1"/>
  <c r="E316" i="35"/>
  <c r="F316" i="35" s="1"/>
  <c r="E366" i="35"/>
  <c r="F366" i="35" s="1"/>
  <c r="E24" i="12"/>
  <c r="F24" i="12" s="1"/>
  <c r="E26" i="19"/>
  <c r="F26" i="19" s="1"/>
  <c r="E14" i="20"/>
  <c r="F14" i="20" s="1"/>
  <c r="E102" i="20"/>
  <c r="F102" i="20" s="1"/>
  <c r="E100" i="21"/>
  <c r="F100" i="21" s="1"/>
  <c r="E34" i="21"/>
  <c r="F34" i="21" s="1"/>
  <c r="E72" i="21"/>
  <c r="F72" i="21" s="1"/>
  <c r="E120" i="21"/>
  <c r="F120" i="21" s="1"/>
  <c r="E40" i="22"/>
  <c r="F40" i="22" s="1"/>
  <c r="E96" i="22"/>
  <c r="F96" i="22" s="1"/>
  <c r="E16" i="23"/>
  <c r="F16" i="23" s="1"/>
  <c r="E12" i="26"/>
  <c r="E83" i="34"/>
  <c r="F83" i="34" s="1"/>
  <c r="E148" i="34"/>
  <c r="F148" i="34" s="1"/>
  <c r="E90" i="35"/>
  <c r="F90" i="35" s="1"/>
  <c r="E186" i="35"/>
  <c r="F186" i="35" s="1"/>
  <c r="E332" i="35"/>
  <c r="F332" i="35" s="1"/>
  <c r="E22" i="35"/>
  <c r="F22" i="35" s="1"/>
  <c r="E78" i="35"/>
  <c r="F78" i="35" s="1"/>
  <c r="E126" i="35"/>
  <c r="F126" i="35" s="1"/>
  <c r="E168" i="35"/>
  <c r="F168" i="35" s="1"/>
  <c r="E216" i="35"/>
  <c r="E268" i="35"/>
  <c r="F268" i="35" s="1"/>
  <c r="E320" i="35"/>
  <c r="F320" i="35" s="1"/>
  <c r="E368" i="35"/>
  <c r="F368" i="35" s="1"/>
  <c r="E10" i="12"/>
  <c r="F10" i="12" s="1"/>
  <c r="E10" i="18"/>
  <c r="F10" i="18" s="1"/>
  <c r="E30" i="19"/>
  <c r="F30" i="19" s="1"/>
  <c r="E20" i="20"/>
  <c r="F20" i="20" s="1"/>
  <c r="E42" i="20"/>
  <c r="F42" i="20" s="1"/>
  <c r="E12" i="21"/>
  <c r="F12" i="21" s="1"/>
  <c r="E102" i="21"/>
  <c r="F102" i="21" s="1"/>
  <c r="E36" i="21"/>
  <c r="F36" i="21" s="1"/>
  <c r="E74" i="21"/>
  <c r="F74" i="21" s="1"/>
  <c r="E122" i="21"/>
  <c r="F122" i="21" s="1"/>
  <c r="E42" i="22"/>
  <c r="F42" i="22" s="1"/>
  <c r="E98" i="22"/>
  <c r="F98" i="22" s="1"/>
  <c r="E22" i="23"/>
  <c r="F22" i="23" s="1"/>
  <c r="E14" i="26"/>
  <c r="E14" i="29"/>
  <c r="F14" i="29" s="1"/>
  <c r="E93" i="34"/>
  <c r="F93" i="34" s="1"/>
  <c r="E158" i="34"/>
  <c r="F158" i="34" s="1"/>
  <c r="E96" i="35"/>
  <c r="F96" i="35" s="1"/>
  <c r="E220" i="35"/>
  <c r="F220" i="35" s="1"/>
  <c r="E336" i="35"/>
  <c r="F336" i="35" s="1"/>
  <c r="E22" i="12"/>
  <c r="F22" i="12" s="1"/>
  <c r="E28" i="12"/>
  <c r="F28" i="12" s="1"/>
  <c r="E34" i="19"/>
  <c r="F34" i="19" s="1"/>
  <c r="E36" i="20"/>
  <c r="F36" i="20" s="1"/>
  <c r="E48" i="20"/>
  <c r="F48" i="20" s="1"/>
  <c r="E24" i="21"/>
  <c r="F24" i="21" s="1"/>
  <c r="E114" i="21"/>
  <c r="F114" i="21" s="1"/>
  <c r="E78" i="21"/>
  <c r="F78" i="21" s="1"/>
  <c r="E124" i="21"/>
  <c r="F124" i="21" s="1"/>
  <c r="E44" i="22"/>
  <c r="F44" i="22" s="1"/>
  <c r="E100" i="22"/>
  <c r="F100" i="22" s="1"/>
  <c r="E24" i="23"/>
  <c r="F24" i="23" s="1"/>
  <c r="E16" i="26"/>
  <c r="E8" i="34"/>
  <c r="F8" i="34" s="1"/>
  <c r="E95" i="34"/>
  <c r="F95" i="34" s="1"/>
  <c r="E160" i="34"/>
  <c r="F160" i="34" s="1"/>
  <c r="E43" i="34"/>
  <c r="F43" i="34" s="1"/>
  <c r="E85" i="34"/>
  <c r="F85" i="34" s="1"/>
  <c r="E118" i="34"/>
  <c r="F118" i="34" s="1"/>
  <c r="E150" i="34"/>
  <c r="F150" i="34" s="1"/>
  <c r="E182" i="34"/>
  <c r="F182" i="34" s="1"/>
  <c r="E98" i="35"/>
  <c r="F98" i="35" s="1"/>
  <c r="E226" i="35"/>
  <c r="F226" i="35" s="1"/>
  <c r="E340" i="35"/>
  <c r="F340" i="35" s="1"/>
  <c r="E26" i="12"/>
  <c r="F26" i="12" s="1"/>
  <c r="E38" i="19"/>
  <c r="F38" i="19" s="1"/>
  <c r="E58" i="20"/>
  <c r="F58" i="20" s="1"/>
  <c r="E50" i="20"/>
  <c r="F50" i="20" s="1"/>
  <c r="E26" i="21"/>
  <c r="F26" i="21" s="1"/>
  <c r="E130" i="21"/>
  <c r="F130" i="21" s="1"/>
  <c r="E46" i="22"/>
  <c r="F46" i="22" s="1"/>
  <c r="E102" i="22"/>
  <c r="F102" i="22" s="1"/>
  <c r="E97" i="34"/>
  <c r="F97" i="34" s="1"/>
  <c r="E162" i="34"/>
  <c r="F162" i="34" s="1"/>
  <c r="E47" i="34"/>
  <c r="F47" i="34" s="1"/>
  <c r="E87" i="34"/>
  <c r="F87" i="34" s="1"/>
  <c r="E120" i="34"/>
  <c r="F120" i="34" s="1"/>
  <c r="E152" i="34"/>
  <c r="F152" i="34" s="1"/>
  <c r="E184" i="34"/>
  <c r="F184" i="34" s="1"/>
  <c r="E128" i="35"/>
  <c r="F128" i="35" s="1"/>
  <c r="E228" i="35"/>
  <c r="F228" i="35" s="1"/>
  <c r="E342" i="35"/>
  <c r="F342" i="35" s="1"/>
  <c r="E30" i="12"/>
  <c r="F30" i="12" s="1"/>
  <c r="E32" i="12"/>
  <c r="F32" i="12" s="1"/>
  <c r="E60" i="20"/>
  <c r="F60" i="20" s="1"/>
  <c r="E52" i="20"/>
  <c r="F52" i="20" s="1"/>
  <c r="E30" i="21"/>
  <c r="F30" i="21" s="1"/>
  <c r="E10" i="21"/>
  <c r="F10" i="21" s="1"/>
  <c r="E42" i="21"/>
  <c r="F42" i="21" s="1"/>
  <c r="E88" i="21"/>
  <c r="F88" i="21" s="1"/>
  <c r="E132" i="21"/>
  <c r="F132" i="21" s="1"/>
  <c r="E48" i="22"/>
  <c r="F48" i="22" s="1"/>
  <c r="E104" i="22"/>
  <c r="F104" i="22" s="1"/>
  <c r="E22" i="26"/>
  <c r="E24" i="34"/>
  <c r="F24" i="34" s="1"/>
  <c r="E108" i="34"/>
  <c r="F108" i="34" s="1"/>
  <c r="E172" i="34"/>
  <c r="F172" i="34" s="1"/>
  <c r="E53" i="34"/>
  <c r="F53" i="34" s="1"/>
  <c r="E89" i="34"/>
  <c r="F89" i="34" s="1"/>
  <c r="E122" i="34"/>
  <c r="F122" i="34" s="1"/>
  <c r="E154" i="34"/>
  <c r="F154" i="34" s="1"/>
  <c r="E10" i="35"/>
  <c r="F10" i="35" s="1"/>
  <c r="E130" i="35"/>
  <c r="F130" i="35" s="1"/>
  <c r="E230" i="35"/>
  <c r="F230" i="35" s="1"/>
  <c r="E346" i="35"/>
  <c r="F346" i="35" s="1"/>
  <c r="E37" i="12"/>
  <c r="F37" i="12" s="1"/>
  <c r="E74" i="20"/>
  <c r="F74" i="20" s="1"/>
  <c r="E32" i="21"/>
  <c r="F32" i="21" s="1"/>
  <c r="E44" i="21"/>
  <c r="F44" i="21" s="1"/>
  <c r="E134" i="21"/>
  <c r="F134" i="21" s="1"/>
  <c r="E52" i="22"/>
  <c r="F52" i="22" s="1"/>
  <c r="E110" i="22"/>
  <c r="F110" i="22" s="1"/>
  <c r="E38" i="23"/>
  <c r="F38" i="23" s="1"/>
  <c r="E28" i="26"/>
  <c r="F28" i="26" s="1"/>
  <c r="E28" i="34"/>
  <c r="F28" i="34" s="1"/>
  <c r="E110" i="34"/>
  <c r="F110" i="34" s="1"/>
  <c r="E174" i="34"/>
  <c r="F174" i="34" s="1"/>
  <c r="E57" i="34"/>
  <c r="F57" i="34" s="1"/>
  <c r="E91" i="34"/>
  <c r="F91" i="34" s="1"/>
  <c r="E124" i="34"/>
  <c r="F124" i="34" s="1"/>
  <c r="E156" i="34"/>
  <c r="F156" i="34" s="1"/>
  <c r="E24" i="35"/>
  <c r="F24" i="35" s="1"/>
  <c r="E132" i="35"/>
  <c r="F132" i="35" s="1"/>
  <c r="E232" i="35"/>
  <c r="F232" i="35" s="1"/>
  <c r="E348" i="35"/>
  <c r="F348" i="35" s="1"/>
  <c r="E39" i="12"/>
  <c r="F39" i="12" s="1"/>
  <c r="E54" i="19"/>
  <c r="F54" i="19" s="1"/>
  <c r="E76" i="20"/>
  <c r="F76" i="20" s="1"/>
  <c r="E38" i="21"/>
  <c r="F38" i="21" s="1"/>
  <c r="E14" i="21"/>
  <c r="F14" i="21" s="1"/>
  <c r="E46" i="21"/>
  <c r="F46" i="21" s="1"/>
  <c r="E92" i="21"/>
  <c r="F92" i="21" s="1"/>
  <c r="E10" i="22"/>
  <c r="F10" i="22" s="1"/>
  <c r="E58" i="22"/>
  <c r="F58" i="22" s="1"/>
  <c r="E32" i="26"/>
  <c r="F32" i="26" s="1"/>
  <c r="E31" i="34"/>
  <c r="F31" i="34" s="1"/>
  <c r="E112" i="34"/>
  <c r="F112" i="34" s="1"/>
  <c r="E176" i="34"/>
  <c r="F176" i="34" s="1"/>
  <c r="E26" i="35"/>
  <c r="F26" i="35" s="1"/>
  <c r="E134" i="35"/>
  <c r="F134" i="35" s="1"/>
  <c r="E236" i="35"/>
  <c r="F236" i="35" s="1"/>
  <c r="E370" i="35"/>
  <c r="F370" i="35" s="1"/>
  <c r="E51" i="12"/>
  <c r="F51" i="12" s="1"/>
  <c r="E41" i="12"/>
  <c r="F41" i="12" s="1"/>
  <c r="E12" i="18"/>
  <c r="F12" i="18" s="1"/>
  <c r="E58" i="19"/>
  <c r="F58" i="19" s="1"/>
  <c r="E80" i="20"/>
  <c r="F80" i="20" s="1"/>
  <c r="E62" i="20"/>
  <c r="F62" i="20" s="1"/>
  <c r="E40" i="21"/>
  <c r="F40" i="21" s="1"/>
  <c r="E16" i="21"/>
  <c r="F16" i="21" s="1"/>
  <c r="E94" i="21"/>
  <c r="F94" i="21" s="1"/>
  <c r="E12" i="22"/>
  <c r="F12" i="22" s="1"/>
  <c r="E62" i="22"/>
  <c r="F62" i="22" s="1"/>
  <c r="E92" i="22"/>
  <c r="F92" i="22" s="1"/>
  <c r="E35" i="34"/>
  <c r="F35" i="34" s="1"/>
  <c r="E114" i="34"/>
  <c r="F114" i="34" s="1"/>
  <c r="E178" i="34"/>
  <c r="F178" i="34" s="1"/>
  <c r="E34" i="35"/>
  <c r="F34" i="35" s="1"/>
  <c r="E136" i="35"/>
  <c r="F136" i="35" s="1"/>
  <c r="E238" i="35"/>
  <c r="F238" i="35" s="1"/>
  <c r="E372" i="35"/>
  <c r="F372" i="35" s="1"/>
  <c r="G149" i="40"/>
  <c r="G262" i="40" s="1"/>
  <c r="G190" i="40"/>
  <c r="G264" i="40" s="1"/>
  <c r="G106" i="40"/>
  <c r="G260" i="40" s="1"/>
  <c r="G305" i="40" s="1"/>
  <c r="C719" i="36"/>
  <c r="C715" i="36"/>
  <c r="C711" i="36"/>
  <c r="C416" i="36"/>
  <c r="C420" i="36" s="1"/>
  <c r="C412" i="36"/>
  <c r="C408" i="36"/>
  <c r="C274" i="36"/>
  <c r="C272" i="36"/>
  <c r="C270" i="36"/>
  <c r="C268" i="36"/>
  <c r="C266" i="36"/>
  <c r="C260" i="36"/>
  <c r="C258" i="36"/>
  <c r="C256" i="36"/>
  <c r="C254" i="36"/>
  <c r="C252" i="36"/>
  <c r="C250" i="36"/>
  <c r="C248" i="36"/>
  <c r="C125" i="36"/>
  <c r="F125" i="36" s="1"/>
  <c r="C99" i="36"/>
  <c r="C97" i="36"/>
  <c r="C95" i="36"/>
  <c r="C93" i="36"/>
  <c r="C91" i="36"/>
  <c r="F24" i="30" l="1"/>
  <c r="F14" i="30"/>
  <c r="F68" i="30"/>
  <c r="F18" i="30"/>
  <c r="F16" i="30"/>
  <c r="F58" i="30"/>
  <c r="F52" i="30"/>
  <c r="F420" i="36"/>
  <c r="F196" i="34"/>
  <c r="D31" i="37" s="1"/>
  <c r="F62" i="30"/>
  <c r="F50" i="30"/>
  <c r="F12" i="30"/>
  <c r="F66" i="30"/>
  <c r="F60" i="30"/>
  <c r="F111" i="33"/>
  <c r="D41" i="37" s="1"/>
  <c r="F26" i="30"/>
  <c r="F54" i="30"/>
  <c r="F64" i="30"/>
  <c r="F56" i="30"/>
  <c r="F333" i="32"/>
  <c r="D39" i="37" s="1"/>
  <c r="C16" i="24"/>
  <c r="C110" i="22"/>
  <c r="C104" i="22"/>
  <c r="C102" i="22"/>
  <c r="C100" i="22"/>
  <c r="C98" i="22"/>
  <c r="C92" i="22"/>
  <c r="C86" i="22"/>
  <c r="C80" i="22"/>
  <c r="C74" i="22"/>
  <c r="C70" i="22"/>
  <c r="C62" i="22"/>
  <c r="C58" i="22"/>
  <c r="C52" i="22"/>
  <c r="C46" i="22"/>
  <c r="C44" i="22"/>
  <c r="C42" i="22"/>
  <c r="C40" i="22"/>
  <c r="C38" i="22"/>
  <c r="C36" i="22"/>
  <c r="C34" i="22"/>
  <c r="C22" i="22"/>
  <c r="C18" i="22"/>
  <c r="C12" i="22"/>
  <c r="C10" i="22"/>
  <c r="C134" i="21"/>
  <c r="C114" i="21"/>
  <c r="C94" i="21"/>
  <c r="C92" i="21"/>
  <c r="C68" i="21"/>
  <c r="F59" i="21"/>
  <c r="C54" i="21"/>
  <c r="C46" i="21"/>
  <c r="C44" i="21"/>
  <c r="C40" i="21"/>
  <c r="C34" i="21"/>
  <c r="C30" i="21"/>
  <c r="C26" i="21"/>
  <c r="C22" i="21"/>
  <c r="C16" i="21"/>
  <c r="C10" i="21"/>
  <c r="C98" i="20"/>
  <c r="C92" i="20"/>
  <c r="C88" i="20"/>
  <c r="C80" i="20"/>
  <c r="C76" i="20"/>
  <c r="C74" i="20"/>
  <c r="F72" i="20"/>
  <c r="F70" i="20"/>
  <c r="C68" i="20"/>
  <c r="C62" i="20"/>
  <c r="C58" i="20"/>
  <c r="C52" i="20"/>
  <c r="C50" i="20"/>
  <c r="C48" i="20"/>
  <c r="C42" i="20"/>
  <c r="C20" i="25"/>
  <c r="C67" i="12"/>
  <c r="F65" i="12"/>
  <c r="C63" i="12"/>
  <c r="C61" i="12"/>
  <c r="F29" i="31" l="1"/>
  <c r="F53" i="37" l="1"/>
  <c r="F29" i="37"/>
  <c r="F27" i="37"/>
  <c r="F25" i="37"/>
  <c r="F23" i="37"/>
  <c r="F21" i="37"/>
  <c r="F19" i="37"/>
  <c r="F17" i="37"/>
  <c r="F15" i="37"/>
  <c r="F13" i="37"/>
  <c r="F11" i="37"/>
  <c r="F9" i="37"/>
  <c r="F19" i="29"/>
  <c r="D29" i="37" s="1"/>
  <c r="F31" i="24"/>
  <c r="D27" i="37" s="1"/>
  <c r="F55" i="26"/>
  <c r="D25" i="37" s="1"/>
  <c r="F118" i="22"/>
  <c r="D21" i="37" s="1"/>
  <c r="F44" i="25"/>
  <c r="D15" i="37" s="1"/>
  <c r="F162" i="30" l="1"/>
  <c r="D45" i="37" s="1"/>
  <c r="F56" i="31"/>
  <c r="D43" i="37" s="1"/>
  <c r="F398" i="35"/>
  <c r="D33" i="37" s="1"/>
  <c r="F64" i="23"/>
  <c r="D23" i="37" s="1"/>
  <c r="F73" i="19"/>
  <c r="D13" i="37" s="1"/>
  <c r="F26" i="18"/>
  <c r="D11" i="37" s="1"/>
  <c r="F775" i="36"/>
  <c r="D35" i="37" s="1"/>
  <c r="F763" i="28" l="1"/>
  <c r="D37" i="37" s="1"/>
  <c r="F117" i="20" l="1"/>
  <c r="D17" i="37" s="1"/>
  <c r="F143" i="21"/>
  <c r="D19" i="37" s="1"/>
  <c r="F143" i="27" l="1"/>
  <c r="D47" i="37" s="1"/>
  <c r="F74" i="12" l="1"/>
  <c r="F72" i="12"/>
  <c r="F78" i="12" l="1"/>
  <c r="D9" i="37" s="1"/>
  <c r="D53" i="37" s="1"/>
</calcChain>
</file>

<file path=xl/sharedStrings.xml><?xml version="1.0" encoding="utf-8"?>
<sst xmlns="http://schemas.openxmlformats.org/spreadsheetml/2006/main" count="56097" uniqueCount="6461">
  <si>
    <t>Item</t>
  </si>
  <si>
    <t>Unit</t>
  </si>
  <si>
    <t>Rate</t>
  </si>
  <si>
    <t>Qty</t>
  </si>
  <si>
    <t>Amount</t>
  </si>
  <si>
    <t>A</t>
  </si>
  <si>
    <t>B</t>
  </si>
  <si>
    <t>C</t>
  </si>
  <si>
    <t>D</t>
  </si>
  <si>
    <t>To Summary</t>
  </si>
  <si>
    <t>E</t>
  </si>
  <si>
    <t>F</t>
  </si>
  <si>
    <t>S.R</t>
  </si>
  <si>
    <t>07  THERMAL AND MOISTURE PROTECTION</t>
  </si>
  <si>
    <t>09- FINISHES</t>
  </si>
  <si>
    <t>05 - METALS</t>
  </si>
  <si>
    <t>08 - OPENINGS</t>
  </si>
  <si>
    <t>10 - SPECIALTIES</t>
  </si>
  <si>
    <t>03 - CONCRETE</t>
  </si>
  <si>
    <t>06- WOOD AND PLASTICS</t>
  </si>
  <si>
    <t>11 - EQUIPMENT</t>
  </si>
  <si>
    <t>12- FURNISHINGS</t>
  </si>
  <si>
    <t>04 - MASONRY</t>
  </si>
  <si>
    <t>07 - THERMAL AND MOISTURE PROTECTION</t>
  </si>
  <si>
    <t>33 - UTILITIES</t>
  </si>
  <si>
    <t>26 - ELECTRICAL</t>
  </si>
  <si>
    <t>14 - CONVEYING EQUIPMENT</t>
  </si>
  <si>
    <t>G</t>
  </si>
  <si>
    <t>H</t>
  </si>
  <si>
    <t>32 - EXTERIOR IMPROVEMENTS</t>
  </si>
  <si>
    <t>31 - EARTHWORK</t>
  </si>
  <si>
    <t>311000 - SITE CLEARING</t>
  </si>
  <si>
    <t>312000 - EARTHMOVING</t>
  </si>
  <si>
    <t>J</t>
  </si>
  <si>
    <t>K</t>
  </si>
  <si>
    <t>Description</t>
  </si>
  <si>
    <t/>
  </si>
  <si>
    <t>27 - COMMUNICATIONS</t>
  </si>
  <si>
    <t>M</t>
  </si>
  <si>
    <t>L</t>
  </si>
  <si>
    <t>28 - ELECTRONIC SAFETY AND SECURITY</t>
  </si>
  <si>
    <t>21 - FIRE SUPPRESSION</t>
  </si>
  <si>
    <t>22 - PLUMBING</t>
  </si>
  <si>
    <t>23 - HEATING, VENTILATING AND AIR CONDITIONING</t>
  </si>
  <si>
    <t>SUMMARY</t>
  </si>
  <si>
    <t>CONCRETE</t>
  </si>
  <si>
    <t>MASONRY</t>
  </si>
  <si>
    <t>METALS</t>
  </si>
  <si>
    <t>WOOD AND PLASTICS</t>
  </si>
  <si>
    <t>THERMAL AND MOISTURE PROTECTION</t>
  </si>
  <si>
    <t>OPENINGS</t>
  </si>
  <si>
    <t>FINISHES</t>
  </si>
  <si>
    <t>SPECIALTIES</t>
  </si>
  <si>
    <t>EQUIPMENT</t>
  </si>
  <si>
    <t>FURNISHINGS</t>
  </si>
  <si>
    <t>CONVEYING EQUIPMENT</t>
  </si>
  <si>
    <t>FIRE SUPPRESSION</t>
  </si>
  <si>
    <t>PLUMBING</t>
  </si>
  <si>
    <t>HEATING, VENTILATING AND AIR CONDITIONING</t>
  </si>
  <si>
    <t>ELECTRICAL</t>
  </si>
  <si>
    <t>COMMUNICATIONS</t>
  </si>
  <si>
    <t>ELECTRONIC SAFETY AND SECURITY</t>
  </si>
  <si>
    <t>EARTHWORK</t>
  </si>
  <si>
    <t>EXTERIOR IMPROVEMENTS</t>
  </si>
  <si>
    <t>UTILITIES</t>
  </si>
  <si>
    <t>TOTAL</t>
  </si>
  <si>
    <t>To Form of Tender</t>
  </si>
  <si>
    <t>03</t>
  </si>
  <si>
    <t>04</t>
  </si>
  <si>
    <t>05</t>
  </si>
  <si>
    <t>06</t>
  </si>
  <si>
    <t>07</t>
  </si>
  <si>
    <t>08</t>
  </si>
  <si>
    <t>09</t>
  </si>
  <si>
    <t>10</t>
  </si>
  <si>
    <t>11</t>
  </si>
  <si>
    <t>12</t>
  </si>
  <si>
    <t>14</t>
  </si>
  <si>
    <t>21</t>
  </si>
  <si>
    <t>22</t>
  </si>
  <si>
    <t>23</t>
  </si>
  <si>
    <t>26</t>
  </si>
  <si>
    <t>27</t>
  </si>
  <si>
    <t>28</t>
  </si>
  <si>
    <t>31</t>
  </si>
  <si>
    <t>32</t>
  </si>
  <si>
    <t>33</t>
  </si>
  <si>
    <t>GENERAL RULES AND REQUIREMENTS</t>
  </si>
  <si>
    <t>Generally</t>
  </si>
  <si>
    <t>These Preliminaries and General Requirements are applicable to the whole of the Works.</t>
  </si>
  <si>
    <t>Note</t>
  </si>
  <si>
    <t>Where any Clause, Sub-Clause or item has not been priced, has been ticked or has been dashed, it shall be deemed that the value of any such Clause, Sub-Clause or item has been included elsewhere within the Bills of Quantities.</t>
  </si>
  <si>
    <t>All quantities in the Bills of are estimated and any errors in quantities is at the Contractor's risk. Therefore, it is agreed that the Contractor shall include in his unit rates and prices for the difference between the estimated and his accurate quantities.</t>
  </si>
  <si>
    <t>The lump sum Contract Price is deemed to cover the whole of the works as shown on the drawings and described in the Specification and whether or not included in the BoQ.</t>
  </si>
  <si>
    <t>The unit rates and prices in the Bills of Quantities/Pricing Document by the Contractor shall be used solely for the determination of variations.</t>
  </si>
  <si>
    <t>The documents forming the Contract are to be taken as mutually explanatory of one another. The Employer or his representative has the authority to issue any instruction which he considers necessary to resolve an ambiguity or discrepancy. In case of any discrepancy between various Contract Documents, the Contractor shall always allow for the greatest quality, quantities, cost, value, and benefit for the Employer and the Project. The priority of documents shall be as stated in the Conditions of Contract.</t>
  </si>
  <si>
    <t>All the Authorities Requirements and Regulations, international standards and specifications related to the Works and the Contract Conditions shall apply to this Preliminaries and General Requirements.</t>
  </si>
  <si>
    <t>The Contractor shall satisfy himself on the required Scope of Works and the rates inserted shall be deemed to cover all obligations under the terms of the Contract and all matters necessary for the execution, completion, delivering a fit for purpose project and the remedy of all defects contained therein.</t>
  </si>
  <si>
    <t>The Contractor shall allow for highly qualified staff to design, execute and construct the Works, including performing administrative and supervision duties</t>
  </si>
  <si>
    <t>Contractual Requirements (Cont'd…)</t>
  </si>
  <si>
    <t>The Contractor shall provide detailed breakdown of all priced items of Bill No 00, Preliminaries and General Requirements. This breakdown of the items shall be in a format, which clearly identifies any "Mobilization &amp; Establishment", "Operation &amp; Maintenance" and "Demobilization &amp; Removal Off Site" Elements of the costs all to the satisfaction and approval of the Employer.</t>
  </si>
  <si>
    <t>If requested, the Contractor agrees to provide the Employer with further and full detailed costs calculations and breakdown of various Preliminaries Items into Labour, Plant/Equipment, Materials, Overheads &amp; Profit and other allowances.</t>
  </si>
  <si>
    <t>The Contractor shall note that the Preliminaries and General Requirements Section of the Bills of Quantities/Pricing Document shall be administered strictly in accordance with the Conditions of the Contract. Any obligations stated herein, which, in the opinion of the Employer or his representative, are not performed, either in full or in part, shall be the subject of an instruction given by the Employer or his representative in accordance with the Conditions of Contract. The valuation of such variation(s) shall be determined in accordance with the Conditions of Contract.</t>
  </si>
  <si>
    <t>The Contractor shall note that his unit rates and prices shall ensure protection of all his Scope of Works from construction works in the vicinity of the Site.</t>
  </si>
  <si>
    <t>The Contractor shall note that site levelling and formation will be performed by others. The Contractor to accept the site levels in existing conditions and allow in his unit rates and prices for receiving the site in such conditions.</t>
  </si>
  <si>
    <t>The Contractor shall only price the relevant items in the General Requirements section in accordance with the Employer's Requirements</t>
  </si>
  <si>
    <t>2. Contractor Scope &amp; Responsibility</t>
  </si>
  <si>
    <t>8. Quality Requirements</t>
  </si>
  <si>
    <t>Bonds, Warranties and Insurances in accordance with Employer's Requirements</t>
  </si>
  <si>
    <t>Bonds</t>
  </si>
  <si>
    <t>Warranties</t>
  </si>
  <si>
    <t>Insurances - 
e.g. Insurance of the Works, Third Party Liability, Workmen's Compensation, Professional Indemnity, Definitions and Interpretation, Engineer and Engineer's Representative, Assignment and Subletting etc. (CAR and Third-party Policy by the Employer)</t>
  </si>
  <si>
    <t>Permits and Authorities' Approvals, Requirements and Regulations - all necessary payments, compliance and collections</t>
  </si>
  <si>
    <t>Permits and Approvals</t>
  </si>
  <si>
    <t>Contractor Site Management and Administration</t>
  </si>
  <si>
    <t>Mobilization &amp; Site Establishment</t>
  </si>
  <si>
    <t>Operation &amp; Maintenance during Execution of Works as deemed necessary</t>
  </si>
  <si>
    <t>De-mobilization and Removal Off-Site</t>
  </si>
  <si>
    <t>Transport of Staff and Workers</t>
  </si>
  <si>
    <t>Protection of the Works</t>
  </si>
  <si>
    <t>Labour and Staff</t>
  </si>
  <si>
    <t>Health and Safety and Housekeeping</t>
  </si>
  <si>
    <t>Site Security, Fencing, Hoarding and Access Control for Contractor's Facilities Only</t>
  </si>
  <si>
    <t>Site Offices, Storage and Other Facilities at Main Site Compound for Contractor Facilities Only</t>
  </si>
  <si>
    <t>Plant, Tools and Equipment</t>
  </si>
  <si>
    <t>Daily, Weekly &amp; Monthly Site Records, Photographs and Monthly Progress Reports</t>
  </si>
  <si>
    <t xml:space="preserve">Temporary Utilities for the Works </t>
  </si>
  <si>
    <t>Traffic Diversion and Management</t>
  </si>
  <si>
    <t>Allow for all temporary diversion of vehicular and pedestrian traffic</t>
  </si>
  <si>
    <t>Establishment &amp; removal of access roads</t>
  </si>
  <si>
    <t>Maintenance of access roads</t>
  </si>
  <si>
    <t>Traffic management, safety and control as per specification</t>
  </si>
  <si>
    <t>Environmental Safety, Protection &amp; Management Plan</t>
  </si>
  <si>
    <t>The Contractor shall employ an approved NCEC environmental consultant for monitoring and reporting ready to start at commencement of works. The Contractor's environmental sub-consultant shall identify environmental monitoring, management, inspections and reporting requirements and periodic environmental audit requirements in accordance with the requirements of NCEC, ESIA, and CESMP. Refer to Scope of Works Rev. 01 Item 3.2.8</t>
  </si>
  <si>
    <t>Project Signage and Sign Boards (if Required)</t>
  </si>
  <si>
    <t>Equipment for use by the Employer’s, PMC’s and Engineer’s staff's staff</t>
  </si>
  <si>
    <t>sum</t>
  </si>
  <si>
    <t>Maintenance of surveying equipment</t>
  </si>
  <si>
    <t>Removal of surveying equipment</t>
  </si>
  <si>
    <t>Engineering, BIM, Material Submittals, Shop Drawings, As-Builts, Product Data and Samples</t>
  </si>
  <si>
    <t>Testing of materials and Works; as directed and  approved by the Engineer, to be carried out with Specialist Laboratories as required by relevant specifications</t>
  </si>
  <si>
    <t>All testing in accordance with the Employer Requirements, local and international standards and requirements.</t>
  </si>
  <si>
    <t>Allow for any other testing, trials, and samples required as per specification, not listed above (the Tender shall separately list and price below any other clause considered to have a monetary value)</t>
  </si>
  <si>
    <t>Completion &amp; Post Completion Requirements</t>
  </si>
  <si>
    <t>The contractor is to carry out the testing &amp; commissioning of services &amp; systems associated with their Works</t>
  </si>
  <si>
    <t>Operation and Maintenance Manuals</t>
  </si>
  <si>
    <t>Attic Stock as specified</t>
  </si>
  <si>
    <t>Hand Over Documents, Manuals and the likes</t>
  </si>
  <si>
    <t>Manufacturers and Product Warranties</t>
  </si>
  <si>
    <t>ACCOMMODATION &amp; WELFARE</t>
  </si>
  <si>
    <t>Staff &amp; Workers Accommodation</t>
  </si>
  <si>
    <t>Other Items</t>
  </si>
  <si>
    <t>01</t>
  </si>
  <si>
    <t xml:space="preserve">Clearing and grubbing for the entire site area including clearing vegetation, timber, trash and unsuitable material and removing top soil and disposal outside </t>
  </si>
  <si>
    <t>Site area</t>
  </si>
  <si>
    <r>
      <t>m</t>
    </r>
    <r>
      <rPr>
        <vertAlign val="superscript"/>
        <sz val="12"/>
        <rFont val="Times New Romans"/>
      </rPr>
      <t>2</t>
    </r>
  </si>
  <si>
    <t xml:space="preserve">Unclassified Excavation  including all materials encountered of any nature, and disposal unsuitable material outside the project site </t>
  </si>
  <si>
    <t>Unclassified excavation</t>
  </si>
  <si>
    <r>
      <t>m</t>
    </r>
    <r>
      <rPr>
        <vertAlign val="superscript"/>
        <sz val="12"/>
        <rFont val="Times New Romans"/>
      </rPr>
      <t>3</t>
    </r>
  </si>
  <si>
    <t>Backfill till the bottom level of sub-base layer (CBR not less than 15%), with layers 150mm thick for each layer</t>
  </si>
  <si>
    <t>Fill</t>
  </si>
  <si>
    <t>300mm Improved Subgrade Layer, Compacted to 100% M.D.D., CBR ≥ 25% (to be laid and compacted in 2 lifts 150mm each)</t>
  </si>
  <si>
    <t>Subgrade preparation/Subgrade Layer.</t>
  </si>
  <si>
    <t>PAVEMENT ASSESSMENT</t>
  </si>
  <si>
    <t xml:space="preserve">Vehicular Roads  </t>
  </si>
  <si>
    <t>321216.30 - ASPHALT PAVING</t>
  </si>
  <si>
    <t xml:space="preserve">Tack Coat </t>
  </si>
  <si>
    <t xml:space="preserve"> </t>
  </si>
  <si>
    <t>m2</t>
  </si>
  <si>
    <t>Prime Coat</t>
  </si>
  <si>
    <t>50mm Polymer Modified Bituminous (PMB) Wearing (Surface) Course, (Bitumen Performance Graded PG76-10, Grade H)</t>
  </si>
  <si>
    <t xml:space="preserve"> 80mm Polymer Modified Bituminous (PMB) Base Course, (Bitumen Performance Graded PG76-10, Grade H)</t>
  </si>
  <si>
    <t>321123 - AGGREGATE BASE COURSE</t>
  </si>
  <si>
    <t xml:space="preserve"> 150 mm Crushed Aggregate Base Course, Compacted to 100% M.D.D., CBR ≥ 80%</t>
  </si>
  <si>
    <t xml:space="preserve"> 300mm Improved Subgrade Layer, Compacted to 100% M.D.D., CBR ≥ 25% (to be laid and compacted in 2 lifts 150mm each)</t>
  </si>
  <si>
    <t>Subgrade, prepared and compacted as specified</t>
  </si>
  <si>
    <t>321313.26 - CONCRETE CURBS</t>
  </si>
  <si>
    <t>Provision and fixing pre-cast curbstone including excavation, concrete bedding and backing and mortar bed , laying and backfilling</t>
  </si>
  <si>
    <t>Precast Upstand Curb</t>
  </si>
  <si>
    <t>m</t>
  </si>
  <si>
    <t>Wheel Stop</t>
  </si>
  <si>
    <t>321723 - ROADS PAVEMENT MARKING</t>
  </si>
  <si>
    <t>Solid reflectorised white thermoplastic line, Stop line</t>
  </si>
  <si>
    <t xml:space="preserve">Reflectorised white thermoplastic line, yield line </t>
  </si>
  <si>
    <t>Reflectorised white thermoplastic line, centerline  divider</t>
  </si>
  <si>
    <t xml:space="preserve">Solid reflectorised yellow, thermoplastic line </t>
  </si>
  <si>
    <t xml:space="preserve">Solid reflectorised white, thermoplastic line </t>
  </si>
  <si>
    <t>Reflectorised white thermoplastic line, crosswalk</t>
  </si>
  <si>
    <t>Reflectorised yellow thermoplastic line, edge line marking</t>
  </si>
  <si>
    <t>Arrow Marking</t>
  </si>
  <si>
    <t>Parking bay Marking (white)</t>
  </si>
  <si>
    <t>Parking for disabled Marking(white)</t>
  </si>
  <si>
    <t>321750 - ROAD TRAFFIC SIGNS</t>
  </si>
  <si>
    <t>Small signs (not exceeding 1 sq.m area) including Single post breakaway sign support and foundation</t>
  </si>
  <si>
    <t>Large ground mounted signs (exceeding 1 sq.m area) including Two post breakaway sign support assemblies and foundation</t>
  </si>
  <si>
    <t>Cast in place concrete with 14 mpa compressive strength(cylinder); ordinary portland cement; plain</t>
  </si>
  <si>
    <t>Isolated foundations</t>
  </si>
  <si>
    <t>m³</t>
  </si>
  <si>
    <t>Raft foundations</t>
  </si>
  <si>
    <t>Ground beams</t>
  </si>
  <si>
    <t>Beds, Slab on grade</t>
  </si>
  <si>
    <t>Cast in place concrete with 40 mpa compressive strength(cylinder); ordinary  portland cement; reinforced</t>
  </si>
  <si>
    <t>Machine bases</t>
  </si>
  <si>
    <t>Slabs</t>
  </si>
  <si>
    <t>N</t>
  </si>
  <si>
    <t>Attached drop beams (drop part below slab only)</t>
  </si>
  <si>
    <t>Attached drop panels (drop part below slab only)</t>
  </si>
  <si>
    <t>Columns</t>
  </si>
  <si>
    <t>Pedestals</t>
  </si>
  <si>
    <t>Walls</t>
  </si>
  <si>
    <t>Staircases</t>
  </si>
  <si>
    <t>Upstands</t>
  </si>
  <si>
    <t>Trenches and pits (including walls and base slab)</t>
  </si>
  <si>
    <t>Basement Walls</t>
  </si>
  <si>
    <t>Steel reinforcement</t>
  </si>
  <si>
    <t>High yield steel; 500 mpa specified yield strength</t>
  </si>
  <si>
    <t>T</t>
  </si>
  <si>
    <t>033000 - CAST IN PLACE CONCRETE</t>
  </si>
  <si>
    <t>Bituminous damp-proofing coating,  applied to reinforced 'concrete surfaces in direct contact with soil not receiving water proofing membrane ,including appropriate protection system, for the following:</t>
  </si>
  <si>
    <t>Ground beams,</t>
  </si>
  <si>
    <t>m²</t>
  </si>
  <si>
    <t>Edges of beds</t>
  </si>
  <si>
    <t>Waterproofing sheet, applied to reinforced concrete surfaces in direct contact with soil including appropriate protection system, for the following:</t>
  </si>
  <si>
    <t>Foundations ( bottom, sides &amp; top)</t>
  </si>
  <si>
    <t>Columns necks, Pedestals</t>
  </si>
  <si>
    <t>Walls necks,</t>
  </si>
  <si>
    <t>Chemical waterproof coating applied to internal surfaces of water retaining structures  such as;</t>
  </si>
  <si>
    <t>Internal surface of slabs and walls of underground water tanks</t>
  </si>
  <si>
    <t>071113 - BITUMINOUS DAMP-PROOFING</t>
  </si>
  <si>
    <t>071616 - CRYSTALLINE WATER PROOFING</t>
  </si>
  <si>
    <t>TRANSPORTATION WORKS</t>
  </si>
  <si>
    <t>Site preparation</t>
  </si>
  <si>
    <t>Clearing the site generally</t>
  </si>
  <si>
    <t>item</t>
  </si>
  <si>
    <t>Excavating</t>
  </si>
  <si>
    <t>Foundations, Basements and the like</t>
  </si>
  <si>
    <t>Soil fill and engineered fill</t>
  </si>
  <si>
    <t>Engineered fill, below slab on grade</t>
  </si>
  <si>
    <t>Engineered Fill (Provisional), below foundations</t>
  </si>
  <si>
    <t>051200 - STRUCTURAL STEEL FRAMING</t>
  </si>
  <si>
    <t>Ton</t>
  </si>
  <si>
    <t>Checkered plates with accessories</t>
  </si>
  <si>
    <t>053100 – STEEL DECKING</t>
  </si>
  <si>
    <t>Reinforced concrete slab on top of corrugated sheet with accessories (minimum concrete compressive strength is 30 Mpa)</t>
  </si>
  <si>
    <r>
      <t>m</t>
    </r>
    <r>
      <rPr>
        <vertAlign val="superscript"/>
        <sz val="10"/>
        <rFont val="Times New Roman"/>
        <family val="1"/>
      </rPr>
      <t>2</t>
    </r>
  </si>
  <si>
    <t>035440 - CEMENT-BASED SCREED</t>
  </si>
  <si>
    <t>Cement-sand screed; laid to falls, finished to receive sheet membrane; to</t>
  </si>
  <si>
    <t>Roofs; 50 min. thick</t>
  </si>
  <si>
    <r>
      <t>m</t>
    </r>
    <r>
      <rPr>
        <sz val="12"/>
        <rFont val="Calibri"/>
        <family val="2"/>
      </rPr>
      <t>²</t>
    </r>
  </si>
  <si>
    <t>Triangular fillet; 50 x 50</t>
  </si>
  <si>
    <t>Cement-sand screed; trowelled smooth, finished to receive flexible finish; to</t>
  </si>
  <si>
    <t>Floors; 100 thick</t>
  </si>
  <si>
    <t xml:space="preserve">042000 - UNIT MASONRY </t>
  </si>
  <si>
    <t>Concrete hollow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</si>
  <si>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100 thick</t>
  </si>
  <si>
    <t>Walls; 150 thick</t>
  </si>
  <si>
    <t>Walls; 200 thick</t>
  </si>
  <si>
    <t>Walls; 300 thick</t>
  </si>
  <si>
    <t>Walls; 400 thick</t>
  </si>
  <si>
    <t>055000 - METAL FABRICATIONS</t>
  </si>
  <si>
    <t>Ladders; galvanized steel; including brackets; all accessories and paint, fittings and fixing; complete; as specified and as shown on drawings; to</t>
  </si>
  <si>
    <t>Ladders</t>
  </si>
  <si>
    <t xml:space="preserve">Trench cover; galvanized steel; including continuous angle frame set in concrete, continuous edge strip welded to steel angle, neoprene strips, paint, fittings and fixings; complete; as specified and shown on Drawings. </t>
  </si>
  <si>
    <t>Channel cover</t>
  </si>
  <si>
    <t>Safety barriers; fabricated from impact core pipe, galvanized steel base plate; including finishing, fittings and fixings; complete; as specified and shown on Drawings</t>
  </si>
  <si>
    <t>Safety barriers</t>
  </si>
  <si>
    <t>Pipe bollards; fabricated from steel pipe, stainless steel plate cap and base plate; including expansion anchors, fittings and fixings; complete; as specified and shown on Drawings</t>
  </si>
  <si>
    <t>Pipe bollards</t>
  </si>
  <si>
    <t>Roof access hatch covers; comprising steel angle frame, cover; including pull handles, paint, fittings and fixings; complete; as specified and shown on Drawings</t>
  </si>
  <si>
    <t>Hatch covers</t>
  </si>
  <si>
    <t>055300 - METAL GRATINGS</t>
  </si>
  <si>
    <t>Galvanized steel gratings; comprising bearing steel bars, cross bars; including steel angle frame set in concrete, neoprene strip, fittings and fixings; complete; as specified and shown on Drawings</t>
  </si>
  <si>
    <t>Channel grating</t>
  </si>
  <si>
    <t>055213 - PIPE AND TUBE RAILINGS</t>
  </si>
  <si>
    <t>Balustrades and handrails; constructed from tubular galvanized steel, finished to receive paint; comprising top rail, intermediate rails and posts; including paint, bolts, cover plate, fittings and fixings; complete; as specified and shown on Drawings</t>
  </si>
  <si>
    <t>Floor mounted</t>
  </si>
  <si>
    <t>Handrail; constructed from stainless steel tubular section handrail, brackets; including cover plate, fittings and fixings; complete; as specified and shown on Drawings</t>
  </si>
  <si>
    <t>Wall mounted</t>
  </si>
  <si>
    <t>064116 - PLASTIC-LAMINATE-FACED ARCHITECTURAL CABINETS</t>
  </si>
  <si>
    <t>Shoe rack cabinet;; MDF construction faced on all exposed surfaces with plastic laminate carcass, shelves, dividers; including softwood blocking, fittings and fixings; complete; as specified and shown on Drawings</t>
  </si>
  <si>
    <t>Shoe rack cabinet</t>
  </si>
  <si>
    <t>064219 - PLASTIC-LAMINATED-FACED WOOD PANELING</t>
  </si>
  <si>
    <t>Wood panelling; including vertical and horizontal softwood blocking, expansion bolts, finishing, fittings and fixings; complete; as specified and shown on Drawings</t>
  </si>
  <si>
    <t>Lining to walls; with wood effect finish; type IAWP-02</t>
  </si>
  <si>
    <t>Wood panelling; comprising 19 thick plywood, A/C grade with two coats of fire-retardant paint; including anchorage to walls; countersunk screw heads; fittings and fixings; complete; as specified and shown on Drawings</t>
  </si>
  <si>
    <t>Lining to walls</t>
  </si>
  <si>
    <t>064400 - ORNAMENTAL WOODWORK</t>
  </si>
  <si>
    <t>Decorative wood mihrab; comprising MFD construction finished to receive paint; including paint, frame, softwood blocking, fittings and fixings; complete; as specified and shown on Drawings</t>
  </si>
  <si>
    <t>Mihrab</t>
  </si>
  <si>
    <t>Nr</t>
  </si>
  <si>
    <t>066200 - CAST PLASTIC (GRP) FABRICATIONS</t>
  </si>
  <si>
    <t>GRP access ladder; Fiberglass-composite ladder; made of pultured tubing comprising flat strings and bar rungs coated with abrasive materials for slip resistance; including softwood stiffener, stainless steel expansion bolts, fittings and fixings; complete; as specified and as shown on Drawings</t>
  </si>
  <si>
    <t>GRP access ladder</t>
  </si>
  <si>
    <t>071416 - COLD FLUID-APPLIED WATERPROOFING</t>
  </si>
  <si>
    <t>Cold fluid  applied waterproofing membrane; single component modified polyurethane, seamless, joint- free, water and weather tight elastomeric membrane; complete; as specified and shown on drawings; to and shown on drawings; to</t>
  </si>
  <si>
    <t>Floors and upstands in wet areas</t>
  </si>
  <si>
    <t>072100 - THERMAL INSULATION</t>
  </si>
  <si>
    <t>Rigid extruded polystyrene insulation boards; loose laid; including fittings and fixings; complete; as specified and shown on Drawings; to</t>
  </si>
  <si>
    <t>Roofs; 150 thick</t>
  </si>
  <si>
    <t>074113.16 - STANDING-SEAM METAL ROOF PANELS</t>
  </si>
  <si>
    <t>Standing seam aluminium roof system, factory formed and field assembled, high performance coating finish; including rockwool thermal insulation, structural deck, vapour barrier, secondary steel structure, purlins, halter clip, gutter, fittings and fixings; complete; as specified and shown on Drawings.</t>
  </si>
  <si>
    <t>Roofing system</t>
  </si>
  <si>
    <t>Vertical standing seam to walls</t>
  </si>
  <si>
    <t>Canopy</t>
  </si>
  <si>
    <t>074213.19 - INSULATED METAL WALL PANELS</t>
  </si>
  <si>
    <t>Insulated metal panel cladding system; factory formed, high performance coating finish; including secondary steel supports, aluminium mullion, flashings, trims, brackets, rockwool thermal insulation and gypsum board panels where required; all accessories; fixing and finishing; complete; as specified and as shown on Drawings.</t>
  </si>
  <si>
    <t>Walls; including vertical fins</t>
  </si>
  <si>
    <t>Steel barrier; 2500 high</t>
  </si>
  <si>
    <t>074213.23 - METAL COMPOSITE MATERIAL WALL PANELS</t>
  </si>
  <si>
    <t xml:space="preserve">Aluminium composite panel cladding (ACP); comprising aluminium sheets exterior face with high performance coating finish; including steel supports, thermal insulation where required, stiffeners, brackets; fittings and fixings; complete; as specified and as shown on Drawings; </t>
  </si>
  <si>
    <t>Canopy; top, bottom and sides</t>
  </si>
  <si>
    <t>075323 - ETHYLENE-PROPYLENE-DIENE-MONOMER (EPDM) ROOFING</t>
  </si>
  <si>
    <t>EPDM waterproofing membrane; flexible sheet; fully adhered on trowelled smooth surfaces; including fixing; as specified and as shown on drawings; to</t>
  </si>
  <si>
    <t>Roofs</t>
  </si>
  <si>
    <t>Geotextile sheet; as specified and as shown on drawings; to</t>
  </si>
  <si>
    <t>Protective covering ballast; round edge washed gravel 20 mm to 30 mm diameter; as specified and as shown on drawings; to</t>
  </si>
  <si>
    <t>Concrete roof tiles and fittings; precast, hydraulically pressed concrete tiles, loose laid on paving support; complete; as specified and shown on drawings; to</t>
  </si>
  <si>
    <t>Roofs; 500 x 500 x 50 thick</t>
  </si>
  <si>
    <t>Elastomeric coating; U.V. protection to waterproof membrane; to</t>
  </si>
  <si>
    <t>076200 - SHEET METAL FLASHING AND TRIM</t>
  </si>
  <si>
    <t>Accessories; aluminium alloy; complete; as specified and shown on Drawings</t>
  </si>
  <si>
    <t>Aluminium pressure plate 30 x 4 thick; including sealant, backing cord and fixings</t>
  </si>
  <si>
    <t>Aluminium flashing; including fixing; complete; as specified and as shown on drawings; to</t>
  </si>
  <si>
    <t>Roof parapet; 900 girth</t>
  </si>
  <si>
    <t>081113 - HOLLOW METAL DOORS AND FRAMES</t>
  </si>
  <si>
    <t>Flush steel doors; constructed from steel section frame, infill with non combustible thermal and acoustic insulating material where required, galvanized steel sheet both skins, factory primed for painting; including frames, architraves, paint, hardware set, fittings and fixings; complete; as specified and as per door schedule</t>
  </si>
  <si>
    <t>Size 600 x 2000 high</t>
  </si>
  <si>
    <t>Size 800 x 2200 high</t>
  </si>
  <si>
    <t>Size 900 x 2200 high</t>
  </si>
  <si>
    <t>Size 915 x 2200 high</t>
  </si>
  <si>
    <t>Size 920 x 2300 high</t>
  </si>
  <si>
    <t>Size 1000 x 2200 high</t>
  </si>
  <si>
    <t>Size 1015 x 2200 high</t>
  </si>
  <si>
    <t>Size 1105 x 2200 high</t>
  </si>
  <si>
    <t>Size 1115 x 2200 high</t>
  </si>
  <si>
    <t>Size 1120 x 2200 high</t>
  </si>
  <si>
    <t>Size 1150 x 2200 high</t>
  </si>
  <si>
    <t>Size 1200 x 2200 high</t>
  </si>
  <si>
    <t>Size 1250 x 2000 high</t>
  </si>
  <si>
    <t>Size 1400 x 2200 high</t>
  </si>
  <si>
    <t>Size 1400 x 2700 high</t>
  </si>
  <si>
    <t>Size 1500 x 2200 high</t>
  </si>
  <si>
    <t>Size 1600 x 2100 high</t>
  </si>
  <si>
    <t>Size 1600 x 2200 high</t>
  </si>
  <si>
    <t>Size 1700 x 2200 high</t>
  </si>
  <si>
    <t>Size 1850 x 2100 high</t>
  </si>
  <si>
    <t>Size 1950 x 2200 high</t>
  </si>
  <si>
    <t>Size 1950 x 2330 high</t>
  </si>
  <si>
    <t>Size 2500 x 2200 high</t>
  </si>
  <si>
    <t>Steel sliding doors</t>
  </si>
  <si>
    <t>Size 4000 x 2500 high</t>
  </si>
  <si>
    <t>Closets doors; fire rated; galvanized steel; steel sheets faced on both sides, polyurethane foam filling core where required, with associated frames and hardware, factory primed for painting; including paint, ironmongery, all necessary fittings and fixings; complete; as specified and shown on Drawings</t>
  </si>
  <si>
    <t>Size 900 x 1800 high</t>
  </si>
  <si>
    <t>Size 1250 x 1800 high</t>
  </si>
  <si>
    <t>Access steel panels; fabricated from steel sheet faces and frame; including frame, spring closer, paint, ironmongery, fittings and fixings; complete; as specified and shown on Drawings</t>
  </si>
  <si>
    <t>Size 600 x 900 mm high</t>
  </si>
  <si>
    <t>Size 650 x 900 mm high</t>
  </si>
  <si>
    <t>Size 600 x 1200 mm high</t>
  </si>
  <si>
    <t>Size 600 x 2000 mm high</t>
  </si>
  <si>
    <t>Electrical closets; galvanized steel; steel sheets faced on both sides, polyurethane foam filling core where required, with associated frames and hardware, factory primed for painting; including paint, ironmongery, all necessary fittings and fixings; complete; as specified and shown on Drawings</t>
  </si>
  <si>
    <t>Electrical closets</t>
  </si>
  <si>
    <t>Water tank access panel; galvanized steel sheet on both sides; hollow core; including steel angle frame, bracing, ironmongery, paint fittings and fixings; complete; as specified and shown on Drawings</t>
  </si>
  <si>
    <t>Water tank access panel</t>
  </si>
  <si>
    <t>081416 - FLUSH WOOD DOORS</t>
  </si>
  <si>
    <t>Flush wood doors; semi-solid core; comprising preservative treated softwood framing and noggings faced both sides with 6 mm plywood glued and pressed to framing and lipped on all edges with hardwood,  infill with non combustible thermal and acoustic insulating material where required, finished to receive paint; including frames, architraves, hardware set, paint, fittings and fixings; complete; as specified and as per door schedule</t>
  </si>
  <si>
    <t>Size 750 x 2200 high</t>
  </si>
  <si>
    <t>Size 2000 x 3000 high</t>
  </si>
  <si>
    <t>Size 2400 x 3000 high</t>
  </si>
  <si>
    <t>084413 - GLAZED ALUMINUM CURTAIN WALLS</t>
  </si>
  <si>
    <t>Aluminium alloy stick curtain wall system; pvdf coating finish; including structural steel sub-frames, glazing, fixings, bedding, pointing, flashings, glazing, gaskets and beads, fire stopping materials, ironmongery and operating gear for opening lights and doors, fittings and fixings; complete as specified and shown on Drawings</t>
  </si>
  <si>
    <t>Curtain wall system</t>
  </si>
  <si>
    <t>085113 - ALUMINIUM WINDOWS</t>
  </si>
  <si>
    <t>Windows and screens; aluminium alloy; with powder coating finish; including subframe, fixings, bedding, pointing, glass, glazing gaskets and beads, ironmongery; complete; as specified and shown on Drawings</t>
  </si>
  <si>
    <t>Size 1000 x 2000  high</t>
  </si>
  <si>
    <t>Size 1000 x 3000 high</t>
  </si>
  <si>
    <t>Size 1000 x 8000 high</t>
  </si>
  <si>
    <t>089119 - FIXED LOUVERS</t>
  </si>
  <si>
    <t>Aluminium alloy fixed louvers; powder coated finish; comprising blades, frame; including steel structure, supports, fittings and fixings; complete; as specified and as shown on Drawings; to</t>
  </si>
  <si>
    <t>Louvers</t>
  </si>
  <si>
    <t xml:space="preserve">Penthouses </t>
  </si>
  <si>
    <t>Roof enclosure</t>
  </si>
  <si>
    <t>092400 - PORTLAND CEMENT PLASTERING</t>
  </si>
  <si>
    <t>Cement-sand plaster; plain finish; to</t>
  </si>
  <si>
    <t>Walls; 15 thick; internal</t>
  </si>
  <si>
    <t>Walls; 20 thick; external</t>
  </si>
  <si>
    <t>092900 - GYPSUM BOARD</t>
  </si>
  <si>
    <t>Gypsum boards suspended ceilings; finished to receive paint; including acoustical sealants, upstands, suspension system, edge trims, hangers, fittings and fixings; complete; as specified and shown on drawings; to</t>
  </si>
  <si>
    <t>Ceilings; type IGYP-01</t>
  </si>
  <si>
    <t>Ceilings; type IGYP-02; moisture resistant</t>
  </si>
  <si>
    <t>Ceilings; type IGYP-03; moisture resistant</t>
  </si>
  <si>
    <t>Ceilings; type IGYP-100</t>
  </si>
  <si>
    <t>Gypsum board dry wall panels; with integral insulation and metal framing; boarded both sides; smooth surface finish; fire rated where applicable; including all necessary fixings and fittings; as shown on Drawings</t>
  </si>
  <si>
    <t>Partitions; 120 wide</t>
  </si>
  <si>
    <t>093000 - TILING</t>
  </si>
  <si>
    <t>Porcelain tiles and fittings; vitrified, with non-slip finish; including cement-sand screed; to</t>
  </si>
  <si>
    <t>Floors; 900 x 900; type IPT-01</t>
  </si>
  <si>
    <t>Floors; 600 x 600; type IPT-02</t>
  </si>
  <si>
    <t>Floors; terrazzo imitation; 600 x 600; type IPT-03</t>
  </si>
  <si>
    <t>Floors; 300 x 300; type IPT-100</t>
  </si>
  <si>
    <t>Skirtings; type IPTB-01</t>
  </si>
  <si>
    <t>Skirtings; type IPTB-02</t>
  </si>
  <si>
    <t>Skirtings; terrazzo imitation; type IPTB-03</t>
  </si>
  <si>
    <t>Skirtings; type IPTB-100</t>
  </si>
  <si>
    <t>Porcelain tiles and fittings; vitrified sating glazed with cushion edges and spaces lugs; to</t>
  </si>
  <si>
    <t>Walls; 300 x 600; type IPT-04</t>
  </si>
  <si>
    <t>095133 - ACOUSTICAL METAL PAN CEILINGS</t>
  </si>
  <si>
    <t>Metal panel suspended ceilings; comprising clip-in- micro perforated powder coated aluminium ceiling tiles with fiberglass infill, square edges, flat surface; including concealed suspension system, hangers, angles and edge trims; complete; as specified; to</t>
  </si>
  <si>
    <t>Ceilings; 600 x 600 mm; type IACT-01</t>
  </si>
  <si>
    <t>Combination gypsum board and metal panel suspended ceilings; including paint on gypsum, suspension system, hangers, angles and edge trims; complete; as specified and shown on drawings; to</t>
  </si>
  <si>
    <t>Ceilings; combination of types IGYP-01 and IACT-01</t>
  </si>
  <si>
    <t>096816 - SHEET CARPETING</t>
  </si>
  <si>
    <t>Heavy duty best quality carpet wall to wall; including trowelled smooth cement-sand screed; to</t>
  </si>
  <si>
    <t>Floors; type ICPR-01</t>
  </si>
  <si>
    <t>Floors; type ICPR-02</t>
  </si>
  <si>
    <t>Floors; type ICPR-03</t>
  </si>
  <si>
    <t>Skirtings; 100 high wood; type IWDB-01</t>
  </si>
  <si>
    <t>096900 - ACCESS FLOORING</t>
  </si>
  <si>
    <t>Raised access floors; comprising stainless steel modular panels; including adjustable metal pedestals, accessories fittings and fixings; complete; as specified and shown on drawings</t>
  </si>
  <si>
    <t>Floors; finished with carpet; type ICPR-03</t>
  </si>
  <si>
    <t>099113 - EXTERIOR PAINTING</t>
  </si>
  <si>
    <t>External acrylic emulsion paint, resin based, water-resistant suitable for repeated washing and scrubbing; to concrete, masonry, render and plaster; to</t>
  </si>
  <si>
    <t xml:space="preserve">099123 - INTERIOR PAINTING </t>
  </si>
  <si>
    <t>Interior acrylic emulsion paint; resin based, water-resistant suitable for repeated washing and scrubbing, to concrete, masonry, render and plaster; to</t>
  </si>
  <si>
    <t>Walls; type IPNT-01</t>
  </si>
  <si>
    <t>Walls; type IPNT-02</t>
  </si>
  <si>
    <t>Walls; type IPNT-03</t>
  </si>
  <si>
    <t>Walls; type IPNT-04</t>
  </si>
  <si>
    <t>Walls; type IPNT-100</t>
  </si>
  <si>
    <t>Ceilings</t>
  </si>
  <si>
    <t>099600 - HIGH-PERFORMANCE COATINGS</t>
  </si>
  <si>
    <t>Heavy duty epoxy concrete floor sealer; water dispersed, slip resistant, coloured, sealer and dust proofer to trowelled smooth surfaces; to</t>
  </si>
  <si>
    <t>Floors; type IEP-100</t>
  </si>
  <si>
    <t>101423 - PANEL SIGNAGE</t>
  </si>
  <si>
    <t xml:space="preserve">Supply and install internal and external signs; comprising identification, directional, label, information signs, logos; including pre-drilled aluminium shim-plates, base plates, suspension system, fittings and fixings; complete; as specified and shown on drawings </t>
  </si>
  <si>
    <t>Type DR102</t>
  </si>
  <si>
    <t>Type ID103</t>
  </si>
  <si>
    <t>Type ID107</t>
  </si>
  <si>
    <t>Type ID201</t>
  </si>
  <si>
    <t>102113 - TOILET COMPARTMENTS</t>
  </si>
  <si>
    <t>Toilet and shower compartments; comprising high pressure laminated factory finished partitions and doors; including pilaster shoes and sleeves, brackets, door stop and hook; hardware and ironmongery; fittings and fixings; complete; as specified and as shown on Drawings</t>
  </si>
  <si>
    <t>Cubical partitions including doors</t>
  </si>
  <si>
    <t>Urinal partition</t>
  </si>
  <si>
    <t>102219 - DEMOUNTABLE PARTITIONS</t>
  </si>
  <si>
    <t>Glazed partitions; including glazing gaskets, glass, doors, sealant, ironmongery, fittings and fixings; complete; as specified and shown on drawings</t>
  </si>
  <si>
    <t>Glazed partitions</t>
  </si>
  <si>
    <t>Extra over for door opening</t>
  </si>
  <si>
    <t>102800 - TOILET, BATH, AND LAUNDRY ACCESSORIES</t>
  </si>
  <si>
    <t>Toilet accessories; including fixing; as specified and as sanitary accessories schedule.</t>
  </si>
  <si>
    <t>Toilet accessories (Number of toilets=48)</t>
  </si>
  <si>
    <t>Toilet accessories (ADA toilets=10)</t>
  </si>
  <si>
    <t>112600 - UNIT KITCHENS</t>
  </si>
  <si>
    <t>Supply and install the following kitchen appliances; complete; as specified, schedule, and as shown on Drawings.</t>
  </si>
  <si>
    <t>Kitchen appliances</t>
  </si>
  <si>
    <t>120000 - FURNITURE</t>
  </si>
  <si>
    <t>Supply and install furniture at location; including all accessories, assembling and fixings; complete; as specified and as per furniture layout, FF&amp;E schedule, and specification</t>
  </si>
  <si>
    <t>Furniture</t>
  </si>
  <si>
    <t>123661 - SIMULATED STONE COUNTERTOPS</t>
  </si>
  <si>
    <t>Pantry cabinet; comprising solid surface countertop, backsplash, plastic laminate finish to all exposed surface carcass; including drawers, doors, shelves, dividers, skirting, timber support framing and blocking, filler piece, ironmongery, accessories, fittings and fixings; complete; as specified and as shown on Drawings.</t>
  </si>
  <si>
    <t>Pantry floor and wall mounted cabinets</t>
  </si>
  <si>
    <t>Vanity counter; comprising solid surface counter top and fascia; including steel supports, fittings and fixings; complete; as specified and as shown on Drawings.</t>
  </si>
  <si>
    <t>Vanity counter</t>
  </si>
  <si>
    <t>Ablution seats; comprising solid surface material; including fixings; complete; as specified and shown on Drawings</t>
  </si>
  <si>
    <t>Size 400 x 400 x 400 high</t>
  </si>
  <si>
    <t>L.m</t>
  </si>
  <si>
    <t>Concrete Flush Curb, 100x600x250mm, including all civil works and accessories.</t>
  </si>
  <si>
    <t>Curbs and Edge Restraints</t>
  </si>
  <si>
    <t xml:space="preserve">Medium Grey Precast Concrete Pavers - 200x600x60mm, 50mm sand bedding layer, 200mm aggregate base course, geotextile, 300mm capillary break layer. </t>
  </si>
  <si>
    <t xml:space="preserve">Light Grey Precast Concrete Pavers, Shot blasted finish, 200x600x60mm, 50mm sand bedding layer, 200mm aggregate base course, geotextile, 300mm capillary break layer. </t>
  </si>
  <si>
    <t>Concrete Paving</t>
  </si>
  <si>
    <t>321400 - UNIT PAVING</t>
  </si>
  <si>
    <t>Tree Uplight</t>
  </si>
  <si>
    <t>Lighting Bollard</t>
  </si>
  <si>
    <t>Lighting Pole</t>
  </si>
  <si>
    <t>Bench 50x200x45cm</t>
  </si>
  <si>
    <t>Litter Bin with Ashtray</t>
  </si>
  <si>
    <t>Litter Bin</t>
  </si>
  <si>
    <t>Site Furniture</t>
  </si>
  <si>
    <t>323300 - SITE FURNISHINGS</t>
  </si>
  <si>
    <t>m3</t>
  </si>
  <si>
    <t>Planting soil for groundcovers</t>
  </si>
  <si>
    <t>Planting soil for shrubs</t>
  </si>
  <si>
    <t>Planting soil for trees</t>
  </si>
  <si>
    <t>To planting areas, sweet soil mixed with compost and fertilizers and all other necessary amendments, for all planting areas, as per the below calculations:
1.Trees pit (1.5x1.5x1.5)
2.Shrubs and (0.5m depth)
3.Ground cover (0.3m depth)</t>
  </si>
  <si>
    <t>329113 - SOIL PREPARATION</t>
  </si>
  <si>
    <t>329300 - PLANTS</t>
  </si>
  <si>
    <t>Planting of vegetation specified on drawings, including soil amendments, application of fertilizer, planting soil, mulch, weed barrier, pesticide, plant stabilizating system and all other miscellaneous material and accessories.</t>
  </si>
  <si>
    <t>Trees</t>
  </si>
  <si>
    <t>Albezia Lebbeck</t>
  </si>
  <si>
    <t>Acacia Farnesiana</t>
  </si>
  <si>
    <t>Acacia Sieberiana</t>
  </si>
  <si>
    <t>Terminalia Arjuna</t>
  </si>
  <si>
    <t>Shrubs</t>
  </si>
  <si>
    <t>Anabsis Setifera</t>
  </si>
  <si>
    <t>Salsola Drummondii</t>
  </si>
  <si>
    <t>Suaeda Fruticosa</t>
  </si>
  <si>
    <t>Ground Cover</t>
  </si>
  <si>
    <t>Cenchrus Ciliaris</t>
  </si>
  <si>
    <t>Helitropium Curassavicum</t>
  </si>
  <si>
    <t>Imperata Cylindrica</t>
  </si>
  <si>
    <t>Pennisetum Setaceum Rubrum</t>
  </si>
  <si>
    <t>Plant Mixes</t>
  </si>
  <si>
    <t>Cenchrus Ciliaris 75% + Imperata Cylindrica 25%</t>
  </si>
  <si>
    <t xml:space="preserve">Cenchrus Ciliaris </t>
  </si>
  <si>
    <t>Gravel / Plant Mixes</t>
  </si>
  <si>
    <t>Light grey color gravel, 70mm thick, of size up to 6mm, light grey color</t>
  </si>
  <si>
    <t>Gravel 75% + Pennisetum Setaceum 25%</t>
  </si>
  <si>
    <t xml:space="preserve">Gravel </t>
  </si>
  <si>
    <t>P</t>
  </si>
  <si>
    <t>Q</t>
  </si>
  <si>
    <t>POTABLE WATER WORKS</t>
  </si>
  <si>
    <t>PIPEWORK - PIPES</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</si>
  <si>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</si>
  <si>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EMC</t>
  </si>
  <si>
    <t>Nominal dia 75mm</t>
  </si>
  <si>
    <t>In trenches depth 1.2m-2.0 m.</t>
  </si>
  <si>
    <t>Nominal dia 110mm</t>
  </si>
  <si>
    <t>Nominal dia 180mm</t>
  </si>
  <si>
    <t>In trenches depth 1.5m-2.0 m.</t>
  </si>
  <si>
    <t>Nominal dia 200mm</t>
  </si>
  <si>
    <t>Nominal dia 315mm</t>
  </si>
  <si>
    <t>Gate Valves ( buried with surface boxes )</t>
  </si>
  <si>
    <t>Hand operated gate valves buried inside surface box, work includes surface box, heavy duty DI frame and cover, concrete bases, protection tubes, lengthening rod, muff coupling socketed joint, with extension spindle including accessories, according to drawings and specifications.</t>
  </si>
  <si>
    <t>Air Valves</t>
  </si>
  <si>
    <t xml:space="preserve">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 </t>
  </si>
  <si>
    <t>Washout Valves</t>
  </si>
  <si>
    <t xml:space="preserve">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 </t>
  </si>
  <si>
    <t>WATER PUMP STATION</t>
  </si>
  <si>
    <t>Supply and Install water pump station with all fittings as specified to the requirements of water supply  with connections &amp; adaptors all as per drawings, etc. and any other requirements to suit the pump specs as directed by the Engineer, and all related excavation, backfilling, disposal  (including excavation in rock), thrust block, surface rehabilitation, warning tape, dewatering and associated  works complete as per relevant Authority standards</t>
  </si>
  <si>
    <t>PUMP</t>
  </si>
  <si>
    <t>Flow Discharge  87 L/s</t>
  </si>
  <si>
    <t>Head 5 Bar</t>
  </si>
  <si>
    <t>FIRE WATER WORKS</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</si>
  <si>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</si>
  <si>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Nominal dia 225mm</t>
  </si>
  <si>
    <t>Fire Hydrant</t>
  </si>
  <si>
    <t>Supply and installation of wet barrel type fire hydrants including necessary pipe works, plinths, nut &amp; bolts, isolation valve with surface box, hydrant protector and all other accessories including excavation in any material including rock, backfilling with approved bedding/surround/fill materials, disposal, dewatering, blinding, concreting, reinforcement, formwork...etc. complete as per drawings and specification.</t>
  </si>
  <si>
    <t xml:space="preserve">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</si>
  <si>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 </t>
  </si>
  <si>
    <t>SEWERAGE WORKS</t>
  </si>
  <si>
    <t>PIPE WORKS</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</si>
  <si>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</si>
  <si>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GRP (SN 10,000) pipes nominal size 200-300mm</t>
  </si>
  <si>
    <t>Nominal size: 200mm</t>
  </si>
  <si>
    <t xml:space="preserve">In trenches depth 1.5 - 4m   </t>
  </si>
  <si>
    <t>GRP (SN 10,000) pipes nominal size 300-600mm</t>
  </si>
  <si>
    <t>Nominal size: 250mm</t>
  </si>
  <si>
    <t>Nominal size: 400mm</t>
  </si>
  <si>
    <t>MANHOLES</t>
  </si>
  <si>
    <t>Supply and install complete the following precast reinforced concrete manholes of 1200mm internal diameter, including excavation, backfilling, compaction, benching, protecting internal concrete surfacing by epoxy sulfide, applying 3 coats of coal tar epoxy paint for outside wall protection and/or applying bituminous emulsion coating on external surface for protection, polyethylene coated stainless steel steps and epoxy mortar protection to benching, backfilling and compacting, heavy duty cover and frame complete in all respect as per drawings and specifications</t>
  </si>
  <si>
    <t>depth 1.5 - 4m</t>
  </si>
  <si>
    <t>IRRIAGTION WORKS</t>
  </si>
  <si>
    <t>Nominal dia 40mm</t>
  </si>
  <si>
    <t>Nominal dia 50mm</t>
  </si>
  <si>
    <t xml:space="preserve">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 </t>
  </si>
  <si>
    <t xml:space="preserve">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 </t>
  </si>
  <si>
    <t>UTILTIES COMPONENTS</t>
  </si>
  <si>
    <t xml:space="preserve">WATER TANKS </t>
  </si>
  <si>
    <t xml:space="preserve">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
</t>
  </si>
  <si>
    <t>100 m3 effective volume GLS tank with 500 mm free board minimum</t>
  </si>
  <si>
    <t>230519 - METERS AND GAGES FOR HVAC PIPING</t>
  </si>
  <si>
    <t>Meters and gages</t>
  </si>
  <si>
    <t>Allow for thermometers, pressure gauges, etc. as per specifications and drawings.</t>
  </si>
  <si>
    <t>230523 - GENERAL-DUTY VALVES FOR HVAC PIPING</t>
  </si>
  <si>
    <t>Gate valves</t>
  </si>
  <si>
    <t>Ball valves</t>
  </si>
  <si>
    <t>Drain valves</t>
  </si>
  <si>
    <t>Balancing valves</t>
  </si>
  <si>
    <t>Thermal-energy flowmeter</t>
  </si>
  <si>
    <t>230713 - DUCT INSULATION</t>
  </si>
  <si>
    <t>Duct insulation</t>
  </si>
  <si>
    <t>Facility Management Building</t>
  </si>
  <si>
    <t>Mineral-fiber blanket thermal insulation 50mm thick</t>
  </si>
  <si>
    <t>Aluminum jacketing 0.6mm thick for ducts in mechancial rooms or exposed to view</t>
  </si>
  <si>
    <t>Warehouse - Block A</t>
  </si>
  <si>
    <t>Warehouse - Block B</t>
  </si>
  <si>
    <t>Warehouse - Block C</t>
  </si>
  <si>
    <t>Field-applied jackets</t>
  </si>
  <si>
    <t>FSK jacketing for concealed ducts</t>
  </si>
  <si>
    <t>230719 - HVAC PIPING INSULATION</t>
  </si>
  <si>
    <t>Interior insulation application. for condensate drain piping. pipes, all sizes: 19 mm thick flexible elastomeric</t>
  </si>
  <si>
    <t>Interior insulation application. for chilled-water supply and return. pipe, all sizes: 50 mm thick mineral fiber with FSK jacketing for concealed pipes</t>
  </si>
  <si>
    <t>Warehouse - BLOCK A</t>
  </si>
  <si>
    <t>Warehouse - BLOCK B</t>
  </si>
  <si>
    <t>Warehouse - BLOCK C</t>
  </si>
  <si>
    <t>Interior insulation application. for chilled-water supply and return. pipe, all sizes: 50 mm thick mineral fiber with aluminum jacketing for pipes in mechanical rooms or exposed to view</t>
  </si>
  <si>
    <t>230900 - BUILDING MANAGEMENT SYSTEM (BMS)</t>
  </si>
  <si>
    <t>Bms system</t>
  </si>
  <si>
    <t>Supply, installation, testing and commissioning of the building management system to deliver a complete and integrated system in accordance with the specifications and design drawings</t>
  </si>
  <si>
    <t>231113 - FACILITY FUEL OIL PIPING</t>
  </si>
  <si>
    <t>steel pipe : astm a 53/a 53m black steel, schedule 40 type e . including flexible hose dielectric unions, welding filler metal, strainers, gaskets, bolting, sleeves and plates</t>
  </si>
  <si>
    <t xml:space="preserve"> steel pipe for vent</t>
  </si>
  <si>
    <t>Manual fuel-oil shutoff valves</t>
  </si>
  <si>
    <t>Specialty valves</t>
  </si>
  <si>
    <t>Pressure-relief valves</t>
  </si>
  <si>
    <t>Oil safety valves</t>
  </si>
  <si>
    <t>Float valves</t>
  </si>
  <si>
    <t>Emergency shut-off valves</t>
  </si>
  <si>
    <t>Mechaical leak detector</t>
  </si>
  <si>
    <t>Check valves</t>
  </si>
  <si>
    <t>Solenoid valve</t>
  </si>
  <si>
    <t>Tanks : underground steel fuel-oil storage tank, horizontal, supports and fittings complete with necessary accessories; as per specified</t>
  </si>
  <si>
    <t>FT-EMC-01 &amp; 02</t>
  </si>
  <si>
    <t>Fuel filling point cabinet including civil works and all accessories; as specified.</t>
  </si>
  <si>
    <t>Submersible fuel oil pump</t>
  </si>
  <si>
    <t>FOP-EMC-01 &amp; 02</t>
  </si>
  <si>
    <t>232113 - HYDRONIC PIPING</t>
  </si>
  <si>
    <t>Preinsulated Black steel pipe for chilled water, complete with fitting, joints, flexible connectors, unions, flanges, couplings</t>
  </si>
  <si>
    <t>EMC Site</t>
  </si>
  <si>
    <t>Black steel pipe for chilled water, complete with fitting, joints, flexible connectors, unions, flanges, couplings</t>
  </si>
  <si>
    <t>Upvc plastic pipe for condensate water, complete with fitting, joints, flexible connectors, unions, flanges, couplings</t>
  </si>
  <si>
    <t>Valves &amp; hydronic valves : ball valves</t>
  </si>
  <si>
    <t>Valves &amp; hydronic valves : gate valves</t>
  </si>
  <si>
    <t>Valves &amp; hydronic valves : globe valves</t>
  </si>
  <si>
    <t>Valves &amp; hydronic valves : balancing valves</t>
  </si>
  <si>
    <t>Valves &amp; hydronic valves : flow control valve</t>
  </si>
  <si>
    <t>Valves &amp; hydronic valves : drain valves</t>
  </si>
  <si>
    <t>Valves &amp; hydronic valves : automatic air vent</t>
  </si>
  <si>
    <t>Expansion tanks</t>
  </si>
  <si>
    <t>ET-ETS1-GR-01&amp;02</t>
  </si>
  <si>
    <t xml:space="preserve">Air separator </t>
  </si>
  <si>
    <t>EMC - Site</t>
  </si>
  <si>
    <t>AS-ETS1-GR-01</t>
  </si>
  <si>
    <t>ET-FM-F1-01</t>
  </si>
  <si>
    <t>232123 - HYDRONIC PUMPS</t>
  </si>
  <si>
    <t>Chilled water pumps  including casing, impeller, motor, shaft and sleeve, seals, pump and motor bearings, rings and couplings, mounting frames and all necessary accessories listed in the specification and drawings</t>
  </si>
  <si>
    <t>CWP-ETS1-GR-01 TO 04</t>
  </si>
  <si>
    <t>MUP-ETS1-GR-01</t>
  </si>
  <si>
    <t>Set</t>
  </si>
  <si>
    <t>232500 - HVAC WATER TREATMENT</t>
  </si>
  <si>
    <t>Chemical treatment as specified</t>
  </si>
  <si>
    <t>CTU-ETS1-GR-01</t>
  </si>
  <si>
    <t>233113 - METAL DUCTS</t>
  </si>
  <si>
    <t>Metal ducts, including plates, sealant, hangers, supports, casings, tie-rods and all the necessary accessories as per specifications</t>
  </si>
  <si>
    <t>Galvanized, sheet steel</t>
  </si>
  <si>
    <t>kg</t>
  </si>
  <si>
    <t>Duct liner</t>
  </si>
  <si>
    <t>Fire stopping</t>
  </si>
  <si>
    <t>Fire resistant sealant</t>
  </si>
  <si>
    <t>233300 - AIR DUCT ACCESSORIES</t>
  </si>
  <si>
    <t>Dampers</t>
  </si>
  <si>
    <t>Manual-volume dampers</t>
  </si>
  <si>
    <t>Backdraft and pressure relief dampers</t>
  </si>
  <si>
    <t>BDD</t>
  </si>
  <si>
    <t>Fire dampers</t>
  </si>
  <si>
    <t>Flexible ducts</t>
  </si>
  <si>
    <t>233423 - HVAC POWER VENTILATORS</t>
  </si>
  <si>
    <t>233416 - CENTRIFUGAL HVAC FANS</t>
  </si>
  <si>
    <t>Fan unit, inline centrifugal, belt-driven centrifugal fans consisting of housing, wheel, fan shaft, bearings, motor and disconnect switch, drive assembly, support structure and all necessary accessories as specified</t>
  </si>
  <si>
    <t>EF-FM-RF-01</t>
  </si>
  <si>
    <t>EF-FM-RF-02</t>
  </si>
  <si>
    <t>EF-FM-RF-03</t>
  </si>
  <si>
    <t>EF-FM-RF-06</t>
  </si>
  <si>
    <t>EF-FM-RF-07</t>
  </si>
  <si>
    <t>EF-BA-GF-01</t>
  </si>
  <si>
    <t>EF-BA-GF-02</t>
  </si>
  <si>
    <t>EF-BA-GF-03</t>
  </si>
  <si>
    <t>EF-BA-MZ-01</t>
  </si>
  <si>
    <t>EF-BA-MZ-02</t>
  </si>
  <si>
    <t>EF-BA-MZ-03</t>
  </si>
  <si>
    <t>EF-BA-MZ-04</t>
  </si>
  <si>
    <t>EF-BA-MZ-05</t>
  </si>
  <si>
    <t>EF-BB-GF-01</t>
  </si>
  <si>
    <t>EF-BB-GF-02</t>
  </si>
  <si>
    <t>EF-BB-GF-03</t>
  </si>
  <si>
    <t>EF-BB-MZ-01</t>
  </si>
  <si>
    <t>EF-BB-MZ-02</t>
  </si>
  <si>
    <t>EF-BB-MZ-03</t>
  </si>
  <si>
    <t>EF-BB-MZ-04</t>
  </si>
  <si>
    <t>EF-BB-MZ-05</t>
  </si>
  <si>
    <t>EF-BC-GF-01</t>
  </si>
  <si>
    <t>EF-BC-GF-02</t>
  </si>
  <si>
    <t>EF-BC-GF-03</t>
  </si>
  <si>
    <t>EF-BC-GF-04</t>
  </si>
  <si>
    <t>EF-BC-MZ-01</t>
  </si>
  <si>
    <t>EF-BC-MZ-02</t>
  </si>
  <si>
    <t>EF-BC-MZ-03</t>
  </si>
  <si>
    <t>EF-BC-MZ-04</t>
  </si>
  <si>
    <t>EF-BC-MZ-05</t>
  </si>
  <si>
    <t>233600 - AIR TERMINAL UNITS</t>
  </si>
  <si>
    <t>Single-duct air terminals : variable air volume box (vav),  complete with casing, lining, plenum air inlets and outlets, access, volume damper, single duct terminals, attenuator section, multioutlet attenuator section, round outlet, coils and controls</t>
  </si>
  <si>
    <t>VAV</t>
  </si>
  <si>
    <t>233713 - DIFFUSERS, REGISTERS, AND GRILLES</t>
  </si>
  <si>
    <t>Diffusers: supply/return/fresh air/transfer and exhaust square ceiling diffusers</t>
  </si>
  <si>
    <t>SCD 600x600</t>
  </si>
  <si>
    <t>Registers: supply/return/ fresh air/ exhaust registers</t>
  </si>
  <si>
    <t>ER150x150</t>
  </si>
  <si>
    <t>ER 350x350</t>
  </si>
  <si>
    <t>SR 450x300</t>
  </si>
  <si>
    <t>RR 450x300</t>
  </si>
  <si>
    <t>SR 900x350</t>
  </si>
  <si>
    <t>RR 900x350</t>
  </si>
  <si>
    <t>Slot diffusers: supply/return linear slot diffusers</t>
  </si>
  <si>
    <t>SLD-1200mm- 2S - N.S ⌀200mm each</t>
  </si>
  <si>
    <t>RLD-1200mm- 2S - N.S ⌀200mm each</t>
  </si>
  <si>
    <t>Grilles: door grilles</t>
  </si>
  <si>
    <t>200x100</t>
  </si>
  <si>
    <t>300x200</t>
  </si>
  <si>
    <t>Sound attenuator</t>
  </si>
  <si>
    <t>237200 - AIR-TO-AIR ENERGY RECOVERY EQUIPMENT</t>
  </si>
  <si>
    <t>Packaged energy recovery units, complete with housing, heat wheel, controls, heat pipe heat exchanger, fixed plate heat exchangers, supply and exhaust fans, filters, piping and cabling/wiring and all other necessary accessories listed in the specifications</t>
  </si>
  <si>
    <t>RAHU-FM-RF-01</t>
  </si>
  <si>
    <t>237313 - MODULAR INDOOR CENTRAL-STATION AIR-HANDLING UNITS</t>
  </si>
  <si>
    <t>Factory assembled, consisting of fans, motor and drive assembly, coils, damper, plenums, filters, drip pans, mixing dampers,humidifiers and discharge collars with flexible duct connectors</t>
  </si>
  <si>
    <t>AHU-FM-GF-01</t>
  </si>
  <si>
    <t>AHU-BA-GF-01</t>
  </si>
  <si>
    <t>AHU-BB-GF-01</t>
  </si>
  <si>
    <t>AHU-BC-GF-01</t>
  </si>
  <si>
    <t>FAHU-FM-RF-02</t>
  </si>
  <si>
    <t>MAHU-FM-RF-MA</t>
  </si>
  <si>
    <t>AHU-FM-RF-01</t>
  </si>
  <si>
    <t>AHU-FM-RF-02</t>
  </si>
  <si>
    <t>AHU-FM-RF-03</t>
  </si>
  <si>
    <t>AHU-FM-RF-04</t>
  </si>
  <si>
    <t>AHU-FM-RF-05</t>
  </si>
  <si>
    <t>FAHU-BA-MZ-01</t>
  </si>
  <si>
    <t>FAHU-BC-MZ-01</t>
  </si>
  <si>
    <t>238219 - FAN-COIL UNITS</t>
  </si>
  <si>
    <t>Concealed units: an enclosed including cabinet, chassis, coil, drain pans, fan and motor with cooling coil as specified,  filters, dampers, control, outlet duct colar and all other necessary accessories listed in the specifications</t>
  </si>
  <si>
    <t>FCU</t>
  </si>
  <si>
    <t>237413 - SPLIT-SYSTEM AIR-CONDITIONERS</t>
  </si>
  <si>
    <t>Split unit without heat pump. Concealed evaporator fan, including evaporator with refrigerant coil, fan, fan motor, filters, cabling/wiring, casing, compressor, mounting base, controld and other necessary accessories listed in the specifications</t>
  </si>
  <si>
    <t>SRAC-01/SRCU-01</t>
  </si>
  <si>
    <t>SRAC-02/SRCU-02</t>
  </si>
  <si>
    <t>SRAC-03/SRCU-03</t>
  </si>
  <si>
    <t>SRAC-04/SRCU-04</t>
  </si>
  <si>
    <t>SRAC-05/SRCU-05</t>
  </si>
  <si>
    <t>Plate heat exchangers, including piping connections, gaskets and all other accessories listed in the specification</t>
  </si>
  <si>
    <t>HEX-ETS1-GR-01 TO 03</t>
  </si>
  <si>
    <t>HEX-FM-F1-01</t>
  </si>
  <si>
    <t>Solar collectors and all other accessories listed in the specification</t>
  </si>
  <si>
    <t>Solar panel collecting area</t>
  </si>
  <si>
    <t>Hot water storage tank with Solar system connections</t>
  </si>
  <si>
    <t>HWST-FM-F1-01</t>
  </si>
  <si>
    <t>HWST-FM-GF-01</t>
  </si>
  <si>
    <t>SIDE STREAM FILTRATION UNIT</t>
  </si>
  <si>
    <t>SSF-ETS1-GR-01</t>
  </si>
  <si>
    <t>Kitchen exhaust ecology units : fan unit: a package consisting of a backward inclined exhaust fan with heavy duty bearings, fan isolators, sound attenuation, two grease sheaves, filter box and odour reducing pellets section.</t>
  </si>
  <si>
    <t>EU-FM-RF-01</t>
  </si>
  <si>
    <t>R</t>
  </si>
  <si>
    <t>S</t>
  </si>
  <si>
    <t>118230 - WASTE HANDLING EQUIPMENT</t>
  </si>
  <si>
    <t>1100 Liter HDPE wheelie waste bins as specified.</t>
  </si>
  <si>
    <t>Hazardous Cabinet as specified</t>
  </si>
  <si>
    <t xml:space="preserve">Allowance for installation of  240 Liter HDPE wheelie waste bins as specified. </t>
  </si>
  <si>
    <t xml:space="preserve">Oil Caddy as specified </t>
  </si>
  <si>
    <t>142100 - ELECTRIC TRACTION ELEVATORS</t>
  </si>
  <si>
    <t>Supply and installation of Remote monitoring and command system (central monitoring system (cms)); supply/installation and commissioning of remote monitoring and command system for the elevators ;</t>
  </si>
  <si>
    <t>Central monitoring system (cms);</t>
  </si>
  <si>
    <t>Supply and installation of Service lifts; machine-room-less type; complete including all necessary installation as described in specifications.</t>
  </si>
  <si>
    <t>1600 kg; 1.0 m/s;</t>
  </si>
  <si>
    <t>260513 - MEDIUM-VOLTAGE CABLES</t>
  </si>
  <si>
    <t>Supply and installation of Multi-core aluminium conductors, xlpe insulated, LLDPE outer sheath, unarmoured mv cables, rated 36kv;</t>
  </si>
  <si>
    <t>3 x 400 mm2</t>
  </si>
  <si>
    <t>Multi-core copper conductors, xlpe insulated, extruded pvc outer sheath, unarmoured mv cables, rated 18/30 (36)kv;</t>
  </si>
  <si>
    <t>3 x 185 mm2</t>
  </si>
  <si>
    <t>260519 - LOW-VOLTAGE ELECTRICAL POWER CONDUCTORS AND CABLES</t>
  </si>
  <si>
    <t>Supply and installation of Fire resistant cable type fr6; multi-core copper conductor; galvanized steel wire-armoured; rated 0.6/1 kv;</t>
  </si>
  <si>
    <t>4 x 10 mm2</t>
  </si>
  <si>
    <t>Supply and installation of Fire resistant circuit protective conductor (earthing) type fre; single-core copper conductor; rated 450/750 v or 0.6/1kv;</t>
  </si>
  <si>
    <t>10 mm2</t>
  </si>
  <si>
    <t>Supply and installation of Multi-core, copper conductor, xlpe insulated, pvc sheathed feeder cables; steel wire armoured (swa); 0.6/1 kv;</t>
  </si>
  <si>
    <t>4 x 240 mm2</t>
  </si>
  <si>
    <t>4 x 185 mm2</t>
  </si>
  <si>
    <t>4 x 150 mm2</t>
  </si>
  <si>
    <t>4 x 95 mm2</t>
  </si>
  <si>
    <t>4 x 25 mm2</t>
  </si>
  <si>
    <t>4 x 6 mm2</t>
  </si>
  <si>
    <t>Supply and installation of Multi-core, copper conductor, xlpe insulated, pvc sheathed feeder cables; unarmoured; 0.6/1 kv;</t>
  </si>
  <si>
    <t>4 x 300 mm2</t>
  </si>
  <si>
    <t>4 x 120 mm2</t>
  </si>
  <si>
    <t>4 x 70 mm2</t>
  </si>
  <si>
    <t>Supply and installation of VFD cables; as specified</t>
  </si>
  <si>
    <t>(4C,4 mm2 + 1C(E))</t>
  </si>
  <si>
    <t>(4C,6 mm2 + 1C(E))</t>
  </si>
  <si>
    <t>(3C,2.5 mm2 + 1C(E))</t>
  </si>
  <si>
    <t>(2C,4 mm2 +1C(E))</t>
  </si>
  <si>
    <t>Supply and installation of Single core, copper conductor, pvc sheathed earthing cables; 450/750 v;</t>
  </si>
  <si>
    <t>240 mm2</t>
  </si>
  <si>
    <t>185 mm2</t>
  </si>
  <si>
    <t>150 mm2</t>
  </si>
  <si>
    <t>120 mm2</t>
  </si>
  <si>
    <t>95 mm2</t>
  </si>
  <si>
    <t>70 mm2</t>
  </si>
  <si>
    <t>U</t>
  </si>
  <si>
    <t>50 mm2</t>
  </si>
  <si>
    <t>V</t>
  </si>
  <si>
    <t>35 mm2</t>
  </si>
  <si>
    <t>W</t>
  </si>
  <si>
    <t>16 mm2</t>
  </si>
  <si>
    <t>6 mm2</t>
  </si>
  <si>
    <t>260526 - GROUNDING AND BONDING FOR ELECTRICAL SYSTEMS</t>
  </si>
  <si>
    <t>Supply and installation of Complete earthing system as specified and as shown on the drawings, including earthing conductors, earth pits, and all necessary accessories and connections</t>
  </si>
  <si>
    <t>Complete Grounding Protection System of buildings</t>
  </si>
  <si>
    <t>260533 - RACEWAYS AND BOXES FOR ELECTRICAL SYSTEMS</t>
  </si>
  <si>
    <t>Flexible pvc conduits; classification code 3321, compression force 750n;</t>
  </si>
  <si>
    <t>Ø 150 mm</t>
  </si>
  <si>
    <t>260536 - CABLE TRAYS FOR ELECTRICAL SYSTEMS</t>
  </si>
  <si>
    <t>Supply and installation of Cable ladders; as specified;</t>
  </si>
  <si>
    <t>300 mm wide</t>
  </si>
  <si>
    <t>600 mm wide</t>
  </si>
  <si>
    <t>Supply and installation of Covered cable trays; as specified;</t>
  </si>
  <si>
    <t>300 mm wide;</t>
  </si>
  <si>
    <t>600 mm wide;</t>
  </si>
  <si>
    <t>900 mm wide;</t>
  </si>
  <si>
    <t>Supply and installation of perforated cable trays; as specified;</t>
  </si>
  <si>
    <t>260543 - UNDERGROUND DUCTS AND RACEWAYS FOR ELECTRICAL SYSTEMS</t>
  </si>
  <si>
    <t>Supply and lay trenches including excavation, backfilling, disposal of surplus excavated material, earthwork support, sand bedding, cable markers, protective tiles and warning tapes - for MV network:</t>
  </si>
  <si>
    <t>(500x800) (width x depth) mm;</t>
  </si>
  <si>
    <t>Supply and lay trenches including excavation, backfilling, disposal of surplus excavated material, earthwork support, sand bedding, cable markers, protective tiles and warning tapes - for lv network:</t>
  </si>
  <si>
    <t>(500x650) (width x depth) mm;</t>
  </si>
  <si>
    <t>Supply and lay trenches including excavation, backfilling, disposal of surplus excavated material, earthwork support, sand bedding, cable markers, protective tiles and warning tapes - for street lighting  network:</t>
  </si>
  <si>
    <t>Supply and lay Underground cable duct assemblies; encased in concrete; including excavating trenches, concrete encasement, and refilling - for mv feeders;</t>
  </si>
  <si>
    <t>4 x 150 mm</t>
  </si>
  <si>
    <t>Supply and lay Underground cable duct assemblies; encased in concrete; including excavating trenches, concrete encasement, and refilling - for lv feeders;</t>
  </si>
  <si>
    <t>260923 - LIGHTING CONTROL DEVICES</t>
  </si>
  <si>
    <t>Occupancy sensors</t>
  </si>
  <si>
    <t>Ultrasonic type; ceiling mounted;</t>
  </si>
  <si>
    <t>Ultrasonic; hallway type;</t>
  </si>
  <si>
    <t>Dual type</t>
  </si>
  <si>
    <t>Supply and installation of lighting control panels, lighting relay panels, including all necessary accessories and connections</t>
  </si>
  <si>
    <t>261200 - MEDIUM VOLTAGE TRANSFORMERS</t>
  </si>
  <si>
    <t>Supply and installation of Dry type cast resin distribution transformer, indoor type, step-down, mv and lv copper windings,</t>
  </si>
  <si>
    <t>TR-C2-GF-01; 1500 kva</t>
  </si>
  <si>
    <t>TR-C2-GF-02; 1500 kva</t>
  </si>
  <si>
    <t>TR-C3-GF-01; 1500 kva</t>
  </si>
  <si>
    <t>TR-C3-GF-02; 1500 kva</t>
  </si>
  <si>
    <t>TR-C5-GF-01; 1500 kva</t>
  </si>
  <si>
    <t>TR-C5-GF-02; 1500 kva</t>
  </si>
  <si>
    <t>261300 - MEDIUM-VOLTAGE SWITCHGEAR</t>
  </si>
  <si>
    <t>Supply and installation of Indoor ring main unit type switchgear;</t>
  </si>
  <si>
    <t>RMU-C2-GF-01; 36kv; 3-phase, 60hz, lsc2b-pm; comprising two (2) ring main switch disconnectors (400a), two (2) outgoing feeder circuit breakers (200a), all auxiliaries, surge arrestors, dc power supply system, interface with scada system, trench steel coverplates and rubber mats;</t>
  </si>
  <si>
    <t>RMU-C3-GF-01; 36kv; 3-phase, 60hz, lsc2b-pm; comprising two (2) ring main switch disconnectors (400a), two (2) outgoing feeder circuit breakers (200a), all auxiliaries, surge arrestors, dc power supply system, interface with scada system, trench steel coverplates and rubber mats;</t>
  </si>
  <si>
    <t>RMU-C5-GF-01; 36kv; 3-phase, 60hz, lsc2b-pm; comprising two (2) ring main switch disconnectors (400a), two (2) outgoing feeder circuit breakers (200a), all auxiliaries, surge arrestors, dc power supply system, interface with scada system, trench steel coverplates and rubber mats;</t>
  </si>
  <si>
    <t>RMU-C1-01; 36kv; 3-phase, 60hz, lsc2b-pm; comprising two (2) ring main switch disconnectors (400a), two (2) outgoing feeder circuit breakers (200a), all auxiliaries, surge arrestors, dc power supply system, interface with scada system, trench steel coverplates and rubber mats;</t>
  </si>
  <si>
    <t>262413 - SWITCHBOARDS</t>
  </si>
  <si>
    <t>Supply and installation of Lv distribution boards; as specified;</t>
  </si>
  <si>
    <t>MDB-C2-GF-01 (2500A);</t>
  </si>
  <si>
    <t>MDB-C3-GF-01 (2500A);</t>
  </si>
  <si>
    <t>MDB-C5-GF-01 (2500A);</t>
  </si>
  <si>
    <t>EMDB-C1-01 (630A);</t>
  </si>
  <si>
    <t>EMDB-C5-GF-01 (630A);</t>
  </si>
  <si>
    <t>262416 - PANELBOARDS</t>
  </si>
  <si>
    <t>Supply and installation of Distribution panelboards</t>
  </si>
  <si>
    <t>EDB-C2-GF-01 (160A);</t>
  </si>
  <si>
    <t>SMDB-C2-GF-01 (160A);</t>
  </si>
  <si>
    <t>SMDB-C2-M1-01 (160A);</t>
  </si>
  <si>
    <t>SMDB-C2-KITCHEN (250A);</t>
  </si>
  <si>
    <t>EDB-C3-GF-01 (250A);</t>
  </si>
  <si>
    <t>SMDB-C3-GF-01 (400A);</t>
  </si>
  <si>
    <t>SMDB-C3-GF-02 (400A);</t>
  </si>
  <si>
    <t>EDB-C4-GF-01 (250A);</t>
  </si>
  <si>
    <t>SMDB-C4-GF-01 (400A);</t>
  </si>
  <si>
    <t>SMDB-C4-GF-02 (400A);</t>
  </si>
  <si>
    <t>EDB-C5-GF-01 (160A);</t>
  </si>
  <si>
    <t>SMDB-C5-GF-01 (400A);</t>
  </si>
  <si>
    <t>SMDB-C5-GF-02 (250A);</t>
  </si>
  <si>
    <t>Supply and installation of Final branch circuit panelboards</t>
  </si>
  <si>
    <t>EPP-C2-GF-01</t>
  </si>
  <si>
    <t>EPP-C2-GF-02</t>
  </si>
  <si>
    <t>EPP-C2-GF-03</t>
  </si>
  <si>
    <t>EPP-C2-GF-04</t>
  </si>
  <si>
    <t>EPP-C2-GF-05</t>
  </si>
  <si>
    <t>EPP-C2-M1-01</t>
  </si>
  <si>
    <t>EPP-C2-M1-02</t>
  </si>
  <si>
    <t>EPP-C2-M1-03</t>
  </si>
  <si>
    <t>LP-C2-GF-01</t>
  </si>
  <si>
    <t>LP-C2-GF-02</t>
  </si>
  <si>
    <t>LP-C2-M1-01</t>
  </si>
  <si>
    <t>LP-C2-M1-02</t>
  </si>
  <si>
    <t>PP-C2-GF-01</t>
  </si>
  <si>
    <t>PP-C2-GF-02</t>
  </si>
  <si>
    <t>PP-C2-M1-01</t>
  </si>
  <si>
    <t>PP-C2-M1-02</t>
  </si>
  <si>
    <t>PP-C1-PR-01</t>
  </si>
  <si>
    <t>EPP-C3-GF-01</t>
  </si>
  <si>
    <t>EPP-C3-GF-02</t>
  </si>
  <si>
    <t>EPP-C3-GF-03</t>
  </si>
  <si>
    <t>EPP-C3-GF-04</t>
  </si>
  <si>
    <t>EPP-C3-GF-05</t>
  </si>
  <si>
    <t>EPP-C3-GF-06</t>
  </si>
  <si>
    <t>EPP-C3-MF-01</t>
  </si>
  <si>
    <t>EPP-C3-MF-02</t>
  </si>
  <si>
    <t>EPP-C3-MF-03</t>
  </si>
  <si>
    <t>EPP-C3-MF-04</t>
  </si>
  <si>
    <t>EPP-C3-MF-05</t>
  </si>
  <si>
    <t>EPP-C3-MF-06</t>
  </si>
  <si>
    <t>LP-C3-GF-01</t>
  </si>
  <si>
    <t>LP-C3-GF-02</t>
  </si>
  <si>
    <t>LP-C3-GF-03</t>
  </si>
  <si>
    <t>LP-C3-GF-04</t>
  </si>
  <si>
    <t>LP-C3-GF-05</t>
  </si>
  <si>
    <t>LP-C3-GF-06</t>
  </si>
  <si>
    <t>LP-C3-MF-01</t>
  </si>
  <si>
    <t>LP-C3-MF-02</t>
  </si>
  <si>
    <t>LP-C3-MF-03</t>
  </si>
  <si>
    <t>LP-C3-MF-04</t>
  </si>
  <si>
    <t>LP-C3-MF-05</t>
  </si>
  <si>
    <t>LP-C3-MF-06</t>
  </si>
  <si>
    <t>PP-C3-GF-01</t>
  </si>
  <si>
    <t>PP-C3-GF-02</t>
  </si>
  <si>
    <t>PP-C3-GF-03</t>
  </si>
  <si>
    <t>PP-C3-GF-04</t>
  </si>
  <si>
    <t>PP-C3-GF-05</t>
  </si>
  <si>
    <t>PP-C3-GF-06</t>
  </si>
  <si>
    <t>PP-C3-MF-01</t>
  </si>
  <si>
    <t>PP-C3-MF-02</t>
  </si>
  <si>
    <t>PP-C3-MF-03</t>
  </si>
  <si>
    <t>PP-C3-MF-04</t>
  </si>
  <si>
    <t>PP-C3-MF-05</t>
  </si>
  <si>
    <t>PP-C3-MF-06</t>
  </si>
  <si>
    <t>EPP-C4-GF-01</t>
  </si>
  <si>
    <t>EPP-C4-GF-02</t>
  </si>
  <si>
    <t>EPP-C4-GF-03</t>
  </si>
  <si>
    <t>EPP-C4-GF-04</t>
  </si>
  <si>
    <t>EPP-C4-GF-05</t>
  </si>
  <si>
    <t>EPP-C4-GF-06</t>
  </si>
  <si>
    <t>EPP-C4-MF-01</t>
  </si>
  <si>
    <t>EPP-C4-MF-02</t>
  </si>
  <si>
    <t>EPP-C4-MF-03</t>
  </si>
  <si>
    <t>EPP-C4-MF-04</t>
  </si>
  <si>
    <t>EPP-C4-MF-05</t>
  </si>
  <si>
    <t>EPP-C4-MF-06</t>
  </si>
  <si>
    <t>LP-C4-GF-01</t>
  </si>
  <si>
    <t>LP-C4-GF-02</t>
  </si>
  <si>
    <t>LP-C4-GF-03</t>
  </si>
  <si>
    <t>LP-C4-GF-04</t>
  </si>
  <si>
    <t>LP-C4-GF-05</t>
  </si>
  <si>
    <t>LP-C4-GF-06</t>
  </si>
  <si>
    <t>LP-C4-MF-01</t>
  </si>
  <si>
    <t>LP-C4-MF-02</t>
  </si>
  <si>
    <t>LP-C4-MF-03</t>
  </si>
  <si>
    <t>LP-C4-MF-04</t>
  </si>
  <si>
    <t>LP-C4-MF-05</t>
  </si>
  <si>
    <t>LP-C4-MF-06</t>
  </si>
  <si>
    <t>PP-C4-GF-01</t>
  </si>
  <si>
    <t>PP-C4-GF-02</t>
  </si>
  <si>
    <t>PP-C4-GF-03</t>
  </si>
  <si>
    <t>PP-C4-GF-04</t>
  </si>
  <si>
    <t>PP-C4-GF-05</t>
  </si>
  <si>
    <t>PP-C4-GF-06</t>
  </si>
  <si>
    <t>PP-C4-MF-01</t>
  </si>
  <si>
    <t>PP-C4-MF-02</t>
  </si>
  <si>
    <t>PP-C4-MF-03</t>
  </si>
  <si>
    <t>PP-C4-MF-04</t>
  </si>
  <si>
    <t>PP-C4-MF-05</t>
  </si>
  <si>
    <t>PP-C4-MF-06</t>
  </si>
  <si>
    <t>EPP-C5-GF-01</t>
  </si>
  <si>
    <t>EPP-C5-GF-02</t>
  </si>
  <si>
    <t>EPP-C5-GF-03</t>
  </si>
  <si>
    <t>EPP-C5-GF-04</t>
  </si>
  <si>
    <t>EPP-C5-GF-05</t>
  </si>
  <si>
    <t>EPP-C5-MF-01</t>
  </si>
  <si>
    <t>EPP-C5-MF-02</t>
  </si>
  <si>
    <t>EPP-C5-MF-03</t>
  </si>
  <si>
    <t>EPP-C5-MF-04</t>
  </si>
  <si>
    <t>EPP-C5-MF-05</t>
  </si>
  <si>
    <t>LP-C5-GF-01</t>
  </si>
  <si>
    <t>LP-C5-GF-02</t>
  </si>
  <si>
    <t>LP-C5-GF-03</t>
  </si>
  <si>
    <t>LP-C5-GF-04</t>
  </si>
  <si>
    <t>LP-C5-GF-05</t>
  </si>
  <si>
    <t>LP-C5-MF-01</t>
  </si>
  <si>
    <t>LP-C5-MF-02</t>
  </si>
  <si>
    <t>LP-C5-MF-03</t>
  </si>
  <si>
    <t>LP-C5-MF-04</t>
  </si>
  <si>
    <t>LP-C5-MF-05</t>
  </si>
  <si>
    <t>PP-C5-GF-01</t>
  </si>
  <si>
    <t>PP-C5-GF-02</t>
  </si>
  <si>
    <t>PP-C5-GF-03</t>
  </si>
  <si>
    <t>PP-C5-GF-04</t>
  </si>
  <si>
    <t>PP-C5-GF-05</t>
  </si>
  <si>
    <t>PP-C5-MF-01</t>
  </si>
  <si>
    <t>PP-C5-MF-02</t>
  </si>
  <si>
    <t>PP-C5-MF-03</t>
  </si>
  <si>
    <t>PP-C5-MF-04</t>
  </si>
  <si>
    <t>PP-C5-MF-05</t>
  </si>
  <si>
    <t>PP-C1-SG-01</t>
  </si>
  <si>
    <t>PP-C1-SG-02</t>
  </si>
  <si>
    <t>Supply and installation of feeder pillars, including photocell, timer, selector switch, etc. and all necessary excavation and civil works.</t>
  </si>
  <si>
    <t>FP-C1-EV-01</t>
  </si>
  <si>
    <t>FP-C1-EV-02</t>
  </si>
  <si>
    <t>FP-C1-EV-03</t>
  </si>
  <si>
    <t>FP-C4-EV-01</t>
  </si>
  <si>
    <t>FP-C5-EV-01</t>
  </si>
  <si>
    <t>FP-C1-STL-01</t>
  </si>
  <si>
    <t>FP-C1-STL-02</t>
  </si>
  <si>
    <t>262419 - MOTOR-CONTROL CENTERS</t>
  </si>
  <si>
    <t>Supply and installation of Motor control centers including starters;</t>
  </si>
  <si>
    <t>MCC-C2-RF-01 (800A);</t>
  </si>
  <si>
    <t>Supply and installation of Motor control panels</t>
  </si>
  <si>
    <t>MCP-C2-GF-01;</t>
  </si>
  <si>
    <t>MCP-C3-GF-01;</t>
  </si>
  <si>
    <t>MCP-C4-GF-01;</t>
  </si>
  <si>
    <t>MCP-C5-GF-01;</t>
  </si>
  <si>
    <t>MCP-C1-ETS-01</t>
  </si>
  <si>
    <t>Variable frequency drives; as specified;</t>
  </si>
  <si>
    <t xml:space="preserve">VFD, 5 kW, 3 phase </t>
  </si>
  <si>
    <t>Combination Motor Starter; as specified;</t>
  </si>
  <si>
    <t>20 amp, 2 pole</t>
  </si>
  <si>
    <t>262726 - WIRING DEVICES</t>
  </si>
  <si>
    <t>Supply and installation of Electric outlets</t>
  </si>
  <si>
    <t>2x20a electric outlet; weatherproof</t>
  </si>
  <si>
    <t>2x20a electric outlet; weatherproof, switched</t>
  </si>
  <si>
    <t>Supply and installation of Socket outlets</t>
  </si>
  <si>
    <t>Type r01; simplex</t>
  </si>
  <si>
    <t>Type r02; simplex</t>
  </si>
  <si>
    <t>Type r04; simplex</t>
  </si>
  <si>
    <t>Type r04; duplex</t>
  </si>
  <si>
    <t>Type r05; simplex</t>
  </si>
  <si>
    <t>Type r05; duplex</t>
  </si>
  <si>
    <t>Type r45</t>
  </si>
  <si>
    <t>Type r41</t>
  </si>
  <si>
    <t>Supply and installation of Floor Boxes</t>
  </si>
  <si>
    <t>Type Type FB1;</t>
  </si>
  <si>
    <t>Type FB4;</t>
  </si>
  <si>
    <t>Supply and installation of Switches</t>
  </si>
  <si>
    <t>General lighting switch - Metal Clad (s1); one way;</t>
  </si>
  <si>
    <t>General lighting switch - Metal Clad (s2); one way;</t>
  </si>
  <si>
    <t>General lighting switch - Decorative plate (s4); one way</t>
  </si>
  <si>
    <t>Weatherproof switch (s5);</t>
  </si>
  <si>
    <t>262816 - ENCLOSED SWITCHES AND CIRCUIT BREAKERS</t>
  </si>
  <si>
    <t>Supply and installation of Switch disconnectors (disconnecting switches), double-pole;</t>
  </si>
  <si>
    <t>20 amp; 2p; weatherproof</t>
  </si>
  <si>
    <t>32 amp; 2p; weatherproof</t>
  </si>
  <si>
    <t>Supply and installation of Switch disconnectors (disconnecting switches), three-pole</t>
  </si>
  <si>
    <t>20 amp; 3p; weatherproof</t>
  </si>
  <si>
    <t>32 amp; 3p; weatherproof (pedestal)</t>
  </si>
  <si>
    <t>40 amp; 3p; weatherproof</t>
  </si>
  <si>
    <t>63 amp; 3p; weatherproof</t>
  </si>
  <si>
    <t>125 amp; 3p; weatherproof (pedestal)</t>
  </si>
  <si>
    <t>200 amp; 3p; weatherproof</t>
  </si>
  <si>
    <t>Supply and installation of Switch disconnectors (disconnecting switches), four-pole</t>
  </si>
  <si>
    <t xml:space="preserve">32 amp; 4p; weatherproof </t>
  </si>
  <si>
    <t>263213 - PACKAGED ENGINE GENERATORS</t>
  </si>
  <si>
    <t>Supply and installation of Diesel generator sets</t>
  </si>
  <si>
    <t>GEN-C1-01; Standby rated 300 kva; 1800 rpm; 400v; 60hz; 3-phase; 4-wire; with insulated solidly earthed neutral; including filters, fuel system, overhead hoists and all auxiliary accessories;</t>
  </si>
  <si>
    <t>GEN-C5-01; Standby rated 300 kva; 1800 rpm; 400v; 60hz; 3-phase; 4-wire; with insulated solidly earthed neutral; including filters, fuel system, overhead hoists and all auxiliary accessories;</t>
  </si>
  <si>
    <t>263324 - DC CENTRAL BATTERY SYSTEM FOR EMERGENCY LIGHTING</t>
  </si>
  <si>
    <t>Supply and installation of Emergency central monitoring system; as specified;</t>
  </si>
  <si>
    <t>Emergency central monitoring system;</t>
  </si>
  <si>
    <t>Supply and installation of Emergency dc central battery system complete as specified and shown on drawings; [insert reference] minutes autonomy;</t>
  </si>
  <si>
    <t>ECBS-C2-GF-01; 20kva;</t>
  </si>
  <si>
    <t>ECBS-C2-MF-01; 20kva;</t>
  </si>
  <si>
    <t>263533 - POWER FACTOR CORRECTION CAPACITORS</t>
  </si>
  <si>
    <t>Supply and installation of Automatic power factor correction capacitors;</t>
  </si>
  <si>
    <t>PFC-C3-GF-01, 140 kvar;</t>
  </si>
  <si>
    <t>PFC-C2-GF-01, 200 kvar;</t>
  </si>
  <si>
    <t>PFC-C5-GF-01, 200 kvar;</t>
  </si>
  <si>
    <t>263600 - TRANSFER SWITCHES</t>
  </si>
  <si>
    <t>Supply and installation of Automatic transfer switches; with manual double bypass</t>
  </si>
  <si>
    <t xml:space="preserve">ATS-C2-GF-01; 160 a; 4 pole;  </t>
  </si>
  <si>
    <t xml:space="preserve">ATS-C3-GF-01; 250 a; 4 pole;  </t>
  </si>
  <si>
    <t xml:space="preserve">ATS-C4-GF-01; 250 a; 4 pole;  </t>
  </si>
  <si>
    <t xml:space="preserve">ATS-C5-GF-01; 160 a; 4 pole;  </t>
  </si>
  <si>
    <t>264113 - LIGHTNING PROTECTION FOR STRUCTURES</t>
  </si>
  <si>
    <t>Supply and installation of Complete system corresponding to a lightning protection level (lpl) [insert reference], as a minimum; as specified and as shown on drawings using structure; in accordance with bs en 62305 for the:</t>
  </si>
  <si>
    <t>Complete Lightning Protection System for buildings</t>
  </si>
  <si>
    <t>265100 - INTERIOR LIGHTING</t>
  </si>
  <si>
    <t>Supply and installation of  Led lighting fixtures</t>
  </si>
  <si>
    <t>F1; Ceiling Suspended Lighting</t>
  </si>
  <si>
    <t>F1A; Ceiling Suspended Lighting</t>
  </si>
  <si>
    <t>F2A; Ceiling Suspended Lighting (Weatherproof)</t>
  </si>
  <si>
    <t>F2B; Ceiling Suspended Lighting (Weatherproof)</t>
  </si>
  <si>
    <t>F2C; Ceiling Suspended Lighting (Weatherproof)</t>
  </si>
  <si>
    <t>F2; Ceiling Suspended Lighting (Weatherproof)</t>
  </si>
  <si>
    <t>F4A; 60x60 Ceiling Recessed Lighting</t>
  </si>
  <si>
    <t>F4B; 60x60 Ceiling Recessed Lighting</t>
  </si>
  <si>
    <t>D4; Spot Recessed</t>
  </si>
  <si>
    <t>D4A; Spot Recessed</t>
  </si>
  <si>
    <t>D4B; Spot Recessed</t>
  </si>
  <si>
    <t>H1; High Bay</t>
  </si>
  <si>
    <t>H1A; High Bay</t>
  </si>
  <si>
    <t>O1; Bulkhead Lighting</t>
  </si>
  <si>
    <t>O3; Bulkhead Lighting</t>
  </si>
  <si>
    <t>O6; Bulkhead Roof Lighting</t>
  </si>
  <si>
    <t xml:space="preserve">Supply and installation of  Led lighting fixtures; with battery Kit </t>
  </si>
  <si>
    <t>O3E; Outdoor Bulkhead Lighting</t>
  </si>
  <si>
    <t>E1; Emergency with battery kit surface mounted</t>
  </si>
  <si>
    <t xml:space="preserve">E2; Emergency with battery kit reccessed </t>
  </si>
  <si>
    <t>Supply and installation of Led lighting fixtures; fed from central battery system;</t>
  </si>
  <si>
    <t>F1E; Ceiling Suspended Lighting</t>
  </si>
  <si>
    <t>F1AE; Ceiling Suspended Lighting</t>
  </si>
  <si>
    <t>F2E; Ceiling Suspended Lighting (Weatherproof)</t>
  </si>
  <si>
    <t>F2AE; Ceiling Suspended Lighting (Weatherproof)</t>
  </si>
  <si>
    <t>F4AE; 600x600 Ceiling Recessed Lighting</t>
  </si>
  <si>
    <t>F4BE; 600x600 Ceiling Recessed Lighting</t>
  </si>
  <si>
    <t>D4E; Spot Recessed</t>
  </si>
  <si>
    <t>D4AE; Spot Recessed</t>
  </si>
  <si>
    <t>D4BE; Spot Recessed</t>
  </si>
  <si>
    <t>Supply and installation of Exit Signs;</t>
  </si>
  <si>
    <t>Exit Signs;</t>
  </si>
  <si>
    <t>265600 - EXTERIOR LIGHTING</t>
  </si>
  <si>
    <t>Supply and installation of Exterior lighting fixtures</t>
  </si>
  <si>
    <t>P1; Street lighting pole</t>
  </si>
  <si>
    <t>FL4</t>
  </si>
  <si>
    <t>D10</t>
  </si>
  <si>
    <t>111200 - PARKING CONTROL EQUIPMENT</t>
  </si>
  <si>
    <t>Parking Access Control ;</t>
  </si>
  <si>
    <t>Automatic barrier gates;</t>
  </si>
  <si>
    <t>Vehicle detector: Loop Detector and Infra Red sensors;</t>
  </si>
  <si>
    <t>Controller;</t>
  </si>
  <si>
    <t>Remote RFID reader;</t>
  </si>
  <si>
    <t>Spare Parts, Tools and Instruments;</t>
  </si>
  <si>
    <t>Set of spare parts;</t>
  </si>
  <si>
    <t>Set of tools and instruments;</t>
  </si>
  <si>
    <t>Cable trays in heavy gauge perforated sheet steel, hot-dip galvanized with fittings and accessories; as specified and shown on the drawings</t>
  </si>
  <si>
    <t>300 x 100mm cable tray</t>
  </si>
  <si>
    <t>150 x 100mm cable tray</t>
  </si>
  <si>
    <t>Cable Ladder in heavy gauge sheet steel, hot-dip galvanized with fittings and accessories; as specified and shown on the drawings</t>
  </si>
  <si>
    <t xml:space="preserve">Spare parts, tools and instruments; </t>
  </si>
  <si>
    <t xml:space="preserve">Supply and installation of duct-banks, manholes, trenches complete with all excavation and refill works along with all necessary fittings, accessories and warning tapes; as specified and shown on the drawings. </t>
  </si>
  <si>
    <t>6x110 HDPE ducts with 5x32mm preinstalled  sub ducts onshore encased in sand , including  duct installation, sand bedding, cable markers, protective tiles and warning tape</t>
  </si>
  <si>
    <t>6x110 HDPE ducts with 5x32mm preinstalled  sub ducts onshore encased in concrete , including  duct installation, sand bedding, cable markers, protective tiles and warning tape</t>
  </si>
  <si>
    <t>2x50 HDPE ducts encased in sand , including  duct installation, sand bedding, cable markers, protective tiles and warning tape</t>
  </si>
  <si>
    <t>2x50 HDPE ducts encased in concrete , including  duct installation, sand bedding, cable markers, protective tiles and warning tape</t>
  </si>
  <si>
    <t>Telecom Manhole, JRC14;</t>
  </si>
  <si>
    <t>Telecom Handhole, 600 x 600 x 600 mm;</t>
  </si>
  <si>
    <t>270501 - COMMON CLAUSES FOR IT &amp; SECURITY SYSTEMS</t>
  </si>
  <si>
    <t>Refer to  the individual Sections listed below for applicable Bill of Quantities:</t>
  </si>
  <si>
    <t>IT Systems</t>
  </si>
  <si>
    <t>-Section 272109 - Data Communications for Campus Network.</t>
  </si>
  <si>
    <t>-Section 272111 - Data Communications for Data Center.</t>
  </si>
  <si>
    <t>-Section 272133 - Wireless Data Network.</t>
  </si>
  <si>
    <t>-Section 272140 - Virtual Servers Environment (VSE).</t>
  </si>
  <si>
    <t>-Section 272231 - Computers &amp; Related Peripherals.</t>
  </si>
  <si>
    <t>-Section 272541 - Cyber Security For Enterprise Network - System Design and Performance Requirements.</t>
  </si>
  <si>
    <t>-Section 273123 - IP-Based Telephony Communications System.</t>
  </si>
  <si>
    <t>Section 250555 - Data Center Infrastructure Management (DCIM) System</t>
  </si>
  <si>
    <t>Security Systems</t>
  </si>
  <si>
    <t>-Section 281300 - Access Control Software and Database Management.</t>
  </si>
  <si>
    <t>-Section 281500 - Access Control Hardware Devices.</t>
  </si>
  <si>
    <t>-Section 282000 - Video Surveillance System (VSS).</t>
  </si>
  <si>
    <t>Section 255805 - Physical Security Information (DCIM) System</t>
  </si>
  <si>
    <t>Section 281800- Security Screening Systems</t>
  </si>
  <si>
    <t>Other Communications Systems</t>
  </si>
  <si>
    <t>-Section 275117 - IP-Based Public Address System.</t>
  </si>
  <si>
    <t>-Section 275313 - Master Clock System (MCS).</t>
  </si>
  <si>
    <t>270555 - IDENTIFICATION FOR COMMUNICATIONS SYSTEMS (TIA)</t>
  </si>
  <si>
    <t>Identification for Communications Systems:</t>
  </si>
  <si>
    <t>Identification for communications systems as per specified Administration Scheme;</t>
  </si>
  <si>
    <t>271005 - COMMON CLAUSES FOR STRUCTURED CABLING (TIA)</t>
  </si>
  <si>
    <t>-Section 270555 - Identification for Communications Systems (TIA).</t>
  </si>
  <si>
    <t>-Section 271105- Communications Equipment Room Fittings (TIA).</t>
  </si>
  <si>
    <t>-Section 271305 - Communications Backbone Cabling (TIA).</t>
  </si>
  <si>
    <t>-Section 271505 - Communications Horizontal Cabling (TIA).</t>
  </si>
  <si>
    <t>271105 - COMMUNICATIONS EQUIPMENT ROOM FITTINGS (TIA)</t>
  </si>
  <si>
    <t>Telecommunications Equipment Cabinets; Freestanding; modular type;</t>
  </si>
  <si>
    <t>For Main communication room/Incoming Service Room: Network Cabinet, Steel; door &amp; ventilation provisions as specified; (800 x 1000) (width x depth) mm; 42RU;</t>
  </si>
  <si>
    <t>9</t>
  </si>
  <si>
    <t>For communication room: Network Cabinet, Steel; door &amp; ventilation provisions as specified; (800 x 800) (width x depth) mm; 42RU;</t>
  </si>
  <si>
    <t>72</t>
  </si>
  <si>
    <t>Telecommunications Equipment Cabinets; Wall mounted; modular type;</t>
  </si>
  <si>
    <t>For communication closet: Network Cabinet, Steel; door &amp; ventilation provisions as specified; (600 x 600) (width x depth) mm; 21RU;</t>
  </si>
  <si>
    <t>2</t>
  </si>
  <si>
    <t>Outdoor Telecommunications Equipment Cabinets; Freestanding; modular type;</t>
  </si>
  <si>
    <t>For Site: Network Cabinet, Steel; door &amp; ventilation provisions as specified; (600 x 600) (width x depth) mm; 21RU;</t>
  </si>
  <si>
    <t>271305 - COMMUNICATIONS BACKBONE CABLING (TIA)</t>
  </si>
  <si>
    <t>Backbone Cables: SMF Fiber Optic; Type OS2; Application: Indoor/Outdoor "Plenum rated (Fire Resistant)" (both Inside Plant (ISP) and Outside Plant (OSP)) as specified;</t>
  </si>
  <si>
    <t>24-Core; tight-buffered using dry water blocking technology; non-conductive (non-metallic) (metal-free) (all-dielectric); reinforcement, with a central strength element of aramid / glass fiber yarn; PVC inner jacket (around the sub-units of fiber); Plenum rated PVDF outer jacket; Type OFNP;</t>
  </si>
  <si>
    <t>Main and Intermediate Cross-Connects, as specified:</t>
  </si>
  <si>
    <t>24-core SMF Duplex LC UPC; fully equipped; Fiber Optic Patch Panels; intelligent type;</t>
  </si>
  <si>
    <t>Splice Enclosure;</t>
  </si>
  <si>
    <t xml:space="preserve">271500 - Structured Cabling System  </t>
  </si>
  <si>
    <t>48 Port Cat6a  Patch Panel;</t>
  </si>
  <si>
    <t>Single port Data outlet RJ45, wall mounted</t>
  </si>
  <si>
    <t>Single port Data outlet RJ45, wall mounted,Weather Proof</t>
  </si>
  <si>
    <t>Single port Data outlet RJ45, floor mounted</t>
  </si>
  <si>
    <t>Dual port Data outlet RJ45, wall mounted</t>
  </si>
  <si>
    <t>Dual port Data outlet RJ45, wall mounted, Weather Proof</t>
  </si>
  <si>
    <t>Dual port Data outlet RJ45, floor mounted</t>
  </si>
  <si>
    <t>Dual port Data outlet RJ45, ceiling mounted</t>
  </si>
  <si>
    <t>Dual port Data outlet RJ45, ceiling mounted,Weather Proof</t>
  </si>
  <si>
    <t>Triple port Data outlet RJ45, floor mounted</t>
  </si>
  <si>
    <t>Quad port Data outlet RJ45, wall mounted</t>
  </si>
  <si>
    <t xml:space="preserve">Outdoor Dual port Data outlet RJ45 </t>
  </si>
  <si>
    <t>272109 - DATA COMMUNICATIONS FOR CAMPUS NETWORK</t>
  </si>
  <si>
    <t>Active Communications and Data Processing Equipment</t>
  </si>
  <si>
    <t>ICT Access Data Switches 48 ports;</t>
  </si>
  <si>
    <t>Security Access Data Switches 48 ports;</t>
  </si>
  <si>
    <t>ICT Industrial Switches;</t>
  </si>
  <si>
    <t>Security Industrial Switches;</t>
  </si>
  <si>
    <t>ICT Distribution Switches;</t>
  </si>
  <si>
    <t>Security Distribution Switches;</t>
  </si>
  <si>
    <t>Routers and Gateways; For Third party network</t>
  </si>
  <si>
    <t>Spare Parts, Tools and Instruments</t>
  </si>
  <si>
    <t>272133 - WIRELESS DATA NETWORK</t>
  </si>
  <si>
    <t>Wireless data network components</t>
  </si>
  <si>
    <t>Wireless radio access points; IEEE 802.11ax (WI-FI 6E); Indoor type;</t>
  </si>
  <si>
    <t>Wireless radio access points; IEEE 802.11ax (WI-FI 6E); Outdoor type;</t>
  </si>
  <si>
    <t>Spare Part, Tools and Instruments;</t>
  </si>
  <si>
    <t>272231 COMPUTERS &amp; RELATED PERIPHERALS</t>
  </si>
  <si>
    <t>Workstation; At security Control Room; Equipped with three screens;</t>
  </si>
  <si>
    <t>273123 - IP-BASED TELEPHONY COMMUNICATIONS SYSTEM</t>
  </si>
  <si>
    <t>Call Processing Components</t>
  </si>
  <si>
    <t>Phones and Terminals;</t>
  </si>
  <si>
    <t>Wall mounted IP Phone, as specified;</t>
  </si>
  <si>
    <t>Wireless IP Phone, as specified;</t>
  </si>
  <si>
    <t>Standard IP Phone, as specified;</t>
  </si>
  <si>
    <t>Enhanced IP Phone, as specified;</t>
  </si>
  <si>
    <t>Conference IP Phone, as specified;</t>
  </si>
  <si>
    <t>274100 - GENERAL CONDITIONS FOR INTEGRATED AUDIOVISUAL SYSTEMS</t>
  </si>
  <si>
    <t>-Section 274116.27 - Integrated Audiovisual Systems and Equipment – For Meeting/Conference/ Operation Breakout  Rooms.</t>
  </si>
  <si>
    <t>-Section 274116.28 -Integrated Audiovisual Systems and Equipment – For EOC Training Room.</t>
  </si>
  <si>
    <t>-Section 274116.62 - Integrated Audiovisual Systems and Equipment – For Crisis Management Center.</t>
  </si>
  <si>
    <t>-Section  274223 - Digital Media Displays</t>
  </si>
  <si>
    <t>274116.28 - INTEGRATED AUDIOVISUAL SYSTEMS AND EQUIPMENT -  FOR MEETING/CONFERENCE ROOMS</t>
  </si>
  <si>
    <t>Audio Systems;</t>
  </si>
  <si>
    <t>Audio digital signal processors;</t>
  </si>
  <si>
    <t>Power amplifiers;</t>
  </si>
  <si>
    <t>Ceiling speakers;</t>
  </si>
  <si>
    <t>Digital Wireless Microphone System:
wireless handheld microphone transmitter &amp; Receiver;</t>
  </si>
  <si>
    <t>Digital Wireless Microphone System:
wireless body-pack microphone;</t>
  </si>
  <si>
    <t>Displays;</t>
  </si>
  <si>
    <t>Flat panel displays;</t>
  </si>
  <si>
    <t>Presentation Source Equipment;</t>
  </si>
  <si>
    <t>Analog Audio Signal Interfaces/Line-Drivers;</t>
  </si>
  <si>
    <t>Video Conferencing System;</t>
  </si>
  <si>
    <t>Video Capture;</t>
  </si>
  <si>
    <t>Video Communications Server (VCS);</t>
  </si>
  <si>
    <t>Digital Extender Transmitter / Receiver;</t>
  </si>
  <si>
    <t>Digital Audio-Video Matrix Switcher;</t>
  </si>
  <si>
    <t>Wireless Presentation System;</t>
  </si>
  <si>
    <t>Control Systems;</t>
  </si>
  <si>
    <t>System Controller;</t>
  </si>
  <si>
    <t>Wireless Touch Panel;</t>
  </si>
  <si>
    <t>Miscellaneous Products and Systems;</t>
  </si>
  <si>
    <t>Technical panels, boxes and cover plates, including floor boxes;</t>
  </si>
  <si>
    <t>A/V Equipment racks/cabinets;</t>
  </si>
  <si>
    <t>Spare Parts, Tools and Instruments:</t>
  </si>
  <si>
    <t>274223 - DIGITAL MEDIA DISPLAYS</t>
  </si>
  <si>
    <t>Video Wall Displays;</t>
  </si>
  <si>
    <t xml:space="preserve">Video Wall LCD flat panel displays (with LED backlight) (3x2) 55"displays; </t>
  </si>
  <si>
    <t>Video Wall Controllers;</t>
  </si>
  <si>
    <t>Video Wall Controller – Standalone unit, non-networked;</t>
  </si>
  <si>
    <t>Video Wall Controller – Network-Based Streaming System, Video Wall Processor Node;</t>
  </si>
  <si>
    <t>275117 - IP-BASED PUBLIC ADDRESS SYSTEM</t>
  </si>
  <si>
    <t>System Peripheral Devices;</t>
  </si>
  <si>
    <t>Public Address Digital Communication Stations (microphone stations);</t>
  </si>
  <si>
    <t>Ceiling Loudspeaker;</t>
  </si>
  <si>
    <t>Wall Loudspeaker;</t>
  </si>
  <si>
    <t>Amplifier;</t>
  </si>
  <si>
    <t>Spare parts, tools and instruments;</t>
  </si>
  <si>
    <t>275129.17 - EMERGENCY ASSIST ALARM SYSTEM</t>
  </si>
  <si>
    <t>Ceiling Pull Cord Units</t>
  </si>
  <si>
    <t>Call Points</t>
  </si>
  <si>
    <t>Reset Points / Cancel buttons</t>
  </si>
  <si>
    <t>Overdoor Indicators</t>
  </si>
  <si>
    <t>Controller</t>
  </si>
  <si>
    <t>Panic Bars</t>
  </si>
  <si>
    <t>Panic Bars, as specified;</t>
  </si>
  <si>
    <t xml:space="preserve">275123.15 - IP Based Video Intercom system </t>
  </si>
  <si>
    <t>Master Intercom Unit;</t>
  </si>
  <si>
    <t>Slave Intercom Unit;</t>
  </si>
  <si>
    <t>Entrance/ Exits Push Buttons;</t>
  </si>
  <si>
    <t>281500 - ACCESS CONTROL HARDWARE DEVICES</t>
  </si>
  <si>
    <t>card readers, credential cards, keypads &amp; touch terminals;</t>
  </si>
  <si>
    <t>Touch-plate and proximity readers: active-detection type;</t>
  </si>
  <si>
    <t>Touch-plate and proximity readers: active-detection type; Weather proof</t>
  </si>
  <si>
    <t>biometric identity verification equipment</t>
  </si>
  <si>
    <t>Fingerprint analysis scanner;</t>
  </si>
  <si>
    <t>Miscellaneous Access Control Devices;</t>
  </si>
  <si>
    <t>Push-button switches (Request-To-Exit (REX)),</t>
  </si>
  <si>
    <t>Door and gate hardware interface;</t>
  </si>
  <si>
    <t>Door Contact</t>
  </si>
  <si>
    <t>Access Control Panel;</t>
  </si>
  <si>
    <t>282000 - VIDEO SURVEILLANCE SYSTEM (VSS)</t>
  </si>
  <si>
    <t>CCTV cameras &amp; accessories</t>
  </si>
  <si>
    <t>Fixed dome camera, Megapixel Resolution; ceiling mounted;</t>
  </si>
  <si>
    <t>Fixed dome camera, Megapixel Resolution; wall mounted;</t>
  </si>
  <si>
    <t>Fixed dome camera, Megapixel Resolution; wall mounted; weatherproof;</t>
  </si>
  <si>
    <t>Fixed dome camera, Megapixel Resolution; wall mounted; weatherproof; ANPR;</t>
  </si>
  <si>
    <t>Fixed Camera, pole mounted;</t>
  </si>
  <si>
    <t>PTZ Camera, pole mounted;</t>
  </si>
  <si>
    <t>Camera Pole</t>
  </si>
  <si>
    <t>284621.11 - ADDRESSABLE FIRE ALARM SYSTEMS</t>
  </si>
  <si>
    <t>Control Panels;</t>
  </si>
  <si>
    <t>FACP;</t>
  </si>
  <si>
    <t>FARP;</t>
  </si>
  <si>
    <t>Fire alarm signal initiation devices and systems;</t>
  </si>
  <si>
    <t>Manual Pull Station;</t>
  </si>
  <si>
    <t>Photoelectric smoke detectors;</t>
  </si>
  <si>
    <t>Duct smoke detectors;</t>
  </si>
  <si>
    <t>Multi-criteria detectors; as specified;</t>
  </si>
  <si>
    <t>Heat detectors;</t>
  </si>
  <si>
    <t>Flame detectors;</t>
  </si>
  <si>
    <t>Continuous Linear Heat-Detector System: digital type;</t>
  </si>
  <si>
    <t>Air-sampling smoke detectors (aspirating smoke detectors);</t>
  </si>
  <si>
    <t>Air-sampling smoke detection panel (aspirating smoke detection panel);</t>
  </si>
  <si>
    <t>Notification Appliances (audible/visible alarm devices);</t>
  </si>
  <si>
    <t>Combination device: Horn/Strobe unit;</t>
  </si>
  <si>
    <t>Peripherals and accessories;</t>
  </si>
  <si>
    <t>Monitor modules (input modules);</t>
  </si>
  <si>
    <t>Control modules;</t>
  </si>
  <si>
    <t>Relay modules;</t>
  </si>
  <si>
    <t>Fault isolator modules (fault isolators);</t>
  </si>
  <si>
    <t>10440 - FIRE EXTINGUISHER</t>
  </si>
  <si>
    <t xml:space="preserve">Portable Fire Extinguishers including fixing brackets to concrete, block work or metalwork </t>
  </si>
  <si>
    <t>Type FE-1</t>
  </si>
  <si>
    <t>Type FE-2</t>
  </si>
  <si>
    <t>Type FE-3</t>
  </si>
  <si>
    <t>Type WFE1</t>
  </si>
  <si>
    <t>Fire Blanket</t>
  </si>
  <si>
    <t>Type FB-1</t>
  </si>
  <si>
    <t xml:space="preserve">Sprinklers </t>
  </si>
  <si>
    <t>Type SP-1 (UPRIGHT)</t>
  </si>
  <si>
    <t>Type SP-2 (PENDENT)</t>
  </si>
  <si>
    <t>Type SP-4 (CMDA)</t>
  </si>
  <si>
    <t xml:space="preserve">Zone Valve assembly </t>
  </si>
  <si>
    <t>Automatic air valves</t>
  </si>
  <si>
    <t xml:space="preserve">Alarm Check Valve assembly  </t>
  </si>
  <si>
    <t>Check Valve</t>
  </si>
  <si>
    <t>OS&amp;Y Valve</t>
  </si>
  <si>
    <t xml:space="preserve">Fire Department Connection (Siamese Connection) </t>
  </si>
  <si>
    <t>Type SC-1</t>
  </si>
  <si>
    <t xml:space="preserve">Test and Drain Valves </t>
  </si>
  <si>
    <t>Flushing Connections</t>
  </si>
  <si>
    <t>Inspector Test Connections</t>
  </si>
  <si>
    <t xml:space="preserve">Spare parts as specified </t>
  </si>
  <si>
    <t xml:space="preserve">Galvanized Steel drain pipes </t>
  </si>
  <si>
    <t>Galvanized steel pipes to ASTM A135, with rolled groove couplings, hangers and supports, accessories and installation</t>
  </si>
  <si>
    <t>CLEAN AGENT SYSTEM PROTECTION</t>
  </si>
  <si>
    <t xml:space="preserve">Complete Novec 1230 system serving Electrical Room in Ground Floor as specified and shown on design drawings including acting and standby cylinders, valves, Instrumentation, controls and control panel, and all necessary accessories </t>
  </si>
  <si>
    <t xml:space="preserve">Complete Novec 1230 system serving Communication in Ground Floor as specified and shown on design drawings including acting and standby cylinders, valves, Instrumentation, controls and control panel, and all necessary accessories </t>
  </si>
  <si>
    <t xml:space="preserve">Complete Novec 1230 system serving Communication Room in Mezzanine as specified and shown on design drawings including acting and standby cylinders, valves, Instrumentation, controls and control panel, and all necessary accessories </t>
  </si>
  <si>
    <t xml:space="preserve">Complete Novec 1230 system serving MV Room in Ground Floor as specified and shown on design drawings including acting and standby cylinders, valves, Instrumentation, controls and control panel, and all necessary accessories </t>
  </si>
  <si>
    <t xml:space="preserve">Complete Novec 1230 system serving LV Room in Ground Floor as specified and shown on design drawings including acting and standby cylinders, valves, Instrumentation, controls and control panel, and all necessary accessories </t>
  </si>
  <si>
    <t xml:space="preserve">Complete Novec 1230 system serving MV in Ground Floor as specified and shown on design drawings including acting and standby cylinders, valves, Instrumentation, controls and control panel, and all necessary accessories </t>
  </si>
  <si>
    <t xml:space="preserve">Complete Novec 1230 system serving LV in Ground Floor as specified and shown on design drawings including acting and standby cylinders, valves, Instrumentation, controls and control panel, and all necessary accessories </t>
  </si>
  <si>
    <t xml:space="preserve">Complete Novec 1230 system serving Communication Room in Ground Floor as specified and shown on design drawings including acting and standby cylinders, valves, Instrumentation, controls and control panel, and all necessary accessories </t>
  </si>
  <si>
    <t xml:space="preserve">Complete Novec 1230 system serving Incoming Service Room in Ground Floor as specified and shown on design drawings including acting and standby cylinders, valves, Instrumentation, controls and control panel, and all necessary accessories </t>
  </si>
  <si>
    <t xml:space="preserve">Complete Novec 1230 system serving Main Communication Room in First Floor as specified and shown on design drawings including acting and standby cylinders, valves, Instrumentation, controls and control panel, and all necessary accessories </t>
  </si>
  <si>
    <t xml:space="preserve">Complete Novec 1230 system serving  Communication Room in First Floor as specified and shown on design drawings including acting and standby cylinders, valves, Instrumentation, controls and control panel, and all necessary accessories </t>
  </si>
  <si>
    <t xml:space="preserve">Complete Novec 1230 system serving  Electrical Room in First Floor as specified and shown on design drawings including acting and standby cylinders, valves, Instrumentation, controls and control panel, and all necessary accessories </t>
  </si>
  <si>
    <t>220523 - GENERAL-DUTY VALVES FOR PLUMBING PIPING</t>
  </si>
  <si>
    <t>METERS AND GAGES FOR PIPING</t>
  </si>
  <si>
    <t>Allow for pressure gauges, etc. as per specifications and drawings.</t>
  </si>
  <si>
    <t>220719 - PLUMBING PIPING INSULATION</t>
  </si>
  <si>
    <t>Interior insulation application, domestic hot and recirculated hot water; within pump room and building risers as per specifications</t>
  </si>
  <si>
    <t>Interior insulation application, domestic hot and recirculated hot water within building running horizontally or in wet areas</t>
  </si>
  <si>
    <t>Interior insulation application, domestic hot and recirculated hot water within toilets and wet areas</t>
  </si>
  <si>
    <t>Interior insulation application,  domestic cold water</t>
  </si>
  <si>
    <t>Interior insulation application, domestic cold water within toilets and wet areas</t>
  </si>
  <si>
    <t>Exterior insulation application, domestic water</t>
  </si>
  <si>
    <t>Insulation with jacketing for exposed pipes</t>
  </si>
  <si>
    <t>221116 - DOMESTIC WATER PIPING</t>
  </si>
  <si>
    <t>Underground, water distribution piping, HDPE</t>
  </si>
  <si>
    <t>Aboveground, Cold water distribution piping, PPR PN-16</t>
  </si>
  <si>
    <t>Aboveground within toilets/wet areas, Cold water distribution piping, PEX pipe in pipe PN-10</t>
  </si>
  <si>
    <t>Aboveground, Hot water distribution piping, PPR pipe PN-20</t>
  </si>
  <si>
    <t>Aboveground within toilets/wet areas, Hot water distribution piping, PEX pipe in pipe PN-10</t>
  </si>
  <si>
    <t>221119 - DOMESTIC WATER PIPING SPECIALTIES</t>
  </si>
  <si>
    <t>Hose bibs</t>
  </si>
  <si>
    <t>HB-1</t>
  </si>
  <si>
    <t>Water meter</t>
  </si>
  <si>
    <t>Roof Vent Cap</t>
  </si>
  <si>
    <t>Water hammer arrestors</t>
  </si>
  <si>
    <t>Automatic air vents</t>
  </si>
  <si>
    <t>Reduced-Pressure-Principle Backflow Preventers (RPZ)</t>
  </si>
  <si>
    <t>221123 - DOMESTIC WATER PUMPS</t>
  </si>
  <si>
    <t>In-line circulator, vertical in-line circulator, separately coupled centrifugal pump complete with casing, impeller, seal, shaft, sleeve, valves, bearing, shaft coupling, motor and all other necessary accessories, connections and fittings as specified.</t>
  </si>
  <si>
    <t>CP-FM-F1-01</t>
  </si>
  <si>
    <t>CP-FM-GF-01</t>
  </si>
  <si>
    <t>221123.13 - DOMESTIC-WATER PACKAGED BOOSTER PUMPS</t>
  </si>
  <si>
    <t>Variable-speed-drive, packaged booster pumps factory-assembled and -tested, packaged booster pump unit, with motor, piping, valves, sensors and control panel and adjustable-speed-drive units, and all other necessary accessories, connections and fittings as specified</t>
  </si>
  <si>
    <t>BP-EMC-B1-01-01 TO 01-4</t>
  </si>
  <si>
    <t>BP-FM-GF-01</t>
  </si>
  <si>
    <t>Booster pumps factory-assembled and -tested, pressurization unit, with motor, piping, valves, sensors, hydropneumatic tank,  and control panel and all other necessary accessories, connections and fittings as specified</t>
  </si>
  <si>
    <t>PU-FM-F1-01</t>
  </si>
  <si>
    <t>221223 - FACILITY INDOOR POTABLE WATER STORAGE TANKS</t>
  </si>
  <si>
    <t>GRP tank, water volume of 3000L</t>
  </si>
  <si>
    <t>221316 - SANITARY WASTE AND VENT PIPING</t>
  </si>
  <si>
    <t>Aboveground soil, waste and vent piping,  Upvc plastic pipe  including piping, fittings, connections, joints, encasement and valves</t>
  </si>
  <si>
    <t>Kitchen and underground soil, waste piping HDPE  pipe, including piping, fittings, connections, joints, encasement</t>
  </si>
  <si>
    <t>Storm drainage, inside the building, HDPE pipe, including piping, fittings, connections, joints, encasement</t>
  </si>
  <si>
    <t>Storm drainage, cast iron pipe, including piping, fittings, connections, joints, encasement where exposed to outdoor conditions</t>
  </si>
  <si>
    <t>Aboveground, sewage force mains, HDPE pipe including piping, fittings, connections, joints, encasement</t>
  </si>
  <si>
    <t>221319 - SANITARY WASTE PIPING SPECIALTIES</t>
  </si>
  <si>
    <t>Cleanouts</t>
  </si>
  <si>
    <t>Type FCO 110 mm</t>
  </si>
  <si>
    <t>Type FCO 160 mm</t>
  </si>
  <si>
    <t>Type CO 110 mm</t>
  </si>
  <si>
    <t>Type CO 160 mm</t>
  </si>
  <si>
    <t>Type WCO 50 mm</t>
  </si>
  <si>
    <t>Floor drains</t>
  </si>
  <si>
    <t>Type FD-1</t>
  </si>
  <si>
    <t>Type FD-2 with funnel</t>
  </si>
  <si>
    <t>Type FD-3</t>
  </si>
  <si>
    <t>Trench drains</t>
  </si>
  <si>
    <t>300x300x10000</t>
  </si>
  <si>
    <t>Oil interceptors</t>
  </si>
  <si>
    <t>OI-EMCG-GF-01</t>
  </si>
  <si>
    <t>OI-BA-GF-01</t>
  </si>
  <si>
    <t>OI-BC-GF-01</t>
  </si>
  <si>
    <t>Grease interceptors</t>
  </si>
  <si>
    <t>GI-FM-GF-01</t>
  </si>
  <si>
    <t>Gully trap</t>
  </si>
  <si>
    <t>Sewage inspection chamber</t>
  </si>
  <si>
    <t>221423 - STORM DRAINAGE PIPING SPECIALTIES</t>
  </si>
  <si>
    <t>Roof drains</t>
  </si>
  <si>
    <t>Parapet roof drain (scupper drain)</t>
  </si>
  <si>
    <t>Combined cast iron roof drain with overflow</t>
  </si>
  <si>
    <t>Gutter roof drain</t>
  </si>
  <si>
    <t>Storm Drain inspection chamber</t>
  </si>
  <si>
    <t xml:space="preserve">Type SDIC-1 </t>
  </si>
  <si>
    <t>221329 - SANITARY SEWERAGE PUMPS</t>
  </si>
  <si>
    <t>Submersible sump pumps, factory-assembled and -tested, single-stage, centrifugal, end-suction sump pump units complying with ul 778.  include motor, operating controls, and construction for permanent installation with pits and basins</t>
  </si>
  <si>
    <t>SP-EMCS-B1-01</t>
  </si>
  <si>
    <t>223100 - DOMESTIC WATER SOFTENERS</t>
  </si>
  <si>
    <t>Water softener including the following factory-installed piping, valves, drains, and pressure gages, sampling cocks, main-operating-valve position indicatorsm, water meters, brine and softener tanks, chemicals and water testing sets</t>
  </si>
  <si>
    <t>WS-ETS1-GR-01</t>
  </si>
  <si>
    <t>Soft Tank</t>
  </si>
  <si>
    <t>SWT-ETS1-GR-01</t>
  </si>
  <si>
    <t>223200 - DOMESTIC WATER TREATMENT EQUIPMENT</t>
  </si>
  <si>
    <t>Cartridge filters</t>
  </si>
  <si>
    <t>UV sterilizing unit</t>
  </si>
  <si>
    <t>223300 - ELECTRIC, DOMESTIC-WATER HEATERS</t>
  </si>
  <si>
    <t>EWH-EMCS-GF-01</t>
  </si>
  <si>
    <t>EWH-BA-GF-01</t>
  </si>
  <si>
    <t>EWH-BA-MZ-01</t>
  </si>
  <si>
    <t>EWH-BC-GF-01</t>
  </si>
  <si>
    <t>EWH-BC-GF-02</t>
  </si>
  <si>
    <t>EWH-BC-MF-01</t>
  </si>
  <si>
    <t>224100 - RESIDENTIAL PLUMBING FIXTURES</t>
  </si>
  <si>
    <t>Lavatories fixtures as per interior architecture layouts and sanitary manual including supply and waste fittings</t>
  </si>
  <si>
    <t>ADA Lavatories fixtures as per interior architecture layouts and sanitary manual including supply and waste fittings</t>
  </si>
  <si>
    <t>Water closets fixtures as per interior architecture layouts and sanitary manual including supply and waste fittings</t>
  </si>
  <si>
    <t>ADA Water closets fixtures as per interior architecture layouts and sanitary manual including supply and waste fittings</t>
  </si>
  <si>
    <t>Flush valve (for WC) as per interior architecture layouts and sanitary manual including supply and waste fittings</t>
  </si>
  <si>
    <t>Shattaf Trigger spray fixtures as per interior architecture layouts and sanitary manual including supply and waste fittings and built-in check valve</t>
  </si>
  <si>
    <t>Urinals fixtures as per interior architecture layouts and sanitary manual including supply and waste fittings</t>
  </si>
  <si>
    <t>Flush valve (for Urinal)</t>
  </si>
  <si>
    <t>Service sinks as per interior architecture layouts including supply and waste fittings</t>
  </si>
  <si>
    <t>Corner sinks as per interior architecture layouts including supply and waste fittings</t>
  </si>
  <si>
    <t>Ablution fixtures as per interior architecture layouts including supply and waste fittings</t>
  </si>
  <si>
    <t>Eye wash fixtures as per interior architecture layouts including supply and waste fittings</t>
  </si>
  <si>
    <t>114000 - KITCHEN EQUIPMENT</t>
  </si>
  <si>
    <t xml:space="preserve">Provide Equipment for regeneration kitchen that includes the following equipment and not limited to: walk-in fridge, walk-in freezer, </t>
  </si>
  <si>
    <t>Pass Through Fridge, Pass Through Hot Holding, Hand Sinks, Electronic Faucet, Dish Dispenser, Cutlery Dispenser, Tray Slider, Drop-In Cold Well, Sneeze Guard, Drop-In Hot Well,</t>
  </si>
  <si>
    <t>Dessert Display, Beverage Fridge, Hot Beverage Dispenser, Hot Water Dispenser, Ice Dispenser, Tray Collector, Water Cooler, Hood Type Dishwasher, Condensation Exhaust Hood,  </t>
  </si>
  <si>
    <t xml:space="preserve">Soil Dishtable, Sorting Shelf, Clean Dishtable, Hand Sink with soap &amp; towel dispensers, waste bin (faucet foot operated), Faucet with Pre-Rinse, Rack Dolly, Dish Dolly,   Insect Destroyer (Glue Type), </t>
  </si>
  <si>
    <t>Hood Type I with fire suppression, Combi Ovens, two well fryer (12.5-liter capacity), 6 Hob Induction Range., Tilting Quick Boiling Kettle, One Table with Bain Marie, Two Table with sink</t>
  </si>
  <si>
    <t>Trenches and pit walls</t>
  </si>
  <si>
    <t>71326 - SELF-ADHERING SHEET WATERPROOFING</t>
  </si>
  <si>
    <t>All works shall be completed in all respect as per specifications, method of measurement, drawings or as directed by  the Contractor Engineer.</t>
  </si>
  <si>
    <t>High Strength Steel</t>
  </si>
  <si>
    <t xml:space="preserve">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 
</t>
  </si>
  <si>
    <t>To include galvanization, kicker plates and all fixation accessories as per the specifications.</t>
  </si>
  <si>
    <t>ITEM</t>
  </si>
  <si>
    <t>DESCRIPTION</t>
  </si>
  <si>
    <t>CESMM4 REF.</t>
  </si>
  <si>
    <t>UNIT</t>
  </si>
  <si>
    <t>QTY.</t>
  </si>
  <si>
    <t>RATE</t>
  </si>
  <si>
    <t>AMOUNT</t>
  </si>
  <si>
    <t>BILL NO. 1 - GENERAL ITEMS</t>
  </si>
  <si>
    <t>I</t>
  </si>
  <si>
    <t>The Contractor shall be responsible to provide accommdation for labours and staff</t>
  </si>
  <si>
    <t>The Contractor shall be responsible to provide transportation  for their labours and staff</t>
  </si>
  <si>
    <t>Total to Collection  SAR</t>
  </si>
  <si>
    <t>BILL NO. 1 - GENERAL ITEMS (Cont'd…)</t>
  </si>
  <si>
    <t>1. General</t>
  </si>
  <si>
    <t>3. Scope of Works</t>
  </si>
  <si>
    <t>4. Systems of Documentation</t>
  </si>
  <si>
    <t>5. Schedule of Progress</t>
  </si>
  <si>
    <t>6. Site Establishment &amp; Support</t>
  </si>
  <si>
    <t>7. Materials and Workmanship</t>
  </si>
  <si>
    <t>9. Health &amp; Safety Management</t>
  </si>
  <si>
    <t>10. Environment Sustainability</t>
  </si>
  <si>
    <t>11. Facility Operation</t>
  </si>
  <si>
    <t>12. Training Requirements</t>
  </si>
  <si>
    <t>13. Completion &amp; Taking Over</t>
  </si>
  <si>
    <t>A110.1</t>
  </si>
  <si>
    <t>A110.2</t>
  </si>
  <si>
    <t>A120</t>
  </si>
  <si>
    <t>A90</t>
  </si>
  <si>
    <t>A391.1</t>
  </si>
  <si>
    <t>A391.2</t>
  </si>
  <si>
    <t>Month</t>
  </si>
  <si>
    <t>A391.3</t>
  </si>
  <si>
    <t>A326.1</t>
  </si>
  <si>
    <t>A326.2</t>
  </si>
  <si>
    <t>Months</t>
  </si>
  <si>
    <t>A326.3</t>
  </si>
  <si>
    <t>A279.1</t>
  </si>
  <si>
    <t>A279.2</t>
  </si>
  <si>
    <t>A279.3</t>
  </si>
  <si>
    <t>A371*.1</t>
  </si>
  <si>
    <t>A371*.2</t>
  </si>
  <si>
    <t>A371*.3</t>
  </si>
  <si>
    <t>A323.1</t>
  </si>
  <si>
    <t>A323.2</t>
  </si>
  <si>
    <t>X</t>
  </si>
  <si>
    <t>A323.3</t>
  </si>
  <si>
    <t>A311*</t>
  </si>
  <si>
    <t>A331*.1</t>
  </si>
  <si>
    <t>A331*.2</t>
  </si>
  <si>
    <t>A331*.3</t>
  </si>
  <si>
    <t>A229.1</t>
  </si>
  <si>
    <t>A229.2</t>
  </si>
  <si>
    <t>A229.3</t>
  </si>
  <si>
    <t>A271.1*</t>
  </si>
  <si>
    <t>A273.1*</t>
  </si>
  <si>
    <t>A273.2*</t>
  </si>
  <si>
    <t>A272*</t>
  </si>
  <si>
    <t>A190.1</t>
  </si>
  <si>
    <t>A190.2</t>
  </si>
  <si>
    <t>A190.3</t>
  </si>
  <si>
    <t>A190.4</t>
  </si>
  <si>
    <t>A279.4</t>
  </si>
  <si>
    <t>A279.5</t>
  </si>
  <si>
    <t>Y</t>
  </si>
  <si>
    <t>A279.6</t>
  </si>
  <si>
    <t>Establishment of surveying equipment - Provision of 1 No. set of GPS, Total Station and Level for Engineer use</t>
  </si>
  <si>
    <t>A233.1</t>
  </si>
  <si>
    <t>A233.2</t>
  </si>
  <si>
    <t>A233.3</t>
  </si>
  <si>
    <t>A250.1</t>
  </si>
  <si>
    <t>A250.2</t>
  </si>
  <si>
    <t>A250.3</t>
  </si>
  <si>
    <t>A250.4</t>
  </si>
  <si>
    <t>A250.5</t>
  </si>
  <si>
    <t>A250.6</t>
  </si>
  <si>
    <t>A250.7</t>
  </si>
  <si>
    <t>The Contractor shall be responsible to arrange for their own accommodation, food, and laundry services for workmen and staff</t>
  </si>
  <si>
    <t>A31*</t>
  </si>
  <si>
    <t>Worker Transportation</t>
  </si>
  <si>
    <t>The Contractor shall be responsible to arrange for their own staff and worker transportation</t>
  </si>
  <si>
    <t>A326.5</t>
  </si>
  <si>
    <t>Any items that may not be covered elsewhere in the</t>
  </si>
  <si>
    <t>Bill of Quantities which the tenderer deemed to be</t>
  </si>
  <si>
    <t>necessary in order to carry out the works in full</t>
  </si>
  <si>
    <t>compliance with the Drawings, Specifications and any</t>
  </si>
  <si>
    <t>other items necessary to from a complete installation,</t>
  </si>
  <si>
    <t>must be itemized and priced below. The tenderer may</t>
  </si>
  <si>
    <t>provide additional sheets for this purpose if necessary.</t>
  </si>
  <si>
    <t>______________________________________</t>
  </si>
  <si>
    <t>Collection</t>
  </si>
  <si>
    <t>Page d/1/1</t>
  </si>
  <si>
    <t>Page d/1/2</t>
  </si>
  <si>
    <t>Page d/1/3</t>
  </si>
  <si>
    <t>Page d/1/4</t>
  </si>
  <si>
    <t>Page d/1/5</t>
  </si>
  <si>
    <t>Page d/1/6</t>
  </si>
  <si>
    <t>Total Carried to Grand Summary SAR</t>
  </si>
  <si>
    <t>150 dia</t>
  </si>
  <si>
    <t>20 dia</t>
  </si>
  <si>
    <t>25 dia</t>
  </si>
  <si>
    <t>40 dia</t>
  </si>
  <si>
    <t>32 dia</t>
  </si>
  <si>
    <t>50 dia</t>
  </si>
  <si>
    <t>65 dia</t>
  </si>
  <si>
    <t>80 dia</t>
  </si>
  <si>
    <t>100 dia</t>
  </si>
  <si>
    <t>65mm dia</t>
  </si>
  <si>
    <t>75mm dia</t>
  </si>
  <si>
    <t>20mm dia</t>
  </si>
  <si>
    <t>32mm dia</t>
  </si>
  <si>
    <t>40mm dia</t>
  </si>
  <si>
    <t>50mm dia</t>
  </si>
  <si>
    <t>Pipes 25mm dia and smaller, 32 mm thick fiberglass with density of 65 kg/m3</t>
  </si>
  <si>
    <t>25mm dia</t>
  </si>
  <si>
    <t>Pipes 50mm dia and smaller, 40 mm thick fiberglass with density of 65 kg/m3</t>
  </si>
  <si>
    <t>Pipes 65mm dia and larger, 65 mm thick fiberglass with density of 65 kg/m3</t>
  </si>
  <si>
    <t>Pipe, 50mm dia and smaller: 15 mm thick flexible elastomeric</t>
  </si>
  <si>
    <t>Pipe, larger than 50mm dia: 25 mm thick flexible elastomeric</t>
  </si>
  <si>
    <t>16mm dia</t>
  </si>
  <si>
    <t>63mm dia</t>
  </si>
  <si>
    <t>90mm dia</t>
  </si>
  <si>
    <t>110mm dia</t>
  </si>
  <si>
    <t>32 mm dia</t>
  </si>
  <si>
    <t>75 mm dia</t>
  </si>
  <si>
    <t>110 mm dia</t>
  </si>
  <si>
    <t>20 mm dia</t>
  </si>
  <si>
    <t>40 mm dia</t>
  </si>
  <si>
    <t>50 mm dia</t>
  </si>
  <si>
    <t>63 mm dia</t>
  </si>
  <si>
    <t>90 mm dia</t>
  </si>
  <si>
    <t>16 mm dia</t>
  </si>
  <si>
    <t>25 mm dia</t>
  </si>
  <si>
    <t>65 mm dia</t>
  </si>
  <si>
    <t>82 mm dia</t>
  </si>
  <si>
    <t>100 mm dia</t>
  </si>
  <si>
    <t>200 mm dia</t>
  </si>
  <si>
    <t>150 mm dia</t>
  </si>
  <si>
    <t>Type SCD-1 150 mm dia</t>
  </si>
  <si>
    <t>Type RD-2 200 mm dia</t>
  </si>
  <si>
    <t>Type GD-1 200 mm dia</t>
  </si>
  <si>
    <t>80 mm dia</t>
  </si>
  <si>
    <t>250 mm dia</t>
  </si>
  <si>
    <t>300 mm dia</t>
  </si>
  <si>
    <t>350 mm dia</t>
  </si>
  <si>
    <t>From dia200 mm</t>
  </si>
  <si>
    <t xml:space="preserve">Bill </t>
  </si>
  <si>
    <t>Page</t>
  </si>
  <si>
    <t>B2/03/01</t>
  </si>
  <si>
    <t>B2/03/02</t>
  </si>
  <si>
    <t>B2/03/03</t>
  </si>
  <si>
    <t>B2/04/01</t>
  </si>
  <si>
    <t>B2/05/01</t>
  </si>
  <si>
    <t>B2/05/02</t>
  </si>
  <si>
    <t>B2/05/03</t>
  </si>
  <si>
    <t>B2/05/04</t>
  </si>
  <si>
    <t>B2/06/01</t>
  </si>
  <si>
    <t>B2/06/02</t>
  </si>
  <si>
    <t>B2/07/01</t>
  </si>
  <si>
    <t>B2/07/02</t>
  </si>
  <si>
    <t>B2/07/03</t>
  </si>
  <si>
    <t>B2/07/04</t>
  </si>
  <si>
    <t>B2/07/05</t>
  </si>
  <si>
    <t>B2/08/01</t>
  </si>
  <si>
    <t>B2/08/02</t>
  </si>
  <si>
    <t>B2/08/03</t>
  </si>
  <si>
    <t>B2/08/04</t>
  </si>
  <si>
    <t>B2/08/05</t>
  </si>
  <si>
    <t>B2/08/06</t>
  </si>
  <si>
    <t>B2/09/01</t>
  </si>
  <si>
    <t>B2/09/02</t>
  </si>
  <si>
    <t>B2/09/03</t>
  </si>
  <si>
    <t>B2/09/04</t>
  </si>
  <si>
    <t>B2/10/01</t>
  </si>
  <si>
    <t>B2/10/02</t>
  </si>
  <si>
    <t>B2/11/01</t>
  </si>
  <si>
    <t>B2/11/02</t>
  </si>
  <si>
    <t>B2/12/01</t>
  </si>
  <si>
    <t>B2/14/01</t>
  </si>
  <si>
    <t>B2/21/01</t>
  </si>
  <si>
    <t>B2/21/02</t>
  </si>
  <si>
    <t>B2/21/03</t>
  </si>
  <si>
    <t>B2/21/04</t>
  </si>
  <si>
    <t>B2/21/05</t>
  </si>
  <si>
    <t>B2/21/06</t>
  </si>
  <si>
    <t>B2/21/07</t>
  </si>
  <si>
    <t>B2/21/08</t>
  </si>
  <si>
    <t>B2/21/09</t>
  </si>
  <si>
    <t>B2/21/10</t>
  </si>
  <si>
    <t>B2/21/11</t>
  </si>
  <si>
    <t>B2/21/12</t>
  </si>
  <si>
    <t>B2/21/13</t>
  </si>
  <si>
    <t>B2/22/01</t>
  </si>
  <si>
    <t>B2/22/02</t>
  </si>
  <si>
    <t>B2/22/03</t>
  </si>
  <si>
    <t>B2/22/04</t>
  </si>
  <si>
    <t>B2/22/05</t>
  </si>
  <si>
    <t>B2/22/06</t>
  </si>
  <si>
    <t>B2/22/07</t>
  </si>
  <si>
    <t>B2/22/08</t>
  </si>
  <si>
    <t>B2/22/09</t>
  </si>
  <si>
    <t>B2/22/10</t>
  </si>
  <si>
    <t>B2/22/11</t>
  </si>
  <si>
    <t>B2/22/12</t>
  </si>
  <si>
    <t>B2/22/13</t>
  </si>
  <si>
    <t>B2/23/01</t>
  </si>
  <si>
    <t>B2/23/02</t>
  </si>
  <si>
    <t>B2/23/03</t>
  </si>
  <si>
    <t>B2/23/04</t>
  </si>
  <si>
    <t>B2/23/05</t>
  </si>
  <si>
    <t>B2/23/06</t>
  </si>
  <si>
    <t>B2/23/07</t>
  </si>
  <si>
    <t>B2/23/08</t>
  </si>
  <si>
    <t>B2/23/09</t>
  </si>
  <si>
    <t>B2/23/10</t>
  </si>
  <si>
    <t>B2/23/11</t>
  </si>
  <si>
    <t>B2/23/12</t>
  </si>
  <si>
    <t>B2/23/13</t>
  </si>
  <si>
    <t>B2/23/14</t>
  </si>
  <si>
    <t>B2/23/15</t>
  </si>
  <si>
    <t>B2/23/16</t>
  </si>
  <si>
    <t>B2/23/17</t>
  </si>
  <si>
    <t>B2/23/18</t>
  </si>
  <si>
    <t>B2/23/19</t>
  </si>
  <si>
    <t>B2/23/20</t>
  </si>
  <si>
    <t>B2/23/21</t>
  </si>
  <si>
    <t>B2/23/22</t>
  </si>
  <si>
    <t>B2/26/01</t>
  </si>
  <si>
    <t>B2/26/02</t>
  </si>
  <si>
    <t>B2/26/03</t>
  </si>
  <si>
    <t>B2/26/04</t>
  </si>
  <si>
    <t>B2/26/05</t>
  </si>
  <si>
    <t>B2/26/06</t>
  </si>
  <si>
    <t>B2/26/07</t>
  </si>
  <si>
    <t>B2/26/08</t>
  </si>
  <si>
    <t>B2/26/09</t>
  </si>
  <si>
    <t>B2/26/10</t>
  </si>
  <si>
    <t>B2/26/11</t>
  </si>
  <si>
    <t>B2/26/12</t>
  </si>
  <si>
    <t>B2/26/13</t>
  </si>
  <si>
    <t>B2/26/14</t>
  </si>
  <si>
    <t>B2/26/15</t>
  </si>
  <si>
    <t>B2/26/16</t>
  </si>
  <si>
    <t>B2/26/17</t>
  </si>
  <si>
    <t>B2/26/18</t>
  </si>
  <si>
    <t>B2/26/19</t>
  </si>
  <si>
    <t>B2/26/20</t>
  </si>
  <si>
    <t>B2/26/21</t>
  </si>
  <si>
    <t>B2/26/22</t>
  </si>
  <si>
    <t>B2/26/23</t>
  </si>
  <si>
    <t>B2/26/24</t>
  </si>
  <si>
    <t>B2/27/01</t>
  </si>
  <si>
    <t>B2/27/02</t>
  </si>
  <si>
    <t>B2/27/03</t>
  </si>
  <si>
    <t>B2/27/04</t>
  </si>
  <si>
    <t>B2/27/05</t>
  </si>
  <si>
    <t>B2/27/06</t>
  </si>
  <si>
    <t>B2/27/07</t>
  </si>
  <si>
    <t>B2/27/08</t>
  </si>
  <si>
    <t>B2/27/09</t>
  </si>
  <si>
    <t>B2/27/10</t>
  </si>
  <si>
    <t>B2/28/01</t>
  </si>
  <si>
    <t>B2/28/02</t>
  </si>
  <si>
    <t>B2/28/03</t>
  </si>
  <si>
    <t>B2/31/01</t>
  </si>
  <si>
    <t>B2/31/02</t>
  </si>
  <si>
    <t>B2/32/01</t>
  </si>
  <si>
    <t>B2/32/02</t>
  </si>
  <si>
    <t>B2/32/03</t>
  </si>
  <si>
    <t>B2/32/04</t>
  </si>
  <si>
    <t>B2/32/05</t>
  </si>
  <si>
    <t>B2/33/01</t>
  </si>
  <si>
    <t>B2/33/02</t>
  </si>
  <si>
    <t>B2/33/03</t>
  </si>
  <si>
    <t>B2/33/04</t>
  </si>
  <si>
    <t>B2/33/05</t>
  </si>
  <si>
    <t>B2/33/06</t>
  </si>
  <si>
    <t>B2/33/07</t>
  </si>
  <si>
    <t>B2/33/08</t>
  </si>
  <si>
    <t>Level</t>
  </si>
  <si>
    <t>Bill Page</t>
  </si>
  <si>
    <t>Bill description</t>
  </si>
  <si>
    <t>Bill quantity</t>
  </si>
  <si>
    <t>Gross Rate</t>
  </si>
  <si>
    <t>Gross Amount</t>
  </si>
  <si>
    <t>Pricing Trade</t>
  </si>
  <si>
    <t>Pricing Code</t>
  </si>
  <si>
    <t>Pricing Description</t>
  </si>
  <si>
    <t>Remarks</t>
  </si>
  <si>
    <t>B1/03/01</t>
  </si>
  <si>
    <t>Bill Nr 01 : Prelims</t>
  </si>
  <si>
    <t>Prelims</t>
  </si>
  <si>
    <t>LS</t>
  </si>
  <si>
    <t>A0200001</t>
  </si>
  <si>
    <t>Accomodatation</t>
  </si>
  <si>
    <t>A0200002</t>
  </si>
  <si>
    <t>Accomodation</t>
  </si>
  <si>
    <t>Laundry Interchange (LI)</t>
  </si>
  <si>
    <t>033000</t>
  </si>
  <si>
    <t>C0335410</t>
  </si>
  <si>
    <t>Blinding concrete C14MPa-50mm thick</t>
  </si>
  <si>
    <t>Strip foundations</t>
  </si>
  <si>
    <t>C0331001</t>
  </si>
  <si>
    <t>Cast in place concrete with 40 mpa fc- Footing - Triple Blend</t>
  </si>
  <si>
    <t>C0331002</t>
  </si>
  <si>
    <t>Cast in place concrete with 40 mpa fc- Raft foundations - Triple Blend</t>
  </si>
  <si>
    <t>C0331007</t>
  </si>
  <si>
    <t>Cast in place concrete with 40 mpa fc- Parapet/Upstands/Pedestals</t>
  </si>
  <si>
    <t>C0331003</t>
  </si>
  <si>
    <t>Cast in place concrete with 40 mpafc- Ground beams  - Triple Blend</t>
  </si>
  <si>
    <t>C0331004</t>
  </si>
  <si>
    <t>Cast in place concrete with 40 mpa fc- Beds, Slab on grade  - Triple Blend</t>
  </si>
  <si>
    <t>C0331005</t>
  </si>
  <si>
    <t>Cast in place concrete with 40 mpa fc- Slabs/Beams</t>
  </si>
  <si>
    <t>B1/03/02</t>
  </si>
  <si>
    <t>C0331006</t>
  </si>
  <si>
    <t>Cast in place concrete with 40 mpa fc- Columns/Wall</t>
  </si>
  <si>
    <t>C0331008</t>
  </si>
  <si>
    <t>Cast in place concrete with 40 mpa fc- Trenches</t>
  </si>
  <si>
    <t>032000</t>
  </si>
  <si>
    <t>C0320010</t>
  </si>
  <si>
    <t>B1/03/03</t>
  </si>
  <si>
    <t>035400</t>
  </si>
  <si>
    <t>C0335431</t>
  </si>
  <si>
    <t>Cement-sand screed 50mm thick</t>
  </si>
  <si>
    <t>C0335433</t>
  </si>
  <si>
    <t>C0335432</t>
  </si>
  <si>
    <t>Cement-sand screed 100mm thick</t>
  </si>
  <si>
    <t>c</t>
  </si>
  <si>
    <t>B1/04/01</t>
  </si>
  <si>
    <t>042000 - UNIT MASONRY</t>
  </si>
  <si>
    <t>042200</t>
  </si>
  <si>
    <t>D0422010</t>
  </si>
  <si>
    <t>S &amp; I of 100mm Hollow BW  - Internal</t>
  </si>
  <si>
    <t>D0422011</t>
  </si>
  <si>
    <t>S &amp; I of 150mm Hollow BW  - Internal</t>
  </si>
  <si>
    <t>D0422012</t>
  </si>
  <si>
    <t>S &amp; I of 200mm Hollow BW  - Internal</t>
  </si>
  <si>
    <t>B1/05/01</t>
  </si>
  <si>
    <t>051000</t>
  </si>
  <si>
    <t>E0510001</t>
  </si>
  <si>
    <t>Fabricate, Supply, Transport and Erect in position structural steel work and framing including steel columns, steel beams, truss, purlins, girts including connections design, shop drawings, all bolts, nuts, washers, plates, base plates, stiffening plates, gusset plates, holding down of anchor bolts, shear connectors, angle sections, cleats, bracing, etc. including grouting, cutting, welding, threading, fixing and corrosion protection paint system, fire protection applied to steel works to ensure  fire rating endurance as specificed in FLS report and structural steel general notes and ensure specified life to first major maintenance.
Allowance for steel-to-steel connections, caps, plates,embeded plates and bases, fittings, weight of welds, bolts, nuts, washers, shear studs, rivets and weight of protective coatings, etc. are considered as a percentage of total steel tonnage (max of 20 % is envisaged).
This shall include the analysis, design and detailing of all steelwork joints and connections and the design of all cold-formed sections (purlins and girts) during the development of Contractor's (and sub-contractors') steelwork shop drawings.</t>
  </si>
  <si>
    <t>B1/05/02</t>
  </si>
  <si>
    <t>053000</t>
  </si>
  <si>
    <t>E0531001</t>
  </si>
  <si>
    <t>055133</t>
  </si>
  <si>
    <t>E0551331</t>
  </si>
  <si>
    <t>GI Ladders LI Building</t>
  </si>
  <si>
    <t>we assumed provisional quantities 5LM</t>
  </si>
  <si>
    <t>Trench cover; galvanized steel; including continuous angle frame set in concrete, continuous edge strip welded to steel angle, neoprene strips, paint, fittings and fixings; complete; as specified and shown on Drawings.</t>
  </si>
  <si>
    <t>055300</t>
  </si>
  <si>
    <t>E0553001</t>
  </si>
  <si>
    <t>Trench cover; galvanized steel; LI</t>
  </si>
  <si>
    <t>we assumed provisional quantities 2.55m2</t>
  </si>
  <si>
    <t>055900</t>
  </si>
  <si>
    <t>E0559001</t>
  </si>
  <si>
    <t>Safety barriers-LI</t>
  </si>
  <si>
    <t>We assumed Provisional quantity 10nos</t>
  </si>
  <si>
    <t>B1/05/03</t>
  </si>
  <si>
    <t>E0559005</t>
  </si>
  <si>
    <t>Pipe bollards - LI</t>
  </si>
  <si>
    <t>083100</t>
  </si>
  <si>
    <t>H0831001</t>
  </si>
  <si>
    <t>Hatch covers-LI</t>
  </si>
  <si>
    <t>we assumed provisional quantities 2.43m2</t>
  </si>
  <si>
    <t>E0553005</t>
  </si>
  <si>
    <t>Channel grating - LI</t>
  </si>
  <si>
    <t>we assumed provisional quantities 8m2</t>
  </si>
  <si>
    <t>055200</t>
  </si>
  <si>
    <t>E0552001</t>
  </si>
  <si>
    <t>Floor mounted - LI Building</t>
  </si>
  <si>
    <t>we assumed provisional quantities 85LM</t>
  </si>
  <si>
    <t>B1/05/04</t>
  </si>
  <si>
    <t>NA</t>
  </si>
  <si>
    <t>E0552005</t>
  </si>
  <si>
    <t>Wall mounted- LI Building</t>
  </si>
  <si>
    <t>we assumed provisional quantities 56LM</t>
  </si>
  <si>
    <t>B1/06/01</t>
  </si>
  <si>
    <t>064100</t>
  </si>
  <si>
    <t>F0641010</t>
  </si>
  <si>
    <t>Shoe rack, size 2 NOS, 3000mm x 300mm x 1350mm (Assume)</t>
  </si>
  <si>
    <t>we assumed provisional quantities 6LM</t>
  </si>
  <si>
    <t>064200</t>
  </si>
  <si>
    <t>F0642010</t>
  </si>
  <si>
    <t>Wood panelling; comprising 19 thick plywood, A/C grade with two coats of fire-retardant paint</t>
  </si>
  <si>
    <t>064400</t>
  </si>
  <si>
    <t>F0644010</t>
  </si>
  <si>
    <t>Decorative wood mihrab</t>
  </si>
  <si>
    <t>B1/06/02</t>
  </si>
  <si>
    <t>068200</t>
  </si>
  <si>
    <t>F0682010</t>
  </si>
  <si>
    <t>GRP access ladder- LI</t>
  </si>
  <si>
    <t>B1/07/01</t>
  </si>
  <si>
    <t>Bituminous damp-proofing coating, applied to reinforced 'concrete surfaces in direct contact with soil not receiving water proofing membrane ,including appropriate protection system, for the following:</t>
  </si>
  <si>
    <t>071100</t>
  </si>
  <si>
    <t>G0711001</t>
  </si>
  <si>
    <t>Rubberized bituminous 2 coat single comp</t>
  </si>
  <si>
    <t>Thickenings of beds</t>
  </si>
  <si>
    <t>071326 - SELF-ADHERING SHEET WATERPROOFING</t>
  </si>
  <si>
    <t>071300</t>
  </si>
  <si>
    <t>G0713001</t>
  </si>
  <si>
    <t>2 layer 4mm SBS membrane incl. protection screed</t>
  </si>
  <si>
    <t>G0713002</t>
  </si>
  <si>
    <t>2 layer 4mm SBS membrane incl. protection board</t>
  </si>
  <si>
    <t>B1/07/02</t>
  </si>
  <si>
    <t>071400</t>
  </si>
  <si>
    <t>G0714010</t>
  </si>
  <si>
    <t>Fluid waterproofing coating</t>
  </si>
  <si>
    <t>071616</t>
  </si>
  <si>
    <t>G0716161</t>
  </si>
  <si>
    <t>CRYSTALLINE WATER PROOFING</t>
  </si>
  <si>
    <t>072100</t>
  </si>
  <si>
    <t>G0721001</t>
  </si>
  <si>
    <t>B1/07/03</t>
  </si>
  <si>
    <t>074100</t>
  </si>
  <si>
    <t>G0741001</t>
  </si>
  <si>
    <t>STANDING-SEAM METAL ROOF PANELS</t>
  </si>
  <si>
    <t>G0741002</t>
  </si>
  <si>
    <t>STANDING-SEAM METAL ROOF PANELS Vertical standing seam to walls</t>
  </si>
  <si>
    <t>074213</t>
  </si>
  <si>
    <t>G0742131</t>
  </si>
  <si>
    <t>INSULATED METAL WALL PANELS</t>
  </si>
  <si>
    <t>075300</t>
  </si>
  <si>
    <t>G0753001</t>
  </si>
  <si>
    <t>ETHYLENE-PROPYLENE-DIENE-MONOMER (EPDM) ROOFING</t>
  </si>
  <si>
    <t>B1/07/04</t>
  </si>
  <si>
    <t>072600</t>
  </si>
  <si>
    <t>G0726010</t>
  </si>
  <si>
    <t>Geotextile sheet</t>
  </si>
  <si>
    <t>077600</t>
  </si>
  <si>
    <t>G0776010</t>
  </si>
  <si>
    <t>075500</t>
  </si>
  <si>
    <t>G0755001</t>
  </si>
  <si>
    <t>Elastomeric coating; U.V. protection</t>
  </si>
  <si>
    <t>076200</t>
  </si>
  <si>
    <t>G0762001</t>
  </si>
  <si>
    <t>B1/08/01</t>
  </si>
  <si>
    <t>081100</t>
  </si>
  <si>
    <t>Size 700 x 2100 high</t>
  </si>
  <si>
    <t>H0811001</t>
  </si>
  <si>
    <t>H0811002</t>
  </si>
  <si>
    <t>Size 900 x 2150 high</t>
  </si>
  <si>
    <t>H0811003</t>
  </si>
  <si>
    <t>H0811004</t>
  </si>
  <si>
    <t>Size 900 x 2400 high</t>
  </si>
  <si>
    <t>H0811005</t>
  </si>
  <si>
    <t>H0811006</t>
  </si>
  <si>
    <t>Size 1100 x 2400 high</t>
  </si>
  <si>
    <t>H0811007</t>
  </si>
  <si>
    <t>H0811008</t>
  </si>
  <si>
    <t>Size 1200 x 2400 high</t>
  </si>
  <si>
    <t>H0811009</t>
  </si>
  <si>
    <t>Size 1400 x 2400 high</t>
  </si>
  <si>
    <t>H0811010</t>
  </si>
  <si>
    <t>Size 1800 x 2400 high</t>
  </si>
  <si>
    <t>H0811011</t>
  </si>
  <si>
    <t>H0811012</t>
  </si>
  <si>
    <t>H0811013</t>
  </si>
  <si>
    <t>B1/08/02</t>
  </si>
  <si>
    <t>083600</t>
  </si>
  <si>
    <t>H0836001</t>
  </si>
  <si>
    <t>Electrical closets -LI</t>
  </si>
  <si>
    <t>we assumed provisional quantities 10nos</t>
  </si>
  <si>
    <t>Included</t>
  </si>
  <si>
    <t>H0831010</t>
  </si>
  <si>
    <t>Water tank access panel -LI</t>
  </si>
  <si>
    <t>081400</t>
  </si>
  <si>
    <t>H0814001</t>
  </si>
  <si>
    <t>H0814002</t>
  </si>
  <si>
    <t>H0814003</t>
  </si>
  <si>
    <t>H0814020</t>
  </si>
  <si>
    <t>Size 1500 x 2100 high</t>
  </si>
  <si>
    <t>H0814021</t>
  </si>
  <si>
    <t>B1/08/03</t>
  </si>
  <si>
    <t>083323 - OVERHEAD COILING DOORS</t>
  </si>
  <si>
    <t>Rolling shutters; aluminium with powder coated finish; comprising interlocking slats curtain, guide rails, hood, bottom bar; including ironmongery, weather strips, steel angles, fittings and fixings; complete; as specified and as shown on drawings</t>
  </si>
  <si>
    <t>083300</t>
  </si>
  <si>
    <t>To suit opening; size 3200 x 3100 high</t>
  </si>
  <si>
    <t>H0833001</t>
  </si>
  <si>
    <t>To suit opening; size 3000 x 4200 high</t>
  </si>
  <si>
    <t>H0833002</t>
  </si>
  <si>
    <t>To suit opening; size 4000 x 4500 high</t>
  </si>
  <si>
    <t>H0833003</t>
  </si>
  <si>
    <t>089100</t>
  </si>
  <si>
    <t>H0891001</t>
  </si>
  <si>
    <t>Penthouse</t>
  </si>
  <si>
    <t>B1/09/01</t>
  </si>
  <si>
    <t>092400</t>
  </si>
  <si>
    <t>I0924101</t>
  </si>
  <si>
    <t>I0924102</t>
  </si>
  <si>
    <t>092116</t>
  </si>
  <si>
    <t>I0921501</t>
  </si>
  <si>
    <t>I0921502</t>
  </si>
  <si>
    <t>I0921503</t>
  </si>
  <si>
    <t>093010</t>
  </si>
  <si>
    <t>I0930500</t>
  </si>
  <si>
    <t>I0930501</t>
  </si>
  <si>
    <t>I0930502</t>
  </si>
  <si>
    <t>I0930601</t>
  </si>
  <si>
    <t>B1/09/02</t>
  </si>
  <si>
    <t>095100</t>
  </si>
  <si>
    <t>I0951500</t>
  </si>
  <si>
    <t>Acoustic Ceilings; 600 x 600 mm; type IACT-01</t>
  </si>
  <si>
    <t>096800</t>
  </si>
  <si>
    <t>I0968500</t>
  </si>
  <si>
    <t>Broadloom carpet -Beige with pattern-ICPR-01</t>
  </si>
  <si>
    <t>I0968501</t>
  </si>
  <si>
    <t>Broadloom carpet -Grey ICPR-02</t>
  </si>
  <si>
    <t>096400</t>
  </si>
  <si>
    <t>I0964001</t>
  </si>
  <si>
    <t>70mm high; skirting; ref WD-06</t>
  </si>
  <si>
    <t>B1/09/03</t>
  </si>
  <si>
    <t>096900</t>
  </si>
  <si>
    <t>I096901</t>
  </si>
  <si>
    <t>Raised access flooring system with Cement-screed and epoxy flooring</t>
  </si>
  <si>
    <t>099100</t>
  </si>
  <si>
    <t>I0993103</t>
  </si>
  <si>
    <t>Acrylic based texture paint external</t>
  </si>
  <si>
    <t>099123 - INTERIOR PAINTING</t>
  </si>
  <si>
    <t>I0993101</t>
  </si>
  <si>
    <t>Interior acrylic emulsion paint; type IPNT-01/IPNT-02/IPNT-03/IPNT-100</t>
  </si>
  <si>
    <t>I0993102</t>
  </si>
  <si>
    <t>Special Paint; type IPNT-04</t>
  </si>
  <si>
    <t>B1/09/04</t>
  </si>
  <si>
    <t>096716</t>
  </si>
  <si>
    <t>I0967160</t>
  </si>
  <si>
    <t>Polyurethane coating; two component; to trowelled concrete surfaces; to</t>
  </si>
  <si>
    <t>096700</t>
  </si>
  <si>
    <t>Floors; walkways and stairs</t>
  </si>
  <si>
    <t>I0967161</t>
  </si>
  <si>
    <t>B1/10/01</t>
  </si>
  <si>
    <t>Supply and install internal and external signs; comprising identification, directional, label, information signs, logos; including pre-drilled aluminium shim-plates, base plates, suspension system, fittings and fixings; complete; as specified and shown on drawings</t>
  </si>
  <si>
    <t>101400</t>
  </si>
  <si>
    <t>J1014001</t>
  </si>
  <si>
    <t>Signage Quantity is not appropriate</t>
  </si>
  <si>
    <t>J1014002</t>
  </si>
  <si>
    <t>J1014005</t>
  </si>
  <si>
    <t>Type ID203</t>
  </si>
  <si>
    <t>J1014006</t>
  </si>
  <si>
    <t>102800</t>
  </si>
  <si>
    <t>Toilet accessories (Number of toilets=4)</t>
  </si>
  <si>
    <t>J1028001</t>
  </si>
  <si>
    <t>We consider Provisional rate</t>
  </si>
  <si>
    <t>Toilet accessories (ADA toilets=1)</t>
  </si>
  <si>
    <t>J1028005</t>
  </si>
  <si>
    <t>Shower accessories (Number of showers=12)</t>
  </si>
  <si>
    <t>J1028008</t>
  </si>
  <si>
    <t>B1/10/02</t>
  </si>
  <si>
    <t>Portable Fire Extinguishers including fixing brackets to concrete, block work or metalwork</t>
  </si>
  <si>
    <t>104400</t>
  </si>
  <si>
    <t>J1044001</t>
  </si>
  <si>
    <t>Type FE-1 ABC</t>
  </si>
  <si>
    <t>J1044002</t>
  </si>
  <si>
    <t>Type FE-2 CO2</t>
  </si>
  <si>
    <t>B1/11/01</t>
  </si>
  <si>
    <t>111200</t>
  </si>
  <si>
    <t>K1112001</t>
  </si>
  <si>
    <t>K1112002</t>
  </si>
  <si>
    <t>Parking barrier accessories</t>
  </si>
  <si>
    <t>113000</t>
  </si>
  <si>
    <t>K1130001</t>
  </si>
  <si>
    <t>Kitchen appliance - LI</t>
  </si>
  <si>
    <t>We consider provisional sum</t>
  </si>
  <si>
    <t>118200</t>
  </si>
  <si>
    <t>Allowance for installation of  240 Liter HDPE wheelie waste bins as specified.</t>
  </si>
  <si>
    <t>K1182001</t>
  </si>
  <si>
    <t>B1/11/02</t>
  </si>
  <si>
    <t>114000</t>
  </si>
  <si>
    <t>Provide Equipment for regeneration kitchen that includes the following equipment and not limited to: upright fridge, Microwave, hot water dispenser, hot beverage dispenser, sink</t>
  </si>
  <si>
    <t>K1140001</t>
  </si>
  <si>
    <t>Provide Equipment for regeneration kitchen that includes the following equipment and not limited to: upright fridge, Microwave, hot water dispenser, hot beverage dispenser, sink (Provisional sum)</t>
  </si>
  <si>
    <t>No details available so We consider provisional sum</t>
  </si>
  <si>
    <t>B1/12/01</t>
  </si>
  <si>
    <t>125000</t>
  </si>
  <si>
    <t>Excluded</t>
  </si>
  <si>
    <t>L1250001</t>
  </si>
  <si>
    <t>123200</t>
  </si>
  <si>
    <t>L1232001</t>
  </si>
  <si>
    <t>Pantry floor and wall mounted cabinets-LI</t>
  </si>
  <si>
    <t>We assumed Provisonal rate</t>
  </si>
  <si>
    <t>123600</t>
  </si>
  <si>
    <t>L1236001</t>
  </si>
  <si>
    <t>Vanity counter - LI</t>
  </si>
  <si>
    <t>125200</t>
  </si>
  <si>
    <t>L1252001</t>
  </si>
  <si>
    <t>Ablution seat Size 400 x 400 x 400 high</t>
  </si>
  <si>
    <t>B1/21/01</t>
  </si>
  <si>
    <t>Sprinklers</t>
  </si>
  <si>
    <t>200000</t>
  </si>
  <si>
    <t>210000</t>
  </si>
  <si>
    <t>U2100001</t>
  </si>
  <si>
    <t>U2100002</t>
  </si>
  <si>
    <t>U2100003</t>
  </si>
  <si>
    <t>Zone Valve assembly</t>
  </si>
  <si>
    <t>U2100004</t>
  </si>
  <si>
    <t>U2100005</t>
  </si>
  <si>
    <t>Alarm Check Valve assembly</t>
  </si>
  <si>
    <t>U2100006</t>
  </si>
  <si>
    <t>U2100007</t>
  </si>
  <si>
    <t>U2100008</t>
  </si>
  <si>
    <t>Fire Department Connection (Siamese Connection)</t>
  </si>
  <si>
    <t>U2100009</t>
  </si>
  <si>
    <t>Test and Drain Valves</t>
  </si>
  <si>
    <t>U2100010</t>
  </si>
  <si>
    <t>U2100011</t>
  </si>
  <si>
    <t>B1/21/02</t>
  </si>
  <si>
    <t>U2100012</t>
  </si>
  <si>
    <t>Spare parts as specified</t>
  </si>
  <si>
    <t>Galvanized Steel drain pipes</t>
  </si>
  <si>
    <t>U2100013</t>
  </si>
  <si>
    <t>U2100014</t>
  </si>
  <si>
    <t>U2100015</t>
  </si>
  <si>
    <t>U2100016</t>
  </si>
  <si>
    <t>U2100017</t>
  </si>
  <si>
    <t>U2100018</t>
  </si>
  <si>
    <t>U2100019</t>
  </si>
  <si>
    <t>U2100020</t>
  </si>
  <si>
    <t>U2100021</t>
  </si>
  <si>
    <t>Complete Novec 1230 system serving Electrical Room in Ground Floor as specified and shown on design drawings including acting and standby cylinders, valves, Instrumentation, controls and control panel, and all necessary accessories</t>
  </si>
  <si>
    <t>U2100022</t>
  </si>
  <si>
    <t>B1/21/03</t>
  </si>
  <si>
    <t>Complete Novec 1230 system serving Incoming Service in Ground Floor as specified and shown on design drawings including acting and standby cylinders, valves, Instrumentation, controls and control panel, and all necessary accessories</t>
  </si>
  <si>
    <t>U2100023</t>
  </si>
  <si>
    <t>Complete Novec 1230 system serving Communication Room in Ground Floor as specified and shown on design drawings including acting and standby cylinders, valves, Instrumentation, controls and control panel, and all necessary accessories</t>
  </si>
  <si>
    <t>U2100024</t>
  </si>
  <si>
    <t>U2100025</t>
  </si>
  <si>
    <t>U2100026</t>
  </si>
  <si>
    <t>B1/22/01</t>
  </si>
  <si>
    <t>220500</t>
  </si>
  <si>
    <t>V2205001</t>
  </si>
  <si>
    <t>V2205002</t>
  </si>
  <si>
    <t>V2205003</t>
  </si>
  <si>
    <t>V2205004</t>
  </si>
  <si>
    <t>220700</t>
  </si>
  <si>
    <t>V2207001</t>
  </si>
  <si>
    <t>V2207002</t>
  </si>
  <si>
    <t>V2207003</t>
  </si>
  <si>
    <t>B1/22/02</t>
  </si>
  <si>
    <t>V2207004</t>
  </si>
  <si>
    <t>Interior insulation application, domestic cold water</t>
  </si>
  <si>
    <t>V2207005</t>
  </si>
  <si>
    <t>V2207006</t>
  </si>
  <si>
    <t>V2207007</t>
  </si>
  <si>
    <t>V2207086</t>
  </si>
  <si>
    <t>V2207008</t>
  </si>
  <si>
    <t>V2207009</t>
  </si>
  <si>
    <t>V2207010</t>
  </si>
  <si>
    <t>V2207011</t>
  </si>
  <si>
    <t>V2207012</t>
  </si>
  <si>
    <t>B1/22/03</t>
  </si>
  <si>
    <t>V2207013</t>
  </si>
  <si>
    <t>V2207014</t>
  </si>
  <si>
    <t>221000</t>
  </si>
  <si>
    <t>V2210001</t>
  </si>
  <si>
    <t>V2210002</t>
  </si>
  <si>
    <t>V2210003</t>
  </si>
  <si>
    <t>V2210004</t>
  </si>
  <si>
    <t>V2210005</t>
  </si>
  <si>
    <t>V2210006</t>
  </si>
  <si>
    <t>V2210007</t>
  </si>
  <si>
    <t>V2210008</t>
  </si>
  <si>
    <t>V2210009</t>
  </si>
  <si>
    <t>V2210010</t>
  </si>
  <si>
    <t>B1/22/04</t>
  </si>
  <si>
    <t>V2210011</t>
  </si>
  <si>
    <t>V2210012</t>
  </si>
  <si>
    <t>V2210013</t>
  </si>
  <si>
    <t>V2210014</t>
  </si>
  <si>
    <t>V2210015</t>
  </si>
  <si>
    <t>V2210016</t>
  </si>
  <si>
    <t>V2210017</t>
  </si>
  <si>
    <t>V2210018</t>
  </si>
  <si>
    <t>V2210019</t>
  </si>
  <si>
    <t>V2210020</t>
  </si>
  <si>
    <t>V2210021</t>
  </si>
  <si>
    <t>B1/22/05</t>
  </si>
  <si>
    <t>BP-LANS-B1-01</t>
  </si>
  <si>
    <t>V2210022</t>
  </si>
  <si>
    <t>221300</t>
  </si>
  <si>
    <t>V2213001</t>
  </si>
  <si>
    <t>Kitchen and underground soil, waste and piping HDPE  pipe, including piping, fittings, connections, joints, encasement</t>
  </si>
  <si>
    <t>V2213002</t>
  </si>
  <si>
    <t>V2213003</t>
  </si>
  <si>
    <t>V2213004</t>
  </si>
  <si>
    <t>V2213005</t>
  </si>
  <si>
    <t>V2213006</t>
  </si>
  <si>
    <t>B1/22/06</t>
  </si>
  <si>
    <t>V2213007</t>
  </si>
  <si>
    <t>V2213008</t>
  </si>
  <si>
    <t>V2213009</t>
  </si>
  <si>
    <t>V2213010</t>
  </si>
  <si>
    <t>V2213011</t>
  </si>
  <si>
    <t>V2213012</t>
  </si>
  <si>
    <t>V2213013</t>
  </si>
  <si>
    <t>V2213014</t>
  </si>
  <si>
    <t>300x300x3000</t>
  </si>
  <si>
    <t>V2213015</t>
  </si>
  <si>
    <t>OI-LANS-GF-01</t>
  </si>
  <si>
    <t>V2213016</t>
  </si>
  <si>
    <t>V2213017</t>
  </si>
  <si>
    <t>B1/22/07</t>
  </si>
  <si>
    <t>V2213018</t>
  </si>
  <si>
    <t>221400</t>
  </si>
  <si>
    <t>V2214001</t>
  </si>
  <si>
    <t>V2214002</t>
  </si>
  <si>
    <t>Rain water inspection chamber</t>
  </si>
  <si>
    <t>Type SDIC-1</t>
  </si>
  <si>
    <t>V2214003</t>
  </si>
  <si>
    <t>Submersible sump pumps, factory-assembled and -tested, single-stage, centrifugal, end-suction sump pump units complying with ul 778. include motor, operating controls, and construction for permanent installation with pits and basins</t>
  </si>
  <si>
    <t>SP-LANS-B1-01</t>
  </si>
  <si>
    <t>V2213019</t>
  </si>
  <si>
    <t>223000</t>
  </si>
  <si>
    <t>V2230001</t>
  </si>
  <si>
    <t>B1/22/08</t>
  </si>
  <si>
    <t>V2230002</t>
  </si>
  <si>
    <t>V2230003</t>
  </si>
  <si>
    <t>V2230004</t>
  </si>
  <si>
    <t>EWH-LAN-GF-01</t>
  </si>
  <si>
    <t>V2230005</t>
  </si>
  <si>
    <t>EWH-LAN-GF-02</t>
  </si>
  <si>
    <t>V2230006</t>
  </si>
  <si>
    <t>EWH-LAN-GF-03</t>
  </si>
  <si>
    <t>V2230007</t>
  </si>
  <si>
    <t>224000</t>
  </si>
  <si>
    <t>V2240001</t>
  </si>
  <si>
    <t>V2240002</t>
  </si>
  <si>
    <t>V2240003</t>
  </si>
  <si>
    <t>V2240004</t>
  </si>
  <si>
    <t>B1/22/09</t>
  </si>
  <si>
    <t>V2240005</t>
  </si>
  <si>
    <t>V2240006</t>
  </si>
  <si>
    <t>V2240007</t>
  </si>
  <si>
    <t>V2240008</t>
  </si>
  <si>
    <t>V2240009</t>
  </si>
  <si>
    <t>B1/23/01</t>
  </si>
  <si>
    <t>230500</t>
  </si>
  <si>
    <t>W2305001</t>
  </si>
  <si>
    <t>W2305002</t>
  </si>
  <si>
    <t>W2305003</t>
  </si>
  <si>
    <t>W2305004</t>
  </si>
  <si>
    <t>W2305005</t>
  </si>
  <si>
    <t>W2305006</t>
  </si>
  <si>
    <t>230700</t>
  </si>
  <si>
    <t>W2307001</t>
  </si>
  <si>
    <t>W2307002</t>
  </si>
  <si>
    <t>W2307003</t>
  </si>
  <si>
    <t>B1/23/02</t>
  </si>
  <si>
    <t>W2307004</t>
  </si>
  <si>
    <t>W2307005</t>
  </si>
  <si>
    <t>W2307006</t>
  </si>
  <si>
    <t>W2307007</t>
  </si>
  <si>
    <t>W2307008</t>
  </si>
  <si>
    <t>W2307009</t>
  </si>
  <si>
    <t>W2307010</t>
  </si>
  <si>
    <t>W2307011</t>
  </si>
  <si>
    <t>W2307012</t>
  </si>
  <si>
    <t>W2307013</t>
  </si>
  <si>
    <t>W2307014</t>
  </si>
  <si>
    <t>W2307015</t>
  </si>
  <si>
    <t>B1/23/03</t>
  </si>
  <si>
    <t>W2307016</t>
  </si>
  <si>
    <t>W2307017</t>
  </si>
  <si>
    <t>W2307018</t>
  </si>
  <si>
    <t>W2307019</t>
  </si>
  <si>
    <t>230900</t>
  </si>
  <si>
    <t>W2309001</t>
  </si>
  <si>
    <t>231000</t>
  </si>
  <si>
    <t>W2310001</t>
  </si>
  <si>
    <t>steel pipe for vent</t>
  </si>
  <si>
    <t>W2310002</t>
  </si>
  <si>
    <t>W2310003</t>
  </si>
  <si>
    <t>W2310004</t>
  </si>
  <si>
    <t>W2310005</t>
  </si>
  <si>
    <t>B1/23/04</t>
  </si>
  <si>
    <t>W2310006</t>
  </si>
  <si>
    <t>W2310007</t>
  </si>
  <si>
    <t>W2310008</t>
  </si>
  <si>
    <t>W2310009</t>
  </si>
  <si>
    <t>W2310010</t>
  </si>
  <si>
    <t>FT-LD-01</t>
  </si>
  <si>
    <t>W2310011</t>
  </si>
  <si>
    <t>W2310012</t>
  </si>
  <si>
    <t>FOP-LD-01</t>
  </si>
  <si>
    <t>W2310013</t>
  </si>
  <si>
    <t>232000</t>
  </si>
  <si>
    <t>W2320001</t>
  </si>
  <si>
    <t>W2320002</t>
  </si>
  <si>
    <t>W2320003</t>
  </si>
  <si>
    <t>W2320004</t>
  </si>
  <si>
    <t>W2320005</t>
  </si>
  <si>
    <t>B1/23/05</t>
  </si>
  <si>
    <t>W2320006</t>
  </si>
  <si>
    <t>W2320007</t>
  </si>
  <si>
    <t>W2320008</t>
  </si>
  <si>
    <t>W2320009</t>
  </si>
  <si>
    <t>W2320010</t>
  </si>
  <si>
    <t>W2320011</t>
  </si>
  <si>
    <t>W2320012</t>
  </si>
  <si>
    <t>W2320013</t>
  </si>
  <si>
    <t>W2320014</t>
  </si>
  <si>
    <t>W2320015</t>
  </si>
  <si>
    <t>W2320016</t>
  </si>
  <si>
    <t>W2320017</t>
  </si>
  <si>
    <t>W2320018</t>
  </si>
  <si>
    <t>W2320019</t>
  </si>
  <si>
    <t>Air separator</t>
  </si>
  <si>
    <t>W2320020</t>
  </si>
  <si>
    <t>B1/23/06</t>
  </si>
  <si>
    <t>W2320021</t>
  </si>
  <si>
    <t>W2320022</t>
  </si>
  <si>
    <t>232500</t>
  </si>
  <si>
    <t>W2325001</t>
  </si>
  <si>
    <t>233100</t>
  </si>
  <si>
    <t>W2331014</t>
  </si>
  <si>
    <t>W2331015</t>
  </si>
  <si>
    <t>W2331016</t>
  </si>
  <si>
    <t>233000</t>
  </si>
  <si>
    <t>W2330004</t>
  </si>
  <si>
    <t>B1/23/07</t>
  </si>
  <si>
    <t>W2330005</t>
  </si>
  <si>
    <t>W2330006</t>
  </si>
  <si>
    <t>W2330007</t>
  </si>
  <si>
    <t>233400</t>
  </si>
  <si>
    <t>EF-LAN-GF-O1</t>
  </si>
  <si>
    <t>W2334001</t>
  </si>
  <si>
    <t>EF-LAN-GF-O2</t>
  </si>
  <si>
    <t>W2334002</t>
  </si>
  <si>
    <t>EF-LAN-GF-O3</t>
  </si>
  <si>
    <t>W2334003</t>
  </si>
  <si>
    <t>EF-LAN-GF-O4</t>
  </si>
  <si>
    <t>W2334004</t>
  </si>
  <si>
    <t>EF-LAN-GF-O5</t>
  </si>
  <si>
    <t>W2334005</t>
  </si>
  <si>
    <t>EF-LAN-GF-O7</t>
  </si>
  <si>
    <t>W2334006</t>
  </si>
  <si>
    <t>EF-LAN-GF-O8</t>
  </si>
  <si>
    <t>W2334007</t>
  </si>
  <si>
    <t>233700</t>
  </si>
  <si>
    <t>Supply square ceiling diffusers 600 x 600</t>
  </si>
  <si>
    <t>W2337001</t>
  </si>
  <si>
    <t>Return square ceiling diffusers 600 x 600</t>
  </si>
  <si>
    <t>W2337002</t>
  </si>
  <si>
    <t>B1/23/08</t>
  </si>
  <si>
    <t>Supply registers  900 X 350</t>
  </si>
  <si>
    <t>W2337003</t>
  </si>
  <si>
    <t>Supply registers  450 X 300</t>
  </si>
  <si>
    <t>W2337004</t>
  </si>
  <si>
    <t>Return/Exhaust registers  900 X 350</t>
  </si>
  <si>
    <t>W2337005</t>
  </si>
  <si>
    <t>Return/Exhaust registers  450 X 300</t>
  </si>
  <si>
    <t>W2337006</t>
  </si>
  <si>
    <t>Exhaust registers  150 X 150</t>
  </si>
  <si>
    <t>W2337007</t>
  </si>
  <si>
    <t>W2337008</t>
  </si>
  <si>
    <t>W2337009</t>
  </si>
  <si>
    <t>237300</t>
  </si>
  <si>
    <t>FAHU-LAN-GF-01</t>
  </si>
  <si>
    <t>W2373001</t>
  </si>
  <si>
    <t>FAHU-LAN-GF-02</t>
  </si>
  <si>
    <t>W2373002</t>
  </si>
  <si>
    <t>238219</t>
  </si>
  <si>
    <t>W2382191</t>
  </si>
  <si>
    <t>B1/23/09</t>
  </si>
  <si>
    <t>237400</t>
  </si>
  <si>
    <t>W2374001</t>
  </si>
  <si>
    <t>W2374002</t>
  </si>
  <si>
    <t>W2374003</t>
  </si>
  <si>
    <t>W2374004</t>
  </si>
  <si>
    <t>W2374005</t>
  </si>
  <si>
    <t>B1/26/01</t>
  </si>
  <si>
    <t>260500</t>
  </si>
  <si>
    <t>Z</t>
  </si>
  <si>
    <t>Z2605001</t>
  </si>
  <si>
    <t>Z2605002</t>
  </si>
  <si>
    <t>Z2605003</t>
  </si>
  <si>
    <t>Z2605004</t>
  </si>
  <si>
    <t>Z2605005</t>
  </si>
  <si>
    <t>Z2605006</t>
  </si>
  <si>
    <t>B1/26/02</t>
  </si>
  <si>
    <t>Z2605007</t>
  </si>
  <si>
    <t>Z2605008</t>
  </si>
  <si>
    <t>Z2605009</t>
  </si>
  <si>
    <t>Z2605010</t>
  </si>
  <si>
    <t>(3C,25 mm2 + 3C,4 mm2 (E))</t>
  </si>
  <si>
    <t>Z2605011</t>
  </si>
  <si>
    <t>Z2605012</t>
  </si>
  <si>
    <t>Z2605013</t>
  </si>
  <si>
    <t>Z2605014</t>
  </si>
  <si>
    <t>Z2605015</t>
  </si>
  <si>
    <t>Z2605016</t>
  </si>
  <si>
    <t>Z2605017</t>
  </si>
  <si>
    <t>B1/26/03</t>
  </si>
  <si>
    <t>Z2605018</t>
  </si>
  <si>
    <t>Rigid heavy gauge steel conduits</t>
  </si>
  <si>
    <t>Z2605019</t>
  </si>
  <si>
    <t>Z2605020</t>
  </si>
  <si>
    <t>Z2605021</t>
  </si>
  <si>
    <t>Z2605022</t>
  </si>
  <si>
    <t>B1/26/04</t>
  </si>
  <si>
    <t>Z2605023</t>
  </si>
  <si>
    <t>Z2605024</t>
  </si>
  <si>
    <t>Supply and lay trenches including excavation, backfilling, disposal of surplus excavated material, earthwork support, sand bedding, cable markers, protective tiles and warning tapes - for LV  network:</t>
  </si>
  <si>
    <t>Z2605025</t>
  </si>
  <si>
    <t>Z2605026</t>
  </si>
  <si>
    <t>B1/26/05</t>
  </si>
  <si>
    <t>Supply and installation of duct-banks, manholes, trenches complete with all excavation and refill works along with all necessary fittings, accessories and warning tapes; as specified and shown on the drawings.</t>
  </si>
  <si>
    <t>Z2605027</t>
  </si>
  <si>
    <t>Z2605028</t>
  </si>
  <si>
    <t>Z2605029</t>
  </si>
  <si>
    <t>Z2605030</t>
  </si>
  <si>
    <t>Z2605031</t>
  </si>
  <si>
    <t>Z2605032</t>
  </si>
  <si>
    <t>Z2605033</t>
  </si>
  <si>
    <t>Z2605034</t>
  </si>
  <si>
    <t>B1/26/06</t>
  </si>
  <si>
    <t>260900</t>
  </si>
  <si>
    <t>Z2609001</t>
  </si>
  <si>
    <t>Z2609002</t>
  </si>
  <si>
    <t>Z2609003</t>
  </si>
  <si>
    <t>261200</t>
  </si>
  <si>
    <t>TR-D2-01; 1500 kva</t>
  </si>
  <si>
    <t>Z2612001</t>
  </si>
  <si>
    <t>TR-D2-02; 1500 kva</t>
  </si>
  <si>
    <t>Z2612002</t>
  </si>
  <si>
    <t>261300</t>
  </si>
  <si>
    <t>RMU-D2-01; 36kv; 3-phase, 60hz, lsc2b-pm; comprising two (2) ring main switch disconnectors (400a), two (2) outgoing feeder circuit breakers (200a), all auxiliaries, surge arrestors, dc power supply system, interface with scada system, trench steel coverplates and rubber mats;</t>
  </si>
  <si>
    <t>Z2613001</t>
  </si>
  <si>
    <t>B1/26/07</t>
  </si>
  <si>
    <t>MRMU-D2-01; 36kv; 3-phase, 60hz, lsc2b-pm; comprising two (2) ring main switch disconnectors (400a), two (1) outgoing feeder circuit breakers (200a), all auxiliaries, surge arrestors, dc power supply system, interface with scada system, trench steel coverplates and rubber mats;</t>
  </si>
  <si>
    <t>Z2613002</t>
  </si>
  <si>
    <t>Supply and installation of Lv distribution boards, including incoming tariff metering; as specified;</t>
  </si>
  <si>
    <t>262400</t>
  </si>
  <si>
    <t>MDB-D2-01 (2500A);</t>
  </si>
  <si>
    <t>Z2624001</t>
  </si>
  <si>
    <t>Supply and installation of Distribution panelboards, including energy metering;</t>
  </si>
  <si>
    <t>SMDB-D2-GF-01 (800A);</t>
  </si>
  <si>
    <t>Z2624002</t>
  </si>
  <si>
    <t>EDB-D2-GF-01 (250A);</t>
  </si>
  <si>
    <t>Z2624003</t>
  </si>
  <si>
    <t>PP-D2-GF-01</t>
  </si>
  <si>
    <t>Z2624004</t>
  </si>
  <si>
    <t>LP-D2-GF-01</t>
  </si>
  <si>
    <t>Z2624005</t>
  </si>
  <si>
    <t>PP-D2-SG-01</t>
  </si>
  <si>
    <t>Z2624006</t>
  </si>
  <si>
    <t>PP-D1-PR-01</t>
  </si>
  <si>
    <t>Z2624007</t>
  </si>
  <si>
    <t>EPP-D2-GF-01</t>
  </si>
  <si>
    <t>Z2624008</t>
  </si>
  <si>
    <t>EPP-D2-GF-02</t>
  </si>
  <si>
    <t>Z2624009</t>
  </si>
  <si>
    <t>EPP-D2-GF-03</t>
  </si>
  <si>
    <t>Z2624010</t>
  </si>
  <si>
    <t>EPP-D2-GF-05</t>
  </si>
  <si>
    <t>Z2624011</t>
  </si>
  <si>
    <t>EPP-D2-GF-06</t>
  </si>
  <si>
    <t>Z2624012</t>
  </si>
  <si>
    <t>B1/26/08</t>
  </si>
  <si>
    <t>MCP-D2-ETS-01;</t>
  </si>
  <si>
    <t>Z2624013</t>
  </si>
  <si>
    <t>MCP-D2-GF-02;</t>
  </si>
  <si>
    <t>Z2624014</t>
  </si>
  <si>
    <t>VFD, 37 kW, 3 phase</t>
  </si>
  <si>
    <t>Z2624015</t>
  </si>
  <si>
    <t>262700</t>
  </si>
  <si>
    <t>Z2627001</t>
  </si>
  <si>
    <t>Z2627002</t>
  </si>
  <si>
    <t>Z2627003</t>
  </si>
  <si>
    <t>Z2627004</t>
  </si>
  <si>
    <t>Z2627005</t>
  </si>
  <si>
    <t>Z2627006</t>
  </si>
  <si>
    <t>Z2627007</t>
  </si>
  <si>
    <t>Z2627008</t>
  </si>
  <si>
    <t>Z2627009</t>
  </si>
  <si>
    <t>Z2627010</t>
  </si>
  <si>
    <t>B1/26/09</t>
  </si>
  <si>
    <t>General lighting switch (s1); one way;</t>
  </si>
  <si>
    <t>Z2627011</t>
  </si>
  <si>
    <t>Z2627012</t>
  </si>
  <si>
    <t>Z2627013</t>
  </si>
  <si>
    <t>Z2627014</t>
  </si>
  <si>
    <t>262800</t>
  </si>
  <si>
    <t>Z2628001</t>
  </si>
  <si>
    <t>Z2628002</t>
  </si>
  <si>
    <t>40 amp; 2p; weatherproof</t>
  </si>
  <si>
    <t>Z2628003</t>
  </si>
  <si>
    <t>Z2628004</t>
  </si>
  <si>
    <t>32 amp; 3p; weatherproof</t>
  </si>
  <si>
    <t>Z2628005</t>
  </si>
  <si>
    <t>Z2628006</t>
  </si>
  <si>
    <t>Z2628007</t>
  </si>
  <si>
    <t>80 amp; 3p; weatherproof</t>
  </si>
  <si>
    <t>Z2628008</t>
  </si>
  <si>
    <t>160 amp; 3p; weatherproof</t>
  </si>
  <si>
    <t>Z2628009</t>
  </si>
  <si>
    <t>B1/26/10</t>
  </si>
  <si>
    <t>263200</t>
  </si>
  <si>
    <t>Standby rated 125 kva; 1800 rpm; 400v; 60hz; 3-phase; 4-wire; with insulated solidly earthed neutral; including filters, fuel system, overhead hoists and all auxiliary accessories;</t>
  </si>
  <si>
    <t>Z2632001</t>
  </si>
  <si>
    <t>263500</t>
  </si>
  <si>
    <t>PFC-D1-01, 200 kvar;</t>
  </si>
  <si>
    <t>Z2635001</t>
  </si>
  <si>
    <t>263600</t>
  </si>
  <si>
    <t>ATS-D2-GF-01; 250 a; 4 pole;</t>
  </si>
  <si>
    <t>Z2636001</t>
  </si>
  <si>
    <t>264100</t>
  </si>
  <si>
    <t>Z2641001</t>
  </si>
  <si>
    <t>B1/26/11</t>
  </si>
  <si>
    <t>265100</t>
  </si>
  <si>
    <t>Z2651001</t>
  </si>
  <si>
    <t>Z2651002</t>
  </si>
  <si>
    <t>F4; 60x60 Ceiling Recessed Lighting</t>
  </si>
  <si>
    <t>Z2651003</t>
  </si>
  <si>
    <t>F4C; 60x60 Ceiling Recessed Lighting</t>
  </si>
  <si>
    <t>Z2651004</t>
  </si>
  <si>
    <t>Z2651005</t>
  </si>
  <si>
    <t>Z2651006</t>
  </si>
  <si>
    <t>Z2651007</t>
  </si>
  <si>
    <t>Supply and installation of  Led lighting fixtures; with battery Kit</t>
  </si>
  <si>
    <t>E1; Emergency with battery kit surface mounted Exit Light</t>
  </si>
  <si>
    <t>Z2651008</t>
  </si>
  <si>
    <t>E2; Emergency with battery kit reccessed  Exit Light</t>
  </si>
  <si>
    <t>Z2651009</t>
  </si>
  <si>
    <t>Exit Signs</t>
  </si>
  <si>
    <t>Z2651010</t>
  </si>
  <si>
    <t>B1/26/12</t>
  </si>
  <si>
    <t>265600</t>
  </si>
  <si>
    <t>Z2656001</t>
  </si>
  <si>
    <t>D10; Circular Ceiling Surface Mounted (for outdoor parkings)</t>
  </si>
  <si>
    <t>Z2656002</t>
  </si>
  <si>
    <t>FL3; Flood Light</t>
  </si>
  <si>
    <t>Z2656003</t>
  </si>
  <si>
    <t>B1/27/01</t>
  </si>
  <si>
    <t>270500</t>
  </si>
  <si>
    <t>a</t>
  </si>
  <si>
    <t>a2705001</t>
  </si>
  <si>
    <t>B1/27/02</t>
  </si>
  <si>
    <t>271000</t>
  </si>
  <si>
    <t>For Incoming service room: Network Cabinet, Steel; door &amp; ventilation provisions as specified; (800 x 1000) (width x depth) mm; 42RU;</t>
  </si>
  <si>
    <t>a2710001</t>
  </si>
  <si>
    <t>a2710002</t>
  </si>
  <si>
    <t>For Telecom closet: Network Cabinet, Steel; door &amp; ventilation provisions as specified; (600 x 600) (width x depth) mm; 21RU;</t>
  </si>
  <si>
    <t>a2710003</t>
  </si>
  <si>
    <t>a2710004</t>
  </si>
  <si>
    <t>B1/27/03</t>
  </si>
  <si>
    <t>a2710005</t>
  </si>
  <si>
    <t>a2710006</t>
  </si>
  <si>
    <t>a2710007</t>
  </si>
  <si>
    <t>a2710008</t>
  </si>
  <si>
    <t>a2710009</t>
  </si>
  <si>
    <t>a2710010</t>
  </si>
  <si>
    <t>a2710011</t>
  </si>
  <si>
    <t>271500 - Structured Cabling System</t>
  </si>
  <si>
    <t>24 Port Cat6a Patch Panel;</t>
  </si>
  <si>
    <t>a2710012</t>
  </si>
  <si>
    <t>48 Port Cat6a  Patch Panel;</t>
  </si>
  <si>
    <t>a2710013</t>
  </si>
  <si>
    <t>B1/27/04</t>
  </si>
  <si>
    <t>a2710014</t>
  </si>
  <si>
    <t>a2710015</t>
  </si>
  <si>
    <t>a2710016</t>
  </si>
  <si>
    <t>a2710017</t>
  </si>
  <si>
    <t>a2710018</t>
  </si>
  <si>
    <t>Outdoor Dual port Data outlet RJ45, pole mounted</t>
  </si>
  <si>
    <t>a2710019</t>
  </si>
  <si>
    <t>Outdoor Dual port Data outlet RJ45, floor mounted</t>
  </si>
  <si>
    <t>a2710020</t>
  </si>
  <si>
    <t>a2710021</t>
  </si>
  <si>
    <t>a2710022</t>
  </si>
  <si>
    <t>272000</t>
  </si>
  <si>
    <t>a2720001</t>
  </si>
  <si>
    <t>a2720002</t>
  </si>
  <si>
    <t>ICT Access Data Switches 24 ports;</t>
  </si>
  <si>
    <t>a2720003</t>
  </si>
  <si>
    <t>Security Access Data Switches 24 ports;</t>
  </si>
  <si>
    <t>a2720004</t>
  </si>
  <si>
    <t>a2720005</t>
  </si>
  <si>
    <t>a2720006</t>
  </si>
  <si>
    <t>B1/27/05</t>
  </si>
  <si>
    <t>a2720007</t>
  </si>
  <si>
    <t>a2720008</t>
  </si>
  <si>
    <t>a2720009</t>
  </si>
  <si>
    <t>a2720010</t>
  </si>
  <si>
    <t>a2720011</t>
  </si>
  <si>
    <t>Workstation; At security Control Room; Equipped with two screens;</t>
  </si>
  <si>
    <t>a2720012</t>
  </si>
  <si>
    <t>a2720013</t>
  </si>
  <si>
    <t>a2720014</t>
  </si>
  <si>
    <t>273000</t>
  </si>
  <si>
    <t>a2730001</t>
  </si>
  <si>
    <t>a2730002</t>
  </si>
  <si>
    <t>a2730003</t>
  </si>
  <si>
    <t>B1/27/06</t>
  </si>
  <si>
    <t>a2730004</t>
  </si>
  <si>
    <t>a2730005</t>
  </si>
  <si>
    <t>274000</t>
  </si>
  <si>
    <t>(1) 55" Video Wall LCD flat panel display (with LED backlight) ;</t>
  </si>
  <si>
    <t>a2740001</t>
  </si>
  <si>
    <t>a2740002</t>
  </si>
  <si>
    <t>a2740003</t>
  </si>
  <si>
    <t>a2740004</t>
  </si>
  <si>
    <t>a2740005</t>
  </si>
  <si>
    <t>275000</t>
  </si>
  <si>
    <t>a2750001</t>
  </si>
  <si>
    <t>a2750002</t>
  </si>
  <si>
    <t>Digital Signal Processing DSP;</t>
  </si>
  <si>
    <t>a2750003</t>
  </si>
  <si>
    <t>a2750004</t>
  </si>
  <si>
    <t>B1/27/07</t>
  </si>
  <si>
    <t>a2750005</t>
  </si>
  <si>
    <t>a2750006</t>
  </si>
  <si>
    <t>a2750007</t>
  </si>
  <si>
    <t>a2750008</t>
  </si>
  <si>
    <t>a2750009</t>
  </si>
  <si>
    <t>a2750010</t>
  </si>
  <si>
    <t>a2750011</t>
  </si>
  <si>
    <t>a2750012</t>
  </si>
  <si>
    <t>a2750013</t>
  </si>
  <si>
    <t>a2750014</t>
  </si>
  <si>
    <t>275123.15 - IP Based Video Intercom system</t>
  </si>
  <si>
    <t>a2750015</t>
  </si>
  <si>
    <t>a2750016</t>
  </si>
  <si>
    <t>a2750017</t>
  </si>
  <si>
    <t>B1/27/08</t>
  </si>
  <si>
    <t>a2750018</t>
  </si>
  <si>
    <t>a2750019</t>
  </si>
  <si>
    <t>B1/28/01</t>
  </si>
  <si>
    <t>281500</t>
  </si>
  <si>
    <t>b</t>
  </si>
  <si>
    <t>b2815001</t>
  </si>
  <si>
    <t>Touch-plate and proximity readers: active-detection type; weather proof;</t>
  </si>
  <si>
    <t>b2815002</t>
  </si>
  <si>
    <t>b2815003</t>
  </si>
  <si>
    <t>Door contact,</t>
  </si>
  <si>
    <t>b2815004</t>
  </si>
  <si>
    <t>b2815005</t>
  </si>
  <si>
    <t>b2815006</t>
  </si>
  <si>
    <t>b2815007</t>
  </si>
  <si>
    <t>b2815008</t>
  </si>
  <si>
    <t>b2815009</t>
  </si>
  <si>
    <t>B1/28/02</t>
  </si>
  <si>
    <t>282000</t>
  </si>
  <si>
    <t>Fixed dome camera, 5 Megapixel Resolution; ceiling mounted;</t>
  </si>
  <si>
    <t>b2820001</t>
  </si>
  <si>
    <t>Fixed dome camera, 5 Megapixel Resolution; wall mounted;</t>
  </si>
  <si>
    <t>b2820002</t>
  </si>
  <si>
    <t>b2820003</t>
  </si>
  <si>
    <t>PTZ camera, wall mounted; weatherproof;</t>
  </si>
  <si>
    <t>b2820004</t>
  </si>
  <si>
    <t>Fixed Camera, pole mounted; weatherproof;</t>
  </si>
  <si>
    <t>b2820005</t>
  </si>
  <si>
    <t>PTZ Camera, pole mounted; weatherproof;</t>
  </si>
  <si>
    <t>b2820006</t>
  </si>
  <si>
    <t>b2820007</t>
  </si>
  <si>
    <t>b2820008</t>
  </si>
  <si>
    <t>b2820009</t>
  </si>
  <si>
    <t>284600</t>
  </si>
  <si>
    <t>b2846001</t>
  </si>
  <si>
    <t>b2846002</t>
  </si>
  <si>
    <t>B1/28/03</t>
  </si>
  <si>
    <t>b2846003</t>
  </si>
  <si>
    <t>b2846004</t>
  </si>
  <si>
    <t>b2846005</t>
  </si>
  <si>
    <t>b2846006</t>
  </si>
  <si>
    <t>b2846007</t>
  </si>
  <si>
    <t>Beam detector (Transmitter and receiver);</t>
  </si>
  <si>
    <t>b2846008</t>
  </si>
  <si>
    <t>b2846009</t>
  </si>
  <si>
    <t>b2846010</t>
  </si>
  <si>
    <t>b2846011</t>
  </si>
  <si>
    <t>Combination device: Horn/Strobe unit; weather proof;</t>
  </si>
  <si>
    <t>b2846012</t>
  </si>
  <si>
    <t>b2846013</t>
  </si>
  <si>
    <t>b2846014</t>
  </si>
  <si>
    <t>b2846015</t>
  </si>
  <si>
    <t>b2846016</t>
  </si>
  <si>
    <t>B1/28/04</t>
  </si>
  <si>
    <t>b2846017</t>
  </si>
  <si>
    <t>b2846018</t>
  </si>
  <si>
    <t>B1/31/01</t>
  </si>
  <si>
    <t>311000</t>
  </si>
  <si>
    <t>e</t>
  </si>
  <si>
    <t>e3110010</t>
  </si>
  <si>
    <t>Clearing the site generally-LI</t>
  </si>
  <si>
    <t>312310</t>
  </si>
  <si>
    <t>e3123101</t>
  </si>
  <si>
    <t>Excavation to foundation, basement etc</t>
  </si>
  <si>
    <t>312320</t>
  </si>
  <si>
    <t>e3123201</t>
  </si>
  <si>
    <t>Engineered fill</t>
  </si>
  <si>
    <t>Clearing and grubbing for the entire site area including clearing vegetation, timber, trash and unsuitable material and removing top soil and disposal outside</t>
  </si>
  <si>
    <t>e3110014</t>
  </si>
  <si>
    <t>B1/31/02</t>
  </si>
  <si>
    <t>Unclassified Excavation  including all materials encountered of any nature, and disposal unsuitable material outside the project site</t>
  </si>
  <si>
    <t>Rate only</t>
  </si>
  <si>
    <t>e3123102</t>
  </si>
  <si>
    <t>e3123202</t>
  </si>
  <si>
    <t>Backfilling</t>
  </si>
  <si>
    <t>300mm Improved Subgrade Layer, Compacted to 100% M.D.D., CBR ? 25% (to be laid and compacted in 2 lifts 150mm each)</t>
  </si>
  <si>
    <t>e3123203</t>
  </si>
  <si>
    <t>e3123204</t>
  </si>
  <si>
    <t>B1/32/01</t>
  </si>
  <si>
    <t>Vehicular Roads</t>
  </si>
  <si>
    <t>321216</t>
  </si>
  <si>
    <t>Tack Coat (Proviosional Quantity)</t>
  </si>
  <si>
    <t>f</t>
  </si>
  <si>
    <t>f3212160</t>
  </si>
  <si>
    <t>Tack Coat  (Proviosional Quantity)</t>
  </si>
  <si>
    <t>Quantity not available so assume provisional quantity same as Foot area</t>
  </si>
  <si>
    <t>Prime Coat (Proviosional Quantity)</t>
  </si>
  <si>
    <t>f3212161</t>
  </si>
  <si>
    <t>Prime Coat  (Proviosional Quantity)</t>
  </si>
  <si>
    <t>50mm Polymer Modified Bituminous (PMB) Wearing (Surface) Course, (Bitumen Performance Graded PG76-10, Grade H) (Proviosional Quantity)</t>
  </si>
  <si>
    <t>f3212162</t>
  </si>
  <si>
    <t>80mm Polymer Modified Bituminous (PMB) Base Course, (Bitumen Performance Graded PG76-10, Grade H) (Proviosional Quantity)</t>
  </si>
  <si>
    <t>f3212163</t>
  </si>
  <si>
    <t>80mm Polymer Modified Bituminous (PMB) Base Course, (Bitumen Performance Graded PG76-10, Grade H)  (Proviosional Quantity)</t>
  </si>
  <si>
    <t>321123</t>
  </si>
  <si>
    <t>150 mm Crushed Aggregate Base Course, Compacted to 100% M.D.D., CBR ? 80% (Proviosional Quantity)</t>
  </si>
  <si>
    <t>f3211230</t>
  </si>
  <si>
    <t>Quantity not available so assume provisional quantity same as Footing area</t>
  </si>
  <si>
    <t>300mm Improved Subgrade Layer, Compacted to 100% M.D.D., CBR ? 25% (to be laid and compacted in 2 lifts 150mm each) (Proviosional Quantity)</t>
  </si>
  <si>
    <t>f3211231</t>
  </si>
  <si>
    <t>300mm Improved Subgrade Layer, Compacted to 100% M.D.D., CBR ? 25% (to be laid and compacted in 2 lifts 150mm each)  (Proviosional Quantity)</t>
  </si>
  <si>
    <t>Subgrade, prepared and compacted as specified (Proviosional Quantity)</t>
  </si>
  <si>
    <t>f3211232</t>
  </si>
  <si>
    <t>Subgrade, prepared and compacted as specified  (Proviosional Quantity)</t>
  </si>
  <si>
    <t>B1/32/02</t>
  </si>
  <si>
    <t>321313</t>
  </si>
  <si>
    <t>f3213130</t>
  </si>
  <si>
    <t>f3213132</t>
  </si>
  <si>
    <t>321413</t>
  </si>
  <si>
    <t>Light Grey Precast Concrete Pavers, Shot blasted finish, 200x600x60mm, 50mm sand bedding layer, 200mm aggregate base course, geotextile, 300mm capillary break layer.</t>
  </si>
  <si>
    <t>f3214131</t>
  </si>
  <si>
    <t>f3213131</t>
  </si>
  <si>
    <t>Concrete Flush Curb, 100x600x250mm, including all civil works and accessories</t>
  </si>
  <si>
    <t>321723</t>
  </si>
  <si>
    <t>f3217231</t>
  </si>
  <si>
    <t>Quantity not available</t>
  </si>
  <si>
    <t>Reflectorised white thermoplastic line, yield line</t>
  </si>
  <si>
    <t>f3217232</t>
  </si>
  <si>
    <t>Reflectorised white thermoplastic line, yield line, divider line, yellow line, white line</t>
  </si>
  <si>
    <t>Quantity not available so we assume provisional quantity</t>
  </si>
  <si>
    <t>Solid reflectorised yellow, thermoplastic line</t>
  </si>
  <si>
    <t>Solid reflectorised white, thermoplastic line</t>
  </si>
  <si>
    <t>B1/32/03</t>
  </si>
  <si>
    <t>f3217233</t>
  </si>
  <si>
    <t>f3217234</t>
  </si>
  <si>
    <t>Quantity not available so we assume provisional quantityQuantity not available</t>
  </si>
  <si>
    <t>f3217235</t>
  </si>
  <si>
    <t>f3217236</t>
  </si>
  <si>
    <t>101453</t>
  </si>
  <si>
    <t>F.1</t>
  </si>
  <si>
    <t>J1014530</t>
  </si>
  <si>
    <t>F.2</t>
  </si>
  <si>
    <t>J1014531</t>
  </si>
  <si>
    <t>323113 - CHAIN LINK FENCES AND GATES</t>
  </si>
  <si>
    <t>Supply and install, including all related civil works and accessories.</t>
  </si>
  <si>
    <t>323113</t>
  </si>
  <si>
    <t>Perimeter welded fence, 2m height</t>
  </si>
  <si>
    <t>f3231130</t>
  </si>
  <si>
    <t>Pedestrian swinging gate</t>
  </si>
  <si>
    <t>f3231131</t>
  </si>
  <si>
    <t>Fence gate</t>
  </si>
  <si>
    <t>323300</t>
  </si>
  <si>
    <t>f3233001</t>
  </si>
  <si>
    <t>f3233002</t>
  </si>
  <si>
    <t>f3233003</t>
  </si>
  <si>
    <t>B1/32/04</t>
  </si>
  <si>
    <t>f3233004</t>
  </si>
  <si>
    <t>f3233005</t>
  </si>
  <si>
    <t>f3233006</t>
  </si>
  <si>
    <t>329113</t>
  </si>
  <si>
    <t>f3291130</t>
  </si>
  <si>
    <t>Collection, transport - Planting medium</t>
  </si>
  <si>
    <t>329300</t>
  </si>
  <si>
    <t>f3293001</t>
  </si>
  <si>
    <t>f3293002</t>
  </si>
  <si>
    <t>f3293003</t>
  </si>
  <si>
    <t>Lavendula Atriplicifolia</t>
  </si>
  <si>
    <t>f3293010</t>
  </si>
  <si>
    <t>B1/32/05</t>
  </si>
  <si>
    <t>f3293011</t>
  </si>
  <si>
    <t>Carpobrotus Edulis</t>
  </si>
  <si>
    <t>f3293021</t>
  </si>
  <si>
    <t>Pennisetum Setaceum</t>
  </si>
  <si>
    <t>f3293022</t>
  </si>
  <si>
    <t>Plant Mix A: Suaeda Fruticosa 75% + Pennicetum Setaceum 25%</t>
  </si>
  <si>
    <t>f3293014</t>
  </si>
  <si>
    <t>Pennicetum Setaceum</t>
  </si>
  <si>
    <t>B1/33/01</t>
  </si>
  <si>
    <t>Supply, lay, test, and Install HDPE SDR 11, PN16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</si>
  <si>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For L.I</t>
  </si>
  <si>
    <t>331000</t>
  </si>
  <si>
    <t>g</t>
  </si>
  <si>
    <t>g3310001</t>
  </si>
  <si>
    <t>g3310002</t>
  </si>
  <si>
    <t>g3310003</t>
  </si>
  <si>
    <t>B1/33/02</t>
  </si>
  <si>
    <t>Supply, Install and test Air Release Valves chamber 2000 mm width, 2300mm length and 3100mm Height, along the potable water system including earth works, concrete works, steel steps, heavy duty lockable cast iron cover and farm, air valve, isolation valve, dismantling joints, piping, Tees, Elbows, flanges, bends, concrete support, and all required works as per drawings and specifications.</t>
  </si>
  <si>
    <t>g3310004</t>
  </si>
  <si>
    <t>Supply, Install and test Washout Valves chamber 2100 mm width, 2300mm length and 4800mm Height, along the potable water system including earth works, concrete works, galvanized steel steps, heavy duty lockable cast iron cover and farm, washout  valve, dismantling joints, piping, Tees, Elbows, flanges, bends, concrete support, and all required works as per drawings and specifications.</t>
  </si>
  <si>
    <t>g3310005</t>
  </si>
  <si>
    <t>B1/33/03</t>
  </si>
  <si>
    <t>331223</t>
  </si>
  <si>
    <t>Flow Discharge  3.9 L/s</t>
  </si>
  <si>
    <t>g3312231</t>
  </si>
  <si>
    <t>Supply, lay, test, and Install HDPE, PN20 pipes including, cleaning, disinfection, concrete protection, and others accessories (other than measured under this BOQ),  trenching, connection and commissioning etc., all related excavation, backfilling, disposal (including excavation in rock), thrust block, surface rehabilitation, warning tape, dewatering and associated  works complete as per relevant Authority standards.</t>
  </si>
  <si>
    <t>g3310006</t>
  </si>
  <si>
    <t>g3310007</t>
  </si>
  <si>
    <t>B1/33/04</t>
  </si>
  <si>
    <t>g3310008</t>
  </si>
  <si>
    <t>g3310009</t>
  </si>
  <si>
    <t>Supply, Install and test Air Release Valves chamber 2000 mm width, 2300mm length and 3100mm Height, along the FireFighting system including earth works, concrete works, steel steps, heavy duty lockable cast iron cover and farm, air valve, isolation valve, dismantling joints, piping, Tees, Elbows, flanges, bends, concrete support, and all required works as per drawings and specifications.</t>
  </si>
  <si>
    <t>g3310010</t>
  </si>
  <si>
    <t>B1/33/05</t>
  </si>
  <si>
    <t>Supply, Install and test Washout Valves chamber 2100 mm width, 2300mm length and 4800mm Height, along the FireFighting system including earth works, concrete works, galvanized steel steps, heavy duty lockable cast iron cover and farm, washout  valve, dismantling joints, piping, Tees, Elbows, flanges, bends, concrete support, and all required works as per drawings and specifications.</t>
  </si>
  <si>
    <t>g3310011</t>
  </si>
  <si>
    <t>Supply, lay, test, and Install the following  pipes including, cleaning, disinfection, concrete protection, and others accessories (other than measured under this BOQ),  trenching, connection and commissioning etc., all related excavation, backfilling, disposal (including excavation in rock), surface rehabilitation, warning tape, dewatering; shoring  and associated works complete as per relevant Authority standards.</t>
  </si>
  <si>
    <t>333100</t>
  </si>
  <si>
    <t>In trenches depth 1.5 - 4m</t>
  </si>
  <si>
    <t>g3331001</t>
  </si>
  <si>
    <t>B1/33/06</t>
  </si>
  <si>
    <t>333400</t>
  </si>
  <si>
    <t>g3334001</t>
  </si>
  <si>
    <t>331100</t>
  </si>
  <si>
    <t>g3311001</t>
  </si>
  <si>
    <t>Nominal dia 63mm</t>
  </si>
  <si>
    <t>g3311002</t>
  </si>
  <si>
    <t>B1/33/07</t>
  </si>
  <si>
    <t>g3311003</t>
  </si>
  <si>
    <t>Supply, Install and test Air Release Valves chamber 2000 mm width, 2300mm length and 3100mm Height, along the irrigation system including earth works, concrete works, steel steps, heavy duty lockable cast iron cover and farm, air valve, isolation valve, dismantling joints, piping, Tees, Elbows, flanges, bends, concrete support, and all required works as per drawings and specifications.</t>
  </si>
  <si>
    <t>g3311004</t>
  </si>
  <si>
    <t>Supply, Install and test Washout Valves chamber 2100 mm width, 2300mm length and 4800mm Height, along the irrigation system including earth works, concrete works, galvanized steel steps, heavy duty lockable cast iron cover and farm, washout  valve, dismantling joints, piping, Tees, Elbows, flanges, bends, concrete support, and all required works as per drawings and specifications.</t>
  </si>
  <si>
    <t>g3311005</t>
  </si>
  <si>
    <t>B1/33/08</t>
  </si>
  <si>
    <t>WATER TANKS</t>
  </si>
  <si>
    <t>Supply install , test and commissioning for storage tank, GLS type , or Concrete tanks complete with wall sheets, bolts, support elements against wind, cathodic protection system, dome type aluminum cover, ladders, walk
ways required openings with connection to the piping system, piping
"Inlet, outlet, drain and overflow", painting and all necessary to complete the work as per the specification ,drawings.
Price includes spare parts for 2 years from the handing over the
project, transportation, Workmanship, storage of the all materials in proper store as per manufacturer recommendations, it includes also all necessary
fittings, accessories and miscellaneous materials for connections and
support, Testing &amp; Commissioning for hand-over in fully operational conditions, Material should be SASO certified.</t>
  </si>
  <si>
    <t>331600</t>
  </si>
  <si>
    <t>4 m3 effective volume GLS tank with 500 mm free board minimum</t>
  </si>
  <si>
    <t>g3316001</t>
  </si>
  <si>
    <t>Estate Management Center (EMC)</t>
  </si>
  <si>
    <t>C0331009</t>
  </si>
  <si>
    <t>Cast in place concrete with 40 mpa fc- Staircase</t>
  </si>
  <si>
    <t>D0422013</t>
  </si>
  <si>
    <t>S &amp; I of 300mm Hollow BW  - External</t>
  </si>
  <si>
    <t>D0422014</t>
  </si>
  <si>
    <t>S &amp; I of 400mm Hollow BW  - External</t>
  </si>
  <si>
    <t>055400</t>
  </si>
  <si>
    <t>E0554001</t>
  </si>
  <si>
    <t>E0551332</t>
  </si>
  <si>
    <t>GI Ladders EMC Building</t>
  </si>
  <si>
    <t>we assumed provisional quantities 14.7LM</t>
  </si>
  <si>
    <t>E0553002</t>
  </si>
  <si>
    <t>Trench cover; galvanized steel; EMC</t>
  </si>
  <si>
    <t>E0559002</t>
  </si>
  <si>
    <t>Safety barriers- EMC</t>
  </si>
  <si>
    <t>E0559006</t>
  </si>
  <si>
    <t>Pipe bollards - EMC</t>
  </si>
  <si>
    <t>H0831002</t>
  </si>
  <si>
    <t>Hatch covers-EMC</t>
  </si>
  <si>
    <t>E0553006</t>
  </si>
  <si>
    <t>Channel grating - EMC</t>
  </si>
  <si>
    <t>we assumed provisional quantities 23m2</t>
  </si>
  <si>
    <t>E0552002</t>
  </si>
  <si>
    <t>Floor mounted -EMC Building</t>
  </si>
  <si>
    <t>we assumed provisional quantities 189LM</t>
  </si>
  <si>
    <t>E0552006</t>
  </si>
  <si>
    <t>Wall mounted -EMC Building</t>
  </si>
  <si>
    <t>F0641011</t>
  </si>
  <si>
    <t>Shoe rack, size 4 NOS, 3000mm x 300mm x 1350mm (Assume)</t>
  </si>
  <si>
    <t>we assumed provisional quantities 12LM</t>
  </si>
  <si>
    <t>F0642011</t>
  </si>
  <si>
    <t>F0682011</t>
  </si>
  <si>
    <t>GRP access ladder - EMC</t>
  </si>
  <si>
    <t>Aluminium composite panel cladding (ACP); comprising aluminium sheets exterior face with high performance coating finish; including steel supports, thermal insulation where required, stiffeners, brackets; fittings and fixings; complete; as specified and as shown on Drawings;</t>
  </si>
  <si>
    <t>G0742133</t>
  </si>
  <si>
    <t>Aluminium composite cladding</t>
  </si>
  <si>
    <t>H0811014</t>
  </si>
  <si>
    <t>H0811015</t>
  </si>
  <si>
    <t>H0811016</t>
  </si>
  <si>
    <t>H0811017</t>
  </si>
  <si>
    <t>H0811018</t>
  </si>
  <si>
    <t>H0811019</t>
  </si>
  <si>
    <t>H0811020</t>
  </si>
  <si>
    <t>H0811021</t>
  </si>
  <si>
    <t>H0811022</t>
  </si>
  <si>
    <t>H0811023</t>
  </si>
  <si>
    <t>H0811024</t>
  </si>
  <si>
    <t>H0811025</t>
  </si>
  <si>
    <t>H0811026</t>
  </si>
  <si>
    <t>H0811027</t>
  </si>
  <si>
    <t>H0811028</t>
  </si>
  <si>
    <t>H0811029</t>
  </si>
  <si>
    <t>H0811030</t>
  </si>
  <si>
    <t>H0811031</t>
  </si>
  <si>
    <t>H0811032</t>
  </si>
  <si>
    <t>H0811033</t>
  </si>
  <si>
    <t>H0811034</t>
  </si>
  <si>
    <t>H0811035</t>
  </si>
  <si>
    <t>H0811036</t>
  </si>
  <si>
    <t>H0811037</t>
  </si>
  <si>
    <t>H0811038</t>
  </si>
  <si>
    <t>H0811039</t>
  </si>
  <si>
    <t>H0831006</t>
  </si>
  <si>
    <t>H0831007</t>
  </si>
  <si>
    <t>H0831008</t>
  </si>
  <si>
    <t>H0831009</t>
  </si>
  <si>
    <t>H0836002</t>
  </si>
  <si>
    <t>Electrical closets -EMC</t>
  </si>
  <si>
    <t>we assumed provisional quantities 13nos</t>
  </si>
  <si>
    <t>H0831011</t>
  </si>
  <si>
    <t>Water tank access panel -EMC</t>
  </si>
  <si>
    <t>H0814004</t>
  </si>
  <si>
    <t>H0814005</t>
  </si>
  <si>
    <t>H0814022</t>
  </si>
  <si>
    <t>H0814023</t>
  </si>
  <si>
    <t>H0814024</t>
  </si>
  <si>
    <t>H0814025</t>
  </si>
  <si>
    <t>084400</t>
  </si>
  <si>
    <t>H0844001</t>
  </si>
  <si>
    <t>084600</t>
  </si>
  <si>
    <t>H0846001</t>
  </si>
  <si>
    <t>H0846002</t>
  </si>
  <si>
    <t>H0846003</t>
  </si>
  <si>
    <t>Penthouses</t>
  </si>
  <si>
    <t>I0921504</t>
  </si>
  <si>
    <t>I0921601</t>
  </si>
  <si>
    <t>I0930503</t>
  </si>
  <si>
    <t>I0930600</t>
  </si>
  <si>
    <t>I0930602</t>
  </si>
  <si>
    <t>I0930603</t>
  </si>
  <si>
    <t>I0930800</t>
  </si>
  <si>
    <t>I0968502</t>
  </si>
  <si>
    <t>Broadloom carpet -Beige ICPR-03</t>
  </si>
  <si>
    <t>J1014004</t>
  </si>
  <si>
    <t>102110</t>
  </si>
  <si>
    <t>J1021101</t>
  </si>
  <si>
    <t>J1021102</t>
  </si>
  <si>
    <t>102215</t>
  </si>
  <si>
    <t>J1022151</t>
  </si>
  <si>
    <t>J1022152</t>
  </si>
  <si>
    <t>J1028002</t>
  </si>
  <si>
    <t>J1028006</t>
  </si>
  <si>
    <t>J1044003</t>
  </si>
  <si>
    <t>J1044004</t>
  </si>
  <si>
    <t>J1044005</t>
  </si>
  <si>
    <t>K1130002</t>
  </si>
  <si>
    <t>Kitchen appliance - EMC</t>
  </si>
  <si>
    <t>K1182002</t>
  </si>
  <si>
    <t>K1182003</t>
  </si>
  <si>
    <t>Oil Caddy as specified</t>
  </si>
  <si>
    <t>K1182004</t>
  </si>
  <si>
    <t>Provide Equipment for regeneration kitchen that includes the following equipment and not limited to: walk-in fridge, walk-in freezer,</t>
  </si>
  <si>
    <t>Dessert Display, Beverage Fridge, Hot Beverage Dispenser, Hot Water Dispenser, Ice Dispenser, Tray Collector, Water Cooler, Hood Type Dishwasher, Condensation Exhaust Hood,</t>
  </si>
  <si>
    <t>Soil Dishtable, Sorting Shelf, Clean Dishtable, Hand Sink with soap &amp; towel dispensers, waste bin (faucet foot operated), Faucet with Pre-Rinse, Rack Dolly, Dish Dolly,   Insect Destroyer (Glue Type),</t>
  </si>
  <si>
    <t>L1250002</t>
  </si>
  <si>
    <t>L1232002</t>
  </si>
  <si>
    <t>Pantry floor and wall mounted cabinets-EMC</t>
  </si>
  <si>
    <t>L1236002</t>
  </si>
  <si>
    <t>Vanity counter - EMC</t>
  </si>
  <si>
    <t>142000</t>
  </si>
  <si>
    <t>Included in Lift</t>
  </si>
  <si>
    <t>N1421010</t>
  </si>
  <si>
    <t>N1421001</t>
  </si>
  <si>
    <t>SE-01; 1600 kg; 1.0 m/s;</t>
  </si>
  <si>
    <t>U2100027</t>
  </si>
  <si>
    <t>U2100028</t>
  </si>
  <si>
    <t>U2100029</t>
  </si>
  <si>
    <t>U2100030</t>
  </si>
  <si>
    <t>U2100031</t>
  </si>
  <si>
    <t>U2100032</t>
  </si>
  <si>
    <t>U2100033</t>
  </si>
  <si>
    <t>U2100034</t>
  </si>
  <si>
    <t>U2100035</t>
  </si>
  <si>
    <t>U2100036</t>
  </si>
  <si>
    <t>U2100037</t>
  </si>
  <si>
    <t>U2100038</t>
  </si>
  <si>
    <t>U2100039</t>
  </si>
  <si>
    <t>U2100040</t>
  </si>
  <si>
    <t>U2100041</t>
  </si>
  <si>
    <t>U2100042</t>
  </si>
  <si>
    <t>U2100043</t>
  </si>
  <si>
    <t>U2100044</t>
  </si>
  <si>
    <t>U2100045</t>
  </si>
  <si>
    <t>U2100046</t>
  </si>
  <si>
    <t>U2100047</t>
  </si>
  <si>
    <t>U2100048</t>
  </si>
  <si>
    <t>Complete Novec 1230 system serving Communication in Ground Floor as specified and shown on design drawings including acting and standby cylinders, valves, Instrumentation, controls and control panel, and all necessary accessories</t>
  </si>
  <si>
    <t>U2100049</t>
  </si>
  <si>
    <t>Complete Novec 1230 system serving Communication Room in Mezzanine as specified and shown on design drawings including acting and standby cylinders, valves, Instrumentation, controls and control panel, and all necessary accessories</t>
  </si>
  <si>
    <t>U2100050</t>
  </si>
  <si>
    <t>U2100051</t>
  </si>
  <si>
    <t>U2100052</t>
  </si>
  <si>
    <t>U2100053</t>
  </si>
  <si>
    <t>U2100054</t>
  </si>
  <si>
    <t>U2100055</t>
  </si>
  <si>
    <t>U2100056</t>
  </si>
  <si>
    <t>U2100057</t>
  </si>
  <si>
    <t>U2100058</t>
  </si>
  <si>
    <t>U2100059</t>
  </si>
  <si>
    <t>U2100060</t>
  </si>
  <si>
    <t>U2100061</t>
  </si>
  <si>
    <t>Complete Novec 1230 system serving MV Room in Ground Floor as specified and shown on design drawings including acting and standby cylinders, valves, Instrumentation, controls and control panel, and all necessary accessories</t>
  </si>
  <si>
    <t>U2100062</t>
  </si>
  <si>
    <t>Complete Novec 1230 system serving LV Room in Ground Floor as specified and shown on design drawings including acting and standby cylinders, valves, Instrumentation, controls and control panel, and all necessary accessories</t>
  </si>
  <si>
    <t>U2100063</t>
  </si>
  <si>
    <t>U2100064</t>
  </si>
  <si>
    <t>U2100065</t>
  </si>
  <si>
    <t>U2100066</t>
  </si>
  <si>
    <t>U2100067</t>
  </si>
  <si>
    <t>U2100068</t>
  </si>
  <si>
    <t>U2100069</t>
  </si>
  <si>
    <t>U2100070</t>
  </si>
  <si>
    <t>U2100071</t>
  </si>
  <si>
    <t>U2100072</t>
  </si>
  <si>
    <t>U2100073</t>
  </si>
  <si>
    <t>U2100074</t>
  </si>
  <si>
    <t>U2100075</t>
  </si>
  <si>
    <t>U2100076</t>
  </si>
  <si>
    <t>U2100077</t>
  </si>
  <si>
    <t>U2100078</t>
  </si>
  <si>
    <t>U2100079</t>
  </si>
  <si>
    <t>U2100080</t>
  </si>
  <si>
    <t>U2100081</t>
  </si>
  <si>
    <t>U2100082</t>
  </si>
  <si>
    <t>U2100083</t>
  </si>
  <si>
    <t>U2100084</t>
  </si>
  <si>
    <t>U2100085</t>
  </si>
  <si>
    <t>U2100086</t>
  </si>
  <si>
    <t>U2100087</t>
  </si>
  <si>
    <t>U2100088</t>
  </si>
  <si>
    <t>U2100089</t>
  </si>
  <si>
    <t>U2100090</t>
  </si>
  <si>
    <t>U2100091</t>
  </si>
  <si>
    <t>Complete Novec 1230 system serving MV in Ground Floor as specified and shown on design drawings including acting and standby cylinders, valves, Instrumentation, controls and control panel, and all necessary accessories</t>
  </si>
  <si>
    <t>U2100092</t>
  </si>
  <si>
    <t>Complete Novec 1230 system serving LV in Ground Floor as specified and shown on design drawings including acting and standby cylinders, valves, Instrumentation, controls and control panel, and all necessary accessories</t>
  </si>
  <si>
    <t>U2100093</t>
  </si>
  <si>
    <t>U2100094</t>
  </si>
  <si>
    <t>U2100095</t>
  </si>
  <si>
    <t>U2100096</t>
  </si>
  <si>
    <t>Complete Novec 1230 system serving Incoming Service Room in Ground Floor as specified and shown on design drawings including acting and standby cylinders, valves, Instrumentation, controls and control panel, and all necessary accessories</t>
  </si>
  <si>
    <t>U2100097</t>
  </si>
  <si>
    <t>U2100098</t>
  </si>
  <si>
    <t>U2100099</t>
  </si>
  <si>
    <t>Complete Novec 1230 system serving Main Communication Room in First Floor as specified and shown on design drawings including acting and standby cylinders, valves, Instrumentation, controls and control panel, and all necessary accessories</t>
  </si>
  <si>
    <t>U2100100</t>
  </si>
  <si>
    <t>Complete Novec 1230 system serving Communication Room in First Floor as specified and shown on design drawings including acting and standby cylinders, valves, Instrumentation, controls and control panel, and all necessary accessories</t>
  </si>
  <si>
    <t>U2100101</t>
  </si>
  <si>
    <t>Complete Novec 1230 system serving Electrical Room in First Floor as specified and shown on design drawings including acting and standby cylinders, valves, Instrumentation, controls and control panel, and all necessary accessories</t>
  </si>
  <si>
    <t>U2100102</t>
  </si>
  <si>
    <t>V2205005</t>
  </si>
  <si>
    <t>V2205006</t>
  </si>
  <si>
    <t>V2205007</t>
  </si>
  <si>
    <t>V2205008</t>
  </si>
  <si>
    <t>V2205009</t>
  </si>
  <si>
    <t>V2205010</t>
  </si>
  <si>
    <t>V2205011</t>
  </si>
  <si>
    <t>V2207015</t>
  </si>
  <si>
    <t>V2207016</t>
  </si>
  <si>
    <t>V2207017</t>
  </si>
  <si>
    <t>V2207018</t>
  </si>
  <si>
    <t>V2207019</t>
  </si>
  <si>
    <t>V2207020</t>
  </si>
  <si>
    <t>V2207021</t>
  </si>
  <si>
    <t>V2207022</t>
  </si>
  <si>
    <t>V2207023</t>
  </si>
  <si>
    <t>V2207024</t>
  </si>
  <si>
    <t>V2207025</t>
  </si>
  <si>
    <t>V2207026</t>
  </si>
  <si>
    <t>V2207027</t>
  </si>
  <si>
    <t>V2207028</t>
  </si>
  <si>
    <t>V2207029</t>
  </si>
  <si>
    <t>V2207030</t>
  </si>
  <si>
    <t>V2207031</t>
  </si>
  <si>
    <t>V2207032</t>
  </si>
  <si>
    <t>V2207033</t>
  </si>
  <si>
    <t>V2207034</t>
  </si>
  <si>
    <t>V2207035</t>
  </si>
  <si>
    <t>V2207036</t>
  </si>
  <si>
    <t>V2207037</t>
  </si>
  <si>
    <t>V2207038</t>
  </si>
  <si>
    <t>V2210023</t>
  </si>
  <si>
    <t>V2210024</t>
  </si>
  <si>
    <t>V2210025</t>
  </si>
  <si>
    <t>V2210026</t>
  </si>
  <si>
    <t>V2210027</t>
  </si>
  <si>
    <t>V2210028</t>
  </si>
  <si>
    <t>V2210029</t>
  </si>
  <si>
    <t>V2210030</t>
  </si>
  <si>
    <t>V2210031</t>
  </si>
  <si>
    <t>V2210032</t>
  </si>
  <si>
    <t>V2210033</t>
  </si>
  <si>
    <t>V2210034</t>
  </si>
  <si>
    <t>V2210035</t>
  </si>
  <si>
    <t>V2210036</t>
  </si>
  <si>
    <t>V2210037</t>
  </si>
  <si>
    <t>V2210038</t>
  </si>
  <si>
    <t>V2210039</t>
  </si>
  <si>
    <t>V2210040</t>
  </si>
  <si>
    <t>V2210041</t>
  </si>
  <si>
    <t>V2210042</t>
  </si>
  <si>
    <t>V2210043</t>
  </si>
  <si>
    <t>V2210123</t>
  </si>
  <si>
    <t>V2210044</t>
  </si>
  <si>
    <t>V2210045</t>
  </si>
  <si>
    <t>V2210046</t>
  </si>
  <si>
    <t>V2210047</t>
  </si>
  <si>
    <t>V2210048</t>
  </si>
  <si>
    <t>V2210049</t>
  </si>
  <si>
    <t>V2210050</t>
  </si>
  <si>
    <t>V2210051</t>
  </si>
  <si>
    <t>V2210052</t>
  </si>
  <si>
    <t>V2210053</t>
  </si>
  <si>
    <t>V2210054</t>
  </si>
  <si>
    <t>221100</t>
  </si>
  <si>
    <t>V2211001</t>
  </si>
  <si>
    <t>V2211002</t>
  </si>
  <si>
    <t>V2211003</t>
  </si>
  <si>
    <t>V2211004</t>
  </si>
  <si>
    <t>V2211005</t>
  </si>
  <si>
    <t>V2211018</t>
  </si>
  <si>
    <t>V2213020</t>
  </si>
  <si>
    <t>V2213021</t>
  </si>
  <si>
    <t>V2213022</t>
  </si>
  <si>
    <t>V2213023</t>
  </si>
  <si>
    <t>V2213024</t>
  </si>
  <si>
    <t>V2213025</t>
  </si>
  <si>
    <t>V2213026</t>
  </si>
  <si>
    <t>V2213027</t>
  </si>
  <si>
    <t>V2213028</t>
  </si>
  <si>
    <t>V2213029</t>
  </si>
  <si>
    <t>V2213030</t>
  </si>
  <si>
    <t>V2213031</t>
  </si>
  <si>
    <t>V2213032</t>
  </si>
  <si>
    <t>V2213033</t>
  </si>
  <si>
    <t>V2213034</t>
  </si>
  <si>
    <t>V2213035</t>
  </si>
  <si>
    <t>V2213036</t>
  </si>
  <si>
    <t>V2213037</t>
  </si>
  <si>
    <t>V2213038</t>
  </si>
  <si>
    <t>V2213039</t>
  </si>
  <si>
    <t>V2213040</t>
  </si>
  <si>
    <t>V2213041</t>
  </si>
  <si>
    <t>V2213042</t>
  </si>
  <si>
    <t>V2213043</t>
  </si>
  <si>
    <t>V2213044</t>
  </si>
  <si>
    <t>V2213045</t>
  </si>
  <si>
    <t>V2213046</t>
  </si>
  <si>
    <t>V2214004</t>
  </si>
  <si>
    <t>V2214005</t>
  </si>
  <si>
    <t>V2214006</t>
  </si>
  <si>
    <t>V2214007</t>
  </si>
  <si>
    <t>V2213047</t>
  </si>
  <si>
    <t>V2213048</t>
  </si>
  <si>
    <t>V2213049</t>
  </si>
  <si>
    <t>V2230008</t>
  </si>
  <si>
    <t>V2230009</t>
  </si>
  <si>
    <t>V2230010</t>
  </si>
  <si>
    <t>V2230011</t>
  </si>
  <si>
    <t>V2230012</t>
  </si>
  <si>
    <t>V2230013</t>
  </si>
  <si>
    <t>V2230014</t>
  </si>
  <si>
    <t>V2230015</t>
  </si>
  <si>
    <t>V2240010</t>
  </si>
  <si>
    <t>V2240011</t>
  </si>
  <si>
    <t>V2240012</t>
  </si>
  <si>
    <t>V2240013</t>
  </si>
  <si>
    <t>V2240014</t>
  </si>
  <si>
    <t>V2240015</t>
  </si>
  <si>
    <t>V2240016</t>
  </si>
  <si>
    <t>V2240017</t>
  </si>
  <si>
    <t>V2240018</t>
  </si>
  <si>
    <t>V2240019</t>
  </si>
  <si>
    <t>V2240020</t>
  </si>
  <si>
    <t>V2240021</t>
  </si>
  <si>
    <t>W2305007</t>
  </si>
  <si>
    <t>W2305008</t>
  </si>
  <si>
    <t>W2305009</t>
  </si>
  <si>
    <t>W2305010</t>
  </si>
  <si>
    <t>W2305011</t>
  </si>
  <si>
    <t>W2305012</t>
  </si>
  <si>
    <t>W2307020</t>
  </si>
  <si>
    <t>W2307021</t>
  </si>
  <si>
    <t>W2307022</t>
  </si>
  <si>
    <t>W2307023</t>
  </si>
  <si>
    <t>W2307024</t>
  </si>
  <si>
    <t>W2307025</t>
  </si>
  <si>
    <t>W2307026</t>
  </si>
  <si>
    <t>W2307027</t>
  </si>
  <si>
    <t>W2307028</t>
  </si>
  <si>
    <t>W2307029</t>
  </si>
  <si>
    <t>W2307030</t>
  </si>
  <si>
    <t>W2307031</t>
  </si>
  <si>
    <t>W2307032</t>
  </si>
  <si>
    <t>W2307033</t>
  </si>
  <si>
    <t>W2307034</t>
  </si>
  <si>
    <t>W2307035</t>
  </si>
  <si>
    <t>W2307036</t>
  </si>
  <si>
    <t>W2307037</t>
  </si>
  <si>
    <t>W2307038</t>
  </si>
  <si>
    <t>W2307039</t>
  </si>
  <si>
    <t>W2307040</t>
  </si>
  <si>
    <t>W2307041</t>
  </si>
  <si>
    <t>W2307042</t>
  </si>
  <si>
    <t>W2307043</t>
  </si>
  <si>
    <t>W2307044</t>
  </si>
  <si>
    <t>W2307045</t>
  </si>
  <si>
    <t>W2307046</t>
  </si>
  <si>
    <t>W2307047</t>
  </si>
  <si>
    <t>W2307048</t>
  </si>
  <si>
    <t>W2307049</t>
  </si>
  <si>
    <t>W2307050</t>
  </si>
  <si>
    <t>W2307051</t>
  </si>
  <si>
    <t>W2307052</t>
  </si>
  <si>
    <t>W2307053</t>
  </si>
  <si>
    <t>W2307054</t>
  </si>
  <si>
    <t>W2307055</t>
  </si>
  <si>
    <t>W2307056</t>
  </si>
  <si>
    <t>W2307057</t>
  </si>
  <si>
    <t>W2307058</t>
  </si>
  <si>
    <t>W2307059</t>
  </si>
  <si>
    <t>W2307060</t>
  </si>
  <si>
    <t>W2307061</t>
  </si>
  <si>
    <t>W2307062</t>
  </si>
  <si>
    <t>W2307063</t>
  </si>
  <si>
    <t>W2307064</t>
  </si>
  <si>
    <t>W2307065</t>
  </si>
  <si>
    <t>W2307066</t>
  </si>
  <si>
    <t>W2307067</t>
  </si>
  <si>
    <t>W2307068</t>
  </si>
  <si>
    <t>W2307069</t>
  </si>
  <si>
    <t>W2307070</t>
  </si>
  <si>
    <t>W2307071</t>
  </si>
  <si>
    <t>W2307072</t>
  </si>
  <si>
    <t>W2307073</t>
  </si>
  <si>
    <t>W2307074</t>
  </si>
  <si>
    <t>W2307075</t>
  </si>
  <si>
    <t>W2307076</t>
  </si>
  <si>
    <t>W2307077</t>
  </si>
  <si>
    <t>W2307078</t>
  </si>
  <si>
    <t>W2307079</t>
  </si>
  <si>
    <t>W2307080</t>
  </si>
  <si>
    <t>W2307081</t>
  </si>
  <si>
    <t>W2307082</t>
  </si>
  <si>
    <t>W2307083</t>
  </si>
  <si>
    <t>W2309002</t>
  </si>
  <si>
    <t>W2310014</t>
  </si>
  <si>
    <t>W2310015</t>
  </si>
  <si>
    <t>W2310016</t>
  </si>
  <si>
    <t>W2310017</t>
  </si>
  <si>
    <t>W2310018</t>
  </si>
  <si>
    <t>W2310019</t>
  </si>
  <si>
    <t>W2310020</t>
  </si>
  <si>
    <t>W2310021</t>
  </si>
  <si>
    <t>W2310022</t>
  </si>
  <si>
    <t>W2310023</t>
  </si>
  <si>
    <t>W2310024</t>
  </si>
  <si>
    <t>W2310025</t>
  </si>
  <si>
    <t>W2310026</t>
  </si>
  <si>
    <t>W2320023</t>
  </si>
  <si>
    <t>W2320024</t>
  </si>
  <si>
    <t>W2320025</t>
  </si>
  <si>
    <t>W2320026</t>
  </si>
  <si>
    <t>W2320027</t>
  </si>
  <si>
    <t>W2320028</t>
  </si>
  <si>
    <t>W2320029</t>
  </si>
  <si>
    <t>W2320030</t>
  </si>
  <si>
    <t>W2320031</t>
  </si>
  <si>
    <t>W2320032</t>
  </si>
  <si>
    <t>W2320033</t>
  </si>
  <si>
    <t>W2320034</t>
  </si>
  <si>
    <t>W2320035</t>
  </si>
  <si>
    <t>W2320036</t>
  </si>
  <si>
    <t>W2320037</t>
  </si>
  <si>
    <t>W2320038</t>
  </si>
  <si>
    <t>W2320039</t>
  </si>
  <si>
    <t>W2320040</t>
  </si>
  <si>
    <t>W2320041</t>
  </si>
  <si>
    <t>W2320042</t>
  </si>
  <si>
    <t>W2320043</t>
  </si>
  <si>
    <t>W2320044</t>
  </si>
  <si>
    <t>W2320045</t>
  </si>
  <si>
    <t>W2320046</t>
  </si>
  <si>
    <t>W2320047</t>
  </si>
  <si>
    <t>W2320048</t>
  </si>
  <si>
    <t>W2320049</t>
  </si>
  <si>
    <t>W2320050</t>
  </si>
  <si>
    <t>W2320051</t>
  </si>
  <si>
    <t>W2320052</t>
  </si>
  <si>
    <t>W2320053</t>
  </si>
  <si>
    <t>W2320054</t>
  </si>
  <si>
    <t>W2320055</t>
  </si>
  <si>
    <t>W2320056</t>
  </si>
  <si>
    <t>W2320057</t>
  </si>
  <si>
    <t>W2320058</t>
  </si>
  <si>
    <t>W2320059</t>
  </si>
  <si>
    <t>W2320060</t>
  </si>
  <si>
    <t>W2320061</t>
  </si>
  <si>
    <t>W2320062</t>
  </si>
  <si>
    <t>W2320063</t>
  </si>
  <si>
    <t>W2320064</t>
  </si>
  <si>
    <t>W2320065</t>
  </si>
  <si>
    <t>W2320066</t>
  </si>
  <si>
    <t>W2320067</t>
  </si>
  <si>
    <t>W2320068</t>
  </si>
  <si>
    <t>W2320069</t>
  </si>
  <si>
    <t>W2320070</t>
  </si>
  <si>
    <t>W2320071</t>
  </si>
  <si>
    <t>W2320072</t>
  </si>
  <si>
    <t>W2320073</t>
  </si>
  <si>
    <t>W2320074</t>
  </si>
  <si>
    <t>W2320075</t>
  </si>
  <si>
    <t>W2320076</t>
  </si>
  <si>
    <t>W2320077</t>
  </si>
  <si>
    <t>W2320078</t>
  </si>
  <si>
    <t>W2320079</t>
  </si>
  <si>
    <t>W2320080</t>
  </si>
  <si>
    <t>W2320081</t>
  </si>
  <si>
    <t>W2325002</t>
  </si>
  <si>
    <t>W2331001</t>
  </si>
  <si>
    <t>W2331002</t>
  </si>
  <si>
    <t>W2331003</t>
  </si>
  <si>
    <t>W2331004</t>
  </si>
  <si>
    <t>W2331005</t>
  </si>
  <si>
    <t>W2331006</t>
  </si>
  <si>
    <t>W2330008</t>
  </si>
  <si>
    <t>W2330009</t>
  </si>
  <si>
    <t>W2330010</t>
  </si>
  <si>
    <t>W2330011</t>
  </si>
  <si>
    <t>W2334008</t>
  </si>
  <si>
    <t>W2334009</t>
  </si>
  <si>
    <t>W2334010</t>
  </si>
  <si>
    <t>W2334011</t>
  </si>
  <si>
    <t>W2334012</t>
  </si>
  <si>
    <t>W2334013</t>
  </si>
  <si>
    <t>W2334014</t>
  </si>
  <si>
    <t>W2334015</t>
  </si>
  <si>
    <t>W2334016</t>
  </si>
  <si>
    <t>W2334017</t>
  </si>
  <si>
    <t>W2334018</t>
  </si>
  <si>
    <t>W2334019</t>
  </si>
  <si>
    <t>W2334020</t>
  </si>
  <si>
    <t>W2334021</t>
  </si>
  <si>
    <t>W2334022</t>
  </si>
  <si>
    <t>W2334023</t>
  </si>
  <si>
    <t>W2334024</t>
  </si>
  <si>
    <t>W2334025</t>
  </si>
  <si>
    <t>W2334026</t>
  </si>
  <si>
    <t>W2334027</t>
  </si>
  <si>
    <t>W2334028</t>
  </si>
  <si>
    <t>W2334029</t>
  </si>
  <si>
    <t>W2334030</t>
  </si>
  <si>
    <t>W2334031</t>
  </si>
  <si>
    <t>W2334032</t>
  </si>
  <si>
    <t>W2334033</t>
  </si>
  <si>
    <t>W2334034</t>
  </si>
  <si>
    <t>W2334035</t>
  </si>
  <si>
    <t>W2334036</t>
  </si>
  <si>
    <t>W2334037</t>
  </si>
  <si>
    <t>233600</t>
  </si>
  <si>
    <t>W2336001</t>
  </si>
  <si>
    <t>W2336002</t>
  </si>
  <si>
    <t>W2336003</t>
  </si>
  <si>
    <t>W2336004</t>
  </si>
  <si>
    <t>W2336005</t>
  </si>
  <si>
    <t>W2336006</t>
  </si>
  <si>
    <t>W2336007</t>
  </si>
  <si>
    <t>W2336008</t>
  </si>
  <si>
    <t>W2336009</t>
  </si>
  <si>
    <t>SLD-1200mm- 2S - N.S ?200mm each</t>
  </si>
  <si>
    <t>W2336010</t>
  </si>
  <si>
    <t>RLD-1200mm- 2S - N.S ?200mm each</t>
  </si>
  <si>
    <t>W2336011</t>
  </si>
  <si>
    <t>W2336012</t>
  </si>
  <si>
    <t>W2336013</t>
  </si>
  <si>
    <t>W2336014</t>
  </si>
  <si>
    <t>W2336015</t>
  </si>
  <si>
    <t>W2336016</t>
  </si>
  <si>
    <t>W2336017</t>
  </si>
  <si>
    <t>W2336018</t>
  </si>
  <si>
    <t>W2336019</t>
  </si>
  <si>
    <t>W2336020</t>
  </si>
  <si>
    <t>W2336021</t>
  </si>
  <si>
    <t>W2336022</t>
  </si>
  <si>
    <t>W2336023</t>
  </si>
  <si>
    <t>W2336024</t>
  </si>
  <si>
    <t>W2336025</t>
  </si>
  <si>
    <t>W2336026</t>
  </si>
  <si>
    <t>W2336027</t>
  </si>
  <si>
    <t>W2336028</t>
  </si>
  <si>
    <t>W2336029</t>
  </si>
  <si>
    <t>W2336030</t>
  </si>
  <si>
    <t>W2336031</t>
  </si>
  <si>
    <t>W2336032</t>
  </si>
  <si>
    <t>W2336033</t>
  </si>
  <si>
    <t>W2336034</t>
  </si>
  <si>
    <t>W2336035</t>
  </si>
  <si>
    <t>W2336036</t>
  </si>
  <si>
    <t>W2336037</t>
  </si>
  <si>
    <t>W2336038</t>
  </si>
  <si>
    <t>W2336039</t>
  </si>
  <si>
    <t>W2336040</t>
  </si>
  <si>
    <t>W2336041</t>
  </si>
  <si>
    <t>W2336042</t>
  </si>
  <si>
    <t>W2336043</t>
  </si>
  <si>
    <t>W2336044</t>
  </si>
  <si>
    <t>W2336045</t>
  </si>
  <si>
    <t>W2336046</t>
  </si>
  <si>
    <t>W2336047</t>
  </si>
  <si>
    <t>237200</t>
  </si>
  <si>
    <t>W2372001</t>
  </si>
  <si>
    <t>W2373003</t>
  </si>
  <si>
    <t>W2373004</t>
  </si>
  <si>
    <t>W2373005</t>
  </si>
  <si>
    <t>W2373006</t>
  </si>
  <si>
    <t>W2373007</t>
  </si>
  <si>
    <t>W2373008</t>
  </si>
  <si>
    <t>W2373009</t>
  </si>
  <si>
    <t>W2373010</t>
  </si>
  <si>
    <t>W2373011</t>
  </si>
  <si>
    <t>W2373012</t>
  </si>
  <si>
    <t>W2373013</t>
  </si>
  <si>
    <t>W2373014</t>
  </si>
  <si>
    <t>W2373015</t>
  </si>
  <si>
    <t>W2373016</t>
  </si>
  <si>
    <t>W2382192</t>
  </si>
  <si>
    <t>W2382193</t>
  </si>
  <si>
    <t>W2382194</t>
  </si>
  <si>
    <t>W2382195</t>
  </si>
  <si>
    <t>W2374006</t>
  </si>
  <si>
    <t>W2374007</t>
  </si>
  <si>
    <t>W2374008</t>
  </si>
  <si>
    <t>W2374009</t>
  </si>
  <si>
    <t>W2374010</t>
  </si>
  <si>
    <t>W2374011</t>
  </si>
  <si>
    <t>W2374012</t>
  </si>
  <si>
    <t>W2374013</t>
  </si>
  <si>
    <t>W2374014</t>
  </si>
  <si>
    <t>W2374015</t>
  </si>
  <si>
    <t>W2374016</t>
  </si>
  <si>
    <t>W2374017</t>
  </si>
  <si>
    <t>Z2605035</t>
  </si>
  <si>
    <t>Z2605036</t>
  </si>
  <si>
    <t>Z2605037</t>
  </si>
  <si>
    <t>Z2605038</t>
  </si>
  <si>
    <t>Z2605039</t>
  </si>
  <si>
    <t>Z2605040</t>
  </si>
  <si>
    <t>Z2605041</t>
  </si>
  <si>
    <t>Z2605042</t>
  </si>
  <si>
    <t>Z2605043</t>
  </si>
  <si>
    <t>Z2605044</t>
  </si>
  <si>
    <t>Z2605045</t>
  </si>
  <si>
    <t>Z2605046</t>
  </si>
  <si>
    <t>Z2605047</t>
  </si>
  <si>
    <t>Z2605048</t>
  </si>
  <si>
    <t>Z2605049</t>
  </si>
  <si>
    <t>Z2605050</t>
  </si>
  <si>
    <t>Z2605051</t>
  </si>
  <si>
    <t>Z2605052</t>
  </si>
  <si>
    <t>Z2605053</t>
  </si>
  <si>
    <t>Z2605054</t>
  </si>
  <si>
    <t>Z2605055</t>
  </si>
  <si>
    <t>Z2605056</t>
  </si>
  <si>
    <t>Z2605057</t>
  </si>
  <si>
    <t>Z2605058</t>
  </si>
  <si>
    <t>Z2605059</t>
  </si>
  <si>
    <t>Z2605060</t>
  </si>
  <si>
    <t>Z2605061</t>
  </si>
  <si>
    <t>Z2605062</t>
  </si>
  <si>
    <t>Z2605063</t>
  </si>
  <si>
    <t>Z2605064</t>
  </si>
  <si>
    <t>Z2605065</t>
  </si>
  <si>
    <t>Z2605066</t>
  </si>
  <si>
    <t>Z2605067</t>
  </si>
  <si>
    <t>Z2605068</t>
  </si>
  <si>
    <t>Z2605069</t>
  </si>
  <si>
    <t>Z2605070</t>
  </si>
  <si>
    <t>Z2605071</t>
  </si>
  <si>
    <t>Z2605072</t>
  </si>
  <si>
    <t>Z2605073</t>
  </si>
  <si>
    <t>Z2605074</t>
  </si>
  <si>
    <t>Z2605075</t>
  </si>
  <si>
    <t>Z2605076</t>
  </si>
  <si>
    <t>C260536 - CABLE TRAYS FOR ELECTRICAL SYSTEMS</t>
  </si>
  <si>
    <t>Z2605077</t>
  </si>
  <si>
    <t>Z2605078</t>
  </si>
  <si>
    <t>Z2605079</t>
  </si>
  <si>
    <t>Z2605080</t>
  </si>
  <si>
    <t>Z2605081</t>
  </si>
  <si>
    <t>Z2605082</t>
  </si>
  <si>
    <t>Z2605083</t>
  </si>
  <si>
    <t>Z2605084</t>
  </si>
  <si>
    <t>Z2605085</t>
  </si>
  <si>
    <t>Z2605086</t>
  </si>
  <si>
    <t>Z2605087</t>
  </si>
  <si>
    <t>Z2605088</t>
  </si>
  <si>
    <t>Z2605089</t>
  </si>
  <si>
    <t>Z2605090</t>
  </si>
  <si>
    <t>Z2605091</t>
  </si>
  <si>
    <t>Z2605092</t>
  </si>
  <si>
    <t>Z2605093</t>
  </si>
  <si>
    <t>Z2605094</t>
  </si>
  <si>
    <t>Z2609004</t>
  </si>
  <si>
    <t>Z2609005</t>
  </si>
  <si>
    <t>Z2609006</t>
  </si>
  <si>
    <t>Z2609007</t>
  </si>
  <si>
    <t>Z2612003</t>
  </si>
  <si>
    <t>Z2612004</t>
  </si>
  <si>
    <t>Z2612005</t>
  </si>
  <si>
    <t>Z2612006</t>
  </si>
  <si>
    <t>Z2612007</t>
  </si>
  <si>
    <t>Z2612008</t>
  </si>
  <si>
    <t>Z2613003</t>
  </si>
  <si>
    <t>Z2613004</t>
  </si>
  <si>
    <t>Z2613005</t>
  </si>
  <si>
    <t>Z2613006</t>
  </si>
  <si>
    <t>Z2624016</t>
  </si>
  <si>
    <t>Z2624017</t>
  </si>
  <si>
    <t>Z2624018</t>
  </si>
  <si>
    <t>Z2624019</t>
  </si>
  <si>
    <t>Z2624020</t>
  </si>
  <si>
    <t>Z2624021</t>
  </si>
  <si>
    <t>Z2624022</t>
  </si>
  <si>
    <t>Z2624023</t>
  </si>
  <si>
    <t>Z2624024</t>
  </si>
  <si>
    <t>Z2624025</t>
  </si>
  <si>
    <t>Z2624026</t>
  </si>
  <si>
    <t>Z2624027</t>
  </si>
  <si>
    <t>Z2624028</t>
  </si>
  <si>
    <t>Z2624029</t>
  </si>
  <si>
    <t>Z2624030</t>
  </si>
  <si>
    <t>Z2624031</t>
  </si>
  <si>
    <t>Z2624032</t>
  </si>
  <si>
    <t>Z2624033</t>
  </si>
  <si>
    <t>Z2624034</t>
  </si>
  <si>
    <t>Z2624035</t>
  </si>
  <si>
    <t>Z2624036</t>
  </si>
  <si>
    <t>Z2624037</t>
  </si>
  <si>
    <t>Z2624038</t>
  </si>
  <si>
    <t>Z2624039</t>
  </si>
  <si>
    <t>Z2624040</t>
  </si>
  <si>
    <t>Z2624041</t>
  </si>
  <si>
    <t>Z2624042</t>
  </si>
  <si>
    <t>Z2624043</t>
  </si>
  <si>
    <t>Z2624044</t>
  </si>
  <si>
    <t>Z2624045</t>
  </si>
  <si>
    <t>Z2624046</t>
  </si>
  <si>
    <t>Z2624047</t>
  </si>
  <si>
    <t>Z2624048</t>
  </si>
  <si>
    <t>Z2624049</t>
  </si>
  <si>
    <t>Z2624050</t>
  </si>
  <si>
    <t>Z2624051</t>
  </si>
  <si>
    <t>Z2624052</t>
  </si>
  <si>
    <t>Z2624053</t>
  </si>
  <si>
    <t>Z2624054</t>
  </si>
  <si>
    <t>Z2624055</t>
  </si>
  <si>
    <t>Z2624056</t>
  </si>
  <si>
    <t>Z2624057</t>
  </si>
  <si>
    <t>Z2624058</t>
  </si>
  <si>
    <t>Z2624059</t>
  </si>
  <si>
    <t>Z2624060</t>
  </si>
  <si>
    <t>Z2624061</t>
  </si>
  <si>
    <t>Z2624062</t>
  </si>
  <si>
    <t>Z2624063</t>
  </si>
  <si>
    <t>Z2624064</t>
  </si>
  <si>
    <t>Z2624065</t>
  </si>
  <si>
    <t>Z2624066</t>
  </si>
  <si>
    <t>Z2624067</t>
  </si>
  <si>
    <t>Z2624068</t>
  </si>
  <si>
    <t>Z2624069</t>
  </si>
  <si>
    <t>Z2624070</t>
  </si>
  <si>
    <t>Z2624071</t>
  </si>
  <si>
    <t>Z2624072</t>
  </si>
  <si>
    <t>Z2624073</t>
  </si>
  <si>
    <t>Z2624074</t>
  </si>
  <si>
    <t>Z2624075</t>
  </si>
  <si>
    <t>Z2624076</t>
  </si>
  <si>
    <t>Z2624077</t>
  </si>
  <si>
    <t>Z2624078</t>
  </si>
  <si>
    <t>Z2624079</t>
  </si>
  <si>
    <t>Z2624080</t>
  </si>
  <si>
    <t>Z2624081</t>
  </si>
  <si>
    <t>Z2624082</t>
  </si>
  <si>
    <t>Z2624083</t>
  </si>
  <si>
    <t>Z2624084</t>
  </si>
  <si>
    <t>Z2624085</t>
  </si>
  <si>
    <t>Z2624086</t>
  </si>
  <si>
    <t>Z2624087</t>
  </si>
  <si>
    <t>Z2624088</t>
  </si>
  <si>
    <t>Z2624089</t>
  </si>
  <si>
    <t>Z2624090</t>
  </si>
  <si>
    <t>Z2624091</t>
  </si>
  <si>
    <t>Z2624092</t>
  </si>
  <si>
    <t>Z2624093</t>
  </si>
  <si>
    <t>Z2624094</t>
  </si>
  <si>
    <t>Z2624095</t>
  </si>
  <si>
    <t>Z2624096</t>
  </si>
  <si>
    <t>Z2624097</t>
  </si>
  <si>
    <t>Z2624098</t>
  </si>
  <si>
    <t>Z2624099</t>
  </si>
  <si>
    <t>Z2624100</t>
  </si>
  <si>
    <t>Z2624101</t>
  </si>
  <si>
    <t>Z2624102</t>
  </si>
  <si>
    <t>Z2624103</t>
  </si>
  <si>
    <t>Z2624104</t>
  </si>
  <si>
    <t>Z2624105</t>
  </si>
  <si>
    <t>Z2624106</t>
  </si>
  <si>
    <t>Z2624107</t>
  </si>
  <si>
    <t>Z2624108</t>
  </si>
  <si>
    <t>Z2624109</t>
  </si>
  <si>
    <t>Z2624110</t>
  </si>
  <si>
    <t>Z2624111</t>
  </si>
  <si>
    <t>Z2624112</t>
  </si>
  <si>
    <t>Z2624113</t>
  </si>
  <si>
    <t>Z2624114</t>
  </si>
  <si>
    <t>Z2624115</t>
  </si>
  <si>
    <t>Z2624116</t>
  </si>
  <si>
    <t>Z2624117</t>
  </si>
  <si>
    <t>Z2624118</t>
  </si>
  <si>
    <t>Z2624119</t>
  </si>
  <si>
    <t>Z2624120</t>
  </si>
  <si>
    <t>Z2624121</t>
  </si>
  <si>
    <t>Z2624122</t>
  </si>
  <si>
    <t>Z2624123</t>
  </si>
  <si>
    <t>Z2624124</t>
  </si>
  <si>
    <t>Z2624125</t>
  </si>
  <si>
    <t>Z2624126</t>
  </si>
  <si>
    <t>Z2624127</t>
  </si>
  <si>
    <t>Z2624128</t>
  </si>
  <si>
    <t>Z2624129</t>
  </si>
  <si>
    <t>Z2624130</t>
  </si>
  <si>
    <t>Z2624131</t>
  </si>
  <si>
    <t>Z2624132</t>
  </si>
  <si>
    <t>Z2624133</t>
  </si>
  <si>
    <t>Z2624134</t>
  </si>
  <si>
    <t>Z2624135</t>
  </si>
  <si>
    <t>Z2624136</t>
  </si>
  <si>
    <t>Z2624137</t>
  </si>
  <si>
    <t>Z2624138</t>
  </si>
  <si>
    <t>Z2624139</t>
  </si>
  <si>
    <t>Z2624140</t>
  </si>
  <si>
    <t>Z2624141</t>
  </si>
  <si>
    <t>Z2624142</t>
  </si>
  <si>
    <t>Z2624143</t>
  </si>
  <si>
    <t>Z2624144</t>
  </si>
  <si>
    <t>Z2624145</t>
  </si>
  <si>
    <t>Z2624146</t>
  </si>
  <si>
    <t>Z2624147</t>
  </si>
  <si>
    <t>Z2624148</t>
  </si>
  <si>
    <t>Z2624149</t>
  </si>
  <si>
    <t>Z2624150</t>
  </si>
  <si>
    <t>Z2624151</t>
  </si>
  <si>
    <t>Z2624152</t>
  </si>
  <si>
    <t>Z2624153</t>
  </si>
  <si>
    <t>Z2624154</t>
  </si>
  <si>
    <t>Z2624155</t>
  </si>
  <si>
    <t>Z2624156</t>
  </si>
  <si>
    <t>Z2624157</t>
  </si>
  <si>
    <t>Z2624158</t>
  </si>
  <si>
    <t>Z2624159</t>
  </si>
  <si>
    <t>Z2624160</t>
  </si>
  <si>
    <t>Z2624161</t>
  </si>
  <si>
    <t>Z2624162</t>
  </si>
  <si>
    <t>Z2624163</t>
  </si>
  <si>
    <t>Z2624164</t>
  </si>
  <si>
    <t>Z2624165</t>
  </si>
  <si>
    <t>Z2624166</t>
  </si>
  <si>
    <t>Z2624167</t>
  </si>
  <si>
    <t>VFD, 5 kW, 3 phase</t>
  </si>
  <si>
    <t>Z2624168</t>
  </si>
  <si>
    <t>Z2624169</t>
  </si>
  <si>
    <t>Z2627015</t>
  </si>
  <si>
    <t>Z2627016</t>
  </si>
  <si>
    <t>Z2627017</t>
  </si>
  <si>
    <t>Z2627018</t>
  </si>
  <si>
    <t>Z2627019</t>
  </si>
  <si>
    <t>Z2627020</t>
  </si>
  <si>
    <t>Z2627021</t>
  </si>
  <si>
    <t>Z2627022</t>
  </si>
  <si>
    <t>Z2627023</t>
  </si>
  <si>
    <t>Z2627024</t>
  </si>
  <si>
    <t>Z2627025</t>
  </si>
  <si>
    <t>Z2627026</t>
  </si>
  <si>
    <t>Z2627027</t>
  </si>
  <si>
    <t>Z2627028</t>
  </si>
  <si>
    <t>Z2627029</t>
  </si>
  <si>
    <t>Z2627030</t>
  </si>
  <si>
    <t>Z2628010</t>
  </si>
  <si>
    <t>Z2628011</t>
  </si>
  <si>
    <t>Z2628012</t>
  </si>
  <si>
    <t>Z2628013</t>
  </si>
  <si>
    <t>Z2628014</t>
  </si>
  <si>
    <t>Z2628015</t>
  </si>
  <si>
    <t>Z2628016</t>
  </si>
  <si>
    <t>Z2628017</t>
  </si>
  <si>
    <t>32 amp; 4p; weatherproof</t>
  </si>
  <si>
    <t>Z2628018</t>
  </si>
  <si>
    <t>Z2632002</t>
  </si>
  <si>
    <t>Z2632003</t>
  </si>
  <si>
    <t>263300</t>
  </si>
  <si>
    <t>Z2633001</t>
  </si>
  <si>
    <t>Z2633002</t>
  </si>
  <si>
    <t>Z2633003</t>
  </si>
  <si>
    <t>Z2635002</t>
  </si>
  <si>
    <t>Z2635003</t>
  </si>
  <si>
    <t>Z2635004</t>
  </si>
  <si>
    <t>ATS-C2-GF-01; 160 a; 4 pole;</t>
  </si>
  <si>
    <t>Z2636002</t>
  </si>
  <si>
    <t>ATS-C3-GF-01; 250 a; 4 pole;</t>
  </si>
  <si>
    <t>Z2636003</t>
  </si>
  <si>
    <t>ATS-C4-GF-01; 250 a; 4 pole;</t>
  </si>
  <si>
    <t>Z2636004</t>
  </si>
  <si>
    <t>ATS-C5-GF-01; 160 a; 4 pole;</t>
  </si>
  <si>
    <t>Z2636005</t>
  </si>
  <si>
    <t>Z2641002</t>
  </si>
  <si>
    <t>Z2651011</t>
  </si>
  <si>
    <t>Z2651012</t>
  </si>
  <si>
    <t>Z2651013</t>
  </si>
  <si>
    <t>Z2651014</t>
  </si>
  <si>
    <t>Z2651015</t>
  </si>
  <si>
    <t>Z2651016</t>
  </si>
  <si>
    <t>Z2651017</t>
  </si>
  <si>
    <t>Z2651018</t>
  </si>
  <si>
    <t>Z2651019</t>
  </si>
  <si>
    <t>Z2651020</t>
  </si>
  <si>
    <t>Z2651021</t>
  </si>
  <si>
    <t>Z2651022</t>
  </si>
  <si>
    <t>Z2651023</t>
  </si>
  <si>
    <t>Z2651024</t>
  </si>
  <si>
    <t>Z2651025</t>
  </si>
  <si>
    <t>Z2651026</t>
  </si>
  <si>
    <t>Z2651027</t>
  </si>
  <si>
    <t>Z2651028</t>
  </si>
  <si>
    <t>E2; Emergency with battery kit reccessed</t>
  </si>
  <si>
    <t>Z2651029</t>
  </si>
  <si>
    <t>Z2651030</t>
  </si>
  <si>
    <t>Z2651031</t>
  </si>
  <si>
    <t>Z2651032</t>
  </si>
  <si>
    <t>Z2651033</t>
  </si>
  <si>
    <t>Z2651034</t>
  </si>
  <si>
    <t>Z2651035</t>
  </si>
  <si>
    <t>Z2651036</t>
  </si>
  <si>
    <t>Z2651037</t>
  </si>
  <si>
    <t>Z2651038</t>
  </si>
  <si>
    <t>Z2651039</t>
  </si>
  <si>
    <t>Z2656004</t>
  </si>
  <si>
    <t>Z2656005</t>
  </si>
  <si>
    <t>Z2656006</t>
  </si>
  <si>
    <t>a2705002</t>
  </si>
  <si>
    <t>a2710023</t>
  </si>
  <si>
    <t>a2710024</t>
  </si>
  <si>
    <t>a2710025</t>
  </si>
  <si>
    <t>a2710026</t>
  </si>
  <si>
    <t>a2710027</t>
  </si>
  <si>
    <t>a2710028</t>
  </si>
  <si>
    <t>a2710029</t>
  </si>
  <si>
    <t>a2710030</t>
  </si>
  <si>
    <t>a2710031</t>
  </si>
  <si>
    <t>a2710032</t>
  </si>
  <si>
    <t>a2710033</t>
  </si>
  <si>
    <t>a2710034</t>
  </si>
  <si>
    <t>a2710035</t>
  </si>
  <si>
    <t>a2710036</t>
  </si>
  <si>
    <t>a2710037</t>
  </si>
  <si>
    <t>a2710038</t>
  </si>
  <si>
    <t>a2710039</t>
  </si>
  <si>
    <t>a2710040</t>
  </si>
  <si>
    <t>a2710041</t>
  </si>
  <si>
    <t>a2710042</t>
  </si>
  <si>
    <t>a2710043</t>
  </si>
  <si>
    <t>a2710044</t>
  </si>
  <si>
    <t>Outdoor Dual port Data outlet RJ45</t>
  </si>
  <si>
    <t>a2710045</t>
  </si>
  <si>
    <t>a2710046</t>
  </si>
  <si>
    <t>a2710047</t>
  </si>
  <si>
    <t>a2720015</t>
  </si>
  <si>
    <t>a2720016</t>
  </si>
  <si>
    <t>a2720017</t>
  </si>
  <si>
    <t>a2720018</t>
  </si>
  <si>
    <t>a2720019</t>
  </si>
  <si>
    <t>a2720020</t>
  </si>
  <si>
    <t>a2720021</t>
  </si>
  <si>
    <t>a2720022</t>
  </si>
  <si>
    <t>a2720023</t>
  </si>
  <si>
    <t>a2720024</t>
  </si>
  <si>
    <t>a2720025</t>
  </si>
  <si>
    <t>a2720026</t>
  </si>
  <si>
    <t>a2720027</t>
  </si>
  <si>
    <t>a2720028</t>
  </si>
  <si>
    <t>a2720029</t>
  </si>
  <si>
    <t>a2720030</t>
  </si>
  <si>
    <t>a2730006</t>
  </si>
  <si>
    <t>a2730007</t>
  </si>
  <si>
    <t>a2730008</t>
  </si>
  <si>
    <t>a2730009</t>
  </si>
  <si>
    <t>a2730010</t>
  </si>
  <si>
    <t>a2730011</t>
  </si>
  <si>
    <t>a2730012</t>
  </si>
  <si>
    <t>-Section 274116.27 - Integrated Audiovisual Systems and Equipment – For Meeting/Conference/ Operation Breakout Rooms.</t>
  </si>
  <si>
    <t>274116</t>
  </si>
  <si>
    <t>a2741161</t>
  </si>
  <si>
    <t>a2741162</t>
  </si>
  <si>
    <t>a2741163</t>
  </si>
  <si>
    <t>Digital Wireless Microphone System: wireless handheld microphone transmitter &amp; Receiver;</t>
  </si>
  <si>
    <t>a2741164</t>
  </si>
  <si>
    <t>Digital Wireless Microphone System: wireless body-pack microphone;</t>
  </si>
  <si>
    <t>a2741165</t>
  </si>
  <si>
    <t>a2741166</t>
  </si>
  <si>
    <t>a2741167</t>
  </si>
  <si>
    <t>a2741168</t>
  </si>
  <si>
    <t>a2741169</t>
  </si>
  <si>
    <t>a2741170</t>
  </si>
  <si>
    <t>a2741171</t>
  </si>
  <si>
    <t>a2741172</t>
  </si>
  <si>
    <t>a2741173</t>
  </si>
  <si>
    <t>a2741174</t>
  </si>
  <si>
    <t>a2741175</t>
  </si>
  <si>
    <t>a2741176</t>
  </si>
  <si>
    <t>a2741177</t>
  </si>
  <si>
    <t>a2741178</t>
  </si>
  <si>
    <t>a2741179</t>
  </si>
  <si>
    <t>Video Wall LCD flat panel displays (with LED backlight) (3x2) 55"displays;</t>
  </si>
  <si>
    <t>a2740006</t>
  </si>
  <si>
    <t>a2740007</t>
  </si>
  <si>
    <t>a2740008</t>
  </si>
  <si>
    <t>a2740009</t>
  </si>
  <si>
    <t>a2740010</t>
  </si>
  <si>
    <t>a2750020</t>
  </si>
  <si>
    <t>a2750021</t>
  </si>
  <si>
    <t>a2750022</t>
  </si>
  <si>
    <t>a2750023</t>
  </si>
  <si>
    <t>a2750024</t>
  </si>
  <si>
    <t>a2750025</t>
  </si>
  <si>
    <t>a2750026</t>
  </si>
  <si>
    <t>a2750027</t>
  </si>
  <si>
    <t>a2750028</t>
  </si>
  <si>
    <t>a2750029</t>
  </si>
  <si>
    <t>a2750030</t>
  </si>
  <si>
    <t>a2750031</t>
  </si>
  <si>
    <t>a2750032</t>
  </si>
  <si>
    <t>a2750033</t>
  </si>
  <si>
    <t>a2750034</t>
  </si>
  <si>
    <t>a2750035</t>
  </si>
  <si>
    <t>a2750036</t>
  </si>
  <si>
    <t>a2750037</t>
  </si>
  <si>
    <t>a2750038</t>
  </si>
  <si>
    <t>b2815010</t>
  </si>
  <si>
    <t>b2815011</t>
  </si>
  <si>
    <t>b2815012</t>
  </si>
  <si>
    <t>b2815013</t>
  </si>
  <si>
    <t>b2815014</t>
  </si>
  <si>
    <t>b2815015</t>
  </si>
  <si>
    <t>b2815016</t>
  </si>
  <si>
    <t>b2815017</t>
  </si>
  <si>
    <t>b2815018</t>
  </si>
  <si>
    <t>b2820010</t>
  </si>
  <si>
    <t>b2820011</t>
  </si>
  <si>
    <t>b2820012</t>
  </si>
  <si>
    <t>b2820013</t>
  </si>
  <si>
    <t>b2820014</t>
  </si>
  <si>
    <t>b2820015</t>
  </si>
  <si>
    <t>b2820016</t>
  </si>
  <si>
    <t>b2820017</t>
  </si>
  <si>
    <t>b2820018</t>
  </si>
  <si>
    <t>b2846019</t>
  </si>
  <si>
    <t>b2846020</t>
  </si>
  <si>
    <t>b2846021</t>
  </si>
  <si>
    <t>b2846022</t>
  </si>
  <si>
    <t>b2846023</t>
  </si>
  <si>
    <t>b2846024</t>
  </si>
  <si>
    <t>b2846025</t>
  </si>
  <si>
    <t>b2846026</t>
  </si>
  <si>
    <t>b2846027</t>
  </si>
  <si>
    <t>b2846028</t>
  </si>
  <si>
    <t>b2846029</t>
  </si>
  <si>
    <t>b2846030</t>
  </si>
  <si>
    <t>b2846031</t>
  </si>
  <si>
    <t>b2846032</t>
  </si>
  <si>
    <t>b2846033</t>
  </si>
  <si>
    <t>b2846034</t>
  </si>
  <si>
    <t>b2846035</t>
  </si>
  <si>
    <t>b2846036</t>
  </si>
  <si>
    <t>e3110011</t>
  </si>
  <si>
    <t>Clearing the site generall-EMC</t>
  </si>
  <si>
    <t>Tack Coat</t>
  </si>
  <si>
    <t>80mm Polymer Modified Bituminous (PMB) Base Course, (Bitumen Performance Graded PG76-10, Grade H)</t>
  </si>
  <si>
    <t>150 mm Crushed Aggregate Base Course, Compacted to 100% M.D.D., CBR ? 80%</t>
  </si>
  <si>
    <t>Medium Grey Precast Concrete Pavers - 200x600x60mm, 50mm sand bedding layer, 200mm aggregate base course, geotextile, 300mm capillary break layer.</t>
  </si>
  <si>
    <t>H.1</t>
  </si>
  <si>
    <t>H.2</t>
  </si>
  <si>
    <t>f3293004</t>
  </si>
  <si>
    <t>f3293013</t>
  </si>
  <si>
    <t>f3293023</t>
  </si>
  <si>
    <t>f3293028</t>
  </si>
  <si>
    <t>f3293025</t>
  </si>
  <si>
    <t>f3293024</t>
  </si>
  <si>
    <t>329120</t>
  </si>
  <si>
    <t>Gravel</t>
  </si>
  <si>
    <t>f3291200</t>
  </si>
  <si>
    <t>g3310012</t>
  </si>
  <si>
    <t>g3310013</t>
  </si>
  <si>
    <t>g3310014</t>
  </si>
  <si>
    <t>g3310015</t>
  </si>
  <si>
    <t>g3310016</t>
  </si>
  <si>
    <t>g3310017</t>
  </si>
  <si>
    <t>g3310018</t>
  </si>
  <si>
    <t>g3310019</t>
  </si>
  <si>
    <t>g3312232</t>
  </si>
  <si>
    <t>g3310020</t>
  </si>
  <si>
    <t>g3310021</t>
  </si>
  <si>
    <t>g3310022</t>
  </si>
  <si>
    <t>g3310023</t>
  </si>
  <si>
    <t>g3310024</t>
  </si>
  <si>
    <t>g3331002</t>
  </si>
  <si>
    <t>g3331003</t>
  </si>
  <si>
    <t>g3331004</t>
  </si>
  <si>
    <t>g3334002</t>
  </si>
  <si>
    <t>g3311006</t>
  </si>
  <si>
    <t>g3311007</t>
  </si>
  <si>
    <t>g3311008</t>
  </si>
  <si>
    <t>g3311009</t>
  </si>
  <si>
    <t>g3311010</t>
  </si>
  <si>
    <t>g3311011</t>
  </si>
  <si>
    <t>g3316002</t>
  </si>
  <si>
    <t>B3/03/01</t>
  </si>
  <si>
    <t>Mobility Transport Hub (MTH):</t>
  </si>
  <si>
    <t>B3/03/02</t>
  </si>
  <si>
    <t>B3/03/03</t>
  </si>
  <si>
    <t>B3/04/01</t>
  </si>
  <si>
    <t>Concrete solid blocks; ordinary Portland cement; including fire rating treatment where required; bedding mortar; reinforcement; cast in situ reinforced concrete horizontal and lateral support; fixing; jointing; pointing; lintels; sills; acoustical performance; all accessories and fittings; complete; as specified and as shown on drawings; to</t>
  </si>
  <si>
    <t>Walls; 250 thick</t>
  </si>
  <si>
    <t>D0422020</t>
  </si>
  <si>
    <t>S &amp; I of 250mm ThermalInsu. BW External</t>
  </si>
  <si>
    <t>B3/05/01</t>
  </si>
  <si>
    <t>Checkered Plates</t>
  </si>
  <si>
    <t>B3/05/02</t>
  </si>
  <si>
    <t>E0551333</t>
  </si>
  <si>
    <t>GI Ladders MTH Building</t>
  </si>
  <si>
    <t>we assumed provisional quantities 10.2LM</t>
  </si>
  <si>
    <t>E0553003</t>
  </si>
  <si>
    <t>Trench cover; galvanized steel; MTH</t>
  </si>
  <si>
    <t>B3/05/03</t>
  </si>
  <si>
    <t>E0559003</t>
  </si>
  <si>
    <t>Safety barriers - MTH</t>
  </si>
  <si>
    <t>E0559007</t>
  </si>
  <si>
    <t>Pipe bollards - MTH</t>
  </si>
  <si>
    <t>H0831003</t>
  </si>
  <si>
    <t>Hatch covers-MTH</t>
  </si>
  <si>
    <t>E0553007</t>
  </si>
  <si>
    <t>Channel grating - MTH</t>
  </si>
  <si>
    <t>we assumed provisional quantities 40m2</t>
  </si>
  <si>
    <t>B3/05/04</t>
  </si>
  <si>
    <t>E0552003</t>
  </si>
  <si>
    <t>Floor mounted - MTH Building</t>
  </si>
  <si>
    <t>E0552007</t>
  </si>
  <si>
    <t>Wall mounted - MTH Building</t>
  </si>
  <si>
    <t>B3/06/01</t>
  </si>
  <si>
    <t>F0641012</t>
  </si>
  <si>
    <t>Shoe rack, size 2 NOS, 14000mm/6000 x 300mm x 1350mm (Assume)</t>
  </si>
  <si>
    <t>we assumed provisional quantities 20LM</t>
  </si>
  <si>
    <t>Lining to walls; with plastic laminate finish; type IPL-01</t>
  </si>
  <si>
    <t>B3/06/02</t>
  </si>
  <si>
    <t>F0682012</t>
  </si>
  <si>
    <t>GRP access ladder -MTH</t>
  </si>
  <si>
    <t>we assumed provisional quantities 6.4LM</t>
  </si>
  <si>
    <t>B3/07/01</t>
  </si>
  <si>
    <t>Trench and pit walls</t>
  </si>
  <si>
    <t>B3/07/02</t>
  </si>
  <si>
    <t>B3/07/03</t>
  </si>
  <si>
    <t>B3/07/04</t>
  </si>
  <si>
    <t>B3/08/01</t>
  </si>
  <si>
    <t>H0811040</t>
  </si>
  <si>
    <t>Size 1100 x 2150 high</t>
  </si>
  <si>
    <t>H0811041</t>
  </si>
  <si>
    <t>H0811042</t>
  </si>
  <si>
    <t>H0811043</t>
  </si>
  <si>
    <t>H0811044</t>
  </si>
  <si>
    <t>H0811045</t>
  </si>
  <si>
    <t>Size 1600 x 2400 high</t>
  </si>
  <si>
    <t>H0811046</t>
  </si>
  <si>
    <t>Size 1800 x 2200 high</t>
  </si>
  <si>
    <t>H0811047</t>
  </si>
  <si>
    <t>H0811048</t>
  </si>
  <si>
    <t>Size 2000 x 2400 high</t>
  </si>
  <si>
    <t>H0811049</t>
  </si>
  <si>
    <t>H0811050</t>
  </si>
  <si>
    <t>H0811051</t>
  </si>
  <si>
    <t>B3/08/02</t>
  </si>
  <si>
    <t>H0811052</t>
  </si>
  <si>
    <t>H0836003</t>
  </si>
  <si>
    <t>Electrical closets -MTH</t>
  </si>
  <si>
    <t>H0831012</t>
  </si>
  <si>
    <t>Water tank access panel -MTH</t>
  </si>
  <si>
    <t>B3/08/03</t>
  </si>
  <si>
    <t>Size 1000 x 2100 high</t>
  </si>
  <si>
    <t>H0814006</t>
  </si>
  <si>
    <t>Size 1100 x 2200 high</t>
  </si>
  <si>
    <t>H0814026</t>
  </si>
  <si>
    <t>To suit opening; size 2200 x 2100 high</t>
  </si>
  <si>
    <t>H0833004</t>
  </si>
  <si>
    <t>To suit opening; size 3000 x 3000 high</t>
  </si>
  <si>
    <t>H0833005</t>
  </si>
  <si>
    <t>To suit opening; size 3700 x 4000 high</t>
  </si>
  <si>
    <t>H0833006</t>
  </si>
  <si>
    <t>B3/08/04</t>
  </si>
  <si>
    <t>To suit opening; size 4000 x 4000 high</t>
  </si>
  <si>
    <t>H0833007</t>
  </si>
  <si>
    <t>To suit opening; size 4300 x 5000 high</t>
  </si>
  <si>
    <t>H0833008</t>
  </si>
  <si>
    <t>Exhaust louvers</t>
  </si>
  <si>
    <t>B3/09/01</t>
  </si>
  <si>
    <t>Partitions; 150 wide</t>
  </si>
  <si>
    <t>B3/09/02</t>
  </si>
  <si>
    <t>B3/09/03</t>
  </si>
  <si>
    <t>Floor combination; type ICPR-02 and type ICPR-03</t>
  </si>
  <si>
    <t>Floor combination; type ICPR-03 and porcelain tiles type IPT-01</t>
  </si>
  <si>
    <t>Floors; finished with smooth cement-sand screed and epoxy coating type IEP-01</t>
  </si>
  <si>
    <t>I096900</t>
  </si>
  <si>
    <t>B3/09/04</t>
  </si>
  <si>
    <t>B3/10/01</t>
  </si>
  <si>
    <t>Type ID106</t>
  </si>
  <si>
    <t>J1014003</t>
  </si>
  <si>
    <t>B3/10/02</t>
  </si>
  <si>
    <t>Toilet accessories (Number of toilets=80)</t>
  </si>
  <si>
    <t>J1028003</t>
  </si>
  <si>
    <t>Toilet accessories (ADA toilets=5)</t>
  </si>
  <si>
    <t>J1028007</t>
  </si>
  <si>
    <t>J1028009</t>
  </si>
  <si>
    <t>B3/11/01</t>
  </si>
  <si>
    <t>111300 - LOADING DOCK EQUIPMENT</t>
  </si>
  <si>
    <t>Load-house or loading system, containing leveller, shelter and door; including auto-dock bottom platform and an insulated cladding house, all accessories, fittings and fixings; complete; as specified and shown on Drawings</t>
  </si>
  <si>
    <t>111300</t>
  </si>
  <si>
    <t>Dock house</t>
  </si>
  <si>
    <t>K1113001</t>
  </si>
  <si>
    <t>Dock house include equipment and shelter</t>
  </si>
  <si>
    <t>K1130003</t>
  </si>
  <si>
    <t>Kitchen appliance - MTH</t>
  </si>
  <si>
    <t>B3/11/02</t>
  </si>
  <si>
    <t>Oil Drum with pallets</t>
  </si>
  <si>
    <t>K1182005</t>
  </si>
  <si>
    <t>Wooden pallet as specified.</t>
  </si>
  <si>
    <t>K1182006</t>
  </si>
  <si>
    <t>B3/11/03</t>
  </si>
  <si>
    <t>- Provide Equipment for regeneration kitchen that includes the following equipment and not limited to: walk-in fridge, walk-in freezer,</t>
  </si>
  <si>
    <t>Pass Through Fridge, Pass Through Hot Holding, Hand Sinks, Electronic Faucet, Dish Dispenser, Cutlery Dispenser, Tray Slider, Drop-In Cold Well, Sneeze Guard, Drop-In Hot Wells,</t>
  </si>
  <si>
    <t>Dessert Display, Beverage Fridge, Hot Beverage Dispensers, Hot Water Dispensers, Ice Dispensers, Tray Collectors, Water Coolers, Sorting Table, Conveyor, Sorting Table, Pulper,</t>
  </si>
  <si>
    <t>Rack Type Dishwasher, Dryer, Conveyor, Hand Sink with soap &amp; towel dispensers, waste bin (faucet foot operated), Faucet with Pre-Rinse, Rack Dolly, Dish Dolly, Insect Destroyer (Glue Type),</t>
  </si>
  <si>
    <t>B3/12/01</t>
  </si>
  <si>
    <t>L1250003</t>
  </si>
  <si>
    <t>L1232003</t>
  </si>
  <si>
    <t>Pantry floor and wall mounted cabinets-MTH</t>
  </si>
  <si>
    <t>Vanity counters</t>
  </si>
  <si>
    <t>L1236003</t>
  </si>
  <si>
    <t>Vanity counters - MTH</t>
  </si>
  <si>
    <t>B3/14/01</t>
  </si>
  <si>
    <t>145200- MATERIALS HANDLING EQUIPMENT</t>
  </si>
  <si>
    <t>145000</t>
  </si>
  <si>
    <t>Tire Rack</t>
  </si>
  <si>
    <t>N1450020</t>
  </si>
  <si>
    <t>B3/21/01</t>
  </si>
  <si>
    <t>U2100103</t>
  </si>
  <si>
    <t>U2100104</t>
  </si>
  <si>
    <t>Type SP-1 (UPRIGHT) K factor = 8</t>
  </si>
  <si>
    <t>U2100105</t>
  </si>
  <si>
    <t>U2100106</t>
  </si>
  <si>
    <t>200 dia</t>
  </si>
  <si>
    <t>U2100107</t>
  </si>
  <si>
    <t>U2100108</t>
  </si>
  <si>
    <t>U2100109</t>
  </si>
  <si>
    <t>U2100110</t>
  </si>
  <si>
    <t>U2100111</t>
  </si>
  <si>
    <t>U2100112</t>
  </si>
  <si>
    <t>U2100113</t>
  </si>
  <si>
    <t>U2100114</t>
  </si>
  <si>
    <t>B3/21/02</t>
  </si>
  <si>
    <t>U2100115</t>
  </si>
  <si>
    <t>U2100116</t>
  </si>
  <si>
    <t>U2100117</t>
  </si>
  <si>
    <t>U2100118</t>
  </si>
  <si>
    <t>U2100119</t>
  </si>
  <si>
    <t>U2100120</t>
  </si>
  <si>
    <t>U2100121</t>
  </si>
  <si>
    <t>U2100122</t>
  </si>
  <si>
    <t>U2100123</t>
  </si>
  <si>
    <t>U2100124</t>
  </si>
  <si>
    <t>U2100125</t>
  </si>
  <si>
    <t>B3/21/03</t>
  </si>
  <si>
    <t>U2100126</t>
  </si>
  <si>
    <t>U2100127</t>
  </si>
  <si>
    <t>Complete Novec 1230 system serving LV substation in Ground Floor as specified and shown on design drawings including acting and standby cylinders, valves, Instrumentation, controls and control panel, and all necessary accessories</t>
  </si>
  <si>
    <t>U2100128</t>
  </si>
  <si>
    <t>Complete Novec 1230 system serving Electrical Substation in Ground Floor as specified and shown on design drawings including acting and standby cylinders, valves, Instrumentation, controls and control panel, and all necessary accessories</t>
  </si>
  <si>
    <t>U2100129</t>
  </si>
  <si>
    <t>Complete Novec 1230 system serving MV Substation in Ground Floor as specified and shown on design drawings including acting and standby cylinders, valves, Instrumentation, controls and control panel, and all necessary accessories</t>
  </si>
  <si>
    <t>U2100130</t>
  </si>
  <si>
    <t>B3/21/04</t>
  </si>
  <si>
    <t>Complete Novec 1230 system serving GSM Room in Ground Floor as specified and shown on design drawings including acting and standby cylinders, valves, Instrumentation, controls and control panel, and all necessary accessories</t>
  </si>
  <si>
    <t>U2100131</t>
  </si>
  <si>
    <t>Complete Novec 1230 system serving Incoming Services Room in Ground Floor as specified and shown on design drawings including acting and standby cylinders, valves, Instrumentation, controls and control panel, and all necessary accessories</t>
  </si>
  <si>
    <t>U2100132</t>
  </si>
  <si>
    <t>U2100133</t>
  </si>
  <si>
    <t>U2100134</t>
  </si>
  <si>
    <t>U2100135</t>
  </si>
  <si>
    <t>B3/21/05</t>
  </si>
  <si>
    <t>U2100136</t>
  </si>
  <si>
    <t>U2100137</t>
  </si>
  <si>
    <t>Complete Novec 1230 system serving BMS Room in Ground Floor as specified and shown on design drawings including acting and standby cylinders, valves, Instrumentation, controls and control panel, and all necessary accessories</t>
  </si>
  <si>
    <t>U2100138</t>
  </si>
  <si>
    <t>U2100139</t>
  </si>
  <si>
    <t>U2100140</t>
  </si>
  <si>
    <t>B3/21/06</t>
  </si>
  <si>
    <t>Complete Novec 1230 system serving Main Communication Room in Ground Floor as specified and shown on design drawings including acting and standby cylinders, valves, Instrumentation, controls and control panel, and all necessary accessories</t>
  </si>
  <si>
    <t>U2100141</t>
  </si>
  <si>
    <t>Complete Novec 1230 system serving Electrical Room in Mezzanine Floor as specified and shown on design drawings including acting and standby cylinders, valves, Instrumentation, controls and control panel, and all necessary accessories</t>
  </si>
  <si>
    <t>U2100142</t>
  </si>
  <si>
    <t>Complete Novec 1230 system serving Main Communication Room in  Mezzanine Floor as specified and shown on design drawings including acting and standby cylinders, valves, Instrumentation, controls and control panel, and all necessary accessories</t>
  </si>
  <si>
    <t>U2100143</t>
  </si>
  <si>
    <t>Complete Novec 1230 system serving UPS Room in Mezzanine Floor as specified and shown on design drawings including acting and standby cylinders, valves, Instrumentation, controls and control panel, and all necessary accessories</t>
  </si>
  <si>
    <t>U2100144</t>
  </si>
  <si>
    <t>U2100145</t>
  </si>
  <si>
    <t>B3/21/07</t>
  </si>
  <si>
    <t>U2100146</t>
  </si>
  <si>
    <t>U2100147</t>
  </si>
  <si>
    <t>U2100148</t>
  </si>
  <si>
    <t>B3/22/01</t>
  </si>
  <si>
    <t>V2205012</t>
  </si>
  <si>
    <t>V2205013</t>
  </si>
  <si>
    <t>V2205014</t>
  </si>
  <si>
    <t>V2205015</t>
  </si>
  <si>
    <t>V2205016</t>
  </si>
  <si>
    <t>V2205017</t>
  </si>
  <si>
    <t>V2207039</t>
  </si>
  <si>
    <t>B3/22/02</t>
  </si>
  <si>
    <t>V2207040</t>
  </si>
  <si>
    <t>V2207041</t>
  </si>
  <si>
    <t>V2207042</t>
  </si>
  <si>
    <t>V2207043</t>
  </si>
  <si>
    <t>V2207044</t>
  </si>
  <si>
    <t>V2207045</t>
  </si>
  <si>
    <t>V2207046</t>
  </si>
  <si>
    <t>V2207047</t>
  </si>
  <si>
    <t>V2207048</t>
  </si>
  <si>
    <t>V2207049</t>
  </si>
  <si>
    <t>B3/22/03</t>
  </si>
  <si>
    <t>V2207050</t>
  </si>
  <si>
    <t>V2207051</t>
  </si>
  <si>
    <t>V2207052</t>
  </si>
  <si>
    <t>V2207053</t>
  </si>
  <si>
    <t>V2207054</t>
  </si>
  <si>
    <t>V2207055</t>
  </si>
  <si>
    <t>V2207056</t>
  </si>
  <si>
    <t>160mm dia</t>
  </si>
  <si>
    <t>V2207057</t>
  </si>
  <si>
    <t>V2207058</t>
  </si>
  <si>
    <t>B3/22/04</t>
  </si>
  <si>
    <t>V2207059</t>
  </si>
  <si>
    <t>V2207060</t>
  </si>
  <si>
    <t>V2207061</t>
  </si>
  <si>
    <t>V2207062</t>
  </si>
  <si>
    <t>V2210055</t>
  </si>
  <si>
    <t>V2210056</t>
  </si>
  <si>
    <t>160 mm dia</t>
  </si>
  <si>
    <t>V2210057</t>
  </si>
  <si>
    <t>V2210058</t>
  </si>
  <si>
    <t>V2210059</t>
  </si>
  <si>
    <t>V2210060</t>
  </si>
  <si>
    <t>V2210061</t>
  </si>
  <si>
    <t>V2210062</t>
  </si>
  <si>
    <t>V2210063</t>
  </si>
  <si>
    <t>B3/22/05</t>
  </si>
  <si>
    <t>V2210064</t>
  </si>
  <si>
    <t>V2210065</t>
  </si>
  <si>
    <t>V2210066</t>
  </si>
  <si>
    <t>V2210067</t>
  </si>
  <si>
    <t>V2210068</t>
  </si>
  <si>
    <t>V2210069</t>
  </si>
  <si>
    <t>V2210070</t>
  </si>
  <si>
    <t>V2210071</t>
  </si>
  <si>
    <t>V2210072</t>
  </si>
  <si>
    <t>V2210073</t>
  </si>
  <si>
    <t>V2210074</t>
  </si>
  <si>
    <t>V2210075</t>
  </si>
  <si>
    <t>V2210076</t>
  </si>
  <si>
    <t>V2210077</t>
  </si>
  <si>
    <t>B3/22/06</t>
  </si>
  <si>
    <t>V2210078</t>
  </si>
  <si>
    <t>V2210079</t>
  </si>
  <si>
    <t>V2210080</t>
  </si>
  <si>
    <t>V2210081</t>
  </si>
  <si>
    <t>V2210082</t>
  </si>
  <si>
    <t>V2210083</t>
  </si>
  <si>
    <t>V2210084</t>
  </si>
  <si>
    <t>V2210085</t>
  </si>
  <si>
    <t>V2210086</t>
  </si>
  <si>
    <t>V2210087</t>
  </si>
  <si>
    <t>V2210088</t>
  </si>
  <si>
    <t>V2210089</t>
  </si>
  <si>
    <t>V2210090</t>
  </si>
  <si>
    <t>V2210091</t>
  </si>
  <si>
    <t>B3/22/07</t>
  </si>
  <si>
    <t>CP-MTH-GF-01</t>
  </si>
  <si>
    <t>V2211006</t>
  </si>
  <si>
    <t>CP-MTH-GF-02</t>
  </si>
  <si>
    <t>V2211007</t>
  </si>
  <si>
    <t>BP-MTH-B1-01-01 TO 01-4</t>
  </si>
  <si>
    <t>V2211008</t>
  </si>
  <si>
    <t>BP-MTH-GF-01</t>
  </si>
  <si>
    <t>V2211009</t>
  </si>
  <si>
    <t>PU-MTH-GF-01</t>
  </si>
  <si>
    <t>V2211010</t>
  </si>
  <si>
    <t>GRP tank, water volume of 12000L</t>
  </si>
  <si>
    <t>V2211011</t>
  </si>
  <si>
    <t>B3/22/08</t>
  </si>
  <si>
    <t>V2213050</t>
  </si>
  <si>
    <t>V2213051</t>
  </si>
  <si>
    <t>V2213052</t>
  </si>
  <si>
    <t>Kitchen and underground soil, waste and vent piping HDPE  pipe, including piping, fittings, connections, joints, encasement</t>
  </si>
  <si>
    <t>V2213053</t>
  </si>
  <si>
    <t>V2213054</t>
  </si>
  <si>
    <t>V2213055</t>
  </si>
  <si>
    <t>V2213056</t>
  </si>
  <si>
    <t>V2213057</t>
  </si>
  <si>
    <t>V2213058</t>
  </si>
  <si>
    <t>V2213059</t>
  </si>
  <si>
    <t>V2213060</t>
  </si>
  <si>
    <t>B3/22/09</t>
  </si>
  <si>
    <t>V2213061</t>
  </si>
  <si>
    <t>V2213062</t>
  </si>
  <si>
    <t>V2213063</t>
  </si>
  <si>
    <t>V2213064</t>
  </si>
  <si>
    <t>V2213065</t>
  </si>
  <si>
    <t>V2213066</t>
  </si>
  <si>
    <t>V2213067</t>
  </si>
  <si>
    <t>300x300x4000</t>
  </si>
  <si>
    <t>V2213068</t>
  </si>
  <si>
    <t>OI-MTHS-GF-01</t>
  </si>
  <si>
    <t>V2213069</t>
  </si>
  <si>
    <t>OI-MTH-GF-01</t>
  </si>
  <si>
    <t>V2213070</t>
  </si>
  <si>
    <t>OI-LD-GF-01</t>
  </si>
  <si>
    <t>V2213071</t>
  </si>
  <si>
    <t>OI-HD-GF-01</t>
  </si>
  <si>
    <t>V2213072</t>
  </si>
  <si>
    <t>GI-MTH-GF-01</t>
  </si>
  <si>
    <t>V2213073</t>
  </si>
  <si>
    <t>B3/22/10</t>
  </si>
  <si>
    <t>V2213074</t>
  </si>
  <si>
    <t>V2213075</t>
  </si>
  <si>
    <t>V2214008</t>
  </si>
  <si>
    <t>Type SCD-1 200 mm dia</t>
  </si>
  <si>
    <t>V2214009</t>
  </si>
  <si>
    <t>V2214010</t>
  </si>
  <si>
    <t>V2214011</t>
  </si>
  <si>
    <t>V2214012</t>
  </si>
  <si>
    <t>Type GD-1 150 mm dia</t>
  </si>
  <si>
    <t>V2214013</t>
  </si>
  <si>
    <t>V2214014</t>
  </si>
  <si>
    <t>V2214015</t>
  </si>
  <si>
    <t>SP-MTH-B1-01</t>
  </si>
  <si>
    <t>V2213076</t>
  </si>
  <si>
    <t>B3/22/11</t>
  </si>
  <si>
    <t>SP-MTH-B1-02</t>
  </si>
  <si>
    <t>V2213077</t>
  </si>
  <si>
    <t>SP-MTH-GF-01</t>
  </si>
  <si>
    <t>V2213078</t>
  </si>
  <si>
    <t>SP-MTH-GF-02</t>
  </si>
  <si>
    <t>V2213079</t>
  </si>
  <si>
    <t>221513 - General Service Compresse Air Piping</t>
  </si>
  <si>
    <t>Galvanized steel pipe, schedule 40 complete with all necessary tubes, accessories, and fittings as described in the specification</t>
  </si>
  <si>
    <t>221500</t>
  </si>
  <si>
    <t>15mm diameter</t>
  </si>
  <si>
    <t>V2215001</t>
  </si>
  <si>
    <t>20mm diameter</t>
  </si>
  <si>
    <t>V2215002</t>
  </si>
  <si>
    <t>25mm diameter</t>
  </si>
  <si>
    <t>V2215003</t>
  </si>
  <si>
    <t>32mm diameter</t>
  </si>
  <si>
    <t>V2215004</t>
  </si>
  <si>
    <t>40mm diameter</t>
  </si>
  <si>
    <t>V2215005</t>
  </si>
  <si>
    <t>50mm diameter</t>
  </si>
  <si>
    <t>V2215006</t>
  </si>
  <si>
    <t>65mm diameter</t>
  </si>
  <si>
    <t>V2215007</t>
  </si>
  <si>
    <t>80mm diameter</t>
  </si>
  <si>
    <t>V2215008</t>
  </si>
  <si>
    <t>100mm diameter</t>
  </si>
  <si>
    <t>V2215009</t>
  </si>
  <si>
    <t>Ball Valve</t>
  </si>
  <si>
    <t>V2215010</t>
  </si>
  <si>
    <t>V2215011</t>
  </si>
  <si>
    <t>V2215012</t>
  </si>
  <si>
    <t>B3/22/12</t>
  </si>
  <si>
    <t>V2215013</t>
  </si>
  <si>
    <t>V2215014</t>
  </si>
  <si>
    <t>V2215015</t>
  </si>
  <si>
    <t>Butterfly Valve</t>
  </si>
  <si>
    <t>V2215016</t>
  </si>
  <si>
    <t>V2215017</t>
  </si>
  <si>
    <t>V2215018</t>
  </si>
  <si>
    <t>Pressure Regulator, filter, and female socket</t>
  </si>
  <si>
    <t>V2215019</t>
  </si>
  <si>
    <t>V2215020</t>
  </si>
  <si>
    <t>V2215021</t>
  </si>
  <si>
    <t>V2215022</t>
  </si>
  <si>
    <t>V2215023</t>
  </si>
  <si>
    <t>V2215024</t>
  </si>
  <si>
    <t>Automatic Drain Valve</t>
  </si>
  <si>
    <t>V2215025</t>
  </si>
  <si>
    <t>Compressed air hose reel</t>
  </si>
  <si>
    <t>V2215026</t>
  </si>
  <si>
    <t>B3/22/13</t>
  </si>
  <si>
    <t>221513 - GENERAL-SERVICE PACKAGED AIR COMPRESSORS AND RECEIVERS</t>
  </si>
  <si>
    <t>Supply, installation, testing and commissioning of packaged air compressor complete with all accessories, dryers, coolers, filters, valves, local control panel and guages as shown on drawings and described in specification</t>
  </si>
  <si>
    <t>CMP-MTH-GF-01 / CMP-MTH-GF-02 / CMP-MTH-GF-03 (capacity 231L/s at 10.4 bars)</t>
  </si>
  <si>
    <t>V2215027</t>
  </si>
  <si>
    <t>CMP-LD-GF-01 / CMP-LD-GF-02 (capacity 36.7 L/s at 10 bars)</t>
  </si>
  <si>
    <t>V2215028</t>
  </si>
  <si>
    <t>CMP-HD-GF-01 / CMP-HD-GF-02 (capacity 62 L/s at 10 bars)</t>
  </si>
  <si>
    <t>V2215029</t>
  </si>
  <si>
    <t>Vertical compressed air receiver tank complete with all accessories, valves, and guages as shown on drawings and described in specification</t>
  </si>
  <si>
    <t>AR-MTH-GF-01 (capacity: 5000 L)</t>
  </si>
  <si>
    <t>V2215030</t>
  </si>
  <si>
    <t>AR-LD-GF-01 (capacity: 350 L)</t>
  </si>
  <si>
    <t>V2215031</t>
  </si>
  <si>
    <t>AR-HD-GF-01 (capacity: 900 L)</t>
  </si>
  <si>
    <t>V2215032</t>
  </si>
  <si>
    <t>Packaged air dryers complete with all accessories, , valves, local control panel and guages as shown on drawings and described in specification</t>
  </si>
  <si>
    <t>AD-MTH-GF-01 / AD-MTH-GF-02 / AD-MTH-GF-03</t>
  </si>
  <si>
    <t>V2215033</t>
  </si>
  <si>
    <t>B3/22/14</t>
  </si>
  <si>
    <t>V2230016</t>
  </si>
  <si>
    <t>V2230017</t>
  </si>
  <si>
    <t>EWH-MTH-GF-01</t>
  </si>
  <si>
    <t>V2230018</t>
  </si>
  <si>
    <t>EWH-MTH-GF-02</t>
  </si>
  <si>
    <t>V2230019</t>
  </si>
  <si>
    <t>EWH-LD-GF-01</t>
  </si>
  <si>
    <t>V2230020</t>
  </si>
  <si>
    <t>EWH-HD-GF-01</t>
  </si>
  <si>
    <t>V2230021</t>
  </si>
  <si>
    <t>V2240022</t>
  </si>
  <si>
    <t>V2240023</t>
  </si>
  <si>
    <t>Shower fixtures as per interior architecture layouts and sanitary manual including supply and waste fittings</t>
  </si>
  <si>
    <t>V2240024</t>
  </si>
  <si>
    <t>V2240025</t>
  </si>
  <si>
    <t>V2240026</t>
  </si>
  <si>
    <t>B3/22/15</t>
  </si>
  <si>
    <t>V2240027</t>
  </si>
  <si>
    <t>V2240028</t>
  </si>
  <si>
    <t>V2240029</t>
  </si>
  <si>
    <t>V2240030</t>
  </si>
  <si>
    <t>V2240031</t>
  </si>
  <si>
    <t>V2240032</t>
  </si>
  <si>
    <t>B3/23/01</t>
  </si>
  <si>
    <t>W2305013</t>
  </si>
  <si>
    <t>W2305014</t>
  </si>
  <si>
    <t>W2305015</t>
  </si>
  <si>
    <t>W2305016</t>
  </si>
  <si>
    <t>W2305017</t>
  </si>
  <si>
    <t>W2305018</t>
  </si>
  <si>
    <t>W2307084</t>
  </si>
  <si>
    <t>W2307085</t>
  </si>
  <si>
    <t>W2307086</t>
  </si>
  <si>
    <t>B3/23/02</t>
  </si>
  <si>
    <t>W2307087</t>
  </si>
  <si>
    <t>W2307088</t>
  </si>
  <si>
    <t>W2307089</t>
  </si>
  <si>
    <t>W2307090</t>
  </si>
  <si>
    <t>W2307091</t>
  </si>
  <si>
    <t>W2307092</t>
  </si>
  <si>
    <t>W2307093</t>
  </si>
  <si>
    <t>W2307094</t>
  </si>
  <si>
    <t>W2307095</t>
  </si>
  <si>
    <t>W2307096</t>
  </si>
  <si>
    <t>W2307097</t>
  </si>
  <si>
    <t>W2307098</t>
  </si>
  <si>
    <t>B3/23/03</t>
  </si>
  <si>
    <t>W2307099</t>
  </si>
  <si>
    <t>W2307100</t>
  </si>
  <si>
    <t>W2307101</t>
  </si>
  <si>
    <t>W2307102</t>
  </si>
  <si>
    <t>W2307103</t>
  </si>
  <si>
    <t>W2307104</t>
  </si>
  <si>
    <t>W2307105</t>
  </si>
  <si>
    <t>W2307106</t>
  </si>
  <si>
    <t>W2309003</t>
  </si>
  <si>
    <t>W2310027</t>
  </si>
  <si>
    <t>W2310028</t>
  </si>
  <si>
    <t>B3/23/04</t>
  </si>
  <si>
    <t>W2310029</t>
  </si>
  <si>
    <t>W2310030</t>
  </si>
  <si>
    <t>W2310031</t>
  </si>
  <si>
    <t>W2310032</t>
  </si>
  <si>
    <t>W2310033</t>
  </si>
  <si>
    <t>W2310034</t>
  </si>
  <si>
    <t>W2310035</t>
  </si>
  <si>
    <t>W2310036</t>
  </si>
  <si>
    <t>FT-MTH-01</t>
  </si>
  <si>
    <t>W2310037</t>
  </si>
  <si>
    <t>W2310038</t>
  </si>
  <si>
    <t>FOP-MTH-01 &amp; 02</t>
  </si>
  <si>
    <t>W2310039</t>
  </si>
  <si>
    <t>B3/23/05</t>
  </si>
  <si>
    <t>231118  - LUBE OIL STORAGE TANKS AND PIPING</t>
  </si>
  <si>
    <t>supply, installation, testing and commissioning of underground storage tanks, complete with all accessories, valves, cathodic protection, level gage, leak detection system and all necessary civil and earthworks.</t>
  </si>
  <si>
    <t>2500 Liters underground oil tank</t>
  </si>
  <si>
    <t>W2310040</t>
  </si>
  <si>
    <t>HDPE oil pipes, complete with all necessary tubes, accessories and fittings as described in the specification</t>
  </si>
  <si>
    <t>W2310041</t>
  </si>
  <si>
    <t>110mm diameter</t>
  </si>
  <si>
    <t>W2310042</t>
  </si>
  <si>
    <t>W2320082</t>
  </si>
  <si>
    <t>W2320083</t>
  </si>
  <si>
    <t>W2320084</t>
  </si>
  <si>
    <t>W2320085</t>
  </si>
  <si>
    <t>W2320086</t>
  </si>
  <si>
    <t>W2320087</t>
  </si>
  <si>
    <t>W2320088</t>
  </si>
  <si>
    <t>W2320089</t>
  </si>
  <si>
    <t>B3/23/06</t>
  </si>
  <si>
    <t>W2320090</t>
  </si>
  <si>
    <t>W2320091</t>
  </si>
  <si>
    <t>W2320092</t>
  </si>
  <si>
    <t>W2320093</t>
  </si>
  <si>
    <t>W2320094</t>
  </si>
  <si>
    <t>W2320095</t>
  </si>
  <si>
    <t>W2320096</t>
  </si>
  <si>
    <t>W2320097</t>
  </si>
  <si>
    <t>W2320098</t>
  </si>
  <si>
    <t>W2320099</t>
  </si>
  <si>
    <t>W2320100</t>
  </si>
  <si>
    <t>W2320101</t>
  </si>
  <si>
    <t>W2320102</t>
  </si>
  <si>
    <t>W2320103</t>
  </si>
  <si>
    <t>ET-MTH-GF-01</t>
  </si>
  <si>
    <t>W2320104</t>
  </si>
  <si>
    <t>B3/23/07</t>
  </si>
  <si>
    <t>W2320105</t>
  </si>
  <si>
    <t>W2320106</t>
  </si>
  <si>
    <t>W2320107</t>
  </si>
  <si>
    <t>W2325003</t>
  </si>
  <si>
    <t>W2331007</t>
  </si>
  <si>
    <t>W2331008</t>
  </si>
  <si>
    <t>W2331009</t>
  </si>
  <si>
    <t>B3/23/08</t>
  </si>
  <si>
    <t>W2330012</t>
  </si>
  <si>
    <t>W2330013</t>
  </si>
  <si>
    <t>W2330014</t>
  </si>
  <si>
    <t>W2330015</t>
  </si>
  <si>
    <t>MTH</t>
  </si>
  <si>
    <t>EF-VMC-RF-01</t>
  </si>
  <si>
    <t>W2334038</t>
  </si>
  <si>
    <t>EF-VMC-RF-02</t>
  </si>
  <si>
    <t>W2334039</t>
  </si>
  <si>
    <t>EF-VMC-RF-03</t>
  </si>
  <si>
    <t>W2334040</t>
  </si>
  <si>
    <t>EF-VMC-RF-04</t>
  </si>
  <si>
    <t>W2334041</t>
  </si>
  <si>
    <t>EF-VMC-RF-05</t>
  </si>
  <si>
    <t>W2334042</t>
  </si>
  <si>
    <t>EF-VMC-RF-06</t>
  </si>
  <si>
    <t>W2334043</t>
  </si>
  <si>
    <t>EF-VMC-RF-07</t>
  </si>
  <si>
    <t>W2334044</t>
  </si>
  <si>
    <t>B3/23/09</t>
  </si>
  <si>
    <t>EF-VMC-RF-08</t>
  </si>
  <si>
    <t>W2334045</t>
  </si>
  <si>
    <t>EF-VMC-GF-02</t>
  </si>
  <si>
    <t>W2334046</t>
  </si>
  <si>
    <t>EF-VMC-GF-01</t>
  </si>
  <si>
    <t>W2334047</t>
  </si>
  <si>
    <t>EF-VMC-M1-01 to 04</t>
  </si>
  <si>
    <t>W2334048</t>
  </si>
  <si>
    <t>EF-VMC-M1-05 to 08</t>
  </si>
  <si>
    <t>W2334049</t>
  </si>
  <si>
    <t>EF-VMC-M1-09 to 11</t>
  </si>
  <si>
    <t>W2334050</t>
  </si>
  <si>
    <t>ER-VMC-GF-01 to 19</t>
  </si>
  <si>
    <t>W2334051</t>
  </si>
  <si>
    <t>SF-VMC-RF-01 to 15</t>
  </si>
  <si>
    <t>W2334052</t>
  </si>
  <si>
    <t>LD&amp;HD</t>
  </si>
  <si>
    <t>EF-LD-GF-01</t>
  </si>
  <si>
    <t>W2334053</t>
  </si>
  <si>
    <t>EF-HD-GF-01</t>
  </si>
  <si>
    <t>W2334054</t>
  </si>
  <si>
    <t>233413 - AXIAL HVAC FANS</t>
  </si>
  <si>
    <t>Propeller fans, belt-driven or direct-drive propeller fans, as indicated, consisting of fan blades, hub, housing, orifice ring, motor, drive, and accessories</t>
  </si>
  <si>
    <t>W2334055</t>
  </si>
  <si>
    <t>W2336048</t>
  </si>
  <si>
    <t>B3/23/10</t>
  </si>
  <si>
    <t>W2337010</t>
  </si>
  <si>
    <t>RCD 600x600</t>
  </si>
  <si>
    <t>W2337011</t>
  </si>
  <si>
    <t>SCD 150x150</t>
  </si>
  <si>
    <t>W2337012</t>
  </si>
  <si>
    <t>W2337013</t>
  </si>
  <si>
    <t>ER 900x350</t>
  </si>
  <si>
    <t>W2337014</t>
  </si>
  <si>
    <t>W2337015</t>
  </si>
  <si>
    <t>W2337016</t>
  </si>
  <si>
    <t>W2337017</t>
  </si>
  <si>
    <t>W2337018</t>
  </si>
  <si>
    <t>W2337019</t>
  </si>
  <si>
    <t>B3/23/11</t>
  </si>
  <si>
    <t>AHU-VMC-RF-01</t>
  </si>
  <si>
    <t>W2337020</t>
  </si>
  <si>
    <t>AHU-VMC-RF-02</t>
  </si>
  <si>
    <t>W2337021</t>
  </si>
  <si>
    <t>AHU-VMC-RF-03</t>
  </si>
  <si>
    <t>W2337022</t>
  </si>
  <si>
    <t>AHU-VMC-RF-04</t>
  </si>
  <si>
    <t>W2337023</t>
  </si>
  <si>
    <t>AHU-VMC-RF-05-01 &amp; 02</t>
  </si>
  <si>
    <t>W2337024</t>
  </si>
  <si>
    <t>AHU-VMC-RF-06</t>
  </si>
  <si>
    <t>W2337025</t>
  </si>
  <si>
    <t>AHU-VMC-RF-07</t>
  </si>
  <si>
    <t>W2337026</t>
  </si>
  <si>
    <t>AHU-VMC-M1-01-01 &amp; 02</t>
  </si>
  <si>
    <t>W2337027</t>
  </si>
  <si>
    <t>FAHU-VMC-RF-04</t>
  </si>
  <si>
    <t>W2337028</t>
  </si>
  <si>
    <t>MAHU-VMC-RF-01</t>
  </si>
  <si>
    <t>W2337029</t>
  </si>
  <si>
    <t>FAHU-VMC-M1-02</t>
  </si>
  <si>
    <t>W2337030</t>
  </si>
  <si>
    <t>FAHU-VMC-M1-03</t>
  </si>
  <si>
    <t>W2337031</t>
  </si>
  <si>
    <t>FAHU-VMC-M1-04</t>
  </si>
  <si>
    <t>W2337032</t>
  </si>
  <si>
    <t>FAHU-VMC-M1-01</t>
  </si>
  <si>
    <t>W2337033</t>
  </si>
  <si>
    <t>FAHU-VMC-M1-08</t>
  </si>
  <si>
    <t>W2337034</t>
  </si>
  <si>
    <t>B3/23/12</t>
  </si>
  <si>
    <t>FAHU-VMC-M1-09</t>
  </si>
  <si>
    <t>W2337035</t>
  </si>
  <si>
    <t>FAHU-VMC-M1-05</t>
  </si>
  <si>
    <t>W2337036</t>
  </si>
  <si>
    <t>FAHU-VMC-RF-01</t>
  </si>
  <si>
    <t>W2337037</t>
  </si>
  <si>
    <t>FAHU-VMC-RF-02 &amp; 03</t>
  </si>
  <si>
    <t>W2337038</t>
  </si>
  <si>
    <t>W2382196</t>
  </si>
  <si>
    <t>SITE</t>
  </si>
  <si>
    <t>W2374018</t>
  </si>
  <si>
    <t>W2374019</t>
  </si>
  <si>
    <t>W2374020</t>
  </si>
  <si>
    <t>B3/23/13</t>
  </si>
  <si>
    <t>W2374021</t>
  </si>
  <si>
    <t>HEX-VMC-GF-01</t>
  </si>
  <si>
    <t>W2374022</t>
  </si>
  <si>
    <t>W2374023</t>
  </si>
  <si>
    <t>W2374024</t>
  </si>
  <si>
    <t>EU-VMC-RF-01</t>
  </si>
  <si>
    <t>W2374025</t>
  </si>
  <si>
    <t>HOT WATER STORAGE TANK WITH SOLAR SYSTEM CONNECTIONS</t>
  </si>
  <si>
    <t>HWST-MTH-GF-01</t>
  </si>
  <si>
    <t>W2374026</t>
  </si>
  <si>
    <t>HWST-MTH-GF-02</t>
  </si>
  <si>
    <t>W2374027</t>
  </si>
  <si>
    <t>CIRCULATION PUMPS</t>
  </si>
  <si>
    <t>CP-MTH-GF-03</t>
  </si>
  <si>
    <t>W2374028</t>
  </si>
  <si>
    <t>CP-MTH-GF-04</t>
  </si>
  <si>
    <t>W2374029</t>
  </si>
  <si>
    <t>B3/23/14</t>
  </si>
  <si>
    <t>W2310043</t>
  </si>
  <si>
    <t>W2310044</t>
  </si>
  <si>
    <t>W2310045</t>
  </si>
  <si>
    <t>B3/26/01</t>
  </si>
  <si>
    <t>Z2605095</t>
  </si>
  <si>
    <t>Z2605096</t>
  </si>
  <si>
    <t>Z2605097</t>
  </si>
  <si>
    <t>Z2605098</t>
  </si>
  <si>
    <t>B3/26/02</t>
  </si>
  <si>
    <t>Z2605099</t>
  </si>
  <si>
    <t>Z2605100</t>
  </si>
  <si>
    <t>Z2605101</t>
  </si>
  <si>
    <t>Z2605102</t>
  </si>
  <si>
    <t>Z2605103</t>
  </si>
  <si>
    <t>Z2605104</t>
  </si>
  <si>
    <t>Z2605105</t>
  </si>
  <si>
    <t>4 x 50 mm2</t>
  </si>
  <si>
    <t>Z2605106</t>
  </si>
  <si>
    <t>4 x 35 mm2</t>
  </si>
  <si>
    <t>Z2605107</t>
  </si>
  <si>
    <t>Z2605108</t>
  </si>
  <si>
    <t>(3C,10 mm2 + 1C(E))</t>
  </si>
  <si>
    <t>Z2605109</t>
  </si>
  <si>
    <t>(3C,6 mm2 + 1C(E))</t>
  </si>
  <si>
    <t>Z2605110</t>
  </si>
  <si>
    <t>(3C,4 mm2 + 1C(E))</t>
  </si>
  <si>
    <t>Z2605111</t>
  </si>
  <si>
    <t>Z2605112</t>
  </si>
  <si>
    <t>B3/26/03</t>
  </si>
  <si>
    <t>300 mm2</t>
  </si>
  <si>
    <t>Z2605113</t>
  </si>
  <si>
    <t>Z2605114</t>
  </si>
  <si>
    <t>185mm2</t>
  </si>
  <si>
    <t>Z2605115</t>
  </si>
  <si>
    <t>Z2605116</t>
  </si>
  <si>
    <t>Z2605117</t>
  </si>
  <si>
    <t>Z2605118</t>
  </si>
  <si>
    <t>Z2605119</t>
  </si>
  <si>
    <t>Z2605120</t>
  </si>
  <si>
    <t>25 mm2</t>
  </si>
  <si>
    <t>Z2605121</t>
  </si>
  <si>
    <t>Z2605122</t>
  </si>
  <si>
    <t>Z2605123</t>
  </si>
  <si>
    <t>Z2605124</t>
  </si>
  <si>
    <t>B3/26/04</t>
  </si>
  <si>
    <t>Z2605125</t>
  </si>
  <si>
    <t>Z2605126</t>
  </si>
  <si>
    <t>Z2605127</t>
  </si>
  <si>
    <t>Z2605128</t>
  </si>
  <si>
    <t>Z2605129</t>
  </si>
  <si>
    <t>Z2605130</t>
  </si>
  <si>
    <t>Z2605131</t>
  </si>
  <si>
    <t>Z2605132</t>
  </si>
  <si>
    <t>B3/26/05</t>
  </si>
  <si>
    <t>Z2605133</t>
  </si>
  <si>
    <t>Z2605134</t>
  </si>
  <si>
    <t>Z2605135</t>
  </si>
  <si>
    <t>Z2605136</t>
  </si>
  <si>
    <t>Z2605137</t>
  </si>
  <si>
    <t>Z2605138</t>
  </si>
  <si>
    <t>B3/26/06</t>
  </si>
  <si>
    <t>Z2605139</t>
  </si>
  <si>
    <t>Z2605140</t>
  </si>
  <si>
    <t>Z2605141</t>
  </si>
  <si>
    <t>Z2605142</t>
  </si>
  <si>
    <t>Z2605143</t>
  </si>
  <si>
    <t>Z2605144</t>
  </si>
  <si>
    <t>Z2605145</t>
  </si>
  <si>
    <t>B3/26/07</t>
  </si>
  <si>
    <t>Z2605146</t>
  </si>
  <si>
    <t>Z2605147</t>
  </si>
  <si>
    <t>Z2609008</t>
  </si>
  <si>
    <t>Z2609009</t>
  </si>
  <si>
    <t>Z2609010</t>
  </si>
  <si>
    <t>Z2609011</t>
  </si>
  <si>
    <t>261116 - SECONDARY UNIT SUBSTATIONS</t>
  </si>
  <si>
    <t>Supply and installation of outdoor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</si>
  <si>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261100</t>
  </si>
  <si>
    <t>PSS-B1-01;</t>
  </si>
  <si>
    <t>Z2611001</t>
  </si>
  <si>
    <t>PSS-B1-02;</t>
  </si>
  <si>
    <t>Z2611002</t>
  </si>
  <si>
    <t>B3/26/08</t>
  </si>
  <si>
    <t>PSS-B1-03;</t>
  </si>
  <si>
    <t>Z2611003</t>
  </si>
  <si>
    <t>PSS-B1-04;</t>
  </si>
  <si>
    <t>Z2611004</t>
  </si>
  <si>
    <t>Supply and installation of 36 kv package substation, including 36 kv ring main unit with two (2) ring main 630 a switch disconnectors and one (1) 200 a feeder fused switch, 500 kva 33/0.4 kv dry type distribution transformer, lv distribution panel with 1000 a main mccb breaker and four (4) outgoings with 400at/400af mccb, factory assembled removable enclosure, and all related accessories, interconnected cabling and metering provisions. complete with all necessary works for the installation of fully operational substations.</t>
  </si>
  <si>
    <t>PSS-B1-05;</t>
  </si>
  <si>
    <t>Z2611005</t>
  </si>
  <si>
    <t>PSS-B1-06;</t>
  </si>
  <si>
    <t>Z2611006</t>
  </si>
  <si>
    <t>PSS-B1-07;</t>
  </si>
  <si>
    <t>Z2611007</t>
  </si>
  <si>
    <t>PSS-B1-08;</t>
  </si>
  <si>
    <t>Z2611008</t>
  </si>
  <si>
    <t>PSS-B1-09;</t>
  </si>
  <si>
    <t>Z2611009</t>
  </si>
  <si>
    <t>PSS-B1-10;</t>
  </si>
  <si>
    <t>Z2611010</t>
  </si>
  <si>
    <t>PSS-B1-12;</t>
  </si>
  <si>
    <t>Z2611011</t>
  </si>
  <si>
    <t>PSS-B1-13;</t>
  </si>
  <si>
    <t>Z2611012</t>
  </si>
  <si>
    <t>PSS-B1-15;</t>
  </si>
  <si>
    <t>Z2611013</t>
  </si>
  <si>
    <t>B3/26/09</t>
  </si>
  <si>
    <t>Supply and installation of 36 kv package substation, including 36 kv ring main unit with two (2) ring main 630 a switch disconnectors and one (1) 200 a feeder fused switch, 1000 kva 33/0.4 kv dry type distribution transformer, lv distribution panel with 1600 a main mccb breaker and eight (8) outgoings with 400at/400af mccb, factory assembled removable enclosure, and all related accessories, interconnected cabling and metering provisions. complete with all necessary works for the installation of fully operational substations.</t>
  </si>
  <si>
    <t>PSS-B1-11;</t>
  </si>
  <si>
    <t>Z2611014</t>
  </si>
  <si>
    <t>PSS-B1-14;</t>
  </si>
  <si>
    <t>Z2611015</t>
  </si>
  <si>
    <t>TR-B2-GF-01; 1500 kva</t>
  </si>
  <si>
    <t>Z2612009</t>
  </si>
  <si>
    <t>TR-B2-GF-02; 1500 kva</t>
  </si>
  <si>
    <t>Z2612010</t>
  </si>
  <si>
    <t>TR-B2-GF-03; 1500 kva</t>
  </si>
  <si>
    <t>Z2612011</t>
  </si>
  <si>
    <t>TR-B2-GF-04; 1000 kva</t>
  </si>
  <si>
    <t>Z2612012</t>
  </si>
  <si>
    <t>TR-B2-GF-05; 1000 kva</t>
  </si>
  <si>
    <t>Z2612013</t>
  </si>
  <si>
    <t>TR-B2-GF-06; 1000 kva</t>
  </si>
  <si>
    <t>Z2612014</t>
  </si>
  <si>
    <t>B3/26/10</t>
  </si>
  <si>
    <t>RMU-B1-01; 36kv; 3-phase, 60hz, lsc2b-pm; comprising two (2) ring main switch disconnectors (400a), two (2) outgoing feeder circuit breakers (200a), all auxiliaries, surge arrestors, dc power supply system, interface with scada system, trench steel coverplates and rubber mats;</t>
  </si>
  <si>
    <t>Z2613007</t>
  </si>
  <si>
    <t>RMU-B1-02; 36kv; 3-phase, 60hz, lsc2b-pm; comprising two (2) ring main switch disconnectors (400a), two (2) outgoing feeder circuit breakers (200a), all auxiliaries, surge arrestors, dc power supply system, interface with scada system, trench steel coverplates and rubber mats;</t>
  </si>
  <si>
    <t>Z2613008</t>
  </si>
  <si>
    <t>RMU-MTH-GF-01; 36kv; 3-phase, 60hz, lsc2b-pm; comprising two (2) ring main switch disconnectors (1600a), two (2) outgoing feeder circuit breakers (1600a), all auxiliaries, surge arrestors, dc power supply system, interface with scada system, trench steel coverplates and rubber mats;</t>
  </si>
  <si>
    <t>Z2613009</t>
  </si>
  <si>
    <t>RMU-MTH-GF-02; 36kv; 3-phase, 60hz, lsc2b-pm; comprising two (2) ring main switch disconnectors (1600a), two (2) outgoing feeder circuit breakers (1600a), all auxiliaries, surge arrestors, dc power supply system, interface with scada system, trench steel coverplates and rubber mats;</t>
  </si>
  <si>
    <t>Z2613010</t>
  </si>
  <si>
    <t>B3/26/11</t>
  </si>
  <si>
    <t>RMU-MTH-GF-03; 36kv; 3-phase, 60hz, lsc2b-pm; comprising two (2) ring main switch disconnectors (2500a), two (2) outgoing feeder circuit breakers (2500a), all auxiliaries, surge arrestors, dc power supply system, interface with scada system, trench steel coverplates and rubber mats;</t>
  </si>
  <si>
    <t>Z2613011</t>
  </si>
  <si>
    <t>RMU-MTH-GF-04; 36kv; 3-phase, 60hz, lsc2b-pm; comprising two (2) ring main switch disconnectors (2500a), two (2) outgoing feeder circuit breakers (2500a), all auxiliaries, surge arrestors, dc power supply system, interface with scada system, trench steel coverplates and rubber mats;</t>
  </si>
  <si>
    <t>Z2613012</t>
  </si>
  <si>
    <t>MDB-B2-GF-01 (2500A);</t>
  </si>
  <si>
    <t>Z2624170</t>
  </si>
  <si>
    <t>MDB-B2-GF-02 (2500A);</t>
  </si>
  <si>
    <t>Z2624171</t>
  </si>
  <si>
    <t>MDB-B2-GF-03 (2500A);</t>
  </si>
  <si>
    <t>Z2624172</t>
  </si>
  <si>
    <t>MDB-B2-GF-04 (2500A);</t>
  </si>
  <si>
    <t>Z2624173</t>
  </si>
  <si>
    <t>MDB-B2-GF-05 (2500A);</t>
  </si>
  <si>
    <t>Z2624174</t>
  </si>
  <si>
    <t>MDB-B2-GF-06 (2500A);</t>
  </si>
  <si>
    <t>Z2624175</t>
  </si>
  <si>
    <t>EMDB-B2-GF-01 (630A);</t>
  </si>
  <si>
    <t>Z2624176</t>
  </si>
  <si>
    <t>B3/26/12</t>
  </si>
  <si>
    <t>SMDB-LD-GF-01 (400A);</t>
  </si>
  <si>
    <t>Z2624177</t>
  </si>
  <si>
    <t>SMDB-MTH-GF-01 (160A);</t>
  </si>
  <si>
    <t>Z2624178</t>
  </si>
  <si>
    <t>SMDB-MTH-FF-01 (160A);</t>
  </si>
  <si>
    <t>Z2624179</t>
  </si>
  <si>
    <t>SMDB-MTH-GF-02 (160A);</t>
  </si>
  <si>
    <t>Z2624180</t>
  </si>
  <si>
    <t>SMDB-MTH-KITCHEN (400A);</t>
  </si>
  <si>
    <t>Z2624181</t>
  </si>
  <si>
    <t>SMDB-MTH-FF-02 (250A);</t>
  </si>
  <si>
    <t>Z2624182</t>
  </si>
  <si>
    <t>SMDB-HD-GF-01 (630A);</t>
  </si>
  <si>
    <t>Z2624183</t>
  </si>
  <si>
    <t>SMDB-MTH-GF-03 (1000A);</t>
  </si>
  <si>
    <t>Z2624184</t>
  </si>
  <si>
    <t>SMDB-MTH-GF-04 (1000A);</t>
  </si>
  <si>
    <t>Z2624185</t>
  </si>
  <si>
    <t>UDB-MTH-FF-01 (100A);</t>
  </si>
  <si>
    <t>Z2624186</t>
  </si>
  <si>
    <t>EPP-MTH-GF-01</t>
  </si>
  <si>
    <t>Z2624187</t>
  </si>
  <si>
    <t>EPP-MTH-GF-02</t>
  </si>
  <si>
    <t>Z2624188</t>
  </si>
  <si>
    <t>EPP-MTH-GF-03</t>
  </si>
  <si>
    <t>Z2624189</t>
  </si>
  <si>
    <t>EPP-MTH-GF-04</t>
  </si>
  <si>
    <t>Z2624190</t>
  </si>
  <si>
    <t>EPP-MTH-GF-05</t>
  </si>
  <si>
    <t>Z2624191</t>
  </si>
  <si>
    <t>EPP-MTH-FF-01</t>
  </si>
  <si>
    <t>Z2624192</t>
  </si>
  <si>
    <t>EPP-MTH-FF-02</t>
  </si>
  <si>
    <t>Z2624193</t>
  </si>
  <si>
    <t>B3/26/13</t>
  </si>
  <si>
    <t>EPP-LD-GF-01</t>
  </si>
  <si>
    <t>Z2624194</t>
  </si>
  <si>
    <t>EPP-HD-GF-01</t>
  </si>
  <si>
    <t>Z2624195</t>
  </si>
  <si>
    <t>PP-LD-GF-01</t>
  </si>
  <si>
    <t>Z2624196</t>
  </si>
  <si>
    <t>PP-MTH-GF-01</t>
  </si>
  <si>
    <t>Z2624197</t>
  </si>
  <si>
    <t>PP-MTH-GF-02</t>
  </si>
  <si>
    <t>Z2624198</t>
  </si>
  <si>
    <t>PP-MTH-FF-01</t>
  </si>
  <si>
    <t>Z2624199</t>
  </si>
  <si>
    <t>PP-MTH-FF-02</t>
  </si>
  <si>
    <t>Z2624200</t>
  </si>
  <si>
    <t>PP-MTH-GF-03</t>
  </si>
  <si>
    <t>Z2624201</t>
  </si>
  <si>
    <t>PP-MTH-GF-04</t>
  </si>
  <si>
    <t>Z2624202</t>
  </si>
  <si>
    <t>PP-MTH-FF-03</t>
  </si>
  <si>
    <t>Z2624203</t>
  </si>
  <si>
    <t>PP-MTH-FF-04</t>
  </si>
  <si>
    <t>Z2624204</t>
  </si>
  <si>
    <t>PP-HD-GF-01</t>
  </si>
  <si>
    <t>Z2624205</t>
  </si>
  <si>
    <t>EPP-MTH-GF-06</t>
  </si>
  <si>
    <t>Z2624206</t>
  </si>
  <si>
    <t>PP-MTH-GF-05</t>
  </si>
  <si>
    <t>Z2624207</t>
  </si>
  <si>
    <t>PP-MTH-GF-06</t>
  </si>
  <si>
    <t>Z2624208</t>
  </si>
  <si>
    <t>PP-MTH-GF-07</t>
  </si>
  <si>
    <t>Z2624209</t>
  </si>
  <si>
    <t>PP-MTH-GF-08</t>
  </si>
  <si>
    <t>Z2624210</t>
  </si>
  <si>
    <t>LP-LD-GF-01</t>
  </si>
  <si>
    <t>Z2624211</t>
  </si>
  <si>
    <t>LP-MTH-GF-01</t>
  </si>
  <si>
    <t>Z2624212</t>
  </si>
  <si>
    <t>LP-MTH-GF-02</t>
  </si>
  <si>
    <t>Z2624213</t>
  </si>
  <si>
    <t>LP-MTH-FF-01</t>
  </si>
  <si>
    <t>Z2624214</t>
  </si>
  <si>
    <t>B3/26/14</t>
  </si>
  <si>
    <t>LP-MTH-FF-02</t>
  </si>
  <si>
    <t>Z2624215</t>
  </si>
  <si>
    <t>LP-MTH-GF-03</t>
  </si>
  <si>
    <t>Z2624216</t>
  </si>
  <si>
    <t>LP-MTH-GF-04</t>
  </si>
  <si>
    <t>Z2624217</t>
  </si>
  <si>
    <t>LP-MTH-FF-03</t>
  </si>
  <si>
    <t>Z2624218</t>
  </si>
  <si>
    <t>LP-MTH-FF-04</t>
  </si>
  <si>
    <t>Z2624219</t>
  </si>
  <si>
    <t>LP-HD-GF-01</t>
  </si>
  <si>
    <t>Z2624220</t>
  </si>
  <si>
    <t>LP-MTH-GF-05</t>
  </si>
  <si>
    <t>Z2624221</t>
  </si>
  <si>
    <t>LP-MTH-GF-06</t>
  </si>
  <si>
    <t>Z2624222</t>
  </si>
  <si>
    <t>LP-MTH-GF-07</t>
  </si>
  <si>
    <t>Z2624223</t>
  </si>
  <si>
    <t>LP-MTH-GF-08</t>
  </si>
  <si>
    <t>Z2624224</t>
  </si>
  <si>
    <t>Supply and installation of Ups load output panelboards</t>
  </si>
  <si>
    <t>UPP-MTH-GF-01</t>
  </si>
  <si>
    <t>Z2624225</t>
  </si>
  <si>
    <t>UPP-MTH-GF-02</t>
  </si>
  <si>
    <t>Z2624226</t>
  </si>
  <si>
    <t>FP-B1-EV-XX; feeder pillars for EV chargers;</t>
  </si>
  <si>
    <t>Z2624227</t>
  </si>
  <si>
    <t>FP-B1-STL-XX; feeder pillars for street lighting;</t>
  </si>
  <si>
    <t>Z2624228</t>
  </si>
  <si>
    <t>B3/26/15</t>
  </si>
  <si>
    <t>Supply and installation of Motor control centers</t>
  </si>
  <si>
    <t>MCC-MF-01 (500A);</t>
  </si>
  <si>
    <t>Z2624229</t>
  </si>
  <si>
    <t>MCC-RF-01 (500A);</t>
  </si>
  <si>
    <t>Z2624230</t>
  </si>
  <si>
    <t>MCP-LD-GF-01</t>
  </si>
  <si>
    <t>Z2624231</t>
  </si>
  <si>
    <t>MCP-MTH-GF-01</t>
  </si>
  <si>
    <t>Z2624232</t>
  </si>
  <si>
    <t>MCP-MTH-FF-01</t>
  </si>
  <si>
    <t>Z2624233</t>
  </si>
  <si>
    <t>MCP-MTH-GF-02</t>
  </si>
  <si>
    <t>Z2624234</t>
  </si>
  <si>
    <t>MCP-MTH-FF-02</t>
  </si>
  <si>
    <t>Z2624235</t>
  </si>
  <si>
    <t>MCP-HD-GF-01</t>
  </si>
  <si>
    <t>Z2624236</t>
  </si>
  <si>
    <t>MCP-MTH-GF-03</t>
  </si>
  <si>
    <t>Z2624237</t>
  </si>
  <si>
    <t>MCP-MTH-GF-04</t>
  </si>
  <si>
    <t>Z2624238</t>
  </si>
  <si>
    <t>Z2627031</t>
  </si>
  <si>
    <t>Z2627032</t>
  </si>
  <si>
    <t>Z2627033</t>
  </si>
  <si>
    <t>B3/26/16</t>
  </si>
  <si>
    <t>Z2627034</t>
  </si>
  <si>
    <t>Type r02; duplex</t>
  </si>
  <si>
    <t>Z2627035</t>
  </si>
  <si>
    <t>Z2627036</t>
  </si>
  <si>
    <t>Z2627037</t>
  </si>
  <si>
    <t>Z2627038</t>
  </si>
  <si>
    <t>Z2627039</t>
  </si>
  <si>
    <t>Type r41 (mounted on trunking for telecom racks)</t>
  </si>
  <si>
    <t>Z2627040</t>
  </si>
  <si>
    <t>Z2627041</t>
  </si>
  <si>
    <t>Type FB1;</t>
  </si>
  <si>
    <t>Z2627042</t>
  </si>
  <si>
    <t>Type FB2;</t>
  </si>
  <si>
    <t>Z2627043</t>
  </si>
  <si>
    <t>Type FB3;</t>
  </si>
  <si>
    <t>Z2627044</t>
  </si>
  <si>
    <t>Z2627045</t>
  </si>
  <si>
    <t>General lighting switch - (s1); one way;</t>
  </si>
  <si>
    <t>Z2627046</t>
  </si>
  <si>
    <t>Z2627047</t>
  </si>
  <si>
    <t>Z2627048</t>
  </si>
  <si>
    <t>Z2627049</t>
  </si>
  <si>
    <t>B3/26/17</t>
  </si>
  <si>
    <t>16 amp; 2p; weatherproof</t>
  </si>
  <si>
    <t>Z2628019</t>
  </si>
  <si>
    <t>Z2628020</t>
  </si>
  <si>
    <t>Z2628021</t>
  </si>
  <si>
    <t>Z2628022</t>
  </si>
  <si>
    <t>32 amp; 2p; weatherproof (pedestal)</t>
  </si>
  <si>
    <t>Z2628023</t>
  </si>
  <si>
    <t>63 amp; 2p; weatherproof</t>
  </si>
  <si>
    <t>Z2628024</t>
  </si>
  <si>
    <t>16 amp; 4p; weatherproof</t>
  </si>
  <si>
    <t>Z2628025</t>
  </si>
  <si>
    <t>20 amp; 4p; weatherproof (pedestal)</t>
  </si>
  <si>
    <t>Z2628026</t>
  </si>
  <si>
    <t>20 amp; 4p; weatherproof</t>
  </si>
  <si>
    <t>Z2628027</t>
  </si>
  <si>
    <t>32 amp; 4p; weatherproof (pedestal)</t>
  </si>
  <si>
    <t>Z2628028</t>
  </si>
  <si>
    <t>Z2628029</t>
  </si>
  <si>
    <t>40 amp; 4p; weatherproof</t>
  </si>
  <si>
    <t>Z2628030</t>
  </si>
  <si>
    <t>40 amp; 4p; weatherproof (pedestal)</t>
  </si>
  <si>
    <t>Z2628031</t>
  </si>
  <si>
    <t>63 amp; 4p; weatherproof</t>
  </si>
  <si>
    <t>Z2628032</t>
  </si>
  <si>
    <t>100 amp; 4p; weatherproof</t>
  </si>
  <si>
    <t>Z2628033</t>
  </si>
  <si>
    <t>100 amp; 4p; weatherproof (pedestal)</t>
  </si>
  <si>
    <t>Z2628034</t>
  </si>
  <si>
    <t>B3/26/18</t>
  </si>
  <si>
    <t>125 amp; 4p; weatherproof</t>
  </si>
  <si>
    <t>Z2628035</t>
  </si>
  <si>
    <t>160 amp; 4p; weatherproof (pedestal)</t>
  </si>
  <si>
    <t>Z2628036</t>
  </si>
  <si>
    <t>200 amp; 4p; weatherproof</t>
  </si>
  <si>
    <t>Z2628037</t>
  </si>
  <si>
    <t>200 amp; 4p; weatherproof (pedestal)</t>
  </si>
  <si>
    <t>Z2628038</t>
  </si>
  <si>
    <t>Z2628039</t>
  </si>
  <si>
    <t>400 amp; 4p; weatherproof</t>
  </si>
  <si>
    <t>Z2628040</t>
  </si>
  <si>
    <t>400 amp; 4p; weatherproof (pedestal)</t>
  </si>
  <si>
    <t>Z2628041</t>
  </si>
  <si>
    <t>GEN-B1-01; Standby rated 350 kva; 1800 rpm; 400v; 60hz; 3-phase; 4-wire; with insulated solidly earthed neutral; including filters, fuel system, overhead hoists and all auxiliary accessories;</t>
  </si>
  <si>
    <t>Z2632004</t>
  </si>
  <si>
    <t>Z2633004</t>
  </si>
  <si>
    <t>B3/26/19</t>
  </si>
  <si>
    <t>ECBS-MTH-GF-01; 20kva;</t>
  </si>
  <si>
    <t>Z2633005</t>
  </si>
  <si>
    <t>ECBS-MTH-GF-02; 20kva;</t>
  </si>
  <si>
    <t>Z2633006</t>
  </si>
  <si>
    <t>ECBS-MTH-FF-01; 20kva;</t>
  </si>
  <si>
    <t>Z2633007</t>
  </si>
  <si>
    <t>ECBS-MTH-FF-02; 20kva;</t>
  </si>
  <si>
    <t>Z2633008</t>
  </si>
  <si>
    <t>ECBS-MTH-GF-03; 20kva;</t>
  </si>
  <si>
    <t>Z2633009</t>
  </si>
  <si>
    <t>ECBS-MTH-GF-04; 20kva;</t>
  </si>
  <si>
    <t>Z2633010</t>
  </si>
  <si>
    <t>263353 - STATIC UNINTERRUPTIBLE POWER SUPPLY</t>
  </si>
  <si>
    <t>Supply and installation of Ups system complete, including automatic static bypass transfer switch, manual bypass switch, isolation transformer, batteries, charger &amp; battery racks/cabinets, central monitoring system and inter-cabling; 15 minutes backup time</t>
  </si>
  <si>
    <t>UPS-IT-01; single unit; 60 kva /48 kw; with 3-phase, 400v, 60hz input and 3-phase, 400v, 60hz output;</t>
  </si>
  <si>
    <t>Z2633013</t>
  </si>
  <si>
    <t>PFC-MTH-GF-01, 180 kvar;</t>
  </si>
  <si>
    <t>Z2635005</t>
  </si>
  <si>
    <t>B3/26/20</t>
  </si>
  <si>
    <t>PFC-MTH-GF-06, 180 kvar;</t>
  </si>
  <si>
    <t>Z2635006</t>
  </si>
  <si>
    <t>PFC-MTH-GF-03 140 kvar;</t>
  </si>
  <si>
    <t>Z2635007</t>
  </si>
  <si>
    <t>PFC-MTH-GF-04, 250 kvar;</t>
  </si>
  <si>
    <t>Z2635008</t>
  </si>
  <si>
    <t>ATS-MTH-GF-01; 400 a; 4 pole;</t>
  </si>
  <si>
    <t>Z2636006</t>
  </si>
  <si>
    <t>ATS-MTH-GF-02; 160 a; 4 pole;</t>
  </si>
  <si>
    <t>Z2636007</t>
  </si>
  <si>
    <t>Z2641003</t>
  </si>
  <si>
    <t>Z2651040</t>
  </si>
  <si>
    <t>Z2651041</t>
  </si>
  <si>
    <t>Z2651042</t>
  </si>
  <si>
    <t>Z2651043</t>
  </si>
  <si>
    <t>B3/26/21</t>
  </si>
  <si>
    <t>Z2651044</t>
  </si>
  <si>
    <t>Z2651045</t>
  </si>
  <si>
    <t>Z2651046</t>
  </si>
  <si>
    <t>Z2651047</t>
  </si>
  <si>
    <t>Z2651048</t>
  </si>
  <si>
    <t>Z2651049</t>
  </si>
  <si>
    <t>D5; Spot Recessed</t>
  </si>
  <si>
    <t>Z2651050</t>
  </si>
  <si>
    <t>H1</t>
  </si>
  <si>
    <t>Z2651051</t>
  </si>
  <si>
    <t>H1C</t>
  </si>
  <si>
    <t>Z2651052</t>
  </si>
  <si>
    <t>Z2651053</t>
  </si>
  <si>
    <t>O6; Bulkhead Lighting</t>
  </si>
  <si>
    <t>Z2651054</t>
  </si>
  <si>
    <t>Z2651055</t>
  </si>
  <si>
    <t>E1; Surface Mounted Emergency Lighting</t>
  </si>
  <si>
    <t>Z2651056</t>
  </si>
  <si>
    <t>E2; Recessed Emergency Lighting;</t>
  </si>
  <si>
    <t>Z2651057</t>
  </si>
  <si>
    <t>Z2651058</t>
  </si>
  <si>
    <t>Z2651059</t>
  </si>
  <si>
    <t>Z2651060</t>
  </si>
  <si>
    <t>F4E; 600x600 Ceiling Recessed Lighting</t>
  </si>
  <si>
    <t>Z2651061</t>
  </si>
  <si>
    <t>B3/26/22</t>
  </si>
  <si>
    <t>Z2651062</t>
  </si>
  <si>
    <t>Z2651063</t>
  </si>
  <si>
    <t>F4CE; 600x600 Ceiling Recessed Lighting</t>
  </si>
  <si>
    <t>Z2651064</t>
  </si>
  <si>
    <t>Z2651065</t>
  </si>
  <si>
    <t>Z2651066</t>
  </si>
  <si>
    <t>Z2651067</t>
  </si>
  <si>
    <t>D5E</t>
  </si>
  <si>
    <t>Z2651068</t>
  </si>
  <si>
    <t>H1E</t>
  </si>
  <si>
    <t>Z2651069</t>
  </si>
  <si>
    <t>H1CE</t>
  </si>
  <si>
    <t>Z2651070</t>
  </si>
  <si>
    <t>Z2651071</t>
  </si>
  <si>
    <t>B3/26/23</t>
  </si>
  <si>
    <t>Z2656007</t>
  </si>
  <si>
    <t>P2; Street Lighting Pole</t>
  </si>
  <si>
    <t>Z2656008</t>
  </si>
  <si>
    <t>P3; Street Lighting Pole</t>
  </si>
  <si>
    <t>Z2656009</t>
  </si>
  <si>
    <t>P11; Street Lighting Pole</t>
  </si>
  <si>
    <t>Z2656010</t>
  </si>
  <si>
    <t>FL3; Flood Lighting</t>
  </si>
  <si>
    <t>Z2656011</t>
  </si>
  <si>
    <t>FL4; Flood Lighting</t>
  </si>
  <si>
    <t>Z2656012</t>
  </si>
  <si>
    <t>D10;</t>
  </si>
  <si>
    <t>Z2656013</t>
  </si>
  <si>
    <t>B3/27/01</t>
  </si>
  <si>
    <t>a2705003</t>
  </si>
  <si>
    <t>B3/27/02</t>
  </si>
  <si>
    <t>For Main communication room/ incom service room: Network Cabinet, Steel; door &amp; ventilation provisions as specified; (800 x 1000) (width x depth) mm; 42RU;</t>
  </si>
  <si>
    <t>a2710048</t>
  </si>
  <si>
    <t>a2710049</t>
  </si>
  <si>
    <t>a2710050</t>
  </si>
  <si>
    <t>a2710051</t>
  </si>
  <si>
    <t>B3/27/03</t>
  </si>
  <si>
    <t>a2710052</t>
  </si>
  <si>
    <t>a2710053</t>
  </si>
  <si>
    <t>a2710054</t>
  </si>
  <si>
    <t>a2710055</t>
  </si>
  <si>
    <t>a2710056</t>
  </si>
  <si>
    <t>a2710057</t>
  </si>
  <si>
    <t>a2710058</t>
  </si>
  <si>
    <t>a2710059</t>
  </si>
  <si>
    <t>a2710060</t>
  </si>
  <si>
    <t>a2710061</t>
  </si>
  <si>
    <t>B3/27/04</t>
  </si>
  <si>
    <t>Single port Data outlet RJ45, ceiling mounted</t>
  </si>
  <si>
    <t>a2710062</t>
  </si>
  <si>
    <t>a2710063</t>
  </si>
  <si>
    <t>a2710064</t>
  </si>
  <si>
    <t>a2710065</t>
  </si>
  <si>
    <t>a2710066</t>
  </si>
  <si>
    <t>a2710067</t>
  </si>
  <si>
    <t>a2710068</t>
  </si>
  <si>
    <t>Outdoor Dual port Data outlet RJ45; pole mounted</t>
  </si>
  <si>
    <t>a2710069</t>
  </si>
  <si>
    <t>Outdoor Dual port Data outlet RJ45; wall mounted</t>
  </si>
  <si>
    <t>a2710070</t>
  </si>
  <si>
    <t>Outdoor Dual port Data outlet RJ45; floor mounted</t>
  </si>
  <si>
    <t>a2710071</t>
  </si>
  <si>
    <t>a2710072</t>
  </si>
  <si>
    <t>a2710073</t>
  </si>
  <si>
    <t>a2720031</t>
  </si>
  <si>
    <t>a2720032</t>
  </si>
  <si>
    <t>a2720033</t>
  </si>
  <si>
    <t>a2720034</t>
  </si>
  <si>
    <t>B3/27/05</t>
  </si>
  <si>
    <t>a2720035</t>
  </si>
  <si>
    <t>a2720036</t>
  </si>
  <si>
    <t>a2720037</t>
  </si>
  <si>
    <t>a2720038</t>
  </si>
  <si>
    <t>a2720039</t>
  </si>
  <si>
    <t>a2720040</t>
  </si>
  <si>
    <t>a2720041</t>
  </si>
  <si>
    <t>a2720042</t>
  </si>
  <si>
    <t>a2720043</t>
  </si>
  <si>
    <t>a2720044</t>
  </si>
  <si>
    <t>a2720045</t>
  </si>
  <si>
    <t>a2720046</t>
  </si>
  <si>
    <t>a2720047</t>
  </si>
  <si>
    <t>B3/27/06</t>
  </si>
  <si>
    <t>wall mounted IP Phone, as specified;</t>
  </si>
  <si>
    <t>a2730013</t>
  </si>
  <si>
    <t>a2730014</t>
  </si>
  <si>
    <t>a2730015</t>
  </si>
  <si>
    <t>a2730016</t>
  </si>
  <si>
    <t>a2730017</t>
  </si>
  <si>
    <t>a2730018</t>
  </si>
  <si>
    <t>a2730019</t>
  </si>
  <si>
    <t>B3/27/07</t>
  </si>
  <si>
    <t>a2741180</t>
  </si>
  <si>
    <t>a2741181</t>
  </si>
  <si>
    <t>a2741182</t>
  </si>
  <si>
    <t>a2741183</t>
  </si>
  <si>
    <t>a2741184</t>
  </si>
  <si>
    <t>a2741185</t>
  </si>
  <si>
    <t>a2741186</t>
  </si>
  <si>
    <t>a2741187</t>
  </si>
  <si>
    <t>a2741188</t>
  </si>
  <si>
    <t>a2741189</t>
  </si>
  <si>
    <t>a2741190</t>
  </si>
  <si>
    <t>a2741191</t>
  </si>
  <si>
    <t>a2741192</t>
  </si>
  <si>
    <t>B3/27/08</t>
  </si>
  <si>
    <t>a2741193</t>
  </si>
  <si>
    <t>a2741194</t>
  </si>
  <si>
    <t>a2741195</t>
  </si>
  <si>
    <t>a2741196</t>
  </si>
  <si>
    <t>a2741197</t>
  </si>
  <si>
    <t>a2741198</t>
  </si>
  <si>
    <t>274116.51 - INTEGRATED AUDIOVISUAL SYSTEMS AND EQUIPMENT -  FOR TRAINING ROOM</t>
  </si>
  <si>
    <t>a2741199</t>
  </si>
  <si>
    <t>a2741200</t>
  </si>
  <si>
    <t>a2741201</t>
  </si>
  <si>
    <t>a2741202</t>
  </si>
  <si>
    <t>a2741203</t>
  </si>
  <si>
    <t>Lectern/Table Mounted Gooseneck Cardioid microphone;</t>
  </si>
  <si>
    <t>a2741204</t>
  </si>
  <si>
    <t>B3/27/09</t>
  </si>
  <si>
    <t>Interactive panel displays;</t>
  </si>
  <si>
    <t>a2741205</t>
  </si>
  <si>
    <t>a2741206</t>
  </si>
  <si>
    <t>a2741207</t>
  </si>
  <si>
    <t>a2741208</t>
  </si>
  <si>
    <t>a2741209</t>
  </si>
  <si>
    <t>a2741210</t>
  </si>
  <si>
    <t>a2741211</t>
  </si>
  <si>
    <t>HDMI Audio De-Embedder;</t>
  </si>
  <si>
    <t>a2741212</t>
  </si>
  <si>
    <t>a2741213</t>
  </si>
  <si>
    <t>Projector;</t>
  </si>
  <si>
    <t>a2741214</t>
  </si>
  <si>
    <t>a2741215</t>
  </si>
  <si>
    <t>a2741216</t>
  </si>
  <si>
    <t>a2741217</t>
  </si>
  <si>
    <t>a2741218</t>
  </si>
  <si>
    <t>B3/27/10</t>
  </si>
  <si>
    <t>a2741219</t>
  </si>
  <si>
    <t>a2741220</t>
  </si>
  <si>
    <t>274116.62 - INTEGRATED AUDIOVISUAL SYSTEMS AND EQUIPMENT -  FOR INDUSTRIAL CONTROL ROOM</t>
  </si>
  <si>
    <t>a2741221</t>
  </si>
  <si>
    <t>a2741222</t>
  </si>
  <si>
    <t>(6 x 2) 65" Led Video wall display;</t>
  </si>
  <si>
    <t>a2741223</t>
  </si>
  <si>
    <t>Video wall Controller;</t>
  </si>
  <si>
    <t>a2741224</t>
  </si>
  <si>
    <t>a2741225</t>
  </si>
  <si>
    <t>Video wall rack;</t>
  </si>
  <si>
    <t>a2741226</t>
  </si>
  <si>
    <t>a2741227</t>
  </si>
  <si>
    <t>a2741228</t>
  </si>
  <si>
    <t>50"  flat panel displays;</t>
  </si>
  <si>
    <t>a2741229</t>
  </si>
  <si>
    <t>B3/27/11</t>
  </si>
  <si>
    <t>(3x2) 55" Video Wall LCD flat panel displays (with LED backlight) ;</t>
  </si>
  <si>
    <t>a2741230</t>
  </si>
  <si>
    <t>a2741231</t>
  </si>
  <si>
    <t>a2741232</t>
  </si>
  <si>
    <t>a2741233</t>
  </si>
  <si>
    <t>a2741234</t>
  </si>
  <si>
    <t>a2750039</t>
  </si>
  <si>
    <t>Ceiling mounted Loudspeaker;</t>
  </si>
  <si>
    <t>a2750040</t>
  </si>
  <si>
    <t>wall mounted Loudspeaker; weather proof;</t>
  </si>
  <si>
    <t>a2750041</t>
  </si>
  <si>
    <t>a2750042</t>
  </si>
  <si>
    <t>Power Amplifier;</t>
  </si>
  <si>
    <t>a2750043</t>
  </si>
  <si>
    <t>a2750044</t>
  </si>
  <si>
    <t>a2750045</t>
  </si>
  <si>
    <t>B3/27/12</t>
  </si>
  <si>
    <t>a2750046</t>
  </si>
  <si>
    <t>a2750047</t>
  </si>
  <si>
    <t>a2750048</t>
  </si>
  <si>
    <t>a2750049</t>
  </si>
  <si>
    <t>a2750050</t>
  </si>
  <si>
    <t>a2750051</t>
  </si>
  <si>
    <t>a2750052</t>
  </si>
  <si>
    <t>a2750053</t>
  </si>
  <si>
    <t>a2750054</t>
  </si>
  <si>
    <t>a2750055</t>
  </si>
  <si>
    <t>a2750056</t>
  </si>
  <si>
    <t>a2750057</t>
  </si>
  <si>
    <t>a2750058</t>
  </si>
  <si>
    <t>B3/27/13</t>
  </si>
  <si>
    <t>275225 - Queuing Management System</t>
  </si>
  <si>
    <t>controller;</t>
  </si>
  <si>
    <t>a2750059</t>
  </si>
  <si>
    <t>Keypad</t>
  </si>
  <si>
    <t>a2750060</t>
  </si>
  <si>
    <t>Ticket Dispenser;</t>
  </si>
  <si>
    <t>a2750061</t>
  </si>
  <si>
    <t>Main display;</t>
  </si>
  <si>
    <t>a2750062</t>
  </si>
  <si>
    <t>Counter Sub display;</t>
  </si>
  <si>
    <t>a2750063</t>
  </si>
  <si>
    <t>a2750064</t>
  </si>
  <si>
    <t>a2750065</t>
  </si>
  <si>
    <t>B3/28/01</t>
  </si>
  <si>
    <t>b2815019</t>
  </si>
  <si>
    <t>b2815020</t>
  </si>
  <si>
    <t>b2815021</t>
  </si>
  <si>
    <t>b2815022</t>
  </si>
  <si>
    <t>b2815023</t>
  </si>
  <si>
    <t>Door contact;</t>
  </si>
  <si>
    <t>b2815024</t>
  </si>
  <si>
    <t>b2815025</t>
  </si>
  <si>
    <t>b2815026</t>
  </si>
  <si>
    <t>b2815027</t>
  </si>
  <si>
    <t>b2820019</t>
  </si>
  <si>
    <t>B3/28/02</t>
  </si>
  <si>
    <t>b2820020</t>
  </si>
  <si>
    <t>Fixed dome camera, 5 Megapixel Resolution; wall mounted; weatherproof;</t>
  </si>
  <si>
    <t>b2820021</t>
  </si>
  <si>
    <t>b2820022</t>
  </si>
  <si>
    <t>b2820023</t>
  </si>
  <si>
    <t>b2820024</t>
  </si>
  <si>
    <t>b2820025</t>
  </si>
  <si>
    <t>b2820026</t>
  </si>
  <si>
    <t>b2820027</t>
  </si>
  <si>
    <t>b2846037</t>
  </si>
  <si>
    <t>b2846038</t>
  </si>
  <si>
    <t>b2846039</t>
  </si>
  <si>
    <t>b2846040</t>
  </si>
  <si>
    <t>b2846041</t>
  </si>
  <si>
    <t>b2846042</t>
  </si>
  <si>
    <t>b2846043</t>
  </si>
  <si>
    <t>B3/28/03</t>
  </si>
  <si>
    <t>Beam detector (transmitter and Receiver)</t>
  </si>
  <si>
    <t>b2846044</t>
  </si>
  <si>
    <t>b2846045</t>
  </si>
  <si>
    <t>b2846046</t>
  </si>
  <si>
    <t>b2846047</t>
  </si>
  <si>
    <t>b2846048</t>
  </si>
  <si>
    <t>Strobe light;</t>
  </si>
  <si>
    <t>b2846049</t>
  </si>
  <si>
    <t>b2846050</t>
  </si>
  <si>
    <t>b2846051</t>
  </si>
  <si>
    <t>b2846052</t>
  </si>
  <si>
    <t>b2846053</t>
  </si>
  <si>
    <t>b2846054</t>
  </si>
  <si>
    <t>B3/28/04</t>
  </si>
  <si>
    <t>b2846055</t>
  </si>
  <si>
    <t>b2846056</t>
  </si>
  <si>
    <t>B3/31/01</t>
  </si>
  <si>
    <t>e3110012</t>
  </si>
  <si>
    <t>Clearing the site generally-MTH</t>
  </si>
  <si>
    <t>B3/31/02</t>
  </si>
  <si>
    <t>B3/32/01</t>
  </si>
  <si>
    <t>B3/32/02</t>
  </si>
  <si>
    <t>Light Beige Precast Concrete Pavers - 200x600x60mm, 50mm sand bedding layer, 200mm aggregate base course, geotextile, 300mm capillary break layer.</t>
  </si>
  <si>
    <t>B3/32/03</t>
  </si>
  <si>
    <t>B3/32/04</t>
  </si>
  <si>
    <t>Parking Shade Structures</t>
  </si>
  <si>
    <t>107300</t>
  </si>
  <si>
    <t>Arc Cantilever for Cars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</si>
  <si>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J1073001</t>
  </si>
  <si>
    <t>Shade structure</t>
  </si>
  <si>
    <t>Arc Cantilever for Cars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</si>
  <si>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1,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</si>
  <si>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Arc Cantilever for Busses - Type 2, Custom shade structures - made of tensile shade structure with hot dip galvanized steel powder coated in beige color RAL 8028 and polyester meshed fabric with PVC coating in off-white color including concrete foundations, waterproofing with all necessary fixure and foundation</t>
  </si>
  <si>
    <t>B3/32/05</t>
  </si>
  <si>
    <t>Senna Italica</t>
  </si>
  <si>
    <t>f3293015</t>
  </si>
  <si>
    <t>B3/32/06</t>
  </si>
  <si>
    <t>Lampranthus Glaucus</t>
  </si>
  <si>
    <t>f3293026</t>
  </si>
  <si>
    <t>Gravel 70% + Aloe Vera 20% + Lampranthus Glaucus 10%</t>
  </si>
  <si>
    <t>Aloe Vera</t>
  </si>
  <si>
    <t>f3293016</t>
  </si>
  <si>
    <t>B3/32/07</t>
  </si>
  <si>
    <t>Gravel 75% + Pennisetum Setaceum Rubrum 25%</t>
  </si>
  <si>
    <t>B3/33/01</t>
  </si>
  <si>
    <t>For MTH</t>
  </si>
  <si>
    <t>g3310025</t>
  </si>
  <si>
    <t>g3310026</t>
  </si>
  <si>
    <t>For Washing Bay Area</t>
  </si>
  <si>
    <t>g3310027</t>
  </si>
  <si>
    <t>g3310028</t>
  </si>
  <si>
    <t>B3/33/02</t>
  </si>
  <si>
    <t>g3310029</t>
  </si>
  <si>
    <t>g3310030</t>
  </si>
  <si>
    <t>B3/33/03</t>
  </si>
  <si>
    <t>Flow Discharge  29.7 L/s</t>
  </si>
  <si>
    <t>g3312233</t>
  </si>
  <si>
    <t>Head 6 Bar</t>
  </si>
  <si>
    <t>g3310031</t>
  </si>
  <si>
    <t>g3310032</t>
  </si>
  <si>
    <t>B3/33/04</t>
  </si>
  <si>
    <t>g3310033</t>
  </si>
  <si>
    <t>g3310034</t>
  </si>
  <si>
    <t>g3310035</t>
  </si>
  <si>
    <t>B3/33/05</t>
  </si>
  <si>
    <t>g3310036</t>
  </si>
  <si>
    <t>g3331005</t>
  </si>
  <si>
    <t>g3331006</t>
  </si>
  <si>
    <t>B3/33/06</t>
  </si>
  <si>
    <t>g3334003</t>
  </si>
  <si>
    <t>g3311012</t>
  </si>
  <si>
    <t>g3311013</t>
  </si>
  <si>
    <t>g3311014</t>
  </si>
  <si>
    <t>B3/33/07</t>
  </si>
  <si>
    <t>g3311015</t>
  </si>
  <si>
    <t>g3311016</t>
  </si>
  <si>
    <t>g3311017</t>
  </si>
  <si>
    <t>B3/33/08</t>
  </si>
  <si>
    <t>40 m3 effective volume GLS tank with 500 mm free board minimum</t>
  </si>
  <si>
    <t>g3316003</t>
  </si>
  <si>
    <t>B4/03/01</t>
  </si>
  <si>
    <t>Distribution Center (DC):</t>
  </si>
  <si>
    <t>B4/03/02</t>
  </si>
  <si>
    <t>B4/03/03</t>
  </si>
  <si>
    <t>B4/04/01</t>
  </si>
  <si>
    <t>B4/05/01</t>
  </si>
  <si>
    <t>B4/05/02</t>
  </si>
  <si>
    <t>E0551334</t>
  </si>
  <si>
    <t>GI Ladders DC Building</t>
  </si>
  <si>
    <t>E0553004</t>
  </si>
  <si>
    <t>Trench cover; galvanized steel;DC</t>
  </si>
  <si>
    <t>B4/05/03</t>
  </si>
  <si>
    <t>E0559004</t>
  </si>
  <si>
    <t>Safety barriers - DC</t>
  </si>
  <si>
    <t>E0559008</t>
  </si>
  <si>
    <t>Pipe bollards - DC</t>
  </si>
  <si>
    <t>H0831004</t>
  </si>
  <si>
    <t>Hatch covers-DC</t>
  </si>
  <si>
    <t>E0553008</t>
  </si>
  <si>
    <t>Channel grating - DC</t>
  </si>
  <si>
    <t>we assumed provisional quantities 18m2</t>
  </si>
  <si>
    <t>B4/05/04</t>
  </si>
  <si>
    <t>E0552004</t>
  </si>
  <si>
    <t>Floor mounted -DC Building</t>
  </si>
  <si>
    <t>we assumed provisional quantities 101LM</t>
  </si>
  <si>
    <t>E0552008</t>
  </si>
  <si>
    <t>Wall mounted -DC Building</t>
  </si>
  <si>
    <t>B4/06/01</t>
  </si>
  <si>
    <t>F0641013</t>
  </si>
  <si>
    <t>Shoe rack, size 2 NOS, 2000mm x 300mm x 1350mm (Assume)</t>
  </si>
  <si>
    <t>we assumed provisional quantities 4LM</t>
  </si>
  <si>
    <t>B4/06/02</t>
  </si>
  <si>
    <t>F0682013</t>
  </si>
  <si>
    <t>GRP access ladder -DC</t>
  </si>
  <si>
    <t>B4/07/01</t>
  </si>
  <si>
    <t>B4/07/02</t>
  </si>
  <si>
    <t>B4/07/03</t>
  </si>
  <si>
    <t>Standing seam aluminuim roof system, factory formed and field assembled, high performance coating finish; including rockwool thermal insulation, structural deck, vapour barrier, secondary steel structure, purlins, halter clip, gutter, fittings and fixings; complete; as specified and shown on Drawings.</t>
  </si>
  <si>
    <t>Corrugated metal sheet to walls</t>
  </si>
  <si>
    <t>G0742132</t>
  </si>
  <si>
    <t>INSULATED METAL WALL PANELS Corrugated metal sheet to walls</t>
  </si>
  <si>
    <t>B4/07/04</t>
  </si>
  <si>
    <t>B4/08/01</t>
  </si>
  <si>
    <t>Size 800 x 2100 high</t>
  </si>
  <si>
    <t>H0811053</t>
  </si>
  <si>
    <t>Size 900 x 2100 high</t>
  </si>
  <si>
    <t>H0811054</t>
  </si>
  <si>
    <t>H0811055</t>
  </si>
  <si>
    <t>Size 1100 x 2100 high</t>
  </si>
  <si>
    <t>H0811056</t>
  </si>
  <si>
    <t>Size 1800 x 2100 high</t>
  </si>
  <si>
    <t>H0811057</t>
  </si>
  <si>
    <t>Size 2200 x 2100 high</t>
  </si>
  <si>
    <t>H0811058</t>
  </si>
  <si>
    <t>H0836004</t>
  </si>
  <si>
    <t>Electrical closets -DC</t>
  </si>
  <si>
    <t>B4/08/02</t>
  </si>
  <si>
    <t>H0831013</t>
  </si>
  <si>
    <t>Water tank access panel -DC</t>
  </si>
  <si>
    <t>Size 860 x 2100 high</t>
  </si>
  <si>
    <t>B4/08/03</t>
  </si>
  <si>
    <t>To suit opening; size 2500 x 3000 high</t>
  </si>
  <si>
    <t>H0833009</t>
  </si>
  <si>
    <t>To suit opening; size 2750 x 3000 high</t>
  </si>
  <si>
    <t>H0833010</t>
  </si>
  <si>
    <t>H0833011</t>
  </si>
  <si>
    <t>To suit opening; size 3500 x 4500 high</t>
  </si>
  <si>
    <t>H0833012</t>
  </si>
  <si>
    <t>H0833013</t>
  </si>
  <si>
    <t>To suit opening; size 3050 x 4100 high</t>
  </si>
  <si>
    <t>H0833014</t>
  </si>
  <si>
    <t>To suit opening; size 5550 x 4100 high</t>
  </si>
  <si>
    <t>H0833015</t>
  </si>
  <si>
    <t>Fresh Air penthouses</t>
  </si>
  <si>
    <t>Exhaust penthouses</t>
  </si>
  <si>
    <t>B4/09/01</t>
  </si>
  <si>
    <t>B4/09/02</t>
  </si>
  <si>
    <t>B4/09/03</t>
  </si>
  <si>
    <t>Floors; walkway and stairs</t>
  </si>
  <si>
    <t>B4/10/01</t>
  </si>
  <si>
    <t>Toilet accessories (Number of toilets=6)</t>
  </si>
  <si>
    <t>J1028004</t>
  </si>
  <si>
    <t>B4/10/02</t>
  </si>
  <si>
    <t>B4/11/01</t>
  </si>
  <si>
    <t>K1130004</t>
  </si>
  <si>
    <t>Kitchen appliance - DC</t>
  </si>
  <si>
    <t>B4/11/02</t>
  </si>
  <si>
    <t>Provide Equipment for regeneration kitchen that includes the following equipment and not limited to: walk-in fridge, walk-in freezer, Pass Through Fridge, Pass Through Hot Holding, Hand Sinks, Electronic Faucet, Dish Dispenser, Cutlery Dispenser, Tray Slider, Drop-In Cold Well, Sneeze Guard, Drop-In Hot Well,</t>
  </si>
  <si>
    <t>B4/12/01</t>
  </si>
  <si>
    <t>L1250004</t>
  </si>
  <si>
    <t>L1232004</t>
  </si>
  <si>
    <t>Pantry floor and wall mounted cabinets-DC</t>
  </si>
  <si>
    <t>L1236004</t>
  </si>
  <si>
    <t>Vanity counter - DC</t>
  </si>
  <si>
    <t>B4/14/01</t>
  </si>
  <si>
    <t>145200 MATERIAL HANDLING EQUIPMENT</t>
  </si>
  <si>
    <t>Dock Leveller</t>
  </si>
  <si>
    <t>A dock leveller is installed at each truck dock, designed to adjust the dock's height to align seamlessly with the height of the truck container. This feature ensures a smooth transition for loading and unloading operations, facilitating efficient and safe material handling.</t>
  </si>
  <si>
    <t>N1450001</t>
  </si>
  <si>
    <t>Reach Truck</t>
  </si>
  <si>
    <t>Electric-driven reach truck designed for high-efficiency material handling, capable of accessing 7-level high bay pallet racking.</t>
  </si>
  <si>
    <t>N1450002</t>
  </si>
  <si>
    <t>Ride-on Pallet Jack</t>
  </si>
  <si>
    <t>Electric-driven ride-on pallet jack designed to transport pallets around the warehouse.</t>
  </si>
  <si>
    <t>N1450003</t>
  </si>
  <si>
    <t>Fork Lift</t>
  </si>
  <si>
    <t>Electric-driven Fork-Lift designed to transport pallets around the warehouse and load pallets into trucks in the Yard.</t>
  </si>
  <si>
    <t>N1450004</t>
  </si>
  <si>
    <t>Manual Pallet Jack</t>
  </si>
  <si>
    <t>Manual pallet jack designed to transport pallets around the warehouse.</t>
  </si>
  <si>
    <t>N1450005</t>
  </si>
  <si>
    <t>B4/14/02</t>
  </si>
  <si>
    <t>Pallet Racking</t>
  </si>
  <si>
    <t>Pallet Rack - 4 Level, 2 Pallets Per Bay</t>
  </si>
  <si>
    <t>positi</t>
  </si>
  <si>
    <t>N1450006</t>
  </si>
  <si>
    <t>Pallet Rack - 5 Level, 2 Pallets Per Bay</t>
  </si>
  <si>
    <t>N1450008</t>
  </si>
  <si>
    <t>Transport Trolleys</t>
  </si>
  <si>
    <t>Trolley 1600mmx820mmx760mm (HxLxW)</t>
  </si>
  <si>
    <t>N1450010</t>
  </si>
  <si>
    <t>Workstations</t>
  </si>
  <si>
    <t>Workstations of packing and order consolidation stations, including furniture, desktop computer and accessories</t>
  </si>
  <si>
    <t>N1450015</t>
  </si>
  <si>
    <t>No quanitiies excluded</t>
  </si>
  <si>
    <t>Labelling Machine</t>
  </si>
  <si>
    <t>Label printer, including hardware and software</t>
  </si>
  <si>
    <t>N1450016</t>
  </si>
  <si>
    <t>B4/14/03</t>
  </si>
  <si>
    <t>Label Scanner</t>
  </si>
  <si>
    <t>Label handheld scanner, including hardware and software</t>
  </si>
  <si>
    <t>N1450017</t>
  </si>
  <si>
    <t>Empty Pallets</t>
  </si>
  <si>
    <t>General, Cold Store, Controlled Drugs Store, Hazardous Goods Area, Radionuclide Goods Area, Quarantine Area, Spare Part Store / Ambient or Temp. 2°C to 8°C</t>
  </si>
  <si>
    <t>N1450018</t>
  </si>
  <si>
    <t>Ram protection for MHS equipment</t>
  </si>
  <si>
    <t>Ram protection to protect MHS equipment from impact by vehicle</t>
  </si>
  <si>
    <t>N1450019</t>
  </si>
  <si>
    <t>B4/21/01</t>
  </si>
  <si>
    <t>U2100149</t>
  </si>
  <si>
    <t>U2100150</t>
  </si>
  <si>
    <t>Type SP-3 (ESFR)</t>
  </si>
  <si>
    <t>U2100151</t>
  </si>
  <si>
    <t>Type SP-3 (CMDA)</t>
  </si>
  <si>
    <t>U2100152</t>
  </si>
  <si>
    <t>U2100153</t>
  </si>
  <si>
    <t>Type SP-5 (IN RACK)</t>
  </si>
  <si>
    <t>U2100154</t>
  </si>
  <si>
    <t>U2100155</t>
  </si>
  <si>
    <t>U2100156</t>
  </si>
  <si>
    <t>U2100157</t>
  </si>
  <si>
    <t>U2100158</t>
  </si>
  <si>
    <t>U2100159</t>
  </si>
  <si>
    <t>U2100160</t>
  </si>
  <si>
    <t>U2100161</t>
  </si>
  <si>
    <t>B4/21/02</t>
  </si>
  <si>
    <t>U2100162</t>
  </si>
  <si>
    <t>U2100163</t>
  </si>
  <si>
    <t>U2100164</t>
  </si>
  <si>
    <t>U2100165</t>
  </si>
  <si>
    <t>U2100166</t>
  </si>
  <si>
    <t>U2100167</t>
  </si>
  <si>
    <t>U2100168</t>
  </si>
  <si>
    <t>U2100169</t>
  </si>
  <si>
    <t>U2100170</t>
  </si>
  <si>
    <t>U2100171</t>
  </si>
  <si>
    <t>U2100172</t>
  </si>
  <si>
    <t>U2100173</t>
  </si>
  <si>
    <t>U2100174</t>
  </si>
  <si>
    <t>B4/21/03</t>
  </si>
  <si>
    <t>Preaction Valve</t>
  </si>
  <si>
    <t>U2100175</t>
  </si>
  <si>
    <t>U2100176</t>
  </si>
  <si>
    <t>U2100177</t>
  </si>
  <si>
    <t>U2100178</t>
  </si>
  <si>
    <t>U2100179</t>
  </si>
  <si>
    <t>U2100180</t>
  </si>
  <si>
    <t>U2100181</t>
  </si>
  <si>
    <t>U2100182</t>
  </si>
  <si>
    <t>U2100183</t>
  </si>
  <si>
    <t>U2100184</t>
  </si>
  <si>
    <t>U2100185</t>
  </si>
  <si>
    <t>B4/21/04</t>
  </si>
  <si>
    <t>U2100186</t>
  </si>
  <si>
    <t>Complete Novec 1230 system serving Main Communication Room in Mezzanine Floor as specified and shown on design drawings including acting and standby cylinders, valves, Instrumentation, controls and control panel, and all necessary accessories</t>
  </si>
  <si>
    <t>U2100187</t>
  </si>
  <si>
    <t>U2100188</t>
  </si>
  <si>
    <t>Complete Novec 1230 system serving Communication Room in Mezzanine Floor as specified and shown on design drawings including acting and standby cylinders, valves, Instrumentation, controls and control panel, and all necessary accessories</t>
  </si>
  <si>
    <t>U2100189</t>
  </si>
  <si>
    <t>U2100190</t>
  </si>
  <si>
    <t>B4/21/05</t>
  </si>
  <si>
    <t>U2100191</t>
  </si>
  <si>
    <t>U2100192</t>
  </si>
  <si>
    <t>U2100193</t>
  </si>
  <si>
    <t>B4/22/01</t>
  </si>
  <si>
    <t>V2205018</t>
  </si>
  <si>
    <t>V2205019</t>
  </si>
  <si>
    <t>V2205020</t>
  </si>
  <si>
    <t>V2205021</t>
  </si>
  <si>
    <t>V2205022</t>
  </si>
  <si>
    <t>V2205023</t>
  </si>
  <si>
    <t>V2205024</t>
  </si>
  <si>
    <t>V2205025</t>
  </si>
  <si>
    <t>V2207063</t>
  </si>
  <si>
    <t>B4/22/02</t>
  </si>
  <si>
    <t>V2207064</t>
  </si>
  <si>
    <t>V2207065</t>
  </si>
  <si>
    <t>V2207066</t>
  </si>
  <si>
    <t>V2207067</t>
  </si>
  <si>
    <t>V2207068</t>
  </si>
  <si>
    <t>V2207069</t>
  </si>
  <si>
    <t>V2207070</t>
  </si>
  <si>
    <t>V2207071</t>
  </si>
  <si>
    <t>V2207072</t>
  </si>
  <si>
    <t>V2207073</t>
  </si>
  <si>
    <t>B4/22/03</t>
  </si>
  <si>
    <t>V2207074</t>
  </si>
  <si>
    <t>V2207075</t>
  </si>
  <si>
    <t>V2207076</t>
  </si>
  <si>
    <t>V2207077</t>
  </si>
  <si>
    <t>V2207078</t>
  </si>
  <si>
    <t>V2207079</t>
  </si>
  <si>
    <t>V2207080</t>
  </si>
  <si>
    <t>V2207081</t>
  </si>
  <si>
    <t>V2207082</t>
  </si>
  <si>
    <t>V2207083</t>
  </si>
  <si>
    <t>V2207084</t>
  </si>
  <si>
    <t>B4/22/04</t>
  </si>
  <si>
    <t>V2207085</t>
  </si>
  <si>
    <t>V2210092</t>
  </si>
  <si>
    <t>V2210093</t>
  </si>
  <si>
    <t>V2210094</t>
  </si>
  <si>
    <t>V2210095</t>
  </si>
  <si>
    <t>V2210096</t>
  </si>
  <si>
    <t>V2210097</t>
  </si>
  <si>
    <t>V2210098</t>
  </si>
  <si>
    <t>V2210099</t>
  </si>
  <si>
    <t>V2210100</t>
  </si>
  <si>
    <t>V2210101</t>
  </si>
  <si>
    <t>V2210102</t>
  </si>
  <si>
    <t>V2210103</t>
  </si>
  <si>
    <t>V2210104</t>
  </si>
  <si>
    <t>B4/22/05</t>
  </si>
  <si>
    <t>V2210105</t>
  </si>
  <si>
    <t>V2210106</t>
  </si>
  <si>
    <t>V2210107</t>
  </si>
  <si>
    <t>V2210108</t>
  </si>
  <si>
    <t>V2210109</t>
  </si>
  <si>
    <t>V2210110</t>
  </si>
  <si>
    <t>V2210111</t>
  </si>
  <si>
    <t>V2210112</t>
  </si>
  <si>
    <t>V2210113</t>
  </si>
  <si>
    <t>V2210114</t>
  </si>
  <si>
    <t>V2210115</t>
  </si>
  <si>
    <t>V2210116</t>
  </si>
  <si>
    <t>B4/22/06</t>
  </si>
  <si>
    <t>V2210117</t>
  </si>
  <si>
    <t>V2210118</t>
  </si>
  <si>
    <t>V2210119</t>
  </si>
  <si>
    <t>V2210120</t>
  </si>
  <si>
    <t>V2210121</t>
  </si>
  <si>
    <t>V2210122</t>
  </si>
  <si>
    <t>CP-DC-MZ-01</t>
  </si>
  <si>
    <t>V2211012</t>
  </si>
  <si>
    <t>CP-DC-MZ-02</t>
  </si>
  <si>
    <t>V2211013</t>
  </si>
  <si>
    <t>BP-DC-MZ-01</t>
  </si>
  <si>
    <t>V2211014</t>
  </si>
  <si>
    <t>B4/22/07</t>
  </si>
  <si>
    <t>BP-DCS-B1-0101 TO 01-03</t>
  </si>
  <si>
    <t>V2211015</t>
  </si>
  <si>
    <t>PU-DC-MZ-01</t>
  </si>
  <si>
    <t>V2211016</t>
  </si>
  <si>
    <t>GRP tank, water volume of 2000L</t>
  </si>
  <si>
    <t>V2211017</t>
  </si>
  <si>
    <t>V2213080</t>
  </si>
  <si>
    <t>V2213081</t>
  </si>
  <si>
    <t>V2213082</t>
  </si>
  <si>
    <t>V2213083</t>
  </si>
  <si>
    <t>V2213084</t>
  </si>
  <si>
    <t>V2213085</t>
  </si>
  <si>
    <t>B4/22/08</t>
  </si>
  <si>
    <t>V2213086</t>
  </si>
  <si>
    <t>V2213087</t>
  </si>
  <si>
    <t>315 mm dia</t>
  </si>
  <si>
    <t>V2213088</t>
  </si>
  <si>
    <t>V2213089</t>
  </si>
  <si>
    <t>V2213090</t>
  </si>
  <si>
    <t>V2213091</t>
  </si>
  <si>
    <t>V2213092</t>
  </si>
  <si>
    <t>V2213093</t>
  </si>
  <si>
    <t>V2213094</t>
  </si>
  <si>
    <t>V2213095</t>
  </si>
  <si>
    <t>V2213096</t>
  </si>
  <si>
    <t>B4/22/09</t>
  </si>
  <si>
    <t>V2213097</t>
  </si>
  <si>
    <t>GI-DC-GF-01</t>
  </si>
  <si>
    <t>V2213098</t>
  </si>
  <si>
    <t>V2213099</t>
  </si>
  <si>
    <t>V2213100</t>
  </si>
  <si>
    <t>V2214016</t>
  </si>
  <si>
    <t>Cast iron roof drain</t>
  </si>
  <si>
    <t>Type RD-1 200 mm dia</t>
  </si>
  <si>
    <t>V2214017</t>
  </si>
  <si>
    <t>Type RD-2 160 mm dia</t>
  </si>
  <si>
    <t>V2214018</t>
  </si>
  <si>
    <t>V2214019</t>
  </si>
  <si>
    <t>V2214020</t>
  </si>
  <si>
    <t>V2214021</t>
  </si>
  <si>
    <t>B4/22/10</t>
  </si>
  <si>
    <t>SP-DCS-B1-01</t>
  </si>
  <si>
    <t>V2213101</t>
  </si>
  <si>
    <t>V2213102</t>
  </si>
  <si>
    <t>WS-ETS2-GR-01</t>
  </si>
  <si>
    <t>V2213103</t>
  </si>
  <si>
    <t>SOFT TANK</t>
  </si>
  <si>
    <t>V2213104</t>
  </si>
  <si>
    <t>SWT-ETS2-GR-01</t>
  </si>
  <si>
    <t>V2213105</t>
  </si>
  <si>
    <t>V2230022</t>
  </si>
  <si>
    <t>V2230023</t>
  </si>
  <si>
    <t>B4/22/11</t>
  </si>
  <si>
    <t>EWH-DC-GF-01</t>
  </si>
  <si>
    <t>V2230024</t>
  </si>
  <si>
    <t>EWH-CC-GF-01</t>
  </si>
  <si>
    <t>V2230025</t>
  </si>
  <si>
    <t>EWH-CC-GF-02</t>
  </si>
  <si>
    <t>V2230026</t>
  </si>
  <si>
    <t>V2240033</t>
  </si>
  <si>
    <t>V2240034</t>
  </si>
  <si>
    <t>V2240035</t>
  </si>
  <si>
    <t>V2240036</t>
  </si>
  <si>
    <t>V2240037</t>
  </si>
  <si>
    <t>V2240038</t>
  </si>
  <si>
    <t>V2240039</t>
  </si>
  <si>
    <t>B4/22/12</t>
  </si>
  <si>
    <t>V2240040</t>
  </si>
  <si>
    <t>V2240041</t>
  </si>
  <si>
    <t>V2240042</t>
  </si>
  <si>
    <t>V2240043</t>
  </si>
  <si>
    <t>V2240044</t>
  </si>
  <si>
    <t>B4/23/01</t>
  </si>
  <si>
    <t>W2305019</t>
  </si>
  <si>
    <t>W2305020</t>
  </si>
  <si>
    <t>W2305021</t>
  </si>
  <si>
    <t>W2305022</t>
  </si>
  <si>
    <t>W2305023</t>
  </si>
  <si>
    <t>W2305024</t>
  </si>
  <si>
    <t>W2307107</t>
  </si>
  <si>
    <t>W2307108</t>
  </si>
  <si>
    <t>W2307109</t>
  </si>
  <si>
    <t>B4/23/02</t>
  </si>
  <si>
    <t>W2307110</t>
  </si>
  <si>
    <t>W2307111</t>
  </si>
  <si>
    <t>W2307112</t>
  </si>
  <si>
    <t>W2307113</t>
  </si>
  <si>
    <t>W2307114</t>
  </si>
  <si>
    <t>W2307115</t>
  </si>
  <si>
    <t>W2307116</t>
  </si>
  <si>
    <t>W2307117</t>
  </si>
  <si>
    <t>W2307118</t>
  </si>
  <si>
    <t>W2307119</t>
  </si>
  <si>
    <t>W2307120</t>
  </si>
  <si>
    <t>W2307121</t>
  </si>
  <si>
    <t>W2307122</t>
  </si>
  <si>
    <t>W2307123</t>
  </si>
  <si>
    <t>W2307124</t>
  </si>
  <si>
    <t>B4/23/03</t>
  </si>
  <si>
    <t>W2307125</t>
  </si>
  <si>
    <t>W2307126</t>
  </si>
  <si>
    <t>W2307127</t>
  </si>
  <si>
    <t>W2307128</t>
  </si>
  <si>
    <t>W2307129</t>
  </si>
  <si>
    <t>W2307130</t>
  </si>
  <si>
    <t>W2307131</t>
  </si>
  <si>
    <t>W2307132</t>
  </si>
  <si>
    <t>W2307133</t>
  </si>
  <si>
    <t>W2307134</t>
  </si>
  <si>
    <t>W2307135</t>
  </si>
  <si>
    <t>W2307136</t>
  </si>
  <si>
    <t>W2309004</t>
  </si>
  <si>
    <t>B4/23/04</t>
  </si>
  <si>
    <t>W2310046</t>
  </si>
  <si>
    <t>W2310047</t>
  </si>
  <si>
    <t>W2310048</t>
  </si>
  <si>
    <t>W2310049</t>
  </si>
  <si>
    <t>W2310050</t>
  </si>
  <si>
    <t>W2310051</t>
  </si>
  <si>
    <t>W2310052</t>
  </si>
  <si>
    <t>W2310053</t>
  </si>
  <si>
    <t>W2310054</t>
  </si>
  <si>
    <t>W2310055</t>
  </si>
  <si>
    <t>W2310056</t>
  </si>
  <si>
    <t>W2310057</t>
  </si>
  <si>
    <t>W2310058</t>
  </si>
  <si>
    <t>W2310059</t>
  </si>
  <si>
    <t>B4/23/05</t>
  </si>
  <si>
    <t>FT-DC-01&amp;02</t>
  </si>
  <si>
    <t>W2310060</t>
  </si>
  <si>
    <t>W2310061</t>
  </si>
  <si>
    <t>FOP-DC-01</t>
  </si>
  <si>
    <t>W2310062</t>
  </si>
  <si>
    <t>W2320108</t>
  </si>
  <si>
    <t>W2320109</t>
  </si>
  <si>
    <t>W2320110</t>
  </si>
  <si>
    <t>W2320111</t>
  </si>
  <si>
    <t>W2320112</t>
  </si>
  <si>
    <t>W2320113</t>
  </si>
  <si>
    <t>W2320114</t>
  </si>
  <si>
    <t>W2320115</t>
  </si>
  <si>
    <t>W2320116</t>
  </si>
  <si>
    <t>W2320117</t>
  </si>
  <si>
    <t>W2320118</t>
  </si>
  <si>
    <t>B4/23/06</t>
  </si>
  <si>
    <t>W2320119</t>
  </si>
  <si>
    <t>W2320120</t>
  </si>
  <si>
    <t>W2320121</t>
  </si>
  <si>
    <t>W2320122</t>
  </si>
  <si>
    <t>W2320123</t>
  </si>
  <si>
    <t>W2320124</t>
  </si>
  <si>
    <t>W2320125</t>
  </si>
  <si>
    <t>W2320126</t>
  </si>
  <si>
    <t>W2320127</t>
  </si>
  <si>
    <t>W2320128</t>
  </si>
  <si>
    <t>W2320129</t>
  </si>
  <si>
    <t>W2320130</t>
  </si>
  <si>
    <t>ET-ETS2-GR-01&amp;02</t>
  </si>
  <si>
    <t>W2320131</t>
  </si>
  <si>
    <t>ET-DC-MZ-01</t>
  </si>
  <si>
    <t>W2320132</t>
  </si>
  <si>
    <t>AS-DC-ETS1-GR-01</t>
  </si>
  <si>
    <t>W2320133</t>
  </si>
  <si>
    <t>AS-DC-ETS2-GR-01</t>
  </si>
  <si>
    <t>W2320134</t>
  </si>
  <si>
    <t>B4/23/07</t>
  </si>
  <si>
    <t>CWP-DC-ETS1-GR-01 TO 04</t>
  </si>
  <si>
    <t>W2320135</t>
  </si>
  <si>
    <t>MUP-DC-ETS1-GR-01</t>
  </si>
  <si>
    <t>W2320136</t>
  </si>
  <si>
    <t>CWP-DC-ETS2-GR-01 TO 04</t>
  </si>
  <si>
    <t>W2320137</t>
  </si>
  <si>
    <t>MUP-DC-ETS2-GR-01</t>
  </si>
  <si>
    <t>W2320138</t>
  </si>
  <si>
    <t>W2325004</t>
  </si>
  <si>
    <t>CTU-ETS2-GR-01</t>
  </si>
  <si>
    <t>W2325005</t>
  </si>
  <si>
    <t>KG</t>
  </si>
  <si>
    <t>W2331010</t>
  </si>
  <si>
    <t>W2331011</t>
  </si>
  <si>
    <t>W2331012</t>
  </si>
  <si>
    <t>B4/23/08</t>
  </si>
  <si>
    <t>W2330016</t>
  </si>
  <si>
    <t>W2330017</t>
  </si>
  <si>
    <t>W2330018</t>
  </si>
  <si>
    <t>W2330019</t>
  </si>
  <si>
    <t>DC BUILDING</t>
  </si>
  <si>
    <t>EF.DC-MEZZ-01</t>
  </si>
  <si>
    <t>W2334056</t>
  </si>
  <si>
    <t>EF.DC-MEZZ-02</t>
  </si>
  <si>
    <t>W2334057</t>
  </si>
  <si>
    <t>EF.DC-MEZZ-03</t>
  </si>
  <si>
    <t>W2334058</t>
  </si>
  <si>
    <t>EF.DC-MEZZ-04</t>
  </si>
  <si>
    <t>W2334059</t>
  </si>
  <si>
    <t>EF.DC-MEZZ-05</t>
  </si>
  <si>
    <t>W2334060</t>
  </si>
  <si>
    <t>EF.DC-MEZZ-06</t>
  </si>
  <si>
    <t>W2334061</t>
  </si>
  <si>
    <t>EF.DC-GF-01</t>
  </si>
  <si>
    <t>W2334062</t>
  </si>
  <si>
    <t>B4/23/09</t>
  </si>
  <si>
    <t>EF.DC-GF-02</t>
  </si>
  <si>
    <t>W2334063</t>
  </si>
  <si>
    <t>EF.DC-GF-03</t>
  </si>
  <si>
    <t>W2334064</t>
  </si>
  <si>
    <t>EF.DC-GF-04</t>
  </si>
  <si>
    <t>W2334065</t>
  </si>
  <si>
    <t>EF.DC-GF-05</t>
  </si>
  <si>
    <t>W2334066</t>
  </si>
  <si>
    <t>EF.DC-GF-06</t>
  </si>
  <si>
    <t>W2334067</t>
  </si>
  <si>
    <t>EF.DC-GF-07</t>
  </si>
  <si>
    <t>W2334068</t>
  </si>
  <si>
    <t>EF.DC-GF-08</t>
  </si>
  <si>
    <t>W2334069</t>
  </si>
  <si>
    <t>CC BUILDING</t>
  </si>
  <si>
    <t>EF-CC-GF-O1</t>
  </si>
  <si>
    <t>W2334070</t>
  </si>
  <si>
    <t>EF-CC-GF-O2</t>
  </si>
  <si>
    <t>W2334071</t>
  </si>
  <si>
    <t>W2336049</t>
  </si>
  <si>
    <t>W2336050</t>
  </si>
  <si>
    <t>Diffusers: supply/return/fresh air/exhaust  perforated square ceiling diffusers</t>
  </si>
  <si>
    <t>W2336051</t>
  </si>
  <si>
    <t>B4/23/10</t>
  </si>
  <si>
    <t>W2336052</t>
  </si>
  <si>
    <t>Grilles: exhaust/return/fresh air/supply grilles</t>
  </si>
  <si>
    <t>W2336053</t>
  </si>
  <si>
    <t>W2336054</t>
  </si>
  <si>
    <t>W2336055</t>
  </si>
  <si>
    <t>AHU-DC-MEZZ-01</t>
  </si>
  <si>
    <t>W2373017</t>
  </si>
  <si>
    <t>AHU-DC-MEZZ-02</t>
  </si>
  <si>
    <t>W2373018</t>
  </si>
  <si>
    <t>AHU-DC-MEZZ-03</t>
  </si>
  <si>
    <t>W2373019</t>
  </si>
  <si>
    <t>AHU-DC-MEZZ-04</t>
  </si>
  <si>
    <t>W2373020</t>
  </si>
  <si>
    <t>AHU-DC-MEZZ-05</t>
  </si>
  <si>
    <t>W2373021</t>
  </si>
  <si>
    <t>AHU-DC-MEZZ-06</t>
  </si>
  <si>
    <t>W2373022</t>
  </si>
  <si>
    <t>AHU-DC-MEZZ-07</t>
  </si>
  <si>
    <t>W2373023</t>
  </si>
  <si>
    <t>AHU-DC-MEZZ-08</t>
  </si>
  <si>
    <t>W2373024</t>
  </si>
  <si>
    <t>AHU-DC-MEZZ-09</t>
  </si>
  <si>
    <t>W2373025</t>
  </si>
  <si>
    <t>AHU-DC-MEZZ-10</t>
  </si>
  <si>
    <t>W2373026</t>
  </si>
  <si>
    <t>B4/23/11</t>
  </si>
  <si>
    <t>AHU-DC-MEZZ-11</t>
  </si>
  <si>
    <t>W2373027</t>
  </si>
  <si>
    <t>AHU-DC-MEZZ-12</t>
  </si>
  <si>
    <t>W2373028</t>
  </si>
  <si>
    <t>AHU-DC-GF-01</t>
  </si>
  <si>
    <t>W2373029</t>
  </si>
  <si>
    <t>AHU-DC-GF-02</t>
  </si>
  <si>
    <t>W2373030</t>
  </si>
  <si>
    <t>FAHU-DC-MEZZ-01</t>
  </si>
  <si>
    <t>W2373031</t>
  </si>
  <si>
    <t>FAHU-DC-MEZZ-02</t>
  </si>
  <si>
    <t>W2373032</t>
  </si>
  <si>
    <t>FAHU-DC-MEZZ-03</t>
  </si>
  <si>
    <t>W2373033</t>
  </si>
  <si>
    <t>FAHU-DC-MEZZ-04</t>
  </si>
  <si>
    <t>W2373034</t>
  </si>
  <si>
    <t>FAHU-DC-MEZZ-05</t>
  </si>
  <si>
    <t>W2373035</t>
  </si>
  <si>
    <t>FAHU-DC-MEZZ-06</t>
  </si>
  <si>
    <t>W2373036</t>
  </si>
  <si>
    <t>FAHU-DC-MEZZ-07</t>
  </si>
  <si>
    <t>W2373037</t>
  </si>
  <si>
    <t>FAHU-DC-MEZZ-08</t>
  </si>
  <si>
    <t>W2373038</t>
  </si>
  <si>
    <t>FAHU-CC-GF-01</t>
  </si>
  <si>
    <t>W2373039</t>
  </si>
  <si>
    <t>AHU-CC-GF-01</t>
  </si>
  <si>
    <t>W2373040</t>
  </si>
  <si>
    <t>AHU-CC-GF-02</t>
  </si>
  <si>
    <t>W2373041</t>
  </si>
  <si>
    <t>B4/23/12</t>
  </si>
  <si>
    <t>W2382197</t>
  </si>
  <si>
    <t>W2382198</t>
  </si>
  <si>
    <t>W2374030</t>
  </si>
  <si>
    <t>W2374031</t>
  </si>
  <si>
    <t>W2374032</t>
  </si>
  <si>
    <t>HEX-DC-ETS1-GR-01 TO 03</t>
  </si>
  <si>
    <t>W2374033</t>
  </si>
  <si>
    <t>HEX-DC-ETS2-GR-01 TO 03</t>
  </si>
  <si>
    <t>W2374034</t>
  </si>
  <si>
    <t>B4/23/13</t>
  </si>
  <si>
    <t>HEX-DC-01-01</t>
  </si>
  <si>
    <t>W2374035</t>
  </si>
  <si>
    <t>W2374036</t>
  </si>
  <si>
    <t>WATER SOFTENERS</t>
  </si>
  <si>
    <t>W2374037</t>
  </si>
  <si>
    <t>W2374038</t>
  </si>
  <si>
    <t>W2374039</t>
  </si>
  <si>
    <t>W2374040</t>
  </si>
  <si>
    <t>W2374041</t>
  </si>
  <si>
    <t>SSF-ETS2-GR-01</t>
  </si>
  <si>
    <t>W2374042</t>
  </si>
  <si>
    <t>B4/23/14</t>
  </si>
  <si>
    <t>EU-DC-MEZZ-01</t>
  </si>
  <si>
    <t>W2374043</t>
  </si>
  <si>
    <t>HWST-DC-GF-01</t>
  </si>
  <si>
    <t>W2374044</t>
  </si>
  <si>
    <t>HWST-DC-GF-02</t>
  </si>
  <si>
    <t>W2374045</t>
  </si>
  <si>
    <t>W2374046</t>
  </si>
  <si>
    <t>W2374047</t>
  </si>
  <si>
    <t>CC Building</t>
  </si>
  <si>
    <t>SR-3</t>
  </si>
  <si>
    <t>W2374048</t>
  </si>
  <si>
    <t>SCD-1</t>
  </si>
  <si>
    <t>W2374049</t>
  </si>
  <si>
    <t>RCD-1</t>
  </si>
  <si>
    <t>W2374050</t>
  </si>
  <si>
    <t>ER-1</t>
  </si>
  <si>
    <t>W2374051</t>
  </si>
  <si>
    <t>SR-11</t>
  </si>
  <si>
    <t>W2374052</t>
  </si>
  <si>
    <t>ER-13</t>
  </si>
  <si>
    <t>W2374053</t>
  </si>
  <si>
    <t>SR-6</t>
  </si>
  <si>
    <t>W2374054</t>
  </si>
  <si>
    <t>ER-5</t>
  </si>
  <si>
    <t>W2374055</t>
  </si>
  <si>
    <t>ER-4</t>
  </si>
  <si>
    <t>W2374056</t>
  </si>
  <si>
    <t>B4/23/15</t>
  </si>
  <si>
    <t>W2374057</t>
  </si>
  <si>
    <t>W2374058</t>
  </si>
  <si>
    <t>W2374059</t>
  </si>
  <si>
    <t>SR-9</t>
  </si>
  <si>
    <t>W2374060</t>
  </si>
  <si>
    <t>ER-10</t>
  </si>
  <si>
    <t>W2374061</t>
  </si>
  <si>
    <t>W2374062</t>
  </si>
  <si>
    <t>SR-1</t>
  </si>
  <si>
    <t>W2374063</t>
  </si>
  <si>
    <t>W2374064</t>
  </si>
  <si>
    <t>W2374065</t>
  </si>
  <si>
    <t>236200-PACKAGED COMPRESSOR AND CONDENSER UNITS</t>
  </si>
  <si>
    <t>High Stage Ammonia System</t>
  </si>
  <si>
    <t>Screw Compressor Block</t>
  </si>
  <si>
    <t>236200</t>
  </si>
  <si>
    <t>COMP-H-01 &amp; COMP-H-02</t>
  </si>
  <si>
    <t>W2362001</t>
  </si>
  <si>
    <t>Shell and Tube Condenser</t>
  </si>
  <si>
    <t>CNDR-H-01</t>
  </si>
  <si>
    <t>W2362002</t>
  </si>
  <si>
    <t>Low Stage Ammonia System</t>
  </si>
  <si>
    <t>COMP-L-01 &amp; COMP-L-02</t>
  </si>
  <si>
    <t>W2362003</t>
  </si>
  <si>
    <t>Swing Ammonia System</t>
  </si>
  <si>
    <t>COMP-S-01</t>
  </si>
  <si>
    <t>W2362004</t>
  </si>
  <si>
    <t>B4/23/16</t>
  </si>
  <si>
    <t>VESSELS</t>
  </si>
  <si>
    <t>Liquid Receiver</t>
  </si>
  <si>
    <t>RCVR-0-01</t>
  </si>
  <si>
    <t>W2362005</t>
  </si>
  <si>
    <t>Coolers System</t>
  </si>
  <si>
    <t>Liquid Separator</t>
  </si>
  <si>
    <t>SRTR-C-01</t>
  </si>
  <si>
    <t>W2362006</t>
  </si>
  <si>
    <t>Freezers System</t>
  </si>
  <si>
    <t>SRTR-F-01</t>
  </si>
  <si>
    <t>W2362007</t>
  </si>
  <si>
    <t>Intercooler</t>
  </si>
  <si>
    <t>INTR-L-01</t>
  </si>
  <si>
    <t>W2362008</t>
  </si>
  <si>
    <t>Glycol System</t>
  </si>
  <si>
    <t>Glycol Tank</t>
  </si>
  <si>
    <t>TANK-G-01</t>
  </si>
  <si>
    <t>W2362009</t>
  </si>
  <si>
    <t>PRESSURIZATION UNIT</t>
  </si>
  <si>
    <t>Glycol Pumps</t>
  </si>
  <si>
    <t>W2362010</t>
  </si>
  <si>
    <t>End Suction Pump</t>
  </si>
  <si>
    <t>W2320139</t>
  </si>
  <si>
    <t>W2320140</t>
  </si>
  <si>
    <t>W2320141</t>
  </si>
  <si>
    <t>B4/23/17</t>
  </si>
  <si>
    <t>All Systems</t>
  </si>
  <si>
    <t>Glycol &amp; Refrigerant Piping</t>
  </si>
  <si>
    <t>Evaporator</t>
  </si>
  <si>
    <t>EVAP-F-01 to EVAP-F-04</t>
  </si>
  <si>
    <t>W2320142</t>
  </si>
  <si>
    <t>EVAP-C-01 to EVAP-C-12</t>
  </si>
  <si>
    <t>W2320143</t>
  </si>
  <si>
    <t>Unit Cooler</t>
  </si>
  <si>
    <t>EVAP-M-01 to EVAP-M-08 &amp; EVAP-R-01 to EVAP-R-04</t>
  </si>
  <si>
    <t>W2320144</t>
  </si>
  <si>
    <t>B4/26/01</t>
  </si>
  <si>
    <t>Z2605148</t>
  </si>
  <si>
    <t>Z2605149</t>
  </si>
  <si>
    <t>Z2605150</t>
  </si>
  <si>
    <t>Supply and installation of Fire resistant circuit protective conductor (earthing) type fr2; single-core copper conductor; rated 450/750 v or 0.6/1kv;</t>
  </si>
  <si>
    <t>2 x 4 mm2</t>
  </si>
  <si>
    <t>Z2605151</t>
  </si>
  <si>
    <t>B4/26/02</t>
  </si>
  <si>
    <t>Z2605152</t>
  </si>
  <si>
    <t>4 mm2</t>
  </si>
  <si>
    <t>Z2605153</t>
  </si>
  <si>
    <t>Z2605154</t>
  </si>
  <si>
    <t>Z2605155</t>
  </si>
  <si>
    <t>Z2605156</t>
  </si>
  <si>
    <t>Z2605157</t>
  </si>
  <si>
    <t>Z2605158</t>
  </si>
  <si>
    <t>Z2605159</t>
  </si>
  <si>
    <t>Z2605160</t>
  </si>
  <si>
    <t>Z2605161</t>
  </si>
  <si>
    <t>Z2605162</t>
  </si>
  <si>
    <t>Z2605163</t>
  </si>
  <si>
    <t>B4/26/03</t>
  </si>
  <si>
    <t>(3C,4 mm2 + 1C, 4 mm2(E))</t>
  </si>
  <si>
    <t>Z2605164</t>
  </si>
  <si>
    <t>(3C,6 mm2 + 1C, 6 mm2(E))</t>
  </si>
  <si>
    <t>Z2605165</t>
  </si>
  <si>
    <t>(3C,10 mm2 + 1C, 10 mm2(E))</t>
  </si>
  <si>
    <t>Z2605166</t>
  </si>
  <si>
    <t>Z2605167</t>
  </si>
  <si>
    <t>Z2605168</t>
  </si>
  <si>
    <t>Z2605169</t>
  </si>
  <si>
    <t>Z2605170</t>
  </si>
  <si>
    <t>Z2605171</t>
  </si>
  <si>
    <t>Z2605172</t>
  </si>
  <si>
    <t>Z2605173</t>
  </si>
  <si>
    <t>Z2605174</t>
  </si>
  <si>
    <t>Z2605175</t>
  </si>
  <si>
    <t>B4/26/04</t>
  </si>
  <si>
    <t>Z2605176</t>
  </si>
  <si>
    <t>Z2605177</t>
  </si>
  <si>
    <t>900 mm wide</t>
  </si>
  <si>
    <t>Z2605178</t>
  </si>
  <si>
    <t>150 mm wide;</t>
  </si>
  <si>
    <t>Z2605179</t>
  </si>
  <si>
    <t>Z2605180</t>
  </si>
  <si>
    <t>450 mm wide;</t>
  </si>
  <si>
    <t>Z2605181</t>
  </si>
  <si>
    <t>650 mm wide;</t>
  </si>
  <si>
    <t>Z2605182</t>
  </si>
  <si>
    <t>Z2605183</t>
  </si>
  <si>
    <t>Z2605184</t>
  </si>
  <si>
    <t>Z2605185</t>
  </si>
  <si>
    <t>B4/26/05</t>
  </si>
  <si>
    <t>Z2605186</t>
  </si>
  <si>
    <t>Z2605187</t>
  </si>
  <si>
    <t>Z2605188</t>
  </si>
  <si>
    <t>Supply and lay trenches including excavation, backfilling, disposal of surplus excavated material, earthwork support, sand bedding, cable markers, protective tiles and warning tapes - for LV network:</t>
  </si>
  <si>
    <t>Z2605189</t>
  </si>
  <si>
    <t>Z2605190</t>
  </si>
  <si>
    <t>Z2605191</t>
  </si>
  <si>
    <t>B4/26/06</t>
  </si>
  <si>
    <t>Z2605192</t>
  </si>
  <si>
    <t>Z2605193</t>
  </si>
  <si>
    <t>Z2605194</t>
  </si>
  <si>
    <t>Z2605195</t>
  </si>
  <si>
    <t>Z2605196</t>
  </si>
  <si>
    <t>Z2605197</t>
  </si>
  <si>
    <t>Z2605198</t>
  </si>
  <si>
    <t>B4/26/07</t>
  </si>
  <si>
    <t>Z2605199</t>
  </si>
  <si>
    <t>Z2605200</t>
  </si>
  <si>
    <t>Supply and installation of occupancy sensors</t>
  </si>
  <si>
    <t>Z2609012</t>
  </si>
  <si>
    <t>Z2609013</t>
  </si>
  <si>
    <t>Z2609014</t>
  </si>
  <si>
    <t>Z2609015</t>
  </si>
  <si>
    <t>B4/26/08</t>
  </si>
  <si>
    <t>Supply and installation of outdoor compact package substation</t>
  </si>
  <si>
    <t>PSS-A1-01;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</si>
  <si>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Z2611016</t>
  </si>
  <si>
    <t>PSS-A1-02; 36 kv package substation, including 36 kv ring main unit with two (2) ring main 630 a switch disconnectors and one (1) 200 a feeder fused switch, 1500 kva 33/0.4 kv dry type distribution transformer, lv distribution panel with 2500 a main mccb breaker and ten (10) outgoings with 400at/400af mccb, factory assembled removable enclosure, and all related accessories, interconnected cabling and metering provisions. complete with all necessary works for the installation of fully operational substations.</t>
  </si>
  <si>
    <t>Z2611017</t>
  </si>
  <si>
    <t>TR-A2-GF-01; 1500 kva</t>
  </si>
  <si>
    <t>Z2612015</t>
  </si>
  <si>
    <t>B4/26/09</t>
  </si>
  <si>
    <t>TR-A2-GF-02; 1500 kva</t>
  </si>
  <si>
    <t>Z2612016</t>
  </si>
  <si>
    <t>TR-A2-GF-03; 1500 kva</t>
  </si>
  <si>
    <t>Z2612017</t>
  </si>
  <si>
    <t>TR-A3-GF-01; 500 kva</t>
  </si>
  <si>
    <t>Z2612018</t>
  </si>
  <si>
    <t>TR-A3-GF-02; 500 kva</t>
  </si>
  <si>
    <t>Z2612019</t>
  </si>
  <si>
    <t>RMU-A2-GF-01; 36kv; 3-phase, 60hz, lsc2b-pm; comprising two (2) ring main switch disconnectors (400a), two (2) outgoing feeder circuit breakers (200a), all auxiliaries, surge arrestors, dc power supply system, interface with scada system, trench steel coverplates and rubber mats;</t>
  </si>
  <si>
    <t>Z2613013</t>
  </si>
  <si>
    <t>RMU-A2-GF-02; 36kv; 3-phase, 60hz, lsc2b-pm; comprising two (2) ring main switch disconnectors (400a), two (2) outgoing feeder circuit breakers (200a), all auxiliaries, surge arrestors, dc power supply system, interface with scada system, trench steel coverplates and rubber mats;</t>
  </si>
  <si>
    <t>Z2613014</t>
  </si>
  <si>
    <t>RMU-A3-GF-01; 36kv; 3-phase, 60hz, lsc2b-pm; comprising two (2) ring main switch disconnectors (400a), two (2) outgoing feeder circuit breakers (200a), all auxiliaries, surge arrestors, dc power supply system, interface with scada system, trench steel coverplates and rubber mats;</t>
  </si>
  <si>
    <t>Z2613015</t>
  </si>
  <si>
    <t>B4/26/10</t>
  </si>
  <si>
    <t>RMU-A1-01; 36kv; 3-phase, 60hz, lsc2b-pm; comprising two (2) ring main switch disconnectors (400a), two (2) outgoing feeder circuit breakers (200a), all auxiliaries, surge arrestors, dc power supply system, interface with scada system, trench steel coverplates and rubber mats;</t>
  </si>
  <si>
    <t>Z2613016</t>
  </si>
  <si>
    <t>MDB-A2-GF-01 (1600A);</t>
  </si>
  <si>
    <t>Z2624239</t>
  </si>
  <si>
    <t>MDB-A2-GF-02 (1600A);</t>
  </si>
  <si>
    <t>Z2624240</t>
  </si>
  <si>
    <t>MDB-A2-GF-03 (1600A);</t>
  </si>
  <si>
    <t>Z2624241</t>
  </si>
  <si>
    <t>MDB-A3-GF-01 (1000A);</t>
  </si>
  <si>
    <t>Z2624242</t>
  </si>
  <si>
    <t>EMDB-A2-GF-01 (1600A);</t>
  </si>
  <si>
    <t>Z2624243</t>
  </si>
  <si>
    <t>EDB-A2-GF-01 (630A);</t>
  </si>
  <si>
    <t>Z2624244</t>
  </si>
  <si>
    <t>SMDB-A2-GF-01 (400A);</t>
  </si>
  <si>
    <t>Z2624245</t>
  </si>
  <si>
    <t>DP-MHE CHARGING (630A)</t>
  </si>
  <si>
    <t>Z2624246</t>
  </si>
  <si>
    <t>SMDB-A2-MF-01 (630A);</t>
  </si>
  <si>
    <t>Z2624247</t>
  </si>
  <si>
    <t>SMDB-A2-MF-KITCHEN;</t>
  </si>
  <si>
    <t>Z2624248</t>
  </si>
  <si>
    <t>EDB-A3-GF-01 (630A);</t>
  </si>
  <si>
    <t>Z2624249</t>
  </si>
  <si>
    <t>SMDB-A3-GF-01 (160A);</t>
  </si>
  <si>
    <t>Z2624250</t>
  </si>
  <si>
    <t>B4/26/11</t>
  </si>
  <si>
    <t>EPP-A2-MF-01</t>
  </si>
  <si>
    <t>Z2624251</t>
  </si>
  <si>
    <t>EPP-A2-MF-02</t>
  </si>
  <si>
    <t>Z2624252</t>
  </si>
  <si>
    <t>EPP-A2-GF-01</t>
  </si>
  <si>
    <t>Z2624253</t>
  </si>
  <si>
    <t>LP-A2-GF-01</t>
  </si>
  <si>
    <t>Z2624254</t>
  </si>
  <si>
    <t>LP-A2-GF-02</t>
  </si>
  <si>
    <t>Z2624255</t>
  </si>
  <si>
    <t>LP-A2-GF-03</t>
  </si>
  <si>
    <t>Z2624256</t>
  </si>
  <si>
    <t>LP-A2-GF-04</t>
  </si>
  <si>
    <t>Z2624257</t>
  </si>
  <si>
    <t>LP-A2-GF-05</t>
  </si>
  <si>
    <t>Z2624258</t>
  </si>
  <si>
    <t>LP-A2-GF-06</t>
  </si>
  <si>
    <t>Z2624259</t>
  </si>
  <si>
    <t>PP-A2-GF-01</t>
  </si>
  <si>
    <t>Z2624260</t>
  </si>
  <si>
    <t>PP-A2-GF-02</t>
  </si>
  <si>
    <t>Z2624261</t>
  </si>
  <si>
    <t>PP-A2-GF-03</t>
  </si>
  <si>
    <t>Z2624262</t>
  </si>
  <si>
    <t>PP-A2-GF-04</t>
  </si>
  <si>
    <t>Z2624263</t>
  </si>
  <si>
    <t>PP-A2-GF-05</t>
  </si>
  <si>
    <t>Z2624264</t>
  </si>
  <si>
    <t>PP-A2-GF-06</t>
  </si>
  <si>
    <t>Z2624265</t>
  </si>
  <si>
    <t>LP-A2-MF-01</t>
  </si>
  <si>
    <t>Z2624266</t>
  </si>
  <si>
    <t>LP-A2-MF-02</t>
  </si>
  <si>
    <t>Z2624267</t>
  </si>
  <si>
    <t>PP-A2-MF-01</t>
  </si>
  <si>
    <t>Z2624268</t>
  </si>
  <si>
    <t>B4/26/12</t>
  </si>
  <si>
    <t>PP-A2-MF-02</t>
  </si>
  <si>
    <t>Z2624269</t>
  </si>
  <si>
    <t>EPP-A3-GF-01</t>
  </si>
  <si>
    <t>Z2624270</t>
  </si>
  <si>
    <t>EPP-A3-GF-02</t>
  </si>
  <si>
    <t>Z2624271</t>
  </si>
  <si>
    <t>LP-A3-GF-01</t>
  </si>
  <si>
    <t>Z2624272</t>
  </si>
  <si>
    <t>PP-A3-GF-01</t>
  </si>
  <si>
    <t>Z2624273</t>
  </si>
  <si>
    <t>PP-A1-SG-01</t>
  </si>
  <si>
    <t>Z2624274</t>
  </si>
  <si>
    <t>PP-A1-SG-02</t>
  </si>
  <si>
    <t>Z2624275</t>
  </si>
  <si>
    <t>PP-A1-SG-03</t>
  </si>
  <si>
    <t>Z2624276</t>
  </si>
  <si>
    <t>PP-A1-SG-04</t>
  </si>
  <si>
    <t>Z2624277</t>
  </si>
  <si>
    <t>FP-A1-EV-01</t>
  </si>
  <si>
    <t>Z2624278</t>
  </si>
  <si>
    <t>FP-A1-STL-01</t>
  </si>
  <si>
    <t>Z2624279</t>
  </si>
  <si>
    <t>Supply and installation of ECBS load output panelboards</t>
  </si>
  <si>
    <t>ECB-A2-GF-01</t>
  </si>
  <si>
    <t>Z2624280</t>
  </si>
  <si>
    <t>ECB-A2-GF-02</t>
  </si>
  <si>
    <t>Z2624281</t>
  </si>
  <si>
    <t>ECB-A2-GF-03</t>
  </si>
  <si>
    <t>Z2624282</t>
  </si>
  <si>
    <t>ECB-A2-MF-01</t>
  </si>
  <si>
    <t>Z2624283</t>
  </si>
  <si>
    <t>B4/26/13</t>
  </si>
  <si>
    <t>MCP-A2-GF-01;</t>
  </si>
  <si>
    <t>Z2624284</t>
  </si>
  <si>
    <t>MCP-A2-MF-01;</t>
  </si>
  <si>
    <t>Z2624285</t>
  </si>
  <si>
    <t>MCP-A1-ETS-01</t>
  </si>
  <si>
    <t>Z2624286</t>
  </si>
  <si>
    <t>MCP-A1-ETS-02</t>
  </si>
  <si>
    <t>Z2624287</t>
  </si>
  <si>
    <t>VFD, 5 kw, 3 phase</t>
  </si>
  <si>
    <t>Z2624288</t>
  </si>
  <si>
    <t>Z2627050</t>
  </si>
  <si>
    <t>Z2627051</t>
  </si>
  <si>
    <t>Z2627052</t>
  </si>
  <si>
    <t>Z2627053</t>
  </si>
  <si>
    <t>Z2627054</t>
  </si>
  <si>
    <t>Z2627055</t>
  </si>
  <si>
    <t>Type r04; duplex, emergency</t>
  </si>
  <si>
    <t>Z2627056</t>
  </si>
  <si>
    <t>Z2627057</t>
  </si>
  <si>
    <t>B4/26/14</t>
  </si>
  <si>
    <t>Z2627058</t>
  </si>
  <si>
    <t>Z2627059</t>
  </si>
  <si>
    <t>Z2627060</t>
  </si>
  <si>
    <t>FB1</t>
  </si>
  <si>
    <t>Z2627061</t>
  </si>
  <si>
    <t>General lighting switch - White plastic (s1); one way</t>
  </si>
  <si>
    <t>Z2627062</t>
  </si>
  <si>
    <t>Z2627063</t>
  </si>
  <si>
    <t>Z2627064</t>
  </si>
  <si>
    <t>Z2627065</t>
  </si>
  <si>
    <t>Z2628042</t>
  </si>
  <si>
    <t>Z2628043</t>
  </si>
  <si>
    <t>Supply and installation of Switch disconnectors (disconnecting switches), three-pole;</t>
  </si>
  <si>
    <t>Z2628044</t>
  </si>
  <si>
    <t>Z2628045</t>
  </si>
  <si>
    <t>B4/26/15</t>
  </si>
  <si>
    <t>Z2628046</t>
  </si>
  <si>
    <t>32 amp; 3p; weatherproof, pedestal mounted</t>
  </si>
  <si>
    <t>Z2628047</t>
  </si>
  <si>
    <t>100 amp; 3p; weatherproof, pedestal mounted</t>
  </si>
  <si>
    <t>Z2628048</t>
  </si>
  <si>
    <t>GEN-A1-01; Standby rated 1000 kva; 1800 rpm; 400v; 60hz; 3-phase; 4-wire; with insulated solidly earthed neutral; including filters, fuel system, overhead hoists and all auxiliary accessories;</t>
  </si>
  <si>
    <t>Z2632005</t>
  </si>
  <si>
    <t>GEN-A1-02; Standby rated 250 kva; 1800 rpm; 400v; 60hz; 3-phase; 4-wire; with insulated solidly earthed neutral; including filters, fuel system, overhead hoists and all auxiliary accessories;</t>
  </si>
  <si>
    <t>Z2632006</t>
  </si>
  <si>
    <t>Z2633011</t>
  </si>
  <si>
    <t>ECBS-A2-GF-01; 20kva;</t>
  </si>
  <si>
    <t>Z2633012</t>
  </si>
  <si>
    <t>B4/26/16</t>
  </si>
  <si>
    <t>PFC-A2-GF-01, 180 kvar;</t>
  </si>
  <si>
    <t>Z2635009</t>
  </si>
  <si>
    <t>PFC-A2-GF-02, 240 kvar;</t>
  </si>
  <si>
    <t>Z2635010</t>
  </si>
  <si>
    <t>PFC-A3-GF-01, 120 kvar;</t>
  </si>
  <si>
    <t>Z2635011</t>
  </si>
  <si>
    <t>ATS-A2-GF-01; 630 a; 4 pole;</t>
  </si>
  <si>
    <t>Z2636008</t>
  </si>
  <si>
    <t>ATS-A2-GF-02; 1000 a; 4 pole;</t>
  </si>
  <si>
    <t>Z2636009</t>
  </si>
  <si>
    <t>ATS-A3-GF-01; 500 a; 4 pole;</t>
  </si>
  <si>
    <t>Z2636010</t>
  </si>
  <si>
    <t>Z2641004</t>
  </si>
  <si>
    <t>B4/26/17</t>
  </si>
  <si>
    <t>Z2651072</t>
  </si>
  <si>
    <t>Z2651073</t>
  </si>
  <si>
    <t>Z2651074</t>
  </si>
  <si>
    <t>Z2651075</t>
  </si>
  <si>
    <t>Z2651076</t>
  </si>
  <si>
    <t>Z2651077</t>
  </si>
  <si>
    <t>Z2651078</t>
  </si>
  <si>
    <t>Z2651079</t>
  </si>
  <si>
    <t>Z2651080</t>
  </si>
  <si>
    <t>Z2651081</t>
  </si>
  <si>
    <t>Z2651082</t>
  </si>
  <si>
    <t>H1A; High Bay Lighting</t>
  </si>
  <si>
    <t>Z2651083</t>
  </si>
  <si>
    <t>H1B; High Bay Lighting</t>
  </si>
  <si>
    <t>Z2651084</t>
  </si>
  <si>
    <t>H1C; High Bay Lighting</t>
  </si>
  <si>
    <t>Z2651085</t>
  </si>
  <si>
    <t>Z2651086</t>
  </si>
  <si>
    <t>B4/26/18</t>
  </si>
  <si>
    <t>Z2651087</t>
  </si>
  <si>
    <t>Z2651088</t>
  </si>
  <si>
    <t>Z2651089</t>
  </si>
  <si>
    <t>Z2651090</t>
  </si>
  <si>
    <t>Z2651091</t>
  </si>
  <si>
    <t>Z2651092</t>
  </si>
  <si>
    <t>Z2651093</t>
  </si>
  <si>
    <t>Z2651094</t>
  </si>
  <si>
    <t>Z2651095</t>
  </si>
  <si>
    <t>Z2651096</t>
  </si>
  <si>
    <t>Z2651097</t>
  </si>
  <si>
    <t>H1AE; Emergency High Bay Lighting</t>
  </si>
  <si>
    <t>Z2651098</t>
  </si>
  <si>
    <t>H1BE; Emergency High Bay Lighting</t>
  </si>
  <si>
    <t>Z2651099</t>
  </si>
  <si>
    <t>H1CE; Emergency High Bay Lighting</t>
  </si>
  <si>
    <t>Z2651100</t>
  </si>
  <si>
    <t>Z2651101</t>
  </si>
  <si>
    <t>B4/26/19</t>
  </si>
  <si>
    <t>Z2656014</t>
  </si>
  <si>
    <t>Z2656015</t>
  </si>
  <si>
    <t>Z2656016</t>
  </si>
  <si>
    <t>Z2656017</t>
  </si>
  <si>
    <t>Z2656018</t>
  </si>
  <si>
    <t>B4/27/01</t>
  </si>
  <si>
    <t>a2705004</t>
  </si>
  <si>
    <t>B4/27/02</t>
  </si>
  <si>
    <t>For Main communication/ incoming service rooms: Network Cabinet, Steel; door &amp; ventilation provisions as specified; (800 x 1000) (width x depth) mm; 42RU;</t>
  </si>
  <si>
    <t>a2710074</t>
  </si>
  <si>
    <t>a2710075</t>
  </si>
  <si>
    <t>a2710076</t>
  </si>
  <si>
    <t>a2710077</t>
  </si>
  <si>
    <t>B4/27/03</t>
  </si>
  <si>
    <t>a2710078</t>
  </si>
  <si>
    <t>a2710079</t>
  </si>
  <si>
    <t>a2710080</t>
  </si>
  <si>
    <t>a2710081</t>
  </si>
  <si>
    <t>a2710082</t>
  </si>
  <si>
    <t>a2710083</t>
  </si>
  <si>
    <t>a2710084</t>
  </si>
  <si>
    <t>a2710085</t>
  </si>
  <si>
    <t>a2710086</t>
  </si>
  <si>
    <t>B4/27/04</t>
  </si>
  <si>
    <t>a2710087</t>
  </si>
  <si>
    <t>a2710088</t>
  </si>
  <si>
    <t>a2710089</t>
  </si>
  <si>
    <t>a2710090</t>
  </si>
  <si>
    <t>a2710091</t>
  </si>
  <si>
    <t>Outdoor Dual port Data outlet RJ45; Floor mounted</t>
  </si>
  <si>
    <t>a2710092</t>
  </si>
  <si>
    <t>Outdoor Dual port Data outlet RJ45; Wall mounted</t>
  </si>
  <si>
    <t>a2710093</t>
  </si>
  <si>
    <t>a2710094</t>
  </si>
  <si>
    <t>a2710095</t>
  </si>
  <si>
    <t>a2710096</t>
  </si>
  <si>
    <t>a2720048</t>
  </si>
  <si>
    <t>a2720049</t>
  </si>
  <si>
    <t>a2720050</t>
  </si>
  <si>
    <t>a2720051</t>
  </si>
  <si>
    <t>a2720052</t>
  </si>
  <si>
    <t>B4/27/05</t>
  </si>
  <si>
    <t>a2720053</t>
  </si>
  <si>
    <t>a2720054</t>
  </si>
  <si>
    <t>a2720055</t>
  </si>
  <si>
    <t>a2720056</t>
  </si>
  <si>
    <t>a2720057</t>
  </si>
  <si>
    <t>a2720058</t>
  </si>
  <si>
    <t>a2720059</t>
  </si>
  <si>
    <t>a2720060</t>
  </si>
  <si>
    <t>a2720061</t>
  </si>
  <si>
    <t>a2720062</t>
  </si>
  <si>
    <t>a2730020</t>
  </si>
  <si>
    <t>B4/27/06</t>
  </si>
  <si>
    <t>a2730021</t>
  </si>
  <si>
    <t>a2730022</t>
  </si>
  <si>
    <t>a2730023</t>
  </si>
  <si>
    <t>a2730024</t>
  </si>
  <si>
    <t>a2730025</t>
  </si>
  <si>
    <t>a2730026</t>
  </si>
  <si>
    <t>a2741235</t>
  </si>
  <si>
    <t>a2741236</t>
  </si>
  <si>
    <t>B4/27/07</t>
  </si>
  <si>
    <t>a2741237</t>
  </si>
  <si>
    <t>a2741238</t>
  </si>
  <si>
    <t>a2741239</t>
  </si>
  <si>
    <t>a2741240</t>
  </si>
  <si>
    <t>a2741241</t>
  </si>
  <si>
    <t>a2741242</t>
  </si>
  <si>
    <t>a2741243</t>
  </si>
  <si>
    <t>a2741244</t>
  </si>
  <si>
    <t>a2741245</t>
  </si>
  <si>
    <t>a2741246</t>
  </si>
  <si>
    <t>a2741247</t>
  </si>
  <si>
    <t>a2741248</t>
  </si>
  <si>
    <t>a2741249</t>
  </si>
  <si>
    <t>a2741250</t>
  </si>
  <si>
    <t>B4/27/08</t>
  </si>
  <si>
    <t>a2741251</t>
  </si>
  <si>
    <t>a2741252</t>
  </si>
  <si>
    <t>a2741253</t>
  </si>
  <si>
    <t>a2741254</t>
  </si>
  <si>
    <t>a2740011</t>
  </si>
  <si>
    <t>a2740012</t>
  </si>
  <si>
    <t>a2740013</t>
  </si>
  <si>
    <t>a2740014</t>
  </si>
  <si>
    <t>a2740015</t>
  </si>
  <si>
    <t>a2740016</t>
  </si>
  <si>
    <t>a2740017</t>
  </si>
  <si>
    <t>B4/27/09</t>
  </si>
  <si>
    <t>a2740018</t>
  </si>
  <si>
    <t>a2740019</t>
  </si>
  <si>
    <t>a2740020</t>
  </si>
  <si>
    <t>a2740021</t>
  </si>
  <si>
    <t>a2740022</t>
  </si>
  <si>
    <t>a2740023</t>
  </si>
  <si>
    <t>a2740024</t>
  </si>
  <si>
    <t>a2740025</t>
  </si>
  <si>
    <t>a2740026</t>
  </si>
  <si>
    <t>a2740027</t>
  </si>
  <si>
    <t>a2740028</t>
  </si>
  <si>
    <t>a2740029</t>
  </si>
  <si>
    <t>a2740030</t>
  </si>
  <si>
    <t>a2740031</t>
  </si>
  <si>
    <t>a2740032</t>
  </si>
  <si>
    <t>B4/27/10</t>
  </si>
  <si>
    <t>(3 x 2) 55" Video Wall LCD flat panel displays (with LED backlight) ;</t>
  </si>
  <si>
    <t>a2740033</t>
  </si>
  <si>
    <t>a2740034</t>
  </si>
  <si>
    <t>a2740035</t>
  </si>
  <si>
    <t>a2740036</t>
  </si>
  <si>
    <t>a2740037</t>
  </si>
  <si>
    <t>a2750066</t>
  </si>
  <si>
    <t>a2750067</t>
  </si>
  <si>
    <t>Wall mounted Loudspeaker;</t>
  </si>
  <si>
    <t>a2750068</t>
  </si>
  <si>
    <t>a2750069</t>
  </si>
  <si>
    <t>a2750070</t>
  </si>
  <si>
    <t>a2750071</t>
  </si>
  <si>
    <t>a2750072</t>
  </si>
  <si>
    <t>B4/27/11</t>
  </si>
  <si>
    <t>a2750073</t>
  </si>
  <si>
    <t>a2750074</t>
  </si>
  <si>
    <t>a2750075</t>
  </si>
  <si>
    <t>a2750076</t>
  </si>
  <si>
    <t>a2750077</t>
  </si>
  <si>
    <t>a2750078</t>
  </si>
  <si>
    <t>a2750079</t>
  </si>
  <si>
    <t>a2750080</t>
  </si>
  <si>
    <t>a2750081</t>
  </si>
  <si>
    <t>a2750082</t>
  </si>
  <si>
    <t>a2750083</t>
  </si>
  <si>
    <t>B4/27/12</t>
  </si>
  <si>
    <t>a2750084</t>
  </si>
  <si>
    <t>a2750085</t>
  </si>
  <si>
    <t>B4/28/01</t>
  </si>
  <si>
    <t>b2815028</t>
  </si>
  <si>
    <t>Touch-plate and proximity readers: active-detection type; Weather Proof</t>
  </si>
  <si>
    <t>b2815029</t>
  </si>
  <si>
    <t>Break Glass</t>
  </si>
  <si>
    <t>b2815030</t>
  </si>
  <si>
    <t>b2815031</t>
  </si>
  <si>
    <t>b2815032</t>
  </si>
  <si>
    <t>Call Button,</t>
  </si>
  <si>
    <t>b2815033</t>
  </si>
  <si>
    <t>b2815034</t>
  </si>
  <si>
    <t>b2815035</t>
  </si>
  <si>
    <t>Door Contact;</t>
  </si>
  <si>
    <t>b2815036</t>
  </si>
  <si>
    <t>b2815037</t>
  </si>
  <si>
    <t>b2815038</t>
  </si>
  <si>
    <t>B4/28/02</t>
  </si>
  <si>
    <t>b2820028</t>
  </si>
  <si>
    <t>b2820029</t>
  </si>
  <si>
    <t>b2820030</t>
  </si>
  <si>
    <t>b2820031</t>
  </si>
  <si>
    <t>b2820032</t>
  </si>
  <si>
    <t>b2820033</t>
  </si>
  <si>
    <t>b2820034</t>
  </si>
  <si>
    <t>b2820035</t>
  </si>
  <si>
    <t>281800- SECURITY SCREENING SYSTEMS</t>
  </si>
  <si>
    <t>281800</t>
  </si>
  <si>
    <t>Cabin Baggage Inspection screening as specified;</t>
  </si>
  <si>
    <t>b2818001</t>
  </si>
  <si>
    <t>Walk Through Metal Detector as specified;</t>
  </si>
  <si>
    <t>b2818002</t>
  </si>
  <si>
    <t>Handheld Screening Sevice as specified;</t>
  </si>
  <si>
    <t>b2818003</t>
  </si>
  <si>
    <t>b2818004</t>
  </si>
  <si>
    <t>b2818005</t>
  </si>
  <si>
    <t>B4/28/03</t>
  </si>
  <si>
    <t>b2846057</t>
  </si>
  <si>
    <t>b2846058</t>
  </si>
  <si>
    <t>b2846059</t>
  </si>
  <si>
    <t>b2846060</t>
  </si>
  <si>
    <t>b2846061</t>
  </si>
  <si>
    <t>b2846062</t>
  </si>
  <si>
    <t>b2846063</t>
  </si>
  <si>
    <t>b2846064</t>
  </si>
  <si>
    <t>b2846065</t>
  </si>
  <si>
    <t>b2846066</t>
  </si>
  <si>
    <t>b2846067</t>
  </si>
  <si>
    <t>b2846068</t>
  </si>
  <si>
    <t>b2846069</t>
  </si>
  <si>
    <t>B4/28/04</t>
  </si>
  <si>
    <t>b2846070</t>
  </si>
  <si>
    <t>b2846071</t>
  </si>
  <si>
    <t>b2846072</t>
  </si>
  <si>
    <t>b2846073</t>
  </si>
  <si>
    <t>b2846074</t>
  </si>
  <si>
    <t>b2846075</t>
  </si>
  <si>
    <t>B4/31/01</t>
  </si>
  <si>
    <t>e3110013</t>
  </si>
  <si>
    <t>Clearing the site generally-DC</t>
  </si>
  <si>
    <t>B4/31/02</t>
  </si>
  <si>
    <t>B4/32/01</t>
  </si>
  <si>
    <t>B4/32/02</t>
  </si>
  <si>
    <t>f3214132</t>
  </si>
  <si>
    <t>B4/32/03</t>
  </si>
  <si>
    <t>Pedestrian one side opening gate</t>
  </si>
  <si>
    <t>B4/32/04</t>
  </si>
  <si>
    <t>B4/32/05</t>
  </si>
  <si>
    <t>B4/32/06</t>
  </si>
  <si>
    <t>Gravel Mix A: Gravel 75% +Yucca Filamentosa 25%</t>
  </si>
  <si>
    <t>Yucca Filamentosa</t>
  </si>
  <si>
    <t>f3293027</t>
  </si>
  <si>
    <t>B4/33/01</t>
  </si>
  <si>
    <t>For D.C</t>
  </si>
  <si>
    <t>g3310037</t>
  </si>
  <si>
    <t>Nominal dia 140mm</t>
  </si>
  <si>
    <t>g3310038</t>
  </si>
  <si>
    <t>Nominal dia 160mm</t>
  </si>
  <si>
    <t>g3310039</t>
  </si>
  <si>
    <t>g3310040</t>
  </si>
  <si>
    <t>B4/33/02</t>
  </si>
  <si>
    <t>g3310041</t>
  </si>
  <si>
    <t>g3310042</t>
  </si>
  <si>
    <t>B4/33/03</t>
  </si>
  <si>
    <t>Flow Discharge  16.5 L/s</t>
  </si>
  <si>
    <t>g3312234</t>
  </si>
  <si>
    <t>Head 7 Bar</t>
  </si>
  <si>
    <t>FIRE WATER WORK</t>
  </si>
  <si>
    <t>g3310043</t>
  </si>
  <si>
    <t>B4/33/04</t>
  </si>
  <si>
    <t>g3310044</t>
  </si>
  <si>
    <t>g3310045</t>
  </si>
  <si>
    <t>g3310046</t>
  </si>
  <si>
    <t>B4/33/05</t>
  </si>
  <si>
    <t>g3310047</t>
  </si>
  <si>
    <t>SEWER WORKS</t>
  </si>
  <si>
    <t>g3331007</t>
  </si>
  <si>
    <t>B4/33/06</t>
  </si>
  <si>
    <t>g3334004</t>
  </si>
  <si>
    <t>IRRIGATION WORKS</t>
  </si>
  <si>
    <t>g3311018</t>
  </si>
  <si>
    <t>g3311019</t>
  </si>
  <si>
    <t>B4/33/07</t>
  </si>
  <si>
    <t>g3311020</t>
  </si>
  <si>
    <t>g3311021</t>
  </si>
  <si>
    <t>g3311022</t>
  </si>
  <si>
    <t>B4/33/08</t>
  </si>
  <si>
    <t>25 m3 effective volume GLS tank with 500 mm free board minimum</t>
  </si>
  <si>
    <t>g3316004</t>
  </si>
  <si>
    <t>Incl.</t>
  </si>
  <si>
    <t>E.1</t>
  </si>
  <si>
    <t>06 - WOOD AND PLASTICS</t>
  </si>
  <si>
    <t>09 - FINISHES</t>
  </si>
  <si>
    <t>12 - FURNISHINGS</t>
  </si>
  <si>
    <t>Furniture -LI Provisional sum</t>
  </si>
  <si>
    <t>Consider Provisional sum due to non availabilty of details</t>
  </si>
  <si>
    <t>Furniture - EMC Provisional sum</t>
  </si>
  <si>
    <t>Furniture - MTH Provisional sum</t>
  </si>
  <si>
    <t>Furniture -DC Provisional sum</t>
  </si>
  <si>
    <t>Work breakdown structure MASTER FORMAT LEVEL 1</t>
  </si>
  <si>
    <t>Work breakdown structure MASTER FORMAT LEVEL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</si>
</sst>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4">
    <font>
      <sz val="10"/>
      <name val="Arial"/>
      <charset val="17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2"/>
      <name val="Times New Roman"/>
      <family val="1"/>
    </font>
    <font>
      <sz val="12"/>
      <name val="Times New Roman"/>
      <family val="1"/>
    </font>
    <font>
      <u/>
      <sz val="12"/>
      <color rgb="FF000000"/>
      <name val="Times New Roman"/>
      <family val="1"/>
    </font>
    <font>
      <sz val="12"/>
      <color rgb="FF000000"/>
      <name val="Times New Roman"/>
      <family val="1"/>
    </font>
    <font>
      <b/>
      <u/>
      <sz val="12"/>
      <name val="Times New Roman"/>
      <family val="1"/>
    </font>
    <font>
      <b/>
      <sz val="12"/>
      <name val="Times New Roman"/>
      <family val="1"/>
    </font>
    <font>
      <sz val="12"/>
      <color indexed="0"/>
      <name val="Arial"/>
      <family val="2"/>
    </font>
    <font>
      <sz val="12"/>
      <name val="Times New Romans"/>
    </font>
    <font>
      <sz val="10"/>
      <name val="MS Sans Serif"/>
      <family val="2"/>
    </font>
    <font>
      <u/>
      <sz val="12"/>
      <name val="Times New Romans"/>
    </font>
    <font>
      <b/>
      <u/>
      <sz val="12"/>
      <name val="Times New Romans"/>
    </font>
    <font>
      <sz val="8"/>
      <name val="Arial"/>
      <family val="2"/>
    </font>
    <font>
      <sz val="12"/>
      <color theme="1"/>
      <name val="Times New Roman"/>
      <family val="1"/>
    </font>
    <font>
      <u/>
      <sz val="12"/>
      <color theme="1"/>
      <name val="Times New Roman"/>
      <family val="1"/>
    </font>
    <font>
      <sz val="12"/>
      <name val="Times New Roman"/>
      <family val="1"/>
      <charset val="178"/>
    </font>
    <font>
      <sz val="12"/>
      <color rgb="FFFF0000"/>
      <name val="Times New Roman"/>
      <family val="1"/>
    </font>
    <font>
      <sz val="10"/>
      <color theme="1"/>
      <name val="Arial"/>
      <family val="2"/>
    </font>
    <font>
      <b/>
      <sz val="10"/>
      <name val="Arial"/>
      <family val="2"/>
    </font>
    <font>
      <sz val="11"/>
      <color theme="1"/>
      <name val="Arial"/>
      <family val="2"/>
    </font>
    <font>
      <sz val="10"/>
      <name val="Arial"/>
      <family val="2"/>
    </font>
    <font>
      <u/>
      <sz val="12"/>
      <name val="Times New Roman"/>
      <family val="1"/>
      <charset val="178"/>
    </font>
    <font>
      <sz val="10"/>
      <name val="Times New Roman"/>
      <family val="1"/>
    </font>
    <font>
      <sz val="12"/>
      <color rgb="FFC00000"/>
      <name val="Times New Roman"/>
      <family val="1"/>
    </font>
    <font>
      <sz val="11"/>
      <name val="Times New Roman"/>
      <family val="1"/>
    </font>
    <font>
      <u/>
      <sz val="11"/>
      <name val="Times New Roman"/>
      <family val="1"/>
      <charset val="178"/>
    </font>
    <font>
      <vertAlign val="superscript"/>
      <sz val="12"/>
      <name val="Times New Romans"/>
    </font>
    <font>
      <b/>
      <sz val="12"/>
      <name val="Times New Romans"/>
    </font>
    <font>
      <vertAlign val="superscript"/>
      <sz val="10"/>
      <name val="Times New Roman"/>
      <family val="1"/>
    </font>
    <font>
      <sz val="12"/>
      <name val="Calibri"/>
      <family val="2"/>
    </font>
    <font>
      <b/>
      <u/>
      <sz val="12"/>
      <color theme="1"/>
      <name val="Times New Roman"/>
      <family val="1"/>
    </font>
    <font>
      <sz val="12"/>
      <name val="TIME NEWS ROMAN"/>
    </font>
    <font>
      <sz val="12"/>
      <name val="Arial MT"/>
    </font>
    <font>
      <sz val="11"/>
      <name val="Calibri"/>
      <family val="2"/>
    </font>
    <font>
      <u/>
      <sz val="11"/>
      <name val="Times New Roman"/>
      <family val="1"/>
    </font>
    <font>
      <b/>
      <u/>
      <sz val="10"/>
      <name val="Arial"/>
      <family val="2"/>
    </font>
    <font>
      <sz val="10"/>
      <name val="Arial"/>
      <family val="2"/>
    </font>
    <font>
      <b/>
      <sz val="11"/>
      <color theme="1"/>
      <name val="Calibri"/>
      <family val="2"/>
      <scheme val="minor"/>
    </font>
    <font>
      <b/>
      <u/>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72F6C1"/>
        <bgColor indexed="64"/>
      </patternFill>
    </fill>
  </fills>
  <borders count="5">
    <border>
      <left/>
      <right/>
      <top/>
      <bottom/>
      <diagonal/>
    </border>
    <border>
      <left/>
      <right/>
      <top style="thin">
        <color indexed="64"/>
      </top>
      <bottom/>
      <diagonal/>
    </border>
    <border>
      <left/>
      <right/>
      <top/>
      <bottom style="double">
        <color indexed="64"/>
      </bottom>
      <diagonal/>
    </border>
    <border>
      <left style="thin">
        <color indexed="64"/>
      </left>
      <right style="thin">
        <color indexed="64"/>
      </right>
      <top/>
      <bottom/>
      <diagonal/>
    </border>
    <border>
      <left/>
      <right/>
      <top/>
      <bottom style="thin">
        <color indexed="64"/>
      </bottom>
      <diagonal/>
    </border>
  </borders>
  <cellStyleXfs count="34">
    <xf numFmtId="0" fontId="0" fillId="0" borderId="0"/>
    <xf numFmtId="0" fontId="5" fillId="0" borderId="0"/>
    <xf numFmtId="0" fontId="5" fillId="0" borderId="0"/>
    <xf numFmtId="43" fontId="5" fillId="0" borderId="0" applyFont="0" applyFill="0" applyBorder="0" applyAlignment="0" applyProtection="0"/>
    <xf numFmtId="0" fontId="12" fillId="0" borderId="0">
      <alignment horizontal="left" vertical="top" wrapText="1"/>
    </xf>
    <xf numFmtId="0" fontId="5" fillId="0" borderId="0"/>
    <xf numFmtId="43" fontId="4" fillId="0" borderId="0" applyFont="0" applyFill="0" applyBorder="0" applyAlignment="0" applyProtection="0"/>
    <xf numFmtId="0" fontId="14" fillId="0" borderId="0"/>
    <xf numFmtId="0" fontId="5" fillId="0" borderId="0"/>
    <xf numFmtId="0" fontId="5" fillId="0" borderId="0"/>
    <xf numFmtId="0" fontId="7" fillId="0" borderId="0"/>
    <xf numFmtId="0" fontId="5" fillId="0" borderId="0"/>
    <xf numFmtId="0" fontId="5" fillId="0" borderId="0"/>
    <xf numFmtId="0" fontId="5" fillId="0" borderId="0"/>
    <xf numFmtId="1" fontId="20" fillId="0" borderId="3">
      <alignment horizontal="justify" vertical="top" wrapText="1"/>
    </xf>
    <xf numFmtId="0" fontId="5" fillId="0" borderId="0"/>
    <xf numFmtId="0" fontId="24" fillId="0" borderId="0"/>
    <xf numFmtId="0" fontId="5" fillId="0" borderId="0"/>
    <xf numFmtId="43" fontId="5" fillId="0" borderId="0" applyFont="0" applyFill="0" applyBorder="0" applyAlignment="0" applyProtection="0"/>
    <xf numFmtId="0" fontId="25" fillId="0" borderId="0"/>
    <xf numFmtId="43" fontId="3" fillId="0" borderId="0" applyFont="0" applyFill="0" applyBorder="0" applyAlignment="0" applyProtection="0"/>
    <xf numFmtId="0" fontId="14" fillId="0" borderId="0"/>
    <xf numFmtId="0" fontId="5" fillId="0" borderId="0"/>
    <xf numFmtId="0" fontId="5" fillId="0" borderId="0"/>
    <xf numFmtId="0" fontId="5" fillId="0" borderId="0"/>
    <xf numFmtId="0" fontId="5" fillId="0" borderId="0"/>
    <xf numFmtId="37" fontId="37" fillId="0" borderId="0"/>
    <xf numFmtId="0" fontId="5" fillId="0" borderId="0"/>
    <xf numFmtId="43" fontId="2" fillId="0" borderId="0" applyFont="0" applyFill="0" applyBorder="0" applyAlignment="0" applyProtection="0"/>
    <xf numFmtId="0" fontId="5" fillId="0" borderId="0"/>
    <xf numFmtId="0" fontId="1" fillId="0" borderId="0"/>
    <xf numFmtId="43" fontId="1" fillId="0" borderId="0" applyFont="0" applyFill="0" applyBorder="0" applyAlignment="0" applyProtection="0"/>
    <xf numFmtId="0" fontId="1" fillId="0" borderId="0"/>
    <xf numFmtId="43" fontId="41" fillId="0" borderId="0" applyFont="0" applyFill="0" applyBorder="0" applyAlignment="0" applyProtection="0"/>
  </cellStyleXfs>
  <cellXfs count="564">
    <xf numFmtId="0" fontId="0" fillId="0" borderId="0" xfId="0"/>
    <xf numFmtId="4" fontId="6" fillId="0" borderId="0" xfId="0" applyNumberFormat="1" applyFont="1" applyAlignment="1">
      <alignment horizontal="left" vertical="top" wrapText="1"/>
    </xf>
    <xf numFmtId="0" fontId="7" fillId="0" borderId="0" xfId="0" quotePrefix="1" applyFont="1" applyAlignment="1">
      <alignment horizontal="left" vertical="top"/>
    </xf>
    <xf numFmtId="0" fontId="8" fillId="0" borderId="0" xfId="0" applyFont="1" applyAlignment="1">
      <alignment horizontal="left" vertical="top"/>
    </xf>
    <xf numFmtId="0" fontId="7" fillId="0" borderId="0" xfId="0" applyFont="1"/>
    <xf numFmtId="0" fontId="9" fillId="0" borderId="0" xfId="0" applyFont="1" applyAlignment="1">
      <alignment horizontal="left" vertical="top"/>
    </xf>
    <xf numFmtId="0" fontId="6"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wrapText="1"/>
    </xf>
    <xf numFmtId="0" fontId="7" fillId="0" borderId="0" xfId="0" quotePrefix="1" applyFont="1" applyAlignment="1">
      <alignment horizontal="left" vertical="top" wrapText="1"/>
    </xf>
    <xf numFmtId="0" fontId="11" fillId="0" borderId="0" xfId="0" quotePrefix="1" applyFont="1" applyAlignment="1">
      <alignment horizontal="left" vertical="top"/>
    </xf>
    <xf numFmtId="0" fontId="10" fillId="0" borderId="0" xfId="0" quotePrefix="1" applyFont="1" applyAlignment="1">
      <alignment horizontal="left" vertical="top" wrapText="1"/>
    </xf>
    <xf numFmtId="0" fontId="11" fillId="0" borderId="0" xfId="0" applyFont="1"/>
    <xf numFmtId="0" fontId="7" fillId="0" borderId="0" xfId="1" applyFont="1" applyAlignment="1">
      <alignment vertical="top" wrapText="1"/>
    </xf>
    <xf numFmtId="0" fontId="7" fillId="0" borderId="0" xfId="1" applyFont="1" applyAlignment="1">
      <alignment horizontal="left" vertical="top" wrapText="1"/>
    </xf>
    <xf numFmtId="0" fontId="6" fillId="0" borderId="0" xfId="1" applyFont="1" applyAlignment="1">
      <alignment vertical="top" wrapText="1"/>
    </xf>
    <xf numFmtId="0" fontId="6" fillId="0" borderId="0" xfId="1" applyFont="1" applyAlignment="1">
      <alignment horizontal="left" vertical="top" wrapText="1"/>
    </xf>
    <xf numFmtId="3" fontId="8" fillId="0" borderId="0" xfId="0" applyNumberFormat="1" applyFont="1" applyAlignment="1">
      <alignment horizontal="center" vertical="center"/>
    </xf>
    <xf numFmtId="0" fontId="8" fillId="0" borderId="0" xfId="0" applyFont="1" applyAlignment="1">
      <alignment horizontal="center" vertical="center" wrapText="1"/>
    </xf>
    <xf numFmtId="4" fontId="8" fillId="0" borderId="0" xfId="0" applyNumberFormat="1" applyFont="1" applyAlignment="1">
      <alignment horizontal="center" vertical="center" wrapText="1"/>
    </xf>
    <xf numFmtId="3" fontId="9" fillId="0" borderId="0" xfId="0" applyNumberFormat="1" applyFont="1" applyAlignment="1">
      <alignment horizontal="center" vertical="center"/>
    </xf>
    <xf numFmtId="0" fontId="9" fillId="0" borderId="0" xfId="0" applyFont="1" applyAlignment="1">
      <alignment horizontal="center" vertical="center" wrapText="1"/>
    </xf>
    <xf numFmtId="4" fontId="9" fillId="0" borderId="0" xfId="0" applyNumberFormat="1" applyFont="1" applyAlignment="1">
      <alignment horizontal="center" vertical="center" wrapText="1"/>
    </xf>
    <xf numFmtId="3" fontId="6" fillId="0" borderId="0" xfId="0" applyNumberFormat="1" applyFont="1" applyAlignment="1">
      <alignment horizontal="center" vertical="center"/>
    </xf>
    <xf numFmtId="0" fontId="6" fillId="0" borderId="0" xfId="0" applyFont="1" applyAlignment="1">
      <alignment horizontal="center" vertical="center"/>
    </xf>
    <xf numFmtId="4" fontId="6" fillId="0" borderId="0" xfId="0" applyNumberFormat="1" applyFont="1" applyAlignment="1">
      <alignment horizontal="center" vertical="center"/>
    </xf>
    <xf numFmtId="3" fontId="11" fillId="0" borderId="0" xfId="0" applyNumberFormat="1" applyFont="1" applyAlignment="1">
      <alignment horizontal="center" vertical="center"/>
    </xf>
    <xf numFmtId="0" fontId="11" fillId="0" borderId="0" xfId="0" quotePrefix="1" applyFont="1" applyAlignment="1">
      <alignment horizontal="center" vertical="center"/>
    </xf>
    <xf numFmtId="4" fontId="11" fillId="0" borderId="0" xfId="0" applyNumberFormat="1" applyFont="1" applyAlignment="1">
      <alignment horizontal="center" vertical="center"/>
    </xf>
    <xf numFmtId="3" fontId="7" fillId="0" borderId="0" xfId="0" applyNumberFormat="1" applyFont="1" applyAlignment="1">
      <alignment horizontal="center" vertical="center"/>
    </xf>
    <xf numFmtId="0" fontId="7" fillId="0" borderId="0" xfId="0" quotePrefix="1" applyFont="1" applyAlignment="1">
      <alignment horizontal="center" vertical="center"/>
    </xf>
    <xf numFmtId="4" fontId="7" fillId="0" borderId="0" xfId="0" applyNumberFormat="1" applyFont="1" applyAlignment="1">
      <alignment horizontal="center" vertical="center"/>
    </xf>
    <xf numFmtId="0" fontId="7" fillId="0" borderId="0" xfId="0" applyFont="1" applyAlignment="1">
      <alignment horizontal="center" vertical="center"/>
    </xf>
    <xf numFmtId="4" fontId="7" fillId="0" borderId="1" xfId="0" applyNumberFormat="1" applyFont="1" applyBorder="1" applyAlignment="1">
      <alignment horizontal="center" vertical="center"/>
    </xf>
    <xf numFmtId="4" fontId="7" fillId="0" borderId="2" xfId="0" applyNumberFormat="1" applyFont="1" applyBorder="1" applyAlignment="1">
      <alignment horizontal="center" vertical="center"/>
    </xf>
    <xf numFmtId="0" fontId="6" fillId="0" borderId="0" xfId="0" applyFont="1" applyAlignment="1">
      <alignment horizontal="left" vertical="top" wrapText="1"/>
    </xf>
    <xf numFmtId="0" fontId="7" fillId="0" borderId="0" xfId="0" applyFont="1" applyAlignment="1">
      <alignment horizontal="left" vertical="top" wrapText="1"/>
    </xf>
    <xf numFmtId="0" fontId="13" fillId="0" borderId="0" xfId="7" applyFont="1" applyAlignment="1">
      <alignment horizontal="center" vertical="top"/>
    </xf>
    <xf numFmtId="0" fontId="15" fillId="0" borderId="0" xfId="8" applyFont="1" applyAlignment="1">
      <alignment horizontal="left" vertical="top" wrapText="1"/>
    </xf>
    <xf numFmtId="0" fontId="13" fillId="0" borderId="0" xfId="8" applyFont="1" applyAlignment="1">
      <alignment horizontal="left" vertical="top" wrapText="1"/>
    </xf>
    <xf numFmtId="0" fontId="10" fillId="0" borderId="0" xfId="9" applyFont="1" applyAlignment="1">
      <alignment vertical="top" wrapText="1"/>
    </xf>
    <xf numFmtId="0" fontId="7" fillId="0" borderId="0" xfId="10" applyAlignment="1">
      <alignment horizontal="center" vertical="top"/>
    </xf>
    <xf numFmtId="0" fontId="6" fillId="0" borderId="0" xfId="9" applyFont="1" applyAlignment="1">
      <alignment vertical="top" wrapText="1"/>
    </xf>
    <xf numFmtId="3" fontId="7" fillId="0" borderId="0" xfId="9" applyNumberFormat="1" applyFont="1" applyAlignment="1">
      <alignment horizontal="center"/>
    </xf>
    <xf numFmtId="0" fontId="7" fillId="0" borderId="0" xfId="9" applyFont="1" applyAlignment="1">
      <alignment horizontal="center"/>
    </xf>
    <xf numFmtId="0" fontId="7" fillId="0" borderId="0" xfId="9" applyFont="1" applyAlignment="1">
      <alignment vertical="top" wrapText="1"/>
    </xf>
    <xf numFmtId="3" fontId="7" fillId="0" borderId="0" xfId="9" quotePrefix="1" applyNumberFormat="1" applyFont="1" applyAlignment="1">
      <alignment horizontal="center"/>
    </xf>
    <xf numFmtId="0" fontId="10" fillId="0" borderId="0" xfId="1" quotePrefix="1" applyFont="1" applyAlignment="1">
      <alignment horizontal="left" vertical="top" wrapText="1"/>
    </xf>
    <xf numFmtId="0" fontId="7" fillId="0" borderId="0" xfId="9" applyFont="1" applyAlignment="1">
      <alignment horizontal="center" wrapText="1"/>
    </xf>
    <xf numFmtId="0" fontId="7" fillId="0" borderId="0" xfId="9" applyFont="1" applyAlignment="1">
      <alignment horizontal="left" vertical="top" wrapText="1"/>
    </xf>
    <xf numFmtId="0" fontId="6" fillId="0" borderId="0" xfId="11" applyFont="1" applyAlignment="1">
      <alignment horizontal="left" vertical="top" wrapText="1"/>
    </xf>
    <xf numFmtId="3" fontId="7" fillId="0" borderId="0" xfId="11" quotePrefix="1" applyNumberFormat="1" applyFont="1" applyAlignment="1">
      <alignment horizontal="center" vertical="center"/>
    </xf>
    <xf numFmtId="0" fontId="7" fillId="0" borderId="0" xfId="11" applyFont="1" applyAlignment="1">
      <alignment horizontal="center" vertical="center"/>
    </xf>
    <xf numFmtId="0" fontId="7" fillId="0" borderId="0" xfId="11" applyFont="1" applyAlignment="1">
      <alignment horizontal="left" vertical="top" wrapText="1"/>
    </xf>
    <xf numFmtId="0" fontId="6" fillId="0" borderId="0" xfId="2" applyFont="1" applyAlignment="1">
      <alignment horizontal="left" vertical="top" wrapText="1"/>
    </xf>
    <xf numFmtId="3" fontId="7" fillId="0" borderId="0" xfId="11" applyNumberFormat="1" applyFont="1" applyAlignment="1">
      <alignment horizontal="center" vertical="center"/>
    </xf>
    <xf numFmtId="0" fontId="7" fillId="0" borderId="0" xfId="11" applyFont="1" applyAlignment="1">
      <alignment horizontal="center" vertical="center" wrapText="1"/>
    </xf>
    <xf numFmtId="0" fontId="16" fillId="0" borderId="0" xfId="8" applyFont="1" applyAlignment="1">
      <alignment wrapText="1"/>
    </xf>
    <xf numFmtId="0" fontId="7" fillId="0" borderId="0" xfId="9" quotePrefix="1" applyFont="1" applyAlignment="1">
      <alignment horizontal="center"/>
    </xf>
    <xf numFmtId="0" fontId="7" fillId="0" borderId="0" xfId="9" applyFont="1" applyAlignment="1">
      <alignment horizontal="center" vertical="top" wrapText="1"/>
    </xf>
    <xf numFmtId="0" fontId="7" fillId="0" borderId="0" xfId="9" quotePrefix="1" applyFont="1" applyAlignment="1">
      <alignment horizontal="center" wrapText="1"/>
    </xf>
    <xf numFmtId="0" fontId="6" fillId="0" borderId="0" xfId="0" applyFont="1" applyAlignment="1">
      <alignment vertical="top" wrapText="1"/>
    </xf>
    <xf numFmtId="0" fontId="7" fillId="0" borderId="0" xfId="0" applyFont="1" applyAlignment="1">
      <alignment vertical="top" wrapText="1"/>
    </xf>
    <xf numFmtId="1" fontId="11" fillId="0" borderId="0" xfId="0" applyNumberFormat="1" applyFont="1" applyAlignment="1">
      <alignment horizontal="center"/>
    </xf>
    <xf numFmtId="0" fontId="11" fillId="0" borderId="0" xfId="0" quotePrefix="1" applyFont="1" applyAlignment="1">
      <alignment horizontal="center"/>
    </xf>
    <xf numFmtId="4" fontId="7" fillId="0" borderId="0" xfId="0" quotePrefix="1" applyNumberFormat="1" applyFont="1" applyAlignment="1">
      <alignment horizontal="center" vertical="center"/>
    </xf>
    <xf numFmtId="0" fontId="6" fillId="0" borderId="0" xfId="8" applyFont="1" applyAlignment="1">
      <alignment vertical="top" wrapText="1"/>
    </xf>
    <xf numFmtId="0" fontId="7" fillId="0" borderId="0" xfId="8" applyFont="1" applyAlignment="1">
      <alignment vertical="top" wrapText="1"/>
    </xf>
    <xf numFmtId="0" fontId="7" fillId="0" borderId="0" xfId="8" applyFont="1" applyAlignment="1">
      <alignment horizontal="center" vertical="center" wrapText="1"/>
    </xf>
    <xf numFmtId="0" fontId="10" fillId="0" borderId="0" xfId="9" applyFont="1" applyAlignment="1">
      <alignment horizontal="left" vertical="top"/>
    </xf>
    <xf numFmtId="3" fontId="7" fillId="0" borderId="0" xfId="9" quotePrefix="1" applyNumberFormat="1" applyFont="1" applyAlignment="1">
      <alignment horizontal="center" wrapText="1"/>
    </xf>
    <xf numFmtId="0" fontId="7" fillId="0" borderId="0" xfId="11" applyFont="1" applyAlignment="1">
      <alignment horizontal="left" vertical="top"/>
    </xf>
    <xf numFmtId="3" fontId="7" fillId="0" borderId="0" xfId="11" applyNumberFormat="1" applyFont="1" applyAlignment="1">
      <alignment horizontal="center"/>
    </xf>
    <xf numFmtId="0" fontId="7" fillId="0" borderId="0" xfId="12" applyFont="1" applyAlignment="1">
      <alignment horizontal="left" vertical="top" wrapText="1"/>
    </xf>
    <xf numFmtId="0" fontId="7" fillId="0" borderId="0" xfId="12" applyFont="1" applyAlignment="1">
      <alignment horizontal="center" vertical="center" wrapText="1"/>
    </xf>
    <xf numFmtId="0" fontId="16" fillId="0" borderId="0" xfId="11" quotePrefix="1" applyFont="1" applyAlignment="1">
      <alignment horizontal="left" vertical="top" wrapText="1"/>
    </xf>
    <xf numFmtId="0" fontId="10" fillId="0" borderId="0" xfId="11" applyFont="1" applyAlignment="1">
      <alignment horizontal="left" vertical="top" wrapText="1"/>
    </xf>
    <xf numFmtId="0" fontId="6" fillId="0" borderId="0" xfId="9" applyFont="1" applyAlignment="1">
      <alignment horizontal="left" vertical="top" wrapText="1"/>
    </xf>
    <xf numFmtId="0" fontId="7" fillId="0" borderId="0" xfId="11" applyFont="1" applyAlignment="1">
      <alignment horizontal="center"/>
    </xf>
    <xf numFmtId="1" fontId="7" fillId="0" borderId="0" xfId="11" applyNumberFormat="1" applyFont="1" applyAlignment="1">
      <alignment horizontal="center"/>
    </xf>
    <xf numFmtId="0" fontId="7" fillId="0" borderId="0" xfId="1" applyFont="1" applyAlignment="1">
      <alignment horizontal="justify" vertical="top" wrapText="1"/>
    </xf>
    <xf numFmtId="0" fontId="18" fillId="0" borderId="0" xfId="1" applyFont="1" applyAlignment="1">
      <alignment horizontal="justify" vertical="top" wrapText="1"/>
    </xf>
    <xf numFmtId="0" fontId="7" fillId="0" borderId="0" xfId="1" applyFont="1" applyAlignment="1">
      <alignment horizontal="center"/>
    </xf>
    <xf numFmtId="0" fontId="19" fillId="0" borderId="0" xfId="1" applyFont="1" applyAlignment="1">
      <alignment horizontal="left" vertical="top"/>
    </xf>
    <xf numFmtId="3" fontId="7" fillId="0" borderId="0" xfId="1" applyNumberFormat="1" applyFont="1" applyAlignment="1">
      <alignment horizontal="center" vertical="center"/>
    </xf>
    <xf numFmtId="3" fontId="7" fillId="0" borderId="0" xfId="3" applyNumberFormat="1" applyFont="1" applyFill="1" applyBorder="1" applyAlignment="1">
      <alignment horizontal="center" vertical="center"/>
    </xf>
    <xf numFmtId="0" fontId="6" fillId="0" borderId="0" xfId="1" applyFont="1" applyAlignment="1">
      <alignment horizontal="justify" vertical="top" wrapText="1"/>
    </xf>
    <xf numFmtId="0" fontId="8" fillId="0" borderId="0" xfId="0" applyFont="1" applyAlignment="1">
      <alignment horizontal="center"/>
    </xf>
    <xf numFmtId="0" fontId="8" fillId="0" borderId="0" xfId="0" applyFont="1" applyAlignment="1">
      <alignment horizontal="center" wrapText="1"/>
    </xf>
    <xf numFmtId="0" fontId="9" fillId="0" borderId="0" xfId="0" applyFont="1" applyAlignment="1">
      <alignment horizontal="center"/>
    </xf>
    <xf numFmtId="0" fontId="9" fillId="0" borderId="0" xfId="0" applyFont="1" applyAlignment="1">
      <alignment horizontal="center" wrapText="1"/>
    </xf>
    <xf numFmtId="1" fontId="6" fillId="0" borderId="0" xfId="0" applyNumberFormat="1" applyFont="1" applyAlignment="1">
      <alignment horizontal="center"/>
    </xf>
    <xf numFmtId="0" fontId="6" fillId="0" borderId="0" xfId="0" applyFont="1" applyAlignment="1">
      <alignment horizontal="center"/>
    </xf>
    <xf numFmtId="4" fontId="6" fillId="0" borderId="0" xfId="0" applyNumberFormat="1" applyFont="1" applyAlignment="1">
      <alignment horizontal="center"/>
    </xf>
    <xf numFmtId="4" fontId="11" fillId="0" borderId="0" xfId="0" applyNumberFormat="1" applyFont="1" applyAlignment="1">
      <alignment horizontal="center"/>
    </xf>
    <xf numFmtId="1" fontId="7" fillId="0" borderId="0" xfId="0" applyNumberFormat="1" applyFont="1" applyAlignment="1">
      <alignment horizontal="center"/>
    </xf>
    <xf numFmtId="0" fontId="7" fillId="0" borderId="0" xfId="0" quotePrefix="1" applyFont="1" applyAlignment="1">
      <alignment horizontal="center"/>
    </xf>
    <xf numFmtId="4" fontId="7" fillId="0" borderId="0" xfId="0" applyNumberFormat="1" applyFont="1" applyAlignment="1">
      <alignment horizontal="center"/>
    </xf>
    <xf numFmtId="0" fontId="7" fillId="0" borderId="0" xfId="0" applyFont="1" applyAlignment="1">
      <alignment horizontal="center"/>
    </xf>
    <xf numFmtId="0" fontId="23" fillId="0" borderId="0" xfId="15" applyFont="1"/>
    <xf numFmtId="0" fontId="5" fillId="0" borderId="0" xfId="15"/>
    <xf numFmtId="0" fontId="22" fillId="0" borderId="0" xfId="15" applyFont="1"/>
    <xf numFmtId="0" fontId="19" fillId="0" borderId="0" xfId="15" applyFont="1" applyAlignment="1">
      <alignment horizontal="left" vertical="top" wrapText="1"/>
    </xf>
    <xf numFmtId="0" fontId="18" fillId="0" borderId="0" xfId="15" applyFont="1" applyAlignment="1">
      <alignment horizontal="left" vertical="top" wrapText="1"/>
    </xf>
    <xf numFmtId="4" fontId="18" fillId="0" borderId="0" xfId="15" applyNumberFormat="1" applyFont="1" applyAlignment="1">
      <alignment horizontal="center"/>
    </xf>
    <xf numFmtId="3" fontId="18" fillId="0" borderId="0" xfId="15" applyNumberFormat="1" applyFont="1" applyAlignment="1">
      <alignment horizontal="center" wrapText="1"/>
    </xf>
    <xf numFmtId="0" fontId="18" fillId="0" borderId="0" xfId="15" applyFont="1" applyAlignment="1">
      <alignment horizontal="center" wrapText="1"/>
    </xf>
    <xf numFmtId="0" fontId="6" fillId="0" borderId="0" xfId="0" quotePrefix="1" applyFont="1" applyAlignment="1">
      <alignment horizontal="left" vertical="top" wrapText="1"/>
    </xf>
    <xf numFmtId="0" fontId="6" fillId="0" borderId="0" xfId="0" applyFont="1" applyAlignment="1">
      <alignment vertical="top"/>
    </xf>
    <xf numFmtId="0" fontId="7" fillId="0" borderId="0" xfId="0" applyFont="1" applyAlignment="1">
      <alignment horizontal="center" vertical="top" wrapText="1"/>
    </xf>
    <xf numFmtId="0" fontId="6" fillId="0" borderId="0" xfId="0" applyFont="1" applyAlignment="1">
      <alignment horizontal="left" vertical="center" wrapText="1"/>
    </xf>
    <xf numFmtId="0" fontId="6" fillId="0" borderId="0" xfId="0" applyFont="1" applyAlignment="1">
      <alignment vertical="center" wrapText="1"/>
    </xf>
    <xf numFmtId="1" fontId="7" fillId="0" borderId="0" xfId="0" applyNumberFormat="1" applyFont="1" applyAlignment="1">
      <alignment horizontal="center" vertical="center"/>
    </xf>
    <xf numFmtId="0" fontId="7" fillId="0" borderId="0" xfId="0" applyFont="1" applyAlignment="1">
      <alignment horizontal="left" vertical="center" wrapText="1"/>
    </xf>
    <xf numFmtId="0" fontId="7" fillId="0" borderId="0" xfId="19" applyFont="1" applyAlignment="1">
      <alignment vertical="top" wrapText="1"/>
    </xf>
    <xf numFmtId="0" fontId="26" fillId="0" borderId="0" xfId="3" applyNumberFormat="1" applyFont="1" applyFill="1" applyBorder="1" applyAlignment="1">
      <alignment horizontal="center" wrapText="1"/>
    </xf>
    <xf numFmtId="0" fontId="26" fillId="0" borderId="0" xfId="19" applyFont="1" applyAlignment="1">
      <alignment horizontal="center" vertical="top" wrapText="1"/>
    </xf>
    <xf numFmtId="4" fontId="26" fillId="0" borderId="0" xfId="19" applyNumberFormat="1" applyFont="1" applyAlignment="1">
      <alignment horizontal="center" wrapText="1"/>
    </xf>
    <xf numFmtId="0" fontId="7" fillId="0" borderId="0" xfId="19" quotePrefix="1" applyFont="1" applyAlignment="1">
      <alignment vertical="top" wrapText="1"/>
    </xf>
    <xf numFmtId="0" fontId="7" fillId="0" borderId="0" xfId="19" quotePrefix="1" applyFont="1" applyAlignment="1">
      <alignment horizontal="left" vertical="top" wrapText="1"/>
    </xf>
    <xf numFmtId="4" fontId="7" fillId="0" borderId="0" xfId="19" quotePrefix="1" applyNumberFormat="1" applyFont="1" applyAlignment="1">
      <alignment horizontal="center" wrapText="1"/>
    </xf>
    <xf numFmtId="0" fontId="7" fillId="0" borderId="0" xfId="19" quotePrefix="1" applyFont="1" applyAlignment="1">
      <alignment horizontal="center" vertical="top" wrapText="1"/>
    </xf>
    <xf numFmtId="4" fontId="7" fillId="0" borderId="0" xfId="19" quotePrefix="1" applyNumberFormat="1" applyFont="1" applyAlignment="1">
      <alignment horizontal="center" vertical="top" wrapText="1"/>
    </xf>
    <xf numFmtId="0" fontId="7" fillId="0" borderId="0" xfId="19" applyFont="1" applyAlignment="1">
      <alignment horizontal="left" vertical="top" wrapText="1"/>
    </xf>
    <xf numFmtId="4" fontId="6" fillId="0" borderId="0" xfId="19" applyNumberFormat="1" applyFont="1" applyAlignment="1">
      <alignment vertical="top" wrapText="1"/>
    </xf>
    <xf numFmtId="4" fontId="6" fillId="0" borderId="0" xfId="19" applyNumberFormat="1" applyFont="1" applyAlignment="1">
      <alignment horizontal="center" wrapText="1"/>
    </xf>
    <xf numFmtId="4" fontId="6" fillId="0" borderId="0" xfId="19" applyNumberFormat="1" applyFont="1" applyAlignment="1">
      <alignment horizontal="center" vertical="top" wrapText="1"/>
    </xf>
    <xf numFmtId="0" fontId="6" fillId="0" borderId="0" xfId="19" applyFont="1" applyAlignment="1">
      <alignment vertical="top" wrapText="1"/>
    </xf>
    <xf numFmtId="4" fontId="7" fillId="0" borderId="0" xfId="19" applyNumberFormat="1" applyFont="1" applyAlignment="1">
      <alignment horizontal="center" wrapText="1"/>
    </xf>
    <xf numFmtId="0" fontId="7" fillId="0" borderId="0" xfId="19" applyFont="1" applyAlignment="1">
      <alignment horizontal="center" vertical="top" wrapText="1"/>
    </xf>
    <xf numFmtId="4" fontId="6" fillId="0" borderId="0" xfId="19" applyNumberFormat="1" applyFont="1" applyAlignment="1">
      <alignment horizontal="left" vertical="top" wrapText="1"/>
    </xf>
    <xf numFmtId="4" fontId="7" fillId="0" borderId="0" xfId="19" applyNumberFormat="1" applyFont="1" applyAlignment="1">
      <alignment horizontal="left" vertical="top" wrapText="1"/>
    </xf>
    <xf numFmtId="4" fontId="7" fillId="0" borderId="0" xfId="19" applyNumberFormat="1" applyFont="1" applyAlignment="1">
      <alignment horizontal="center" vertical="top" wrapText="1"/>
    </xf>
    <xf numFmtId="4" fontId="7" fillId="0" borderId="0" xfId="3" applyNumberFormat="1" applyFont="1" applyFill="1" applyBorder="1" applyAlignment="1">
      <alignment horizontal="center" wrapText="1"/>
    </xf>
    <xf numFmtId="0" fontId="30" fillId="0" borderId="0" xfId="3" applyNumberFormat="1" applyFont="1" applyFill="1" applyBorder="1" applyAlignment="1">
      <alignment horizontal="center" vertical="top" wrapText="1"/>
    </xf>
    <xf numFmtId="0" fontId="30" fillId="0" borderId="0" xfId="19" applyFont="1" applyAlignment="1">
      <alignment horizontal="center" vertical="top" wrapText="1"/>
    </xf>
    <xf numFmtId="4" fontId="30" fillId="0" borderId="0" xfId="19" applyNumberFormat="1" applyFont="1" applyAlignment="1">
      <alignment horizontal="center" vertical="top" wrapText="1"/>
    </xf>
    <xf numFmtId="4" fontId="30" fillId="0" borderId="0" xfId="19" applyNumberFormat="1" applyFont="1" applyAlignment="1">
      <alignment horizontal="left" vertical="top" wrapText="1"/>
    </xf>
    <xf numFmtId="4" fontId="7" fillId="0" borderId="0" xfId="19" quotePrefix="1" applyNumberFormat="1" applyFont="1" applyAlignment="1">
      <alignment horizontal="left" vertical="top" wrapText="1"/>
    </xf>
    <xf numFmtId="4" fontId="7" fillId="0" borderId="0" xfId="3" applyNumberFormat="1" applyFont="1" applyFill="1" applyBorder="1" applyAlignment="1">
      <alignment horizontal="center" vertical="top" wrapText="1"/>
    </xf>
    <xf numFmtId="0" fontId="8" fillId="0" borderId="0" xfId="15" applyFont="1" applyAlignment="1">
      <alignment horizontal="left" vertical="top" wrapText="1"/>
    </xf>
    <xf numFmtId="0" fontId="7" fillId="0" borderId="0" xfId="15" applyFont="1"/>
    <xf numFmtId="0" fontId="6" fillId="0" borderId="0" xfId="15" applyFont="1" applyAlignment="1">
      <alignment horizontal="left" vertical="top"/>
    </xf>
    <xf numFmtId="4" fontId="6" fillId="0" borderId="0" xfId="15" applyNumberFormat="1" applyFont="1" applyAlignment="1">
      <alignment horizontal="left" vertical="top" wrapText="1"/>
    </xf>
    <xf numFmtId="0" fontId="10" fillId="0" borderId="0" xfId="15" quotePrefix="1" applyFont="1" applyAlignment="1">
      <alignment horizontal="left" vertical="top" wrapText="1"/>
    </xf>
    <xf numFmtId="0" fontId="11" fillId="0" borderId="0" xfId="15" applyFont="1"/>
    <xf numFmtId="0" fontId="7" fillId="0" borderId="0" xfId="15" quotePrefix="1" applyFont="1" applyAlignment="1">
      <alignment horizontal="left" vertical="top" wrapText="1"/>
    </xf>
    <xf numFmtId="0" fontId="7" fillId="0" borderId="0" xfId="11" quotePrefix="1" applyFont="1" applyAlignment="1">
      <alignment horizontal="left" vertical="top"/>
    </xf>
    <xf numFmtId="4" fontId="7" fillId="0" borderId="0" xfId="11" applyNumberFormat="1" applyFont="1" applyAlignment="1">
      <alignment horizontal="center"/>
    </xf>
    <xf numFmtId="0" fontId="7" fillId="0" borderId="0" xfId="11" applyFont="1"/>
    <xf numFmtId="0" fontId="7" fillId="0" borderId="0" xfId="15" applyFont="1" applyAlignment="1">
      <alignment horizontal="left" vertical="top"/>
    </xf>
    <xf numFmtId="0" fontId="6" fillId="0" borderId="0" xfId="15" applyFont="1" applyAlignment="1">
      <alignment horizontal="left" vertical="top" wrapText="1"/>
    </xf>
    <xf numFmtId="0" fontId="7" fillId="0" borderId="0" xfId="15" applyFont="1" applyAlignment="1">
      <alignment horizontal="center"/>
    </xf>
    <xf numFmtId="0" fontId="7" fillId="0" borderId="0" xfId="15" applyFont="1" applyAlignment="1">
      <alignment horizontal="left" vertical="top" wrapText="1"/>
    </xf>
    <xf numFmtId="0" fontId="8" fillId="0" borderId="0" xfId="11" applyFont="1" applyAlignment="1">
      <alignment horizontal="left" vertical="top" wrapText="1"/>
    </xf>
    <xf numFmtId="0" fontId="8" fillId="0" borderId="0" xfId="11" applyFont="1" applyAlignment="1">
      <alignment horizontal="center"/>
    </xf>
    <xf numFmtId="0" fontId="8" fillId="0" borderId="0" xfId="11" applyFont="1" applyAlignment="1">
      <alignment horizontal="center" wrapText="1"/>
    </xf>
    <xf numFmtId="0" fontId="9" fillId="0" borderId="0" xfId="11" applyFont="1" applyAlignment="1">
      <alignment horizontal="center"/>
    </xf>
    <xf numFmtId="0" fontId="9" fillId="0" borderId="0" xfId="11" applyFont="1" applyAlignment="1">
      <alignment horizontal="center" wrapText="1"/>
    </xf>
    <xf numFmtId="0" fontId="6" fillId="0" borderId="0" xfId="11" applyFont="1" applyAlignment="1">
      <alignment horizontal="left" vertical="top"/>
    </xf>
    <xf numFmtId="4" fontId="6" fillId="0" borderId="0" xfId="11" applyNumberFormat="1" applyFont="1" applyAlignment="1">
      <alignment horizontal="left" vertical="top" wrapText="1"/>
    </xf>
    <xf numFmtId="1" fontId="6" fillId="0" borderId="0" xfId="11" applyNumberFormat="1" applyFont="1" applyAlignment="1">
      <alignment horizontal="center"/>
    </xf>
    <xf numFmtId="0" fontId="6" fillId="0" borderId="0" xfId="11" applyFont="1" applyAlignment="1">
      <alignment horizontal="center"/>
    </xf>
    <xf numFmtId="4" fontId="6" fillId="0" borderId="0" xfId="11" applyNumberFormat="1" applyFont="1" applyAlignment="1">
      <alignment horizontal="center"/>
    </xf>
    <xf numFmtId="0" fontId="10" fillId="0" borderId="0" xfId="11" quotePrefix="1" applyFont="1" applyAlignment="1">
      <alignment horizontal="left" vertical="top" wrapText="1"/>
    </xf>
    <xf numFmtId="1" fontId="11" fillId="0" borderId="0" xfId="11" applyNumberFormat="1" applyFont="1" applyAlignment="1">
      <alignment horizontal="center"/>
    </xf>
    <xf numFmtId="0" fontId="11" fillId="0" borderId="0" xfId="11" quotePrefix="1" applyFont="1" applyAlignment="1">
      <alignment horizontal="center"/>
    </xf>
    <xf numFmtId="4" fontId="11" fillId="0" borderId="0" xfId="11" applyNumberFormat="1" applyFont="1" applyAlignment="1">
      <alignment horizontal="center"/>
    </xf>
    <xf numFmtId="0" fontId="11" fillId="0" borderId="0" xfId="11" applyFont="1"/>
    <xf numFmtId="0" fontId="7" fillId="0" borderId="0" xfId="11" quotePrefix="1" applyFont="1" applyAlignment="1">
      <alignment horizontal="left" vertical="top" wrapText="1"/>
    </xf>
    <xf numFmtId="0" fontId="7" fillId="0" borderId="0" xfId="11" quotePrefix="1" applyFont="1" applyAlignment="1">
      <alignment horizontal="center"/>
    </xf>
    <xf numFmtId="0" fontId="6" fillId="0" borderId="0" xfId="1" applyFont="1" applyAlignment="1">
      <alignment horizontal="center" vertical="top" wrapText="1"/>
    </xf>
    <xf numFmtId="4" fontId="7" fillId="0" borderId="0" xfId="1" applyNumberFormat="1" applyFont="1" applyAlignment="1">
      <alignment horizontal="center" wrapText="1"/>
    </xf>
    <xf numFmtId="0" fontId="26" fillId="0" borderId="0" xfId="1" applyFont="1" applyAlignment="1">
      <alignment vertical="top" wrapText="1"/>
    </xf>
    <xf numFmtId="4" fontId="26" fillId="0" borderId="0" xfId="1" applyNumberFormat="1" applyFont="1" applyAlignment="1">
      <alignment horizontal="center" wrapText="1"/>
    </xf>
    <xf numFmtId="0" fontId="7" fillId="0" borderId="0" xfId="1" quotePrefix="1" applyFont="1" applyAlignment="1">
      <alignment vertical="top" wrapText="1"/>
    </xf>
    <xf numFmtId="4" fontId="7" fillId="0" borderId="0" xfId="1" quotePrefix="1" applyNumberFormat="1" applyFont="1" applyAlignment="1">
      <alignment horizontal="center" wrapText="1"/>
    </xf>
    <xf numFmtId="4" fontId="7" fillId="0" borderId="0" xfId="1" quotePrefix="1" applyNumberFormat="1" applyFont="1" applyAlignment="1">
      <alignment horizontal="center" vertical="top" wrapText="1"/>
    </xf>
    <xf numFmtId="49" fontId="7" fillId="0" borderId="0" xfId="1" quotePrefix="1" applyNumberFormat="1" applyFont="1" applyAlignment="1">
      <alignment horizontal="left" vertical="top" wrapText="1"/>
    </xf>
    <xf numFmtId="4" fontId="7" fillId="0" borderId="0" xfId="1" applyNumberFormat="1" applyFont="1" applyAlignment="1">
      <alignment vertical="top" wrapText="1"/>
    </xf>
    <xf numFmtId="4" fontId="6" fillId="0" borderId="0" xfId="1" applyNumberFormat="1" applyFont="1" applyAlignment="1">
      <alignment horizontal="center" wrapText="1"/>
    </xf>
    <xf numFmtId="4" fontId="6" fillId="0" borderId="0" xfId="1" applyNumberFormat="1" applyFont="1" applyAlignment="1">
      <alignment vertical="top" wrapText="1"/>
    </xf>
    <xf numFmtId="1" fontId="7" fillId="0" borderId="0" xfId="1" applyNumberFormat="1" applyFont="1" applyAlignment="1">
      <alignment horizontal="center" wrapText="1"/>
    </xf>
    <xf numFmtId="0" fontId="6" fillId="0" borderId="0" xfId="1" applyFont="1" applyAlignment="1">
      <alignment horizontal="center" wrapText="1"/>
    </xf>
    <xf numFmtId="0" fontId="7" fillId="0" borderId="0" xfId="1" applyFont="1" applyAlignment="1">
      <alignment horizontal="center" wrapText="1"/>
    </xf>
    <xf numFmtId="4" fontId="6" fillId="0" borderId="1" xfId="1" applyNumberFormat="1" applyFont="1" applyBorder="1" applyAlignment="1">
      <alignment horizontal="center" wrapText="1"/>
    </xf>
    <xf numFmtId="4" fontId="7" fillId="0" borderId="2" xfId="1" applyNumberFormat="1" applyFont="1" applyBorder="1" applyAlignment="1">
      <alignment horizontal="center" wrapText="1"/>
    </xf>
    <xf numFmtId="0" fontId="8" fillId="0" borderId="0" xfId="0" applyFont="1" applyAlignment="1">
      <alignment horizontal="center" vertical="top" wrapText="1"/>
    </xf>
    <xf numFmtId="0" fontId="7" fillId="0" borderId="0" xfId="9" applyFont="1" applyAlignment="1">
      <alignment horizontal="left" vertical="center"/>
    </xf>
    <xf numFmtId="0" fontId="7" fillId="0" borderId="0" xfId="9" applyFont="1" applyAlignment="1">
      <alignment horizontal="left" vertical="center" wrapText="1"/>
    </xf>
    <xf numFmtId="0" fontId="18" fillId="0" borderId="0" xfId="0" applyFont="1" applyAlignment="1">
      <alignment horizontal="left" vertical="center"/>
    </xf>
    <xf numFmtId="0" fontId="18" fillId="0" borderId="0" xfId="1" applyFont="1" applyAlignment="1">
      <alignment horizontal="left" vertical="center"/>
    </xf>
    <xf numFmtId="0" fontId="7" fillId="0" borderId="0" xfId="1"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6" fillId="0" borderId="0" xfId="0" applyFont="1" applyAlignment="1">
      <alignment horizontal="left" vertical="center"/>
    </xf>
    <xf numFmtId="0" fontId="11" fillId="0" borderId="0" xfId="0" quotePrefix="1" applyFont="1" applyAlignment="1">
      <alignment horizontal="left" vertical="center"/>
    </xf>
    <xf numFmtId="0" fontId="7" fillId="0" borderId="0" xfId="0" quotePrefix="1" applyFont="1" applyAlignment="1">
      <alignment horizontal="left" vertical="center"/>
    </xf>
    <xf numFmtId="3" fontId="7" fillId="0" borderId="0" xfId="3" applyNumberFormat="1" applyFont="1" applyBorder="1" applyAlignment="1">
      <alignment horizontal="center" vertical="center"/>
    </xf>
    <xf numFmtId="1" fontId="7" fillId="0" borderId="0" xfId="13" applyNumberFormat="1" applyFont="1" applyAlignment="1">
      <alignment horizontal="left" vertical="center"/>
    </xf>
    <xf numFmtId="0" fontId="7" fillId="0" borderId="0" xfId="19" applyFont="1" applyAlignment="1">
      <alignment horizontal="center" vertical="center" wrapText="1"/>
    </xf>
    <xf numFmtId="0" fontId="7" fillId="0" borderId="0" xfId="0" applyFont="1" applyAlignment="1">
      <alignment horizontal="left" vertical="center"/>
    </xf>
    <xf numFmtId="0" fontId="6" fillId="0" borderId="0" xfId="13" applyFont="1" applyAlignment="1">
      <alignment horizontal="justify" vertical="top" wrapText="1"/>
    </xf>
    <xf numFmtId="4" fontId="7" fillId="0" borderId="0" xfId="11" applyNumberFormat="1" applyFont="1" applyAlignment="1">
      <alignment horizontal="center" vertical="center"/>
    </xf>
    <xf numFmtId="0" fontId="5" fillId="0" borderId="0" xfId="5" applyProtection="1">
      <protection locked="0"/>
    </xf>
    <xf numFmtId="0" fontId="5" fillId="0" borderId="0" xfId="5" applyAlignment="1" applyProtection="1">
      <alignment vertical="top"/>
      <protection locked="0"/>
    </xf>
    <xf numFmtId="0" fontId="7" fillId="0" borderId="0" xfId="0" applyFont="1" applyAlignment="1">
      <alignment horizontal="center" vertical="top"/>
    </xf>
    <xf numFmtId="0" fontId="7" fillId="0" borderId="0" xfId="9" applyFont="1" applyAlignment="1">
      <alignment horizontal="center" vertical="center" wrapText="1"/>
    </xf>
    <xf numFmtId="0" fontId="7" fillId="0" borderId="0" xfId="9" applyFont="1" applyAlignment="1">
      <alignment horizontal="center" vertical="center"/>
    </xf>
    <xf numFmtId="0" fontId="13" fillId="0" borderId="0" xfId="0" quotePrefix="1" applyFont="1" applyAlignment="1">
      <alignment horizontal="center" vertical="top"/>
    </xf>
    <xf numFmtId="4" fontId="7" fillId="0" borderId="0" xfId="0" applyNumberFormat="1" applyFont="1"/>
    <xf numFmtId="0" fontId="7" fillId="0" borderId="0" xfId="11" applyFont="1" applyAlignment="1">
      <alignment horizontal="center" vertical="top"/>
    </xf>
    <xf numFmtId="0" fontId="7" fillId="0" borderId="0" xfId="12" applyFont="1" applyAlignment="1">
      <alignment horizontal="center" wrapText="1"/>
    </xf>
    <xf numFmtId="0" fontId="7" fillId="0" borderId="0" xfId="12" applyFont="1" applyAlignment="1">
      <alignment horizontal="center" vertical="top" wrapText="1"/>
    </xf>
    <xf numFmtId="4" fontId="7" fillId="0" borderId="0" xfId="1" applyNumberFormat="1" applyFont="1" applyAlignment="1">
      <alignment horizontal="center" vertical="top" wrapText="1"/>
    </xf>
    <xf numFmtId="0" fontId="7" fillId="0" borderId="0" xfId="1" applyFont="1" applyAlignment="1">
      <alignment horizontal="center" vertical="top" wrapText="1"/>
    </xf>
    <xf numFmtId="0" fontId="8" fillId="0" borderId="0" xfId="0" applyFont="1" applyAlignment="1">
      <alignment horizontal="center" vertical="top"/>
    </xf>
    <xf numFmtId="0" fontId="9" fillId="0" borderId="0" xfId="0" applyFont="1" applyAlignment="1">
      <alignment horizontal="center" vertical="top"/>
    </xf>
    <xf numFmtId="0" fontId="6" fillId="0" borderId="0" xfId="0" applyFont="1" applyAlignment="1">
      <alignment horizontal="center" vertical="top"/>
    </xf>
    <xf numFmtId="0" fontId="11" fillId="0" borderId="0" xfId="0" quotePrefix="1" applyFont="1" applyAlignment="1">
      <alignment horizontal="center" vertical="top"/>
    </xf>
    <xf numFmtId="0" fontId="7" fillId="0" borderId="0" xfId="0" quotePrefix="1" applyFont="1" applyAlignment="1">
      <alignment horizontal="center" vertical="top"/>
    </xf>
    <xf numFmtId="43" fontId="7" fillId="0" borderId="0" xfId="0" applyNumberFormat="1" applyFont="1"/>
    <xf numFmtId="4"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0" fontId="0" fillId="0" borderId="0" xfId="15" applyFont="1"/>
    <xf numFmtId="0" fontId="7" fillId="0" borderId="0" xfId="15" applyFont="1" applyAlignment="1">
      <alignment horizontal="center" vertical="center"/>
    </xf>
    <xf numFmtId="0" fontId="7" fillId="0" borderId="0" xfId="15" applyFont="1" applyAlignment="1">
      <alignment horizontal="left" vertical="center" wrapText="1"/>
    </xf>
    <xf numFmtId="4" fontId="7" fillId="0" borderId="0" xfId="15" applyNumberFormat="1" applyFont="1" applyAlignment="1">
      <alignment horizontal="center" vertical="center"/>
    </xf>
    <xf numFmtId="1" fontId="21" fillId="0" borderId="0" xfId="15" applyNumberFormat="1" applyFont="1" applyAlignment="1">
      <alignment horizontal="center" vertical="center" wrapText="1"/>
    </xf>
    <xf numFmtId="0" fontId="21" fillId="0" borderId="0" xfId="15" applyFont="1" applyAlignment="1">
      <alignment horizontal="center" vertical="center" wrapText="1"/>
    </xf>
    <xf numFmtId="4" fontId="21" fillId="0" borderId="0" xfId="0" applyNumberFormat="1" applyFont="1" applyAlignment="1">
      <alignment horizontal="center" vertical="center"/>
    </xf>
    <xf numFmtId="0" fontId="7" fillId="0" borderId="0" xfId="15" applyFont="1" applyAlignment="1">
      <alignment horizontal="center" vertical="center" wrapText="1"/>
    </xf>
    <xf numFmtId="0" fontId="7" fillId="0" borderId="0" xfId="3" applyNumberFormat="1" applyFont="1" applyFill="1" applyBorder="1" applyAlignment="1" applyProtection="1">
      <alignment horizontal="center" vertical="center"/>
    </xf>
    <xf numFmtId="1" fontId="7" fillId="0" borderId="0" xfId="15" applyNumberFormat="1" applyFont="1" applyAlignment="1">
      <alignment horizontal="center" vertical="center" wrapText="1"/>
    </xf>
    <xf numFmtId="4" fontId="7" fillId="0" borderId="0" xfId="15" applyNumberFormat="1" applyFont="1" applyAlignment="1">
      <alignment vertical="center"/>
    </xf>
    <xf numFmtId="1" fontId="7" fillId="0" borderId="0" xfId="15" applyNumberFormat="1" applyFont="1" applyAlignment="1">
      <alignment horizontal="center" vertical="center"/>
    </xf>
    <xf numFmtId="0" fontId="7" fillId="0" borderId="0" xfId="15" applyFont="1" applyAlignment="1">
      <alignment horizontal="center" vertical="top" wrapText="1"/>
    </xf>
    <xf numFmtId="0" fontId="7" fillId="0" borderId="0" xfId="15" applyFont="1" applyAlignment="1">
      <alignment vertical="center"/>
    </xf>
    <xf numFmtId="0" fontId="8" fillId="0" borderId="0" xfId="11" applyFont="1" applyAlignment="1">
      <alignment horizontal="center" vertical="top"/>
    </xf>
    <xf numFmtId="0" fontId="9" fillId="0" borderId="0" xfId="11" applyFont="1" applyAlignment="1">
      <alignment horizontal="center" vertical="top"/>
    </xf>
    <xf numFmtId="0" fontId="6" fillId="0" borderId="0" xfId="11" applyFont="1" applyAlignment="1">
      <alignment horizontal="center" vertical="top"/>
    </xf>
    <xf numFmtId="0" fontId="11" fillId="0" borderId="0" xfId="11" quotePrefix="1" applyFont="1" applyAlignment="1">
      <alignment horizontal="center" vertical="top"/>
    </xf>
    <xf numFmtId="0" fontId="7" fillId="0" borderId="0" xfId="11" quotePrefix="1" applyFont="1" applyAlignment="1">
      <alignment horizontal="center" vertical="top"/>
    </xf>
    <xf numFmtId="0" fontId="7" fillId="0" borderId="0" xfId="15" applyFont="1" applyAlignment="1">
      <alignment horizontal="center" vertical="top"/>
    </xf>
    <xf numFmtId="0" fontId="8" fillId="0" borderId="0" xfId="15" applyFont="1" applyAlignment="1">
      <alignment horizontal="center" vertical="top"/>
    </xf>
    <xf numFmtId="0" fontId="9" fillId="0" borderId="0" xfId="15" applyFont="1" applyAlignment="1">
      <alignment horizontal="center" vertical="top"/>
    </xf>
    <xf numFmtId="0" fontId="6" fillId="0" borderId="0" xfId="15" applyFont="1" applyAlignment="1">
      <alignment horizontal="center" vertical="top"/>
    </xf>
    <xf numFmtId="0" fontId="11" fillId="0" borderId="0" xfId="15" quotePrefix="1" applyFont="1" applyAlignment="1">
      <alignment horizontal="center" vertical="top"/>
    </xf>
    <xf numFmtId="0" fontId="7" fillId="0" borderId="0" xfId="15" quotePrefix="1" applyFont="1" applyAlignment="1">
      <alignment horizontal="center" vertical="top"/>
    </xf>
    <xf numFmtId="0" fontId="7" fillId="0" borderId="0" xfId="16" applyFont="1" applyAlignment="1">
      <alignment horizontal="center" vertical="center"/>
    </xf>
    <xf numFmtId="4" fontId="7" fillId="0" borderId="0" xfId="0" applyNumberFormat="1" applyFont="1" applyAlignment="1">
      <alignment horizontal="center" wrapText="1"/>
    </xf>
    <xf numFmtId="0" fontId="27" fillId="0" borderId="0" xfId="0" quotePrefix="1" applyFont="1" applyAlignment="1">
      <alignment vertical="top" wrapText="1"/>
    </xf>
    <xf numFmtId="0" fontId="7" fillId="0" borderId="0" xfId="0" quotePrefix="1" applyFont="1" applyAlignment="1">
      <alignment vertical="top" wrapText="1"/>
    </xf>
    <xf numFmtId="4" fontId="6" fillId="0" borderId="0" xfId="0" applyNumberFormat="1" applyFont="1" applyAlignment="1">
      <alignment horizontal="center" vertical="top" wrapText="1"/>
    </xf>
    <xf numFmtId="4" fontId="6" fillId="0" borderId="0" xfId="0" applyNumberFormat="1" applyFont="1" applyAlignment="1">
      <alignment horizontal="center" wrapText="1"/>
    </xf>
    <xf numFmtId="0" fontId="7" fillId="0" borderId="0" xfId="0" applyFont="1" applyAlignment="1">
      <alignment horizontal="center" vertical="center" wrapText="1"/>
    </xf>
    <xf numFmtId="4" fontId="6" fillId="0" borderId="0" xfId="0" applyNumberFormat="1" applyFont="1" applyAlignment="1">
      <alignment vertical="top" wrapText="1"/>
    </xf>
    <xf numFmtId="4" fontId="7" fillId="0" borderId="0" xfId="0" applyNumberFormat="1" applyFont="1" applyAlignment="1">
      <alignment horizontal="center"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4" fontId="6" fillId="0" borderId="0" xfId="0" applyNumberFormat="1" applyFont="1" applyAlignment="1">
      <alignment horizontal="center" vertical="center" wrapText="1"/>
    </xf>
    <xf numFmtId="0" fontId="7" fillId="0" borderId="0" xfId="0" quotePrefix="1" applyFont="1" applyAlignment="1">
      <alignment horizontal="justify" vertical="top"/>
    </xf>
    <xf numFmtId="0" fontId="7" fillId="0" borderId="0" xfId="0" quotePrefix="1" applyFont="1" applyAlignment="1">
      <alignment vertical="center"/>
    </xf>
    <xf numFmtId="0" fontId="6" fillId="0" borderId="0" xfId="0" quotePrefix="1" applyFont="1" applyAlignment="1">
      <alignment vertical="top" wrapText="1"/>
    </xf>
    <xf numFmtId="0" fontId="7" fillId="0" borderId="0" xfId="0" applyFont="1" applyAlignment="1">
      <alignment horizontal="justify" vertical="top"/>
    </xf>
    <xf numFmtId="0" fontId="6" fillId="0" borderId="0" xfId="0" applyFont="1" applyAlignment="1">
      <alignment horizontal="justify" vertical="top"/>
    </xf>
    <xf numFmtId="0" fontId="18" fillId="0" borderId="0" xfId="0" applyFont="1" applyAlignment="1">
      <alignment horizontal="left" vertical="top" wrapText="1"/>
    </xf>
    <xf numFmtId="1" fontId="26" fillId="0" borderId="0" xfId="3" applyNumberFormat="1" applyFont="1" applyFill="1" applyBorder="1" applyAlignment="1">
      <alignment horizontal="center" vertical="center" wrapText="1"/>
    </xf>
    <xf numFmtId="1" fontId="7" fillId="0" borderId="0" xfId="19" quotePrefix="1" applyNumberFormat="1" applyFont="1" applyAlignment="1">
      <alignment horizontal="center" vertical="center" wrapText="1"/>
    </xf>
    <xf numFmtId="1" fontId="6" fillId="0" borderId="0" xfId="19" applyNumberFormat="1" applyFont="1" applyAlignment="1">
      <alignment horizontal="center" vertical="center" wrapText="1"/>
    </xf>
    <xf numFmtId="1" fontId="7" fillId="0" borderId="0" xfId="19" applyNumberFormat="1" applyFont="1" applyAlignment="1">
      <alignment horizontal="center" vertical="center" wrapText="1"/>
    </xf>
    <xf numFmtId="1" fontId="7" fillId="0" borderId="0" xfId="3" applyNumberFormat="1" applyFont="1" applyFill="1" applyBorder="1" applyAlignment="1">
      <alignment horizontal="center" vertical="center" wrapText="1"/>
    </xf>
    <xf numFmtId="3" fontId="7" fillId="0" borderId="0" xfId="15" applyNumberFormat="1" applyFont="1" applyAlignment="1">
      <alignment horizontal="center" wrapText="1"/>
    </xf>
    <xf numFmtId="0" fontId="7" fillId="0" borderId="0" xfId="15" applyFont="1" applyAlignment="1">
      <alignment horizontal="center" wrapText="1"/>
    </xf>
    <xf numFmtId="4" fontId="7" fillId="0" borderId="0" xfId="15" applyNumberFormat="1" applyFont="1" applyAlignment="1">
      <alignment horizontal="center"/>
    </xf>
    <xf numFmtId="0" fontId="6" fillId="0" borderId="0" xfId="19" applyFont="1" applyAlignment="1">
      <alignment horizontal="center" vertical="top" wrapText="1"/>
    </xf>
    <xf numFmtId="0" fontId="18" fillId="0" borderId="0" xfId="15" applyFont="1" applyAlignment="1">
      <alignment horizontal="center" vertical="top" wrapText="1"/>
    </xf>
    <xf numFmtId="0" fontId="8" fillId="0" borderId="0" xfId="0" applyFont="1" applyAlignment="1">
      <alignment horizontal="center" vertical="center"/>
    </xf>
    <xf numFmtId="0" fontId="9" fillId="0" borderId="0" xfId="0" applyFont="1" applyAlignment="1">
      <alignment horizontal="center" vertical="center"/>
    </xf>
    <xf numFmtId="1" fontId="6" fillId="0" borderId="0" xfId="0" applyNumberFormat="1" applyFont="1" applyAlignment="1">
      <alignment horizontal="center" vertical="center"/>
    </xf>
    <xf numFmtId="1" fontId="11" fillId="0" borderId="0" xfId="0" applyNumberFormat="1" applyFont="1" applyAlignment="1">
      <alignment horizontal="center" vertical="center"/>
    </xf>
    <xf numFmtId="0" fontId="7" fillId="0" borderId="0" xfId="0" applyFont="1" applyAlignment="1">
      <alignment vertical="center"/>
    </xf>
    <xf numFmtId="0" fontId="8" fillId="0" borderId="0" xfId="15" applyFont="1" applyAlignment="1">
      <alignment horizontal="center" vertical="center" wrapText="1"/>
    </xf>
    <xf numFmtId="0" fontId="9" fillId="0" borderId="0" xfId="15" applyFont="1" applyAlignment="1">
      <alignment horizontal="center" vertical="center" wrapText="1"/>
    </xf>
    <xf numFmtId="1" fontId="6" fillId="0" borderId="0" xfId="15" applyNumberFormat="1" applyFont="1" applyAlignment="1">
      <alignment horizontal="center" vertical="center"/>
    </xf>
    <xf numFmtId="0" fontId="6" fillId="0" borderId="0" xfId="15" applyFont="1" applyAlignment="1">
      <alignment horizontal="center" vertical="center"/>
    </xf>
    <xf numFmtId="4" fontId="6" fillId="0" borderId="0" xfId="15" applyNumberFormat="1" applyFont="1" applyAlignment="1">
      <alignment horizontal="center" vertical="center"/>
    </xf>
    <xf numFmtId="1" fontId="11" fillId="0" borderId="0" xfId="15" applyNumberFormat="1" applyFont="1" applyAlignment="1">
      <alignment horizontal="center" vertical="center"/>
    </xf>
    <xf numFmtId="0" fontId="11" fillId="0" borderId="0" xfId="15" quotePrefix="1" applyFont="1" applyAlignment="1">
      <alignment horizontal="center" vertical="center"/>
    </xf>
    <xf numFmtId="4" fontId="11" fillId="0" borderId="0" xfId="15" applyNumberFormat="1" applyFont="1" applyAlignment="1">
      <alignment horizontal="center" vertical="center"/>
    </xf>
    <xf numFmtId="0" fontId="7" fillId="0" borderId="0" xfId="15" quotePrefix="1" applyFont="1" applyAlignment="1">
      <alignment horizontal="center" vertical="center"/>
    </xf>
    <xf numFmtId="0" fontId="7" fillId="0" borderId="0" xfId="0" quotePrefix="1" applyFont="1" applyAlignment="1">
      <alignment horizontal="center" vertical="top" wrapText="1"/>
    </xf>
    <xf numFmtId="1" fontId="7" fillId="0" borderId="0" xfId="13" applyNumberFormat="1" applyFont="1" applyAlignment="1">
      <alignment horizontal="center" vertical="center"/>
    </xf>
    <xf numFmtId="49" fontId="7" fillId="0" borderId="0" xfId="1" quotePrefix="1" applyNumberFormat="1" applyFont="1" applyAlignment="1">
      <alignment horizontal="center" vertical="top" wrapText="1"/>
    </xf>
    <xf numFmtId="49" fontId="7" fillId="0" borderId="0" xfId="1" applyNumberFormat="1" applyFont="1" applyAlignment="1">
      <alignment horizontal="left" vertical="top" wrapText="1"/>
    </xf>
    <xf numFmtId="49" fontId="6" fillId="0" borderId="0" xfId="1" applyNumberFormat="1" applyFont="1" applyAlignment="1">
      <alignment horizontal="center" vertical="top"/>
    </xf>
    <xf numFmtId="49" fontId="7" fillId="0" borderId="0" xfId="1" applyNumberFormat="1" applyFont="1" applyAlignment="1">
      <alignment horizontal="center" vertical="top" wrapText="1"/>
    </xf>
    <xf numFmtId="4" fontId="7" fillId="0" borderId="0" xfId="0" quotePrefix="1" applyNumberFormat="1" applyFont="1" applyAlignment="1">
      <alignment horizontal="center"/>
    </xf>
    <xf numFmtId="4" fontId="8" fillId="0" borderId="0" xfId="0" applyNumberFormat="1" applyFont="1" applyAlignment="1">
      <alignment horizontal="center" wrapText="1"/>
    </xf>
    <xf numFmtId="4" fontId="7" fillId="0" borderId="1" xfId="15" applyNumberFormat="1" applyFont="1" applyBorder="1" applyAlignment="1">
      <alignment horizontal="center" vertical="center"/>
    </xf>
    <xf numFmtId="4" fontId="7" fillId="0" borderId="2" xfId="15" applyNumberFormat="1" applyFont="1" applyBorder="1" applyAlignment="1">
      <alignment horizontal="center" vertical="center"/>
    </xf>
    <xf numFmtId="4" fontId="8" fillId="0" borderId="0" xfId="11" applyNumberFormat="1" applyFont="1" applyAlignment="1">
      <alignment horizontal="center" wrapText="1"/>
    </xf>
    <xf numFmtId="4" fontId="7" fillId="0" borderId="1" xfId="11" applyNumberFormat="1" applyFont="1" applyBorder="1" applyAlignment="1">
      <alignment horizontal="center"/>
    </xf>
    <xf numFmtId="4" fontId="7" fillId="0" borderId="2" xfId="11" applyNumberFormat="1" applyFont="1" applyBorder="1" applyAlignment="1">
      <alignment horizontal="center"/>
    </xf>
    <xf numFmtId="4" fontId="7" fillId="0" borderId="0" xfId="3" applyNumberFormat="1" applyFont="1" applyFill="1" applyAlignment="1" applyProtection="1">
      <alignment horizontal="center" vertical="center"/>
    </xf>
    <xf numFmtId="4" fontId="7" fillId="0" borderId="1" xfId="0" applyNumberFormat="1" applyFont="1" applyBorder="1" applyAlignment="1">
      <alignment horizontal="center"/>
    </xf>
    <xf numFmtId="4" fontId="7" fillId="0" borderId="2" xfId="0" applyNumberFormat="1" applyFont="1" applyBorder="1" applyAlignment="1">
      <alignment horizontal="center"/>
    </xf>
    <xf numFmtId="4" fontId="7" fillId="0" borderId="0" xfId="3" applyNumberFormat="1" applyFont="1" applyFill="1" applyBorder="1" applyAlignment="1">
      <alignment horizontal="center" vertical="center"/>
    </xf>
    <xf numFmtId="4" fontId="7" fillId="0" borderId="0" xfId="0" applyNumberFormat="1" applyFont="1" applyAlignment="1">
      <alignment vertical="center"/>
    </xf>
    <xf numFmtId="4" fontId="18" fillId="0" borderId="0" xfId="15" applyNumberFormat="1" applyFont="1" applyAlignment="1">
      <alignment horizontal="center" wrapText="1"/>
    </xf>
    <xf numFmtId="4" fontId="9" fillId="0" borderId="0" xfId="11" applyNumberFormat="1" applyFont="1" applyAlignment="1">
      <alignment horizontal="center" wrapText="1"/>
    </xf>
    <xf numFmtId="4" fontId="9" fillId="0" borderId="0" xfId="15" applyNumberFormat="1" applyFont="1" applyAlignment="1">
      <alignment horizontal="center" vertical="center" wrapText="1"/>
    </xf>
    <xf numFmtId="4" fontId="9" fillId="0" borderId="0" xfId="0" applyNumberFormat="1" applyFont="1" applyAlignment="1">
      <alignment horizontal="center" wrapText="1"/>
    </xf>
    <xf numFmtId="0" fontId="0" fillId="0" borderId="0" xfId="0" applyAlignment="1">
      <alignment horizontal="center"/>
    </xf>
    <xf numFmtId="0" fontId="7" fillId="0" borderId="0" xfId="1" applyFont="1" applyAlignment="1">
      <alignment horizontal="left" wrapText="1"/>
    </xf>
    <xf numFmtId="0" fontId="6" fillId="0" borderId="0" xfId="13" applyFont="1" applyAlignment="1">
      <alignment wrapText="1"/>
    </xf>
    <xf numFmtId="3" fontId="7" fillId="0" borderId="0" xfId="15" applyNumberFormat="1" applyFont="1" applyAlignment="1">
      <alignment horizontal="center" vertical="center" wrapText="1"/>
    </xf>
    <xf numFmtId="4" fontId="7" fillId="0" borderId="0" xfId="14" applyNumberFormat="1" applyFont="1" applyBorder="1" applyAlignment="1">
      <alignment horizontal="center" vertical="center" wrapText="1"/>
    </xf>
    <xf numFmtId="4" fontId="11" fillId="0" borderId="0" xfId="0" applyNumberFormat="1" applyFont="1"/>
    <xf numFmtId="4" fontId="7" fillId="0" borderId="0" xfId="1" applyNumberFormat="1" applyFont="1" applyAlignment="1">
      <alignment horizontal="justify" vertical="top" wrapText="1"/>
    </xf>
    <xf numFmtId="4" fontId="18" fillId="0" borderId="0" xfId="1" applyNumberFormat="1" applyFont="1" applyAlignment="1">
      <alignment horizontal="justify" vertical="top" wrapText="1"/>
    </xf>
    <xf numFmtId="4" fontId="7" fillId="0" borderId="0" xfId="1" applyNumberFormat="1" applyFont="1" applyAlignment="1">
      <alignment horizontal="center" vertical="center" wrapText="1"/>
    </xf>
    <xf numFmtId="0" fontId="13" fillId="0" borderId="0" xfId="1" applyFont="1" applyAlignment="1">
      <alignment horizontal="center" vertical="center"/>
    </xf>
    <xf numFmtId="0" fontId="15" fillId="0" borderId="0" xfId="0" applyFont="1" applyAlignment="1">
      <alignment horizontal="left" vertical="center" wrapText="1"/>
    </xf>
    <xf numFmtId="1" fontId="13" fillId="0" borderId="0" xfId="0" applyNumberFormat="1" applyFont="1" applyAlignment="1">
      <alignment horizontal="center" vertical="center"/>
    </xf>
    <xf numFmtId="0" fontId="13" fillId="0" borderId="0" xfId="0" applyFont="1" applyAlignment="1">
      <alignment horizontal="center" vertical="center"/>
    </xf>
    <xf numFmtId="0" fontId="13" fillId="0" borderId="0" xfId="1" applyFont="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center"/>
    </xf>
    <xf numFmtId="4" fontId="10" fillId="0" borderId="0" xfId="19" applyNumberFormat="1" applyFont="1" applyAlignment="1">
      <alignment vertical="top" wrapText="1"/>
    </xf>
    <xf numFmtId="4" fontId="10" fillId="0" borderId="0" xfId="19" applyNumberFormat="1" applyFont="1" applyAlignment="1">
      <alignment horizontal="left" vertical="top" wrapText="1"/>
    </xf>
    <xf numFmtId="0" fontId="32" fillId="0" borderId="0" xfId="0" applyFont="1"/>
    <xf numFmtId="0" fontId="16" fillId="0" borderId="0" xfId="8" applyFont="1" applyAlignment="1">
      <alignment vertical="center" wrapText="1"/>
    </xf>
    <xf numFmtId="0" fontId="13" fillId="0" borderId="0" xfId="1" applyFont="1" applyAlignment="1">
      <alignment vertical="center"/>
    </xf>
    <xf numFmtId="0" fontId="13" fillId="0" borderId="0" xfId="1" applyFont="1"/>
    <xf numFmtId="0" fontId="13" fillId="0" borderId="0" xfId="0" applyFont="1" applyAlignment="1">
      <alignment horizontal="center" vertical="center" wrapText="1"/>
    </xf>
    <xf numFmtId="0" fontId="13" fillId="0" borderId="0" xfId="0" applyFont="1" applyAlignment="1">
      <alignment horizontal="left" vertical="top" wrapText="1"/>
    </xf>
    <xf numFmtId="3" fontId="13" fillId="0" borderId="0" xfId="0" applyNumberFormat="1" applyFont="1" applyAlignment="1">
      <alignment horizontal="center" vertical="center" wrapText="1"/>
    </xf>
    <xf numFmtId="0" fontId="7" fillId="0" borderId="0" xfId="0" applyFont="1" applyAlignment="1">
      <alignment horizontal="justify" vertical="center"/>
    </xf>
    <xf numFmtId="0" fontId="32" fillId="0" borderId="0" xfId="0" applyFont="1" applyAlignment="1">
      <alignment horizontal="center" vertical="center"/>
    </xf>
    <xf numFmtId="0" fontId="7" fillId="0" borderId="0" xfId="21" applyFont="1" applyAlignment="1">
      <alignment horizontal="center" vertical="center"/>
    </xf>
    <xf numFmtId="1" fontId="7" fillId="0" borderId="0" xfId="2" applyNumberFormat="1" applyFont="1" applyAlignment="1">
      <alignment horizontal="center" vertical="center"/>
    </xf>
    <xf numFmtId="0" fontId="7" fillId="0" borderId="0" xfId="2" applyFont="1" applyAlignment="1">
      <alignment horizontal="left" vertical="center"/>
    </xf>
    <xf numFmtId="0" fontId="7" fillId="0" borderId="0" xfId="2" applyFont="1" applyAlignment="1">
      <alignment horizontal="left" vertical="center" wrapText="1"/>
    </xf>
    <xf numFmtId="4" fontId="13" fillId="0" borderId="0" xfId="0" applyNumberFormat="1" applyFont="1" applyAlignment="1">
      <alignment horizontal="center"/>
    </xf>
    <xf numFmtId="1" fontId="7" fillId="0" borderId="0" xfId="1" applyNumberFormat="1" applyFont="1" applyAlignment="1">
      <alignment horizontal="center"/>
    </xf>
    <xf numFmtId="4" fontId="7" fillId="0" borderId="0" xfId="1" applyNumberFormat="1" applyFont="1" applyAlignment="1">
      <alignment horizontal="center"/>
    </xf>
    <xf numFmtId="0" fontId="7" fillId="0" borderId="0" xfId="0" applyFont="1" applyAlignment="1">
      <alignment wrapText="1"/>
    </xf>
    <xf numFmtId="3" fontId="7" fillId="0" borderId="0" xfId="0" quotePrefix="1" applyNumberFormat="1" applyFont="1" applyAlignment="1">
      <alignment horizontal="center" vertical="center"/>
    </xf>
    <xf numFmtId="3" fontId="6" fillId="0" borderId="0" xfId="1" applyNumberFormat="1" applyFont="1" applyAlignment="1">
      <alignment horizontal="center" vertical="top" wrapText="1"/>
    </xf>
    <xf numFmtId="3" fontId="7" fillId="0" borderId="0" xfId="1" applyNumberFormat="1" applyFont="1" applyAlignment="1">
      <alignment horizontal="center" vertical="top" wrapText="1"/>
    </xf>
    <xf numFmtId="0" fontId="7" fillId="0" borderId="0" xfId="22" applyFont="1" applyAlignment="1">
      <alignment horizontal="left" vertical="center" wrapText="1"/>
    </xf>
    <xf numFmtId="0" fontId="6" fillId="0" borderId="0" xfId="22" applyFont="1" applyAlignment="1">
      <alignment vertical="center" wrapText="1"/>
    </xf>
    <xf numFmtId="0" fontId="7" fillId="0" borderId="0" xfId="22" applyFont="1" applyAlignment="1">
      <alignment vertical="center" wrapText="1"/>
    </xf>
    <xf numFmtId="0" fontId="6" fillId="0" borderId="0" xfId="23" applyFont="1" applyAlignment="1">
      <alignment horizontal="left" vertical="center" wrapText="1"/>
    </xf>
    <xf numFmtId="0" fontId="6" fillId="0" borderId="0" xfId="1" applyFont="1" applyAlignment="1">
      <alignment vertical="top"/>
    </xf>
    <xf numFmtId="0" fontId="7" fillId="0" borderId="0" xfId="1" applyFont="1" applyAlignment="1">
      <alignment vertical="top"/>
    </xf>
    <xf numFmtId="0" fontId="35" fillId="0" borderId="0" xfId="1" applyFont="1" applyAlignment="1">
      <alignment horizontal="left" vertical="top"/>
    </xf>
    <xf numFmtId="3" fontId="7" fillId="0" borderId="0" xfId="3" applyNumberFormat="1" applyFont="1" applyFill="1" applyBorder="1" applyAlignment="1">
      <alignment horizontal="center"/>
    </xf>
    <xf numFmtId="0" fontId="18" fillId="0" borderId="0" xfId="1" applyFont="1" applyAlignment="1">
      <alignment horizontal="center" vertical="top"/>
    </xf>
    <xf numFmtId="3" fontId="7" fillId="0" borderId="0" xfId="1" applyNumberFormat="1" applyFont="1" applyAlignment="1">
      <alignment horizontal="center"/>
    </xf>
    <xf numFmtId="3" fontId="7" fillId="0" borderId="0" xfId="1" applyNumberFormat="1" applyFont="1" applyAlignment="1">
      <alignment horizontal="center" wrapText="1"/>
    </xf>
    <xf numFmtId="4" fontId="7" fillId="0" borderId="0" xfId="14" applyNumberFormat="1" applyFont="1" applyBorder="1" applyAlignment="1">
      <alignment horizontal="right" wrapText="1"/>
    </xf>
    <xf numFmtId="0" fontId="7" fillId="0" borderId="0" xfId="1" applyFont="1" applyAlignment="1">
      <alignment horizontal="center" vertical="top"/>
    </xf>
    <xf numFmtId="3" fontId="7" fillId="0" borderId="0" xfId="3" applyNumberFormat="1" applyFont="1" applyBorder="1" applyAlignment="1">
      <alignment horizontal="center"/>
    </xf>
    <xf numFmtId="0" fontId="7" fillId="0" borderId="0" xfId="1" applyFont="1"/>
    <xf numFmtId="1" fontId="7" fillId="0" borderId="0" xfId="13" applyNumberFormat="1" applyFont="1" applyAlignment="1">
      <alignment horizontal="center"/>
    </xf>
    <xf numFmtId="0" fontId="18" fillId="0" borderId="0" xfId="1" applyFont="1" applyAlignment="1">
      <alignment horizontal="left"/>
    </xf>
    <xf numFmtId="0" fontId="18" fillId="0" borderId="0" xfId="1" applyFont="1" applyAlignment="1">
      <alignment horizontal="center"/>
    </xf>
    <xf numFmtId="3" fontId="18" fillId="0" borderId="0" xfId="3" applyNumberFormat="1" applyFont="1" applyFill="1" applyBorder="1" applyAlignment="1">
      <alignment horizontal="center"/>
    </xf>
    <xf numFmtId="3" fontId="18" fillId="0" borderId="0" xfId="1" applyNumberFormat="1" applyFont="1" applyAlignment="1">
      <alignment horizontal="center" wrapText="1"/>
    </xf>
    <xf numFmtId="0" fontId="7" fillId="0" borderId="0" xfId="1" applyFont="1" applyAlignment="1">
      <alignment horizontal="center" vertical="center" wrapText="1"/>
    </xf>
    <xf numFmtId="4" fontId="7" fillId="0" borderId="0" xfId="1" applyNumberFormat="1" applyFont="1" applyAlignment="1">
      <alignment horizontal="right" wrapText="1"/>
    </xf>
    <xf numFmtId="0" fontId="7" fillId="0" borderId="0" xfId="13" applyFont="1" applyAlignment="1">
      <alignment horizontal="center" wrapText="1"/>
    </xf>
    <xf numFmtId="3" fontId="7" fillId="0" borderId="0" xfId="0" applyNumberFormat="1" applyFont="1" applyAlignment="1">
      <alignment horizontal="center"/>
    </xf>
    <xf numFmtId="0" fontId="18" fillId="0" borderId="0" xfId="0" applyFont="1" applyAlignment="1">
      <alignment horizontal="justify" wrapText="1"/>
    </xf>
    <xf numFmtId="0" fontId="7" fillId="0" borderId="0" xfId="13" applyFont="1" applyAlignment="1">
      <alignment wrapText="1"/>
    </xf>
    <xf numFmtId="0" fontId="18" fillId="0" borderId="0" xfId="0" applyFont="1" applyAlignment="1">
      <alignment horizontal="center" vertical="center"/>
    </xf>
    <xf numFmtId="0" fontId="19" fillId="0" borderId="0" xfId="13" applyFont="1" applyAlignment="1">
      <alignment horizontal="justify" vertical="justify" wrapText="1"/>
    </xf>
    <xf numFmtId="0" fontId="18" fillId="0" borderId="0" xfId="13" applyFont="1" applyAlignment="1">
      <alignment horizontal="justify" vertical="justify" wrapText="1"/>
    </xf>
    <xf numFmtId="4" fontId="7" fillId="0" borderId="0" xfId="14" applyNumberFormat="1" applyFont="1" applyBorder="1" applyAlignment="1">
      <alignment horizontal="right" vertical="center" wrapText="1"/>
    </xf>
    <xf numFmtId="0" fontId="7" fillId="0" borderId="0" xfId="13" applyFont="1" applyAlignment="1">
      <alignment horizontal="center" vertical="center" wrapText="1"/>
    </xf>
    <xf numFmtId="0" fontId="21" fillId="0" borderId="0" xfId="13" applyFont="1" applyAlignment="1">
      <alignment horizontal="justify" vertical="justify" wrapText="1"/>
    </xf>
    <xf numFmtId="0" fontId="18" fillId="0" borderId="0" xfId="13" applyFont="1" applyAlignment="1">
      <alignment wrapText="1"/>
    </xf>
    <xf numFmtId="0" fontId="19" fillId="0" borderId="0" xfId="1" applyFont="1" applyAlignment="1">
      <alignment horizontal="left" vertical="top" wrapText="1"/>
    </xf>
    <xf numFmtId="0" fontId="18" fillId="0" borderId="0" xfId="1" applyFont="1" applyAlignment="1">
      <alignment horizontal="left" wrapText="1"/>
    </xf>
    <xf numFmtId="0" fontId="6" fillId="0" borderId="0" xfId="1" applyFont="1" applyAlignment="1">
      <alignment horizontal="left" wrapText="1"/>
    </xf>
    <xf numFmtId="0" fontId="7" fillId="0" borderId="0" xfId="1" applyFont="1" applyAlignment="1">
      <alignment horizontal="center" vertical="justify" wrapText="1"/>
    </xf>
    <xf numFmtId="0" fontId="10" fillId="0" borderId="0" xfId="1" applyFont="1" applyAlignment="1">
      <alignment wrapText="1"/>
    </xf>
    <xf numFmtId="0" fontId="6" fillId="0" borderId="0" xfId="1" applyFont="1" applyAlignment="1">
      <alignment horizontal="justify" vertical="justify" wrapText="1"/>
    </xf>
    <xf numFmtId="0" fontId="7" fillId="0" borderId="0" xfId="1" applyFont="1" applyAlignment="1">
      <alignment horizontal="justify" vertical="justify" wrapText="1"/>
    </xf>
    <xf numFmtId="0" fontId="7" fillId="0" borderId="0" xfId="13" applyFont="1" applyAlignment="1">
      <alignment horizontal="justify" vertical="justify" wrapText="1"/>
    </xf>
    <xf numFmtId="0" fontId="35" fillId="0" borderId="0" xfId="1" applyFont="1" applyAlignment="1">
      <alignment horizontal="justify" vertical="justify"/>
    </xf>
    <xf numFmtId="0" fontId="19" fillId="0" borderId="0" xfId="1" applyFont="1" applyAlignment="1">
      <alignment horizontal="justify" vertical="justify"/>
    </xf>
    <xf numFmtId="3" fontId="7" fillId="0" borderId="0" xfId="1" applyNumberFormat="1" applyFont="1" applyAlignment="1" applyProtection="1">
      <alignment horizontal="center"/>
      <protection locked="0"/>
    </xf>
    <xf numFmtId="4" fontId="7" fillId="0" borderId="0" xfId="1" applyNumberFormat="1" applyFont="1" applyAlignment="1" applyProtection="1">
      <alignment horizontal="right"/>
      <protection locked="0"/>
    </xf>
    <xf numFmtId="0" fontId="18" fillId="0" borderId="0" xfId="1" applyFont="1" applyAlignment="1">
      <alignment horizontal="justify" vertical="justify" wrapText="1"/>
    </xf>
    <xf numFmtId="0" fontId="7" fillId="0" borderId="0" xfId="1" applyFont="1" applyAlignment="1">
      <alignment horizontal="justify" vertical="justify"/>
    </xf>
    <xf numFmtId="0" fontId="18" fillId="0" borderId="0" xfId="1" applyFont="1" applyAlignment="1">
      <alignment horizontal="center" vertical="center"/>
    </xf>
    <xf numFmtId="0" fontId="7" fillId="0" borderId="0" xfId="1" applyFont="1" applyAlignment="1">
      <alignment horizontal="center" vertical="center"/>
    </xf>
    <xf numFmtId="3" fontId="7" fillId="0" borderId="0" xfId="1" applyNumberFormat="1" applyFont="1" applyAlignment="1" applyProtection="1">
      <alignment horizontal="center" vertical="center"/>
      <protection locked="0"/>
    </xf>
    <xf numFmtId="0" fontId="6" fillId="0" borderId="0" xfId="13" applyFont="1" applyAlignment="1">
      <alignment horizontal="justify" vertical="justify"/>
    </xf>
    <xf numFmtId="0" fontId="9" fillId="0" borderId="0" xfId="1" applyFont="1" applyAlignment="1">
      <alignment horizontal="justify" vertical="top" wrapText="1"/>
    </xf>
    <xf numFmtId="3" fontId="7" fillId="0" borderId="0" xfId="1" applyNumberFormat="1" applyFont="1"/>
    <xf numFmtId="4" fontId="7" fillId="0" borderId="0" xfId="1" applyNumberFormat="1" applyFont="1"/>
    <xf numFmtId="3" fontId="7" fillId="0" borderId="0" xfId="1" applyNumberFormat="1" applyFont="1" applyAlignment="1" applyProtection="1">
      <alignment horizontal="right"/>
      <protection locked="0"/>
    </xf>
    <xf numFmtId="3" fontId="5" fillId="0" borderId="0" xfId="1" applyNumberFormat="1" applyAlignment="1">
      <alignment horizontal="center" vertical="center"/>
    </xf>
    <xf numFmtId="4" fontId="7" fillId="0" borderId="0" xfId="4" applyNumberFormat="1" applyFont="1" applyAlignment="1">
      <alignment horizontal="right" wrapText="1"/>
    </xf>
    <xf numFmtId="0" fontId="19" fillId="0" borderId="0" xfId="13" applyFont="1" applyAlignment="1">
      <alignment horizontal="left" vertical="top" wrapText="1"/>
    </xf>
    <xf numFmtId="0" fontId="7" fillId="0" borderId="0" xfId="13" applyFont="1" applyAlignment="1">
      <alignment horizontal="center" vertical="top" wrapText="1"/>
    </xf>
    <xf numFmtId="0" fontId="18" fillId="0" borderId="0" xfId="0" applyFont="1" applyAlignment="1">
      <alignment horizontal="justify" vertical="top" wrapText="1"/>
    </xf>
    <xf numFmtId="0" fontId="19" fillId="0" borderId="0" xfId="1" applyFont="1" applyAlignment="1">
      <alignment horizontal="left" wrapText="1"/>
    </xf>
    <xf numFmtId="0" fontId="6" fillId="0" borderId="0" xfId="13" applyFont="1" applyAlignment="1">
      <alignment horizontal="left" vertical="justify" wrapText="1"/>
    </xf>
    <xf numFmtId="0" fontId="19" fillId="0" borderId="0" xfId="13" applyFont="1" applyAlignment="1">
      <alignment horizontal="left" vertical="justify" wrapText="1"/>
    </xf>
    <xf numFmtId="0" fontId="11" fillId="0" borderId="0" xfId="13" applyFont="1" applyAlignment="1">
      <alignment horizontal="justify" vertical="justify" wrapText="1"/>
    </xf>
    <xf numFmtId="0" fontId="8" fillId="0" borderId="0" xfId="1" applyFont="1" applyAlignment="1">
      <alignment horizontal="left" vertical="top" wrapText="1"/>
    </xf>
    <xf numFmtId="0" fontId="36" fillId="0" borderId="0" xfId="11" applyFont="1"/>
    <xf numFmtId="0" fontId="36" fillId="0" borderId="0" xfId="15" applyFont="1"/>
    <xf numFmtId="3" fontId="7" fillId="0" borderId="0" xfId="0" applyNumberFormat="1" applyFont="1"/>
    <xf numFmtId="0" fontId="36" fillId="0" borderId="0" xfId="11" applyFont="1" applyAlignment="1">
      <alignment wrapText="1"/>
    </xf>
    <xf numFmtId="0" fontId="21" fillId="0" borderId="0" xfId="15" applyFont="1" applyAlignment="1">
      <alignment horizontal="center" vertical="center"/>
    </xf>
    <xf numFmtId="0" fontId="6" fillId="0" borderId="0" xfId="11" applyFont="1" applyAlignment="1">
      <alignment horizontal="left" vertical="top" wrapText="1" readingOrder="1"/>
    </xf>
    <xf numFmtId="0" fontId="6" fillId="0" borderId="0" xfId="24" applyFont="1" applyAlignment="1">
      <alignment horizontal="left" vertical="top" wrapText="1"/>
    </xf>
    <xf numFmtId="0" fontId="7" fillId="0" borderId="0" xfId="25" quotePrefix="1" applyFont="1" applyAlignment="1">
      <alignment horizontal="left" vertical="top" wrapText="1"/>
    </xf>
    <xf numFmtId="43" fontId="7" fillId="0" borderId="0" xfId="3" applyFont="1" applyFill="1" applyAlignment="1" applyProtection="1">
      <alignment horizontal="center"/>
    </xf>
    <xf numFmtId="43" fontId="7" fillId="0" borderId="0" xfId="3" applyFont="1" applyFill="1" applyAlignment="1" applyProtection="1">
      <alignment horizontal="center" vertical="center"/>
    </xf>
    <xf numFmtId="37" fontId="7" fillId="0" borderId="0" xfId="26" applyFont="1" applyAlignment="1">
      <alignment horizontal="center"/>
    </xf>
    <xf numFmtId="0" fontId="7" fillId="0" borderId="0" xfId="15" applyFont="1" applyAlignment="1">
      <alignment vertical="top" wrapText="1"/>
    </xf>
    <xf numFmtId="1" fontId="6" fillId="0" borderId="0" xfId="15" applyNumberFormat="1" applyFont="1" applyAlignment="1">
      <alignment horizontal="left" vertical="top" wrapText="1"/>
    </xf>
    <xf numFmtId="1" fontId="7" fillId="0" borderId="0" xfId="15" applyNumberFormat="1" applyFont="1" applyAlignment="1">
      <alignment horizontal="center" wrapText="1"/>
    </xf>
    <xf numFmtId="1" fontId="7" fillId="0" borderId="0" xfId="15" applyNumberFormat="1" applyFont="1" applyAlignment="1">
      <alignment horizontal="left" vertical="top" wrapText="1"/>
    </xf>
    <xf numFmtId="0" fontId="19" fillId="0" borderId="0" xfId="0" applyFont="1" applyAlignment="1">
      <alignment horizontal="left" vertical="center" wrapText="1"/>
    </xf>
    <xf numFmtId="0" fontId="18" fillId="0" borderId="0" xfId="0" applyFont="1" applyAlignment="1">
      <alignment horizontal="left" vertical="center" wrapText="1"/>
    </xf>
    <xf numFmtId="4" fontId="7" fillId="0" borderId="0" xfId="15" applyNumberFormat="1" applyFont="1"/>
    <xf numFmtId="0" fontId="7" fillId="2" borderId="0" xfId="0" applyFont="1" applyFill="1"/>
    <xf numFmtId="0" fontId="7" fillId="0" borderId="0" xfId="0" applyFont="1" applyAlignment="1">
      <alignment horizontal="center" wrapText="1"/>
    </xf>
    <xf numFmtId="49" fontId="27" fillId="0" borderId="0" xfId="0" quotePrefix="1" applyNumberFormat="1" applyFont="1" applyAlignment="1">
      <alignment vertical="top" wrapText="1"/>
    </xf>
    <xf numFmtId="0" fontId="6" fillId="0" borderId="0" xfId="0" applyFont="1" applyAlignment="1">
      <alignment horizontal="center" wrapText="1"/>
    </xf>
    <xf numFmtId="0" fontId="6" fillId="0" borderId="0" xfId="27" applyFont="1" applyAlignment="1">
      <alignment vertical="top" wrapText="1"/>
    </xf>
    <xf numFmtId="0" fontId="7" fillId="0" borderId="0" xfId="27" applyFont="1" applyAlignment="1">
      <alignment vertical="top" wrapText="1"/>
    </xf>
    <xf numFmtId="0" fontId="28" fillId="0" borderId="0" xfId="0" applyFont="1" applyAlignment="1">
      <alignment horizontal="center" wrapText="1"/>
    </xf>
    <xf numFmtId="0" fontId="6" fillId="0" borderId="0" xfId="27" applyFont="1" applyAlignment="1">
      <alignment horizontal="left" vertical="top" wrapText="1"/>
    </xf>
    <xf numFmtId="0" fontId="20" fillId="0" borderId="0" xfId="27" applyFont="1" applyAlignment="1">
      <alignment horizontal="left" vertical="top" wrapText="1"/>
    </xf>
    <xf numFmtId="0" fontId="7" fillId="0" borderId="0" xfId="0" applyFont="1" applyAlignment="1">
      <alignment vertical="center" wrapText="1"/>
    </xf>
    <xf numFmtId="0" fontId="38" fillId="0" borderId="0" xfId="0" applyFont="1" applyAlignment="1">
      <alignment vertical="center"/>
    </xf>
    <xf numFmtId="0" fontId="21" fillId="0" borderId="0" xfId="0" applyFont="1" applyAlignment="1">
      <alignment horizontal="left" vertical="top" wrapText="1"/>
    </xf>
    <xf numFmtId="0" fontId="21" fillId="0" borderId="0" xfId="0" applyFont="1" applyAlignment="1">
      <alignment vertical="top" wrapText="1"/>
    </xf>
    <xf numFmtId="0" fontId="6" fillId="0" borderId="0" xfId="19" applyFont="1" applyAlignment="1">
      <alignment horizontal="center" vertical="top"/>
    </xf>
    <xf numFmtId="49" fontId="7" fillId="0" borderId="0" xfId="0" applyNumberFormat="1" applyFont="1" applyAlignment="1">
      <alignment horizontal="center" wrapText="1"/>
    </xf>
    <xf numFmtId="0" fontId="7" fillId="0" borderId="0" xfId="0" applyFont="1" applyAlignment="1">
      <alignment horizontal="left" wrapText="1"/>
    </xf>
    <xf numFmtId="0" fontId="6" fillId="0" borderId="0" xfId="0" applyFont="1" applyAlignment="1">
      <alignment horizontal="left" wrapText="1"/>
    </xf>
    <xf numFmtId="0" fontId="18" fillId="0" borderId="0" xfId="0" applyFont="1" applyAlignment="1">
      <alignment horizontal="center" wrapText="1"/>
    </xf>
    <xf numFmtId="0" fontId="21" fillId="0" borderId="0" xfId="0" applyFont="1" applyAlignment="1">
      <alignment horizontal="left" wrapText="1"/>
    </xf>
    <xf numFmtId="0" fontId="21" fillId="0" borderId="0" xfId="0" applyFont="1" applyAlignment="1">
      <alignment horizontal="center" wrapText="1"/>
    </xf>
    <xf numFmtId="1" fontId="7" fillId="0" borderId="0" xfId="0" applyNumberFormat="1" applyFont="1" applyAlignment="1">
      <alignment horizontal="left" wrapText="1"/>
    </xf>
    <xf numFmtId="0" fontId="7" fillId="0" borderId="0" xfId="27" applyFont="1" applyAlignment="1">
      <alignment horizontal="center" wrapText="1"/>
    </xf>
    <xf numFmtId="4" fontId="7" fillId="0" borderId="0" xfId="0" quotePrefix="1" applyNumberFormat="1" applyFont="1" applyAlignment="1">
      <alignment horizontal="center" vertical="top" wrapText="1"/>
    </xf>
    <xf numFmtId="4" fontId="6" fillId="0" borderId="0" xfId="0" applyNumberFormat="1" applyFont="1" applyAlignment="1">
      <alignment horizontal="left" vertical="top"/>
    </xf>
    <xf numFmtId="4" fontId="7" fillId="0" borderId="2" xfId="0" applyNumberFormat="1" applyFont="1" applyBorder="1" applyAlignment="1">
      <alignment horizontal="center" vertical="top" wrapText="1"/>
    </xf>
    <xf numFmtId="0" fontId="7" fillId="0" borderId="4" xfId="0" applyFont="1" applyBorder="1" applyAlignment="1">
      <alignment horizontal="center" vertical="top" wrapText="1"/>
    </xf>
    <xf numFmtId="0" fontId="6" fillId="0" borderId="0" xfId="29" applyFont="1" applyAlignment="1">
      <alignment vertical="top" wrapText="1"/>
    </xf>
    <xf numFmtId="3" fontId="7" fillId="0" borderId="0" xfId="29" applyNumberFormat="1" applyFont="1" applyAlignment="1">
      <alignment horizontal="center" vertical="top"/>
    </xf>
    <xf numFmtId="0" fontId="7" fillId="0" borderId="0" xfId="29" applyFont="1" applyAlignment="1">
      <alignment horizontal="center" vertical="top"/>
    </xf>
    <xf numFmtId="0" fontId="7" fillId="0" borderId="0" xfId="29" applyFont="1" applyAlignment="1">
      <alignment vertical="top" wrapText="1"/>
    </xf>
    <xf numFmtId="0" fontId="7" fillId="0" borderId="0" xfId="11" applyFont="1" applyAlignment="1">
      <alignment horizontal="center" vertical="top" wrapText="1"/>
    </xf>
    <xf numFmtId="0" fontId="7" fillId="0" borderId="0" xfId="18" applyNumberFormat="1" applyFont="1" applyFill="1" applyBorder="1" applyAlignment="1" applyProtection="1">
      <alignment horizontal="right" vertical="top"/>
      <protection locked="0"/>
    </xf>
    <xf numFmtId="0" fontId="7" fillId="0" borderId="0" xfId="11" applyFont="1" applyAlignment="1">
      <alignment horizontal="right" vertical="top" wrapText="1"/>
    </xf>
    <xf numFmtId="0" fontId="7" fillId="0" borderId="0" xfId="11" applyFont="1" applyAlignment="1" applyProtection="1">
      <alignment horizontal="right" vertical="top"/>
      <protection locked="0"/>
    </xf>
    <xf numFmtId="0" fontId="7" fillId="0" borderId="0" xfId="29" applyFont="1" applyAlignment="1">
      <alignment vertical="top"/>
    </xf>
    <xf numFmtId="0" fontId="11" fillId="0" borderId="0" xfId="2" applyFont="1" applyAlignment="1">
      <alignment horizontal="centerContinuous" vertical="top"/>
    </xf>
    <xf numFmtId="0" fontId="11" fillId="0" borderId="0" xfId="2" applyFont="1" applyAlignment="1">
      <alignment horizontal="center" vertical="center"/>
    </xf>
    <xf numFmtId="0" fontId="11" fillId="0" borderId="0" xfId="2" applyFont="1" applyAlignment="1">
      <alignment horizontal="centerContinuous" vertical="center"/>
    </xf>
    <xf numFmtId="4" fontId="11" fillId="0" borderId="0" xfId="2" applyNumberFormat="1" applyFont="1" applyAlignment="1" applyProtection="1">
      <alignment horizontal="center" vertical="center"/>
      <protection locked="0"/>
    </xf>
    <xf numFmtId="43" fontId="11" fillId="0" borderId="0" xfId="3" applyFont="1" applyFill="1" applyBorder="1" applyAlignment="1" applyProtection="1">
      <alignment horizontal="center" vertical="center"/>
    </xf>
    <xf numFmtId="0" fontId="6" fillId="0" borderId="0" xfId="29" applyFont="1" applyAlignment="1">
      <alignment horizontal="left" vertical="top" wrapText="1"/>
    </xf>
    <xf numFmtId="0" fontId="7" fillId="0" borderId="0" xfId="18" applyNumberFormat="1" applyFont="1" applyFill="1" applyBorder="1" applyAlignment="1" applyProtection="1">
      <alignment horizontal="right" vertical="top" wrapText="1"/>
      <protection locked="0"/>
    </xf>
    <xf numFmtId="4" fontId="7" fillId="0" borderId="0" xfId="29" applyNumberFormat="1" applyFont="1" applyAlignment="1">
      <alignment horizontal="center" vertical="top"/>
    </xf>
    <xf numFmtId="1" fontId="8" fillId="0" borderId="0" xfId="15" applyNumberFormat="1" applyFont="1" applyAlignment="1">
      <alignment horizontal="center" vertical="center"/>
    </xf>
    <xf numFmtId="1" fontId="9" fillId="0" borderId="0" xfId="15" applyNumberFormat="1" applyFont="1" applyAlignment="1">
      <alignment horizontal="center" vertical="center"/>
    </xf>
    <xf numFmtId="1" fontId="7" fillId="0" borderId="0" xfId="29" applyNumberFormat="1" applyFont="1" applyAlignment="1">
      <alignment horizontal="center" vertical="top"/>
    </xf>
    <xf numFmtId="1" fontId="7" fillId="0" borderId="0" xfId="11" applyNumberFormat="1" applyFont="1"/>
    <xf numFmtId="1" fontId="7" fillId="0" borderId="0" xfId="11" applyNumberFormat="1" applyFont="1" applyAlignment="1">
      <alignment horizontal="center" vertical="top" wrapText="1"/>
    </xf>
    <xf numFmtId="1" fontId="11" fillId="0" borderId="0" xfId="2" applyNumberFormat="1" applyFont="1" applyAlignment="1">
      <alignment horizontal="centerContinuous" vertical="center"/>
    </xf>
    <xf numFmtId="0" fontId="7" fillId="3" borderId="0" xfId="0" applyFont="1" applyFill="1"/>
    <xf numFmtId="0" fontId="0" fillId="3" borderId="0" xfId="15" applyFont="1" applyFill="1"/>
    <xf numFmtId="0" fontId="6" fillId="0" borderId="0" xfId="11" quotePrefix="1" applyFont="1" applyAlignment="1">
      <alignment horizontal="left" vertical="top"/>
    </xf>
    <xf numFmtId="0" fontId="39" fillId="0" borderId="0" xfId="1" applyFont="1" applyAlignment="1">
      <alignment horizontal="left" vertical="top" wrapText="1"/>
    </xf>
    <xf numFmtId="0" fontId="6" fillId="0" borderId="0" xfId="30" applyFont="1" applyAlignment="1">
      <alignment vertical="top" wrapText="1"/>
    </xf>
    <xf numFmtId="0" fontId="23" fillId="0" borderId="0" xfId="5" applyFont="1" applyAlignment="1" applyProtection="1">
      <alignment horizontal="center" vertical="center" wrapText="1"/>
      <protection locked="0"/>
    </xf>
    <xf numFmtId="3" fontId="23" fillId="0" borderId="0" xfId="5" applyNumberFormat="1" applyFont="1" applyAlignment="1" applyProtection="1">
      <alignment horizontal="center" vertical="center" wrapText="1"/>
      <protection locked="0"/>
    </xf>
    <xf numFmtId="43" fontId="23" fillId="0" borderId="0" xfId="3" applyFont="1" applyFill="1" applyBorder="1" applyAlignment="1" applyProtection="1">
      <alignment horizontal="center" vertical="center" wrapText="1"/>
      <protection locked="0"/>
    </xf>
    <xf numFmtId="43" fontId="23" fillId="0" borderId="0" xfId="3" applyFont="1" applyFill="1" applyBorder="1" applyAlignment="1" applyProtection="1">
      <alignment vertical="center"/>
      <protection locked="0"/>
    </xf>
    <xf numFmtId="0" fontId="23" fillId="0" borderId="0" xfId="5" applyFont="1" applyAlignment="1" applyProtection="1">
      <alignment vertical="center"/>
      <protection locked="0"/>
    </xf>
    <xf numFmtId="0" fontId="5" fillId="0" borderId="0" xfId="5" applyAlignment="1" applyProtection="1">
      <alignment horizontal="center" vertical="top" wrapText="1"/>
      <protection locked="0"/>
    </xf>
    <xf numFmtId="0" fontId="5" fillId="0" borderId="0" xfId="5" applyAlignment="1">
      <alignment horizontal="justify" vertical="top" wrapText="1"/>
    </xf>
    <xf numFmtId="0" fontId="5" fillId="0" borderId="0" xfId="5" applyAlignment="1">
      <alignment horizontal="center" wrapText="1"/>
    </xf>
    <xf numFmtId="3" fontId="5" fillId="0" borderId="0" xfId="5" applyNumberFormat="1" applyAlignment="1">
      <alignment horizontal="center" wrapText="1"/>
    </xf>
    <xf numFmtId="43" fontId="5" fillId="0" borderId="0" xfId="3" applyFont="1" applyFill="1" applyBorder="1" applyAlignment="1" applyProtection="1">
      <alignment horizontal="center"/>
      <protection locked="0"/>
    </xf>
    <xf numFmtId="43" fontId="5" fillId="0" borderId="0" xfId="3" applyFont="1" applyFill="1" applyBorder="1" applyAlignment="1" applyProtection="1"/>
    <xf numFmtId="43" fontId="5" fillId="0" borderId="0" xfId="3" applyFont="1" applyFill="1" applyBorder="1" applyProtection="1">
      <protection locked="0"/>
    </xf>
    <xf numFmtId="43" fontId="23" fillId="0" borderId="0" xfId="3" applyFont="1" applyFill="1" applyBorder="1" applyAlignment="1" applyProtection="1">
      <alignment horizontal="left" vertical="top"/>
      <protection locked="0"/>
    </xf>
    <xf numFmtId="3" fontId="40" fillId="0" borderId="0" xfId="5" applyNumberFormat="1" applyFont="1" applyAlignment="1">
      <alignment horizontal="center" wrapText="1"/>
    </xf>
    <xf numFmtId="3" fontId="40" fillId="0" borderId="0" xfId="5" applyNumberFormat="1" applyFont="1" applyAlignment="1">
      <alignment horizontal="justify" vertical="top" wrapText="1"/>
    </xf>
    <xf numFmtId="0" fontId="40" fillId="0" borderId="0" xfId="5" applyFont="1" applyAlignment="1">
      <alignment horizontal="justify" vertical="top"/>
    </xf>
    <xf numFmtId="0" fontId="5" fillId="0" borderId="0" xfId="5" applyAlignment="1">
      <alignment horizontal="center"/>
    </xf>
    <xf numFmtId="43" fontId="5" fillId="0" borderId="0" xfId="31" applyFont="1" applyFill="1" applyBorder="1" applyAlignment="1" applyProtection="1">
      <alignment horizontal="center"/>
      <protection locked="0"/>
    </xf>
    <xf numFmtId="43" fontId="5" fillId="0" borderId="0" xfId="31" applyFont="1" applyFill="1" applyBorder="1" applyAlignment="1" applyProtection="1"/>
    <xf numFmtId="43" fontId="5" fillId="0" borderId="0" xfId="31" applyFont="1" applyFill="1" applyBorder="1" applyAlignment="1" applyProtection="1">
      <alignment vertical="top"/>
      <protection locked="0"/>
    </xf>
    <xf numFmtId="43" fontId="5" fillId="0" borderId="0" xfId="3" applyFont="1" applyFill="1" applyBorder="1" applyAlignment="1" applyProtection="1">
      <alignment vertical="top"/>
      <protection locked="0"/>
    </xf>
    <xf numFmtId="0" fontId="5" fillId="0" borderId="0" xfId="5" applyAlignment="1">
      <alignment horizontal="center" vertical="top"/>
    </xf>
    <xf numFmtId="3" fontId="5" fillId="0" borderId="0" xfId="5" applyNumberFormat="1" applyAlignment="1">
      <alignment horizontal="center" vertical="top" wrapText="1"/>
    </xf>
    <xf numFmtId="43" fontId="5" fillId="0" borderId="0" xfId="31" applyFont="1" applyFill="1" applyBorder="1" applyAlignment="1" applyProtection="1">
      <alignment horizontal="center" vertical="top"/>
      <protection locked="0"/>
    </xf>
    <xf numFmtId="43" fontId="5" fillId="0" borderId="0" xfId="31" applyFont="1" applyFill="1" applyBorder="1" applyAlignment="1" applyProtection="1">
      <alignment horizontal="center" vertical="top"/>
    </xf>
    <xf numFmtId="0" fontId="5" fillId="0" borderId="0" xfId="5" applyAlignment="1">
      <alignment horizontal="justify" vertical="top"/>
    </xf>
    <xf numFmtId="0" fontId="5" fillId="0" borderId="0" xfId="5" applyAlignment="1">
      <alignment horizontal="center" vertical="top" wrapText="1"/>
    </xf>
    <xf numFmtId="43" fontId="5" fillId="0" borderId="0" xfId="3" applyFont="1" applyFill="1" applyBorder="1" applyAlignment="1" applyProtection="1">
      <alignment horizontal="center" vertical="top"/>
      <protection locked="0"/>
    </xf>
    <xf numFmtId="43" fontId="23" fillId="0" borderId="0" xfId="3" applyFont="1" applyFill="1" applyBorder="1" applyAlignment="1" applyProtection="1">
      <alignment wrapText="1"/>
    </xf>
    <xf numFmtId="0" fontId="5" fillId="0" borderId="0" xfId="5" applyAlignment="1" applyProtection="1">
      <alignment vertical="center"/>
      <protection locked="0"/>
    </xf>
    <xf numFmtId="0" fontId="23" fillId="0" borderId="0" xfId="5" applyFont="1" applyAlignment="1" applyProtection="1">
      <alignment vertical="top" wrapText="1"/>
      <protection locked="0"/>
    </xf>
    <xf numFmtId="3" fontId="5" fillId="0" borderId="0" xfId="5" applyNumberFormat="1" applyAlignment="1" applyProtection="1">
      <alignment vertical="top"/>
      <protection locked="0"/>
    </xf>
    <xf numFmtId="43" fontId="23" fillId="0" borderId="0" xfId="3" applyFont="1" applyFill="1" applyBorder="1" applyAlignment="1" applyProtection="1">
      <alignment vertical="top"/>
      <protection locked="0"/>
    </xf>
    <xf numFmtId="43" fontId="5" fillId="0" borderId="0" xfId="3" applyFont="1" applyFill="1" applyBorder="1" applyAlignment="1" applyProtection="1">
      <alignment horizontal="center" vertical="top"/>
    </xf>
    <xf numFmtId="0" fontId="40" fillId="0" borderId="0" xfId="5" applyFont="1" applyAlignment="1">
      <alignment horizontal="justify" vertical="top" wrapText="1"/>
    </xf>
    <xf numFmtId="0" fontId="5" fillId="0" borderId="0" xfId="5" applyAlignment="1" applyProtection="1">
      <alignment horizontal="justify" vertical="top" wrapText="1"/>
      <protection locked="0"/>
    </xf>
    <xf numFmtId="0" fontId="5" fillId="0" borderId="0" xfId="5" applyAlignment="1" applyProtection="1">
      <alignment horizontal="center"/>
      <protection locked="0"/>
    </xf>
    <xf numFmtId="0" fontId="5" fillId="0" borderId="0" xfId="5" applyAlignment="1" applyProtection="1">
      <alignment horizontal="center" wrapText="1"/>
      <protection locked="0"/>
    </xf>
    <xf numFmtId="3" fontId="5" fillId="0" borderId="0" xfId="5" applyNumberFormat="1" applyAlignment="1" applyProtection="1">
      <alignment horizontal="center" wrapText="1"/>
      <protection locked="0"/>
    </xf>
    <xf numFmtId="43" fontId="5" fillId="0" borderId="0" xfId="3" applyFont="1" applyFill="1" applyBorder="1" applyAlignment="1" applyProtection="1">
      <alignment horizontal="center"/>
    </xf>
    <xf numFmtId="43" fontId="5" fillId="0" borderId="0" xfId="31" applyFont="1" applyFill="1" applyBorder="1" applyAlignment="1" applyProtection="1">
      <alignment vertical="top"/>
    </xf>
    <xf numFmtId="0" fontId="22" fillId="0" borderId="0" xfId="5" applyFont="1" applyAlignment="1" applyProtection="1">
      <alignment horizontal="left" vertical="top"/>
      <protection locked="0"/>
    </xf>
    <xf numFmtId="0" fontId="40" fillId="0" borderId="0" xfId="5" applyFont="1" applyAlignment="1" applyProtection="1">
      <alignment horizontal="justify" vertical="top"/>
      <protection locked="0"/>
    </xf>
    <xf numFmtId="0" fontId="23" fillId="0" borderId="0" xfId="5" applyFont="1" applyAlignment="1" applyProtection="1">
      <alignment wrapText="1"/>
      <protection locked="0"/>
    </xf>
    <xf numFmtId="3" fontId="5" fillId="0" borderId="0" xfId="5" applyNumberFormat="1" applyProtection="1">
      <protection locked="0"/>
    </xf>
    <xf numFmtId="43" fontId="23" fillId="0" borderId="0" xfId="3" applyFont="1" applyFill="1" applyBorder="1" applyAlignment="1" applyProtection="1">
      <protection locked="0"/>
    </xf>
    <xf numFmtId="43" fontId="5" fillId="0" borderId="0" xfId="3" applyFont="1" applyFill="1" applyBorder="1" applyAlignment="1" applyProtection="1">
      <alignment horizontal="center" wrapText="1"/>
    </xf>
    <xf numFmtId="0" fontId="40" fillId="0" borderId="0" xfId="5" applyFont="1" applyAlignment="1">
      <alignment horizontal="center" wrapText="1"/>
    </xf>
    <xf numFmtId="0" fontId="5" fillId="0" borderId="0" xfId="5" applyAlignment="1">
      <alignment horizontal="left" vertical="top"/>
    </xf>
    <xf numFmtId="0" fontId="5" fillId="0" borderId="0" xfId="5" applyAlignment="1">
      <alignment horizontal="left" vertical="top" wrapText="1"/>
    </xf>
    <xf numFmtId="0" fontId="5" fillId="0" borderId="0" xfId="5" applyAlignment="1" applyProtection="1">
      <alignment horizontal="left" vertical="top" wrapText="1"/>
      <protection locked="0"/>
    </xf>
    <xf numFmtId="43" fontId="5" fillId="0" borderId="0" xfId="3" applyFont="1" applyFill="1" applyBorder="1" applyAlignment="1" applyProtection="1">
      <protection locked="0"/>
    </xf>
    <xf numFmtId="0" fontId="5" fillId="0" borderId="0" xfId="5" applyAlignment="1" applyProtection="1">
      <alignment horizontal="left" vertical="top"/>
      <protection locked="0"/>
    </xf>
    <xf numFmtId="0" fontId="5" fillId="0" borderId="0" xfId="5" applyAlignment="1" applyProtection="1">
      <alignment horizontal="justify" vertical="top"/>
      <protection locked="0"/>
    </xf>
    <xf numFmtId="0" fontId="23" fillId="0" borderId="0" xfId="5" applyFont="1" applyAlignment="1" applyProtection="1">
      <alignment horizontal="justify" vertical="top"/>
      <protection locked="0"/>
    </xf>
    <xf numFmtId="43" fontId="5" fillId="0" borderId="0" xfId="3" applyFont="1" applyFill="1" applyBorder="1" applyAlignment="1" applyProtection="1">
      <alignment vertical="center"/>
      <protection locked="0"/>
    </xf>
    <xf numFmtId="0" fontId="43" fillId="0" borderId="0" xfId="11" applyFont="1" applyAlignment="1">
      <alignment horizontal="center" vertical="center"/>
    </xf>
    <xf numFmtId="0" fontId="5" fillId="0" borderId="0" xfId="11"/>
    <xf numFmtId="0" fontId="42" fillId="0" borderId="0" xfId="11" applyFont="1" applyAlignment="1">
      <alignment vertical="top" wrapText="1"/>
    </xf>
    <xf numFmtId="43" fontId="8" fillId="0" borderId="0" xfId="33" applyFont="1" applyAlignment="1">
      <alignment horizontal="center" vertical="center" wrapText="1"/>
    </xf>
    <xf numFmtId="43" fontId="7" fillId="0" borderId="0" xfId="33" applyFont="1" applyAlignment="1">
      <alignment horizontal="center" vertical="center"/>
    </xf>
    <xf numFmtId="1" fontId="7" fillId="0" borderId="0" xfId="29" applyNumberFormat="1" applyFont="1" applyAlignment="1">
      <alignment horizontal="center" vertical="center"/>
    </xf>
    <xf numFmtId="0" fontId="7" fillId="0" borderId="0" xfId="29" applyFont="1" applyAlignment="1">
      <alignment horizontal="center" vertical="center"/>
    </xf>
    <xf numFmtId="0" fontId="42" fillId="0" borderId="0" xfId="0" applyFont="1" applyAlignment="1">
      <alignment vertical="top" wrapText="1"/>
    </xf>
    <xf numFmtId="4" fontId="42" fillId="0" borderId="0" xfId="0" applyNumberFormat="1" applyFont="1" applyAlignment="1">
      <alignment vertical="top" wrapText="1"/>
    </xf>
    <xf numFmtId="0" fontId="0" fillId="0" borderId="0" xfId="0" applyAlignment="1">
      <alignment vertical="top"/>
    </xf>
    <xf numFmtId="4" fontId="0" fillId="0" borderId="0" xfId="0" applyNumberFormat="1" applyAlignment="1">
      <alignment vertical="top"/>
    </xf>
    <xf numFmtId="49" fontId="42" fillId="0" borderId="0" xfId="0" applyNumberFormat="1" applyFont="1" applyAlignment="1">
      <alignment vertical="top" wrapText="1"/>
    </xf>
    <xf numFmtId="49" fontId="0" fillId="0" borderId="0" xfId="0" applyNumberFormat="1" applyAlignment="1">
      <alignment vertical="top"/>
    </xf>
    <xf numFmtId="0" fontId="0" fillId="0" borderId="0" xfId="0" applyAlignment="1">
      <alignment vertical="top" wrapText="1"/>
    </xf>
    <xf numFmtId="3" fontId="0" fillId="0" borderId="0" xfId="0" applyNumberFormat="1" applyAlignment="1">
      <alignment vertical="top"/>
    </xf>
    <xf numFmtId="0" fontId="42" fillId="0" borderId="0" xfId="0" quotePrefix="1" applyFont="1" applyAlignment="1">
      <alignment vertical="top" wrapText="1"/>
    </xf>
    <xf numFmtId="0" fontId="43" fillId="0" borderId="0" xfId="0" applyFont="1" applyAlignment="1">
      <alignment horizontal="center" vertical="center"/>
    </xf>
    <xf numFmtId="49" fontId="43" fillId="0" borderId="0" xfId="0" applyNumberFormat="1" applyFont="1" applyAlignment="1">
      <alignment horizontal="center" vertical="center"/>
    </xf>
    <xf numFmtId="0" fontId="23" fillId="0" borderId="0" xfId="5" applyFont="1" applyAlignment="1" applyProtection="1">
      <alignment horizontal="center" vertical="center" wrapText="1"/>
      <protection locked="0"/>
    </xf>
    <xf numFmtId="0" fontId="23" fillId="0" borderId="0" xfId="5" applyFont="1" applyAlignment="1" applyProtection="1">
      <alignment horizontal="right" vertical="center" wrapText="1" indent="1"/>
      <protection locked="0"/>
    </xf>
  </cellXfs>
  <cellStyles count="34">
    <cellStyle name="Comma" xfId="33" builtinId="3"/>
    <cellStyle name="Comma 2" xfId="3" xr:uid="{1B240F11-2CB5-468A-85FE-72FDF05CC276}"/>
    <cellStyle name="Comma 2 2 2" xfId="18" xr:uid="{A39A3A7F-E292-4F68-AA30-3DD5405C4334}"/>
    <cellStyle name="Comma 2 3" xfId="6" xr:uid="{BD7D8568-8611-4537-9266-90B318C8438E}"/>
    <cellStyle name="Comma 2 3 2" xfId="20" xr:uid="{15F6CF56-F8D4-43CF-8818-44A70D758540}"/>
    <cellStyle name="Comma 2 3 2 2" xfId="28" xr:uid="{348E02DC-EEE2-4EEC-8C54-6DE9BA9C30F2}"/>
    <cellStyle name="Comma 2 3 3" xfId="31" xr:uid="{2B0A0910-1145-BB4B-8DEE-B11B17193423}"/>
    <cellStyle name="Normal" xfId="0" builtinId="0"/>
    <cellStyle name="Normal - Style1 2 2" xfId="11" xr:uid="{2199880A-4D5A-4BDB-B430-DFBB9FFCFDD5}"/>
    <cellStyle name="Normal 10 4" xfId="5" xr:uid="{199961FA-E6C2-4D52-816C-3A161A28447E}"/>
    <cellStyle name="Normal 11" xfId="9" xr:uid="{497FAE23-FAB7-48F1-A9E3-40E38EDC17D1}"/>
    <cellStyle name="Normal 11 2" xfId="17" xr:uid="{72122E89-0831-43F5-AAE3-778520581388}"/>
    <cellStyle name="Normal 11 3" xfId="30" xr:uid="{E4815272-35F8-4B51-B604-07BF6522F577}"/>
    <cellStyle name="Normal 17" xfId="15" xr:uid="{A6274918-F504-43AD-A921-2630CD667141}"/>
    <cellStyle name="Normal 2" xfId="1" xr:uid="{00000000-0005-0000-0000-000002000000}"/>
    <cellStyle name="Normal 2 2" xfId="2" xr:uid="{00000000-0005-0000-0000-000003000000}"/>
    <cellStyle name="Normal 2 2 2 2" xfId="8" xr:uid="{9A4070CC-D454-493B-87DB-D0D8AD3F5EF1}"/>
    <cellStyle name="Normal 2 3" xfId="32" xr:uid="{50CB61E0-0F64-BE44-944C-C174AF721159}"/>
    <cellStyle name="Normal 3" xfId="4" xr:uid="{588CF124-61EE-492F-A1BD-573A44D05C08}"/>
    <cellStyle name="Normal 3 2" xfId="21" xr:uid="{DF456EC3-D201-4602-B84F-D840817FC3BC}"/>
    <cellStyle name="Normal 3 3 10" xfId="29" xr:uid="{7A9B99DF-D9EB-4C93-AF45-8342EF83D023}"/>
    <cellStyle name="Normal 38 2" xfId="16" xr:uid="{84BB9F15-C7AC-4FEA-9C94-D808EFA09687}"/>
    <cellStyle name="Normal 4" xfId="19" xr:uid="{E69C9D54-5413-4901-B3F5-601F893F3586}"/>
    <cellStyle name="Normal 6" xfId="12" xr:uid="{AE73639E-5B72-4F3D-A1A1-DA685C0F016C}"/>
    <cellStyle name="Normal 7" xfId="24" xr:uid="{5017E691-EB4E-45EC-8BD1-C55D17B9FE4D}"/>
    <cellStyle name="Normal 72" xfId="23" xr:uid="{7787DCC1-513B-45AC-B7ED-2A5B56F85154}"/>
    <cellStyle name="Normal 76" xfId="22" xr:uid="{33EBC6DC-AC92-4668-8A08-F863D59D213E}"/>
    <cellStyle name="Normal 8" xfId="25" xr:uid="{DF86BDD6-2891-4701-8825-33BE16AE0E53}"/>
    <cellStyle name="Normal_BOQ1" xfId="26" xr:uid="{41CE259F-DC28-44C9-9307-FBBC73596B04}"/>
    <cellStyle name="Normal_BOQenv" xfId="7" xr:uid="{A5AC4599-20F9-4A41-B370-32551BFDCC2A}"/>
    <cellStyle name="Normal_MAJAN STROM WATER" xfId="13" xr:uid="{C5CAD405-2C58-4F39-8BCD-F40F6634A8AB}"/>
    <cellStyle name="Normal_Plb. BOQ" xfId="14" xr:uid="{94ECF5F4-BD07-491A-BBF3-5C741CBF4776}"/>
    <cellStyle name="Normal_S04112 - Villa 1 - BOQ" xfId="10" xr:uid="{E4573781-A4E6-4C4F-8A26-ED9453F83417}"/>
    <cellStyle name="Normal_Sheet1" xfId="27" xr:uid="{DE666554-BC88-437A-A446-EDB7525BD6A8}"/>
  </cellStyles>
  <dxfs count="35">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style="thin">
          <color indexed="64"/>
        </top>
      </border>
    </dxf>
    <dxf>
      <font>
        <color theme="0"/>
      </font>
    </dxf>
    <dxf>
      <border>
        <bottom style="thin">
          <color indexed="64"/>
        </bottom>
      </border>
    </dxf>
    <dxf>
      <font>
        <color theme="0"/>
      </font>
    </dxf>
    <dxf>
      <border>
        <top style="thin">
          <color indexed="64"/>
        </top>
      </border>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
      <border>
        <top style="thin">
          <color indexed="64"/>
        </top>
      </border>
    </dxf>
    <dxf>
      <border>
        <bottom style="thin">
          <color indexed="64"/>
        </bottom>
      </border>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styles" Target="styles.xml"/><Relationship Id="rId89"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5" Type="http://schemas.openxmlformats.org/officeDocument/2006/relationships/worksheet" Target="worksheets/sheet5.xml"/><Relationship Id="rId90" Type="http://schemas.openxmlformats.org/officeDocument/2006/relationships/customXml" Target="../customXml/item4.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openxmlformats.org/officeDocument/2006/relationships/externalLink" Target="externalLinks/externalLink33.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77" Type="http://schemas.openxmlformats.org/officeDocument/2006/relationships/externalLink" Target="externalLinks/externalLink54.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80" Type="http://schemas.openxmlformats.org/officeDocument/2006/relationships/externalLink" Target="externalLinks/externalLink57.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externalLink" Target="externalLinks/externalLink36.xml"/><Relationship Id="rId67" Type="http://schemas.openxmlformats.org/officeDocument/2006/relationships/externalLink" Target="externalLinks/externalLink44.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externalLink" Target="externalLinks/externalLink31.xml"/><Relationship Id="rId62" Type="http://schemas.openxmlformats.org/officeDocument/2006/relationships/externalLink" Target="externalLinks/externalLink39.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83" Type="http://schemas.openxmlformats.org/officeDocument/2006/relationships/theme" Target="theme/theme1.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externalLink" Target="externalLinks/externalLink34.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81" Type="http://schemas.openxmlformats.org/officeDocument/2006/relationships/externalLink" Target="externalLinks/externalLink58.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7" Type="http://schemas.openxmlformats.org/officeDocument/2006/relationships/worksheet" Target="worksheets/sheet7.xml"/><Relationship Id="rId71"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customXml" Target="../customXml/item1.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twoCellAnchor>
    <xdr:from>
      <xdr:col>5</xdr:col>
      <xdr:colOff>266700</xdr:colOff>
      <xdr:row>68</xdr:row>
      <xdr:rowOff>104775</xdr:rowOff>
    </xdr:from>
    <xdr:to>
      <xdr:col>5</xdr:col>
      <xdr:colOff>676275</xdr:colOff>
      <xdr:row>103</xdr:row>
      <xdr:rowOff>133350</xdr:rowOff>
    </xdr:to>
    <xdr:sp macro="" textlink="">
      <xdr:nvSpPr>
        <xdr:cNvPr id="2" name="Right Brace 1">
          <a:extLst>
            <a:ext uri="{FF2B5EF4-FFF2-40B4-BE49-F238E27FC236}">
              <a16:creationId xmlns:a16="http://schemas.microsoft.com/office/drawing/2014/main" id="{398CCD6E-64B5-10A0-6639-EA194A535AC0}"/>
            </a:ext>
          </a:extLst>
        </xdr:cNvPr>
        <xdr:cNvSpPr/>
      </xdr:nvSpPr>
      <xdr:spPr>
        <a:xfrm>
          <a:off x="5467350" y="23498175"/>
          <a:ext cx="409575" cy="8524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0.4.160.154/Update/Documents%20and%20Settings/Administrator/My%20Documents/Castillo%20Grand/Castillo%20Gran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ga-1/allfiles/evgdg/san%20juan%20pipe%20mod%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Users\omq00665\Desktop\(9a)%20Schedule%205(Sched%20of%20Rates%20-%20cesm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t-idbcd-wg1/USER/SETSUBI/ME-2&#31309;&#31639;/01&#31309;&#31639;&#12503;&#12525;&#12472;&#12455;&#12463;&#12488;/&#20013;&#22269;/(2004.12)ACW%20PJ(&#12381;&#12398;2&#65289;/pulau%20final/WINDOWS/Desktop/New%20Folder/Qo-15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4.160.154/Update/Documents%20and%20Settings/MWK1/Local%20Settings/Temporary%20Internet%20Files/Content.IE5/WFWMNIQ9/MCI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esfpp01/Groups/Documents%20and%20Settings/MWK1/Local%20Settings/Temporary%20Internet%20Files/Content.IE5/WFWMNIQ9/MCIP.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ERVER/DATA/DataFile/O/DB9604/RevMay97/SHOPLIS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va020/atyrau$/Documents%20and%20Settings/A0731/Desktop/Jacob/Haradh/PlanData/Planning&amp;report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EDFPP01/Groups/GENERAL/QS%20Bill/RA%20Bills/Shalabh/Tender%20Qty%20S/recalculated%20Tender%2025-25%20m%20span%201000%20d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ccounts/D/project%20documents/DMRC%20IT%20Park/project%20documents/Kuwait%20Audit%20Bureau/Rate%20Analysi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notesm2.doosanheavy.com:1092/Project%20Bank-Total/4.&#49436;&#45224;&#50500;/1)&#51064;&#46020;/P-99-Goindwal/&#44204;&#51201;&#44032;/price%20sch%20rev0.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Rna.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server/Projects/Omnium%20Carpark%20Development%20MEP/MEP%20-%20Internal%20BOQ%20Working/Mech/Documents%20and%20Settings/VPIN/Local%20Settings/Temp/CHIRAG/INFMA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U:\Users\david\SkyDrive\ARD\06_AR2D_601%20VILLAS\LILA%20219%20VILLAS\08_Valuations\00_BOQ\02_Analysis\03_Eric%20structural%20split\SHOPLIS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mail.gulfcapital.com/Documents%20and%20Settings/swairegi/Desktop/LBO%20Models/Atlantic%20Marine%20LBO%20and%20DCF.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mail.gulfcapital.com/COMPANIES/TYC/Meetings%202007/Restored%20files/2007.01.30%20Tyco%20Sponsor%20Meeting/Model/Model_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mail.gulfcapital.com/COMPANIES/IR/2007/20070213%20Security%20(CFO%20meeting)/Models/IR%20Standalone/Old%20Versions/IR%20Standalone_v7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Q:\Documents%20and%20Settings\rw26119\Local%20Settings\Temporary%20Internet%20Files\OLK9\Old%20Data\SHARED%20DOCUMENTS\Raymond\3075%20NDIA%20Terminal%20and%20Car%20Park%20Buildings\CP-18%20Preliminary%20Design%20Shell%20&amp;%20Core%20IFA\Back%20up%20BoQ\Documen"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Aedxb6dc001/Shared/Documents%20and%20Settings/chathura/My%20Documents/Palm%20District%20Cooling%20Documents/BOQ/TOWER/ITP38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Omnium%20Plot-02\Pre%20Contract\Tender\Civil%20&amp;%20Structure\Workings\Measurement%20Sheets\Block%20work\DD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lant_main/khw/DAEWOO/UPSC/&#49444;&#52824;&#44277;&#49324;/&#51077;&#52272;&#44204;&#51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AJK0005/_commercial/PROJECTS/LANGKAWI/VAALCO.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Suresh/c%20on%20suresh/WINDOWS/TEMP/cidcoanalysi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10.4.160.118/Share/Documents%20and%20Settings/Administrator/My%20Documents/Castillo%20Grand/Castillo%20Gran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10.110.64.10/department/JohnD/LIBRARY/Skills/Elle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0.110.64.10/department/TEMPLATE/MandA%20Models/Documents%20and%20Settings/cb01260/Temporary%20Internet%20Files/OLK103/Excel%202000%20Advanced%20Charting_Practice%20Exercise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tester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0.110.64.10/department/TEMPLATE/MandA%20Models/dpg/John%20D/CHARTBUILDER/CB%20Problem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0.110.64.10/department/TEMPLATE/MandA%20Models/ECM/CONV%20BOILERS/ssb_boiler_us%20equity%20mkts.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SampleCharts1"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aesfpp01/Groups/My%20Documents/Contracts/Bolton%20Gasworks/QF's/Qf3-04/QF%20Contract%20Info%20Lum%20Stre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0.4.160.221/sharing/Documents%20and%20Settings/Administrator/My%20Documents/Castillo%20Grand/Castillo%20Grand.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us.f2.yahoofs.com/Documents%20and%20Settings/MWK1/Local%20Settings/Temporary%20Internet%20Files/Content.IE5/WFWMNIQ9/MCIP.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Muralidhara/SHARED%20FOLDER/SHARED%20FOLDER/AUG%20-%202005/INHOUSE/Aug%2005-SOBHA%20Rose-%20P%20Q%20S%20Revised%20(26.09.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Documents%20and%20Settings\MWK1\Local%20Settings\Temporary%20Internet%20Files\Content.IE5\WFWMNIQ9\MCIP.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PROP\7041\02_Costruzioni\From%20Specialist\Civil-Buildings\7041_RTIP_CWP_RdO_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4.160.118/Share/Documents%20and%20Settings/MWK1/Local%20Settings/Temporary%20Internet%20Files/Content.IE5/WFWMNIQ9/MCI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SAJK0005/_commercial/SAIPEM/epmi/est3178/VAALCO.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20%20Final%20set%20formatted%20by%20u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mm-2/alli/Files/Alli/1999/Metro%20Naga%20-%20water%20works/Breakdown/Files/ALLI/Metro%20Naga%20-%20water%20works/ALLI/Agno-Hyundai/Break/Civil.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0.4.160.118/Share/Formats/Toolkit/BBS%20Program%20Excel%202003%20(1)/My%20Documents/Barsched%208666.xlt"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he-fs-01.me.cyrilsweett.com/group$/DOCUME~1/KOHLI-~1/LOCALS~1/Temp/Documents%20and%20Settings/Amit%20Mohan/Local%20Settings/Temporary%20Internet%20Files/OLK1D4/Copy%20of%20GL_SL-ACCOUNT%20CODE%20MATRIX%20(9-JAN-2008)%20-%20TE%20BE%20SEN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Soni/soni/project/cvl/Electrical%20Boq/TEMP.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Mayflower1/Shared%20Folder/Documents%20and%20Settings/kurian/Local%20Settings/Temp/Labor%20bills%2019.08.06.xls" TargetMode="External"/></Relationships>
</file>

<file path=xl/externalLinks/_rels/externalLink46.xml.rels><?xml version="1.0" encoding="UTF-8" standalone="yes"?>
<Relationships xmlns="http://schemas.openxmlformats.org/package/2006/relationships"><Relationship Id="rId2" Type="http://schemas.openxmlformats.org/officeDocument/2006/relationships/externalLinkPath" Target="file:///C:\Users\vjayaraman\Documents\Estimation\Shared%20Facility%20Hub\Working\BOQ%20working.xlsx" TargetMode="External"/><Relationship Id="rId1" Type="http://schemas.openxmlformats.org/officeDocument/2006/relationships/externalLinkPath" Target="/Users/vjayaraman/Documents/Estimation/Shared%20Facility%20Hub/Working/BOQ%20working.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hochtiefindiain-my.sharepoint.com/Formats/Toolkit/BBS%20Program%20Excel%202003%20(1)/My%20Documents/Barsched%208666.xlt"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Emirates%20Road\IPC\Stage%20-%202\Invoice%20No.8\Emirates%20Road\IPA%20%23%201\Documents%20and%20Settings\chathura\My%20Documents\Palm%20District%20Cooling%20Documents\BOQ\TOWER\ITP38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MAHINDRA-WORLD-SCHOOL-CHENNAI\MEASUREMENT%20SHEET\measurements%20as%20per%20revised%20drawings\03.03.07-revised%20measurements\SAKAL%20CHARITY\Comaparative%20statement\Comparative-3-05-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npoepc0705sevel/SEVVEL/JEYANTHI/SOBHA%20MAYFLOWER%2030.11.06/Labor%20bills%2022.11.0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mm-4/bonifacio%20ga/mikey/project%20in%201999/fbdc-elevatedh2otank/rev.1/21-05-9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10.110.64.10/department/TEMPLATE/MandA%20Models/FIG/PITCHES/FF_971113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hochtiefindiain-my.sharepoint.com/Documents%20and%20Settings/Administrator/My%20Documents/Castillo%20Grand/Castillo%20Gran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Worksheet%20in%205641A%20Fixed%20Assets%20Consolidated"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SAIPEM\epmi\est3178\VAALC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Inhts050/data/6807nlng/LOC/Engineering/Process/E3520L/Unit%201400/PDS/T-12.411.262RevBG_F00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Inhts050/data/ichEPC$/6807nlng/LOC/Engineering/Process/E3520L/Unit%201400/PDS/T-12.411.262RevBG_F00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npoepc0705sevel/SEVVEL/prelimianiries/Preliminaries%2027-6-0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G1"/>
      <sheetName val="2-G2"/>
      <sheetName val="3-G6"/>
      <sheetName val="4-G9"/>
      <sheetName val="5-G4"/>
      <sheetName val="6-G11"/>
      <sheetName val="7-G12"/>
      <sheetName val="8-G29A"/>
      <sheetName val="9-G29B"/>
      <sheetName val="10-G29C"/>
      <sheetName val="11-G29D"/>
      <sheetName val="12-G29F"/>
      <sheetName val="13-G5 "/>
      <sheetName val="14-29E"/>
      <sheetName val="15-G31"/>
      <sheetName val="16-G36"/>
      <sheetName val="17-G33"/>
      <sheetName val="18-G34"/>
      <sheetName val="19-G32 - RS wall"/>
      <sheetName val="20-bridges"/>
      <sheetName val="21-underpass"/>
      <sheetName val="Sheet1"/>
      <sheetName val="D1"/>
      <sheetName val="D8 underpass WP-D592"/>
      <sheetName val="D10 "/>
      <sheetName val="D14"/>
      <sheetName val="WP-NW01"/>
      <sheetName val="WP-SN01-01 &amp; 02"/>
      <sheetName val="WP-WE02"/>
      <sheetName val="D16"/>
      <sheetName val="D17"/>
      <sheetName val="D18"/>
      <sheetName val="E1"/>
      <sheetName val="WP-EW01"/>
      <sheetName val="WP-NS-01"/>
      <sheetName val="WP-NS-02"/>
      <sheetName val="HUD YOLU DUVAR 8 MT"/>
      <sheetName val="13-G5_"/>
      <sheetName val="19-G32_-_RS_wall"/>
      <sheetName val="D8_underpass_WP-D592"/>
      <sheetName val="D10_"/>
      <sheetName val="WP-SN01-01_&amp;_02"/>
      <sheetName val="HUD_YOLU_DUVAR_8_MT"/>
      <sheetName val="Raw Data"/>
      <sheetName val="16-ITS - P1"/>
      <sheetName val="C3"/>
      <sheetName val="BOQ"/>
      <sheetName val="SubmitCal"/>
      <sheetName val="Paramètr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2"/>
      <sheetName val="Z"/>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입찰내역 발주처 양식"/>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ns &amp; Bonds"/>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QMPALOC"/>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집계표(OPTION)"/>
      <sheetName val="OPTION 2"/>
      <sheetName val="OPTION 3"/>
      <sheetName val="Sheet2"/>
      <sheetName val="Sheet3"/>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1월"/>
      <sheetName val="예산"/>
      <sheetName val="VC2 10.99"/>
      <sheetName val="KP1590_E"/>
      <sheetName val="영업2"/>
      <sheetName val="Sheet1"/>
      <sheetName val="영업3"/>
      <sheetName val="BQ_Utl_Off"/>
      <sheetName val="수입"/>
      <sheetName val="집계표 (25,26ဩ"/>
      <sheetName val="inter"/>
      <sheetName val="Form 0"/>
      <sheetName val="COVER"/>
      <sheetName val="BQMPALOC"/>
      <sheetName val="ERECIN"/>
      <sheetName val="INPUT DATA"/>
      <sheetName val="금액내역서"/>
      <sheetName val="공문"/>
      <sheetName val="BD集計用"/>
      <sheetName val="??"/>
      <sheetName val="95삼성급(본사)"/>
      <sheetName val="12CGOU"/>
      <sheetName val="경영혁신본부"/>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ê±Ù"/>
      <sheetName val="___"/>
      <sheetName val="연돌일위집계"/>
      <sheetName val="갑지"/>
      <sheetName val="세금자료"/>
      <sheetName val="__"/>
      <sheetName val="General Data"/>
      <sheetName val="Final(1)summary"/>
      <sheetName val="DESCRIPTION"/>
      <sheetName val="DRUM"/>
      <sheetName val="LABOR &amp; 자재"/>
      <sheetName val="제작도"/>
      <sheetName val="입출재고현황 (2)"/>
      <sheetName val="SANDAN"/>
      <sheetName val="뜃맟뭁돽띿맟?-BLDG"/>
      <sheetName val="Form D-1"/>
      <sheetName val="Form B-1"/>
      <sheetName val="Form F-1"/>
      <sheetName val="Assist(B-1)"/>
      <sheetName val="Form A"/>
      <sheetName val="eq_data"/>
      <sheetName val="기성내역"/>
      <sheetName val="DHEQSUPT"/>
      <sheetName val="SALA-002"/>
      <sheetName val="CB"/>
      <sheetName val="M-EQPT-Z"/>
      <sheetName val="주간기성"/>
      <sheetName val="INPUT_DATA"/>
      <sheetName val="General_Data"/>
      <sheetName val="집계표_(25,26ဩ"/>
      <sheetName val="Form_0"/>
      <sheetName val="간접비 총괄"/>
      <sheetName val="POWER"/>
      <sheetName val="TTL"/>
      <sheetName val="ESCON"/>
      <sheetName val="뜃맟뭁돽띿맟_-BLDG"/>
      <sheetName val="당진1,2호기전선관설치및접지4차공사내역서-을지"/>
      <sheetName val="Price Schedule"/>
      <sheetName val="간접비내역-1"/>
      <sheetName val="Lup2"/>
      <sheetName val="EQUIPMENT -2"/>
      <sheetName val="노임단가표"/>
      <sheetName val="BOROUGE2"/>
      <sheetName val="3.공통공사대비"/>
      <sheetName val="B"/>
      <sheetName val="PRICES"/>
      <sheetName val="INSTR"/>
      <sheetName val="Rate Analysis"/>
      <sheetName val="EQT-ESTN"/>
      <sheetName val="찍기"/>
      <sheetName val="실행"/>
      <sheetName val="내역서 耰&quot;_x0000__x0000_"/>
      <sheetName val="_x0008_"/>
      <sheetName val="비교검토"/>
      <sheetName val="???(OPTION)"/>
      <sheetName val="내역ࠜĀ_x0000_M4)"/>
      <sheetName val="h-013211-2"/>
      <sheetName val="合成単価作成表-BLDG"/>
      <sheetName val="CAL."/>
      <sheetName val="???¡§????"/>
      <sheetName val="????¢ç¢®¡¿????"/>
      <sheetName val="??????????¢ç??????"/>
      <sheetName val="???????¢ç¢®¢¯????"/>
      <sheetName val="???????®¡¿????"/>
      <sheetName val="??????????????????"/>
      <sheetName val="F4-F7"/>
      <sheetName val="IN"/>
      <sheetName val="표지"/>
      <sheetName val="Q&amp;pl-V"/>
      <sheetName val="Cash2"/>
      <sheetName val="Z"/>
      <sheetName val="WE'T"/>
      <sheetName val="공사비 내역 (가)"/>
      <sheetName val="물량"/>
      <sheetName val="WEIGHT LIST"/>
      <sheetName val="산#2-1 (2)"/>
      <sheetName val="POL6차-PIPING"/>
      <sheetName val="산#3-1"/>
      <sheetName val="BEND LOSS"/>
      <sheetName val="A"/>
      <sheetName val="CTEMCOST"/>
      <sheetName val="EQUIP"/>
      <sheetName val="내역서 耰&quot;??"/>
      <sheetName val="24V"/>
      <sheetName val="내역"/>
      <sheetName val="단면 (2)"/>
      <sheetName val="6PILE  (돌출)"/>
      <sheetName val="Static Equip"/>
      <sheetName val="CAT_5"/>
      <sheetName val="Form A "/>
      <sheetName val="LEGEND"/>
      <sheetName val="내역ࠜĀ_x005f_x0000_M4)"/>
      <sheetName val="PROCURE"/>
      <sheetName val="jobhist"/>
      <sheetName val="내역ࠜĀ"/>
      <sheetName val="내역서 耰&quot;_x005f_x0000__x005f_x0000_"/>
      <sheetName val="_x005f_x0008_"/>
      <sheetName val="SOURCE"/>
      <sheetName val="___(OPTION)"/>
      <sheetName val="___¡§____"/>
      <sheetName val="____¢ç¢®¡¿____"/>
      <sheetName val="__________¢ç______"/>
      <sheetName val="_______¢ç¢®¢¯____"/>
      <sheetName val="_______®¡¿____"/>
      <sheetName val="__________________"/>
      <sheetName val="Sheet6"/>
      <sheetName val="갑지(추정)"/>
      <sheetName val="ELEC_DCI"/>
      <sheetName val="INST_DCI"/>
      <sheetName val="당초내역서"/>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DATA"/>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내역ࠜĀ?M4)"/>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2.2 STAFF Scedule"/>
      <sheetName val="경영혁신본뷀"/>
      <sheetName val="electrical"/>
      <sheetName val="고압수량(철거)"/>
      <sheetName val="기계내역서"/>
      <sheetName val="SummaryC"/>
      <sheetName val="Detail"/>
      <sheetName val="내역ࠜĀ_x005f_x005f_x005f_x0000_M4)"/>
      <sheetName val="PI"/>
      <sheetName val="EQUIP LIST"/>
      <sheetName val="BM DATA SHEET"/>
      <sheetName val="입찰품의서"/>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Sheet1 (2)"/>
      <sheetName val="수로보호공"/>
      <sheetName val="데이타"/>
      <sheetName val="식재인부"/>
      <sheetName val="입력시트"/>
      <sheetName val="내역서 耰&quot;_x005f_x005f_x005f_x0000__x005f_x005f_x0000"/>
      <sheetName val="_x005f_x005f_x005f_x0008_"/>
      <sheetName val="7. 월별투입내역서"/>
      <sheetName val="견적"/>
      <sheetName val="9906"/>
      <sheetName val="계측 내역서"/>
      <sheetName val="CIVIL"/>
      <sheetName val="ERECT"/>
      <sheetName val="PROSUM"/>
      <sheetName val="내역ࠜĀ_M4)"/>
      <sheetName val="내역서_耰&quot;__"/>
      <sheetName val="내역ࠜĀ_x005f_x005f_x005f_x005f_x005f_x005f_x005f_x0000_M4"/>
      <sheetName val="내역서 耰&quot;_x005f_x005f_x005f_x005f_x005f_x005f_x005f_x0000_"/>
      <sheetName val="_x005f_x005f_x005f_x005f_x005f_x005f_x005f_x0008_"/>
      <sheetName val="인부신상자료"/>
      <sheetName val="Z- GENERAL PRICE SUMMARY"/>
      <sheetName val=" Estimate  "/>
      <sheetName val="T 3"/>
      <sheetName val="cable-data"/>
      <sheetName val="HORI. VESSEL"/>
      <sheetName val="내역서"/>
      <sheetName val="MP MOB"/>
      <sheetName val="AILC004"/>
      <sheetName val="Sheet4"/>
      <sheetName val="cable"/>
      <sheetName val="배관내역"/>
      <sheetName val="Form B"/>
      <sheetName val="Resumen"/>
      <sheetName val="Precios Unitarios"/>
      <sheetName val="BCPAB"/>
      <sheetName val="Insts"/>
      <sheetName val="Vind - BtB"/>
      <sheetName val="LV induction motors"/>
      <sheetName val="인원계획"/>
      <sheetName val="BSD (2)"/>
      <sheetName val="Administrative Prices"/>
      <sheetName val="Calc"/>
      <sheetName val="WBS 44"/>
      <sheetName val="WBS 41"/>
      <sheetName val="Precios por Administración"/>
      <sheetName val="Subcon A"/>
      <sheetName val="수주추정"/>
      <sheetName val="변경집계표"/>
      <sheetName val="내역ࠜĀ_x005f_x005f_x005f_x005f_x005f_x005f_x005f_x005f_x0"/>
      <sheetName val="내역서 耰&quot;_x005f_x005f_x005f_x005f_x005f_x005f_x005f_x005f_"/>
      <sheetName val="_x005f_x005f_x005f_x005f_x005f_x005f_x005f_x005f_x005f_x005f_"/>
      <sheetName val="Q-7100-001"/>
      <sheetName val="_x0002__x0000_뻘N_x0000__x0000__x0001_ࠀ역서"/>
      <sheetName val="내역서 耰&quot;"/>
      <sheetName val="내역ࠜĀM4)"/>
      <sheetName val="Material Selections"/>
      <sheetName val="DB@Acess"/>
      <sheetName val="집계표"/>
      <sheetName val="Direct"/>
      <sheetName val="FORM-12"/>
      <sheetName val="BATCH"/>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Monthly Load"/>
      <sheetName val="Weekly Load"/>
      <sheetName val="sum"/>
      <sheetName val="Summary"/>
      <sheetName val="97 사업추정(WEKI)"/>
      <sheetName val="All_2"/>
      <sheetName val="trf(36%)"/>
      <sheetName val="M_DB"/>
      <sheetName val="실행집계"/>
      <sheetName val="breakdown of wage rate"/>
      <sheetName val="Indirect Cost"/>
      <sheetName val="Unit"/>
      <sheetName val="Lstsub"/>
      <sheetName val="Hot"/>
      <sheetName val="DCS"/>
      <sheetName val="FWBS7000,8000"/>
      <sheetName val="ANALYSER"/>
      <sheetName val="Eq. Mobilization"/>
      <sheetName val="일일총괄"/>
      <sheetName val="출금실적"/>
      <sheetName val="경영현황"/>
      <sheetName val="내역서 (∮ἀ嘆ɶ_x0000_᠀㬁_x0000_"/>
      <sheetName val="당초_xd8b4_∸ἀ"/>
      <sheetName val="[SANDAN.XLS??"/>
      <sheetName val="Piping BQ for one turbine"/>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7422CW00"/>
      <sheetName val="General"/>
      <sheetName val="Menus"/>
      <sheetName val="수량집계"/>
      <sheetName val="총괄집계표"/>
      <sheetName val="금융"/>
      <sheetName val="criteria"/>
      <sheetName val="Basic_Rate"/>
      <sheetName val="appendix_2_5_final_accounts"/>
      <sheetName val="Format"/>
      <sheetName val="Labour"/>
      <sheetName val="Material"/>
      <sheetName val="Sheet1_(2)"/>
      <sheetName val="Utility and Fire flange"/>
      <sheetName val="Heavy Equipments"/>
      <sheetName val="AG Pipe Qty Analysis"/>
      <sheetName val="BM-Elec"/>
      <sheetName val="BM-Inst"/>
      <sheetName val="HP-Steamdrum"/>
      <sheetName val="Cal"/>
      <sheetName val="목표세부명세"/>
      <sheetName val="중기일위대가"/>
      <sheetName val="_x0002_?뻘N??_x0001_ࠀ역서"/>
      <sheetName val="_SANDAN.XLS__"/>
      <sheetName val="입찰내역 발주처 양식"/>
      <sheetName val="BREAKDOWN(철거설치)"/>
      <sheetName val="BREAKDOWN(신규설치)"/>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원가"/>
      <sheetName val="중기"/>
      <sheetName val="Total"/>
      <sheetName val="K_SURFACES"/>
      <sheetName val="사급자재집계표"/>
      <sheetName val="HVAC(사급자재)"/>
      <sheetName val="U-W"/>
      <sheetName val="COVER-P"/>
      <sheetName val="품셈"/>
      <sheetName val="Form1.SQP"/>
      <sheetName val="97"/>
      <sheetName val="MANP"/>
      <sheetName val="C"/>
      <sheetName val="Equipment List"/>
      <sheetName val="info"/>
      <sheetName val="TP"/>
      <sheetName val="D-623D"/>
      <sheetName val="SCHEDD TAMBAHAN"/>
      <sheetName val="Resource"/>
      <sheetName val="Preliminaries"/>
      <sheetName val="piping"/>
      <sheetName val="Mech"/>
      <sheetName val="Fire Protection"/>
      <sheetName val="Buildings"/>
      <sheetName val="Instrument"/>
      <sheetName val="공정계획(내부계획25%,내부w.f)"/>
      <sheetName val="SFN ORIG"/>
      <sheetName val="SFN"/>
      <sheetName val="R2564AHDTS"/>
      <sheetName val="CPS"/>
      <sheetName val="LOB"/>
      <sheetName val="Dir Manpower Other Exp."/>
      <sheetName val="결과조달"/>
      <sheetName val="w't table"/>
      <sheetName val="_x0002_"/>
      <sheetName val="수량산출서"/>
      <sheetName val="1350-A"/>
      <sheetName val="SS2"/>
      <sheetName val="실행내역"/>
      <sheetName val="4-3LEVEL-5 epic.4"/>
      <sheetName val="단가 (2)"/>
      <sheetName val="mto-rev0B"/>
      <sheetName val="Proposal"/>
      <sheetName val="WIND"/>
      <sheetName val="MODULE CONFIRM"/>
      <sheetName val="분전반계산서(석관)"/>
      <sheetName val="이자율"/>
      <sheetName val="ITB COST"/>
      <sheetName val="내역서 (∮ἀ嘆ɶ"/>
      <sheetName val="FWBS 1530"/>
      <sheetName val="노임9월"/>
      <sheetName val="부대비율"/>
      <sheetName val="BOQ-B.DOWN"/>
      <sheetName val="INPUT"/>
      <sheetName val="실행예산 MM"/>
      <sheetName val="도"/>
      <sheetName val="VIZ4"/>
      <sheetName val="VIZ7"/>
      <sheetName val="UZ"/>
      <sheetName val="breakdown_of_wage_rate"/>
      <sheetName val="Indirect_Cost"/>
      <sheetName val="생산계획"/>
      <sheetName val="상반기손익차2총괄"/>
      <sheetName val="VLOOKUP"/>
      <sheetName val="cal-foamglass"/>
      <sheetName val="연습"/>
      <sheetName val="운반"/>
      <sheetName val="Administrative_Prices"/>
      <sheetName val="WBS_44"/>
      <sheetName val="WBS_41"/>
      <sheetName val="Precios_por_Administración"/>
      <sheetName val="Precios_Unitarios"/>
      <sheetName val="Subcon_A"/>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HANNEL"/>
      <sheetName val="PROTECTION "/>
      <sheetName val="CIBATU5OO"/>
      <sheetName val="한강운반비"/>
      <sheetName val="PROGRESS"/>
      <sheetName val="Database"/>
      <sheetName val="BM_DATA_SHEET1"/>
      <sheetName val="Resource_table"/>
      <sheetName val="_x000a__x000a_"/>
      <sheetName val="Equipment_List"/>
      <sheetName val="Form1_SQP"/>
      <sheetName val="공정계획(내부계획25%,내부w_f)"/>
      <sheetName val="내역서_耰&quot;1"/>
      <sheetName val="SFN_ORIG"/>
      <sheetName val="?뻘N??ࠀ역서"/>
      <sheetName val="_SANDAN_XLS__"/>
      <sheetName val="강재"/>
      <sheetName val="OD5000"/>
      <sheetName val="Costo-MO"/>
      <sheetName val="SCHEDD_TAMBAHAN"/>
      <sheetName val="Dir_Manpower_Other_Exp_"/>
      <sheetName val="w't_table"/>
      <sheetName val="Fire_Protection"/>
      <sheetName val="입찰내역_발주처_양식"/>
      <sheetName val="CÓDIGOS"/>
      <sheetName val="MTP"/>
      <sheetName val="SILICATE"/>
      <sheetName val="_x0004_"/>
      <sheetName val="_x000a_"/>
      <sheetName val="FWBS"/>
      <sheetName val="설계명세1-1"/>
      <sheetName val="Cash In-Cash Out Actual"/>
      <sheetName val="실행(ALT1)"/>
      <sheetName val="내역서1999.8최종"/>
      <sheetName val="실행철강하도"/>
      <sheetName val="전기"/>
      <sheetName val="Labor"/>
      <sheetName val="Unit Price "/>
      <sheetName val="plan&amp;section of foundation"/>
      <sheetName val="DESIGN CRITERIA"/>
      <sheetName val="CUADRO DE PRECIOS"/>
      <sheetName val="working load at the btm ft."/>
      <sheetName val="stability check"/>
      <sheetName val="design load"/>
      <sheetName val="Hoja2"/>
      <sheetName val="경제지표"/>
      <sheetName val="1100-1200-1300-1910-2140-LEV 2"/>
      <sheetName val="견적대비표"/>
      <sheetName val="breakdown_of_wage_rate1"/>
      <sheetName val="Indirect_Cost1"/>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c1"/>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Rekapitulasi"/>
      <sheetName val="BAG-2"/>
      <sheetName val="Overall"/>
      <sheetName val="salary"/>
      <sheetName val="첨부1-집행내역(요약)"/>
      <sheetName val="Closeout Control"/>
      <sheetName val="Site Findings Status Sheet"/>
      <sheetName val="master"/>
      <sheetName val="MTO"/>
      <sheetName val="Elect_BOM"/>
      <sheetName val="Elect"/>
      <sheetName val="BQ"/>
      <sheetName val="aa_piping"/>
      <sheetName val="CABLE_DATA"/>
      <sheetName val="CIVIL_UP"/>
      <sheetName val="ETUDE_de_Prix__(2)"/>
      <sheetName val="選單"/>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CONFIG"/>
      <sheetName val="Datos"/>
      <sheetName val="Material Price"/>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Codes.Pers"/>
      <sheetName val="PNT"/>
      <sheetName val="D7(1)"/>
      <sheetName val="5-ALAT(1)"/>
      <sheetName val="4-Basic Price"/>
      <sheetName val="Rekap"/>
      <sheetName val="AHS"/>
      <sheetName val="Evaluasi Penw"/>
      <sheetName val="Sum (Case-3)"/>
      <sheetName val="Man Power &amp; Comp"/>
      <sheetName val="MP-PLAN"/>
      <sheetName val="L-TIGA"/>
      <sheetName val="Data List"/>
      <sheetName val="MP_PLAN"/>
      <sheetName val="10"/>
      <sheetName val="5"/>
      <sheetName val="1"/>
      <sheetName val="SEX"/>
      <sheetName val="Currency Rate"/>
      <sheetName val="Personnel"/>
      <sheetName val="ANALISA"/>
      <sheetName val="예산-내부"/>
      <sheetName val="영업소실적"/>
      <sheetName val="PROJECT BRIEF"/>
      <sheetName val="tggwan(mac)"/>
      <sheetName val="Engineering&amp;Management"/>
      <sheetName val="Tools &amp; Settings"/>
      <sheetName val="Data Summary"/>
      <sheetName val="Resources"/>
      <sheetName val="FFA"/>
      <sheetName val="Currencies"/>
      <sheetName val="Crew Costs"/>
      <sheetName val="Spread Costs"/>
      <sheetName val="Unique List_Misc"/>
      <sheetName val="_x0002__x0000_뻘N_x0000__x0000__"/>
      <sheetName val="_x0004__x0000__x000d__x0000__x0"/>
      <sheetName val="_x000a__x0000__x001b__x0000__x0"/>
      <sheetName val="_x0002__뻘N___x0001_ࠀ역서"/>
      <sheetName val="내역서_耰&quot;_x005f_x0000__x0000"/>
      <sheetName val="손익차9월2"/>
      <sheetName val="골조시행"/>
      <sheetName val="RAB AR&amp;STR"/>
      <sheetName val="I-KAMAR"/>
      <sheetName val="Library"/>
      <sheetName val="DB"/>
      <sheetName val=" _x0000__x001b__x0000__x0006__x0000__x0006__x0000__x0008__x0000_ _x0000__x0000_"/>
      <sheetName val="할증 "/>
      <sheetName val="99. FWBS(Ref)"/>
      <sheetName val="99. Change Rate"/>
      <sheetName val="Ocean Transporation Charge"/>
      <sheetName val="검측서"/>
      <sheetName val="예가표"/>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Weekl_x0004__x0000__x0016__x0000__x000d__x0000_"/>
      <sheetName val="_x0000__x000e__x0000__x0005_"/>
      <sheetName val="내역서_(N _x000e__x000e__x000e_  _x0012__x0010__x000a_"/>
      <sheetName val="ഀࠀကЀЀԀЀԀ̀ᤀഀ؀Ѐༀ"/>
      <sheetName val="HVAC"/>
      <sheetName val="Discounted Cash Flow"/>
      <sheetName val="내역서_(N_x0009__x000e__x000e__x000e__x0009__x0009__x0012__x0010__x000a_"/>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Cash Flow bulanan"/>
      <sheetName val="schalt"/>
      <sheetName val="schtng"/>
      <sheetName val="schbhn"/>
      <sheetName val="H.Satuan"/>
      <sheetName val="I_KAMAR"/>
      <sheetName val="7422CW_x0013__x0000_"/>
      <sheetName val="Direct PMS"/>
      <sheetName val="In-House Summary"/>
      <sheetName val="경비실"/>
      <sheetName val="OPT_x0012__x0000__x0010__x0000__x000a__x0000_"/>
      <sheetName val="_x0000__x0013__x0000__x0014_"/>
      <sheetName val="SCH"/>
      <sheetName val="AUX"/>
      <sheetName val="Aux."/>
      <sheetName val="UP MINOR"/>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2.Overall Summary "/>
      <sheetName val="Pengesahan "/>
      <sheetName val="BILL"/>
      <sheetName val="배수공"/>
      <sheetName val="장산"/>
      <sheetName val="시행분석"/>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CT.FDN"/>
      <sheetName val="D-3109"/>
      <sheetName val="Exchange Rate"/>
      <sheetName val="Item code"/>
      <sheetName val="업체코드"/>
      <sheetName val="예산실적전체당월"/>
      <sheetName val="노임이"/>
      <sheetName val="Unt rate"/>
      <sheetName val="Chart_Cable"/>
      <sheetName val="내역서_耰&quot;_x005f_x005f_x005f_x0000_"/>
      <sheetName val="내역서_耰&quot;_x005f_x005f_x005f_x005f_"/>
      <sheetName val="내역ࠜĀ_x005f_x0000_M4"/>
      <sheetName val="내역서 耰&quot;_x005f_x0000_"/>
      <sheetName val="내역ࠜĀ_x005f_x005f_x0"/>
      <sheetName val="내역서 耰&quot;_x005f_x005f_"/>
      <sheetName val="내역서 耰&quot;_x0000__x0000"/>
      <sheetName val="_x005f_x005f_"/>
      <sheetName val=" "/>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00-Summary Information-ABB"/>
      <sheetName val="General Notes"/>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  "/>
      <sheetName val="breakdown of wage ra`f"/>
      <sheetName val="breakdown of wage ra"/>
      <sheetName val="breakdown of wage rað-"/>
      <sheetName val="Bill rekap"/>
      <sheetName val="Harga Satuan"/>
      <sheetName val="LISTRIK"/>
      <sheetName val="F ALARM"/>
      <sheetName val="Pipe-Hot"/>
      <sheetName val="BD"/>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5_)_Time_Delays"/>
      <sheetName val="Tools_&amp;_Settings"/>
      <sheetName val="Data_Summary"/>
      <sheetName val="Crew_Costs"/>
      <sheetName val="Spread_Costs"/>
      <sheetName val="Unique_List_Misc"/>
      <sheetName val="In-House_Summary"/>
      <sheetName val="OPT_x000a_"/>
      <sheetName val="Weekl_x000a_"/>
      <sheetName val="Aux_"/>
      <sheetName val="__x0000__x001b__x0000__x0006__x"/>
      <sheetName val="_뻘N__ࠀ역서"/>
      <sheetName val="_"/>
      <sheetName val="차트 (2)"/>
      <sheetName val="2. 현장 자금투입 집계표"/>
      <sheetName val="design_criteria1"/>
      <sheetName val="Codes_Pers"/>
      <sheetName val="_도면 및 도서 제출목록 및 일정_170202.xlsx"/>
      <sheetName val="Material code"/>
      <sheetName val="9_1차이내역"/>
      <sheetName val="pipeline-1"/>
      <sheetName val="BQMP"/>
      <sheetName val="MD"/>
      <sheetName val="Process Data (2)"/>
      <sheetName val="Process_Data_(2)"/>
      <sheetName val="실행집_x0005_"/>
      <sheetName val="실행집聈"/>
      <sheetName val="breakdown of wage rap"/>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Others"/>
      <sheetName val="Sheet5"/>
      <sheetName val="TYPE"/>
      <sheetName val="Rates &amp; Legend"/>
      <sheetName val="DISCIPLINE"/>
      <sheetName val="수량산출"/>
      <sheetName val="CAL1"/>
      <sheetName val="BQ_IMPORT"/>
      <sheetName val="Distribution Table"/>
      <sheetName val="BA1047集約"/>
      <sheetName val="Raw data"/>
      <sheetName val="PWA"/>
      <sheetName val="Analysis"/>
      <sheetName val="EVA-004-MEC"/>
      <sheetName val="도면자료제출일정"/>
      <sheetName val="DROP DOWN"/>
      <sheetName val="EE-PROP"/>
      <sheetName val="DATA MENTAH"/>
      <sheetName val="Linelist LNGC Process"/>
      <sheetName val="당초?∸ἀ"/>
      <sheetName val="용접품"/>
      <sheetName val="절단품"/>
      <sheetName val="Action Item"/>
      <sheetName val="Rating"/>
      <sheetName val="유림골조"/>
      <sheetName val="ID.CD"/>
      <sheetName val="Equipment Spec List"/>
      <sheetName val="개시대사 (2)"/>
      <sheetName val="대운산출"/>
      <sheetName val="Header"/>
      <sheetName val="HO_Site Rates-2011"/>
      <sheetName val="LEGENDA"/>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2_Overall_Summary_"/>
      <sheetName val="定额"/>
      <sheetName val="Données"/>
      <sheetName val="GraphData"/>
      <sheetName val="BHANDUP"/>
      <sheetName val="Register"/>
      <sheetName val="INPUT DATA OF SCHEDULE"/>
      <sheetName val="Cashflow Analysis"/>
      <sheetName val="CONST"/>
      <sheetName val="drg"/>
      <sheetName val="TJ1Q47"/>
      <sheetName val="Particular Sch"/>
      <sheetName val="Al Taweelah"/>
      <sheetName val="Air Cooler-E"/>
      <sheetName val="SPEC LIST(EQUP, SYS)"/>
      <sheetName val="BM"/>
      <sheetName val="USDKRW"/>
      <sheetName val="Inquiry"/>
      <sheetName val="품셈TABLE"/>
      <sheetName val="#¡REF"/>
      <sheetName val="바닥판_x0000_⽷_x0000_"/>
      <sheetName val="Values"/>
      <sheetName val="Master List"/>
      <sheetName val="WIP"/>
      <sheetName val="구분"/>
      <sheetName val="SUM "/>
      <sheetName val="Multi-currency"/>
      <sheetName val="208"/>
      <sheetName val="TQ Format"/>
      <sheetName val="breakdown of wage raÐ¾"/>
      <sheetName val="Additional data"/>
      <sheetName val="기기리스트"/>
      <sheetName val="내역서_(N _x000e__x000e__x000e_  _x0012__x0010_ "/>
      <sheetName val="환율"/>
      <sheetName val="Codes"/>
      <sheetName val="Orçamento"/>
      <sheetName val="11.자재단가"/>
      <sheetName val="백분율"/>
      <sheetName val="공사비SUM"/>
      <sheetName val="내역(한신APT)"/>
      <sheetName val="Finansal tamamlanma Eğrisi"/>
      <sheetName val="SIVA"/>
      <sheetName val="{}"/>
      <sheetName val=" _x0000__x001b__x0000__x0006__x"/>
      <sheetName val="Weekl_x0004__x0000__x0016__x000"/>
      <sheetName val="내역서_(N_x0009__x000e__x000e__x00"/>
      <sheetName val="내역서_(N _x000e__x000e__x000e_  _"/>
      <sheetName val="__-BLDG"/>
      <sheetName val="내역서_(N _x000e__x000e__x00"/>
      <sheetName val="C1C2"/>
      <sheetName val="LIFE &amp; REP PROVN"/>
      <sheetName val="O&amp;M CREW"/>
      <sheetName val="Attach 4-18"/>
      <sheetName val="내역서 (∮ἀ嘆ɶ?᠀㬁?"/>
      <sheetName val="당초_xd8b4_➴ȭ"/>
      <sheetName val="EQUIPMENT_-_x0000_"/>
      <sheetName val="공사비집계"/>
      <sheetName val="热力"/>
      <sheetName val="PHSB"/>
      <sheetName val="AN"/>
      <sheetName val="내역서 ᢐ_x001f__x0000__x0000_"/>
      <sheetName val="33628-Rev. A"/>
      <sheetName val="Admin Manu 2-Equipment Type ID"/>
      <sheetName val="인산"/>
      <sheetName val="C-301E~305E"/>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Precios Unitariԯ_x0000_"/>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내역서_耰&quot;6"/>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손익차총괄2"/>
      <sheetName val="Basis(site)"/>
      <sheetName val="Itembalance Report (18-sep-18)"/>
      <sheetName val="BUDGET SUMMARY "/>
      <sheetName val="Tender data"/>
      <sheetName val="Benchmark"/>
      <sheetName val="Drop-Downs"/>
      <sheetName val="EXPAN-1"/>
      <sheetName val="Fig 4-14"/>
      <sheetName val="TABELE"/>
      <sheetName val="GM 000"/>
      <sheetName val="Basic"/>
      <sheetName val="B_Down"/>
      <sheetName val="Scheme Area Details_Block__ C2"/>
      <sheetName val="7422CW_x0013_"/>
      <sheetName val="Leyenda"/>
      <sheetName val="design_criteria2"/>
      <sheetName val="내역서_耰&quot;_x005f_x0000_1"/>
      <sheetName val="내역서_耰&quot;_x005f_x005f_1"/>
      <sheetName val="OPT"/>
      <sheetName val="내역서_耰&quot;_"/>
      <sheetName val="ABUT수량-A1"/>
      <sheetName val="BSD ᯷㧓_x0001_"/>
      <sheetName val="SUPTMTO"/>
      <sheetName val="서부산시설"/>
      <sheetName val="광통신 견적내역서1"/>
      <sheetName val="Cash Flow"/>
      <sheetName val="Yield"/>
      <sheetName val="날개벽"/>
      <sheetName val="Activity Form"/>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Demand"/>
      <sheetName val="Occ"/>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Tables 3.1 to 3.5 EXH G"/>
      <sheetName val="Depreciation"/>
      <sheetName val="Validation"/>
      <sheetName val="ADMON"/>
      <sheetName val="EQUIPOS DE SEGURIDAD"/>
      <sheetName val="MATERIALES CONSUMIBLES"/>
      <sheetName val="PERSONAL INDIRECTO "/>
      <sheetName val="Precios Unitariԯ"/>
      <sheetName val="EQUIPMENT_-"/>
      <sheetName val="SUM_"/>
      <sheetName val="Equipment_Spec_List"/>
      <sheetName val="SPEC_LIST(EQUP,_SYS)"/>
      <sheetName val="合成単価作成表_BLDG"/>
      <sheetName val="Direct Histogram Rev. A (f)"/>
      <sheetName val="5. 월별투입내역서"/>
      <sheetName val="TABLAS"/>
      <sheetName val="Rate"/>
      <sheetName val="터파기및재료"/>
      <sheetName val="Drop"/>
      <sheetName val="1.설계기준"/>
      <sheetName val="FORM-0"/>
      <sheetName val="설산1.나"/>
      <sheetName val="본사S"/>
      <sheetName val="건축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refreshError="1"/>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sheetData sheetId="1363"/>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sheetData sheetId="1862"/>
      <sheetData sheetId="1863"/>
      <sheetData sheetId="1864"/>
      <sheetData sheetId="1865"/>
      <sheetData sheetId="1866"/>
      <sheetData sheetId="1867"/>
      <sheetData sheetId="1868"/>
      <sheetData sheetId="1869"/>
      <sheetData sheetId="1870"/>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sheetData sheetId="1887"/>
      <sheetData sheetId="1888"/>
      <sheetData sheetId="1889"/>
      <sheetData sheetId="1890"/>
      <sheetData sheetId="1891" refreshError="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refreshError="1"/>
      <sheetData sheetId="1914"/>
      <sheetData sheetId="1915"/>
      <sheetData sheetId="1916"/>
      <sheetData sheetId="1917"/>
      <sheetData sheetId="1918"/>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refreshError="1"/>
      <sheetData sheetId="2128"/>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sheetData sheetId="2409" refreshError="1"/>
      <sheetData sheetId="2410" refreshError="1"/>
      <sheetData sheetId="2411"/>
      <sheetData sheetId="2412" refreshError="1"/>
      <sheetData sheetId="2413"/>
      <sheetData sheetId="2414"/>
      <sheetData sheetId="2415"/>
      <sheetData sheetId="2416"/>
      <sheetData sheetId="2417"/>
      <sheetData sheetId="2418"/>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sheetData sheetId="2484"/>
      <sheetData sheetId="2485"/>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sheetData sheetId="2536"/>
      <sheetData sheetId="2537"/>
      <sheetData sheetId="2538"/>
      <sheetData sheetId="2539"/>
      <sheetData sheetId="2540" refreshError="1"/>
      <sheetData sheetId="2541" refreshError="1"/>
      <sheetData sheetId="2542" refreshError="1"/>
      <sheetData sheetId="2543" refreshError="1"/>
      <sheetData sheetId="2544" refreshError="1"/>
      <sheetData sheetId="2545"/>
      <sheetData sheetId="2546" refreshError="1"/>
      <sheetData sheetId="2547" refreshError="1"/>
      <sheetData sheetId="2548" refreshError="1"/>
      <sheetData sheetId="2549"/>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sheetData sheetId="2571"/>
      <sheetData sheetId="2572"/>
      <sheetData sheetId="2573"/>
      <sheetData sheetId="2574"/>
      <sheetData sheetId="2575" refreshError="1"/>
      <sheetData sheetId="2576" refreshError="1"/>
      <sheetData sheetId="2577" refreshError="1"/>
      <sheetData sheetId="2578" refreshError="1"/>
      <sheetData sheetId="2579"/>
      <sheetData sheetId="2580"/>
      <sheetData sheetId="2581"/>
      <sheetData sheetId="2582"/>
      <sheetData sheetId="2583"/>
      <sheetData sheetId="2584" refreshError="1"/>
      <sheetData sheetId="2585" refreshError="1"/>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Cash2"/>
      <sheetName val="Z"/>
      <sheetName val="SubmitCal"/>
      <sheetName val="HQ-TO"/>
      <sheetName val="Raw Data"/>
      <sheetName val="C1ㅇ"/>
      <sheetName val="BOQ"/>
      <sheetName val="Day work"/>
      <sheetName val="Notes"/>
      <sheetName val="Register"/>
      <sheetName val="#3E1_GCR"/>
      <sheetName val="Details"/>
      <sheetName val="price sch rev0"/>
      <sheetName val="Option"/>
      <sheetName val="P1 A15 &amp; A13 N Prelims Flysheet"/>
      <sheetName val="Details and Earnings Charts"/>
      <sheetName val="price sch rev0.xls"/>
      <sheetName val="Testing"/>
      <sheetName val="노원열병합  건축공사기성내역서"/>
      <sheetName val="FitOutConfCentre"/>
      <sheetName val="0200 Siteworks"/>
      <sheetName val="CPA7-31"/>
      <sheetName val="8. Narrative"/>
      <sheetName val="F031-3(ANLZ)"/>
      <sheetName val="Electrical_database"/>
      <sheetName val="Sheet1 (2)"/>
      <sheetName val="PMV REQ"/>
      <sheetName val="산근"/>
      <sheetName val="Rate Analysis"/>
      <sheetName val="CASHFLOWS"/>
      <sheetName val="Part-A"/>
      <sheetName val="Detail Page"/>
      <sheetName val="Basement Extract"/>
      <sheetName val="SAD"/>
      <sheetName val="SA Plen."/>
      <sheetName val="Retu. Duct"/>
      <sheetName val="RA Plen."/>
      <sheetName val="T. Ex. Duct"/>
      <sheetName val="일위대가"/>
      <sheetName val="MixBed"/>
      <sheetName val="CondPol"/>
      <sheetName val="Raw_Data"/>
      <sheetName val="FORM7"/>
      <sheetName val="Revised_2_fc4a"/>
      <sheetName val="INPUT BUDGET AED"/>
      <sheetName val="Summary"/>
      <sheetName val="DBs"/>
      <sheetName val="VOP_June_07"/>
      <sheetName val="VOP_June_07 _rev1_"/>
      <sheetName val="VOP_Sept_07"/>
      <sheetName val="Main"/>
      <sheetName val="Data"/>
      <sheetName val="data base"/>
      <sheetName val="DT"/>
      <sheetName val="Values"/>
      <sheetName val="ECARates"/>
      <sheetName val="BaseWeight"/>
      <sheetName val="Model"/>
      <sheetName val="CONSTRUCTION COMPONENT"/>
      <sheetName val="Plumbing FROM bILL"/>
      <sheetName val="Master Data Sheet"/>
      <sheetName val="Contents"/>
      <sheetName val="Profit Plan"/>
      <sheetName val="BOQ건축"/>
      <sheetName val="BQ"/>
      <sheetName val="BQ External"/>
      <sheetName val="Intro"/>
      <sheetName val="Input"/>
      <sheetName val="Controls"/>
      <sheetName val="Forecast"/>
      <sheetName val="INDIGINEOUS ITEMS "/>
      <sheetName val="E19 Boiler Room A"/>
      <sheetName val="SPT vs PHI"/>
      <sheetName val="Internal"/>
      <sheetName val="Financials"/>
      <sheetName val="CashFlow"/>
      <sheetName val="Calc"/>
      <sheetName val="Stage CF"/>
      <sheetName val="PLANT"/>
      <sheetName val="INSTRUMENT"/>
      <sheetName val="SpecITEM"/>
      <sheetName val="LINE_Sc"/>
      <sheetName val="MOTOR"/>
      <sheetName val="Manpower"/>
      <sheetName val="Accrued Interest"/>
      <sheetName val="KG-LS"/>
      <sheetName val="EXRATES"/>
      <sheetName val="Old"/>
      <sheetName val="Operating Statistics"/>
      <sheetName val="Raw_Data1"/>
      <sheetName val="Detail_Page"/>
      <sheetName val="Details_and_Earnings_Charts"/>
      <sheetName val="Basement_Extract"/>
      <sheetName val="SA_Plen_"/>
      <sheetName val="Retu__Duct"/>
      <sheetName val="RA_Plen_"/>
      <sheetName val="T__Ex__Duct"/>
      <sheetName val="Day_work"/>
      <sheetName val="price_sch_rev0"/>
      <sheetName val="P1_A15_&amp;_A13_N_Prelims_Flysheet"/>
      <sheetName val="0200_Siteworks"/>
      <sheetName val="노원열병합__건축공사기성내역서"/>
      <sheetName val="price_sch_rev0_xls"/>
      <sheetName val="INPUT_BUDGET_AED"/>
      <sheetName val="PMV_REQ"/>
      <sheetName val="Sheet1_(2)"/>
      <sheetName val="8__Narrative"/>
      <sheetName val="VOP_June_07__rev1_"/>
      <sheetName val="data_base"/>
      <sheetName val="CONSTRUCTION_COMPONENT"/>
      <sheetName val="Plumbing_FROM_bILL"/>
      <sheetName val="Master_Data_Sheet"/>
      <sheetName val="Profit_Plan"/>
      <sheetName val="BQ_External"/>
      <sheetName val="Stage_CF"/>
      <sheetName val="INDIGINEOUS_ITEMS_"/>
      <sheetName val="E19_Boiler_Room_A"/>
      <sheetName val="SPT_vs_PHI"/>
      <sheetName val="A"/>
      <sheetName val="NPV"/>
      <sheetName val="ECO rates+"/>
      <sheetName val="Inflation"/>
      <sheetName val="1"/>
      <sheetName val="entitlements"/>
      <sheetName val="Total All By Trades highest 1st"/>
      <sheetName val="eq_data"/>
      <sheetName val="Surge tank"/>
      <sheetName val="Pool Finishes"/>
      <sheetName val="Surrounds"/>
      <sheetName val="Plantroom"/>
      <sheetName val="Reinf't"/>
      <sheetName val="Harewood"/>
      <sheetName val="calcul"/>
      <sheetName val="Calendar"/>
      <sheetName val="Data Sheet"/>
      <sheetName val="CW"/>
      <sheetName val="Actual Cost"/>
      <sheetName val="F4.13"/>
      <sheetName val="Sheet7"/>
      <sheetName val="SEX"/>
      <sheetName val="Macro-Epaisseur"/>
      <sheetName val="Macro-Hardy-Cross"/>
      <sheetName val="Macro-Long"/>
      <sheetName val="Macro-Newton"/>
      <sheetName val="Macro-Pression"/>
      <sheetName val="Bill No 13 - Rev 13-03-2017"/>
      <sheetName val="C3-bill"/>
      <sheetName val="G.Sum"/>
      <sheetName val="New Rates"/>
      <sheetName val="Equip"/>
      <sheetName val="E H Blinding"/>
      <sheetName val="E H Excavation"/>
      <sheetName val="Pc name"/>
      <sheetName val="C P A Blinding"/>
      <sheetName val="opstat"/>
      <sheetName val="costs"/>
      <sheetName val="Macro-Dexterne"/>
      <sheetName val="Macro-Diam-interne"/>
      <sheetName val="Macro-cons"/>
      <sheetName val="Macro-press"/>
      <sheetName val="Takeoff"/>
      <sheetName val="입찰내역 발주처 양식"/>
      <sheetName val="ERECIN"/>
      <sheetName val="Z- GENERAL PRICE SUMMARY"/>
      <sheetName val="AHU"/>
      <sheetName val="bkg"/>
      <sheetName val="cbrd460"/>
      <sheetName val="bcl"/>
      <sheetName val="pricesummary"/>
      <sheetName val="4C (R2)"/>
      <sheetName val="PE"/>
      <sheetName val="Lstsub"/>
      <sheetName val=" GULF"/>
      <sheetName val="MASTER_RATE ANALYSIS"/>
      <sheetName val="CIF COST ITEM"/>
      <sheetName val="CLform"/>
      <sheetName val="1-G1"/>
      <sheetName val="Info Sheet"/>
      <sheetName val="당초"/>
      <sheetName val="A.O.R."/>
      <sheetName val="FS-Line Status"/>
      <sheetName val="equiptment"/>
      <sheetName val="Drop Downs"/>
      <sheetName val="crews"/>
      <sheetName val="RCC,Ret. Wall"/>
      <sheetName val="PRECAST lightconc-II"/>
      <sheetName val="sc"/>
      <sheetName val="HVAC BoQ"/>
      <sheetName val="MOS"/>
      <sheetName val="MWHAJ Staff Rates"/>
      <sheetName val="Total Costs"/>
      <sheetName val="Consolidation"/>
      <sheetName val="MWHAJ_Staff_Rates2"/>
      <sheetName val="Standard_mass_bal_template"/>
      <sheetName val="Lulworth NEW TF CALCS"/>
      <sheetName val="Sheet1"/>
      <sheetName val="Siteworks"/>
      <sheetName val="QUOTE_E"/>
      <sheetName val="6-2차"/>
      <sheetName val="적용환율"/>
      <sheetName val="표지"/>
      <sheetName val="Chiet tinh dz35"/>
      <sheetName val="공사내역"/>
      <sheetName val="집계표"/>
      <sheetName val="기계집계"/>
      <sheetName val="PJT비교표"/>
      <sheetName val="업체견적비교표"/>
      <sheetName val="업체견적조정"/>
      <sheetName val="price sch"/>
      <sheetName val="labor rate"/>
      <sheetName val="Equip금액산출"/>
      <sheetName val="consumable"/>
      <sheetName val="Heavy Equip Sch. "/>
      <sheetName val="Sheet3"/>
      <sheetName val="2.1 Kick-off MTG"/>
      <sheetName val="2.1.1 ITB 배포현황"/>
      <sheetName val="2.1.2 ITB 검토"/>
      <sheetName val="2.1.3 입찰일정계획"/>
      <sheetName val="2.2 Site Survey"/>
      <sheetName val="2.2.1 Site Survey"/>
      <sheetName val="2.3 Local subcontractor 검토"/>
      <sheetName val="2.3.1 Local subcontractor비교표"/>
      <sheetName val="2.4 Risk 분석 및 Action plan"/>
      <sheetName val="2.5 ITB Clarification"/>
      <sheetName val="2.6 입찰서 작성 "/>
      <sheetName val="2.6.1 견적가 반영 Risk"/>
      <sheetName val="2.6.2 견적가 집계표"/>
      <sheetName val="2.6.3 견적가 세부내역"/>
      <sheetName val="2.6.4 제작가 산출내역"/>
      <sheetName val="2.6.5 Vendor가 적정성"/>
      <sheetName val="2.6.6 건설비 적정성"/>
      <sheetName val="2.6.7 PM,시운전비 적정성"/>
      <sheetName val="2.6.8 영업 제비용 검토"/>
      <sheetName val="2.6.9 ITB 확정또는변동"/>
      <sheetName val="2.6.10 견적가조정내역"/>
      <sheetName val="2.7 대안입찰"/>
      <sheetName val="2.7.1 대안입찰 문제점,대응방안"/>
      <sheetName val="2.8 최종입찰가 결정 "/>
      <sheetName val="2.8.1 관련부서 검토의견"/>
      <sheetName val="2.8.2 과거 PJT와의 비교표"/>
      <sheetName val="BLR-S"/>
      <sheetName val="8월차잔"/>
      <sheetName val="b_balju"/>
      <sheetName val="환율표"/>
      <sheetName val="steam table"/>
      <sheetName val="입찰안"/>
      <sheetName val="설계"/>
      <sheetName val="북방3터널"/>
      <sheetName val="노임이"/>
      <sheetName val="해외 기술훈련비 (합계)"/>
      <sheetName val="Desal-E&amp;I"/>
      <sheetName val="BOQ for HRSG &amp; BOP-mech."/>
      <sheetName val="DCS"/>
      <sheetName val="ANALYSER"/>
      <sheetName val="산정기준"/>
      <sheetName val="A_O_R_"/>
      <sheetName val="MASTER_RATE_ANALYSIS"/>
      <sheetName val="FS-Line_Status"/>
      <sheetName val="MWHAJ_Staff_Rates"/>
      <sheetName val="Total_Costs"/>
      <sheetName val="Lulworth_NEW_TF_CALCS"/>
      <sheetName val="Schedule(4)"/>
      <sheetName val="L-Mechanical"/>
      <sheetName val="Intermediate Staff_C"/>
      <sheetName val="STAFF AC--535 -19.1.09"/>
      <sheetName val="INDEX"/>
      <sheetName val="AREAS"/>
      <sheetName val="기계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Occ&amp;Rate"/>
      <sheetName val="Market Data-Occ"/>
      <sheetName val="Market Data-ADR"/>
      <sheetName val="Demand"/>
      <sheetName val="New Hotel Induced Demand"/>
      <sheetName val="Hotel Expansion Induced Demand"/>
      <sheetName val="Occ"/>
      <sheetName val="ADR"/>
      <sheetName val="Calculation"/>
      <sheetName val="Ref"/>
      <sheetName val="P088 Rev 2.0 Cash Flow"/>
      <sheetName val="Market_Data-Occ"/>
      <sheetName val="Market_Data-ADR"/>
      <sheetName val="New_Hotel_Induced_Demand"/>
      <sheetName val="Hotel_Expansion_Induced_Demand"/>
      <sheetName val="Day work"/>
      <sheetName val="Market_Data-Occ1"/>
      <sheetName val="Market_Data-ADR1"/>
      <sheetName val="New_Hotel_Induced_Demand1"/>
      <sheetName val="Hotel_Expansion_Induced_Demand1"/>
      <sheetName val="P088_Rev_2_0_Cash_Flow"/>
      <sheetName val="Market_Data-Occ2"/>
      <sheetName val="Market_Data-ADR2"/>
      <sheetName val="New_Hotel_Induced_Demand2"/>
      <sheetName val="Hotel_Expansion_Induced_Demand2"/>
      <sheetName val="P088_Rev_2_0_Cash_Flow1"/>
      <sheetName val="Market_Data-Occ3"/>
      <sheetName val="Market_Data-ADR3"/>
      <sheetName val="New_Hotel_Induced_Demand3"/>
      <sheetName val="Hotel_Expansion_Induced_Demand3"/>
      <sheetName val="P088_Rev_2_0_Cash_Flow2"/>
      <sheetName val="Day_work"/>
      <sheetName val="Market_Data-Occ4"/>
      <sheetName val="Market_Data-ADR4"/>
      <sheetName val="New_Hotel_Induced_Demand4"/>
      <sheetName val="Hotel_Expansion_Induced_Demand4"/>
      <sheetName val="P088_Rev_2_0_Cash_Flow3"/>
      <sheetName val="Day_work1"/>
      <sheetName val="Market_Data-Occ5"/>
      <sheetName val="Market_Data-ADR5"/>
      <sheetName val="New_Hotel_Induced_Demand5"/>
      <sheetName val="Hotel_Expansion_Induced_Demand5"/>
      <sheetName val="P088_Rev_2_0_Cash_Flow4"/>
      <sheetName val="Day_work2"/>
      <sheetName val="MASTER_RATE ANALYSIS"/>
      <sheetName val="Rate Analysis"/>
      <sheetName val="Market_Data-Occ6"/>
      <sheetName val="Market_Data-ADR6"/>
      <sheetName val="New_Hotel_Induced_Demand6"/>
      <sheetName val="Hotel_Expansion_Induced_Demand6"/>
      <sheetName val="P088_Rev_2_0_Cash_Flow5"/>
      <sheetName val="Day_work3"/>
      <sheetName val="FitOutConfCentre"/>
      <sheetName val="BOQ Distribution"/>
      <sheetName val="Areas"/>
      <sheetName val="Ops"/>
      <sheetName val="Prattmodel"/>
      <sheetName val="Otismodel"/>
      <sheetName val="Flightmodel"/>
      <sheetName val="Sum of the Parts Valuation"/>
      <sheetName val="Imp Cost"/>
      <sheetName val="Architect"/>
      <sheetName val="P1 SUM"/>
      <sheetName val="Cash2"/>
      <sheetName val="Z"/>
      <sheetName val="Details"/>
      <sheetName val="SubmitCal"/>
      <sheetName val="DCF_5"/>
      <sheetName val="IPO Shit"/>
      <sheetName val="US Ship Repair Industry Growth"/>
      <sheetName val="Market Overview"/>
      <sheetName val="US Shipyard Repair Output"/>
      <sheetName val="ASD Sum of Parts"/>
      <sheetName val="Charts"/>
      <sheetName val="Financial Outputs"/>
      <sheetName val="ADT Financial Build"/>
      <sheetName val="LBO"/>
      <sheetName val="ADT LBO"/>
      <sheetName val="Ex-ADTCo LBO"/>
      <sheetName val="Total TEFS LBO"/>
      <sheetName val="ADT Output Dumbed Down for KKR"/>
      <sheetName val="Summary Financials"/>
      <sheetName val="SUMMARY"/>
      <sheetName val="Market_Data-Occ7"/>
      <sheetName val="Market_Data-ADR7"/>
      <sheetName val="New_Hotel_Induced_Demand7"/>
      <sheetName val="Hotel_Expansion_Induced_Demand7"/>
      <sheetName val="P088_Rev_2_0_Cash_Flow6"/>
      <sheetName val="Day_work4"/>
      <sheetName val="Market_Data-Occ9"/>
      <sheetName val="Market_Data-ADR9"/>
      <sheetName val="New_Hotel_Induced_Demand9"/>
      <sheetName val="Hotel_Expansion_Induced_Demand9"/>
      <sheetName val="P088_Rev_2_0_Cash_Flow8"/>
      <sheetName val="Day_work6"/>
      <sheetName val="Market_Data-Occ8"/>
      <sheetName val="Market_Data-ADR8"/>
      <sheetName val="New_Hotel_Induced_Demand8"/>
      <sheetName val="Hotel_Expansion_Induced_Demand8"/>
      <sheetName val="P088_Rev_2_0_Cash_Flow7"/>
      <sheetName val="Day_work5"/>
      <sheetName val="2.0 Section 2 Cover"/>
      <sheetName val="Segmentation"/>
      <sheetName val="Demand &amp; Supply"/>
      <sheetName val="Sheet1"/>
      <sheetName val="Redevelopment cost "/>
      <sheetName val="Comparable developments "/>
      <sheetName val="Property Info"/>
      <sheetName val="OpHis"/>
      <sheetName val="FxVar"/>
      <sheetName val="ProForma"/>
      <sheetName val="SVF"/>
      <sheetName val="SVF2"/>
      <sheetName val="Sensitivity Matrix"/>
      <sheetName val="ancillary"/>
      <sheetName val="Headings"/>
      <sheetName val="allowances"/>
      <sheetName val="Cash Flow Working"/>
      <sheetName val="입찰내역 발주처 양식"/>
      <sheetName val="COMPLEXALL"/>
      <sheetName val="BORDGC"/>
      <sheetName val="CIF COST ITEM"/>
      <sheetName val="Lookup data"/>
      <sheetName val="Measur"/>
      <sheetName val="Sheet7"/>
      <sheetName val="Data Sheet"/>
      <sheetName val="SPT vs PHI"/>
      <sheetName val="Induced demand- Hitec City"/>
      <sheetName val="Teritary Competition"/>
      <sheetName val="HotelInduced"/>
      <sheetName val="Induced demand Navi Mumbai"/>
      <sheetName val="Induced Demand"/>
      <sheetName val="Induced"/>
      <sheetName val="Induced demand due to Noida"/>
      <sheetName val="Rna"/>
      <sheetName val="#REF"/>
      <sheetName val="Commercial Developments"/>
      <sheetName val="Induced Demand-Gugaon-build up"/>
      <sheetName val="Commercial development"/>
      <sheetName val="MktSeg"/>
      <sheetName val="9011 EXPAT_MANP"/>
      <sheetName val="Data"/>
      <sheetName val="PE"/>
      <sheetName val="1"/>
      <sheetName val="Kur"/>
      <sheetName val="Keşif-I"/>
      <sheetName val="HAKEDİŞ "/>
      <sheetName val="BUTCE+MANHOUR"/>
      <sheetName val="keşif özeti"/>
      <sheetName val="Katsayılar"/>
      <sheetName val="opstat"/>
      <sheetName val="costs"/>
      <sheetName val="B2"/>
      <sheetName val="SHORT LIST"/>
      <sheetName val="Chiet tinh dz22"/>
      <sheetName val="Est"/>
      <sheetName val="SEX"/>
      <sheetName val="Drop Down List"/>
      <sheetName val="Datas"/>
      <sheetName val="Sum_of_the_Parts_Valuation"/>
      <sheetName val="Imp_Cost"/>
      <sheetName val="RA-markate"/>
      <sheetName val="Permitted Drop Down Items"/>
      <sheetName val="REINF-WTM"/>
      <sheetName val="XREF"/>
      <sheetName val="CASHFLOWS"/>
      <sheetName val="B2-MAIN HOTEL"/>
      <sheetName val="CS Pipes,Fittings-Lay. &amp; Inst."/>
      <sheetName val="steel total"/>
      <sheetName val="Cover"/>
      <sheetName val="MOS"/>
      <sheetName val="Print Tables"/>
      <sheetName val="Stock Size &amp; Branding"/>
      <sheetName val="MicroMarket"/>
      <sheetName val="Other Hotels"/>
      <sheetName val="Other"/>
      <sheetName val="Rating 12 Point Index"/>
      <sheetName val="GDP-Inflation"/>
      <sheetName val="Facilities"/>
      <sheetName val="Required Occupancy Levels"/>
      <sheetName val="Madinah FA"/>
      <sheetName val="KPIs - Market 2"/>
      <sheetName val="date"/>
      <sheetName val="Positions"/>
      <sheetName val="Database"/>
      <sheetName val="BOQ"/>
      <sheetName val="PB"/>
      <sheetName val="Project Claims Report"/>
      <sheetName val="Contract Particulars"/>
      <sheetName val="Update &amp; Print"/>
      <sheetName val="Market_Data-Occ10"/>
      <sheetName val="Market_Data-ADR10"/>
      <sheetName val="New_Hotel_Induced_Demand10"/>
      <sheetName val="Hotel_Expansion_Induced_Deman10"/>
      <sheetName val="P088_Rev_2_0_Cash_Flow9"/>
      <sheetName val="Day_work7"/>
      <sheetName val="BOQ_Distribution"/>
      <sheetName val="MASTER_RATE_ANALYSIS"/>
      <sheetName val="Rate_Analysis"/>
      <sheetName val="9011_EXPAT_MANP"/>
      <sheetName val="Market_Data-Occ11"/>
      <sheetName val="Market_Data-ADR11"/>
      <sheetName val="New_Hotel_Induced_Demand11"/>
      <sheetName val="Hotel_Expansion_Induced_Deman11"/>
      <sheetName val="P088_Rev_2_0_Cash_Flow10"/>
      <sheetName val="Day_work8"/>
      <sheetName val="BOQ_Distribution1"/>
      <sheetName val="MASTER_RATE_ANALYSIS1"/>
      <sheetName val="Rate_Analysis1"/>
      <sheetName val="Sum_of_the_Parts_Valuation1"/>
      <sheetName val="Imp_Cost1"/>
      <sheetName val="9011_EXPAT_MANP1"/>
      <sheetName val="입찰내역_발주처_양식"/>
      <sheetName val="EEV(Prilim)"/>
      <sheetName val="SCH- % WT."/>
      <sheetName val="E H Blinding"/>
      <sheetName val="E H Excavation"/>
      <sheetName val="Pc name"/>
      <sheetName val="C P A Blinding"/>
      <sheetName val="ARC308-1"/>
      <sheetName val="Part-A"/>
      <sheetName val="NPV"/>
      <sheetName val="T&amp;M"/>
      <sheetName val="Z- GENERAL PRICE SUMMARY"/>
      <sheetName val="WITHOUT C&amp;I PROFIT (3)"/>
      <sheetName val="Overall"/>
      <sheetName val="New Rates"/>
      <sheetName val="Raw Data"/>
      <sheetName val="cover page"/>
      <sheetName val="Equip"/>
      <sheetName val="vendor"/>
      <sheetName val="Key Info"/>
      <sheetName val="A"/>
      <sheetName val="1.0 Section 1 Cover"/>
      <sheetName val="KeyInformation"/>
      <sheetName val="FORM5"/>
      <sheetName val="Option"/>
      <sheetName val="electrical"/>
      <sheetName val="GAE8'97"/>
      <sheetName val="Est Summary"/>
      <sheetName val="Rates 2"/>
      <sheetName val="Market_Data-Occ13"/>
      <sheetName val="Market_Data-ADR13"/>
      <sheetName val="New_Hotel_Induced_Demand13"/>
      <sheetName val="Hotel_Expansion_Induced_Deman13"/>
      <sheetName val="P088_Rev_2_0_Cash_Flow12"/>
      <sheetName val="Day_work10"/>
      <sheetName val="Sum_of_the_Parts_Valuation3"/>
      <sheetName val="Imp_Cost3"/>
      <sheetName val="MASTER_RATE_ANALYSIS3"/>
      <sheetName val="Rate_Analysis3"/>
      <sheetName val="BOQ_Distribution3"/>
      <sheetName val="입찰내역_발주처_양식2"/>
      <sheetName val="9011_EXPAT_MANP3"/>
      <sheetName val="P1_SUM1"/>
      <sheetName val="Induced_demand-_Hitec_City1"/>
      <sheetName val="Teritary_Competition1"/>
      <sheetName val="Induced_demand_Navi_Mumbai1"/>
      <sheetName val="Induced_Demand1"/>
      <sheetName val="Induced_demand_due_to_Noida1"/>
      <sheetName val="Commercial_Developments1"/>
      <sheetName val="Induced_Demand-Gugaon-build_up1"/>
      <sheetName val="Commercial_development1"/>
      <sheetName val="SPT_vs_PHI1"/>
      <sheetName val="Permitted_Drop_Down_Items"/>
      <sheetName val="Data_Sheet"/>
      <sheetName val="Drop_Down_List"/>
      <sheetName val="E_H_Blinding"/>
      <sheetName val="E_H_Excavation"/>
      <sheetName val="Pc_name"/>
      <sheetName val="New_Rates"/>
      <sheetName val="Raw_Data"/>
      <sheetName val="HAKEDİŞ_"/>
      <sheetName val="keşif_özeti"/>
      <sheetName val="SHORT_LIST"/>
      <sheetName val="2_0_Section_2_Cover"/>
      <sheetName val="Chiet_tinh_dz22"/>
      <sheetName val="B2-MAIN_HOTEL"/>
      <sheetName val="CS_Pipes,Fittings-Lay__&amp;_Inst_"/>
      <sheetName val="steel_total"/>
      <sheetName val="Demand_&amp;_Supply"/>
      <sheetName val="Redevelopment_cost_"/>
      <sheetName val="Comparable_developments_"/>
      <sheetName val="Property_Info"/>
      <sheetName val="Sensitivity_Matrix"/>
      <sheetName val="Cash_Flow_Working"/>
      <sheetName val="CIF_COST_ITEM"/>
      <sheetName val="Lookup_data"/>
      <sheetName val="Market_Data-Occ12"/>
      <sheetName val="Market_Data-ADR12"/>
      <sheetName val="New_Hotel_Induced_Demand12"/>
      <sheetName val="Hotel_Expansion_Induced_Deman12"/>
      <sheetName val="P088_Rev_2_0_Cash_Flow11"/>
      <sheetName val="Day_work9"/>
      <sheetName val="Sum_of_the_Parts_Valuation2"/>
      <sheetName val="Imp_Cost2"/>
      <sheetName val="MASTER_RATE_ANALYSIS2"/>
      <sheetName val="Rate_Analysis2"/>
      <sheetName val="BOQ_Distribution2"/>
      <sheetName val="입찰내역_발주처_양식1"/>
      <sheetName val="9011_EXPAT_MANP2"/>
      <sheetName val="P1_SUM"/>
      <sheetName val="Induced_demand-_Hitec_City"/>
      <sheetName val="Teritary_Competition"/>
      <sheetName val="Induced_demand_Navi_Mumbai"/>
      <sheetName val="Induced_Demand"/>
      <sheetName val="Induced_demand_due_to_Noida"/>
      <sheetName val="Commercial_Developments"/>
      <sheetName val="Induced_Demand-Gugaon-build_up"/>
      <sheetName val="Commercial_development"/>
      <sheetName val="SPT_vs_PHI"/>
      <sheetName val="Labor abs-NMR"/>
      <sheetName val="Budget Analysis"/>
      <sheetName val="Market_Data-Occ14"/>
      <sheetName val="Market_Data-ADR14"/>
      <sheetName val="New_Hotel_Induced_Demand14"/>
      <sheetName val="Hotel_Expansion_Induced_Deman14"/>
      <sheetName val="P088_Rev_2_0_Cash_Flow13"/>
      <sheetName val="Day_work11"/>
      <sheetName val="Sum_of_the_Parts_Valuation4"/>
      <sheetName val="Imp_Cost4"/>
      <sheetName val="MASTER_RATE_ANALYSIS4"/>
      <sheetName val="Rate_Analysis4"/>
      <sheetName val="BOQ_Distribution4"/>
      <sheetName val="입찰내역_발주처_양식3"/>
      <sheetName val="9011_EXPAT_MANP4"/>
      <sheetName val="P1_SUM2"/>
      <sheetName val="Induced_demand-_Hitec_City2"/>
      <sheetName val="Teritary_Competition2"/>
      <sheetName val="Induced_demand_Navi_Mumbai2"/>
      <sheetName val="Induced_Demand2"/>
      <sheetName val="Induced_demand_due_to_Noida2"/>
      <sheetName val="Commercial_Developments2"/>
      <sheetName val="Induced_Demand-Gugaon-build_up2"/>
      <sheetName val="Commercial_development2"/>
      <sheetName val="SPT_vs_PHI2"/>
      <sheetName val="Permitted_Drop_Down_Items1"/>
      <sheetName val="Data_Sheet1"/>
      <sheetName val="Drop_Down_List1"/>
      <sheetName val="E_H_Blinding1"/>
      <sheetName val="E_H_Excavation1"/>
      <sheetName val="Pc_name1"/>
      <sheetName val="New_Rates1"/>
      <sheetName val="Raw_Data1"/>
      <sheetName val="HAKEDİŞ_1"/>
      <sheetName val="keşif_özeti1"/>
      <sheetName val="SHORT_LIST1"/>
      <sheetName val="2_0_Section_2_Cover1"/>
      <sheetName val="Chiet_tinh_dz221"/>
      <sheetName val="B2-MAIN_HOTEL1"/>
      <sheetName val="CS_Pipes,Fittings-Lay__&amp;_Inst_1"/>
      <sheetName val="steel_total1"/>
      <sheetName val="Demand_&amp;_Supply1"/>
      <sheetName val="Redevelopment_cost_1"/>
      <sheetName val="Comparable_developments_1"/>
      <sheetName val="Property_Info1"/>
      <sheetName val="Sensitivity_Matrix1"/>
      <sheetName val="Cash_Flow_Working1"/>
      <sheetName val="CIF_COST_ITEM1"/>
      <sheetName val="Lookup_data1"/>
      <sheetName val="Z-_GENERAL_PRICE_SUMMARY"/>
      <sheetName val="WITHOUT_C&amp;I_PROFIT_(3)"/>
      <sheetName val="Market_Data-Occ15"/>
      <sheetName val="Market_Data-ADR15"/>
      <sheetName val="New_Hotel_Induced_Demand15"/>
      <sheetName val="Hotel_Expansion_Induced_Deman15"/>
      <sheetName val="P088_Rev_2_0_Cash_Flow14"/>
      <sheetName val="Day_work12"/>
      <sheetName val="Sum_of_the_Parts_Valuation5"/>
      <sheetName val="Imp_Cost5"/>
      <sheetName val="MASTER_RATE_ANALYSIS5"/>
      <sheetName val="Rate_Analysis5"/>
      <sheetName val="BOQ_Distribution5"/>
      <sheetName val="입찰내역_발주처_양식4"/>
      <sheetName val="9011_EXPAT_MANP5"/>
      <sheetName val="P1_SUM3"/>
      <sheetName val="Induced_demand-_Hitec_City3"/>
      <sheetName val="Teritary_Competition3"/>
      <sheetName val="Induced_demand_Navi_Mumbai3"/>
      <sheetName val="Induced_Demand3"/>
      <sheetName val="Induced_demand_due_to_Noida3"/>
      <sheetName val="Commercial_Developments3"/>
      <sheetName val="Induced_Demand-Gugaon-build_up3"/>
      <sheetName val="Commercial_development3"/>
      <sheetName val="SPT_vs_PHI3"/>
      <sheetName val="Permitted_Drop_Down_Items2"/>
      <sheetName val="Data_Sheet2"/>
      <sheetName val="Drop_Down_List2"/>
      <sheetName val="E_H_Blinding2"/>
      <sheetName val="E_H_Excavation2"/>
      <sheetName val="Pc_name2"/>
      <sheetName val="New_Rates2"/>
      <sheetName val="Raw_Data2"/>
      <sheetName val="HAKEDİŞ_2"/>
      <sheetName val="keşif_özeti2"/>
      <sheetName val="SHORT_LIST2"/>
      <sheetName val="2_0_Section_2_Cover2"/>
      <sheetName val="Chiet_tinh_dz222"/>
      <sheetName val="B2-MAIN_HOTEL2"/>
      <sheetName val="CS_Pipes,Fittings-Lay__&amp;_Inst_2"/>
      <sheetName val="steel_total2"/>
      <sheetName val="Demand_&amp;_Supply2"/>
      <sheetName val="Redevelopment_cost_2"/>
      <sheetName val="Comparable_developments_2"/>
      <sheetName val="Property_Info2"/>
      <sheetName val="Sensitivity_Matrix2"/>
      <sheetName val="Cash_Flow_Working2"/>
      <sheetName val="CIF_COST_ITEM2"/>
      <sheetName val="Lookup_data2"/>
      <sheetName val="Z-_GENERAL_PRICE_SUMMARY1"/>
      <sheetName val="WITHOUT_C&amp;I_PROFIT_(3)1"/>
      <sheetName val="bkg"/>
      <sheetName val="cbrd460"/>
      <sheetName val="bcl"/>
      <sheetName val="Notes"/>
      <sheetName val="Listen"/>
      <sheetName val="Payment"/>
      <sheetName val="Input"/>
      <sheetName val="TB09"/>
      <sheetName val="B2-CTA"/>
      <sheetName val="B3-CTB"/>
      <sheetName val="B4-CUC"/>
      <sheetName val="B5-SBA"/>
      <sheetName val="B6-SBB"/>
      <sheetName val="B7-Walkway"/>
      <sheetName val="B8-External Works"/>
      <sheetName val="Final Summary"/>
      <sheetName val="Electrical VE"/>
      <sheetName val="CFTable2"/>
      <sheetName val="380KV GIS"/>
      <sheetName val="SS MH"/>
      <sheetName val="DIV.3"/>
      <sheetName val="DC3"/>
      <sheetName val="Armada Development "/>
      <sheetName val="Plumtree Aquisition "/>
      <sheetName val="Project 4"/>
      <sheetName val="Project 5"/>
      <sheetName val="Project 6"/>
      <sheetName val="Project 7"/>
      <sheetName val="Basis"/>
      <sheetName val="1. Summary Sheet (R01_OCT.2019)"/>
      <sheetName val="Labor_abs-NMR"/>
      <sheetName val="380KV_GIS"/>
      <sheetName val="Salary Details"/>
      <sheetName val="DIV_3"/>
      <sheetName val="DIV_31"/>
      <sheetName val="Project_Claims_Report"/>
      <sheetName val="Contract_Particulars"/>
      <sheetName val="Update_&amp;_Print"/>
      <sheetName val="Print_Tables"/>
      <sheetName val="Stock_Size_&amp;_Branding"/>
      <sheetName val="Other_Hotels"/>
      <sheetName val="Rating_12_Point_Index"/>
      <sheetName val="Required_Occupancy_Levels"/>
      <sheetName val="Madinah_FA"/>
      <sheetName val="KPIs_-_Market_2"/>
      <sheetName val="SCH-_%_WT_"/>
      <sheetName val="Market_Data-Occ16"/>
      <sheetName val="Market_Data-ADR16"/>
      <sheetName val="New_Hotel_Induced_Demand16"/>
      <sheetName val="Hotel_Expansion_Induced_Deman16"/>
      <sheetName val="P088_Rev_2_0_Cash_Flow15"/>
      <sheetName val="Sum_of_the_Parts_Valuation6"/>
      <sheetName val="Imp_Cost6"/>
      <sheetName val="Day_work13"/>
      <sheetName val="MASTER_RATE_ANALYSIS6"/>
      <sheetName val="Rate_Analysis6"/>
      <sheetName val="BOQ_Distribution6"/>
      <sheetName val="입찰내역_발주처_양식5"/>
      <sheetName val="9011_EXPAT_MANP6"/>
      <sheetName val="P1_SUM4"/>
      <sheetName val="Induced_demand-_Hitec_City4"/>
      <sheetName val="Teritary_Competition4"/>
      <sheetName val="Induced_demand_Navi_Mumbai4"/>
      <sheetName val="Induced_Demand4"/>
      <sheetName val="Induced_demand_due_to_Noida4"/>
      <sheetName val="Commercial_Developments4"/>
      <sheetName val="Induced_Demand-Gugaon-build_up4"/>
      <sheetName val="Commercial_development4"/>
      <sheetName val="Demand_&amp;_Supply3"/>
      <sheetName val="Redevelopment_cost_3"/>
      <sheetName val="Comparable_developments_3"/>
      <sheetName val="Property_Info3"/>
      <sheetName val="Sensitivity_Matrix3"/>
      <sheetName val="2_0_Section_2_Cover3"/>
      <sheetName val="Data_Sheet3"/>
      <sheetName val="SPT_vs_PHI4"/>
      <sheetName val="Cash_Flow_Working3"/>
      <sheetName val="CIF_COST_ITEM3"/>
      <sheetName val="Lookup_data3"/>
      <sheetName val="E_H_Blinding3"/>
      <sheetName val="E_H_Excavation3"/>
      <sheetName val="Pc_name3"/>
      <sheetName val="DIV_32"/>
      <sheetName val="Permitted_Drop_Down_Items3"/>
      <sheetName val="CS_Pipes,Fittings-Lay__&amp;_Inst_3"/>
      <sheetName val="HAKEDİŞ_3"/>
      <sheetName val="keşif_özeti3"/>
      <sheetName val="SHORT_LIST3"/>
      <sheetName val="Chiet_tinh_dz223"/>
      <sheetName val="B2-MAIN_HOTEL3"/>
      <sheetName val="Raw_Data3"/>
      <sheetName val="380KV_GIS1"/>
      <sheetName val="Project_Claims_Report1"/>
      <sheetName val="Contract_Particulars1"/>
      <sheetName val="Update_&amp;_Print1"/>
      <sheetName val="Drop_Down_List3"/>
      <sheetName val="steel_total3"/>
      <sheetName val="Print_Tables1"/>
      <sheetName val="Stock_Size_&amp;_Branding1"/>
      <sheetName val="Other_Hotels1"/>
      <sheetName val="Rating_12_Point_Index1"/>
      <sheetName val="Required_Occupancy_Levels1"/>
      <sheetName val="Madinah_FA1"/>
      <sheetName val="KPIs_-_Market_21"/>
      <sheetName val="SCH-_%_WT_1"/>
      <sheetName val="New_Rates3"/>
      <sheetName val="Budget_Analysis"/>
      <sheetName val="Z-_GENERAL_PRICE_SUMMARY2"/>
      <sheetName val="WITHOUT_C&amp;I_PROFIT_(3)2"/>
      <sheetName val="C_P_A_Blinding"/>
      <sheetName val="Est_Summary"/>
      <sheetName val="Rates_2"/>
      <sheetName val="cover_page"/>
      <sheetName val="Labor_abs-NMR1"/>
      <sheetName val="Actual"/>
      <sheetName val="HWDG"/>
      <sheetName val="upa"/>
      <sheetName val="Tables"/>
      <sheetName val="AOR"/>
      <sheetName val="Data map"/>
      <sheetName val="RECAPITULATION"/>
      <sheetName val="B8-External_Works"/>
      <sheetName val="Final_Summary"/>
      <sheetName val="Electrical_VE"/>
      <sheetName val="Labor_abs-NMR2"/>
      <sheetName val="380KV_GIS2"/>
      <sheetName val="Salary_Details"/>
      <sheetName val="Data_map"/>
      <sheetName val="1__Summary_Sheet_(R01_OCT_2019)"/>
      <sheetName val="Rates"/>
      <sheetName val="3.0 Floor area summary"/>
      <sheetName val="1_0_Section_1_Cover"/>
      <sheetName val="Key_Info"/>
      <sheetName val="15.13"/>
      <sheetName val="rc01"/>
      <sheetName val="total all by trades highest 1st"/>
      <sheetName val="Market_Data-Occ18"/>
      <sheetName val="Market_Data-ADR18"/>
      <sheetName val="New_Hotel_Induced_Demand18"/>
      <sheetName val="Hotel_Expansion_Induced_Deman18"/>
      <sheetName val="P088_Rev_2_0_Cash_Flow17"/>
      <sheetName val="Day_work15"/>
      <sheetName val="BOQ_Distribution8"/>
      <sheetName val="MASTER_RATE_ANALYSIS8"/>
      <sheetName val="Rate_Analysis8"/>
      <sheetName val="Sum_of_the_Parts_Valuation8"/>
      <sheetName val="Imp_Cost8"/>
      <sheetName val="Raw_Data5"/>
      <sheetName val="Data_Sheet5"/>
      <sheetName val="Induced_demand-_Hitec_City6"/>
      <sheetName val="Teritary_Competition6"/>
      <sheetName val="Induced_demand_Navi_Mumbai6"/>
      <sheetName val="Induced_Demand6"/>
      <sheetName val="Induced_demand_due_to_Noida6"/>
      <sheetName val="Commercial_Developments6"/>
      <sheetName val="Induced_Demand-Gugaon-build_up6"/>
      <sheetName val="Commercial_development6"/>
      <sheetName val="9011_EXPAT_MANP8"/>
      <sheetName val="입찰내역_발주처_양식7"/>
      <sheetName val="SPT_vs_PHI6"/>
      <sheetName val="P1_SUM6"/>
      <sheetName val="2_0_Section_2_Cover5"/>
      <sheetName val="Demand_&amp;_Supply5"/>
      <sheetName val="Redevelopment_cost_5"/>
      <sheetName val="Comparable_developments_5"/>
      <sheetName val="Property_Info5"/>
      <sheetName val="Sensitivity_Matrix5"/>
      <sheetName val="Cash_Flow_Working5"/>
      <sheetName val="CIF_COST_ITEM5"/>
      <sheetName val="HAKEDİŞ_5"/>
      <sheetName val="keşif_özeti5"/>
      <sheetName val="SHORT_LIST5"/>
      <sheetName val="Chiet_tinh_dz225"/>
      <sheetName val="B2-MAIN_HOTEL5"/>
      <sheetName val="Lookup_data5"/>
      <sheetName val="Permitted_Drop_Down_Items5"/>
      <sheetName val="CS_Pipes,Fittings-Lay__&amp;_Inst_5"/>
      <sheetName val="DIV_33"/>
      <sheetName val="E_H_Blinding5"/>
      <sheetName val="E_H_Excavation5"/>
      <sheetName val="Pc_name5"/>
      <sheetName val="Drop_Down_List5"/>
      <sheetName val="steel_total5"/>
      <sheetName val="Print_Tables2"/>
      <sheetName val="Stock_Size_&amp;_Branding2"/>
      <sheetName val="Other_Hotels2"/>
      <sheetName val="Rating_12_Point_Index2"/>
      <sheetName val="Required_Occupancy_Levels2"/>
      <sheetName val="Madinah_FA2"/>
      <sheetName val="KPIs_-_Market_22"/>
      <sheetName val="Project_Claims_Report2"/>
      <sheetName val="Contract_Particulars2"/>
      <sheetName val="Update_&amp;_Print2"/>
      <sheetName val="SCH-_%_WT_2"/>
      <sheetName val="Est_Summary2"/>
      <sheetName val="Rates_22"/>
      <sheetName val="Z-_GENERAL_PRICE_SUMMARY4"/>
      <sheetName val="WITHOUT_C&amp;I_PROFIT_(3)4"/>
      <sheetName val="Labor_abs-NMR4"/>
      <sheetName val="Budget_Analysis2"/>
      <sheetName val="Data_map2"/>
      <sheetName val="B8-External_Works2"/>
      <sheetName val="Final_Summary2"/>
      <sheetName val="Electrical_VE2"/>
      <sheetName val="380KV_GIS4"/>
      <sheetName val="New_Rates5"/>
      <sheetName val="Salary_Details2"/>
      <sheetName val="1__Summary_Sheet_(R01_OCT_20192"/>
      <sheetName val="C_P_A_Blinding2"/>
      <sheetName val="cover_page2"/>
      <sheetName val="Market_Data-Occ17"/>
      <sheetName val="Market_Data-ADR17"/>
      <sheetName val="New_Hotel_Induced_Demand17"/>
      <sheetName val="Hotel_Expansion_Induced_Deman17"/>
      <sheetName val="P088_Rev_2_0_Cash_Flow16"/>
      <sheetName val="Day_work14"/>
      <sheetName val="MASTER_RATE_ANALYSIS7"/>
      <sheetName val="Rate_Analysis7"/>
      <sheetName val="BOQ_Distribution7"/>
      <sheetName val="Sum_of_the_Parts_Valuation7"/>
      <sheetName val="Imp_Cost7"/>
      <sheetName val="P1_SUM5"/>
      <sheetName val="2_0_Section_2_Cover4"/>
      <sheetName val="Demand_&amp;_Supply4"/>
      <sheetName val="Redevelopment_cost_4"/>
      <sheetName val="Comparable_developments_4"/>
      <sheetName val="Property_Info4"/>
      <sheetName val="Sensitivity_Matrix4"/>
      <sheetName val="SPT_vs_PHI5"/>
      <sheetName val="HAKEDİŞ_4"/>
      <sheetName val="keşif_özeti4"/>
      <sheetName val="SHORT_LIST4"/>
      <sheetName val="Chiet_tinh_dz224"/>
      <sheetName val="9011_EXPAT_MANP7"/>
      <sheetName val="입찰내역_발주처_양식6"/>
      <sheetName val="Induced_demand-_Hitec_City5"/>
      <sheetName val="Teritary_Competition5"/>
      <sheetName val="Induced_demand_Navi_Mumbai5"/>
      <sheetName val="Induced_Demand5"/>
      <sheetName val="Induced_demand_due_to_Noida5"/>
      <sheetName val="Commercial_Developments5"/>
      <sheetName val="Induced_Demand-Gugaon-build_up5"/>
      <sheetName val="Commercial_development5"/>
      <sheetName val="B2-MAIN_HOTEL4"/>
      <sheetName val="CS_Pipes,Fittings-Lay__&amp;_Inst_4"/>
      <sheetName val="steel_total4"/>
      <sheetName val="Cash_Flow_Working4"/>
      <sheetName val="Drop_Down_List4"/>
      <sheetName val="Data_Sheet4"/>
      <sheetName val="CIF_COST_ITEM4"/>
      <sheetName val="Lookup_data4"/>
      <sheetName val="Permitted_Drop_Down_Items4"/>
      <sheetName val="Z-_GENERAL_PRICE_SUMMARY3"/>
      <sheetName val="WITHOUT_C&amp;I_PROFIT_(3)3"/>
      <sheetName val="Raw_Data4"/>
      <sheetName val="E_H_Blinding4"/>
      <sheetName val="E_H_Excavation4"/>
      <sheetName val="Pc_name4"/>
      <sheetName val="Labor_abs-NMR3"/>
      <sheetName val="Budget_Analysis1"/>
      <sheetName val="Est_Summary1"/>
      <sheetName val="Rates_21"/>
      <sheetName val="Data_map1"/>
      <sheetName val="B8-External_Works1"/>
      <sheetName val="Final_Summary1"/>
      <sheetName val="Electrical_VE1"/>
      <sheetName val="380KV_GIS3"/>
      <sheetName val="New_Rates4"/>
      <sheetName val="Salary_Details1"/>
      <sheetName val="1__Summary_Sheet_(R01_OCT_20191"/>
      <sheetName val="C_P_A_Blinding1"/>
      <sheetName val="cover_page1"/>
      <sheetName val="Market_Data-Occ19"/>
      <sheetName val="Market_Data-ADR19"/>
      <sheetName val="New_Hotel_Induced_Demand19"/>
      <sheetName val="Hotel_Expansion_Induced_Deman19"/>
      <sheetName val="P088_Rev_2_0_Cash_Flow18"/>
      <sheetName val="Day_work16"/>
      <sheetName val="MASTER_RATE_ANALYSIS9"/>
      <sheetName val="Rate_Analysis9"/>
      <sheetName val="BOQ_Distribution9"/>
      <sheetName val="Sum_of_the_Parts_Valuation9"/>
      <sheetName val="Imp_Cost9"/>
      <sheetName val="P1_SUM7"/>
      <sheetName val="2_0_Section_2_Cover6"/>
      <sheetName val="Demand_&amp;_Supply6"/>
      <sheetName val="Redevelopment_cost_6"/>
      <sheetName val="Comparable_developments_6"/>
      <sheetName val="Property_Info6"/>
      <sheetName val="Sensitivity_Matrix6"/>
      <sheetName val="SPT_vs_PHI7"/>
      <sheetName val="HAKEDİŞ_6"/>
      <sheetName val="keşif_özeti6"/>
      <sheetName val="SHORT_LIST6"/>
      <sheetName val="Chiet_tinh_dz226"/>
      <sheetName val="9011_EXPAT_MANP9"/>
      <sheetName val="입찰내역_발주처_양식8"/>
      <sheetName val="Induced_demand-_Hitec_City7"/>
      <sheetName val="Teritary_Competition7"/>
      <sheetName val="Induced_demand_Navi_Mumbai7"/>
      <sheetName val="Induced_Demand7"/>
      <sheetName val="Induced_demand_due_to_Noida7"/>
      <sheetName val="Commercial_Developments7"/>
      <sheetName val="Induced_Demand-Gugaon-build_up7"/>
      <sheetName val="Commercial_development7"/>
      <sheetName val="B2-MAIN_HOTEL6"/>
      <sheetName val="CS_Pipes,Fittings-Lay__&amp;_Inst_6"/>
      <sheetName val="steel_total6"/>
      <sheetName val="Cash_Flow_Working6"/>
      <sheetName val="Drop_Down_List6"/>
      <sheetName val="Data_Sheet6"/>
      <sheetName val="CIF_COST_ITEM6"/>
      <sheetName val="Lookup_data6"/>
      <sheetName val="Permitted_Drop_Down_Items6"/>
      <sheetName val="Z-_GENERAL_PRICE_SUMMARY5"/>
      <sheetName val="WITHOUT_C&amp;I_PROFIT_(3)5"/>
      <sheetName val="Print_Tables3"/>
      <sheetName val="Stock_Size_&amp;_Branding3"/>
      <sheetName val="Other_Hotels3"/>
      <sheetName val="Rating_12_Point_Index3"/>
      <sheetName val="Required_Occupancy_Levels3"/>
      <sheetName val="Madinah_FA3"/>
      <sheetName val="KPIs_-_Market_23"/>
      <sheetName val="Project_Claims_Report3"/>
      <sheetName val="Contract_Particulars3"/>
      <sheetName val="Update_&amp;_Print3"/>
      <sheetName val="SCH-_%_WT_3"/>
      <sheetName val="Raw_Data6"/>
      <sheetName val="DIV_34"/>
      <sheetName val="E_H_Blinding6"/>
      <sheetName val="E_H_Excavation6"/>
      <sheetName val="Pc_name6"/>
      <sheetName val="Labor_abs-NMR5"/>
      <sheetName val="Budget_Analysis3"/>
      <sheetName val="Est_Summary3"/>
      <sheetName val="Rates_23"/>
      <sheetName val="Data_map3"/>
      <sheetName val="B8-External_Works3"/>
      <sheetName val="Final_Summary3"/>
      <sheetName val="Electrical_VE3"/>
      <sheetName val="380KV_GIS5"/>
      <sheetName val="New_Rates6"/>
      <sheetName val="Salary_Details3"/>
      <sheetName val="1__Summary_Sheet_(R01_OCT_20193"/>
      <sheetName val="C_P_A_Blinding3"/>
      <sheetName val="cover_page3"/>
      <sheetName val="Data_Sheet7"/>
      <sheetName val="P1_SUM8"/>
      <sheetName val="Induced_demand-_Hitec_City8"/>
      <sheetName val="Teritary_Competition8"/>
      <sheetName val="Induced_demand_Navi_Mumbai8"/>
      <sheetName val="Induced_Demand8"/>
      <sheetName val="Induced_demand_due_to_Noida8"/>
      <sheetName val="Commercial_Developments8"/>
      <sheetName val="Induced_Demand-Gugaon-build_up8"/>
      <sheetName val="Commercial_development8"/>
      <sheetName val="Data_Sheet8"/>
      <sheetName val="입찰내역_발주처_양식9"/>
      <sheetName val="P1_SUM9"/>
      <sheetName val="Induced_demand-_Hitec_City9"/>
      <sheetName val="Teritary_Competition9"/>
      <sheetName val="Induced_demand_Navi_Mumbai9"/>
      <sheetName val="Induced_Demand9"/>
      <sheetName val="Induced_demand_due_to_Noida9"/>
      <sheetName val="Commercial_Developments9"/>
      <sheetName val="Induced_Demand-Gugaon-build_up9"/>
      <sheetName val="Commercial_development9"/>
      <sheetName val="Data_Sheet9"/>
      <sheetName val="Market_Data-Occ20"/>
      <sheetName val="Market_Data-ADR20"/>
      <sheetName val="New_Hotel_Induced_Demand20"/>
      <sheetName val="Hotel_Expansion_Induced_Deman20"/>
      <sheetName val="P088_Rev_2_0_Cash_Flow19"/>
      <sheetName val="Day_work17"/>
      <sheetName val="Sum_of_the_Parts_Valuation10"/>
      <sheetName val="Imp_Cost10"/>
      <sheetName val="MASTER_RATE_ANALYSIS10"/>
      <sheetName val="Rate_Analysis10"/>
      <sheetName val="BOQ_Distribution10"/>
      <sheetName val="입찰내역_발주처_양식10"/>
      <sheetName val="9011_EXPAT_MANP10"/>
      <sheetName val="P1_SUM10"/>
      <sheetName val="Induced_demand-_Hitec_City10"/>
      <sheetName val="Teritary_Competition10"/>
      <sheetName val="Induced_demand_Navi_Mumbai10"/>
      <sheetName val="Induced_Demand10"/>
      <sheetName val="Induced_demand_due_to_Noida10"/>
      <sheetName val="Commercial_Developments10"/>
      <sheetName val="Induced_Demand-Gugaon-build_u10"/>
      <sheetName val="Commercial_development10"/>
      <sheetName val="Data_Sheet10"/>
      <sheetName val="Market_Data-Occ21"/>
      <sheetName val="Market_Data-ADR21"/>
      <sheetName val="New_Hotel_Induced_Demand21"/>
      <sheetName val="Hotel_Expansion_Induced_Deman21"/>
      <sheetName val="P088_Rev_2_0_Cash_Flow20"/>
      <sheetName val="Day_work18"/>
      <sheetName val="Sum_of_the_Parts_Valuation11"/>
      <sheetName val="Imp_Cost11"/>
      <sheetName val="MASTER_RATE_ANALYSIS11"/>
      <sheetName val="Rate_Analysis11"/>
      <sheetName val="BOQ_Distribution11"/>
      <sheetName val="입찰내역_발주처_양식11"/>
      <sheetName val="9011_EXPAT_MANP11"/>
      <sheetName val="P1_SUM11"/>
      <sheetName val="Induced_demand-_Hitec_City11"/>
      <sheetName val="Teritary_Competition11"/>
      <sheetName val="Induced_demand_Navi_Mumbai11"/>
      <sheetName val="Induced_Demand11"/>
      <sheetName val="Induced_demand_due_to_Noida11"/>
      <sheetName val="Commercial_Developments11"/>
      <sheetName val="Induced_Demand-Gugaon-build_u11"/>
      <sheetName val="Commercial_development11"/>
      <sheetName val="Data_Sheet11"/>
      <sheetName val="Market_Data-Occ22"/>
      <sheetName val="Market_Data-ADR22"/>
      <sheetName val="New_Hotel_Induced_Demand22"/>
      <sheetName val="Hotel_Expansion_Induced_Deman22"/>
      <sheetName val="P088_Rev_2_0_Cash_Flow21"/>
      <sheetName val="Day_work19"/>
      <sheetName val="Sum_of_the_Parts_Valuation12"/>
      <sheetName val="Imp_Cost12"/>
      <sheetName val="MASTER_RATE_ANALYSIS12"/>
      <sheetName val="Rate_Analysis12"/>
      <sheetName val="BOQ_Distribution12"/>
      <sheetName val="입찰내역_발주처_양식12"/>
      <sheetName val="9011_EXPAT_MANP12"/>
      <sheetName val="P1_SUM12"/>
      <sheetName val="Induced_demand-_Hitec_City12"/>
      <sheetName val="Teritary_Competition12"/>
      <sheetName val="Induced_demand_Navi_Mumbai12"/>
      <sheetName val="Induced_Demand12"/>
      <sheetName val="Induced_demand_due_to_Noida12"/>
      <sheetName val="Commercial_Developments12"/>
      <sheetName val="Induced_Demand-Gugaon-build_u12"/>
      <sheetName val="Commercial_development12"/>
      <sheetName val="Data_Sheet12"/>
      <sheetName val="2_0_Section_2_Cover7"/>
      <sheetName val="Demand_&amp;_Supply7"/>
      <sheetName val="Redevelopment_cost_7"/>
      <sheetName val="Comparable_developments_7"/>
      <sheetName val="Property_Info7"/>
      <sheetName val="Sensitivity_Matrix7"/>
      <sheetName val="SPT_vs_PHI8"/>
      <sheetName val="HAKEDİŞ_7"/>
      <sheetName val="keşif_özeti7"/>
      <sheetName val="SHORT_LIST7"/>
      <sheetName val="Chiet_tinh_dz227"/>
      <sheetName val="B2-MAIN_HOTEL7"/>
      <sheetName val="CS_Pipes,Fittings-Lay__&amp;_Inst_7"/>
      <sheetName val="steel_total7"/>
      <sheetName val="Cash_Flow_Working7"/>
      <sheetName val="Drop_Down_List7"/>
      <sheetName val="CIF_COST_ITEM7"/>
      <sheetName val="Lookup_data7"/>
      <sheetName val="Permitted_Drop_Down_Items7"/>
      <sheetName val="Z-_GENERAL_PRICE_SUMMARY6"/>
      <sheetName val="WITHOUT_C&amp;I_PROFIT_(3)6"/>
      <sheetName val="Print_Tables4"/>
      <sheetName val="Stock_Size_&amp;_Branding4"/>
      <sheetName val="Other_Hotels4"/>
      <sheetName val="Rating_12_Point_Index4"/>
      <sheetName val="Required_Occupancy_Levels4"/>
      <sheetName val="Madinah_FA4"/>
      <sheetName val="KPIs_-_Market_24"/>
      <sheetName val="Project_Claims_Report4"/>
      <sheetName val="Contract_Particulars4"/>
      <sheetName val="Update_&amp;_Print4"/>
      <sheetName val="SCH-_%_WT_4"/>
      <sheetName val="Raw_Data7"/>
      <sheetName val="DIV_35"/>
      <sheetName val="E_H_Blinding7"/>
      <sheetName val="E_H_Excavation7"/>
      <sheetName val="Pc_name7"/>
      <sheetName val="Labor_abs-NMR6"/>
      <sheetName val="Budget_Analysis4"/>
      <sheetName val="Est_Summary4"/>
      <sheetName val="Rates_24"/>
      <sheetName val="Data_map4"/>
      <sheetName val="B8-External_Works4"/>
      <sheetName val="Final_Summary4"/>
      <sheetName val="Electrical_VE4"/>
      <sheetName val="380KV_GIS6"/>
      <sheetName val="New_Rates7"/>
      <sheetName val="Salary_Details4"/>
      <sheetName val="1__Summary_Sheet_(R01_OCT_20194"/>
      <sheetName val="C_P_A_Blinding4"/>
      <sheetName val="cover_page4"/>
      <sheetName val="2_0_Section_2_Cover8"/>
      <sheetName val="Demand_&amp;_Supply8"/>
      <sheetName val="Redevelopment_cost_8"/>
      <sheetName val="Comparable_developments_8"/>
      <sheetName val="Property_Info8"/>
      <sheetName val="Sensitivity_Matrix8"/>
      <sheetName val="SPT_vs_PHI9"/>
      <sheetName val="HAKEDİŞ_8"/>
      <sheetName val="keşif_özeti8"/>
      <sheetName val="SHORT_LIST8"/>
      <sheetName val="Chiet_tinh_dz228"/>
      <sheetName val="B2-MAIN_HOTEL8"/>
      <sheetName val="CS_Pipes,Fittings-Lay__&amp;_Inst_8"/>
      <sheetName val="steel_total8"/>
      <sheetName val="Cash_Flow_Working8"/>
      <sheetName val="Drop_Down_List8"/>
      <sheetName val="CIF_COST_ITEM8"/>
      <sheetName val="Lookup_data8"/>
      <sheetName val="Permitted_Drop_Down_Items8"/>
      <sheetName val="Z-_GENERAL_PRICE_SUMMARY7"/>
      <sheetName val="WITHOUT_C&amp;I_PROFIT_(3)7"/>
      <sheetName val="Print_Tables5"/>
      <sheetName val="Stock_Size_&amp;_Branding5"/>
      <sheetName val="Other_Hotels5"/>
      <sheetName val="Rating_12_Point_Index5"/>
      <sheetName val="Required_Occupancy_Levels5"/>
      <sheetName val="Madinah_FA5"/>
      <sheetName val="KPIs_-_Market_25"/>
      <sheetName val="Project_Claims_Report5"/>
      <sheetName val="Contract_Particulars5"/>
      <sheetName val="Update_&amp;_Print5"/>
      <sheetName val="SCH-_%_WT_5"/>
      <sheetName val="Raw_Data8"/>
      <sheetName val="DIV_36"/>
      <sheetName val="E_H_Blinding8"/>
      <sheetName val="E_H_Excavation8"/>
      <sheetName val="Pc_name8"/>
      <sheetName val="Labor_abs-NMR7"/>
      <sheetName val="Budget_Analysis5"/>
      <sheetName val="Est_Summary5"/>
      <sheetName val="Rates_25"/>
      <sheetName val="Data_map5"/>
      <sheetName val="B8-External_Works5"/>
      <sheetName val="Final_Summary5"/>
      <sheetName val="Electrical_VE5"/>
      <sheetName val="380KV_GIS7"/>
      <sheetName val="New_Rates8"/>
      <sheetName val="Salary_Details5"/>
      <sheetName val="1__Summary_Sheet_(R01_OCT_20195"/>
      <sheetName val="C_P_A_Blinding5"/>
      <sheetName val="cover_page5"/>
      <sheetName val="2_0_Section_2_Cover9"/>
      <sheetName val="Demand_&amp;_Supply9"/>
      <sheetName val="Redevelopment_cost_9"/>
      <sheetName val="Comparable_developments_9"/>
      <sheetName val="Property_Info9"/>
      <sheetName val="Sensitivity_Matrix9"/>
      <sheetName val="SPT_vs_PHI10"/>
      <sheetName val="HAKEDİŞ_9"/>
      <sheetName val="keşif_özeti9"/>
      <sheetName val="SHORT_LIST9"/>
      <sheetName val="Chiet_tinh_dz229"/>
      <sheetName val="B2-MAIN_HOTEL9"/>
      <sheetName val="CS_Pipes,Fittings-Lay__&amp;_Inst_9"/>
      <sheetName val="steel_total9"/>
      <sheetName val="Cash_Flow_Working9"/>
      <sheetName val="Drop_Down_List9"/>
      <sheetName val="CIF_COST_ITEM9"/>
      <sheetName val="Lookup_data9"/>
      <sheetName val="Permitted_Drop_Down_Items9"/>
      <sheetName val="Z-_GENERAL_PRICE_SUMMARY8"/>
      <sheetName val="WITHOUT_C&amp;I_PROFIT_(3)8"/>
      <sheetName val="Print_Tables6"/>
      <sheetName val="Stock_Size_&amp;_Branding6"/>
      <sheetName val="Other_Hotels6"/>
      <sheetName val="Rating_12_Point_Index6"/>
      <sheetName val="Required_Occupancy_Levels6"/>
      <sheetName val="Madinah_FA6"/>
      <sheetName val="KPIs_-_Market_26"/>
      <sheetName val="Project_Claims_Report6"/>
      <sheetName val="Contract_Particulars6"/>
      <sheetName val="Update_&amp;_Print6"/>
      <sheetName val="SCH-_%_WT_6"/>
      <sheetName val="Raw_Data9"/>
      <sheetName val="DIV_37"/>
      <sheetName val="E_H_Blinding9"/>
      <sheetName val="E_H_Excavation9"/>
      <sheetName val="Pc_name9"/>
      <sheetName val="Labor_abs-NMR8"/>
      <sheetName val="Budget_Analysis6"/>
      <sheetName val="Est_Summary6"/>
      <sheetName val="Rates_26"/>
      <sheetName val="Data_map6"/>
      <sheetName val="B8-External_Works6"/>
      <sheetName val="Final_Summary6"/>
      <sheetName val="Electrical_VE6"/>
      <sheetName val="380KV_GIS8"/>
      <sheetName val="New_Rates9"/>
      <sheetName val="Salary_Details6"/>
      <sheetName val="1__Summary_Sheet_(R01_OCT_20196"/>
      <sheetName val="C_P_A_Blinding6"/>
      <sheetName val="cover_page6"/>
      <sheetName val="BQMPALOC"/>
      <sheetName val="14267"/>
    </sheetNames>
    <sheetDataSet>
      <sheetData sheetId="0" refreshError="1"/>
      <sheetData sheetId="1">
        <row r="5">
          <cell r="C5" t="str">
            <v>Rosewood</v>
          </cell>
        </row>
      </sheetData>
      <sheetData sheetId="2">
        <row r="21">
          <cell r="E21" t="str">
            <v>Group Leisure</v>
          </cell>
        </row>
      </sheetData>
      <sheetData sheetId="3">
        <row r="5">
          <cell r="C5" t="str">
            <v>Rosewood</v>
          </cell>
        </row>
      </sheetData>
      <sheetData sheetId="4">
        <row r="21">
          <cell r="E21" t="str">
            <v>Group Leisure</v>
          </cell>
        </row>
      </sheetData>
      <sheetData sheetId="5" refreshError="1"/>
      <sheetData sheetId="6">
        <row r="21">
          <cell r="E21" t="str">
            <v>Group Leisure</v>
          </cell>
        </row>
      </sheetData>
      <sheetData sheetId="7">
        <row r="21">
          <cell r="E21" t="str">
            <v>Group Leisure</v>
          </cell>
        </row>
      </sheetData>
      <sheetData sheetId="8" refreshError="1"/>
      <sheetData sheetId="9"/>
      <sheetData sheetId="10">
        <row r="5">
          <cell r="C5" t="str">
            <v>Rosewood</v>
          </cell>
        </row>
      </sheetData>
      <sheetData sheetId="11">
        <row r="24">
          <cell r="F24">
            <v>1</v>
          </cell>
        </row>
      </sheetData>
      <sheetData sheetId="12" refreshError="1"/>
      <sheetData sheetId="13">
        <row r="21">
          <cell r="E21" t="str">
            <v>Group Leisure</v>
          </cell>
        </row>
      </sheetData>
      <sheetData sheetId="14"/>
      <sheetData sheetId="15">
        <row r="21">
          <cell r="E21" t="str">
            <v>Group Leisure</v>
          </cell>
        </row>
      </sheetData>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ow r="21">
          <cell r="E21" t="str">
            <v>Group Leisure</v>
          </cell>
        </row>
      </sheetData>
      <sheetData sheetId="162">
        <row r="21">
          <cell r="E21" t="str">
            <v>Group Leisure</v>
          </cell>
        </row>
      </sheetData>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ow r="21">
          <cell r="E21" t="str">
            <v>Group Leisure</v>
          </cell>
        </row>
      </sheetData>
      <sheetData sheetId="180">
        <row r="21">
          <cell r="E21" t="str">
            <v>Group Leisure</v>
          </cell>
        </row>
      </sheetData>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ow r="21">
          <cell r="E21" t="str">
            <v>Group Leisure</v>
          </cell>
        </row>
      </sheetData>
      <sheetData sheetId="193">
        <row r="21">
          <cell r="E21" t="str">
            <v>Group Leisure</v>
          </cell>
        </row>
      </sheetData>
      <sheetData sheetId="194">
        <row r="21">
          <cell r="E21" t="str">
            <v>Group Leisure</v>
          </cell>
        </row>
      </sheetData>
      <sheetData sheetId="195">
        <row r="21">
          <cell r="E21" t="str">
            <v>Group Leisure</v>
          </cell>
        </row>
      </sheetData>
      <sheetData sheetId="196">
        <row r="21">
          <cell r="E21" t="str">
            <v>Group Leisure</v>
          </cell>
        </row>
      </sheetData>
      <sheetData sheetId="197">
        <row r="21">
          <cell r="E21" t="str">
            <v>Group Leisure</v>
          </cell>
        </row>
      </sheetData>
      <sheetData sheetId="198">
        <row r="21">
          <cell r="E21" t="str">
            <v>Group Leisure</v>
          </cell>
        </row>
      </sheetData>
      <sheetData sheetId="199">
        <row r="21">
          <cell r="E21" t="str">
            <v>Group Leisure</v>
          </cell>
        </row>
      </sheetData>
      <sheetData sheetId="200">
        <row r="21">
          <cell r="E21" t="str">
            <v>Group Leisure</v>
          </cell>
        </row>
      </sheetData>
      <sheetData sheetId="201">
        <row r="21">
          <cell r="E21" t="str">
            <v>Group Leisure</v>
          </cell>
        </row>
      </sheetData>
      <sheetData sheetId="202">
        <row r="21">
          <cell r="E21" t="str">
            <v>Group Leisure</v>
          </cell>
        </row>
      </sheetData>
      <sheetData sheetId="203">
        <row r="21">
          <cell r="E21" t="str">
            <v>Group Leisure</v>
          </cell>
        </row>
      </sheetData>
      <sheetData sheetId="204">
        <row r="21">
          <cell r="E21" t="str">
            <v>Group Leisure</v>
          </cell>
        </row>
      </sheetData>
      <sheetData sheetId="205">
        <row r="21">
          <cell r="E21" t="str">
            <v>Group Leisure</v>
          </cell>
        </row>
      </sheetData>
      <sheetData sheetId="206">
        <row r="21">
          <cell r="E21" t="str">
            <v>Group Leisure</v>
          </cell>
        </row>
      </sheetData>
      <sheetData sheetId="207">
        <row r="21">
          <cell r="E21" t="str">
            <v>Group Leisure</v>
          </cell>
        </row>
      </sheetData>
      <sheetData sheetId="208">
        <row r="21">
          <cell r="E21" t="str">
            <v>Group Leisure</v>
          </cell>
        </row>
      </sheetData>
      <sheetData sheetId="209">
        <row r="21">
          <cell r="E21" t="str">
            <v>Group Leisure</v>
          </cell>
        </row>
      </sheetData>
      <sheetData sheetId="210">
        <row r="21">
          <cell r="E21" t="str">
            <v>Group Leisure</v>
          </cell>
        </row>
      </sheetData>
      <sheetData sheetId="211">
        <row r="21">
          <cell r="E21" t="str">
            <v>Group Leisure</v>
          </cell>
        </row>
      </sheetData>
      <sheetData sheetId="212">
        <row r="21">
          <cell r="E21" t="str">
            <v>Group Leisure</v>
          </cell>
        </row>
      </sheetData>
      <sheetData sheetId="213">
        <row r="21">
          <cell r="E21" t="str">
            <v>Group Leisure</v>
          </cell>
        </row>
      </sheetData>
      <sheetData sheetId="214">
        <row r="21">
          <cell r="E21" t="str">
            <v>Group Leisure</v>
          </cell>
        </row>
      </sheetData>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ow r="21">
          <cell r="E21" t="str">
            <v>Group Leisure</v>
          </cell>
        </row>
      </sheetData>
      <sheetData sheetId="244">
        <row r="21">
          <cell r="E21" t="str">
            <v>Group Leisure</v>
          </cell>
        </row>
      </sheetData>
      <sheetData sheetId="245">
        <row r="21">
          <cell r="E21" t="str">
            <v>Group Leisure</v>
          </cell>
        </row>
      </sheetData>
      <sheetData sheetId="246">
        <row r="21">
          <cell r="E21" t="str">
            <v>Group Leisure</v>
          </cell>
        </row>
      </sheetData>
      <sheetData sheetId="247">
        <row r="21">
          <cell r="E21" t="str">
            <v>Group Leisure</v>
          </cell>
        </row>
      </sheetData>
      <sheetData sheetId="248">
        <row r="21">
          <cell r="E21" t="str">
            <v>Group Leisure</v>
          </cell>
        </row>
      </sheetData>
      <sheetData sheetId="249">
        <row r="21">
          <cell r="E21" t="str">
            <v>Group Leisure</v>
          </cell>
        </row>
      </sheetData>
      <sheetData sheetId="250">
        <row r="21">
          <cell r="E21" t="str">
            <v>Group Leisure</v>
          </cell>
        </row>
      </sheetData>
      <sheetData sheetId="251">
        <row r="21">
          <cell r="E21" t="str">
            <v>Group Leisure</v>
          </cell>
        </row>
      </sheetData>
      <sheetData sheetId="252">
        <row r="21">
          <cell r="E21" t="str">
            <v>Group Leisure</v>
          </cell>
        </row>
      </sheetData>
      <sheetData sheetId="253">
        <row r="21">
          <cell r="E21" t="str">
            <v>Group Leisure</v>
          </cell>
        </row>
      </sheetData>
      <sheetData sheetId="254">
        <row r="21">
          <cell r="E21" t="str">
            <v>Group Leisure</v>
          </cell>
        </row>
      </sheetData>
      <sheetData sheetId="255">
        <row r="21">
          <cell r="E21" t="str">
            <v>Group Leisure</v>
          </cell>
        </row>
      </sheetData>
      <sheetData sheetId="256">
        <row r="21">
          <cell r="E21" t="str">
            <v>Group Leisure</v>
          </cell>
        </row>
      </sheetData>
      <sheetData sheetId="257">
        <row r="21">
          <cell r="E21" t="str">
            <v>Group Leisure</v>
          </cell>
        </row>
      </sheetData>
      <sheetData sheetId="258">
        <row r="21">
          <cell r="E21" t="str">
            <v>Group Leisure</v>
          </cell>
        </row>
      </sheetData>
      <sheetData sheetId="259">
        <row r="21">
          <cell r="E21" t="str">
            <v>Group Leisure</v>
          </cell>
        </row>
      </sheetData>
      <sheetData sheetId="260">
        <row r="21">
          <cell r="E21" t="str">
            <v>Group Leisure</v>
          </cell>
        </row>
      </sheetData>
      <sheetData sheetId="261">
        <row r="21">
          <cell r="E21" t="str">
            <v>Group Leisure</v>
          </cell>
        </row>
      </sheetData>
      <sheetData sheetId="262">
        <row r="21">
          <cell r="E21" t="str">
            <v>Group Leisure</v>
          </cell>
        </row>
      </sheetData>
      <sheetData sheetId="263">
        <row r="21">
          <cell r="E21" t="str">
            <v>Group Leisure</v>
          </cell>
        </row>
      </sheetData>
      <sheetData sheetId="264">
        <row r="21">
          <cell r="E21" t="str">
            <v>Group Leisure</v>
          </cell>
        </row>
      </sheetData>
      <sheetData sheetId="265">
        <row r="21">
          <cell r="E21" t="str">
            <v>Group Leisure</v>
          </cell>
        </row>
      </sheetData>
      <sheetData sheetId="266">
        <row r="21">
          <cell r="E21" t="str">
            <v>Group Leisure</v>
          </cell>
        </row>
      </sheetData>
      <sheetData sheetId="267">
        <row r="21">
          <cell r="E21" t="str">
            <v>Group Leisure</v>
          </cell>
        </row>
      </sheetData>
      <sheetData sheetId="268">
        <row r="21">
          <cell r="E21" t="str">
            <v>Group Leisure</v>
          </cell>
        </row>
      </sheetData>
      <sheetData sheetId="269">
        <row r="21">
          <cell r="E21" t="str">
            <v>Group Leisure</v>
          </cell>
        </row>
      </sheetData>
      <sheetData sheetId="270">
        <row r="21">
          <cell r="E21" t="str">
            <v>Group Leisure</v>
          </cell>
        </row>
      </sheetData>
      <sheetData sheetId="271">
        <row r="21">
          <cell r="E21" t="str">
            <v>Group Leisure</v>
          </cell>
        </row>
      </sheetData>
      <sheetData sheetId="272">
        <row r="21">
          <cell r="E21" t="str">
            <v>Group Leisure</v>
          </cell>
        </row>
      </sheetData>
      <sheetData sheetId="273">
        <row r="21">
          <cell r="E21" t="str">
            <v>Group Leisure</v>
          </cell>
        </row>
      </sheetData>
      <sheetData sheetId="274">
        <row r="21">
          <cell r="E21" t="str">
            <v>Group Leisure</v>
          </cell>
        </row>
      </sheetData>
      <sheetData sheetId="275">
        <row r="21">
          <cell r="E21" t="str">
            <v>Group Leisure</v>
          </cell>
        </row>
      </sheetData>
      <sheetData sheetId="276">
        <row r="21">
          <cell r="E21" t="str">
            <v>Group Leisure</v>
          </cell>
        </row>
      </sheetData>
      <sheetData sheetId="277">
        <row r="21">
          <cell r="E21" t="str">
            <v>Group Leisure</v>
          </cell>
        </row>
      </sheetData>
      <sheetData sheetId="278">
        <row r="21">
          <cell r="E21" t="str">
            <v>Group Leisure</v>
          </cell>
        </row>
      </sheetData>
      <sheetData sheetId="279">
        <row r="21">
          <cell r="E21" t="str">
            <v>Group Leisure</v>
          </cell>
        </row>
      </sheetData>
      <sheetData sheetId="280">
        <row r="21">
          <cell r="E21" t="str">
            <v>Group Leisure</v>
          </cell>
        </row>
      </sheetData>
      <sheetData sheetId="281">
        <row r="21">
          <cell r="E21" t="str">
            <v>Group Leisure</v>
          </cell>
        </row>
      </sheetData>
      <sheetData sheetId="282">
        <row r="21">
          <cell r="E21" t="str">
            <v>Group Leisure</v>
          </cell>
        </row>
      </sheetData>
      <sheetData sheetId="283">
        <row r="21">
          <cell r="E21" t="str">
            <v>Group Leisure</v>
          </cell>
        </row>
      </sheetData>
      <sheetData sheetId="284">
        <row r="21">
          <cell r="E21" t="str">
            <v>Group Leisure</v>
          </cell>
        </row>
      </sheetData>
      <sheetData sheetId="285">
        <row r="21">
          <cell r="E21" t="str">
            <v>Group Leisure</v>
          </cell>
        </row>
      </sheetData>
      <sheetData sheetId="286">
        <row r="21">
          <cell r="E21" t="str">
            <v>Group Leisure</v>
          </cell>
        </row>
      </sheetData>
      <sheetData sheetId="287">
        <row r="21">
          <cell r="E21" t="str">
            <v>Group Leisure</v>
          </cell>
        </row>
      </sheetData>
      <sheetData sheetId="288">
        <row r="21">
          <cell r="E21" t="str">
            <v>Group Leisure</v>
          </cell>
        </row>
      </sheetData>
      <sheetData sheetId="289">
        <row r="21">
          <cell r="E21" t="str">
            <v>Group Leisure</v>
          </cell>
        </row>
      </sheetData>
      <sheetData sheetId="290">
        <row r="21">
          <cell r="E21" t="str">
            <v>Group Leisure</v>
          </cell>
        </row>
      </sheetData>
      <sheetData sheetId="291">
        <row r="21">
          <cell r="E21" t="str">
            <v>Group Leisure</v>
          </cell>
        </row>
      </sheetData>
      <sheetData sheetId="292">
        <row r="21">
          <cell r="E21" t="str">
            <v>Group Leisure</v>
          </cell>
        </row>
      </sheetData>
      <sheetData sheetId="293">
        <row r="21">
          <cell r="E21" t="str">
            <v>Group Leisure</v>
          </cell>
        </row>
      </sheetData>
      <sheetData sheetId="294">
        <row r="21">
          <cell r="E21" t="str">
            <v>Group Leisure</v>
          </cell>
        </row>
      </sheetData>
      <sheetData sheetId="295">
        <row r="21">
          <cell r="E21" t="str">
            <v>Group Leisure</v>
          </cell>
        </row>
      </sheetData>
      <sheetData sheetId="296">
        <row r="21">
          <cell r="E21" t="str">
            <v>Group Leisure</v>
          </cell>
        </row>
      </sheetData>
      <sheetData sheetId="297">
        <row r="21">
          <cell r="E21" t="str">
            <v>Group Leisure</v>
          </cell>
        </row>
      </sheetData>
      <sheetData sheetId="298">
        <row r="21">
          <cell r="E21" t="str">
            <v>Group Leisure</v>
          </cell>
        </row>
      </sheetData>
      <sheetData sheetId="299">
        <row r="21">
          <cell r="E21" t="str">
            <v>Group Leisure</v>
          </cell>
        </row>
      </sheetData>
      <sheetData sheetId="300">
        <row r="21">
          <cell r="E21" t="str">
            <v>Group Leisure</v>
          </cell>
        </row>
      </sheetData>
      <sheetData sheetId="301">
        <row r="21">
          <cell r="E21" t="str">
            <v>Group Leisure</v>
          </cell>
        </row>
      </sheetData>
      <sheetData sheetId="302">
        <row r="21">
          <cell r="E21" t="str">
            <v>Group Leisure</v>
          </cell>
        </row>
      </sheetData>
      <sheetData sheetId="303">
        <row r="21">
          <cell r="E21" t="str">
            <v>Group Leisure</v>
          </cell>
        </row>
      </sheetData>
      <sheetData sheetId="304">
        <row r="21">
          <cell r="E21" t="str">
            <v>Group Leisure</v>
          </cell>
        </row>
      </sheetData>
      <sheetData sheetId="305">
        <row r="21">
          <cell r="E21" t="str">
            <v>Group Leisure</v>
          </cell>
        </row>
      </sheetData>
      <sheetData sheetId="306">
        <row r="21">
          <cell r="E21" t="str">
            <v>Group Leisure</v>
          </cell>
        </row>
      </sheetData>
      <sheetData sheetId="307">
        <row r="21">
          <cell r="E21" t="str">
            <v>Group Leisure</v>
          </cell>
        </row>
      </sheetData>
      <sheetData sheetId="308">
        <row r="21">
          <cell r="E21" t="str">
            <v>Group Leisure</v>
          </cell>
        </row>
      </sheetData>
      <sheetData sheetId="309">
        <row r="21">
          <cell r="E21" t="str">
            <v>Group Leisure</v>
          </cell>
        </row>
      </sheetData>
      <sheetData sheetId="310">
        <row r="21">
          <cell r="E21" t="str">
            <v>Group Leisure</v>
          </cell>
        </row>
      </sheetData>
      <sheetData sheetId="311">
        <row r="21">
          <cell r="E21" t="str">
            <v>Group Leisure</v>
          </cell>
        </row>
      </sheetData>
      <sheetData sheetId="312">
        <row r="21">
          <cell r="E21" t="str">
            <v>Group Leisure</v>
          </cell>
        </row>
      </sheetData>
      <sheetData sheetId="313" refreshError="1"/>
      <sheetData sheetId="314" refreshError="1"/>
      <sheetData sheetId="315">
        <row r="21">
          <cell r="E21" t="str">
            <v>Group Leisure</v>
          </cell>
        </row>
      </sheetData>
      <sheetData sheetId="316">
        <row r="21">
          <cell r="E21" t="str">
            <v>Group Leisure</v>
          </cell>
        </row>
      </sheetData>
      <sheetData sheetId="317">
        <row r="21">
          <cell r="E21" t="str">
            <v>Group Leisure</v>
          </cell>
        </row>
      </sheetData>
      <sheetData sheetId="318">
        <row r="21">
          <cell r="E21" t="str">
            <v>Group Leisure</v>
          </cell>
        </row>
      </sheetData>
      <sheetData sheetId="319">
        <row r="21">
          <cell r="E21" t="str">
            <v>Group Leisure</v>
          </cell>
        </row>
      </sheetData>
      <sheetData sheetId="320">
        <row r="21">
          <cell r="E21" t="str">
            <v>Group Leisure</v>
          </cell>
        </row>
      </sheetData>
      <sheetData sheetId="321">
        <row r="21">
          <cell r="E21" t="str">
            <v>Group Leisure</v>
          </cell>
        </row>
      </sheetData>
      <sheetData sheetId="322">
        <row r="21">
          <cell r="E21" t="str">
            <v>Group Leisure</v>
          </cell>
        </row>
      </sheetData>
      <sheetData sheetId="323">
        <row r="21">
          <cell r="E21" t="str">
            <v>Group Leisure</v>
          </cell>
        </row>
      </sheetData>
      <sheetData sheetId="324">
        <row r="21">
          <cell r="E21" t="str">
            <v>Group Leisure</v>
          </cell>
        </row>
      </sheetData>
      <sheetData sheetId="325">
        <row r="21">
          <cell r="E21" t="str">
            <v>Group Leisure</v>
          </cell>
        </row>
      </sheetData>
      <sheetData sheetId="326">
        <row r="21">
          <cell r="E21" t="str">
            <v>Group Leisure</v>
          </cell>
        </row>
      </sheetData>
      <sheetData sheetId="327">
        <row r="21">
          <cell r="E21" t="str">
            <v>Group Leisure</v>
          </cell>
        </row>
      </sheetData>
      <sheetData sheetId="328">
        <row r="21">
          <cell r="E21" t="str">
            <v>Group Leisure</v>
          </cell>
        </row>
      </sheetData>
      <sheetData sheetId="329">
        <row r="21">
          <cell r="E21" t="str">
            <v>Group Leisure</v>
          </cell>
        </row>
      </sheetData>
      <sheetData sheetId="330">
        <row r="21">
          <cell r="E21" t="str">
            <v>Group Leisure</v>
          </cell>
        </row>
      </sheetData>
      <sheetData sheetId="331">
        <row r="21">
          <cell r="E21" t="str">
            <v>Group Leisure</v>
          </cell>
        </row>
      </sheetData>
      <sheetData sheetId="332">
        <row r="21">
          <cell r="E21" t="str">
            <v>Group Leisure</v>
          </cell>
        </row>
      </sheetData>
      <sheetData sheetId="333">
        <row r="21">
          <cell r="E21" t="str">
            <v>Group Leisure</v>
          </cell>
        </row>
      </sheetData>
      <sheetData sheetId="334">
        <row r="21">
          <cell r="E21" t="str">
            <v>Group Leisure</v>
          </cell>
        </row>
      </sheetData>
      <sheetData sheetId="335">
        <row r="21">
          <cell r="E21" t="str">
            <v>Group Leisure</v>
          </cell>
        </row>
      </sheetData>
      <sheetData sheetId="336">
        <row r="21">
          <cell r="E21" t="str">
            <v>Group Leisure</v>
          </cell>
        </row>
      </sheetData>
      <sheetData sheetId="337">
        <row r="21">
          <cell r="E21" t="str">
            <v>Group Leisure</v>
          </cell>
        </row>
      </sheetData>
      <sheetData sheetId="338">
        <row r="21">
          <cell r="E21" t="str">
            <v>Group Leisure</v>
          </cell>
        </row>
      </sheetData>
      <sheetData sheetId="339">
        <row r="21">
          <cell r="E21" t="str">
            <v>Group Leisure</v>
          </cell>
        </row>
      </sheetData>
      <sheetData sheetId="340">
        <row r="21">
          <cell r="E21" t="str">
            <v>Group Leisure</v>
          </cell>
        </row>
      </sheetData>
      <sheetData sheetId="341">
        <row r="21">
          <cell r="E21" t="str">
            <v>Group Leisure</v>
          </cell>
        </row>
      </sheetData>
      <sheetData sheetId="342">
        <row r="21">
          <cell r="E21" t="str">
            <v>Group Leisure</v>
          </cell>
        </row>
      </sheetData>
      <sheetData sheetId="343">
        <row r="21">
          <cell r="E21" t="str">
            <v>Group Leisure</v>
          </cell>
        </row>
      </sheetData>
      <sheetData sheetId="344">
        <row r="21">
          <cell r="E21" t="str">
            <v>Group Leisure</v>
          </cell>
        </row>
      </sheetData>
      <sheetData sheetId="345">
        <row r="21">
          <cell r="E21" t="str">
            <v>Group Leisure</v>
          </cell>
        </row>
      </sheetData>
      <sheetData sheetId="346">
        <row r="21">
          <cell r="E21" t="str">
            <v>Group Leisure</v>
          </cell>
        </row>
      </sheetData>
      <sheetData sheetId="347">
        <row r="21">
          <cell r="E21" t="str">
            <v>Group Leisure</v>
          </cell>
        </row>
      </sheetData>
      <sheetData sheetId="348">
        <row r="21">
          <cell r="E21" t="str">
            <v>Group Leisure</v>
          </cell>
        </row>
      </sheetData>
      <sheetData sheetId="349">
        <row r="21">
          <cell r="E21" t="str">
            <v>Group Leisure</v>
          </cell>
        </row>
      </sheetData>
      <sheetData sheetId="350">
        <row r="21">
          <cell r="E21" t="str">
            <v>Group Leisure</v>
          </cell>
        </row>
      </sheetData>
      <sheetData sheetId="351">
        <row r="21">
          <cell r="E21" t="str">
            <v>Group Leisure</v>
          </cell>
        </row>
      </sheetData>
      <sheetData sheetId="352">
        <row r="21">
          <cell r="E21" t="str">
            <v>Group Leisure</v>
          </cell>
        </row>
      </sheetData>
      <sheetData sheetId="353">
        <row r="21">
          <cell r="E21" t="str">
            <v>Group Leisure</v>
          </cell>
        </row>
      </sheetData>
      <sheetData sheetId="354">
        <row r="21">
          <cell r="E21" t="str">
            <v>Group Leisure</v>
          </cell>
        </row>
      </sheetData>
      <sheetData sheetId="355">
        <row r="21">
          <cell r="E21" t="str">
            <v>Group Leisure</v>
          </cell>
        </row>
      </sheetData>
      <sheetData sheetId="356">
        <row r="21">
          <cell r="E21" t="str">
            <v>Group Leisure</v>
          </cell>
        </row>
      </sheetData>
      <sheetData sheetId="357">
        <row r="21">
          <cell r="E21" t="str">
            <v>Group Leisure</v>
          </cell>
        </row>
      </sheetData>
      <sheetData sheetId="358">
        <row r="21">
          <cell r="E21" t="str">
            <v>Group Leisure</v>
          </cell>
        </row>
      </sheetData>
      <sheetData sheetId="359">
        <row r="21">
          <cell r="E21" t="str">
            <v>Group Leisure</v>
          </cell>
        </row>
      </sheetData>
      <sheetData sheetId="360">
        <row r="21">
          <cell r="E21" t="str">
            <v>Group Leisure</v>
          </cell>
        </row>
      </sheetData>
      <sheetData sheetId="361">
        <row r="21">
          <cell r="E21" t="str">
            <v>Group Leisure</v>
          </cell>
        </row>
      </sheetData>
      <sheetData sheetId="362">
        <row r="21">
          <cell r="E21" t="str">
            <v>Group Leisure</v>
          </cell>
        </row>
      </sheetData>
      <sheetData sheetId="363">
        <row r="21">
          <cell r="E21" t="str">
            <v>Group Leisure</v>
          </cell>
        </row>
      </sheetData>
      <sheetData sheetId="364">
        <row r="21">
          <cell r="E21" t="str">
            <v>Group Leisure</v>
          </cell>
        </row>
      </sheetData>
      <sheetData sheetId="365">
        <row r="21">
          <cell r="E21" t="str">
            <v>Group Leisure</v>
          </cell>
        </row>
      </sheetData>
      <sheetData sheetId="366">
        <row r="21">
          <cell r="E21" t="str">
            <v>Group Leisure</v>
          </cell>
        </row>
      </sheetData>
      <sheetData sheetId="367">
        <row r="21">
          <cell r="E21" t="str">
            <v>Group Leisure</v>
          </cell>
        </row>
      </sheetData>
      <sheetData sheetId="368">
        <row r="21">
          <cell r="E21" t="str">
            <v>Group Leisure</v>
          </cell>
        </row>
      </sheetData>
      <sheetData sheetId="369">
        <row r="21">
          <cell r="E21" t="str">
            <v>Group Leisure</v>
          </cell>
        </row>
      </sheetData>
      <sheetData sheetId="370">
        <row r="21">
          <cell r="E21" t="str">
            <v>Group Leisure</v>
          </cell>
        </row>
      </sheetData>
      <sheetData sheetId="371">
        <row r="21">
          <cell r="E21" t="str">
            <v>Group Leisure</v>
          </cell>
        </row>
      </sheetData>
      <sheetData sheetId="372">
        <row r="21">
          <cell r="E21" t="str">
            <v>Group Leisure</v>
          </cell>
        </row>
      </sheetData>
      <sheetData sheetId="373">
        <row r="21">
          <cell r="E21" t="str">
            <v>Group Leisure</v>
          </cell>
        </row>
      </sheetData>
      <sheetData sheetId="374">
        <row r="21">
          <cell r="E21" t="str">
            <v>Group Leisure</v>
          </cell>
        </row>
      </sheetData>
      <sheetData sheetId="375">
        <row r="21">
          <cell r="E21" t="str">
            <v>Group Leisure</v>
          </cell>
        </row>
      </sheetData>
      <sheetData sheetId="376">
        <row r="21">
          <cell r="E21" t="str">
            <v>Group Leisure</v>
          </cell>
        </row>
      </sheetData>
      <sheetData sheetId="377">
        <row r="21">
          <cell r="E21" t="str">
            <v>Group Leisure</v>
          </cell>
        </row>
      </sheetData>
      <sheetData sheetId="378">
        <row r="21">
          <cell r="E21" t="str">
            <v>Group Leisure</v>
          </cell>
        </row>
      </sheetData>
      <sheetData sheetId="379">
        <row r="21">
          <cell r="E21" t="str">
            <v>Group Leisure</v>
          </cell>
        </row>
      </sheetData>
      <sheetData sheetId="380">
        <row r="21">
          <cell r="E21" t="str">
            <v>Group Leisure</v>
          </cell>
        </row>
      </sheetData>
      <sheetData sheetId="381">
        <row r="21">
          <cell r="E21" t="str">
            <v>Group Leisure</v>
          </cell>
        </row>
      </sheetData>
      <sheetData sheetId="382">
        <row r="21">
          <cell r="E21" t="str">
            <v>Group Leisure</v>
          </cell>
        </row>
      </sheetData>
      <sheetData sheetId="383">
        <row r="21">
          <cell r="E21" t="str">
            <v>Group Leisure</v>
          </cell>
        </row>
      </sheetData>
      <sheetData sheetId="384">
        <row r="21">
          <cell r="E21" t="str">
            <v>Group Leisure</v>
          </cell>
        </row>
      </sheetData>
      <sheetData sheetId="385">
        <row r="21">
          <cell r="E21" t="str">
            <v>Group Leisure</v>
          </cell>
        </row>
      </sheetData>
      <sheetData sheetId="386">
        <row r="21">
          <cell r="E21" t="str">
            <v>Group Leisure</v>
          </cell>
        </row>
      </sheetData>
      <sheetData sheetId="387">
        <row r="21">
          <cell r="E21" t="str">
            <v>Group Leisure</v>
          </cell>
        </row>
      </sheetData>
      <sheetData sheetId="388">
        <row r="21">
          <cell r="E21" t="str">
            <v>Group Leisure</v>
          </cell>
        </row>
      </sheetData>
      <sheetData sheetId="389">
        <row r="21">
          <cell r="E21" t="str">
            <v>Group Leisure</v>
          </cell>
        </row>
      </sheetData>
      <sheetData sheetId="390">
        <row r="21">
          <cell r="E21" t="str">
            <v>Group Leisure</v>
          </cell>
        </row>
      </sheetData>
      <sheetData sheetId="391">
        <row r="21">
          <cell r="E21" t="str">
            <v>Group Leisure</v>
          </cell>
        </row>
      </sheetData>
      <sheetData sheetId="392">
        <row r="21">
          <cell r="E21" t="str">
            <v>Group Leisure</v>
          </cell>
        </row>
      </sheetData>
      <sheetData sheetId="393">
        <row r="21">
          <cell r="E21" t="str">
            <v>Group Leisure</v>
          </cell>
        </row>
      </sheetData>
      <sheetData sheetId="394">
        <row r="21">
          <cell r="E21" t="str">
            <v>Group Leisure</v>
          </cell>
        </row>
      </sheetData>
      <sheetData sheetId="395">
        <row r="21">
          <cell r="E21" t="str">
            <v>Group Leisure</v>
          </cell>
        </row>
      </sheetData>
      <sheetData sheetId="396">
        <row r="21">
          <cell r="E21" t="str">
            <v>Group Leisure</v>
          </cell>
        </row>
      </sheetData>
      <sheetData sheetId="397">
        <row r="21">
          <cell r="E21" t="str">
            <v>Group Leisure</v>
          </cell>
        </row>
      </sheetData>
      <sheetData sheetId="398">
        <row r="21">
          <cell r="E21" t="str">
            <v>Group Leisure</v>
          </cell>
        </row>
      </sheetData>
      <sheetData sheetId="399">
        <row r="21">
          <cell r="E21" t="str">
            <v>Group Leisure</v>
          </cell>
        </row>
      </sheetData>
      <sheetData sheetId="400">
        <row r="21">
          <cell r="E21" t="str">
            <v>Group Leisure</v>
          </cell>
        </row>
      </sheetData>
      <sheetData sheetId="401">
        <row r="21">
          <cell r="E21" t="str">
            <v>Group Leisure</v>
          </cell>
        </row>
      </sheetData>
      <sheetData sheetId="402">
        <row r="21">
          <cell r="E21" t="str">
            <v>Group Leisure</v>
          </cell>
        </row>
      </sheetData>
      <sheetData sheetId="403">
        <row r="21">
          <cell r="E21" t="str">
            <v>Group Leisure</v>
          </cell>
        </row>
      </sheetData>
      <sheetData sheetId="404">
        <row r="21">
          <cell r="E21" t="str">
            <v>Group Leisure</v>
          </cell>
        </row>
      </sheetData>
      <sheetData sheetId="405">
        <row r="21">
          <cell r="E21" t="str">
            <v>Group Leisure</v>
          </cell>
        </row>
      </sheetData>
      <sheetData sheetId="406"/>
      <sheetData sheetId="407">
        <row r="21">
          <cell r="E21" t="str">
            <v>Group Leisure</v>
          </cell>
        </row>
      </sheetData>
      <sheetData sheetId="408">
        <row r="21">
          <cell r="E21" t="str">
            <v>Group Leisure</v>
          </cell>
        </row>
      </sheetData>
      <sheetData sheetId="409">
        <row r="21">
          <cell r="E21" t="str">
            <v>Group Leisure</v>
          </cell>
        </row>
      </sheetData>
      <sheetData sheetId="410">
        <row r="21">
          <cell r="E21" t="str">
            <v>Group Leisure</v>
          </cell>
        </row>
      </sheetData>
      <sheetData sheetId="411">
        <row r="21">
          <cell r="E21" t="str">
            <v>Group Leisure</v>
          </cell>
        </row>
      </sheetData>
      <sheetData sheetId="412">
        <row r="21">
          <cell r="E21" t="str">
            <v>Group Leisure</v>
          </cell>
        </row>
      </sheetData>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21">
          <cell r="E21" t="str">
            <v>Group Leisure</v>
          </cell>
        </row>
      </sheetData>
      <sheetData sheetId="423">
        <row r="21">
          <cell r="E21" t="str">
            <v>Group Leisure</v>
          </cell>
        </row>
      </sheetData>
      <sheetData sheetId="424">
        <row r="21">
          <cell r="E21" t="str">
            <v>Group Leisure</v>
          </cell>
        </row>
      </sheetData>
      <sheetData sheetId="425">
        <row r="21">
          <cell r="E21" t="str">
            <v>Group Leisure</v>
          </cell>
        </row>
      </sheetData>
      <sheetData sheetId="426">
        <row r="21">
          <cell r="E21" t="str">
            <v>Group Leisure</v>
          </cell>
        </row>
      </sheetData>
      <sheetData sheetId="427">
        <row r="21">
          <cell r="E21" t="str">
            <v>Group Leisure</v>
          </cell>
        </row>
      </sheetData>
      <sheetData sheetId="428">
        <row r="21">
          <cell r="E21" t="str">
            <v>Group Leisure</v>
          </cell>
        </row>
      </sheetData>
      <sheetData sheetId="429">
        <row r="21">
          <cell r="E21" t="str">
            <v>Group Leisure</v>
          </cell>
        </row>
      </sheetData>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ow r="21">
          <cell r="E21" t="str">
            <v>Group Leisure</v>
          </cell>
        </row>
      </sheetData>
      <sheetData sheetId="444">
        <row r="21">
          <cell r="E21" t="str">
            <v>Group Leisure</v>
          </cell>
        </row>
      </sheetData>
      <sheetData sheetId="445" refreshError="1"/>
      <sheetData sheetId="446">
        <row r="21">
          <cell r="E21" t="str">
            <v>Group Leisure</v>
          </cell>
        </row>
      </sheetData>
      <sheetData sheetId="447"/>
      <sheetData sheetId="448"/>
      <sheetData sheetId="449"/>
      <sheetData sheetId="450"/>
      <sheetData sheetId="451"/>
      <sheetData sheetId="452"/>
      <sheetData sheetId="453"/>
      <sheetData sheetId="454">
        <row r="21">
          <cell r="E21" t="str">
            <v>Group Leisure</v>
          </cell>
        </row>
      </sheetData>
      <sheetData sheetId="455">
        <row r="21">
          <cell r="E21" t="str">
            <v>Group Leisure</v>
          </cell>
        </row>
      </sheetData>
      <sheetData sheetId="456">
        <row r="21">
          <cell r="E21" t="str">
            <v>Group Leisure</v>
          </cell>
        </row>
      </sheetData>
      <sheetData sheetId="457">
        <row r="21">
          <cell r="E21" t="str">
            <v>Group Leisure</v>
          </cell>
        </row>
      </sheetData>
      <sheetData sheetId="458">
        <row r="21">
          <cell r="E21" t="str">
            <v>Group Leisure</v>
          </cell>
        </row>
      </sheetData>
      <sheetData sheetId="459">
        <row r="21">
          <cell r="E21" t="str">
            <v>Group Leisure</v>
          </cell>
        </row>
      </sheetData>
      <sheetData sheetId="460">
        <row r="21">
          <cell r="E21" t="str">
            <v>Group Leisure</v>
          </cell>
        </row>
      </sheetData>
      <sheetData sheetId="461">
        <row r="21">
          <cell r="E21" t="str">
            <v>Group Leisure</v>
          </cell>
        </row>
      </sheetData>
      <sheetData sheetId="462">
        <row r="21">
          <cell r="E21" t="str">
            <v>Group Leisure</v>
          </cell>
        </row>
      </sheetData>
      <sheetData sheetId="463">
        <row r="21">
          <cell r="E21" t="str">
            <v>Group Leisure</v>
          </cell>
        </row>
      </sheetData>
      <sheetData sheetId="464">
        <row r="21">
          <cell r="E21" t="str">
            <v>Group Leisure</v>
          </cell>
        </row>
      </sheetData>
      <sheetData sheetId="465">
        <row r="21">
          <cell r="E21" t="str">
            <v>Group Leisure</v>
          </cell>
        </row>
      </sheetData>
      <sheetData sheetId="466">
        <row r="21">
          <cell r="E21" t="str">
            <v>Group Leisure</v>
          </cell>
        </row>
      </sheetData>
      <sheetData sheetId="467">
        <row r="21">
          <cell r="E21" t="str">
            <v>Group Leisure</v>
          </cell>
        </row>
      </sheetData>
      <sheetData sheetId="468">
        <row r="21">
          <cell r="E21" t="str">
            <v>Group Leisure</v>
          </cell>
        </row>
      </sheetData>
      <sheetData sheetId="469">
        <row r="21">
          <cell r="E21" t="str">
            <v>Group Leisure</v>
          </cell>
        </row>
      </sheetData>
      <sheetData sheetId="470">
        <row r="21">
          <cell r="E21" t="str">
            <v>Group Leisure</v>
          </cell>
        </row>
      </sheetData>
      <sheetData sheetId="471">
        <row r="21">
          <cell r="E21" t="str">
            <v>Group Leisure</v>
          </cell>
        </row>
      </sheetData>
      <sheetData sheetId="472">
        <row r="21">
          <cell r="E21" t="str">
            <v>Group Leisure</v>
          </cell>
        </row>
      </sheetData>
      <sheetData sheetId="473">
        <row r="21">
          <cell r="E21" t="str">
            <v>Group Leisure</v>
          </cell>
        </row>
      </sheetData>
      <sheetData sheetId="474">
        <row r="21">
          <cell r="E21" t="str">
            <v>Group Leisure</v>
          </cell>
        </row>
      </sheetData>
      <sheetData sheetId="475">
        <row r="21">
          <cell r="E21" t="str">
            <v>Group Leisure</v>
          </cell>
        </row>
      </sheetData>
      <sheetData sheetId="476">
        <row r="21">
          <cell r="E21" t="str">
            <v>Group Leisure</v>
          </cell>
        </row>
      </sheetData>
      <sheetData sheetId="477">
        <row r="21">
          <cell r="E21" t="str">
            <v>Group Leisure</v>
          </cell>
        </row>
      </sheetData>
      <sheetData sheetId="478">
        <row r="21">
          <cell r="E21" t="str">
            <v>Group Leisure</v>
          </cell>
        </row>
      </sheetData>
      <sheetData sheetId="479">
        <row r="21">
          <cell r="E21" t="str">
            <v>Group Leisure</v>
          </cell>
        </row>
      </sheetData>
      <sheetData sheetId="480">
        <row r="21">
          <cell r="E21" t="str">
            <v>Group Leisure</v>
          </cell>
        </row>
      </sheetData>
      <sheetData sheetId="481">
        <row r="21">
          <cell r="E21" t="str">
            <v>Group Leisure</v>
          </cell>
        </row>
      </sheetData>
      <sheetData sheetId="482">
        <row r="21">
          <cell r="E21" t="str">
            <v>Group Leisure</v>
          </cell>
        </row>
      </sheetData>
      <sheetData sheetId="483">
        <row r="21">
          <cell r="E21" t="str">
            <v>Group Leisure</v>
          </cell>
        </row>
      </sheetData>
      <sheetData sheetId="484">
        <row r="21">
          <cell r="E21" t="str">
            <v>Group Leisure</v>
          </cell>
        </row>
      </sheetData>
      <sheetData sheetId="485">
        <row r="21">
          <cell r="E21" t="str">
            <v>Group Leisure</v>
          </cell>
        </row>
      </sheetData>
      <sheetData sheetId="486">
        <row r="21">
          <cell r="E21" t="str">
            <v>Group Leisure</v>
          </cell>
        </row>
      </sheetData>
      <sheetData sheetId="487">
        <row r="21">
          <cell r="E21" t="str">
            <v>Group Leisure</v>
          </cell>
        </row>
      </sheetData>
      <sheetData sheetId="488">
        <row r="21">
          <cell r="E21" t="str">
            <v>Group Leisure</v>
          </cell>
        </row>
      </sheetData>
      <sheetData sheetId="489"/>
      <sheetData sheetId="490">
        <row r="21">
          <cell r="E21" t="str">
            <v>Group Leisure</v>
          </cell>
        </row>
      </sheetData>
      <sheetData sheetId="491">
        <row r="21">
          <cell r="E21" t="str">
            <v>Group Leisure</v>
          </cell>
        </row>
      </sheetData>
      <sheetData sheetId="492">
        <row r="21">
          <cell r="E21" t="str">
            <v>Group Leisure</v>
          </cell>
        </row>
      </sheetData>
      <sheetData sheetId="493">
        <row r="21">
          <cell r="E21" t="str">
            <v>Group Leisure</v>
          </cell>
        </row>
      </sheetData>
      <sheetData sheetId="494">
        <row r="21">
          <cell r="E21" t="str">
            <v>Group Leisure</v>
          </cell>
        </row>
      </sheetData>
      <sheetData sheetId="495">
        <row r="21">
          <cell r="E21" t="str">
            <v>Group Leisure</v>
          </cell>
        </row>
      </sheetData>
      <sheetData sheetId="496">
        <row r="21">
          <cell r="E21" t="str">
            <v>Group Leisure</v>
          </cell>
        </row>
      </sheetData>
      <sheetData sheetId="497"/>
      <sheetData sheetId="498">
        <row r="21">
          <cell r="E21" t="str">
            <v>Group Leisure</v>
          </cell>
        </row>
      </sheetData>
      <sheetData sheetId="499">
        <row r="21">
          <cell r="E21" t="str">
            <v>Group Leisure</v>
          </cell>
        </row>
      </sheetData>
      <sheetData sheetId="500">
        <row r="21">
          <cell r="E21" t="str">
            <v>Group Leisure</v>
          </cell>
        </row>
      </sheetData>
      <sheetData sheetId="501"/>
      <sheetData sheetId="502"/>
      <sheetData sheetId="503"/>
      <sheetData sheetId="504">
        <row r="21">
          <cell r="E21" t="str">
            <v>Group Leisure</v>
          </cell>
        </row>
      </sheetData>
      <sheetData sheetId="505">
        <row r="21">
          <cell r="E21" t="str">
            <v>Group Leisure</v>
          </cell>
        </row>
      </sheetData>
      <sheetData sheetId="506">
        <row r="21">
          <cell r="E21" t="str">
            <v>Group Leisure</v>
          </cell>
        </row>
      </sheetData>
      <sheetData sheetId="507">
        <row r="21">
          <cell r="E21" t="str">
            <v>Group Leisure</v>
          </cell>
        </row>
      </sheetData>
      <sheetData sheetId="508">
        <row r="21">
          <cell r="E21" t="str">
            <v>Group Leisure</v>
          </cell>
        </row>
      </sheetData>
      <sheetData sheetId="509"/>
      <sheetData sheetId="510">
        <row r="21">
          <cell r="E21" t="str">
            <v>Group Leisure</v>
          </cell>
        </row>
      </sheetData>
      <sheetData sheetId="511">
        <row r="21">
          <cell r="E21" t="str">
            <v>Group Leisure</v>
          </cell>
        </row>
      </sheetData>
      <sheetData sheetId="512">
        <row r="21">
          <cell r="E21" t="str">
            <v>Group Leisure</v>
          </cell>
        </row>
      </sheetData>
      <sheetData sheetId="513"/>
      <sheetData sheetId="514"/>
      <sheetData sheetId="515"/>
      <sheetData sheetId="516">
        <row r="21">
          <cell r="E21" t="str">
            <v>Group Leisure</v>
          </cell>
        </row>
      </sheetData>
      <sheetData sheetId="517">
        <row r="21">
          <cell r="E21" t="str">
            <v>Group Leisure</v>
          </cell>
        </row>
      </sheetData>
      <sheetData sheetId="518">
        <row r="21">
          <cell r="E21" t="str">
            <v>Group Leisure</v>
          </cell>
        </row>
      </sheetData>
      <sheetData sheetId="519">
        <row r="21">
          <cell r="E21" t="str">
            <v>Group Leisure</v>
          </cell>
        </row>
      </sheetData>
      <sheetData sheetId="520">
        <row r="21">
          <cell r="E21" t="str">
            <v>Group Leisure</v>
          </cell>
        </row>
      </sheetData>
      <sheetData sheetId="521">
        <row r="21">
          <cell r="E21" t="str">
            <v>Group Leisure</v>
          </cell>
        </row>
      </sheetData>
      <sheetData sheetId="522">
        <row r="21">
          <cell r="E21" t="str">
            <v>Group Leisure</v>
          </cell>
        </row>
      </sheetData>
      <sheetData sheetId="523"/>
      <sheetData sheetId="524"/>
      <sheetData sheetId="525"/>
      <sheetData sheetId="526">
        <row r="21">
          <cell r="E21" t="str">
            <v>Group Leisure</v>
          </cell>
        </row>
      </sheetData>
      <sheetData sheetId="527" refreshError="1"/>
      <sheetData sheetId="528" refreshError="1"/>
      <sheetData sheetId="529" refreshError="1"/>
      <sheetData sheetId="530" refreshError="1"/>
      <sheetData sheetId="531" refreshError="1"/>
      <sheetData sheetId="532" refreshError="1"/>
      <sheetData sheetId="533" refreshError="1"/>
      <sheetData sheetId="534">
        <row r="21">
          <cell r="E21" t="str">
            <v>Group Leisure</v>
          </cell>
        </row>
      </sheetData>
      <sheetData sheetId="535">
        <row r="21">
          <cell r="E21" t="str">
            <v>Group Leisure</v>
          </cell>
        </row>
      </sheetData>
      <sheetData sheetId="536">
        <row r="21">
          <cell r="E21" t="str">
            <v>Group Leisure</v>
          </cell>
        </row>
      </sheetData>
      <sheetData sheetId="537"/>
      <sheetData sheetId="538"/>
      <sheetData sheetId="539"/>
      <sheetData sheetId="540"/>
      <sheetData sheetId="541"/>
      <sheetData sheetId="542" refreshError="1"/>
      <sheetData sheetId="543" refreshError="1"/>
      <sheetData sheetId="544"/>
      <sheetData sheetId="545"/>
      <sheetData sheetId="546" refreshError="1"/>
      <sheetData sheetId="547" refreshError="1"/>
      <sheetData sheetId="548" refreshError="1"/>
      <sheetData sheetId="549"/>
      <sheetData sheetId="550">
        <row r="21">
          <cell r="E21" t="str">
            <v>Group Leisure</v>
          </cell>
        </row>
      </sheetData>
      <sheetData sheetId="551">
        <row r="21">
          <cell r="E21" t="str">
            <v>Group Leisure</v>
          </cell>
        </row>
      </sheetData>
      <sheetData sheetId="552">
        <row r="21">
          <cell r="E21" t="str">
            <v>Group Leisure</v>
          </cell>
        </row>
      </sheetData>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ow r="21">
          <cell r="E21" t="str">
            <v>Group Leisure</v>
          </cell>
        </row>
      </sheetData>
      <sheetData sheetId="615">
        <row r="21">
          <cell r="E21" t="str">
            <v>Group Leisure</v>
          </cell>
        </row>
      </sheetData>
      <sheetData sheetId="616">
        <row r="21">
          <cell r="E21" t="str">
            <v>Group Leisure</v>
          </cell>
        </row>
      </sheetData>
      <sheetData sheetId="617"/>
      <sheetData sheetId="618"/>
      <sheetData sheetId="619"/>
      <sheetData sheetId="620"/>
      <sheetData sheetId="621"/>
      <sheetData sheetId="622"/>
      <sheetData sheetId="623"/>
      <sheetData sheetId="624">
        <row r="21">
          <cell r="E21" t="str">
            <v>Group Leisure</v>
          </cell>
        </row>
      </sheetData>
      <sheetData sheetId="625">
        <row r="21">
          <cell r="E21" t="str">
            <v>Group Leisure</v>
          </cell>
        </row>
      </sheetData>
      <sheetData sheetId="626">
        <row r="21">
          <cell r="E21" t="str">
            <v>Group Leisure</v>
          </cell>
        </row>
      </sheetData>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row r="21">
          <cell r="E21" t="str">
            <v>Group Leisure</v>
          </cell>
        </row>
      </sheetData>
      <sheetData sheetId="677">
        <row r="21">
          <cell r="E21" t="str">
            <v>Group Leisure</v>
          </cell>
        </row>
      </sheetData>
      <sheetData sheetId="678">
        <row r="21">
          <cell r="E21" t="str">
            <v>Group Leisure</v>
          </cell>
        </row>
      </sheetData>
      <sheetData sheetId="679"/>
      <sheetData sheetId="680"/>
      <sheetData sheetId="681"/>
      <sheetData sheetId="682"/>
      <sheetData sheetId="683"/>
      <sheetData sheetId="684"/>
      <sheetData sheetId="685"/>
      <sheetData sheetId="686">
        <row r="21">
          <cell r="E21" t="str">
            <v>Group Leisure</v>
          </cell>
        </row>
      </sheetData>
      <sheetData sheetId="687">
        <row r="21">
          <cell r="E21" t="str">
            <v>Group Leisure</v>
          </cell>
        </row>
      </sheetData>
      <sheetData sheetId="688">
        <row r="21">
          <cell r="E21" t="str">
            <v>Group Leisure</v>
          </cell>
        </row>
      </sheetData>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row r="21">
          <cell r="E21" t="str">
            <v>Group Leisure</v>
          </cell>
        </row>
      </sheetData>
      <sheetData sheetId="751">
        <row r="21">
          <cell r="E21" t="str">
            <v>Group Leisure</v>
          </cell>
        </row>
      </sheetData>
      <sheetData sheetId="752">
        <row r="21">
          <cell r="E21" t="str">
            <v>Group Leisure</v>
          </cell>
        </row>
      </sheetData>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row r="21">
          <cell r="E21" t="str">
            <v>Group Leisure</v>
          </cell>
        </row>
      </sheetData>
      <sheetData sheetId="783">
        <row r="21">
          <cell r="E21" t="str">
            <v>Group Leisure</v>
          </cell>
        </row>
      </sheetData>
      <sheetData sheetId="784">
        <row r="21">
          <cell r="E21" t="str">
            <v>Group Leisure</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row r="21">
          <cell r="E21" t="str">
            <v>Group Leisure</v>
          </cell>
        </row>
      </sheetData>
      <sheetData sheetId="806">
        <row r="21">
          <cell r="E21" t="str">
            <v>Group Leisure</v>
          </cell>
        </row>
      </sheetData>
      <sheetData sheetId="807">
        <row r="21">
          <cell r="E21" t="str">
            <v>Group Leisure</v>
          </cell>
        </row>
      </sheetData>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ow r="21">
          <cell r="E21" t="str">
            <v>Group Leisure</v>
          </cell>
        </row>
      </sheetData>
      <sheetData sheetId="829">
        <row r="21">
          <cell r="E21" t="str">
            <v>Group Leisure</v>
          </cell>
        </row>
      </sheetData>
      <sheetData sheetId="830">
        <row r="21">
          <cell r="E21" t="str">
            <v>Group Leisure</v>
          </cell>
        </row>
      </sheetData>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row r="21">
          <cell r="E21" t="str">
            <v>Group Leisure</v>
          </cell>
        </row>
      </sheetData>
      <sheetData sheetId="893">
        <row r="21">
          <cell r="E21" t="str">
            <v>Group Leisure</v>
          </cell>
        </row>
      </sheetData>
      <sheetData sheetId="894">
        <row r="21">
          <cell r="E21" t="str">
            <v>Group Leisure</v>
          </cell>
        </row>
      </sheetData>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row r="21">
          <cell r="E21" t="str">
            <v>Group Leisure</v>
          </cell>
        </row>
      </sheetData>
      <sheetData sheetId="944">
        <row r="21">
          <cell r="E21" t="str">
            <v>Group Leisure</v>
          </cell>
        </row>
      </sheetData>
      <sheetData sheetId="945">
        <row r="21">
          <cell r="E21" t="str">
            <v>Group Leisure</v>
          </cell>
        </row>
      </sheetData>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21">
          <cell r="E21" t="str">
            <v>Group Leisure</v>
          </cell>
        </row>
      </sheetData>
      <sheetData sheetId="995">
        <row r="21">
          <cell r="E21" t="str">
            <v>Group Leisure</v>
          </cell>
        </row>
      </sheetData>
      <sheetData sheetId="996">
        <row r="21">
          <cell r="E21" t="str">
            <v>Group Leisure</v>
          </cell>
        </row>
      </sheetData>
      <sheetData sheetId="997"/>
      <sheetData sheetId="998"/>
      <sheetData sheetId="999"/>
      <sheetData sheetId="1000"/>
      <sheetData sheetId="1001"/>
      <sheetData sheetId="1002"/>
      <sheetData sheetId="1003" refreshError="1"/>
      <sheetData sheetId="100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OutConfCentre"/>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SHOPLIST"/>
      <sheetName val="Notes"/>
      <sheetName val="icmal"/>
      <sheetName val="Projet, methodes &amp; couts"/>
      <sheetName val="Macro1"/>
      <sheetName val="Planning"/>
      <sheetName val="TAHRIR"/>
      <sheetName val="Bases"/>
      <sheetName val="Risques majeurs &amp; Frais Ind."/>
      <sheetName val="Bouclage"/>
      <sheetName val="AREG_05"/>
      <sheetName val="Basis"/>
      <sheetName val="TAS"/>
      <sheetName val="#REF"/>
      <sheetName val="SubmitCal"/>
      <sheetName val="Penthouse Apartment"/>
      <sheetName val="LABOUR HISTOGRAM"/>
      <sheetName val="StattCo yCharges"/>
      <sheetName val="GFA_HQ_Building"/>
      <sheetName val="GFA_Conference"/>
      <sheetName val="Su}}ary"/>
      <sheetName val="D-623D"/>
      <sheetName val="Option"/>
      <sheetName val="Chiet tinh dz22"/>
      <sheetName val="Chiet tinh dz35"/>
      <sheetName val="Raw Data"/>
      <sheetName val="Cash2"/>
      <sheetName val="Z"/>
      <sheetName val="CT Thang Mo"/>
      <sheetName val="1"/>
      <sheetName val="LEVEL SHEET"/>
      <sheetName val="SPT vs PHI"/>
      <sheetName val="CASHFLOWS"/>
      <sheetName val="_______"/>
      <sheetName val="核算项目余额表"/>
      <sheetName val="Criteria"/>
      <sheetName val="Assumptions"/>
      <sheetName val="@risk rents and incentives"/>
      <sheetName val="Car park lease"/>
      <sheetName val="Net rent analysis"/>
      <sheetName val="Poz-1 "/>
      <sheetName val="차액보증"/>
      <sheetName val="Lab Cum Hist"/>
      <sheetName val="ancillary"/>
      <sheetName val="Graph Data (DO NOT PRINT)"/>
      <sheetName val="Sheet2"/>
      <sheetName val="ANNEXURE-A"/>
      <sheetName val="BOQ"/>
      <sheetName val="Bill No. 2"/>
      <sheetName val="budget summary (2)"/>
      <sheetName val="Budget Analysis Summary"/>
      <sheetName val="Customize Your Invoice"/>
      <sheetName val="B"/>
      <sheetName val="HVAC BoQ"/>
      <sheetName val="PriceSummary"/>
      <sheetName val="企业表一"/>
      <sheetName val="M-5C"/>
      <sheetName val="M-5A"/>
      <sheetName val=""/>
      <sheetName val="改加胶玻璃、室外栏杆"/>
      <sheetName val="FOL - Bar"/>
      <sheetName val="Sheet1"/>
      <sheetName val="BQ_External"/>
      <sheetName val="Bill_1"/>
      <sheetName val="Bill_2"/>
      <sheetName val="Bill_3"/>
      <sheetName val="Bill_4"/>
      <sheetName val="Bill_5"/>
      <sheetName val="Bill_6"/>
      <sheetName val="Bill_7"/>
      <sheetName val="Data"/>
      <sheetName val="Tender Summary"/>
      <sheetName val="Insurance Ext"/>
      <sheetName val="Prelims"/>
      <sheetName val="CT  PL"/>
      <sheetName val="GFA_HQ_Building1"/>
      <sheetName val="Budget"/>
      <sheetName val="LABOUR_HISTOGRAM"/>
      <sheetName val="JAS"/>
      <sheetName val="COC"/>
      <sheetName val="intr stool brkup"/>
      <sheetName val="ConferenceCentre_x0000_옰ʒ䄂ʒ鵠ʐ䄂ʒ閐̐䄂ʒ蕈̐"/>
      <sheetName val="HQ-TO"/>
      <sheetName val="Top sheet"/>
      <sheetName val="Rate analysis"/>
      <sheetName val="MTP"/>
      <sheetName val="POWER"/>
      <sheetName val="PROJECT BRIEF"/>
      <sheetName val="Geneí¬_x0008_i_x0000__x0000__x0014__x0000_0."/>
      <sheetName val="70_x0000_,/0_x0000_s«_x0008_i_x0000_Æø_x0003_í¬_x0008_i_x0000_"/>
      <sheetName val="Body Sheet"/>
      <sheetName val="1.0 Executive Summary"/>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DATAS"/>
      <sheetName val="List"/>
      <sheetName val="Bill 2"/>
      <sheetName val="LABOUR_HISTOGRAM1"/>
      <sheetName val="Currencies"/>
      <sheetName val="C (3)"/>
      <sheetName val="Ap A"/>
      <sheetName val="2 Div 14 "/>
      <sheetName val="Bill 1"/>
      <sheetName val="Bill 3"/>
      <sheetName val="Bill 4"/>
      <sheetName val="Bill 5"/>
      <sheetName val="Bill 6"/>
      <sheetName val="Bill 7"/>
      <sheetName val="기계내역서"/>
      <sheetName val="Tender_Summary"/>
      <sheetName val="Insurance_Ext"/>
      <sheetName val="SAP"/>
      <sheetName val="Sheet3"/>
      <sheetName val="SHOPLIST.xls"/>
      <sheetName val="Inputs"/>
      <sheetName val="Dubai golf"/>
      <sheetName val="GFA_HQ_Building2"/>
      <sheetName val="Customize_Your_Invoice"/>
      <sheetName val="HVAC_BoQ"/>
      <sheetName val="intr_stool_brkup"/>
      <sheetName val="Top_sheet"/>
      <sheetName val="Rate_analysis"/>
      <sheetName val="concrete"/>
      <sheetName val="beam-reinft-IIInd floor"/>
      <sheetName val="sal"/>
      <sheetName val="ACT_SPS"/>
      <sheetName val="SPSF"/>
      <sheetName val="Invoice Summary"/>
      <sheetName val="GFA_HQ_Building3"/>
      <sheetName val="GFA_Conference3"/>
      <sheetName val="StattCo_yCharges2"/>
      <sheetName val="BQ_External3"/>
      <sheetName val="Penthouse_Apartment2"/>
      <sheetName val="LABOUR_HISTOGRAM3"/>
      <sheetName val="Chiet_tinh_dz222"/>
      <sheetName val="Chiet_tinh_dz352"/>
      <sheetName val="CT_Thang_Mo2"/>
      <sheetName val="Raw_Data2"/>
      <sheetName val="@risk_rents_and_incentives2"/>
      <sheetName val="Car_park_lease2"/>
      <sheetName val="Net_rent_analysis2"/>
      <sheetName val="Poz-1_2"/>
      <sheetName val="Lab_Cum_Hist2"/>
      <sheetName val="Graph_Data_(DO_NOT_PRINT)2"/>
      <sheetName val="LEVEL_SHEET2"/>
      <sheetName val="Bill_No__22"/>
      <sheetName val="Tender_Summary2"/>
      <sheetName val="Insurance_Ext2"/>
      <sheetName val="FOL_-_Bar2"/>
      <sheetName val="SPT_vs_PHI2"/>
      <sheetName val="Customize_Your_Invoice2"/>
      <sheetName val="HVAC_BoQ2"/>
      <sheetName val="budget_summary_(2)1"/>
      <sheetName val="Budget_Analysis_Summary1"/>
      <sheetName val="Body_Sheet1"/>
      <sheetName val="1_0_Executive_Summary1"/>
      <sheetName val="Projet,_methodes_&amp;_couts1"/>
      <sheetName val="Risques_majeurs_&amp;_Frais_Ind_1"/>
      <sheetName val="CT__PL1"/>
      <sheetName val="Top_sheet1"/>
      <sheetName val="intr_stool_brkup1"/>
      <sheetName val="Rate_analysis1"/>
      <sheetName val="GFA_Conference2"/>
      <sheetName val="StattCo_yCharges1"/>
      <sheetName val="BQ_External2"/>
      <sheetName val="Penthouse_Apartment1"/>
      <sheetName val="LABOUR_HISTOGRAM2"/>
      <sheetName val="Chiet_tinh_dz221"/>
      <sheetName val="Chiet_tinh_dz351"/>
      <sheetName val="CT_Thang_Mo1"/>
      <sheetName val="Raw_Data1"/>
      <sheetName val="@risk_rents_and_incentives1"/>
      <sheetName val="Car_park_lease1"/>
      <sheetName val="Net_rent_analysis1"/>
      <sheetName val="Poz-1_1"/>
      <sheetName val="Lab_Cum_Hist1"/>
      <sheetName val="Graph_Data_(DO_NOT_PRINT)1"/>
      <sheetName val="LEVEL_SHEET1"/>
      <sheetName val="Bill_No__21"/>
      <sheetName val="Tender_Summary1"/>
      <sheetName val="Insurance_Ext1"/>
      <sheetName val="FOL_-_Bar1"/>
      <sheetName val="SPT_vs_PHI1"/>
      <sheetName val="Customize_Your_Invoice1"/>
      <sheetName val="HVAC_BoQ1"/>
      <sheetName val="Body_Sheet"/>
      <sheetName val="1_0_Executive_Summary"/>
      <sheetName val="GFA_HQ_Building4"/>
      <sheetName val="GFA_Conference4"/>
      <sheetName val="StattCo_yCharges3"/>
      <sheetName val="BQ_External4"/>
      <sheetName val="Penthouse_Apartment3"/>
      <sheetName val="LABOUR_HISTOGRAM4"/>
      <sheetName val="Chiet_tinh_dz223"/>
      <sheetName val="Chiet_tinh_dz353"/>
      <sheetName val="CT_Thang_Mo3"/>
      <sheetName val="Raw_Data3"/>
      <sheetName val="@risk_rents_and_incentives3"/>
      <sheetName val="Car_park_lease3"/>
      <sheetName val="Net_rent_analysis3"/>
      <sheetName val="Poz-1_3"/>
      <sheetName val="Lab_Cum_Hist3"/>
      <sheetName val="Graph_Data_(DO_NOT_PRINT)3"/>
      <sheetName val="LEVEL_SHEET3"/>
      <sheetName val="Bill_No__23"/>
      <sheetName val="Tender_Summary3"/>
      <sheetName val="Insurance_Ext3"/>
      <sheetName val="FOL_-_Bar3"/>
      <sheetName val="SPT_vs_PHI3"/>
      <sheetName val="Customize_Your_Invoice3"/>
      <sheetName val="HVAC_BoQ3"/>
      <sheetName val="budget_summary_(2)2"/>
      <sheetName val="Budget_Analysis_Summary2"/>
      <sheetName val="Body_Sheet2"/>
      <sheetName val="1_0_Executive_Summary2"/>
      <sheetName val="Projet,_methodes_&amp;_couts2"/>
      <sheetName val="Risques_majeurs_&amp;_Frais_Ind_2"/>
      <sheetName val="CT__PL2"/>
      <sheetName val="Top_sheet2"/>
      <sheetName val="intr_stool_brkup2"/>
      <sheetName val="Rate_analysis2"/>
      <sheetName val="GFA_HQ_Building5"/>
      <sheetName val="GFA_Conference5"/>
      <sheetName val="StattCo_yCharges4"/>
      <sheetName val="BQ_External5"/>
      <sheetName val="Penthouse_Apartment4"/>
      <sheetName val="LABOUR_HISTOGRAM5"/>
      <sheetName val="Chiet_tinh_dz224"/>
      <sheetName val="Chiet_tinh_dz354"/>
      <sheetName val="CT_Thang_Mo4"/>
      <sheetName val="Raw_Data4"/>
      <sheetName val="@risk_rents_and_incentives4"/>
      <sheetName val="Car_park_lease4"/>
      <sheetName val="Net_rent_analysis4"/>
      <sheetName val="Poz-1_4"/>
      <sheetName val="Lab_Cum_Hist4"/>
      <sheetName val="Graph_Data_(DO_NOT_PRINT)4"/>
      <sheetName val="LEVEL_SHEET4"/>
      <sheetName val="Bill_No__24"/>
      <sheetName val="Tender_Summary4"/>
      <sheetName val="Insurance_Ext4"/>
      <sheetName val="FOL_-_Bar4"/>
      <sheetName val="SPT_vs_PHI4"/>
      <sheetName val="Customize_Your_Invoice4"/>
      <sheetName val="HVAC_BoQ4"/>
      <sheetName val="budget_summary_(2)3"/>
      <sheetName val="Budget_Analysis_Summary3"/>
      <sheetName val="Body_Sheet3"/>
      <sheetName val="1_0_Executive_Summary3"/>
      <sheetName val="Projet,_methodes_&amp;_couts3"/>
      <sheetName val="Risques_majeurs_&amp;_Frais_Ind_3"/>
      <sheetName val="CT__PL3"/>
      <sheetName val="Top_sheet3"/>
      <sheetName val="intr_stool_brkup3"/>
      <sheetName val="Rate_analysis3"/>
      <sheetName val="Wall"/>
      <sheetName val="공종별_집계금액"/>
      <sheetName val="_x0000__x0000__x0000__x0000__x0000__x0000__x0000__x0000_"/>
      <sheetName val="POWER ASSUMPTIONS"/>
      <sheetName val="beam-reinft-machine rm"/>
      <sheetName val="girder"/>
      <sheetName val="Rocker"/>
      <sheetName val="98Price"/>
      <sheetName val="PROJECT_BRIEF1"/>
      <sheetName val="Geneí¬i0_"/>
      <sheetName val="70,/0s«iÆøí¬i"/>
      <sheetName val="Bill_22"/>
      <sheetName val="C_(3)1"/>
      <sheetName val="Ap_A1"/>
      <sheetName val="2_Div_14_1"/>
      <sheetName val="Bill_11"/>
      <sheetName val="Bill_31"/>
      <sheetName val="Bill_41"/>
      <sheetName val="Bill_51"/>
      <sheetName val="Bill_61"/>
      <sheetName val="Bill_71"/>
      <sheetName val="SHOPLIST_xls"/>
      <sheetName val="Dubai_golf"/>
      <sheetName val="beam-reinft-IIInd_floor"/>
      <sheetName val="Invoice_Summary"/>
      <sheetName val="POWER_ASSUMPTIONS"/>
      <sheetName val="beam-reinft-machine_rm"/>
      <sheetName val="PROJECT_BRIEF"/>
      <sheetName val="Bill_21"/>
      <sheetName val="C_(3)"/>
      <sheetName val="Ap_A"/>
      <sheetName val="2_Div_14_"/>
      <sheetName val="Civil Boq"/>
      <sheetName val="WITHOUT C&amp;I PROFIT (3)"/>
      <sheetName val="Geneí¬_x0008_i"/>
      <sheetName val="70"/>
      <sheetName val="Activity List"/>
      <sheetName val="GFA_HQ_Building6"/>
      <sheetName val="Softscape Buildup"/>
      <sheetName val="Mat'l Rate"/>
      <sheetName val="GFA_HQ_Building7"/>
      <sheetName val="GFA_Conference6"/>
      <sheetName val="BQ_External6"/>
      <sheetName val="Chiet_tinh_dz225"/>
      <sheetName val="Chiet_tinh_dz355"/>
      <sheetName val="@risk_rents_and_incentives5"/>
      <sheetName val="Car_park_lease5"/>
      <sheetName val="Net_rent_analysis5"/>
      <sheetName val="Poz-1_5"/>
      <sheetName val="Penthouse_Apartment5"/>
      <sheetName val="StattCo_yCharges5"/>
      <sheetName val="Lab_Cum_Hist5"/>
      <sheetName val="Raw_Data5"/>
      <sheetName val="Graph_Data_(DO_NOT_PRINT)5"/>
      <sheetName val="LABOUR_HISTOGRAM6"/>
      <sheetName val="CT_Thang_Mo5"/>
      <sheetName val="Bill_No__25"/>
      <sheetName val="budget_summary_(2)4"/>
      <sheetName val="Budget_Analysis_Summary4"/>
      <sheetName val="Projet,_methodes_&amp;_couts4"/>
      <sheetName val="Risques_majeurs_&amp;_Frais_Ind_4"/>
      <sheetName val="Customize_Your_Invoice5"/>
      <sheetName val="HVAC_BoQ5"/>
      <sheetName val="LEVEL_SHEET5"/>
      <sheetName val="SPT_vs_PHI5"/>
      <sheetName val="CT__PL4"/>
      <sheetName val="FOL_-_Bar5"/>
      <sheetName val="Tender_Summary5"/>
      <sheetName val="Insurance_Ext5"/>
      <sheetName val="Top_sheet4"/>
      <sheetName val="Rate_analysis4"/>
      <sheetName val="intr_stool_brkup4"/>
      <sheetName val="PROJECT_BRIEF2"/>
      <sheetName val="Body_Sheet4"/>
      <sheetName val="1_0_Executive_Summary4"/>
      <sheetName val="Bill_23"/>
      <sheetName val="C_(3)2"/>
      <sheetName val="Ap_A2"/>
      <sheetName val="2_Div_14_2"/>
      <sheetName val="Bill_12"/>
      <sheetName val="Bill_32"/>
      <sheetName val="Bill_42"/>
      <sheetName val="Bill_52"/>
      <sheetName val="Bill_62"/>
      <sheetName val="Bill_72"/>
      <sheetName val="SHOPLIST_xls1"/>
      <sheetName val="Dubai_golf1"/>
      <sheetName val="beam-reinft-IIInd_floor1"/>
      <sheetName val="Invoice_Summary1"/>
      <sheetName val="POWER_ASSUMPTIONS1"/>
      <sheetName val="beam-reinft-machine_rm1"/>
      <sheetName val="Civil_Boq"/>
      <sheetName val="WITHOUT_C&amp;I_PROFIT_(3)"/>
      <sheetName val="Geneí¬i"/>
      <sheetName val="Activity_List"/>
      <sheetName val="Softscape_Buildup"/>
      <sheetName val="Mat'l_Rate"/>
      <sheetName val="마산월령동골조물량변경"/>
      <sheetName val="CODE"/>
      <sheetName val="HIRED LABOUR CODE"/>
      <sheetName val="PA- Consutant "/>
      <sheetName val="Design"/>
      <sheetName val="upa"/>
      <sheetName val="foot-slab reinft"/>
      <sheetName val="ABSTRACT"/>
      <sheetName val="DETAILED  BOQ"/>
      <sheetName val="M-Book for Conc"/>
      <sheetName val="M-Book for FW"/>
      <sheetName val="Vehicles"/>
      <sheetName val="MOS"/>
      <sheetName val="BILL COV"/>
      <sheetName val="Ra  stair"/>
      <sheetName val="GFA_HQ_Building8"/>
      <sheetName val="GFA_Conference7"/>
      <sheetName val="StattCo_yCharges6"/>
      <sheetName val="BQ_External7"/>
      <sheetName val="Penthouse_Apartment6"/>
      <sheetName val="LABOUR_HISTOGRAM7"/>
      <sheetName val="Chiet_tinh_dz226"/>
      <sheetName val="Chiet_tinh_dz356"/>
      <sheetName val="CT_Thang_Mo6"/>
      <sheetName val="Raw_Data6"/>
      <sheetName val="@risk_rents_and_incentives6"/>
      <sheetName val="Car_park_lease6"/>
      <sheetName val="Net_rent_analysis6"/>
      <sheetName val="Poz-1_6"/>
      <sheetName val="Lab_Cum_Hist6"/>
      <sheetName val="Graph_Data_(DO_NOT_PRINT)6"/>
      <sheetName val="LEVEL_SHEET6"/>
      <sheetName val="SPT_vs_PHI6"/>
      <sheetName val="Bill_No__26"/>
      <sheetName val="Tender_Summary6"/>
      <sheetName val="Insurance_Ext6"/>
      <sheetName val="FOL_-_Bar6"/>
      <sheetName val="Customize_Your_Invoice6"/>
      <sheetName val="HVAC_BoQ6"/>
      <sheetName val="budget_summary_(2)5"/>
      <sheetName val="Budget_Analysis_Summary5"/>
      <sheetName val="Projet,_methodes_&amp;_couts5"/>
      <sheetName val="Risques_majeurs_&amp;_Frais_Ind_5"/>
      <sheetName val="Body_Sheet5"/>
      <sheetName val="1_0_Executive_Summary5"/>
      <sheetName val="Top_sheet5"/>
      <sheetName val="Rate_analysis5"/>
      <sheetName val="intr_stool_brkup5"/>
      <sheetName val="CT__PL5"/>
      <sheetName val="Ap_A3"/>
      <sheetName val="2_Div_14_3"/>
      <sheetName val="SHOPLIST_xls2"/>
      <sheetName val="PROJECT_BRIEF3"/>
      <sheetName val="Bill_24"/>
      <sheetName val="C_(3)3"/>
      <sheetName val="Bill_13"/>
      <sheetName val="Bill_33"/>
      <sheetName val="Bill_43"/>
      <sheetName val="Bill_53"/>
      <sheetName val="Bill_63"/>
      <sheetName val="Bill_73"/>
      <sheetName val="Dubai_golf2"/>
      <sheetName val="beam-reinft-IIInd_floor2"/>
      <sheetName val="Invoice_Summary2"/>
      <sheetName val="POWER_ASSUMPTIONS2"/>
      <sheetName val="beam-reinft-machine_rm2"/>
      <sheetName val="Civil_Boq1"/>
      <sheetName val="WITHOUT_C&amp;I_PROFIT_(3)1"/>
      <sheetName val="Activity_List1"/>
      <sheetName val="Softscape_Buildup1"/>
      <sheetName val="Mat'l_Rate1"/>
      <sheetName val="GFA_HQ_Building9"/>
      <sheetName val="GFA_Conference8"/>
      <sheetName val="StattCo_yCharges7"/>
      <sheetName val="BQ_External8"/>
      <sheetName val="Penthouse_Apartment7"/>
      <sheetName val="LABOUR_HISTOGRAM8"/>
      <sheetName val="Chiet_tinh_dz227"/>
      <sheetName val="Chiet_tinh_dz357"/>
      <sheetName val="CT_Thang_Mo7"/>
      <sheetName val="Raw_Data7"/>
      <sheetName val="@risk_rents_and_incentives7"/>
      <sheetName val="Car_park_lease7"/>
      <sheetName val="Net_rent_analysis7"/>
      <sheetName val="Poz-1_7"/>
      <sheetName val="Lab_Cum_Hist7"/>
      <sheetName val="Graph_Data_(DO_NOT_PRINT)7"/>
      <sheetName val="LEVEL_SHEET7"/>
      <sheetName val="SPT_vs_PHI7"/>
      <sheetName val="Bill_No__27"/>
      <sheetName val="Tender_Summary7"/>
      <sheetName val="Insurance_Ext7"/>
      <sheetName val="FOL_-_Bar7"/>
      <sheetName val="Customize_Your_Invoice7"/>
      <sheetName val="HVAC_BoQ7"/>
      <sheetName val="budget_summary_(2)6"/>
      <sheetName val="Budget_Analysis_Summary6"/>
      <sheetName val="Projet,_methodes_&amp;_couts6"/>
      <sheetName val="Risques_majeurs_&amp;_Frais_Ind_6"/>
      <sheetName val="Body_Sheet6"/>
      <sheetName val="1_0_Executive_Summary6"/>
      <sheetName val="Top_sheet6"/>
      <sheetName val="Rate_analysis6"/>
      <sheetName val="intr_stool_brkup6"/>
      <sheetName val="CT__PL6"/>
      <sheetName val="Ap_A4"/>
      <sheetName val="2_Div_14_4"/>
      <sheetName val="SHOPLIST_xls3"/>
      <sheetName val="PROJECT_BRIEF4"/>
      <sheetName val="Bill_25"/>
      <sheetName val="C_(3)4"/>
      <sheetName val="Bill_14"/>
      <sheetName val="Bill_34"/>
      <sheetName val="Bill_44"/>
      <sheetName val="Bill_54"/>
      <sheetName val="Bill_64"/>
      <sheetName val="Bill_74"/>
      <sheetName val="Dubai_golf3"/>
      <sheetName val="beam-reinft-IIInd_floor3"/>
      <sheetName val="Invoice_Summary3"/>
      <sheetName val="POWER_ASSUMPTIONS3"/>
      <sheetName val="beam-reinft-machine_rm3"/>
      <sheetName val="Civil_Boq2"/>
      <sheetName val="WITHOUT_C&amp;I_PROFIT_(3)2"/>
      <sheetName val="Activity_List2"/>
      <sheetName val="Softscape_Buildup2"/>
      <sheetName val="Mat'l_Rate2"/>
      <sheetName val="HIRED_LABOUR_CODE"/>
      <sheetName val="PA-_Consutant_"/>
      <sheetName val="foot-slab_reinft"/>
      <sheetName val="DETAILED__BOQ"/>
      <sheetName val="M-Book_for_Conc"/>
      <sheetName val="M-Book_for_FW"/>
      <sheetName val="BILL_COV"/>
      <sheetName val="Ra__stair"/>
      <sheetName val="Day work"/>
      <sheetName val="Toolbox"/>
      <sheetName val="Data_Summary"/>
      <sheetName val="Materials Cost(PCC)"/>
      <sheetName val="India F&amp;S Template"/>
      <sheetName val="Annex"/>
      <sheetName val="factors"/>
      <sheetName val="P4-B"/>
      <sheetName val="Break_Up"/>
      <sheetName val="RESULT"/>
      <sheetName val="IO LIST"/>
      <sheetName val="Formulas"/>
      <sheetName val="Material "/>
      <sheetName val="Quote Sheet"/>
      <sheetName val="250mm"/>
      <sheetName val="200mm"/>
      <sheetName val="160mm"/>
      <sheetName val="FITTINGS"/>
      <sheetName val="VALVE CHAMBERS"/>
      <sheetName val="Fire Hydrants"/>
      <sheetName val="B.GATE VALVE"/>
      <sheetName val="Sub G1 Fire"/>
      <sheetName val="Sub G12 Fire"/>
      <sheetName val="bill nb2-Plumbing &amp; Drainag"/>
      <sheetName val="Pl &amp; Dr B"/>
      <sheetName val="Pl &amp; Dr G"/>
      <sheetName val="Pl &amp; Dr M"/>
      <sheetName val="Pl &amp; Dr 1"/>
      <sheetName val="Pl &amp; Dr 2"/>
      <sheetName val="Pl &amp; Dr 3"/>
      <sheetName val="Pl &amp; Dr 4"/>
      <sheetName val="Pl &amp; Dr 5"/>
      <sheetName val="Pl &amp; Dr 6"/>
      <sheetName val="Pl &amp; Dr 7"/>
      <sheetName val="Pl &amp; Dr 8"/>
      <sheetName val="Pl &amp; Dr R"/>
      <sheetName val="FF B"/>
      <sheetName val="FF G"/>
      <sheetName val="FF M"/>
      <sheetName val="FF 1"/>
      <sheetName val="FF 2 "/>
      <sheetName val="FF 3"/>
      <sheetName val="FF 4"/>
      <sheetName val="FF 5"/>
      <sheetName val="FF 6 "/>
      <sheetName val="FF 7"/>
      <sheetName val="FF 8"/>
      <sheetName val="FF R"/>
      <sheetName val="bill nb3-FF"/>
      <sheetName val="HVAC B"/>
      <sheetName val="HVAC G"/>
      <sheetName val="HVAC M"/>
      <sheetName val="HVAC 1"/>
      <sheetName val="HVAC 2"/>
      <sheetName val="HVAC 3"/>
      <sheetName val="HVAC 4"/>
      <sheetName val="HVAC 5"/>
      <sheetName val="HVAC 6"/>
      <sheetName val="HVAC 7"/>
      <sheetName val="HVAC 8"/>
      <sheetName val="HVAC R"/>
      <sheetName val="bill nb4-HVAC"/>
      <sheetName val="Pre"/>
      <sheetName val="SC B"/>
      <sheetName val="SC G"/>
      <sheetName val="SC M"/>
      <sheetName val="SC 1"/>
      <sheetName val="SC 2"/>
      <sheetName val="SC 3"/>
      <sheetName val="SC 4"/>
      <sheetName val="SC 5"/>
      <sheetName val="SC 6"/>
      <sheetName val="SC 7"/>
      <sheetName val="SC 8"/>
      <sheetName val="SC R"/>
      <sheetName val="6-SC"/>
      <sheetName val="AV B"/>
      <sheetName val="AV G"/>
      <sheetName val="AV M"/>
      <sheetName val="AV 1"/>
      <sheetName val="AV 2"/>
      <sheetName val="AV 3"/>
      <sheetName val="AV 4"/>
      <sheetName val="AV 5"/>
      <sheetName val="AV 6"/>
      <sheetName val="AV 7"/>
      <sheetName val="AV 8"/>
      <sheetName val="7-AV"/>
      <sheetName val="EL B"/>
      <sheetName val="ELG"/>
      <sheetName val="EL M"/>
      <sheetName val="EL 1"/>
      <sheetName val="EL 2"/>
      <sheetName val="EL 3"/>
      <sheetName val="EL 4"/>
      <sheetName val="EL 5"/>
      <sheetName val="EL 6"/>
      <sheetName val="EL 7"/>
      <sheetName val="EL 8"/>
      <sheetName val="EL R"/>
      <sheetName val="EL TR"/>
      <sheetName val="8- EL"/>
      <sheetName val="FA B"/>
      <sheetName val="FA G"/>
      <sheetName val="FA M"/>
      <sheetName val="FA 1"/>
      <sheetName val="FA 2"/>
      <sheetName val="FA 3"/>
      <sheetName val="FA 4"/>
      <sheetName val="FA 5"/>
      <sheetName val="FA 6"/>
      <sheetName val="FA 7"/>
      <sheetName val="FA 8"/>
      <sheetName val="FA R"/>
      <sheetName val="9- FA"/>
      <sheetName val="CERTIFICATE"/>
      <sheetName val="RA-markate"/>
      <sheetName val="BOQ_Direct_selling cost"/>
      <sheetName val="CHART OF ACCOUNTS"/>
      <sheetName val="ConferenceCentre?옰ʒ䄂ʒ鵠ʐ䄂ʒ閐̐䄂ʒ蕈̐"/>
      <sheetName val="갑지"/>
      <sheetName val="15-MECH"/>
      <sheetName val="INSTR"/>
      <sheetName val="Day_work"/>
      <sheetName val="Div. 02"/>
      <sheetName val="Div. 03"/>
      <sheetName val="Div. 04"/>
      <sheetName val="Div. 05"/>
      <sheetName val="Div. 06"/>
      <sheetName val="Div. 07"/>
      <sheetName val="Div. 08"/>
      <sheetName val="Div. 09"/>
      <sheetName val="Div. 10"/>
      <sheetName val="Div. 11"/>
      <sheetName val="Div. 12"/>
      <sheetName val="Div.13"/>
      <sheetName val="EXTERNAL WORKS"/>
      <sheetName val="PARAMETER"/>
      <sheetName val="PRODUCTIVITY RATE"/>
      <sheetName val="U.R.A - MASONRY"/>
      <sheetName val="U.R.A - PLASTERING"/>
      <sheetName val="U.R.A - TILING"/>
      <sheetName val="U.R.A - GRANITE"/>
      <sheetName val="V.C 2 - EARTHWORK"/>
      <sheetName val="V.C 9 - CERAMIC"/>
      <sheetName val="V.C 9 - FINISHES"/>
      <sheetName val="VALVE_CHAMBERS"/>
      <sheetName val="Fire_Hydrants"/>
      <sheetName val="B_GATE_VALVE"/>
      <sheetName val="Sub_G1_Fire"/>
      <sheetName val="Sub_G12_Fire"/>
      <sheetName val="DETAILED__BOQ1"/>
      <sheetName val="M-Book_for_Conc1"/>
      <sheetName val="M-Book_for_FW1"/>
      <sheetName val="HIRED_LABOUR_CODE1"/>
      <sheetName val="PA-_Consutant_1"/>
      <sheetName val="foot-slab_reinft1"/>
      <sheetName val="VALVE_CHAMBERS1"/>
      <sheetName val="Fire_Hydrants1"/>
      <sheetName val="B_GATE_VALVE1"/>
      <sheetName val="Sub_G1_Fire1"/>
      <sheetName val="Sub_G12_Fire1"/>
      <sheetName val="DETAILED__BOQ2"/>
      <sheetName val="M-Book_for_Conc2"/>
      <sheetName val="M-Book_for_FW2"/>
      <sheetName val="Ra__stair1"/>
      <sheetName val="HIRED_LABOUR_CODE2"/>
      <sheetName val="PA-_Consutant_2"/>
      <sheetName val="foot-slab_reinft2"/>
      <sheetName val="BILL_COV1"/>
      <sheetName val="Dropdown"/>
      <sheetName val="B185-B-2"/>
      <sheetName val="B185-B-3"/>
      <sheetName val="B185-B-4"/>
      <sheetName val="B185-B-5"/>
      <sheetName val="B185-B-6"/>
      <sheetName val="B185-B-7"/>
      <sheetName val="B185-B-8"/>
      <sheetName val="B185-B-9.1"/>
      <sheetName val="B185-B-9.2"/>
      <sheetName val="GFA_HQ_Building10"/>
      <sheetName val="GFA_Conference9"/>
      <sheetName val="StattCo_yCharges8"/>
      <sheetName val="BQ_External9"/>
      <sheetName val="Penthouse_Apartment8"/>
      <sheetName val="LABOUR_HISTOGRAM9"/>
      <sheetName val="Chiet_tinh_dz228"/>
      <sheetName val="Chiet_tinh_dz358"/>
      <sheetName val="CT_Thang_Mo8"/>
      <sheetName val="Raw_Data8"/>
      <sheetName val="@risk_rents_and_incentives8"/>
      <sheetName val="Car_park_lease8"/>
      <sheetName val="Net_rent_analysis8"/>
      <sheetName val="Poz-1_8"/>
      <sheetName val="Lab_Cum_Hist8"/>
      <sheetName val="Graph_Data_(DO_NOT_PRINT)8"/>
      <sheetName val="LEVEL_SHEET8"/>
      <sheetName val="SPT_vs_PHI8"/>
      <sheetName val="Bill_No__28"/>
      <sheetName val="Tender_Summary8"/>
      <sheetName val="Insurance_Ext8"/>
      <sheetName val="FOL_-_Bar8"/>
      <sheetName val="Customize_Your_Invoice8"/>
      <sheetName val="HVAC_BoQ8"/>
      <sheetName val="budget_summary_(2)7"/>
      <sheetName val="Budget_Analysis_Summary7"/>
      <sheetName val="Projet,_methodes_&amp;_couts7"/>
      <sheetName val="Risques_majeurs_&amp;_Frais_Ind_7"/>
      <sheetName val="Body_Sheet7"/>
      <sheetName val="1_0_Executive_Summary7"/>
      <sheetName val="Top_sheet7"/>
      <sheetName val="Rate_analysis7"/>
      <sheetName val="intr_stool_brkup7"/>
      <sheetName val="CT__PL7"/>
      <sheetName val="Ap_A5"/>
      <sheetName val="2_Div_14_5"/>
      <sheetName val="SHOPLIST_xls4"/>
      <sheetName val="PROJECT_BRIEF5"/>
      <sheetName val="Bill_26"/>
      <sheetName val="C_(3)5"/>
      <sheetName val="Bill_15"/>
      <sheetName val="Bill_35"/>
      <sheetName val="Bill_45"/>
      <sheetName val="Bill_55"/>
      <sheetName val="Bill_65"/>
      <sheetName val="Bill_75"/>
      <sheetName val="Dubai_golf4"/>
      <sheetName val="beam-reinft-IIInd_floor4"/>
      <sheetName val="Invoice_Summary4"/>
      <sheetName val="POWER_ASSUMPTIONS4"/>
      <sheetName val="beam-reinft-machine_rm4"/>
      <sheetName val="Civil_Boq3"/>
      <sheetName val="WITHOUT_C&amp;I_PROFIT_(3)3"/>
      <sheetName val="Activity_List3"/>
      <sheetName val="Softscape_Buildup3"/>
      <sheetName val="Mat'l_Rate3"/>
      <sheetName val="Eq. Mobilization"/>
      <sheetName val="Working for RCC"/>
      <sheetName val="COLUMN"/>
      <sheetName val="房屋及建筑物"/>
      <sheetName val="XL4Poppy"/>
      <sheetName val="E-Bill No.6 A-O"/>
      <sheetName val="B03"/>
      <sheetName val="B09.1"/>
      <sheetName val="GFA_HQ_Building11"/>
      <sheetName val="GFA_Conference10"/>
      <sheetName val="StattCo_yCharges9"/>
      <sheetName val="BQ_External10"/>
      <sheetName val="Penthouse_Apartment9"/>
      <sheetName val="LABOUR_HISTOGRAM10"/>
      <sheetName val="Chiet_tinh_dz229"/>
      <sheetName val="Chiet_tinh_dz359"/>
      <sheetName val="CT_Thang_Mo9"/>
      <sheetName val="Raw_Data9"/>
      <sheetName val="@risk_rents_and_incentives9"/>
      <sheetName val="Car_park_lease9"/>
      <sheetName val="Net_rent_analysis9"/>
      <sheetName val="Poz-1_9"/>
      <sheetName val="Lab_Cum_Hist9"/>
      <sheetName val="Graph_Data_(DO_NOT_PRINT)9"/>
      <sheetName val="LEVEL_SHEET9"/>
      <sheetName val="SPT_vs_PHI9"/>
      <sheetName val="Bill_No__29"/>
      <sheetName val="Tender_Summary9"/>
      <sheetName val="Insurance_Ext9"/>
      <sheetName val="FOL_-_Bar9"/>
      <sheetName val="Customize_Your_Invoice9"/>
      <sheetName val="HVAC_BoQ9"/>
      <sheetName val="budget_summary_(2)8"/>
      <sheetName val="Budget_Analysis_Summary8"/>
      <sheetName val="Projet,_methodes_&amp;_couts8"/>
      <sheetName val="Risques_majeurs_&amp;_Frais_Ind_8"/>
      <sheetName val="Body_Sheet8"/>
      <sheetName val="1_0_Executive_Summary8"/>
      <sheetName val="Top_sheet8"/>
      <sheetName val="Rate_analysis8"/>
      <sheetName val="intr_stool_brkup8"/>
      <sheetName val="CT__PL8"/>
      <sheetName val="Ap_A6"/>
      <sheetName val="2_Div_14_6"/>
      <sheetName val="SHOPLIST_xls5"/>
      <sheetName val="PROJECT_BRIEF6"/>
      <sheetName val="Bill_27"/>
      <sheetName val="C_(3)6"/>
      <sheetName val="Bill_16"/>
      <sheetName val="Bill_36"/>
      <sheetName val="Bill_46"/>
      <sheetName val="Bill_56"/>
      <sheetName val="Bill_66"/>
      <sheetName val="Bill_76"/>
      <sheetName val="Dubai_golf5"/>
      <sheetName val="beam-reinft-IIInd_floor5"/>
      <sheetName val="Invoice_Summary5"/>
      <sheetName val="POWER_ASSUMPTIONS5"/>
      <sheetName val="beam-reinft-machine_rm5"/>
      <sheetName val="Civil_Boq4"/>
      <sheetName val="WITHOUT_C&amp;I_PROFIT_(3)4"/>
      <sheetName val="Activity_List4"/>
      <sheetName val="Softscape_Buildup4"/>
      <sheetName val="Mat'l_Rate4"/>
      <sheetName val="BILL_COV2"/>
      <sheetName val="Ra__stair2"/>
      <sheetName val="Day_work1"/>
      <sheetName val="Materials_Cost(PCC)"/>
      <sheetName val="India_F&amp;S_Template"/>
      <sheetName val="IO_LIST"/>
      <sheetName val="Material_"/>
      <sheetName val="Quote_Sheet"/>
      <sheetName val="Eq__Mobilization"/>
      <sheetName val="Working_for_RCC"/>
      <sheetName val="B185-B-9_1"/>
      <sheetName val="B185-B-9_2"/>
      <sheetName val="BOQ_Direct_selling_cost"/>
      <sheetName val="CHART_OF_ACCOUNTS"/>
      <sheetName val="E-Bill_No_6_A-O"/>
      <sheetName val="B09_1"/>
      <sheetName val="PMWeb data"/>
      <sheetName val="BS"/>
      <sheetName val="Gra¦_x0004_)_x0000__x0000__x0000_VW_x0000__x0000__x0000__x0000__x0000__x0000__x0000__x0000__x0000_ U"/>
      <sheetName val="/VW_x0000_VU_x0000_)_x0000__x0000__x0000_)_x0000__x0000__x0000__x0001__x0000__x0000__x0000_tÏØ0_x0009__x0008__x0000__x0000__x0009__x0008_"/>
      <sheetName val="집계표(OPTION)"/>
      <sheetName val="w't table"/>
      <sheetName val="cp-e1"/>
      <sheetName val="Elemental Buildup"/>
      <sheetName val="/VW_x0000_VU_x0000_)_x0000__x0000__x0000_)_x0000__x0000__x0000__x0001__x0000__x0000__x0000_tÏØ0 _x0008__x0000__x0000_ _x0008_"/>
      <sheetName val="Gra¦_x0004_)"/>
      <sheetName val="/VW"/>
      <sheetName val="2.2)Revised Cash Flow"/>
      <sheetName val="HIRED_LABOUR_CODE3"/>
      <sheetName val="PA-_Consutant_3"/>
      <sheetName val="foot-slab_reinft3"/>
      <sheetName val="DETAILED__BOQ3"/>
      <sheetName val="M-Book_for_Conc3"/>
      <sheetName val="M-Book_for_FW3"/>
      <sheetName val="VALVE_CHAMBERS2"/>
      <sheetName val="Fire_Hydrants2"/>
      <sheetName val="B_GATE_VALVE2"/>
      <sheetName val="Sub_G1_Fire2"/>
      <sheetName val="Sub_G12_Fire2"/>
      <sheetName val="Div__02"/>
      <sheetName val="Div__03"/>
      <sheetName val="Div__04"/>
      <sheetName val="Div__05"/>
      <sheetName val="Div__06"/>
      <sheetName val="Div__07"/>
      <sheetName val="Div__08"/>
      <sheetName val="Div__09"/>
      <sheetName val="Div__10"/>
      <sheetName val="Div__11"/>
      <sheetName val="Div__12"/>
      <sheetName val="Div_13"/>
      <sheetName val="EXTERNAL_WORKS"/>
      <sheetName val="PRODUCTIVITY_RATE"/>
      <sheetName val="U_R_A_-_MASONRY"/>
      <sheetName val="U_R_A_-_PLASTERING"/>
      <sheetName val="U_R_A_-_TILING"/>
      <sheetName val="U_R_A_-_GRANITE"/>
      <sheetName val="V_C_2_-_EARTHWORK"/>
      <sheetName val="V_C_9_-_CERAMIC"/>
      <sheetName val="V_C_9_-_FINISHES"/>
      <sheetName val="w't_table"/>
      <sheetName val="bill_nb2-Plumbing_&amp;_Drainag"/>
      <sheetName val="Pl_&amp;_Dr_B"/>
      <sheetName val="Pl_&amp;_Dr_G"/>
      <sheetName val="Pl_&amp;_Dr_M"/>
      <sheetName val="Pl_&amp;_Dr_1"/>
      <sheetName val="Pl_&amp;_Dr_2"/>
      <sheetName val="Pl_&amp;_Dr_3"/>
      <sheetName val="Pl_&amp;_Dr_4"/>
      <sheetName val="Pl_&amp;_Dr_5"/>
      <sheetName val="Pl_&amp;_Dr_6"/>
      <sheetName val="Pl_&amp;_Dr_7"/>
      <sheetName val="Pl_&amp;_Dr_8"/>
      <sheetName val="Pl_&amp;_Dr_R"/>
      <sheetName val="FF_B"/>
      <sheetName val="FF_G"/>
      <sheetName val="FF_M"/>
      <sheetName val="FF_1"/>
      <sheetName val="FF_2_"/>
      <sheetName val="FF_3"/>
      <sheetName val="FF_4"/>
      <sheetName val="FF_5"/>
      <sheetName val="FF_6_"/>
      <sheetName val="FF_7"/>
      <sheetName val="FF_8"/>
      <sheetName val="FF_R"/>
      <sheetName val="bill_nb3-FF"/>
      <sheetName val="HVAC_B"/>
      <sheetName val="HVAC_G"/>
      <sheetName val="HVAC_M"/>
      <sheetName val="HVAC_1"/>
      <sheetName val="HVAC_2"/>
      <sheetName val="HVAC_3"/>
      <sheetName val="HVAC_4"/>
      <sheetName val="HVAC_5"/>
      <sheetName val="HVAC_6"/>
      <sheetName val="HVAC_7"/>
      <sheetName val="HVAC_8"/>
      <sheetName val="HVAC_R"/>
      <sheetName val="bill_nb4-HVAC"/>
      <sheetName val="SC_B"/>
      <sheetName val="SC_G"/>
      <sheetName val="SC_M"/>
      <sheetName val="SC_1"/>
      <sheetName val="SC_2"/>
      <sheetName val="SC_3"/>
      <sheetName val="SC_4"/>
      <sheetName val="SC_5"/>
      <sheetName val="SC_6"/>
      <sheetName val="SC_7"/>
      <sheetName val="SC_8"/>
      <sheetName val="SC_R"/>
      <sheetName val="AV_B"/>
      <sheetName val="AV_G"/>
      <sheetName val="AV_M"/>
      <sheetName val="AV_1"/>
      <sheetName val="AV_2"/>
      <sheetName val="AV_3"/>
      <sheetName val="AV_4"/>
      <sheetName val="AV_5"/>
      <sheetName val="AV_6"/>
      <sheetName val="AV_7"/>
      <sheetName val="AV_8"/>
      <sheetName val="EL_B"/>
      <sheetName val="EL_M"/>
      <sheetName val="EL_1"/>
      <sheetName val="EL_2"/>
      <sheetName val="EL_3"/>
      <sheetName val="EL_4"/>
      <sheetName val="EL_5"/>
      <sheetName val="EL_6"/>
      <sheetName val="EL_7"/>
      <sheetName val="EL_8"/>
      <sheetName val="EL_R"/>
      <sheetName val="EL_TR"/>
      <sheetName val="8-_EL"/>
      <sheetName val="FA_B"/>
      <sheetName val="FA_G"/>
      <sheetName val="FA_M"/>
      <sheetName val="FA_1"/>
      <sheetName val="FA_2"/>
      <sheetName val="FA_3"/>
      <sheetName val="FA_4"/>
      <sheetName val="FA_5"/>
      <sheetName val="FA_6"/>
      <sheetName val="FA_7"/>
      <sheetName val="FA_8"/>
      <sheetName val="FA_R"/>
      <sheetName val="9-_FA"/>
      <sheetName val="77S(O)"/>
      <sheetName val="PointNo.5"/>
      <sheetName val="11-hsd"/>
      <sheetName val="13-septic"/>
      <sheetName val="7-ug"/>
      <sheetName val="2-utility"/>
      <sheetName val="18-misc"/>
      <sheetName val="5-pipe"/>
      <sheetName val="Materials_Cost(PCC)1"/>
      <sheetName val="India_F&amp;S_Template1"/>
      <sheetName val="IO_LIST1"/>
      <sheetName val="Material_1"/>
      <sheetName val="Quote_Sheet1"/>
      <sheetName val="Div__021"/>
      <sheetName val="Div__031"/>
      <sheetName val="Div__041"/>
      <sheetName val="Div__051"/>
      <sheetName val="Div__061"/>
      <sheetName val="Div__071"/>
      <sheetName val="Div__081"/>
      <sheetName val="Div__091"/>
      <sheetName val="Div__101"/>
      <sheetName val="Div__111"/>
      <sheetName val="Div__121"/>
      <sheetName val="Div_131"/>
      <sheetName val="EXTERNAL_WORKS1"/>
      <sheetName val="PRODUCTIVITY_RATE1"/>
      <sheetName val="U_R_A_-_MASONRY1"/>
      <sheetName val="U_R_A_-_PLASTERING1"/>
      <sheetName val="U_R_A_-_TILING1"/>
      <sheetName val="U_R_A_-_GRANITE1"/>
      <sheetName val="V_C_2_-_EARTHWORK1"/>
      <sheetName val="V_C_9_-_CERAMIC1"/>
      <sheetName val="V_C_9_-_FINISHES1"/>
      <sheetName val="PMWeb_data"/>
      <sheetName val="SS_MH"/>
      <sheetName val="SS MH"/>
      <sheetName val="ConferenceCentre_x005f_x0000_옰ʒ䄂ʒ鵠ʐ䄂ʒ"/>
      <sheetName val="Geneí¬_x005f_x0008_i_x005f_x0000__x005f_x0000__x0"/>
      <sheetName val="70_x005f_x0000_,_0_x005f_x0000_s«_x005f_x0008_i_x"/>
      <sheetName val="Geneí¬_x005f_x0008_i"/>
      <sheetName val="Chiet t"/>
      <sheetName val="Staffing and Rates IA"/>
      <sheetName val="col-reinft1"/>
      <sheetName val="SStaff-Sept2013"/>
      <sheetName val="Index List"/>
      <sheetName val="Type List"/>
      <sheetName val="File Types"/>
      <sheetName val="입찰내역 발주처 양식"/>
      <sheetName val="Material List "/>
      <sheetName val="B6.2 "/>
      <sheetName val="PointNo_5"/>
      <sheetName val="Elemental_Buildup"/>
      <sheetName val="LIST DO NOT REMOVE"/>
      <sheetName val="PRECAST lightconc-II"/>
      <sheetName val="P&amp;L-BDMC"/>
      <sheetName val="final abstract"/>
      <sheetName val="Detail"/>
      <sheetName val="p&amp;m"/>
      <sheetName val="Voucher"/>
      <sheetName val="Demand"/>
      <sheetName val="Occ"/>
      <sheetName val="Old"/>
      <sheetName val="Lists"/>
      <sheetName val="Quantity"/>
      <sheetName val="??-BLDG"/>
      <sheetName val="PNT-QUOT-#3"/>
      <sheetName val="COAT&amp;WRAP-QIOT-#3"/>
      <sheetName val="ml"/>
      <sheetName val="Employee List"/>
      <sheetName val="Division 2"/>
      <sheetName val="Division3"/>
      <sheetName val="Division 4"/>
      <sheetName val="Division 5"/>
      <sheetName val="Division 6"/>
      <sheetName val="Division 7"/>
      <sheetName val="Division 8"/>
      <sheetName val="Division 9"/>
      <sheetName val="Division 10"/>
      <sheetName val="Division11"/>
      <sheetName val="Division 12"/>
      <sheetName val="Division 14"/>
      <sheetName val="Division 21"/>
      <sheetName val="Division 22"/>
      <sheetName val="Division 23"/>
      <sheetName val="Division 26"/>
      <sheetName val="Division 27"/>
      <sheetName val="Division 28"/>
      <sheetName val="Division 31"/>
      <sheetName val="Division 32"/>
      <sheetName val="Division 33"/>
      <sheetName val="SUM"/>
      <sheetName val="Day_work2"/>
      <sheetName val="Gra¦)VW_U"/>
      <sheetName val="/VWVU))tÏØ0  "/>
      <sheetName val="/VWVU))tÏØ0__"/>
      <sheetName val="VCH-SLC"/>
      <sheetName val="Item- Compact"/>
      <sheetName val="Supplier"/>
      <sheetName val="BLK2"/>
      <sheetName val="BLK3"/>
      <sheetName val="E &amp; R"/>
      <sheetName val="radar"/>
      <sheetName val="UG"/>
      <sheetName val="escalation"/>
      <sheetName val="ANAL"/>
      <sheetName val="Summary of Work"/>
      <sheetName val="_x005f_x0000__x005f_x0000__x005f_x0000__x005f_x0000__x0"/>
      <sheetName val="Staff Acco."/>
      <sheetName val="TBAL9697 -group wise  sdpl"/>
      <sheetName val="2_2)Revised_Cash_Flow"/>
      <sheetName val="GFA_HQ_Building12"/>
      <sheetName val="GFA_Conference11"/>
      <sheetName val="BQ_External11"/>
      <sheetName val="Projet,_methodes_&amp;_couts9"/>
      <sheetName val="Risques_majeurs_&amp;_Frais_Ind_9"/>
      <sheetName val="Penthouse_Apartment10"/>
      <sheetName val="LABOUR_HISTOGRAM11"/>
      <sheetName val="StattCo_yCharges10"/>
      <sheetName val="Chiet_tinh_dz2210"/>
      <sheetName val="Chiet_tinh_dz3510"/>
      <sheetName val="Raw_Data10"/>
      <sheetName val="CT_Thang_Mo10"/>
      <sheetName val="LEVEL_SHEET10"/>
      <sheetName val="SPT_vs_PHI10"/>
      <sheetName val="@risk_rents_and_incentives10"/>
      <sheetName val="Car_park_lease10"/>
      <sheetName val="Net_rent_analysis10"/>
      <sheetName val="Poz-1_10"/>
      <sheetName val="Lab_Cum_Hist10"/>
      <sheetName val="Graph_Data_(DO_NOT_PRINT)10"/>
      <sheetName val="Bill_No__210"/>
      <sheetName val="budget_summary_(2)9"/>
      <sheetName val="Budget_Analysis_Summary9"/>
      <sheetName val="Customize_Your_Invoice10"/>
      <sheetName val="HVAC_BoQ10"/>
      <sheetName val="FOL_-_Bar10"/>
      <sheetName val="Tender_Summary10"/>
      <sheetName val="Insurance_Ext10"/>
      <sheetName val="CT__PL9"/>
      <sheetName val="intr_stool_brkup9"/>
      <sheetName val="Top_sheet9"/>
      <sheetName val="Rate_analysis9"/>
      <sheetName val="PROJECT_BRIEF7"/>
      <sheetName val="Body_Sheet9"/>
      <sheetName val="1_0_Executive_Summary9"/>
      <sheetName val="C_(3)7"/>
      <sheetName val="Bill_28"/>
      <sheetName val="Ap_A7"/>
      <sheetName val="2_Div_14_7"/>
      <sheetName val="Bill_17"/>
      <sheetName val="Bill_37"/>
      <sheetName val="Bill_47"/>
      <sheetName val="Bill_57"/>
      <sheetName val="Bill_67"/>
      <sheetName val="Bill_77"/>
      <sheetName val="SHOPLIST_xls6"/>
      <sheetName val="Dubai_golf6"/>
      <sheetName val="beam-reinft-IIInd_floor6"/>
      <sheetName val="Invoice_Summary6"/>
      <sheetName val="POWER_ASSUMPTIONS6"/>
      <sheetName val="beam-reinft-machine_rm6"/>
      <sheetName val="WITHOUT_C&amp;I_PROFIT_(3)5"/>
      <sheetName val="Civil_Boq5"/>
      <sheetName val="Activity_List5"/>
      <sheetName val="Softscape_Buildup5"/>
      <sheetName val="Mat'l_Rate5"/>
      <sheetName val="HIRED_LABOUR_CODE4"/>
      <sheetName val="PA-_Consutant_4"/>
      <sheetName val="foot-slab_reinft4"/>
      <sheetName val="DETAILED__BOQ4"/>
      <sheetName val="M-Book_for_Conc4"/>
      <sheetName val="M-Book_for_FW4"/>
      <sheetName val="BILL_COV3"/>
      <sheetName val="Ra__stair3"/>
      <sheetName val="VALVE_CHAMBERS3"/>
      <sheetName val="Fire_Hydrants3"/>
      <sheetName val="B_GATE_VALVE3"/>
      <sheetName val="Sub_G1_Fire3"/>
      <sheetName val="Sub_G12_Fire3"/>
      <sheetName val="Materials_Cost(PCC)2"/>
      <sheetName val="India_F&amp;S_Template2"/>
      <sheetName val="IO_LIST2"/>
      <sheetName val="Material_2"/>
      <sheetName val="Quote_Sheet2"/>
      <sheetName val="Eq__Mobilization1"/>
      <sheetName val="Working_for_RCC1"/>
      <sheetName val="B185-B-9_11"/>
      <sheetName val="B185-B-9_21"/>
      <sheetName val="BOQ_Direct_selling_cost1"/>
      <sheetName val="CHART_OF_ACCOUNTS1"/>
      <sheetName val="E-Bill_No_6_A-O1"/>
      <sheetName val="B09_11"/>
      <sheetName val="bill_nb2-Plumbing_&amp;_Drainag1"/>
      <sheetName val="Pl_&amp;_Dr_B1"/>
      <sheetName val="Pl_&amp;_Dr_G1"/>
      <sheetName val="Pl_&amp;_Dr_M1"/>
      <sheetName val="Pl_&amp;_Dr_11"/>
      <sheetName val="Pl_&amp;_Dr_21"/>
      <sheetName val="Pl_&amp;_Dr_31"/>
      <sheetName val="Pl_&amp;_Dr_41"/>
      <sheetName val="Pl_&amp;_Dr_51"/>
      <sheetName val="Pl_&amp;_Dr_61"/>
      <sheetName val="Pl_&amp;_Dr_71"/>
      <sheetName val="Pl_&amp;_Dr_81"/>
      <sheetName val="Pl_&amp;_Dr_R1"/>
      <sheetName val="FF_B1"/>
      <sheetName val="FF_G1"/>
      <sheetName val="FF_M1"/>
      <sheetName val="FF_11"/>
      <sheetName val="FF_2_1"/>
      <sheetName val="FF_31"/>
      <sheetName val="FF_41"/>
      <sheetName val="FF_51"/>
      <sheetName val="FF_6_1"/>
      <sheetName val="FF_71"/>
      <sheetName val="FF_81"/>
      <sheetName val="FF_R1"/>
      <sheetName val="bill_nb3-FF1"/>
      <sheetName val="HVAC_B1"/>
      <sheetName val="HVAC_G1"/>
      <sheetName val="HVAC_M1"/>
      <sheetName val="HVAC_11"/>
      <sheetName val="HVAC_21"/>
      <sheetName val="HVAC_31"/>
      <sheetName val="HVAC_41"/>
      <sheetName val="HVAC_51"/>
      <sheetName val="HVAC_61"/>
      <sheetName val="HVAC_71"/>
      <sheetName val="HVAC_81"/>
      <sheetName val="HVAC_R1"/>
      <sheetName val="bill_nb4-HVAC1"/>
      <sheetName val="SC_B1"/>
      <sheetName val="SC_G1"/>
      <sheetName val="SC_M1"/>
      <sheetName val="SC_11"/>
      <sheetName val="SC_21"/>
      <sheetName val="SC_31"/>
      <sheetName val="SC_41"/>
      <sheetName val="SC_51"/>
      <sheetName val="SC_61"/>
      <sheetName val="SC_71"/>
      <sheetName val="SC_81"/>
      <sheetName val="SC_R1"/>
      <sheetName val="AV_B1"/>
      <sheetName val="AV_G1"/>
      <sheetName val="AV_M1"/>
      <sheetName val="AV_11"/>
      <sheetName val="AV_21"/>
      <sheetName val="AV_31"/>
      <sheetName val="AV_41"/>
      <sheetName val="AV_51"/>
      <sheetName val="AV_61"/>
      <sheetName val="AV_71"/>
      <sheetName val="AV_81"/>
      <sheetName val="EL_B1"/>
      <sheetName val="EL_M1"/>
      <sheetName val="EL_11"/>
      <sheetName val="EL_21"/>
      <sheetName val="EL_31"/>
      <sheetName val="EL_41"/>
      <sheetName val="EL_51"/>
      <sheetName val="EL_61"/>
      <sheetName val="EL_71"/>
      <sheetName val="EL_81"/>
      <sheetName val="EL_R1"/>
      <sheetName val="EL_TR1"/>
      <sheetName val="8-_EL1"/>
      <sheetName val="FA_B1"/>
      <sheetName val="FA_G1"/>
      <sheetName val="FA_M1"/>
      <sheetName val="FA_11"/>
      <sheetName val="FA_21"/>
      <sheetName val="FA_31"/>
      <sheetName val="FA_41"/>
      <sheetName val="FA_51"/>
      <sheetName val="FA_61"/>
      <sheetName val="FA_71"/>
      <sheetName val="FA_81"/>
      <sheetName val="FA_R1"/>
      <sheetName val="9-_FA1"/>
      <sheetName val="Div__022"/>
      <sheetName val="Div__032"/>
      <sheetName val="Div__042"/>
      <sheetName val="Div__052"/>
      <sheetName val="Div__062"/>
      <sheetName val="Div__072"/>
      <sheetName val="Div__082"/>
      <sheetName val="Div__092"/>
      <sheetName val="Div__102"/>
      <sheetName val="Div__112"/>
      <sheetName val="Div__122"/>
      <sheetName val="Div_132"/>
      <sheetName val="EXTERNAL_WORKS2"/>
      <sheetName val="PRODUCTIVITY_RATE2"/>
      <sheetName val="U_R_A_-_MASONRY2"/>
      <sheetName val="U_R_A_-_PLASTERING2"/>
      <sheetName val="U_R_A_-_TILING2"/>
      <sheetName val="U_R_A_-_GRANITE2"/>
      <sheetName val="V_C_2_-_EARTHWORK2"/>
      <sheetName val="V_C_9_-_CERAMIC2"/>
      <sheetName val="V_C_9_-_FINISHES2"/>
      <sheetName val="PMWeb_data1"/>
      <sheetName val="w't_table1"/>
      <sheetName val="SS_MH1"/>
      <sheetName val="Chiet_t"/>
      <sheetName val="Staffing_and_Rates_IA"/>
      <sheetName val="Index_List"/>
      <sheetName val="Type_List"/>
      <sheetName val="File_Types"/>
      <sheetName val="Gra¦)"/>
      <sheetName val="입찰내역_발주처_양식"/>
      <sheetName val="Material_List_"/>
      <sheetName val="Elemental_Buildup1"/>
      <sheetName val="PointNo_51"/>
      <sheetName val="B6_2_"/>
      <sheetName val="LIST_DO_NOT_REMOVE"/>
      <sheetName val="Earthwork"/>
      <sheetName val="GIAVLIEU"/>
      <sheetName val="Project Cost Breakdown"/>
      <sheetName val="SIEMENS"/>
      <sheetName val="Рабочий лист"/>
      <sheetName val="ФМ"/>
      <sheetName val="Сравнение"/>
      <sheetName val="Table"/>
      <sheetName val="%"/>
      <sheetName val="INDIGINEOUS ITEMS "/>
      <sheetName val="GRSummary"/>
      <sheetName val="Annex 1 Sect 3a"/>
      <sheetName val="Annex 1 Sect 3a.1"/>
      <sheetName val="Annex 1 Sect 3b"/>
      <sheetName val="Annex 1 Sect 3c"/>
      <sheetName val="HOURLY RATES"/>
      <sheetName val="SITE WORK"/>
      <sheetName val="PT 141- Site A Landscape"/>
      <sheetName val="Prices"/>
      <sheetName val="Rate summary"/>
      <sheetName val="#REF!"/>
      <sheetName val="SW-TEO"/>
      <sheetName val="科目余额表正式"/>
      <sheetName val="Division_2"/>
      <sheetName val="Division_4"/>
      <sheetName val="Division_5"/>
      <sheetName val="Division_6"/>
      <sheetName val="Division_7"/>
      <sheetName val="Division_8"/>
      <sheetName val="Division_9"/>
      <sheetName val="Division_10"/>
      <sheetName val="Division_12"/>
      <sheetName val="Division_14"/>
      <sheetName val="Division_21"/>
      <sheetName val="Division_22"/>
      <sheetName val="Division_23"/>
      <sheetName val="Division_26"/>
      <sheetName val="Division_27"/>
      <sheetName val="Division_28"/>
      <sheetName val="Division_31"/>
      <sheetName val="Division_32"/>
      <sheetName val="Division_33"/>
      <sheetName val="Sub_G1_Five"/>
      <sheetName val="Common Variables"/>
      <sheetName val="Geneí¬ i_x0000__x0000_ _x0000_0."/>
      <sheetName val="70_x0000_,/0_x0000_s« i_x0000_Æø í¬ i_x0000_"/>
      <sheetName val="d-safe DELUXE"/>
      <sheetName val="XV10017"/>
      <sheetName val="Back up"/>
      <sheetName val="Risk Breakdown Structure"/>
      <sheetName val="Header"/>
      <sheetName val="BASE_APR17_HISTOGRAMS"/>
      <sheetName val="PRJDATA"/>
      <sheetName val="Master"/>
      <sheetName val="Geneí¬ i"/>
      <sheetName val="70_x005f_x0000_,/0_x005f_x0000_s«_x005f_x0008_i_x"/>
      <sheetName val="Map"/>
      <sheetName val="70,_0s«iÆøí¬i"/>
      <sheetName val="ConferenceCentre_옰ʒ䄂ʒ鵠ʐ䄂ʒ閐̐䄂ʒ蕈̐"/>
      <sheetName val="Geneí¬_x0008_i___x0014__0."/>
      <sheetName val="70_,_0_s«_x0008_i_Æø_x0003_í¬_x0008_i_"/>
      <sheetName val="________"/>
      <sheetName val="Geneí¬_x0008_i??_x0014_?0."/>
      <sheetName val="70?,/0?s«_x0008_i?Æø_x0003_í¬_x0008_i?"/>
      <sheetName val="????????"/>
      <sheetName val="BG"/>
      <sheetName val="RAB AR&amp;STR"/>
      <sheetName val="Summary_of_Work"/>
      <sheetName val="Employee_List"/>
      <sheetName val="[SHOPLIST.xls][SHOPLIST.xls]70_x0000_"/>
      <sheetName val="[SHOPLIST.xls][SHOPLIST.xls]70,"/>
      <sheetName val="Lookup"/>
      <sheetName val="Steel"/>
      <sheetName val="2_2)Revised_Cash_Flow1"/>
      <sheetName val="Mall waterproofing"/>
      <sheetName val="MSCP waterproofing"/>
      <sheetName val="-----------------"/>
      <sheetName val="Duct Accesories"/>
      <sheetName val="MA"/>
      <sheetName val="Rebars"/>
      <sheetName val="office"/>
      <sheetName val="Lab"/>
      <sheetName val="PRECAST_lightconc-II"/>
      <sheetName val="final_abstract"/>
      <sheetName val="合成単価作成表-BLDG"/>
      <sheetName val="ConferenceCentre?옰ʒ䄂ʒ鵠ʐ䄂ʒ閐̐脭め_x0005__x0000_"/>
      <sheetName val="TESİSAT"/>
      <sheetName val="GFA_HQ_Building13"/>
      <sheetName val="GFA_Conference12"/>
      <sheetName val="BQ_External12"/>
      <sheetName val="Graph_Data_(DO_NOT_PRINT)11"/>
      <sheetName val="Penthouse_Apartment11"/>
      <sheetName val="LABOUR_HISTOGRAM12"/>
      <sheetName val="StattCo_yCharges11"/>
      <sheetName val="Projet,_methodes_&amp;_couts10"/>
      <sheetName val="Risques_majeurs_&amp;_Frais_Ind_10"/>
      <sheetName val="Raw_Data11"/>
      <sheetName val="Chiet_tinh_dz2211"/>
      <sheetName val="Chiet_tinh_dz3511"/>
      <sheetName val="@risk_rents_and_incentives11"/>
      <sheetName val="Car_park_lease11"/>
      <sheetName val="Net_rent_analysis11"/>
      <sheetName val="Poz-1_11"/>
      <sheetName val="Lab_Cum_Hist11"/>
      <sheetName val="CT_Thang_Mo11"/>
      <sheetName val="LEVEL_SHEET11"/>
      <sheetName val="SPT_vs_PHI11"/>
      <sheetName val="CT__PL10"/>
      <sheetName val="FOL_-_Bar11"/>
      <sheetName val="Customize_Your_Invoice11"/>
      <sheetName val="HVAC_BoQ11"/>
      <sheetName val="Bill_No__211"/>
      <sheetName val="Tender_Summary11"/>
      <sheetName val="Insurance_Ext11"/>
      <sheetName val="budget_summary_(2)10"/>
      <sheetName val="Budget_Analysis_Summary10"/>
      <sheetName val="Body_Sheet10"/>
      <sheetName val="1_0_Executive_Summary10"/>
      <sheetName val="2_Div_14_8"/>
      <sheetName val="Top_sheet10"/>
      <sheetName val="intr_stool_brkup10"/>
      <sheetName val="Bill_18"/>
      <sheetName val="Bill_29"/>
      <sheetName val="Bill_38"/>
      <sheetName val="Bill_48"/>
      <sheetName val="Bill_58"/>
      <sheetName val="Bill_68"/>
      <sheetName val="Bill_78"/>
      <sheetName val="Ap_A8"/>
      <sheetName val="Rate_analysis10"/>
      <sheetName val="POWER_ASSUMPTIONS7"/>
      <sheetName val="Dubai_golf7"/>
      <sheetName val="beam-reinft-IIInd_floor7"/>
      <sheetName val="beam-reinft-machine_rm7"/>
      <sheetName val="SHOPLIST_xls7"/>
      <sheetName val="PROJECT_BRIEF8"/>
      <sheetName val="Invoice_Summary7"/>
      <sheetName val="Civil_Boq6"/>
      <sheetName val="C_(3)8"/>
      <sheetName val="WITHOUT_C&amp;I_PROFIT_(3)6"/>
      <sheetName val="DETAILED__BOQ5"/>
      <sheetName val="M-Book_for_Conc5"/>
      <sheetName val="M-Book_for_FW5"/>
      <sheetName val="BILL_COV4"/>
      <sheetName val="Ra__stair4"/>
      <sheetName val="Activity_List6"/>
      <sheetName val="Softscape_Buildup6"/>
      <sheetName val="Mat'l_Rate6"/>
      <sheetName val="VALVE_CHAMBERS4"/>
      <sheetName val="Fire_Hydrants4"/>
      <sheetName val="B_GATE_VALVE4"/>
      <sheetName val="Sub_G1_Fire4"/>
      <sheetName val="Sub_G12_Fire4"/>
      <sheetName val="PA-_Consutant_5"/>
      <sheetName val="HIRED_LABOUR_CODE5"/>
      <sheetName val="foot-slab_reinft5"/>
      <sheetName val="Day_work3"/>
      <sheetName val="Materials_Cost(PCC)3"/>
      <sheetName val="India_F&amp;S_Template3"/>
      <sheetName val="IO_LIST3"/>
      <sheetName val="Material_3"/>
      <sheetName val="Quote_Sheet3"/>
      <sheetName val="CHART_OF_ACCOUNTS2"/>
      <sheetName val="E-Bill_No_6_A-O2"/>
      <sheetName val="B185-B-9_12"/>
      <sheetName val="B185-B-9_22"/>
      <sheetName val="B09_12"/>
      <sheetName val="BOQ_Direct_selling_cost2"/>
      <sheetName val="PMWeb_data2"/>
      <sheetName val="SS_MH2"/>
      <sheetName val="Eq__Mobilization2"/>
      <sheetName val="w't_table2"/>
      <sheetName val="Div__023"/>
      <sheetName val="Div__033"/>
      <sheetName val="Div__043"/>
      <sheetName val="Div__053"/>
      <sheetName val="Div__063"/>
      <sheetName val="Div__073"/>
      <sheetName val="Div__083"/>
      <sheetName val="Div__093"/>
      <sheetName val="Div__103"/>
      <sheetName val="Div__113"/>
      <sheetName val="Div__123"/>
      <sheetName val="Div_133"/>
      <sheetName val="EXTERNAL_WORKS3"/>
      <sheetName val="PRODUCTIVITY_RATE3"/>
      <sheetName val="U_R_A_-_MASONRY3"/>
      <sheetName val="U_R_A_-_PLASTERING3"/>
      <sheetName val="U_R_A_-_TILING3"/>
      <sheetName val="U_R_A_-_GRANITE3"/>
      <sheetName val="V_C_2_-_EARTHWORK3"/>
      <sheetName val="V_C_9_-_CERAMIC3"/>
      <sheetName val="V_C_9_-_FINISHES3"/>
      <sheetName val="bill_nb2-Plumbing_&amp;_Drainag2"/>
      <sheetName val="Pl_&amp;_Dr_B2"/>
      <sheetName val="Pl_&amp;_Dr_G2"/>
      <sheetName val="Pl_&amp;_Dr_M2"/>
      <sheetName val="Pl_&amp;_Dr_12"/>
      <sheetName val="Pl_&amp;_Dr_22"/>
      <sheetName val="Pl_&amp;_Dr_32"/>
      <sheetName val="Pl_&amp;_Dr_42"/>
      <sheetName val="Pl_&amp;_Dr_52"/>
      <sheetName val="Pl_&amp;_Dr_62"/>
      <sheetName val="Pl_&amp;_Dr_72"/>
      <sheetName val="Pl_&amp;_Dr_82"/>
      <sheetName val="Pl_&amp;_Dr_R2"/>
      <sheetName val="FF_B2"/>
      <sheetName val="FF_G2"/>
      <sheetName val="FF_M2"/>
      <sheetName val="FF_12"/>
      <sheetName val="FF_2_2"/>
      <sheetName val="FF_32"/>
      <sheetName val="FF_42"/>
      <sheetName val="FF_52"/>
      <sheetName val="FF_6_2"/>
      <sheetName val="FF_72"/>
      <sheetName val="FF_82"/>
      <sheetName val="FF_R2"/>
      <sheetName val="bill_nb3-FF2"/>
      <sheetName val="HVAC_B2"/>
      <sheetName val="HVAC_G2"/>
      <sheetName val="HVAC_M2"/>
      <sheetName val="HVAC_12"/>
      <sheetName val="HVAC_22"/>
      <sheetName val="HVAC_32"/>
      <sheetName val="HVAC_42"/>
      <sheetName val="HVAC_52"/>
      <sheetName val="HVAC_62"/>
      <sheetName val="HVAC_72"/>
      <sheetName val="HVAC_82"/>
      <sheetName val="HVAC_R2"/>
      <sheetName val="bill_nb4-HVAC2"/>
      <sheetName val="SC_B2"/>
      <sheetName val="SC_G2"/>
      <sheetName val="SC_M2"/>
      <sheetName val="SC_12"/>
      <sheetName val="SC_22"/>
      <sheetName val="SC_32"/>
      <sheetName val="SC_42"/>
      <sheetName val="SC_52"/>
      <sheetName val="SC_62"/>
      <sheetName val="SC_72"/>
      <sheetName val="SC_82"/>
      <sheetName val="SC_R2"/>
      <sheetName val="AV_B2"/>
      <sheetName val="AV_G2"/>
      <sheetName val="AV_M2"/>
      <sheetName val="AV_12"/>
      <sheetName val="AV_22"/>
      <sheetName val="AV_32"/>
      <sheetName val="AV_42"/>
      <sheetName val="AV_52"/>
      <sheetName val="AV_62"/>
      <sheetName val="AV_72"/>
      <sheetName val="AV_82"/>
      <sheetName val="EL_B2"/>
      <sheetName val="EL_M2"/>
      <sheetName val="EL_12"/>
      <sheetName val="EL_22"/>
      <sheetName val="EL_32"/>
      <sheetName val="EL_42"/>
      <sheetName val="EL_52"/>
      <sheetName val="EL_62"/>
      <sheetName val="EL_72"/>
      <sheetName val="EL_82"/>
      <sheetName val="EL_R2"/>
      <sheetName val="EL_TR2"/>
      <sheetName val="8-_EL2"/>
      <sheetName val="FA_B2"/>
      <sheetName val="FA_G2"/>
      <sheetName val="FA_M2"/>
      <sheetName val="FA_12"/>
      <sheetName val="FA_22"/>
      <sheetName val="FA_32"/>
      <sheetName val="FA_42"/>
      <sheetName val="FA_52"/>
      <sheetName val="FA_62"/>
      <sheetName val="FA_72"/>
      <sheetName val="FA_82"/>
      <sheetName val="FA_R2"/>
      <sheetName val="9-_FA2"/>
      <sheetName val="Working_for_RCC2"/>
      <sheetName val="Material_List_1"/>
      <sheetName val="Chiet_t1"/>
      <sheetName val="Staffing_and_Rates_IA1"/>
      <sheetName val="Index_List1"/>
      <sheetName val="Type_List1"/>
      <sheetName val="File_Types1"/>
      <sheetName val="입찰내역_발주처_양식1"/>
      <sheetName val="/VWVU))tÏØ0__1"/>
      <sheetName val="Staff_Acco_"/>
      <sheetName val="TBAL9697_-group_wise__sdpl"/>
      <sheetName val="???? ??? ??"/>
      <sheetName val="PRECAST_lightconc-II1"/>
      <sheetName val="final_abstract1"/>
      <sheetName val="Division_24"/>
      <sheetName val="Division_41"/>
      <sheetName val="Division_51"/>
      <sheetName val="Division_61"/>
      <sheetName val="Division_71"/>
      <sheetName val="Division_81"/>
      <sheetName val="Division_91"/>
      <sheetName val="Division_101"/>
      <sheetName val="Division_121"/>
      <sheetName val="Division_141"/>
      <sheetName val="Division_211"/>
      <sheetName val="Division_221"/>
      <sheetName val="Division_231"/>
      <sheetName val="Division_261"/>
      <sheetName val="Division_271"/>
      <sheetName val="Division_281"/>
      <sheetName val="Division_311"/>
      <sheetName val="Division_321"/>
      <sheetName val="Division_331"/>
      <sheetName val="/VWVU))tÏØ0__2"/>
      <sheetName val="GFA_HQ_Building14"/>
      <sheetName val="GFA_Conference13"/>
      <sheetName val="BQ_External13"/>
      <sheetName val="Raw_Data12"/>
      <sheetName val="Penthouse_Apartment12"/>
      <sheetName val="StattCo_yCharges12"/>
      <sheetName val="@risk_rents_and_incentives12"/>
      <sheetName val="Car_park_lease12"/>
      <sheetName val="Net_rent_analysis12"/>
      <sheetName val="Poz-1_12"/>
      <sheetName val="Chiet_tinh_dz2212"/>
      <sheetName val="Chiet_tinh_dz3512"/>
      <sheetName val="LEVEL_SHEET12"/>
      <sheetName val="LABOUR_HISTOGRAM13"/>
      <sheetName val="Lab_Cum_Hist12"/>
      <sheetName val="Graph_Data_(DO_NOT_PRINT)12"/>
      <sheetName val="Body_Sheet11"/>
      <sheetName val="1_0_Executive_Summary11"/>
      <sheetName val="CT_Thang_Mo12"/>
      <sheetName val="Customize_Your_Invoice12"/>
      <sheetName val="HVAC_BoQ12"/>
      <sheetName val="Projet,_methodes_&amp;_couts11"/>
      <sheetName val="Risques_majeurs_&amp;_Frais_Ind_11"/>
      <sheetName val="SPT_vs_PHI12"/>
      <sheetName val="CT__PL11"/>
      <sheetName val="intr_stool_brkup11"/>
      <sheetName val="Bill_No__212"/>
      <sheetName val="budget_summary_(2)11"/>
      <sheetName val="Budget_Analysis_Summary11"/>
      <sheetName val="FOL_-_Bar12"/>
      <sheetName val="Top_sheet11"/>
      <sheetName val="Tender_Summary12"/>
      <sheetName val="Insurance_Ext12"/>
      <sheetName val="2_Div_14_9"/>
      <sheetName val="SHOPLIST_xls8"/>
      <sheetName val="Bill_210"/>
      <sheetName val="Ap_A9"/>
      <sheetName val="Ra__stair5"/>
      <sheetName val="Bill_19"/>
      <sheetName val="Bill_39"/>
      <sheetName val="Bill_49"/>
      <sheetName val="Bill_59"/>
      <sheetName val="Bill_69"/>
      <sheetName val="Bill_79"/>
      <sheetName val="beam-reinft-IIInd_floor8"/>
      <sheetName val="Invoice_Summary8"/>
      <sheetName val="beam-reinft-machine_rm8"/>
      <sheetName val="PROJECT_BRIEF9"/>
      <sheetName val="C_(3)9"/>
      <sheetName val="POWER_ASSUMPTIONS8"/>
      <sheetName val="Dubai_golf8"/>
      <sheetName val="WITHOUT_C&amp;I_PROFIT_(3)7"/>
      <sheetName val="Civil_Boq7"/>
      <sheetName val="BILL_COV5"/>
      <sheetName val="Activity_List7"/>
      <sheetName val="Softscape_Buildup7"/>
      <sheetName val="Mat'l_Rate7"/>
      <sheetName val="Day_work4"/>
      <sheetName val="CHART_OF_ACCOUNTS3"/>
      <sheetName val="E-Bill_No_6_A-O3"/>
      <sheetName val="Eq__Mobilization3"/>
      <sheetName val="BOQ_Direct_selling_cost3"/>
      <sheetName val="PointNo_52"/>
      <sheetName val="Elemental_Buildup2"/>
      <sheetName val="Working_for_RCC3"/>
      <sheetName val="B185-B-9_13"/>
      <sheetName val="B185-B-9_23"/>
      <sheetName val="B09_13"/>
      <sheetName val="PMWeb_data3"/>
      <sheetName val="Index_List2"/>
      <sheetName val="Type_List2"/>
      <sheetName val="File_Types2"/>
      <sheetName val="Chiet_t2"/>
      <sheetName val="Staffing_and_Rates_IA2"/>
      <sheetName val="입찰내역_발주처_양식2"/>
      <sheetName val="Material_List_2"/>
      <sheetName val="SS_MH3"/>
      <sheetName val="PRECAST_lightconc-II2"/>
      <sheetName val="final_abstract2"/>
      <sheetName val="Division_25"/>
      <sheetName val="Division_42"/>
      <sheetName val="Division_52"/>
      <sheetName val="Division_62"/>
      <sheetName val="Division_72"/>
      <sheetName val="Division_82"/>
      <sheetName val="Division_92"/>
      <sheetName val="Division_102"/>
      <sheetName val="Division_122"/>
      <sheetName val="Division_142"/>
      <sheetName val="Division_212"/>
      <sheetName val="Division_222"/>
      <sheetName val="Division_232"/>
      <sheetName val="Division_262"/>
      <sheetName val="Division_272"/>
      <sheetName val="Division_282"/>
      <sheetName val="Division_312"/>
      <sheetName val="Division_322"/>
      <sheetName val="Division_332"/>
      <sheetName val="2_2)Revised_Cash_Flow2"/>
      <sheetName val="200205C"/>
      <sheetName val="Headings"/>
      <sheetName val="Labour &amp; Plant"/>
      <sheetName val="E_&amp;_R"/>
      <sheetName val="Ave.wtd.rates"/>
      <sheetName val="Debits as on 12.04.08"/>
      <sheetName val="PRECAST_lightconc-II3"/>
      <sheetName val="final_abstract3"/>
      <sheetName val="Materials_Cost(PCC)4"/>
      <sheetName val="India_F&amp;S_Template4"/>
      <sheetName val="IO_LIST4"/>
      <sheetName val="Material_4"/>
      <sheetName val="Quote_Sheet4"/>
      <sheetName val="PRECAST_lightconc-II4"/>
      <sheetName val="BOQ_Direct_selling_cost4"/>
      <sheetName val="final_abstract4"/>
      <sheetName val="ABS"/>
      <sheetName val="STAFFSCHED "/>
      <sheetName val="Progress"/>
      <sheetName val="R20_R30_work"/>
      <sheetName val="FORM7"/>
      <sheetName val="TRIAL BALANCE"/>
      <sheetName val="Intro"/>
      <sheetName val="References"/>
      <sheetName val="[SHOPLIST.xls]70_x0000_,/0_x0000_s«_x0008_i_x0000_Æø_x0003_í¬"/>
      <sheetName val="[SHOPLIST.xls]70,/0s«iÆøí¬i"/>
      <sheetName val="train cash"/>
      <sheetName val="accom cash"/>
      <sheetName val="ConferenceCentre_x0000_옰ʒ䄂ʒ鵠ʐ䄂ʒ"/>
      <sheetName val="Geneí¬_x0008_i_x0000__x0000__x0"/>
      <sheetName val="70_x0000_,_0_x0000_s«_x0008_i_x"/>
      <sheetName val="_x0000__x0000__x0000__x0000__x0"/>
      <sheetName val="COSTING"/>
      <sheetName val="GPL Revenu Update"/>
      <sheetName val="DO NOT TOUCH"/>
      <sheetName val="Work Type"/>
      <sheetName val="AREA OF APPLICATION"/>
      <sheetName val="Sheet7"/>
      <sheetName val="UOM"/>
      <sheetName val="Selections"/>
      <sheetName val="Home"/>
      <sheetName val="Source"/>
      <sheetName val="Definitions"/>
      <sheetName val="LIST_DO_NOT_REMOVE1"/>
      <sheetName val="Project_Cost_Breakdown"/>
      <sheetName val="B6_2_1"/>
      <sheetName val="Annex_1_Sect_3a"/>
      <sheetName val="Annex_1_Sect_3a_1"/>
      <sheetName val="Annex_1_Sect_3b"/>
      <sheetName val="Annex_1_Sect_3c"/>
      <sheetName val="HOURLY_RATES"/>
      <sheetName val="Item-_Compact"/>
      <sheetName val="PE"/>
      <sheetName val="MEP"/>
      <sheetName val="IRR"/>
      <sheetName val="GFA_HQ_Building15"/>
      <sheetName val="GFA_Conference14"/>
      <sheetName val="BQ_External14"/>
      <sheetName val="Raw_Data13"/>
      <sheetName val="Penthouse_Apartment13"/>
      <sheetName val="StattCo_yCharges13"/>
      <sheetName val="LABOUR_HISTOGRAM14"/>
      <sheetName val="Graph_Data_(DO_NOT_PRINT)13"/>
      <sheetName val="Chiet_tinh_dz2213"/>
      <sheetName val="Chiet_tinh_dz3513"/>
      <sheetName val="@risk_rents_and_incentives13"/>
      <sheetName val="Car_park_lease13"/>
      <sheetName val="Net_rent_analysis13"/>
      <sheetName val="Poz-1_13"/>
      <sheetName val="Lab_Cum_Hist13"/>
      <sheetName val="FOL_-_Bar13"/>
      <sheetName val="budget_summary_(2)12"/>
      <sheetName val="Budget_Analysis_Summary12"/>
      <sheetName val="CT_Thang_Mo13"/>
      <sheetName val="CT__PL12"/>
      <sheetName val="LEVEL_SHEET13"/>
      <sheetName val="SPT_vs_PHI13"/>
      <sheetName val="Bill_No__213"/>
      <sheetName val="Tender_Summary13"/>
      <sheetName val="Insurance_Ext13"/>
      <sheetName val="Customize_Your_Invoice13"/>
      <sheetName val="HVAC_BoQ13"/>
      <sheetName val="Projet,_methodes_&amp;_couts12"/>
      <sheetName val="Risques_majeurs_&amp;_Frais_Ind_12"/>
      <sheetName val="Top_sheet12"/>
      <sheetName val="intr_stool_brkup12"/>
      <sheetName val="Body_Sheet12"/>
      <sheetName val="1_0_Executive_Summary12"/>
      <sheetName val="Ap_A10"/>
      <sheetName val="Bill_110"/>
      <sheetName val="Bill_211"/>
      <sheetName val="Bill_310"/>
      <sheetName val="Bill_410"/>
      <sheetName val="Bill_510"/>
      <sheetName val="Bill_610"/>
      <sheetName val="Bill_710"/>
      <sheetName val="SHOPLIST_xls9"/>
      <sheetName val="Invoice_Summary9"/>
      <sheetName val="2_Div_14_10"/>
      <sheetName val="PROJECT_BRIEF10"/>
      <sheetName val="beam-reinft-IIInd_floor9"/>
      <sheetName val="POWER_ASSUMPTIONS9"/>
      <sheetName val="Softscape_Buildup8"/>
      <sheetName val="Mat'l_Rate8"/>
      <sheetName val="Dubai_golf9"/>
      <sheetName val="beam-reinft-machine_rm9"/>
      <sheetName val="C_(3)10"/>
      <sheetName val="PA-_Consutant_6"/>
      <sheetName val="BILL_COV6"/>
      <sheetName val="Ra__stair6"/>
      <sheetName val="WITHOUT_C&amp;I_PROFIT_(3)8"/>
      <sheetName val="Civil_Boq8"/>
      <sheetName val="Activity_List8"/>
      <sheetName val="HIRED_LABOUR_CODE6"/>
      <sheetName val="foot-slab_reinft6"/>
      <sheetName val="DETAILED__BOQ6"/>
      <sheetName val="M-Book_for_Conc6"/>
      <sheetName val="M-Book_for_FW6"/>
      <sheetName val="VALVE_CHAMBERS5"/>
      <sheetName val="Fire_Hydrants5"/>
      <sheetName val="B_GATE_VALVE5"/>
      <sheetName val="Sub_G1_Fire5"/>
      <sheetName val="Sub_G12_Fire5"/>
      <sheetName val="B185-B-9_14"/>
      <sheetName val="B185-B-9_24"/>
      <sheetName val="Day_work5"/>
      <sheetName val="Div__024"/>
      <sheetName val="Div__034"/>
      <sheetName val="Div__044"/>
      <sheetName val="Div__054"/>
      <sheetName val="Div__064"/>
      <sheetName val="Div__074"/>
      <sheetName val="Div__084"/>
      <sheetName val="Div__094"/>
      <sheetName val="Div__104"/>
      <sheetName val="Div__114"/>
      <sheetName val="Div__124"/>
      <sheetName val="Div_134"/>
      <sheetName val="EXTERNAL_WORKS4"/>
      <sheetName val="PRODUCTIVITY_RATE4"/>
      <sheetName val="U_R_A_-_MASONRY4"/>
      <sheetName val="U_R_A_-_PLASTERING4"/>
      <sheetName val="U_R_A_-_TILING4"/>
      <sheetName val="U_R_A_-_GRANITE4"/>
      <sheetName val="V_C_2_-_EARTHWORK4"/>
      <sheetName val="V_C_9_-_CERAMIC4"/>
      <sheetName val="V_C_9_-_FINISHES4"/>
      <sheetName val="Working_for_RCC4"/>
      <sheetName val="Elemental_Buildup3"/>
      <sheetName val="CHART_OF_ACCOUNTS4"/>
      <sheetName val="E-Bill_No_6_A-O4"/>
      <sheetName val="PMWeb_data4"/>
      <sheetName val="SS_MH4"/>
      <sheetName val="Eq__Mobilization4"/>
      <sheetName val="w't_table3"/>
      <sheetName val="B09_14"/>
      <sheetName val="bill_nb2-Plumbing_&amp;_Drainag3"/>
      <sheetName val="Pl_&amp;_Dr_B3"/>
      <sheetName val="Pl_&amp;_Dr_G3"/>
      <sheetName val="Pl_&amp;_Dr_M3"/>
      <sheetName val="Pl_&amp;_Dr_13"/>
      <sheetName val="Pl_&amp;_Dr_23"/>
      <sheetName val="Pl_&amp;_Dr_33"/>
      <sheetName val="Pl_&amp;_Dr_43"/>
      <sheetName val="Pl_&amp;_Dr_53"/>
      <sheetName val="Pl_&amp;_Dr_63"/>
      <sheetName val="Pl_&amp;_Dr_73"/>
      <sheetName val="Pl_&amp;_Dr_83"/>
      <sheetName val="Pl_&amp;_Dr_R3"/>
      <sheetName val="FF_B3"/>
      <sheetName val="FF_G3"/>
      <sheetName val="FF_M3"/>
      <sheetName val="FF_13"/>
      <sheetName val="FF_2_3"/>
      <sheetName val="FF_33"/>
      <sheetName val="FF_43"/>
      <sheetName val="FF_53"/>
      <sheetName val="FF_6_3"/>
      <sheetName val="FF_73"/>
      <sheetName val="FF_83"/>
      <sheetName val="FF_R3"/>
      <sheetName val="bill_nb3-FF3"/>
      <sheetName val="HVAC_B3"/>
      <sheetName val="HVAC_G3"/>
      <sheetName val="HVAC_M3"/>
      <sheetName val="HVAC_13"/>
      <sheetName val="HVAC_23"/>
      <sheetName val="HVAC_33"/>
      <sheetName val="HVAC_43"/>
      <sheetName val="HVAC_53"/>
      <sheetName val="HVAC_63"/>
      <sheetName val="HVAC_73"/>
      <sheetName val="HVAC_83"/>
      <sheetName val="HVAC_R3"/>
      <sheetName val="bill_nb4-HVAC3"/>
      <sheetName val="SC_B3"/>
      <sheetName val="SC_G3"/>
      <sheetName val="SC_M3"/>
      <sheetName val="SC_13"/>
      <sheetName val="SC_23"/>
      <sheetName val="SC_33"/>
      <sheetName val="SC_43"/>
      <sheetName val="SC_53"/>
      <sheetName val="SC_63"/>
      <sheetName val="SC_73"/>
      <sheetName val="SC_83"/>
      <sheetName val="SC_R3"/>
      <sheetName val="AV_B3"/>
      <sheetName val="AV_G3"/>
      <sheetName val="AV_M3"/>
      <sheetName val="AV_13"/>
      <sheetName val="AV_23"/>
      <sheetName val="AV_33"/>
      <sheetName val="AV_43"/>
      <sheetName val="AV_53"/>
      <sheetName val="AV_63"/>
      <sheetName val="AV_73"/>
      <sheetName val="AV_83"/>
      <sheetName val="EL_B3"/>
      <sheetName val="EL_M3"/>
      <sheetName val="EL_13"/>
      <sheetName val="EL_23"/>
      <sheetName val="EL_33"/>
      <sheetName val="EL_43"/>
      <sheetName val="EL_53"/>
      <sheetName val="EL_63"/>
      <sheetName val="EL_73"/>
      <sheetName val="EL_83"/>
      <sheetName val="EL_R3"/>
      <sheetName val="EL_TR3"/>
      <sheetName val="8-_EL3"/>
      <sheetName val="FA_B3"/>
      <sheetName val="FA_G3"/>
      <sheetName val="FA_M3"/>
      <sheetName val="FA_13"/>
      <sheetName val="FA_23"/>
      <sheetName val="FA_33"/>
      <sheetName val="FA_43"/>
      <sheetName val="FA_53"/>
      <sheetName val="FA_63"/>
      <sheetName val="FA_73"/>
      <sheetName val="FA_83"/>
      <sheetName val="FA_R3"/>
      <sheetName val="9-_FA3"/>
      <sheetName val="PointNo_53"/>
      <sheetName val="Index_List3"/>
      <sheetName val="Type_List3"/>
      <sheetName val="File_Types3"/>
      <sheetName val="Division_29"/>
      <sheetName val="Division_43"/>
      <sheetName val="Division_53"/>
      <sheetName val="Division_63"/>
      <sheetName val="Division_73"/>
      <sheetName val="Division_83"/>
      <sheetName val="Division_93"/>
      <sheetName val="Division_103"/>
      <sheetName val="Division_123"/>
      <sheetName val="Division_143"/>
      <sheetName val="Division_213"/>
      <sheetName val="Division_223"/>
      <sheetName val="Division_233"/>
      <sheetName val="Division_263"/>
      <sheetName val="Division_273"/>
      <sheetName val="Division_283"/>
      <sheetName val="Division_313"/>
      <sheetName val="Division_323"/>
      <sheetName val="Division_333"/>
      <sheetName val="2_2)Revised_Cash_Flow3"/>
      <sheetName val="Material_List_3"/>
      <sheetName val="Employee_List1"/>
      <sheetName val="입찰내역_발주처_양식3"/>
      <sheetName val="Chiet_t3"/>
      <sheetName val="Staffing_and_Rates_IA3"/>
      <sheetName val="Summary_of_Work1"/>
      <sheetName val="/VWVU))tÏØ0__3"/>
      <sheetName val="Рабочий_лист"/>
      <sheetName val="PT_141-_Site_A_Landscape"/>
      <sheetName val="Geneí¬_i_0_"/>
      <sheetName val="70,/0s«_iÆø_í¬_i"/>
      <sheetName val="d-safe_DELUXE"/>
      <sheetName val="Rate_summary"/>
      <sheetName val="SITE_WORK"/>
      <sheetName val="RAB_AR&amp;STR"/>
      <sheetName val="Back_up"/>
      <sheetName val="INDIGINEOUS_ITEMS_"/>
      <sheetName val="Mall_waterproofing"/>
      <sheetName val="MSCP_waterproofing"/>
      <sheetName val="Duct_Accesories"/>
      <sheetName val="????_???_??"/>
      <sheetName val="Geneí¬i???0_"/>
      <sheetName val="70?,/0?s«i?Æøí¬i?"/>
      <sheetName val="train_cash"/>
      <sheetName val="accom_cash"/>
      <sheetName val="Geneí¬i_x0"/>
      <sheetName val="70,_0s«i_x"/>
      <sheetName val="_x0"/>
      <sheetName val="PTS-1"/>
      <sheetName val="Coding"/>
      <sheetName val="ConferenceCentre_x005f_x005f_x005f_x0000_옰ʒ"/>
      <sheetName val="Geneí¬_x005f_x005f_x005f_x0008_i_x005f_x005f_x000"/>
      <sheetName val="70_x005f_x005f_x005f_x0000_,_0_x005f_x005f_x005f_x0000_"/>
      <sheetName val="Geneí¬_x005f_x005f_x005f_x0008_i"/>
      <sheetName val="ConferenceCentre_x005f_x005f_x005f_x005f_x0"/>
      <sheetName val="Geneí¬_x005f_x005f_x005f_x005f_x005f_x005f_x005f_x0008_"/>
      <sheetName val="70_x005f_x005f_x005f_x005f_x005f_x005f_x005f_x0000_,_0_"/>
      <sheetName val="PROJECT BRIEF(EX.NEW)"/>
      <sheetName val="INDEX"/>
      <sheetName val="PPA Summary"/>
      <sheetName val="Interior"/>
      <sheetName val="[SHOPLIST.xls]70_x0000_,/0_x0000_s« i_x0000_Æø í¬"/>
      <sheetName val="Resumo Empreitadas"/>
      <sheetName val="LIST_DO_NOT_REMOVE2"/>
      <sheetName val="B6_2_2"/>
      <sheetName val="Staff_Acco_1"/>
      <sheetName val="TBAL9697_-group_wise__sdpl1"/>
      <sheetName val="Item-_Compact1"/>
      <sheetName val="E_&amp;_R1"/>
      <sheetName val="Project_Cost_Breakdown1"/>
      <sheetName val="Annex_1_Sect_3a1"/>
      <sheetName val="Annex_1_Sect_3a_11"/>
      <sheetName val="Annex_1_Sect_3b1"/>
      <sheetName val="Annex_1_Sect_3c1"/>
      <sheetName val="HOURLY_RATES1"/>
      <sheetName val="Mix Design"/>
      <sheetName val="std-rates"/>
      <sheetName val="Input"/>
      <sheetName val="CostPlan"/>
      <sheetName val="Database"/>
      <sheetName val="steel total"/>
      <sheetName val="ELE BOQ"/>
      <sheetName val="analysis"/>
      <sheetName val="calculation_LC"/>
      <sheetName val="Internet"/>
      <sheetName val="Payment"/>
      <sheetName val="Floor Box "/>
      <sheetName val="[SHOPLIST.xls][SHOPLIST.xls]70_"/>
      <sheetName val="Projects"/>
      <sheetName val="Summ"/>
      <sheetName val="A1-Continuous"/>
      <sheetName val="superseded"/>
      <sheetName val="% prog figs -u5 and total"/>
      <sheetName val="rc01"/>
      <sheetName val="ConferenceCentre_x005f_x0000_옰ʒ"/>
      <sheetName val="70_x005f_x0000_,_0_x005f_x0000_"/>
      <sheetName val="Gra¦_x0004_)_x0000__x0000__x0"/>
      <sheetName val="_VW_x0000_VU_x0000_)_x0000__x"/>
      <sheetName val="_VW"/>
      <sheetName val="_VWVU))tÏØ0  "/>
      <sheetName val="_VWVU))tÏØ0__"/>
      <sheetName val="__-BLDG"/>
      <sheetName val="_x005f_x0000__x005f_x0000__x005"/>
      <sheetName val="Geneí¬_x005f_x0008_i_x000"/>
      <sheetName val="Service Type"/>
      <sheetName val="Contract Division"/>
      <sheetName val="SubContract Type"/>
      <sheetName val="做法表"/>
      <sheetName val="_SHOPLIST.xls_70"/>
      <sheetName val="_SHOPLIST.xls_70,_0s«iÆøí¬i"/>
      <sheetName val="instructions"/>
      <sheetName val="1-G1"/>
      <sheetName val="Z- GENERAL PRICE SUMMARY"/>
      <sheetName val="Labour_&amp;_Plant"/>
      <sheetName val="[SHOPLIST_xls][SHOPLIST_xls]70"/>
      <sheetName val="[SHOPLIST_xls][SHOPLIST_xls]70,"/>
      <sheetName val="[SHOPLIST_xls]70,/0s«iÆøí¬"/>
      <sheetName val="[SHOPLIST_xls]70,/0s«iÆøí¬i"/>
      <sheetName val="Z-_GENERAL_PRICE_SUMMARY"/>
      <sheetName val="Cashflow projection"/>
      <sheetName val="Confidential"/>
      <sheetName val="Risk_Breakdown_Structure"/>
      <sheetName val="Equipment Rates"/>
      <sheetName val="FORM5"/>
      <sheetName val="Data I (2)"/>
      <sheetName val="rEFERENCES "/>
      <sheetName val="DIV2"/>
      <sheetName val="DIV3"/>
      <sheetName val="DIV4"/>
      <sheetName val="DIV7"/>
      <sheetName val="DIV9"/>
      <sheetName val="KAP-2_C1_ALBAHA_GRID_POINT_NGL"/>
      <sheetName val="GFA_HQ_Building16"/>
      <sheetName val="GFA_Conference15"/>
      <sheetName val="BQ_External15"/>
      <sheetName val="Raw_Data14"/>
      <sheetName val="Penthouse_Apartment14"/>
      <sheetName val="StattCo_yCharges14"/>
      <sheetName val="LABOUR_HISTOGRAM15"/>
      <sheetName val="Graph_Data_(DO_NOT_PRINT)14"/>
      <sheetName val="Chiet_tinh_dz2214"/>
      <sheetName val="Chiet_tinh_dz3514"/>
      <sheetName val="@risk_rents_and_incentives14"/>
      <sheetName val="Car_park_lease14"/>
      <sheetName val="Net_rent_analysis14"/>
      <sheetName val="Poz-1_14"/>
      <sheetName val="Lab_Cum_Hist14"/>
      <sheetName val="FOL_-_Bar14"/>
      <sheetName val="budget_summary_(2)13"/>
      <sheetName val="Budget_Analysis_Summary13"/>
      <sheetName val="CT_Thang_Mo14"/>
      <sheetName val="CT__PL13"/>
      <sheetName val="LEVEL_SHEET14"/>
      <sheetName val="SPT_vs_PHI14"/>
      <sheetName val="Bill_No__214"/>
      <sheetName val="Tender_Summary14"/>
      <sheetName val="Insurance_Ext14"/>
      <sheetName val="Customize_Your_Invoice14"/>
      <sheetName val="HVAC_BoQ14"/>
      <sheetName val="Projet,_methodes_&amp;_couts13"/>
      <sheetName val="Risques_majeurs_&amp;_Frais_Ind_13"/>
      <sheetName val="Top_sheet13"/>
      <sheetName val="intr_stool_brkup13"/>
      <sheetName val="Body_Sheet13"/>
      <sheetName val="1_0_Executive_Summary13"/>
      <sheetName val="Ap_A11"/>
      <sheetName val="Bill_111"/>
      <sheetName val="Bill_212"/>
      <sheetName val="Bill_311"/>
      <sheetName val="Bill_411"/>
      <sheetName val="Bill_511"/>
      <sheetName val="Bill_611"/>
      <sheetName val="Bill_711"/>
      <sheetName val="SHOPLIST_xls10"/>
      <sheetName val="Invoice_Summary10"/>
      <sheetName val="2_Div_14_11"/>
      <sheetName val="PROJECT_BRIEF11"/>
      <sheetName val="beam-reinft-IIInd_floor10"/>
      <sheetName val="POWER_ASSUMPTIONS10"/>
      <sheetName val="Softscape_Buildup9"/>
      <sheetName val="Mat'l_Rate9"/>
      <sheetName val="Dubai_golf10"/>
      <sheetName val="beam-reinft-machine_rm10"/>
      <sheetName val="C_(3)11"/>
      <sheetName val="PA-_Consutant_7"/>
      <sheetName val="BILL_COV7"/>
      <sheetName val="Ra__stair7"/>
      <sheetName val="WITHOUT_C&amp;I_PROFIT_(3)9"/>
      <sheetName val="Civil_Boq9"/>
      <sheetName val="Activity_List9"/>
      <sheetName val="HIRED_LABOUR_CODE7"/>
      <sheetName val="foot-slab_reinft7"/>
      <sheetName val="Materials_Cost(PCC)5"/>
      <sheetName val="India_F&amp;S_Template5"/>
      <sheetName val="IO_LIST5"/>
      <sheetName val="Material_5"/>
      <sheetName val="Quote_Sheet5"/>
      <sheetName val="DETAILED__BOQ7"/>
      <sheetName val="M-Book_for_Conc7"/>
      <sheetName val="M-Book_for_FW7"/>
      <sheetName val="VALVE_CHAMBERS6"/>
      <sheetName val="Fire_Hydrants6"/>
      <sheetName val="B_GATE_VALVE6"/>
      <sheetName val="Sub_G1_Fire6"/>
      <sheetName val="Sub_G12_Fire6"/>
      <sheetName val="B185-B-9_15"/>
      <sheetName val="B185-B-9_25"/>
      <sheetName val="Day_work6"/>
      <sheetName val="Div__025"/>
      <sheetName val="Div__035"/>
      <sheetName val="Div__045"/>
      <sheetName val="Div__055"/>
      <sheetName val="Div__065"/>
      <sheetName val="Div__075"/>
      <sheetName val="Div__085"/>
      <sheetName val="Div__095"/>
      <sheetName val="Div__105"/>
      <sheetName val="Div__115"/>
      <sheetName val="Div__125"/>
      <sheetName val="Div_135"/>
      <sheetName val="EXTERNAL_WORKS5"/>
      <sheetName val="PRODUCTIVITY_RATE5"/>
      <sheetName val="U_R_A_-_MASONRY5"/>
      <sheetName val="U_R_A_-_PLASTERING5"/>
      <sheetName val="U_R_A_-_TILING5"/>
      <sheetName val="U_R_A_-_GRANITE5"/>
      <sheetName val="V_C_2_-_EARTHWORK5"/>
      <sheetName val="V_C_9_-_CERAMIC5"/>
      <sheetName val="V_C_9_-_FINISHES5"/>
      <sheetName val="Working_for_RCC5"/>
      <sheetName val="Elemental_Buildup4"/>
      <sheetName val="CHART_OF_ACCOUNTS5"/>
      <sheetName val="BOQ_Direct_selling_cost5"/>
      <sheetName val="E-Bill_No_6_A-O5"/>
      <sheetName val="PMWeb_data5"/>
      <sheetName val="SS_MH5"/>
      <sheetName val="Eq__Mobilization5"/>
      <sheetName val="w't_table4"/>
      <sheetName val="B09_15"/>
      <sheetName val="bill_nb2-Plumbing_&amp;_Drainag4"/>
      <sheetName val="Pl_&amp;_Dr_B4"/>
      <sheetName val="Pl_&amp;_Dr_G4"/>
      <sheetName val="Pl_&amp;_Dr_M4"/>
      <sheetName val="Pl_&amp;_Dr_14"/>
      <sheetName val="Pl_&amp;_Dr_24"/>
      <sheetName val="Pl_&amp;_Dr_34"/>
      <sheetName val="Pl_&amp;_Dr_44"/>
      <sheetName val="Pl_&amp;_Dr_54"/>
      <sheetName val="Pl_&amp;_Dr_64"/>
      <sheetName val="Pl_&amp;_Dr_74"/>
      <sheetName val="Pl_&amp;_Dr_84"/>
      <sheetName val="Pl_&amp;_Dr_R4"/>
      <sheetName val="FF_B4"/>
      <sheetName val="FF_G4"/>
      <sheetName val="FF_M4"/>
      <sheetName val="FF_14"/>
      <sheetName val="FF_2_4"/>
      <sheetName val="FF_34"/>
      <sheetName val="FF_44"/>
      <sheetName val="FF_54"/>
      <sheetName val="FF_6_4"/>
      <sheetName val="FF_74"/>
      <sheetName val="FF_84"/>
      <sheetName val="FF_R4"/>
      <sheetName val="bill_nb3-FF4"/>
      <sheetName val="HVAC_B4"/>
      <sheetName val="HVAC_G4"/>
      <sheetName val="HVAC_M4"/>
      <sheetName val="HVAC_14"/>
      <sheetName val="HVAC_24"/>
      <sheetName val="HVAC_34"/>
      <sheetName val="HVAC_44"/>
      <sheetName val="HVAC_54"/>
      <sheetName val="HVAC_64"/>
      <sheetName val="HVAC_74"/>
      <sheetName val="HVAC_84"/>
      <sheetName val="HVAC_R4"/>
      <sheetName val="bill_nb4-HVAC4"/>
      <sheetName val="SC_B4"/>
      <sheetName val="SC_G4"/>
      <sheetName val="SC_M4"/>
      <sheetName val="SC_14"/>
      <sheetName val="SC_24"/>
      <sheetName val="SC_34"/>
      <sheetName val="SC_44"/>
      <sheetName val="SC_54"/>
      <sheetName val="SC_64"/>
      <sheetName val="SC_74"/>
      <sheetName val="SC_84"/>
      <sheetName val="SC_R4"/>
      <sheetName val="AV_B4"/>
      <sheetName val="AV_G4"/>
      <sheetName val="AV_M4"/>
      <sheetName val="AV_14"/>
      <sheetName val="AV_24"/>
      <sheetName val="AV_34"/>
      <sheetName val="AV_44"/>
      <sheetName val="AV_54"/>
      <sheetName val="AV_64"/>
      <sheetName val="AV_74"/>
      <sheetName val="AV_84"/>
      <sheetName val="EL_B4"/>
      <sheetName val="EL_M4"/>
      <sheetName val="EL_14"/>
      <sheetName val="EL_24"/>
      <sheetName val="EL_34"/>
      <sheetName val="EL_44"/>
      <sheetName val="EL_54"/>
      <sheetName val="EL_64"/>
      <sheetName val="EL_74"/>
      <sheetName val="EL_84"/>
      <sheetName val="EL_R4"/>
      <sheetName val="EL_TR4"/>
      <sheetName val="8-_EL4"/>
      <sheetName val="FA_B4"/>
      <sheetName val="FA_G4"/>
      <sheetName val="FA_M4"/>
      <sheetName val="FA_14"/>
      <sheetName val="FA_24"/>
      <sheetName val="FA_34"/>
      <sheetName val="FA_44"/>
      <sheetName val="FA_54"/>
      <sheetName val="FA_64"/>
      <sheetName val="FA_74"/>
      <sheetName val="FA_84"/>
      <sheetName val="FA_R4"/>
      <sheetName val="9-_FA4"/>
      <sheetName val="PointNo_54"/>
      <sheetName val="Index_List4"/>
      <sheetName val="Type_List4"/>
      <sheetName val="File_Types4"/>
      <sheetName val="Division_210"/>
      <sheetName val="Division_44"/>
      <sheetName val="Division_54"/>
      <sheetName val="Division_64"/>
      <sheetName val="Division_74"/>
      <sheetName val="Division_84"/>
      <sheetName val="Division_94"/>
      <sheetName val="Division_104"/>
      <sheetName val="Division_124"/>
      <sheetName val="Division_144"/>
      <sheetName val="Division_214"/>
      <sheetName val="Division_224"/>
      <sheetName val="Division_234"/>
      <sheetName val="Division_264"/>
      <sheetName val="Division_274"/>
      <sheetName val="Division_284"/>
      <sheetName val="Division_314"/>
      <sheetName val="Division_324"/>
      <sheetName val="Division_334"/>
      <sheetName val="2_2)Revised_Cash_Flow4"/>
      <sheetName val="Material_List_4"/>
      <sheetName val="Employee_List2"/>
      <sheetName val="PRECAST_lightconc-II5"/>
      <sheetName val="final_abstract5"/>
      <sheetName val="입찰내역_발주처_양식4"/>
      <sheetName val="Chiet_t4"/>
      <sheetName val="Staffing_and_Rates_IA4"/>
      <sheetName val="Summary_of_Work2"/>
      <sheetName val="/VWVU))tÏØ0__4"/>
      <sheetName val="Рабочий_лист1"/>
      <sheetName val="PT_141-_Site_A_Landscape1"/>
      <sheetName val="d-safe_DELUXE1"/>
      <sheetName val="Rate_summary1"/>
      <sheetName val="SITE_WORK1"/>
      <sheetName val="RAB_AR&amp;STR1"/>
      <sheetName val="Back_up1"/>
      <sheetName val="INDIGINEOUS_ITEMS_1"/>
      <sheetName val="Mall_waterproofing1"/>
      <sheetName val="MSCP_waterproofing1"/>
      <sheetName val="Duct_Accesories1"/>
      <sheetName val="????_???_??1"/>
      <sheetName val="train_cash1"/>
      <sheetName val="accom_cash1"/>
      <sheetName val="Common_Variables"/>
      <sheetName val="ConferenceCentre?옰ʒ䄂ʒ鵠ʐ䄂ʒ閐̐脭め"/>
      <sheetName val="Geneí¬i___0_"/>
      <sheetName val="70_,_0_s«i_Æøí¬i_"/>
      <sheetName val="Ave_wtd_rates"/>
      <sheetName val="Debits_as_on_12_04_08"/>
      <sheetName val="STAFFSCHED_"/>
      <sheetName val="TRIAL_BALANCE"/>
      <sheetName val="C1ㅇ"/>
      <sheetName val="[SHOPLIST.xls]/VW_x0000_VU_x0000_)_x0000__x0000__x0000_)_x0000__x0000__x0000_"/>
      <sheetName val="[SHOPLIST.xls]/VW"/>
      <sheetName val="[SHOPLIST.xls]/VWVU))tÏØ0  "/>
      <sheetName val="[SHOPLIST.xls]/VWVU))tÏØ0__"/>
      <sheetName val="税费"/>
      <sheetName val="금융비용"/>
      <sheetName val="Cost Heading"/>
      <sheetName val="Micro"/>
      <sheetName val="Summary "/>
      <sheetName val="B04-A - DIA SUDEER"/>
      <sheetName val="04D - Tanmyat"/>
      <sheetName val="13- B04-B &amp; C"/>
      <sheetName val=" SITE 09 B04-B&amp;C-AFAQ"/>
      <sheetName val="Rate_analysis11"/>
      <sheetName val="[SHOPLIST_xls][SHOPLIST_xls]701"/>
      <sheetName val="rEFERENCES_"/>
      <sheetName val="Flight-1"/>
      <sheetName val="LANGUAGE"/>
      <sheetName val="Mix_Design"/>
      <sheetName val="Base_Data"/>
      <sheetName val="P-100.MRF.DB.R1"/>
      <sheetName val="Ref Arch"/>
      <sheetName val="[SHOPLIST.xls][SHOPLIST.xls][SH"/>
      <sheetName val="E H - H. W.P."/>
      <sheetName val="E. H. Treatment for pile cap"/>
      <sheetName val="dv_info"/>
      <sheetName val="SRC-B3U2"/>
      <sheetName val="PRJ_DATA"/>
      <sheetName val="ￒlￒmￒnￒaￒSￒmￒaￒy"/>
      <sheetName val="Equip"/>
      <sheetName val="70,"/>
      <sheetName val="ConferenceCentre?옰ʒ䄂ʒ鵠ʐ䄂ʒ閐̐脭め_x0005_"/>
      <sheetName val="[SHOPLIST.xls]70"/>
      <sheetName val="[SHOPLIST.xls]70,"/>
      <sheetName val="Vendors"/>
      <sheetName val="Rates"/>
      <sheetName val="Bill.10"/>
      <sheetName val="GPL_Revenu_Update"/>
      <sheetName val="DO_NOT_TOUCH"/>
      <sheetName val="Work_Type"/>
      <sheetName val="PROJECT_BRIEF(EX_NEW)"/>
      <sheetName val="PNTEXT"/>
      <sheetName val="D &amp; W sizes"/>
      <sheetName val="DetEst"/>
      <sheetName val="SOPMA DD"/>
      <sheetName val="[SHOPLIST.xls]/VWVU))tÏØ0__1"/>
      <sheetName val="[SHOPLIST.xls]/VWVU))tÏØ0__2"/>
      <sheetName val="Food"/>
      <sheetName val="mw"/>
      <sheetName val="Project_Cost_Breakdown2"/>
      <sheetName val="LIST_DO_NOT_REMOVE3"/>
      <sheetName val="B6_2_3"/>
      <sheetName val="Item-_Compact2"/>
      <sheetName val="E_&amp;_R2"/>
      <sheetName val="Staff_Acco_2"/>
      <sheetName val="TBAL9697_-group_wise__sdpl2"/>
      <sheetName val="Annex_1_Sect_3a2"/>
      <sheetName val="Annex_1_Sect_3a_12"/>
      <sheetName val="Annex_1_Sect_3b2"/>
      <sheetName val="Annex_1_Sect_3c2"/>
      <sheetName val="HOURLY_RATES2"/>
      <sheetName val="Geneí¬_i"/>
      <sheetName val="AREA_OF_APPLICATION"/>
      <sheetName val="[SHOPLIST_xls]70,/0s«_iÆø_í¬"/>
      <sheetName val="Floor_Box_"/>
      <sheetName val="GFA_HQ_Building17"/>
      <sheetName val="GFA_Conference16"/>
      <sheetName val="StattCo_yCharges15"/>
      <sheetName val="BQ_External16"/>
      <sheetName val="Penthouse_Apartment15"/>
      <sheetName val="LABOUR_HISTOGRAM16"/>
      <sheetName val="Chiet_tinh_dz2215"/>
      <sheetName val="Chiet_tinh_dz3515"/>
      <sheetName val="@risk_rents_and_incentives15"/>
      <sheetName val="Car_park_lease15"/>
      <sheetName val="Net_rent_analysis15"/>
      <sheetName val="Poz-1_15"/>
      <sheetName val="Lab_Cum_Hist15"/>
      <sheetName val="Graph_Data_(DO_NOT_PRINT)15"/>
      <sheetName val="Raw_Data15"/>
      <sheetName val="CT_Thang_Mo15"/>
      <sheetName val="LEVEL_SHEET15"/>
      <sheetName val="SPT_vs_PHI15"/>
      <sheetName val="Projet,_methodes_&amp;_couts14"/>
      <sheetName val="Risques_majeurs_&amp;_Frais_Ind_14"/>
      <sheetName val="Bill_No__215"/>
      <sheetName val="FOL_-_Bar15"/>
      <sheetName val="CT__PL14"/>
      <sheetName val="budget_summary_(2)14"/>
      <sheetName val="Budget_Analysis_Summary14"/>
      <sheetName val="Customize_Your_Invoice15"/>
      <sheetName val="HVAC_BoQ15"/>
      <sheetName val="intr_stool_brkup14"/>
      <sheetName val="Tender_Summary15"/>
      <sheetName val="Insurance_Ext15"/>
      <sheetName val="Body_Sheet14"/>
      <sheetName val="1_0_Executive_Summary14"/>
      <sheetName val="Top_sheet14"/>
      <sheetName val="Bill_213"/>
      <sheetName val="2_Div_14_12"/>
      <sheetName val="SHOPLIST_xls11"/>
      <sheetName val="PROJECT_BRIEF12"/>
      <sheetName val="Ap_A12"/>
      <sheetName val="Bill_112"/>
      <sheetName val="Bill_312"/>
      <sheetName val="Bill_412"/>
      <sheetName val="Bill_512"/>
      <sheetName val="Bill_612"/>
      <sheetName val="Bill_712"/>
      <sheetName val="beam-reinft-IIInd_floor11"/>
      <sheetName val="Dubai_golf11"/>
      <sheetName val="Invoice_Summary11"/>
      <sheetName val="beam-reinft-machine_rm11"/>
      <sheetName val="POWER_ASSUMPTIONS11"/>
      <sheetName val="C_(3)12"/>
      <sheetName val="Civil_Boq10"/>
      <sheetName val="PA-_Consutant_8"/>
      <sheetName val="DETAILED__BOQ8"/>
      <sheetName val="M-Book_for_Conc8"/>
      <sheetName val="M-Book_for_FW8"/>
      <sheetName val="WITHOUT_C&amp;I_PROFIT_(3)10"/>
      <sheetName val="Activity_List10"/>
      <sheetName val="Softscape_Buildup10"/>
      <sheetName val="Mat'l_Rate10"/>
      <sheetName val="Day_work7"/>
      <sheetName val="BILL_COV8"/>
      <sheetName val="HIRED_LABOUR_CODE8"/>
      <sheetName val="foot-slab_reinft8"/>
      <sheetName val="Ra__stair8"/>
      <sheetName val="Materials_Cost(PCC)6"/>
      <sheetName val="India_F&amp;S_Template6"/>
      <sheetName val="IO_LIST6"/>
      <sheetName val="Material_6"/>
      <sheetName val="Quote_Sheet6"/>
      <sheetName val="VALVE_CHAMBERS7"/>
      <sheetName val="Fire_Hydrants7"/>
      <sheetName val="B_GATE_VALVE7"/>
      <sheetName val="Sub_G1_Fire7"/>
      <sheetName val="Sub_G12_Fire7"/>
      <sheetName val="Div__026"/>
      <sheetName val="Div__036"/>
      <sheetName val="Div__046"/>
      <sheetName val="Div__056"/>
      <sheetName val="Div__066"/>
      <sheetName val="Div__076"/>
      <sheetName val="Div__086"/>
      <sheetName val="Div__096"/>
      <sheetName val="Div__106"/>
      <sheetName val="Div__116"/>
      <sheetName val="Div__126"/>
      <sheetName val="Div_136"/>
      <sheetName val="EXTERNAL_WORKS6"/>
      <sheetName val="PRODUCTIVITY_RATE6"/>
      <sheetName val="U_R_A_-_MASONRY6"/>
      <sheetName val="U_R_A_-_PLASTERING6"/>
      <sheetName val="U_R_A_-_TILING6"/>
      <sheetName val="U_R_A_-_GRANITE6"/>
      <sheetName val="V_C_2_-_EARTHWORK6"/>
      <sheetName val="V_C_9_-_CERAMIC6"/>
      <sheetName val="V_C_9_-_FINISHES6"/>
      <sheetName val="Eq__Mobilization6"/>
      <sheetName val="Elemental_Buildup5"/>
      <sheetName val="w't_table5"/>
      <sheetName val="BOQ_Direct_selling_cost6"/>
      <sheetName val="PointNo_55"/>
      <sheetName val="bill_nb2-Plumbing_&amp;_Drainag5"/>
      <sheetName val="Pl_&amp;_Dr_B5"/>
      <sheetName val="Pl_&amp;_Dr_G5"/>
      <sheetName val="Pl_&amp;_Dr_M5"/>
      <sheetName val="Pl_&amp;_Dr_15"/>
      <sheetName val="Pl_&amp;_Dr_25"/>
      <sheetName val="Pl_&amp;_Dr_35"/>
      <sheetName val="Pl_&amp;_Dr_45"/>
      <sheetName val="Pl_&amp;_Dr_55"/>
      <sheetName val="Pl_&amp;_Dr_65"/>
      <sheetName val="Pl_&amp;_Dr_75"/>
      <sheetName val="Pl_&amp;_Dr_85"/>
      <sheetName val="Pl_&amp;_Dr_R5"/>
      <sheetName val="FF_B5"/>
      <sheetName val="FF_G5"/>
      <sheetName val="FF_M5"/>
      <sheetName val="FF_15"/>
      <sheetName val="FF_2_5"/>
      <sheetName val="FF_35"/>
      <sheetName val="FF_45"/>
      <sheetName val="FF_55"/>
      <sheetName val="FF_6_5"/>
      <sheetName val="FF_75"/>
      <sheetName val="FF_85"/>
      <sheetName val="FF_R5"/>
      <sheetName val="bill_nb3-FF5"/>
      <sheetName val="HVAC_B5"/>
      <sheetName val="HVAC_G5"/>
      <sheetName val="HVAC_M5"/>
      <sheetName val="HVAC_15"/>
      <sheetName val="HVAC_25"/>
      <sheetName val="HVAC_35"/>
      <sheetName val="HVAC_45"/>
      <sheetName val="HVAC_55"/>
      <sheetName val="HVAC_65"/>
      <sheetName val="HVAC_75"/>
      <sheetName val="HVAC_85"/>
      <sheetName val="HVAC_R5"/>
      <sheetName val="bill_nb4-HVAC5"/>
      <sheetName val="SC_B5"/>
      <sheetName val="SC_G5"/>
      <sheetName val="SC_M5"/>
      <sheetName val="SC_15"/>
      <sheetName val="SC_25"/>
      <sheetName val="SC_35"/>
      <sheetName val="SC_45"/>
      <sheetName val="SC_55"/>
      <sheetName val="SC_65"/>
      <sheetName val="SC_75"/>
      <sheetName val="SC_85"/>
      <sheetName val="SC_R5"/>
      <sheetName val="AV_B5"/>
      <sheetName val="AV_G5"/>
      <sheetName val="AV_M5"/>
      <sheetName val="AV_15"/>
      <sheetName val="AV_25"/>
      <sheetName val="AV_35"/>
      <sheetName val="AV_45"/>
      <sheetName val="AV_55"/>
      <sheetName val="AV_65"/>
      <sheetName val="AV_75"/>
      <sheetName val="AV_85"/>
      <sheetName val="EL_B5"/>
      <sheetName val="EL_M5"/>
      <sheetName val="EL_15"/>
      <sheetName val="EL_25"/>
      <sheetName val="EL_35"/>
      <sheetName val="EL_45"/>
      <sheetName val="EL_55"/>
      <sheetName val="EL_65"/>
      <sheetName val="EL_75"/>
      <sheetName val="EL_85"/>
      <sheetName val="EL_R5"/>
      <sheetName val="EL_TR5"/>
      <sheetName val="8-_EL5"/>
      <sheetName val="FA_B5"/>
      <sheetName val="FA_G5"/>
      <sheetName val="FA_M5"/>
      <sheetName val="FA_15"/>
      <sheetName val="FA_25"/>
      <sheetName val="FA_35"/>
      <sheetName val="FA_45"/>
      <sheetName val="FA_55"/>
      <sheetName val="FA_65"/>
      <sheetName val="FA_75"/>
      <sheetName val="FA_85"/>
      <sheetName val="FA_R5"/>
      <sheetName val="9-_FA5"/>
      <sheetName val="B09_16"/>
      <sheetName val="CHART_OF_ACCOUNTS6"/>
      <sheetName val="B185-B-9_16"/>
      <sheetName val="B185-B-9_26"/>
      <sheetName val="E-Bill_No_6_A-O6"/>
      <sheetName val="Working_for_RCC6"/>
      <sheetName val="PMWeb_data6"/>
      <sheetName val="Material_List_5"/>
      <sheetName val="Project_Cost_Breakdown3"/>
      <sheetName val="Index_List5"/>
      <sheetName val="Type_List5"/>
      <sheetName val="File_Types5"/>
      <sheetName val="SS_MH6"/>
      <sheetName val="2_2)Revised_Cash_Flow5"/>
      <sheetName val="입찰내역_발주처_양식5"/>
      <sheetName val="Division_215"/>
      <sheetName val="Division_45"/>
      <sheetName val="Division_55"/>
      <sheetName val="Division_65"/>
      <sheetName val="Division_75"/>
      <sheetName val="Division_85"/>
      <sheetName val="Division_95"/>
      <sheetName val="Division_105"/>
      <sheetName val="Division_125"/>
      <sheetName val="Division_145"/>
      <sheetName val="Division_216"/>
      <sheetName val="Division_225"/>
      <sheetName val="Division_235"/>
      <sheetName val="Division_265"/>
      <sheetName val="Division_275"/>
      <sheetName val="Division_285"/>
      <sheetName val="Division_315"/>
      <sheetName val="Division_325"/>
      <sheetName val="Division_335"/>
      <sheetName val="LIST_DO_NOT_REMOVE4"/>
      <sheetName val="PRECAST_lightconc-II6"/>
      <sheetName val="final_abstract6"/>
      <sheetName val="Rate_summary2"/>
      <sheetName val="/VWVU))tÏØ0__5"/>
      <sheetName val="Summary_of_Work3"/>
      <sheetName val="Staffing_and_Rates_IA5"/>
      <sheetName val="Chiet_t5"/>
      <sheetName val="B6_2_4"/>
      <sheetName val="Employee_List3"/>
      <sheetName val="Item-_Compact3"/>
      <sheetName val="E_&amp;_R3"/>
      <sheetName val="Staff_Acco_3"/>
      <sheetName val="TBAL9697_-group_wise__sdpl3"/>
      <sheetName val="RAB_AR&amp;STR2"/>
      <sheetName val="Рабочий_лист2"/>
      <sheetName val="SITE_WORK2"/>
      <sheetName val="Annex_1_Sect_3a3"/>
      <sheetName val="Annex_1_Sect_3a_13"/>
      <sheetName val="Annex_1_Sect_3b3"/>
      <sheetName val="Annex_1_Sect_3c3"/>
      <sheetName val="HOURLY_RATES3"/>
      <sheetName val="INDIGINEOUS_ITEMS_2"/>
      <sheetName val="train_cash2"/>
      <sheetName val="accom_cash2"/>
      <sheetName val="PT_141-_Site_A_Landscape2"/>
      <sheetName val="d-safe_DELUXE2"/>
      <sheetName val="Back_up2"/>
      <sheetName val="Mall_waterproofing2"/>
      <sheetName val="MSCP_waterproofing2"/>
      <sheetName val="Duct_Accesories2"/>
      <sheetName val="GPL_Revenu_Update1"/>
      <sheetName val="DO_NOT_TOUCH1"/>
      <sheetName val="Work_Type1"/>
      <sheetName val="Common_Variables1"/>
      <sheetName val="[SHOPLIST_xls]70,/0s«iÆøí¬i1"/>
      <sheetName val="????_???_??2"/>
      <sheetName val="Labour_&amp;_Plant1"/>
      <sheetName val="Ave_wtd_rates1"/>
      <sheetName val="Debits_as_on_12_04_081"/>
      <sheetName val="STAFFSCHED_1"/>
      <sheetName val="TRIAL_BALANCE1"/>
      <sheetName val="Geneí¬_i1"/>
      <sheetName val="PROJECT_BRIEF(EX_NEW)1"/>
      <sheetName val="AREA_OF_APPLICATION1"/>
      <sheetName val="Floor_Box_1"/>
      <sheetName val="Materials_Cost(PCC)7"/>
      <sheetName val="India_F&amp;S_Template7"/>
      <sheetName val="IO_LIST7"/>
      <sheetName val="Material_7"/>
      <sheetName val="Quote_Sheet7"/>
      <sheetName val="BOQ_Direct_selling_cost7"/>
      <sheetName val="PRECAST_lightconc-II7"/>
      <sheetName val="final_abstract7"/>
      <sheetName val="Common_Variables2"/>
      <sheetName val="[SHOPLIST_xls]70,/0s«iÆøí¬i2"/>
      <sheetName val="GPL_Revenu_Update2"/>
      <sheetName val="DO_NOT_TOUCH2"/>
      <sheetName val="Work_Type2"/>
      <sheetName val="Labour_&amp;_Plant2"/>
      <sheetName val="Ave_wtd_rates2"/>
      <sheetName val="Debits_as_on_12_04_082"/>
      <sheetName val="STAFFSCHED_2"/>
      <sheetName val="TRIAL_BALANCE2"/>
      <sheetName val="[SHOPLIST_xls][SHOPLIST_xls]702"/>
      <sheetName val="PROJECT_BRIEF(EX_NEW)2"/>
      <sheetName val="Risk_Breakdown_Structure1"/>
      <sheetName val="steel_total1"/>
      <sheetName val="ELE_BOQ1"/>
      <sheetName val="steel_total"/>
      <sheetName val="ELE_BOQ"/>
      <sheetName val="CSC"/>
      <sheetName val="Data Sheet"/>
      <sheetName val="Base BM-rebar"/>
      <sheetName val="ACC"/>
      <sheetName val="Architect"/>
      <sheetName val="Materials "/>
      <sheetName val="Labour"/>
      <sheetName val="MAchinery(R1)"/>
      <sheetName val="AC"/>
      <sheetName val="Form 6"/>
      <sheetName val="gen"/>
      <sheetName val="Agenda"/>
      <sheetName val="Risks&amp;issues"/>
      <sheetName val="IMS_RiskAssess"/>
      <sheetName val="Risk Register"/>
      <sheetName val="ROAE"/>
      <sheetName val="Revised Front Page"/>
      <sheetName val="Diff Run01&amp;Run02"/>
      <sheetName val="ProvSums"/>
      <sheetName val="CCS Summary"/>
      <sheetName val="1 Carillion Staff"/>
      <sheetName val=" 2 Staff &amp; Gen labour"/>
      <sheetName val="3 Offices"/>
      <sheetName val="4 TempServ"/>
      <sheetName val="  5 Temp Wks"/>
      <sheetName val=" 6 Addn Plant"/>
      <sheetName val=" 7  Transport"/>
      <sheetName val=" 8 Testing"/>
      <sheetName val="9  Miscellaneous"/>
      <sheetName val="10  Design"/>
      <sheetName val=" 11 Insurances"/>
      <sheetName val=" 12 Client Req."/>
      <sheetName val="Risk List"/>
      <sheetName val="Track of Changes"/>
      <sheetName val="Bill 8 Doors &amp; Windows"/>
      <sheetName val="Bill 9 Finishes "/>
      <sheetName val="Bill 10 Specialities"/>
      <sheetName val="BaseWeight"/>
      <sheetName val="VIABILITY"/>
      <sheetName val="Material&amp;equipment"/>
      <sheetName val="opstat"/>
      <sheetName val="costs"/>
      <sheetName val="Final"/>
      <sheetName val="1.2 Staff Schedule"/>
      <sheetName val="1_2_Staff_Schedule"/>
      <sheetName val="11"/>
      <sheetName val="GFA_HQ_Building18"/>
      <sheetName val="GFA_Conference17"/>
      <sheetName val="BQ_External17"/>
      <sheetName val="Graph_Data_(DO_NOT_PRINT)16"/>
      <sheetName val="StattCo_yCharges16"/>
      <sheetName val="Penthouse_Apartment16"/>
      <sheetName val="LABOUR_HISTOGRAM17"/>
      <sheetName val="Chiet_tinh_dz2216"/>
      <sheetName val="Chiet_tinh_dz3516"/>
      <sheetName val="@risk_rents_and_incentives16"/>
      <sheetName val="Car_park_lease16"/>
      <sheetName val="Net_rent_analysis16"/>
      <sheetName val="Poz-1_16"/>
      <sheetName val="Lab_Cum_Hist16"/>
      <sheetName val="Raw_Data16"/>
      <sheetName val="Bill_No__216"/>
      <sheetName val="CT_Thang_Mo16"/>
      <sheetName val="budget_summary_(2)15"/>
      <sheetName val="Budget_Analysis_Summary15"/>
      <sheetName val="LEVEL_SHEET16"/>
      <sheetName val="SPT_vs_PHI16"/>
      <sheetName val="CT__PL15"/>
      <sheetName val="Projet,_methodes_&amp;_couts15"/>
      <sheetName val="Risques_majeurs_&amp;_Frais_Ind_15"/>
      <sheetName val="FOL_-_Bar16"/>
      <sheetName val="intr_stool_brkup15"/>
      <sheetName val="Tender_Summary16"/>
      <sheetName val="Insurance_Ext16"/>
      <sheetName val="Customize_Your_Invoice16"/>
      <sheetName val="HVAC_BoQ16"/>
      <sheetName val="Body_Sheet15"/>
      <sheetName val="1_0_Executive_Summary15"/>
      <sheetName val="Top_sheet15"/>
      <sheetName val="Ap_A13"/>
      <sheetName val="SHOPLIST_xls12"/>
      <sheetName val="Bill_214"/>
      <sheetName val="2_Div_14_13"/>
      <sheetName val="beam-reinft-IIInd_floor12"/>
      <sheetName val="beam-reinft-machine_rm12"/>
      <sheetName val="Bill_113"/>
      <sheetName val="Bill_313"/>
      <sheetName val="Bill_413"/>
      <sheetName val="Bill_513"/>
      <sheetName val="Bill_613"/>
      <sheetName val="Bill_713"/>
      <sheetName val="POWER_ASSUMPTIONS12"/>
      <sheetName val="Invoice_Summary12"/>
      <sheetName val="PROJECT_BRIEF13"/>
      <sheetName val="Civil_Boq11"/>
      <sheetName val="C_(3)13"/>
      <sheetName val="Dubai_golf12"/>
      <sheetName val="WITHOUT_C&amp;I_PROFIT_(3)11"/>
      <sheetName val="HIRED_LABOUR_CODE9"/>
      <sheetName val="PA-_Consutant_9"/>
      <sheetName val="foot-slab_reinft9"/>
      <sheetName val="Softscape_Buildup11"/>
      <sheetName val="Mat'l_Rate11"/>
      <sheetName val="VALVE_CHAMBERS8"/>
      <sheetName val="Fire_Hydrants8"/>
      <sheetName val="B_GATE_VALVE8"/>
      <sheetName val="Sub_G1_Fire8"/>
      <sheetName val="Sub_G12_Fire8"/>
      <sheetName val="Activity_List11"/>
      <sheetName val="BILL_COV9"/>
      <sheetName val="Ra__stair9"/>
      <sheetName val="DETAILED__BOQ9"/>
      <sheetName val="M-Book_for_Conc9"/>
      <sheetName val="M-Book_for_FW9"/>
      <sheetName val="Materials_Cost(PCC)8"/>
      <sheetName val="India_F&amp;S_Template8"/>
      <sheetName val="IO_LIST8"/>
      <sheetName val="Material_8"/>
      <sheetName val="Quote_Sheet8"/>
      <sheetName val="Day_work8"/>
      <sheetName val="Working_for_RCC7"/>
      <sheetName val="Div__027"/>
      <sheetName val="Div__037"/>
      <sheetName val="Div__047"/>
      <sheetName val="Div__057"/>
      <sheetName val="Div__067"/>
      <sheetName val="Div__077"/>
      <sheetName val="Div__087"/>
      <sheetName val="Div__097"/>
      <sheetName val="Div__107"/>
      <sheetName val="Div__117"/>
      <sheetName val="Div__127"/>
      <sheetName val="Div_137"/>
      <sheetName val="EXTERNAL_WORKS7"/>
      <sheetName val="PRODUCTIVITY_RATE7"/>
      <sheetName val="U_R_A_-_MASONRY7"/>
      <sheetName val="U_R_A_-_PLASTERING7"/>
      <sheetName val="U_R_A_-_TILING7"/>
      <sheetName val="U_R_A_-_GRANITE7"/>
      <sheetName val="V_C_2_-_EARTHWORK7"/>
      <sheetName val="V_C_9_-_CERAMIC7"/>
      <sheetName val="V_C_9_-_FINISHES7"/>
      <sheetName val="Elemental_Buildup6"/>
      <sheetName val="Eq__Mobilization7"/>
      <sheetName val="w't_table6"/>
      <sheetName val="bill_nb2-Plumbing_&amp;_Drainag6"/>
      <sheetName val="Pl_&amp;_Dr_B6"/>
      <sheetName val="Pl_&amp;_Dr_G6"/>
      <sheetName val="Pl_&amp;_Dr_M6"/>
      <sheetName val="Pl_&amp;_Dr_16"/>
      <sheetName val="Pl_&amp;_Dr_26"/>
      <sheetName val="Pl_&amp;_Dr_36"/>
      <sheetName val="Pl_&amp;_Dr_46"/>
      <sheetName val="Pl_&amp;_Dr_56"/>
      <sheetName val="Pl_&amp;_Dr_66"/>
      <sheetName val="Pl_&amp;_Dr_76"/>
      <sheetName val="Pl_&amp;_Dr_86"/>
      <sheetName val="Pl_&amp;_Dr_R6"/>
      <sheetName val="FF_B6"/>
      <sheetName val="FF_G6"/>
      <sheetName val="FF_M6"/>
      <sheetName val="FF_16"/>
      <sheetName val="FF_2_6"/>
      <sheetName val="FF_36"/>
      <sheetName val="FF_46"/>
      <sheetName val="FF_56"/>
      <sheetName val="FF_6_6"/>
      <sheetName val="FF_76"/>
      <sheetName val="FF_86"/>
      <sheetName val="FF_R6"/>
      <sheetName val="bill_nb3-FF6"/>
      <sheetName val="HVAC_B6"/>
      <sheetName val="HVAC_G6"/>
      <sheetName val="HVAC_M6"/>
      <sheetName val="HVAC_16"/>
      <sheetName val="HVAC_26"/>
      <sheetName val="HVAC_36"/>
      <sheetName val="HVAC_46"/>
      <sheetName val="HVAC_56"/>
      <sheetName val="HVAC_66"/>
      <sheetName val="HVAC_76"/>
      <sheetName val="HVAC_86"/>
      <sheetName val="HVAC_R6"/>
      <sheetName val="bill_nb4-HVAC6"/>
      <sheetName val="SC_B6"/>
      <sheetName val="SC_G6"/>
      <sheetName val="SC_M6"/>
      <sheetName val="SC_16"/>
      <sheetName val="SC_26"/>
      <sheetName val="SC_36"/>
      <sheetName val="SC_46"/>
      <sheetName val="SC_56"/>
      <sheetName val="SC_66"/>
      <sheetName val="SC_76"/>
      <sheetName val="SC_86"/>
      <sheetName val="SC_R6"/>
      <sheetName val="AV_B6"/>
      <sheetName val="AV_G6"/>
      <sheetName val="AV_M6"/>
      <sheetName val="AV_16"/>
      <sheetName val="AV_26"/>
      <sheetName val="AV_36"/>
      <sheetName val="AV_46"/>
      <sheetName val="AV_56"/>
      <sheetName val="AV_66"/>
      <sheetName val="AV_76"/>
      <sheetName val="AV_86"/>
      <sheetName val="EL_B6"/>
      <sheetName val="EL_M6"/>
      <sheetName val="EL_16"/>
      <sheetName val="EL_26"/>
      <sheetName val="EL_36"/>
      <sheetName val="EL_46"/>
      <sheetName val="EL_56"/>
      <sheetName val="EL_66"/>
      <sheetName val="EL_76"/>
      <sheetName val="EL_86"/>
      <sheetName val="EL_R6"/>
      <sheetName val="EL_TR6"/>
      <sheetName val="8-_EL6"/>
      <sheetName val="FA_B6"/>
      <sheetName val="FA_G6"/>
      <sheetName val="FA_M6"/>
      <sheetName val="FA_16"/>
      <sheetName val="FA_26"/>
      <sheetName val="FA_36"/>
      <sheetName val="FA_46"/>
      <sheetName val="FA_56"/>
      <sheetName val="FA_66"/>
      <sheetName val="FA_76"/>
      <sheetName val="FA_86"/>
      <sheetName val="FA_R6"/>
      <sheetName val="9-_FA6"/>
      <sheetName val="BOQ_Direct_selling_cost8"/>
      <sheetName val="CHART_OF_ACCOUNTS7"/>
      <sheetName val="B185-B-9_17"/>
      <sheetName val="B185-B-9_27"/>
      <sheetName val="Material_List_6"/>
      <sheetName val="E-Bill_No_6_A-O7"/>
      <sheetName val="B09_17"/>
      <sheetName val="Division_217"/>
      <sheetName val="Division_46"/>
      <sheetName val="Division_56"/>
      <sheetName val="Division_66"/>
      <sheetName val="Division_76"/>
      <sheetName val="Division_86"/>
      <sheetName val="Division_96"/>
      <sheetName val="Division_106"/>
      <sheetName val="Division_126"/>
      <sheetName val="Division_146"/>
      <sheetName val="Division_218"/>
      <sheetName val="Division_226"/>
      <sheetName val="Division_236"/>
      <sheetName val="Division_266"/>
      <sheetName val="Division_276"/>
      <sheetName val="Division_286"/>
      <sheetName val="Division_316"/>
      <sheetName val="Division_326"/>
      <sheetName val="Division_336"/>
      <sheetName val="PMWeb_data7"/>
      <sheetName val="PointNo_56"/>
      <sheetName val="SS_MH7"/>
      <sheetName val="2_2)Revised_Cash_Flow6"/>
      <sheetName val="입찰내역_발주처_양식6"/>
      <sheetName val="/VWVU))tÏØ0__6"/>
      <sheetName val="LIST_DO_NOT_REMOVE5"/>
      <sheetName val="Index_List6"/>
      <sheetName val="Type_List6"/>
      <sheetName val="File_Types6"/>
      <sheetName val="Chiet_t6"/>
      <sheetName val="Staffing_and_Rates_IA6"/>
      <sheetName val="B6_2_5"/>
      <sheetName val="PRECAST_lightconc-II8"/>
      <sheetName val="final_abstract8"/>
      <sheetName val="Summary_of_Work4"/>
      <sheetName val="Staff_Acco_4"/>
      <sheetName val="TBAL9697_-group_wise__sdpl4"/>
      <sheetName val="Employee_List4"/>
      <sheetName val="Project_Cost_Breakdown4"/>
      <sheetName val="Item-_Compact4"/>
      <sheetName val="E_&amp;_R4"/>
      <sheetName val="Рабочий_лист3"/>
      <sheetName val="SITE_WORK3"/>
      <sheetName val="Annex_1_Sect_3a4"/>
      <sheetName val="Annex_1_Sect_3a_14"/>
      <sheetName val="Annex_1_Sect_3b4"/>
      <sheetName val="Annex_1_Sect_3c4"/>
      <sheetName val="HOURLY_RATES4"/>
      <sheetName val="Rate_summary3"/>
      <sheetName val="PT_141-_Site_A_Landscape3"/>
      <sheetName val="RAB_AR&amp;STR3"/>
      <sheetName val="d-safe_DELUXE3"/>
      <sheetName val="Back_up3"/>
      <sheetName val="train_cash3"/>
      <sheetName val="accom_cash3"/>
      <sheetName val="INDIGINEOUS_ITEMS_3"/>
      <sheetName val="Duct_Accesories3"/>
      <sheetName val="Mall_waterproofing3"/>
      <sheetName val="MSCP_waterproofing3"/>
      <sheetName val="????_???_??3"/>
      <sheetName val="Common_Variables3"/>
      <sheetName val="[SHOPLIST_xls]70,/0s«iÆøí¬i3"/>
      <sheetName val="GPL_Revenu_Update3"/>
      <sheetName val="DO_NOT_TOUCH3"/>
      <sheetName val="Work_Type3"/>
      <sheetName val="Labour_&amp;_Plant3"/>
      <sheetName val="Ave_wtd_rates3"/>
      <sheetName val="Debits_as_on_12_04_083"/>
      <sheetName val="STAFFSCHED_3"/>
      <sheetName val="TRIAL_BALANCE3"/>
      <sheetName val="[SHOPLIST_xls][SHOPLIST_xls]703"/>
      <sheetName val="PROJECT_BRIEF(EX_NEW)3"/>
      <sheetName val="AREA_OF_APPLICATION2"/>
      <sheetName val="Risk_Breakdown_Structure2"/>
      <sheetName val="Geneí¬_i2"/>
      <sheetName val="steel_total2"/>
      <sheetName val="ELE_BOQ2"/>
      <sheetName val="AREAS"/>
      <sheetName val="Labour Rate "/>
      <sheetName val="(M+L)"/>
      <sheetName val="Names&amp;Cases"/>
      <sheetName val="BOQ (2)"/>
      <sheetName val="Names"/>
      <sheetName val="LABOUR RATE"/>
      <sheetName val="Material Rate"/>
      <sheetName val="Labor abs-PW"/>
      <sheetName val="Labor abs-NMR"/>
      <sheetName val="sheet6"/>
      <sheetName val="grid"/>
      <sheetName val="para"/>
      <sheetName val="kppl pl"/>
      <sheetName val="Basic Rates"/>
      <sheetName val="K"/>
      <sheetName val="Auswahl"/>
      <sheetName val="Areas_with_SF"/>
      <sheetName val="Area Breakdown PER LEVEL_LINK"/>
      <sheetName val="Lagerhalle"/>
      <sheetName val="Basisdaten"/>
      <sheetName val="CF Input"/>
      <sheetName val="Certificates"/>
      <sheetName val="DATA INPUT"/>
      <sheetName val="Vordruck-Nr. 7.1.3_D"/>
      <sheetName val="Ersatzteile"/>
      <sheetName val="A"/>
      <sheetName val="C"/>
      <sheetName val="D"/>
      <sheetName val="E"/>
      <sheetName val="G"/>
      <sheetName val="H"/>
      <sheetName val="I"/>
      <sheetName val="L"/>
      <sheetName val="M"/>
      <sheetName val="N"/>
      <sheetName val="O"/>
      <sheetName val="T"/>
      <sheetName val="U"/>
      <sheetName val="M&amp;A D"/>
      <sheetName val="M&amp;A E"/>
      <sheetName val="M&amp;A G"/>
      <sheetName val="GFA_HQ_Building19"/>
      <sheetName val="GFA_Conference18"/>
      <sheetName val="BQ_External18"/>
      <sheetName val="Penthouse_Apartment17"/>
      <sheetName val="Raw_Data17"/>
      <sheetName val="StattCo_yCharges17"/>
      <sheetName val="LEVEL_SHEET17"/>
      <sheetName val="SPT_vs_PHI17"/>
      <sheetName val="LABOUR_HISTOGRAM18"/>
      <sheetName val="Chiet_tinh_dz2217"/>
      <sheetName val="Chiet_tinh_dz3517"/>
      <sheetName val="@risk_rents_and_incentives17"/>
      <sheetName val="Car_park_lease17"/>
      <sheetName val="Net_rent_analysis17"/>
      <sheetName val="Poz-1_17"/>
      <sheetName val="Graph_Data_(DO_NOT_PRINT)17"/>
      <sheetName val="Bill_No__217"/>
      <sheetName val="CT_Thang_Mo17"/>
      <sheetName val="Lab_Cum_Hist17"/>
      <sheetName val="CT__PL16"/>
      <sheetName val="Projet,_methodes_&amp;_couts16"/>
      <sheetName val="Risques_majeurs_&amp;_Frais_Ind_16"/>
      <sheetName val="FOL_-_Bar17"/>
      <sheetName val="budget_summary_(2)16"/>
      <sheetName val="Budget_Analysis_Summary16"/>
      <sheetName val="intr_stool_brkup16"/>
      <sheetName val="Tender_Summary17"/>
      <sheetName val="Insurance_Ext17"/>
      <sheetName val="Customize_Your_Invoice17"/>
      <sheetName val="HVAC_BoQ17"/>
      <sheetName val="Body_Sheet16"/>
      <sheetName val="1_0_Executive_Summary16"/>
      <sheetName val="Top_sheet16"/>
      <sheetName val="Bill_215"/>
      <sheetName val="Ap_A14"/>
      <sheetName val="2_Div_14_14"/>
      <sheetName val="SHOPLIST_xls13"/>
      <sheetName val="beam-reinft-IIInd_floor13"/>
      <sheetName val="beam-reinft-machine_rm13"/>
      <sheetName val="Bill_114"/>
      <sheetName val="Bill_314"/>
      <sheetName val="Bill_414"/>
      <sheetName val="Bill_514"/>
      <sheetName val="Bill_614"/>
      <sheetName val="Bill_714"/>
      <sheetName val="POWER_ASSUMPTIONS13"/>
      <sheetName val="Civil_Boq12"/>
      <sheetName val="PROJECT_BRIEF14"/>
      <sheetName val="Invoice_Summary13"/>
      <sheetName val="C_(3)14"/>
      <sheetName val="Dubai_golf13"/>
      <sheetName val="Softscape_Buildup12"/>
      <sheetName val="Mat'l_Rate12"/>
      <sheetName val="WITHOUT_C&amp;I_PROFIT_(3)12"/>
      <sheetName val="Activity_List12"/>
      <sheetName val="HIRED_LABOUR_CODE10"/>
      <sheetName val="PA-_Consutant_10"/>
      <sheetName val="foot-slab_reinft10"/>
      <sheetName val="DETAILED__BOQ10"/>
      <sheetName val="M-Book_for_Conc10"/>
      <sheetName val="M-Book_for_FW10"/>
      <sheetName val="BILL_COV10"/>
      <sheetName val="Ra__stair10"/>
      <sheetName val="VALVE_CHAMBERS9"/>
      <sheetName val="Fire_Hydrants9"/>
      <sheetName val="B_GATE_VALVE9"/>
      <sheetName val="Sub_G1_Fire9"/>
      <sheetName val="Sub_G12_Fire9"/>
      <sheetName val="Eq__Mobilization8"/>
      <sheetName val="w't_table7"/>
      <sheetName val="Materials_Cost(PCC)9"/>
      <sheetName val="India_F&amp;S_Template9"/>
      <sheetName val="IO_LIST9"/>
      <sheetName val="Material_9"/>
      <sheetName val="Quote_Sheet9"/>
      <sheetName val="Day_work9"/>
      <sheetName val="bill_nb2-Plumbing_&amp;_Drainag7"/>
      <sheetName val="Pl_&amp;_Dr_B7"/>
      <sheetName val="Pl_&amp;_Dr_G7"/>
      <sheetName val="Pl_&amp;_Dr_M7"/>
      <sheetName val="Pl_&amp;_Dr_17"/>
      <sheetName val="Pl_&amp;_Dr_27"/>
      <sheetName val="Pl_&amp;_Dr_37"/>
      <sheetName val="Pl_&amp;_Dr_47"/>
      <sheetName val="Pl_&amp;_Dr_57"/>
      <sheetName val="Pl_&amp;_Dr_67"/>
      <sheetName val="Pl_&amp;_Dr_77"/>
      <sheetName val="Pl_&amp;_Dr_87"/>
      <sheetName val="Pl_&amp;_Dr_R7"/>
      <sheetName val="FF_B7"/>
      <sheetName val="FF_G7"/>
      <sheetName val="FF_M7"/>
      <sheetName val="FF_17"/>
      <sheetName val="FF_2_7"/>
      <sheetName val="FF_37"/>
      <sheetName val="FF_47"/>
      <sheetName val="FF_57"/>
      <sheetName val="FF_6_7"/>
      <sheetName val="FF_77"/>
      <sheetName val="FF_87"/>
      <sheetName val="FF_R7"/>
      <sheetName val="bill_nb3-FF7"/>
      <sheetName val="HVAC_B7"/>
      <sheetName val="HVAC_G7"/>
      <sheetName val="HVAC_M7"/>
      <sheetName val="HVAC_17"/>
      <sheetName val="HVAC_27"/>
      <sheetName val="HVAC_37"/>
      <sheetName val="HVAC_47"/>
      <sheetName val="HVAC_57"/>
      <sheetName val="HVAC_67"/>
      <sheetName val="HVAC_77"/>
      <sheetName val="HVAC_87"/>
      <sheetName val="HVAC_R7"/>
      <sheetName val="bill_nb4-HVAC7"/>
      <sheetName val="SC_B7"/>
      <sheetName val="SC_G7"/>
      <sheetName val="SC_M7"/>
      <sheetName val="SC_17"/>
      <sheetName val="SC_27"/>
      <sheetName val="SC_37"/>
      <sheetName val="SC_47"/>
      <sheetName val="SC_57"/>
      <sheetName val="SC_67"/>
      <sheetName val="SC_77"/>
      <sheetName val="SC_87"/>
      <sheetName val="SC_R7"/>
      <sheetName val="AV_B7"/>
      <sheetName val="AV_G7"/>
      <sheetName val="AV_M7"/>
      <sheetName val="AV_17"/>
      <sheetName val="AV_27"/>
      <sheetName val="AV_37"/>
      <sheetName val="AV_47"/>
      <sheetName val="AV_57"/>
      <sheetName val="AV_67"/>
      <sheetName val="AV_77"/>
      <sheetName val="AV_87"/>
      <sheetName val="EL_B7"/>
      <sheetName val="EL_M7"/>
      <sheetName val="EL_17"/>
      <sheetName val="EL_27"/>
      <sheetName val="EL_37"/>
      <sheetName val="EL_47"/>
      <sheetName val="EL_57"/>
      <sheetName val="EL_67"/>
      <sheetName val="EL_77"/>
      <sheetName val="EL_87"/>
      <sheetName val="EL_R7"/>
      <sheetName val="EL_TR7"/>
      <sheetName val="8-_EL7"/>
      <sheetName val="FA_B7"/>
      <sheetName val="FA_G7"/>
      <sheetName val="FA_M7"/>
      <sheetName val="FA_17"/>
      <sheetName val="FA_27"/>
      <sheetName val="FA_37"/>
      <sheetName val="FA_47"/>
      <sheetName val="FA_57"/>
      <sheetName val="FA_67"/>
      <sheetName val="FA_77"/>
      <sheetName val="FA_87"/>
      <sheetName val="FA_R7"/>
      <sheetName val="9-_FA7"/>
      <sheetName val="B09_18"/>
      <sheetName val="BOQ_Direct_selling_cost9"/>
      <sheetName val="CHART_OF_ACCOUNTS8"/>
      <sheetName val="Working_for_RCC8"/>
      <sheetName val="B185-B-9_18"/>
      <sheetName val="B185-B-9_28"/>
      <sheetName val="E-Bill_No_6_A-O8"/>
      <sheetName val="Div__028"/>
      <sheetName val="Div__038"/>
      <sheetName val="Div__048"/>
      <sheetName val="Div__058"/>
      <sheetName val="Div__068"/>
      <sheetName val="Div__078"/>
      <sheetName val="Div__088"/>
      <sheetName val="Div__098"/>
      <sheetName val="Div__108"/>
      <sheetName val="Div__118"/>
      <sheetName val="Div__128"/>
      <sheetName val="Div_138"/>
      <sheetName val="EXTERNAL_WORKS8"/>
      <sheetName val="PRODUCTIVITY_RATE8"/>
      <sheetName val="U_R_A_-_MASONRY8"/>
      <sheetName val="U_R_A_-_PLASTERING8"/>
      <sheetName val="U_R_A_-_TILING8"/>
      <sheetName val="U_R_A_-_GRANITE8"/>
      <sheetName val="V_C_2_-_EARTHWORK8"/>
      <sheetName val="V_C_9_-_CERAMIC8"/>
      <sheetName val="V_C_9_-_FINISHES8"/>
      <sheetName val="Division_219"/>
      <sheetName val="Division_47"/>
      <sheetName val="Division_57"/>
      <sheetName val="Division_67"/>
      <sheetName val="Division_77"/>
      <sheetName val="Division_87"/>
      <sheetName val="Division_97"/>
      <sheetName val="Division_107"/>
      <sheetName val="Division_127"/>
      <sheetName val="Division_147"/>
      <sheetName val="Division_2110"/>
      <sheetName val="Division_227"/>
      <sheetName val="Division_237"/>
      <sheetName val="Division_267"/>
      <sheetName val="Division_277"/>
      <sheetName val="Division_287"/>
      <sheetName val="Division_317"/>
      <sheetName val="Division_327"/>
      <sheetName val="Division_337"/>
      <sheetName val="PMWeb_data8"/>
      <sheetName val="Elemental_Buildup7"/>
      <sheetName val="PointNo_57"/>
      <sheetName val="2_2)Revised_Cash_Flow7"/>
      <sheetName val="SS_MH8"/>
      <sheetName val="입찰내역_발주처_양식7"/>
      <sheetName val="Material_List_7"/>
      <sheetName val="/VWVU))tÏØ0__7"/>
      <sheetName val="LIST_DO_NOT_REMOVE6"/>
      <sheetName val="Index_List7"/>
      <sheetName val="Type_List7"/>
      <sheetName val="File_Types7"/>
      <sheetName val="Chiet_t7"/>
      <sheetName val="Staffing_and_Rates_IA7"/>
      <sheetName val="Project_Cost_Breakdown5"/>
      <sheetName val="PRECAST_lightconc-II9"/>
      <sheetName val="final_abstract9"/>
      <sheetName val="Staff_Acco_5"/>
      <sheetName val="TBAL9697_-group_wise__sdpl5"/>
      <sheetName val="Summary_of_Work5"/>
      <sheetName val="Employee_List5"/>
      <sheetName val="Рабочий_лист4"/>
      <sheetName val="B6_2_6"/>
      <sheetName val="Item-_Compact5"/>
      <sheetName val="E_&amp;_R5"/>
      <sheetName val="Annex_1_Sect_3a5"/>
      <sheetName val="Annex_1_Sect_3a_15"/>
      <sheetName val="Annex_1_Sect_3b5"/>
      <sheetName val="Annex_1_Sect_3c5"/>
      <sheetName val="HOURLY_RATES5"/>
      <sheetName val="SITE_WORK4"/>
      <sheetName val="d-safe_DELUXE4"/>
      <sheetName val="PT_141-_Site_A_Landscape4"/>
      <sheetName val="Rate_summary4"/>
      <sheetName val="RAB_AR&amp;STR4"/>
      <sheetName val="Back_up4"/>
      <sheetName val="train_cash4"/>
      <sheetName val="accom_cash4"/>
      <sheetName val="INDIGINEOUS_ITEMS_4"/>
      <sheetName val="Duct_Accesories4"/>
      <sheetName val="Mall_waterproofing4"/>
      <sheetName val="MSCP_waterproofing4"/>
      <sheetName val="????_???_??4"/>
      <sheetName val="Labour_&amp;_Plant4"/>
      <sheetName val="Ave_wtd_rates4"/>
      <sheetName val="Debits_as_on_12_04_084"/>
      <sheetName val="STAFFSCHED_4"/>
      <sheetName val="TRIAL_BALANCE4"/>
      <sheetName val="[SHOPLIST_xls][SHOPLIST_xls]704"/>
      <sheetName val="[SHOPLIST_xls]70,/0s«iÆøí¬i4"/>
      <sheetName val="Common_Variables4"/>
      <sheetName val="GPL_Revenu_Update4"/>
      <sheetName val="DO_NOT_TOUCH4"/>
      <sheetName val="Work_Type4"/>
      <sheetName val="PROJECT_BRIEF(EX_NEW)4"/>
      <sheetName val="AREA_OF_APPLICATION3"/>
      <sheetName val="Risk_Breakdown_Structure3"/>
      <sheetName val="Geneí¬_i3"/>
      <sheetName val="steel_total3"/>
      <sheetName val="ELE_BOQ3"/>
      <sheetName val="Resumo_Empreitadas"/>
      <sheetName val="PPA_Summary"/>
      <sheetName val="%_prog_figs_-u5_and_total"/>
      <sheetName val="Gra¦)_x0"/>
      <sheetName val="_VWVU)_x"/>
      <sheetName val="_VWVU))tÏØ0__1"/>
      <sheetName val="door"/>
      <sheetName val="window"/>
      <sheetName val="Dropdowns"/>
      <sheetName val="BLOCK-A (MEA.SHEET)"/>
      <sheetName val="SO"/>
      <sheetName val="Equipment_Rates"/>
      <sheetName val="Project"/>
      <sheetName val="PRICE INFO"/>
      <sheetName val="RC SUMMARY"/>
      <sheetName val="LABOUR PRODUCTIVITY-TAV"/>
      <sheetName val="MATERIAL PRICES"/>
      <sheetName val="Labour Costs"/>
      <sheetName val="allowances"/>
      <sheetName val="tender allowances"/>
      <sheetName val=" Summary BKG 034"/>
      <sheetName val="BILL 3R"/>
      <sheetName val="anti-termite"/>
      <sheetName val="Ewaan Show Kitchen (2)"/>
      <sheetName val="Cash Flow Working"/>
      <sheetName val="BOQp4"/>
      <sheetName val="DATI_CONS"/>
      <sheetName val="2F 회의실견적(5_14 일대)"/>
      <sheetName val=" HIT-&gt;HMC 견적(3900)"/>
      <sheetName val="Appendix B"/>
      <sheetName val="[SHOPLIST.xls]/VWVU))tÏØ0__3"/>
      <sheetName val="[SHOPLIST.xls]70,/0s«_iÆø_í¬_i"/>
      <sheetName val="[SHOPLIST.xls]70?,/0?s«i?Æøí¬i?"/>
      <sheetName val="Hic_150EOffice"/>
      <sheetName val="RMOPS"/>
      <sheetName val="Finansal tamamlanma Eğrisi"/>
      <sheetName val="Tables"/>
      <sheetName val="Calculation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hist&amp;proj"/>
      <sheetName val="Package-2"/>
      <sheetName val="Combined Results "/>
      <sheetName val="Cashflow"/>
      <sheetName val="RA"/>
      <sheetName val="Qtys ZamZam (Del. before)"/>
      <sheetName val="Qtys Relocation (Del before)"/>
      <sheetName val=" Qtys Sub &amp; Tents (Del. before)"/>
      <sheetName val="Qtys  Signages (Del. before)"/>
      <sheetName val="Qtys Temporary Passages (Del)"/>
      <sheetName val=" Qtys Ser. Rooms (Del before)"/>
      <sheetName val="Attach 4-18"/>
      <sheetName val="TTL"/>
      <sheetName val="SubS2"/>
      <sheetName val="LMP"/>
      <sheetName val="PC"/>
      <sheetName val="[SHOPLIST_xls][SHOPLIST_xls]70_"/>
      <sheetName val="E_H_-_H__W_P_"/>
      <sheetName val="E__H__Treatment_for_pile_cap"/>
      <sheetName val="Form_6"/>
      <sheetName val="Risk_Register"/>
      <sheetName val="Revised_Front_Page"/>
      <sheetName val="Diff_Run01&amp;Run02"/>
      <sheetName val="CCS_Summary"/>
      <sheetName val="1_Carillion_Staff"/>
      <sheetName val="_2_Staff_&amp;_Gen_labour"/>
      <sheetName val="3_Offices"/>
      <sheetName val="4_TempServ"/>
      <sheetName val="__5_Temp_Wks"/>
      <sheetName val="_6_Addn_Plant"/>
      <sheetName val="_7__Transport"/>
      <sheetName val="_8_Testing"/>
      <sheetName val="9__Miscellaneous"/>
      <sheetName val="10__Design"/>
      <sheetName val="_11_Insurances"/>
      <sheetName val="_12_Client_Req_"/>
      <sheetName val="Risk_List"/>
      <sheetName val="Track_of_Changes"/>
      <sheetName val="Bill_8_Doors_&amp;_Windows"/>
      <sheetName val="Bill_9_Finishes_"/>
      <sheetName val="Bill_10_Specialities"/>
      <sheetName val="Cashflow_projection"/>
      <sheetName val="MN T.B."/>
      <sheetName val="COMPLEXALL"/>
      <sheetName val="Site Dev BOQ"/>
      <sheetName val="Config-C"/>
      <sheetName val="Service"/>
      <sheetName val="Results"/>
      <sheetName val="[SHOPLIST_xls]70"/>
      <sheetName val="[SHOPLIST_xls]70,"/>
      <sheetName val="[SHOPLIST_xls]/VW"/>
      <sheetName val="[SHOPLIST_xls]/VWVU))tÏØ0__"/>
      <sheetName val="[SHOPLIST_xls]/VWVU))tÏØ0__1"/>
      <sheetName val="Materials_"/>
      <sheetName val="STAIR-A"/>
      <sheetName val="B1"/>
      <sheetName val="Estimation"/>
      <sheetName val="PB"/>
      <sheetName val="May 05"/>
      <sheetName val="April 05"/>
      <sheetName val="Aug 05"/>
      <sheetName val="July 05"/>
      <sheetName val="June 05"/>
      <sheetName val="Nov 05"/>
      <sheetName val="Oct 05"/>
      <sheetName val="Sep 05"/>
      <sheetName val="70_x0000_,/0_x0000_s«_x0008_i_x"/>
      <sheetName val="ConferenceCentre_x005f_x005f_x0"/>
      <sheetName val="Geneí¬_x005f_x005f_x005f_x0008_"/>
      <sheetName val="70_x005f_x005f_x005f_x0000_,_0_"/>
      <sheetName val="[SHOPLIST.xls][SHOPLIST.xls]70"/>
      <sheetName val="B-3.2 EB"/>
      <sheetName val="Ragama"/>
      <sheetName val="B-3"/>
      <sheetName val="Dropdown List"/>
      <sheetName val="Dash board"/>
      <sheetName val="Harewood"/>
      <sheetName val="Detbal"/>
      <sheetName val="[SHOPLIST.xls]/VWVU))tÏØ0__4"/>
      <sheetName val="2 Plex"/>
      <sheetName val="Sheet1 (2)"/>
      <sheetName val="4 Plex"/>
      <sheetName val="6 Plex "/>
      <sheetName val="Detailed Summary"/>
      <sheetName val="Sheet1 (3)"/>
      <sheetName val="Sheet1 (4)"/>
      <sheetName val="Print"/>
      <sheetName val="HB CEC schd 4.2"/>
      <sheetName val="HB CEC schd 4.3"/>
      <sheetName val="HB CEC schd 5.2"/>
      <sheetName val="HB CEC schd 6.2"/>
      <sheetName val="HB CEC schd 7.2"/>
      <sheetName val="HB CEC schd 9.2"/>
      <sheetName val="Doha Farm"/>
      <sheetName val="precast RC element"/>
      <sheetName val="pile Fabrication"/>
      <sheetName val="New Bld"/>
      <sheetName val="BHANDUP"/>
      <sheetName val="Bill-1"/>
      <sheetName val="PRL"/>
      <sheetName val="Div.07 Thermal &amp; Moisture"/>
      <sheetName val="Data Validation"/>
      <sheetName val="TOSHIBA-Structure"/>
      <sheetName val="NKC6"/>
      <sheetName val="Div26 - Elect"/>
      <sheetName val="CHUNG CU CARRILON"/>
      <sheetName val="Rate_analysis12"/>
      <sheetName val="Base_BM-rebar"/>
      <sheetName val="Area_Breakdown_PER_LEVEL_LINK"/>
      <sheetName val="CF_Input"/>
      <sheetName val="DATA_INPUT"/>
      <sheetName val="Vordruck-Nr__7_1_3_D"/>
      <sheetName val="M&amp;A_D"/>
      <sheetName val="M&amp;A_E"/>
      <sheetName val="M&amp;A_G"/>
      <sheetName val="Z-_GENERAL_PRICE_SUMMARY1"/>
      <sheetName val="[SHOPLIST_xls]/VWVU))"/>
      <sheetName val="Rate_analysis13"/>
      <sheetName val="[SHOPLIST_xls]701"/>
      <sheetName val="[SHOPLIST_xls]70,1"/>
      <sheetName val="Resumo_Empreitadas1"/>
      <sheetName val="Materials_1"/>
      <sheetName val="Base_BM-rebar1"/>
      <sheetName val="PPA_Summary1"/>
      <sheetName val="Mix_Design1"/>
      <sheetName val="Cashflow_projection1"/>
      <sheetName val="Area_Breakdown_PER_LEVEL_LINK1"/>
      <sheetName val="CF_Input1"/>
      <sheetName val="DATA_INPUT1"/>
      <sheetName val="Vordruck-Nr__7_1_3_D1"/>
      <sheetName val="M&amp;A_D1"/>
      <sheetName val="M&amp;A_E1"/>
      <sheetName val="M&amp;A_G1"/>
      <sheetName val="Z-_GENERAL_PRICE_SUMMARY2"/>
      <sheetName val="Equipment_Rates1"/>
      <sheetName val="E_H_-_H__W_P_1"/>
      <sheetName val="E__H__Treatment_for_pile_cap1"/>
      <sheetName val="GS"/>
      <sheetName val="1 - Main Building"/>
      <sheetName val="1 - Summary"/>
      <sheetName val="2 - Landscaping Works"/>
      <sheetName val="2 - Summary"/>
      <sheetName val="4 - Bldg Infra"/>
      <sheetName val="4 - Summary"/>
      <sheetName val="Trade Summary"/>
      <sheetName val="GFA_HQ_Building20"/>
      <sheetName val="GFA_Conference19"/>
      <sheetName val="BQ_External19"/>
      <sheetName val="Graph_Data_(DO_NOT_PRINT)18"/>
      <sheetName val="StattCo_yCharges18"/>
      <sheetName val="Penthouse_Apartment18"/>
      <sheetName val="LABOUR_HISTOGRAM19"/>
      <sheetName val="Chiet_tinh_dz2218"/>
      <sheetName val="Chiet_tinh_dz3518"/>
      <sheetName val="@risk_rents_and_incentives18"/>
      <sheetName val="Car_park_lease18"/>
      <sheetName val="Net_rent_analysis18"/>
      <sheetName val="Poz-1_18"/>
      <sheetName val="Lab_Cum_Hist18"/>
      <sheetName val="Raw_Data18"/>
      <sheetName val="Bill_No__218"/>
      <sheetName val="CT_Thang_Mo18"/>
      <sheetName val="budget_summary_(2)17"/>
      <sheetName val="Budget_Analysis_Summary17"/>
      <sheetName val="LEVEL_SHEET18"/>
      <sheetName val="SPT_vs_PHI18"/>
      <sheetName val="CT__PL17"/>
      <sheetName val="Projet,_methodes_&amp;_couts17"/>
      <sheetName val="Risques_majeurs_&amp;_Frais_Ind_17"/>
      <sheetName val="FOL_-_Bar18"/>
      <sheetName val="intr_stool_brkup17"/>
      <sheetName val="Tender_Summary18"/>
      <sheetName val="Insurance_Ext18"/>
      <sheetName val="Customize_Your_Invoice18"/>
      <sheetName val="HVAC_BoQ18"/>
      <sheetName val="Body_Sheet17"/>
      <sheetName val="1_0_Executive_Summary17"/>
      <sheetName val="Top_sheet17"/>
      <sheetName val="Ap_A15"/>
      <sheetName val="SHOPLIST_xls14"/>
      <sheetName val="Bill_216"/>
      <sheetName val="2_Div_14_15"/>
      <sheetName val="beam-reinft-IIInd_floor14"/>
      <sheetName val="beam-reinft-machine_rm14"/>
      <sheetName val="Bill_115"/>
      <sheetName val="Bill_315"/>
      <sheetName val="Bill_415"/>
      <sheetName val="Bill_515"/>
      <sheetName val="Bill_615"/>
      <sheetName val="Bill_715"/>
      <sheetName val="POWER_ASSUMPTIONS14"/>
      <sheetName val="Invoice_Summary14"/>
      <sheetName val="PROJECT_BRIEF15"/>
      <sheetName val="Civil_Boq13"/>
      <sheetName val="C_(3)15"/>
      <sheetName val="Dubai_golf14"/>
      <sheetName val="WITHOUT_C&amp;I_PROFIT_(3)13"/>
      <sheetName val="HIRED_LABOUR_CODE11"/>
      <sheetName val="PA-_Consutant_11"/>
      <sheetName val="foot-slab_reinft11"/>
      <sheetName val="Softscape_Buildup13"/>
      <sheetName val="Mat'l_Rate13"/>
      <sheetName val="VALVE_CHAMBERS10"/>
      <sheetName val="Fire_Hydrants10"/>
      <sheetName val="B_GATE_VALVE10"/>
      <sheetName val="Sub_G1_Fire10"/>
      <sheetName val="Sub_G12_Fire10"/>
      <sheetName val="Activity_List13"/>
      <sheetName val="BILL_COV11"/>
      <sheetName val="Ra__stair11"/>
      <sheetName val="DETAILED__BOQ11"/>
      <sheetName val="M-Book_for_Conc11"/>
      <sheetName val="M-Book_for_FW11"/>
      <sheetName val="Materials_Cost(PCC)10"/>
      <sheetName val="India_F&amp;S_Template10"/>
      <sheetName val="IO_LIST10"/>
      <sheetName val="Material_10"/>
      <sheetName val="Quote_Sheet10"/>
      <sheetName val="Day_work10"/>
      <sheetName val="Working_for_RCC9"/>
      <sheetName val="Div__029"/>
      <sheetName val="Div__039"/>
      <sheetName val="Div__049"/>
      <sheetName val="Div__059"/>
      <sheetName val="Div__069"/>
      <sheetName val="Div__079"/>
      <sheetName val="Div__089"/>
      <sheetName val="Div__099"/>
      <sheetName val="Div__109"/>
      <sheetName val="Div__119"/>
      <sheetName val="Div__129"/>
      <sheetName val="Div_139"/>
      <sheetName val="EXTERNAL_WORKS9"/>
      <sheetName val="PRODUCTIVITY_RATE9"/>
      <sheetName val="U_R_A_-_MASONRY9"/>
      <sheetName val="U_R_A_-_PLASTERING9"/>
      <sheetName val="U_R_A_-_TILING9"/>
      <sheetName val="U_R_A_-_GRANITE9"/>
      <sheetName val="V_C_2_-_EARTHWORK9"/>
      <sheetName val="V_C_9_-_CERAMIC9"/>
      <sheetName val="V_C_9_-_FINISHES9"/>
      <sheetName val="Elemental_Buildup8"/>
      <sheetName val="Eq__Mobilization9"/>
      <sheetName val="w't_table8"/>
      <sheetName val="bill_nb2-Plumbing_&amp;_Drainag8"/>
      <sheetName val="Pl_&amp;_Dr_B8"/>
      <sheetName val="Pl_&amp;_Dr_G8"/>
      <sheetName val="Pl_&amp;_Dr_M8"/>
      <sheetName val="Pl_&amp;_Dr_18"/>
      <sheetName val="Pl_&amp;_Dr_28"/>
      <sheetName val="Pl_&amp;_Dr_38"/>
      <sheetName val="Pl_&amp;_Dr_48"/>
      <sheetName val="Pl_&amp;_Dr_58"/>
      <sheetName val="Pl_&amp;_Dr_68"/>
      <sheetName val="Pl_&amp;_Dr_78"/>
      <sheetName val="Pl_&amp;_Dr_88"/>
      <sheetName val="Pl_&amp;_Dr_R8"/>
      <sheetName val="FF_B8"/>
      <sheetName val="FF_G8"/>
      <sheetName val="FF_M8"/>
      <sheetName val="FF_18"/>
      <sheetName val="FF_2_8"/>
      <sheetName val="FF_38"/>
      <sheetName val="FF_48"/>
      <sheetName val="FF_58"/>
      <sheetName val="FF_6_8"/>
      <sheetName val="FF_78"/>
      <sheetName val="FF_88"/>
      <sheetName val="FF_R8"/>
      <sheetName val="bill_nb3-FF8"/>
      <sheetName val="HVAC_B8"/>
      <sheetName val="HVAC_G8"/>
      <sheetName val="HVAC_M8"/>
      <sheetName val="HVAC_18"/>
      <sheetName val="HVAC_28"/>
      <sheetName val="HVAC_38"/>
      <sheetName val="HVAC_48"/>
      <sheetName val="HVAC_58"/>
      <sheetName val="HVAC_68"/>
      <sheetName val="HVAC_78"/>
      <sheetName val="HVAC_88"/>
      <sheetName val="HVAC_R8"/>
      <sheetName val="bill_nb4-HVAC8"/>
      <sheetName val="SC_B8"/>
      <sheetName val="SC_G8"/>
      <sheetName val="SC_M8"/>
      <sheetName val="SC_18"/>
      <sheetName val="SC_28"/>
      <sheetName val="SC_38"/>
      <sheetName val="SC_48"/>
      <sheetName val="SC_58"/>
      <sheetName val="SC_68"/>
      <sheetName val="SC_78"/>
      <sheetName val="SC_88"/>
      <sheetName val="SC_R8"/>
      <sheetName val="AV_B8"/>
      <sheetName val="AV_G8"/>
      <sheetName val="AV_M8"/>
      <sheetName val="AV_18"/>
      <sheetName val="AV_28"/>
      <sheetName val="AV_38"/>
      <sheetName val="AV_48"/>
      <sheetName val="AV_58"/>
      <sheetName val="AV_68"/>
      <sheetName val="AV_78"/>
      <sheetName val="AV_88"/>
      <sheetName val="EL_B8"/>
      <sheetName val="EL_M8"/>
      <sheetName val="EL_18"/>
      <sheetName val="EL_28"/>
      <sheetName val="EL_38"/>
      <sheetName val="EL_48"/>
      <sheetName val="EL_58"/>
      <sheetName val="EL_68"/>
      <sheetName val="EL_78"/>
      <sheetName val="EL_88"/>
      <sheetName val="EL_R8"/>
      <sheetName val="EL_TR8"/>
      <sheetName val="8-_EL8"/>
      <sheetName val="FA_B8"/>
      <sheetName val="FA_G8"/>
      <sheetName val="FA_M8"/>
      <sheetName val="FA_18"/>
      <sheetName val="FA_28"/>
      <sheetName val="FA_38"/>
      <sheetName val="FA_48"/>
      <sheetName val="FA_58"/>
      <sheetName val="FA_68"/>
      <sheetName val="FA_78"/>
      <sheetName val="FA_88"/>
      <sheetName val="FA_R8"/>
      <sheetName val="9-_FA8"/>
      <sheetName val="BOQ_Direct_selling_cost10"/>
      <sheetName val="CHART_OF_ACCOUNTS9"/>
      <sheetName val="B185-B-9_19"/>
      <sheetName val="B185-B-9_29"/>
      <sheetName val="Material_List_8"/>
      <sheetName val="E-Bill_No_6_A-O9"/>
      <sheetName val="B09_19"/>
      <sheetName val="Division_220"/>
      <sheetName val="Division_48"/>
      <sheetName val="Division_58"/>
      <sheetName val="Division_68"/>
      <sheetName val="Division_78"/>
      <sheetName val="Division_88"/>
      <sheetName val="Division_98"/>
      <sheetName val="Division_108"/>
      <sheetName val="Division_128"/>
      <sheetName val="Division_148"/>
      <sheetName val="Division_2111"/>
      <sheetName val="Division_228"/>
      <sheetName val="Division_238"/>
      <sheetName val="Division_268"/>
      <sheetName val="Division_278"/>
      <sheetName val="Division_288"/>
      <sheetName val="Division_318"/>
      <sheetName val="Division_328"/>
      <sheetName val="Division_338"/>
      <sheetName val="PMWeb_data9"/>
      <sheetName val="PointNo_58"/>
      <sheetName val="SS_MH9"/>
      <sheetName val="2_2)Revised_Cash_Flow8"/>
      <sheetName val="입찰내역_발주처_양식8"/>
      <sheetName val="/VWVU))tÏØ0__8"/>
      <sheetName val="LIST_DO_NOT_REMOVE7"/>
      <sheetName val="Index_List8"/>
      <sheetName val="Type_List8"/>
      <sheetName val="File_Types8"/>
      <sheetName val="Chiet_t8"/>
      <sheetName val="Staffing_and_Rates_IA8"/>
      <sheetName val="B6_2_7"/>
      <sheetName val="PRECAST_lightconc-II10"/>
      <sheetName val="final_abstract10"/>
      <sheetName val="Summary_of_Work6"/>
      <sheetName val="Staff_Acco_6"/>
      <sheetName val="TBAL9697_-group_wise__sdpl6"/>
      <sheetName val="Employee_List6"/>
      <sheetName val="Project_Cost_Breakdown6"/>
      <sheetName val="Item-_Compact6"/>
      <sheetName val="E_&amp;_R6"/>
      <sheetName val="Рабочий_лист5"/>
      <sheetName val="SITE_WORK5"/>
      <sheetName val="Rate_summary5"/>
      <sheetName val="d-safe_DELUXE5"/>
      <sheetName val="Back_up5"/>
      <sheetName val="PT_141-_Site_A_Landscape5"/>
      <sheetName val="Annex_1_Sect_3a6"/>
      <sheetName val="Annex_1_Sect_3a_16"/>
      <sheetName val="Annex_1_Sect_3b6"/>
      <sheetName val="Annex_1_Sect_3c6"/>
      <sheetName val="HOURLY_RATES6"/>
      <sheetName val="RAB_AR&amp;STR5"/>
      <sheetName val="INDIGINEOUS_ITEMS_5"/>
      <sheetName val="train_cash5"/>
      <sheetName val="accom_cash5"/>
      <sheetName val="Duct_Accesories5"/>
      <sheetName val="Mall_waterproofing5"/>
      <sheetName val="MSCP_waterproofing5"/>
      <sheetName val="????_???_??5"/>
      <sheetName val="Common_Variables5"/>
      <sheetName val="[SHOPLIST_xls]70,/0s«iÆøí¬i5"/>
      <sheetName val="GPL_Revenu_Update5"/>
      <sheetName val="DO_NOT_TOUCH5"/>
      <sheetName val="Work_Type5"/>
      <sheetName val="Labour_&amp;_Plant5"/>
      <sheetName val="Ave_wtd_rates5"/>
      <sheetName val="Debits_as_on_12_04_085"/>
      <sheetName val="STAFFSCHED_5"/>
      <sheetName val="TRIAL_BALANCE5"/>
      <sheetName val="[SHOPLIST_xls][SHOPLIST_xls]705"/>
      <sheetName val="PROJECT_BRIEF(EX_NEW)5"/>
      <sheetName val="Risk_Breakdown_Structure4"/>
      <sheetName val="AREA_OF_APPLICATION4"/>
      <sheetName val="Geneí¬_i4"/>
      <sheetName val="steel_total4"/>
      <sheetName val="ELE_BOQ4"/>
      <sheetName val="%_prog_figs_-u5_and_total1"/>
      <sheetName val="_VWVU))tÏØ0__2"/>
      <sheetName val="Floor_Box_2"/>
      <sheetName val="[SHOPLIST_xls][SHOPLIST_xls][SH"/>
      <sheetName val="Site_Dev_BOQ"/>
      <sheetName val="Dash_board"/>
      <sheetName val="Data_Sheet"/>
      <sheetName val="tender_allowances"/>
      <sheetName val="_Summary_BKG_034"/>
      <sheetName val="BILL_3R"/>
      <sheetName val="1_2_Staff_Schedule1"/>
      <sheetName val="Bill_10"/>
      <sheetName val="[SHOPLIST_xls]/VWVU))tÏØ0__11"/>
      <sheetName val="[SHOPLIST_xls]/VWVU))tÏØ0__2"/>
      <sheetName val="[SHOPLIST_xls]/VWVU))tÏØ0__3"/>
      <sheetName val="[SHOPLIST_xls]70,/0s«_iÆø_í¬_i"/>
      <sheetName val="[SHOPLIST_xls]70?,/0?s«i?Æøí¬i?"/>
      <sheetName val="Labour_Costs"/>
      <sheetName val="BLOCK-A_(MEA_SHEET)"/>
      <sheetName val="/VWVU))tÏØ0__9"/>
      <sheetName val="Cost_any"/>
      <sheetName val="Set"/>
      <sheetName val="abs-boq"/>
      <sheetName val="New Rates"/>
      <sheetName val="IRR_CHAMBER"/>
      <sheetName val="material"/>
      <sheetName val="Labour Rates"/>
      <sheetName val="machinery"/>
      <sheetName val="Sheet5"/>
      <sheetName val="Status "/>
      <sheetName val="CLIENT BUDGET"/>
      <sheetName val="Reco-June 2019"/>
      <sheetName val="REMINING PROGRESS"/>
      <sheetName val="OS&amp;E  IT"/>
      <sheetName val="PAID AMOUNT"/>
      <sheetName val="IPA.21"/>
      <sheetName val="Order by owner"/>
      <sheetName val="IT"/>
      <sheetName val="PERLIM. Sammary"/>
      <sheetName val="KBEC"/>
      <sheetName val="retention"/>
      <sheetName val="RECOVER OF DOUBLE PAYMENT"/>
      <sheetName val="RECTIFICATION"/>
      <sheetName val="rathath al matar"/>
      <sheetName val="faradooni"/>
      <sheetName val="WOTEK"/>
      <sheetName val="MINERWA"/>
      <sheetName val="INTERNAL LINE "/>
      <sheetName val="MINOVA.AL DEYAR"/>
      <sheetName val="OTIS"/>
      <sheetName val="WATERMAN"/>
      <sheetName val="BEAM"/>
      <sheetName val="PLATFORMS"/>
      <sheetName val="BLUE RHINE"/>
      <sheetName val="MALT"/>
      <sheetName val="NATIONAL PAINT"/>
      <sheetName val="MESSARA"/>
      <sheetName val="FIRE RATED"/>
      <sheetName val="MARBLE"/>
      <sheetName val="JASWAY"/>
      <sheetName val="工程量"/>
      <sheetName val="Model"/>
      <sheetName val="CONSTRUCTION COMPONENT"/>
      <sheetName val="[SHOPLIST.xls]/VWVU))tÏØ0__5"/>
      <sheetName val="[SHOPLIST.xls]/VWVU))tÏØ0__6"/>
      <sheetName val="[SHOPLIST.xls]/VWVU))tÏØ0__7"/>
      <sheetName val="GFA_HQ_Building21"/>
      <sheetName val="GFA_Conference20"/>
      <sheetName val="BQ_External20"/>
      <sheetName val="Graph_Data_(DO_NOT_PRINT)19"/>
      <sheetName val="StattCo_yCharges19"/>
      <sheetName val="Penthouse_Apartment19"/>
      <sheetName val="LABOUR_HISTOGRAM20"/>
      <sheetName val="Chiet_tinh_dz2219"/>
      <sheetName val="Chiet_tinh_dz3519"/>
      <sheetName val="@risk_rents_and_incentives19"/>
      <sheetName val="Car_park_lease19"/>
      <sheetName val="Net_rent_analysis19"/>
      <sheetName val="Poz-1_19"/>
      <sheetName val="Lab_Cum_Hist19"/>
      <sheetName val="Raw_Data19"/>
      <sheetName val="Bill_No__219"/>
      <sheetName val="CT_Thang_Mo19"/>
      <sheetName val="budget_summary_(2)18"/>
      <sheetName val="Budget_Analysis_Summary18"/>
      <sheetName val="LEVEL_SHEET19"/>
      <sheetName val="SPT_vs_PHI19"/>
      <sheetName val="CT__PL18"/>
      <sheetName val="Projet,_methodes_&amp;_couts18"/>
      <sheetName val="Risques_majeurs_&amp;_Frais_Ind_18"/>
      <sheetName val="FOL_-_Bar19"/>
      <sheetName val="intr_stool_brkup18"/>
      <sheetName val="Tender_Summary19"/>
      <sheetName val="Insurance_Ext19"/>
      <sheetName val="Customize_Your_Invoice19"/>
      <sheetName val="HVAC_BoQ19"/>
      <sheetName val="Body_Sheet18"/>
      <sheetName val="1_0_Executive_Summary18"/>
      <sheetName val="Top_sheet18"/>
      <sheetName val="Ap_A16"/>
      <sheetName val="SHOPLIST_xls15"/>
      <sheetName val="Bill_217"/>
      <sheetName val="2_Div_14_16"/>
      <sheetName val="beam-reinft-IIInd_floor15"/>
      <sheetName val="beam-reinft-machine_rm15"/>
      <sheetName val="Bill_116"/>
      <sheetName val="Bill_316"/>
      <sheetName val="Bill_416"/>
      <sheetName val="Bill_516"/>
      <sheetName val="Bill_616"/>
      <sheetName val="Bill_716"/>
      <sheetName val="POWER_ASSUMPTIONS15"/>
      <sheetName val="Invoice_Summary15"/>
      <sheetName val="PROJECT_BRIEF16"/>
      <sheetName val="Civil_Boq14"/>
      <sheetName val="C_(3)16"/>
      <sheetName val="Dubai_golf15"/>
      <sheetName val="WITHOUT_C&amp;I_PROFIT_(3)14"/>
      <sheetName val="HIRED_LABOUR_CODE12"/>
      <sheetName val="PA-_Consutant_12"/>
      <sheetName val="foot-slab_reinft12"/>
      <sheetName val="Softscape_Buildup14"/>
      <sheetName val="Mat'l_Rate14"/>
      <sheetName val="VALVE_CHAMBERS11"/>
      <sheetName val="Fire_Hydrants11"/>
      <sheetName val="B_GATE_VALVE11"/>
      <sheetName val="Sub_G1_Fire11"/>
      <sheetName val="Sub_G12_Fire11"/>
      <sheetName val="Activity_List14"/>
      <sheetName val="BILL_COV12"/>
      <sheetName val="Ra__stair12"/>
      <sheetName val="DETAILED__BOQ12"/>
      <sheetName val="M-Book_for_Conc12"/>
      <sheetName val="M-Book_for_FW12"/>
      <sheetName val="Materials_Cost(PCC)11"/>
      <sheetName val="India_F&amp;S_Template11"/>
      <sheetName val="IO_LIST11"/>
      <sheetName val="Material_11"/>
      <sheetName val="Quote_Sheet11"/>
      <sheetName val="Day_work11"/>
      <sheetName val="Working_for_RCC10"/>
      <sheetName val="Div__0210"/>
      <sheetName val="Div__0310"/>
      <sheetName val="Div__0410"/>
      <sheetName val="Div__0510"/>
      <sheetName val="Div__0610"/>
      <sheetName val="Div__0710"/>
      <sheetName val="Div__0810"/>
      <sheetName val="Div__0910"/>
      <sheetName val="Div__1010"/>
      <sheetName val="Div__1110"/>
      <sheetName val="Div__1210"/>
      <sheetName val="Div_1310"/>
      <sheetName val="EXTERNAL_WORKS10"/>
      <sheetName val="PRODUCTIVITY_RATE10"/>
      <sheetName val="U_R_A_-_MASONRY10"/>
      <sheetName val="U_R_A_-_PLASTERING10"/>
      <sheetName val="U_R_A_-_TILING10"/>
      <sheetName val="U_R_A_-_GRANITE10"/>
      <sheetName val="V_C_2_-_EARTHWORK10"/>
      <sheetName val="V_C_9_-_CERAMIC10"/>
      <sheetName val="V_C_9_-_FINISHES10"/>
      <sheetName val="Elemental_Buildup9"/>
      <sheetName val="BOQ_Direct_selling_cost11"/>
      <sheetName val="Eq__Mobilization10"/>
      <sheetName val="PointNo_59"/>
      <sheetName val="w't_table9"/>
      <sheetName val="bill_nb2-Plumbing_&amp;_Drainag9"/>
      <sheetName val="Pl_&amp;_Dr_B9"/>
      <sheetName val="Pl_&amp;_Dr_G9"/>
      <sheetName val="Pl_&amp;_Dr_M9"/>
      <sheetName val="Pl_&amp;_Dr_19"/>
      <sheetName val="Pl_&amp;_Dr_29"/>
      <sheetName val="Pl_&amp;_Dr_39"/>
      <sheetName val="Pl_&amp;_Dr_49"/>
      <sheetName val="Pl_&amp;_Dr_59"/>
      <sheetName val="Pl_&amp;_Dr_69"/>
      <sheetName val="Pl_&amp;_Dr_79"/>
      <sheetName val="Pl_&amp;_Dr_89"/>
      <sheetName val="Pl_&amp;_Dr_R9"/>
      <sheetName val="FF_B9"/>
      <sheetName val="FF_G9"/>
      <sheetName val="FF_M9"/>
      <sheetName val="FF_19"/>
      <sheetName val="FF_2_9"/>
      <sheetName val="FF_39"/>
      <sheetName val="FF_49"/>
      <sheetName val="FF_59"/>
      <sheetName val="FF_6_9"/>
      <sheetName val="FF_79"/>
      <sheetName val="FF_89"/>
      <sheetName val="FF_R9"/>
      <sheetName val="bill_nb3-FF9"/>
      <sheetName val="HVAC_B9"/>
      <sheetName val="HVAC_G9"/>
      <sheetName val="HVAC_M9"/>
      <sheetName val="HVAC_19"/>
      <sheetName val="HVAC_29"/>
      <sheetName val="HVAC_39"/>
      <sheetName val="HVAC_49"/>
      <sheetName val="HVAC_59"/>
      <sheetName val="HVAC_69"/>
      <sheetName val="HVAC_79"/>
      <sheetName val="HVAC_89"/>
      <sheetName val="HVAC_R9"/>
      <sheetName val="bill_nb4-HVAC9"/>
      <sheetName val="SC_B9"/>
      <sheetName val="SC_G9"/>
      <sheetName val="SC_M9"/>
      <sheetName val="SC_19"/>
      <sheetName val="SC_29"/>
      <sheetName val="SC_39"/>
      <sheetName val="SC_49"/>
      <sheetName val="SC_59"/>
      <sheetName val="SC_69"/>
      <sheetName val="SC_79"/>
      <sheetName val="SC_89"/>
      <sheetName val="SC_R9"/>
      <sheetName val="AV_B9"/>
      <sheetName val="AV_G9"/>
      <sheetName val="AV_M9"/>
      <sheetName val="AV_19"/>
      <sheetName val="AV_29"/>
      <sheetName val="AV_39"/>
      <sheetName val="AV_49"/>
      <sheetName val="AV_59"/>
      <sheetName val="AV_69"/>
      <sheetName val="AV_79"/>
      <sheetName val="AV_89"/>
      <sheetName val="EL_B9"/>
      <sheetName val="EL_M9"/>
      <sheetName val="EL_19"/>
      <sheetName val="EL_29"/>
      <sheetName val="EL_39"/>
      <sheetName val="EL_49"/>
      <sheetName val="EL_59"/>
      <sheetName val="EL_69"/>
      <sheetName val="EL_79"/>
      <sheetName val="EL_89"/>
      <sheetName val="EL_R9"/>
      <sheetName val="EL_TR9"/>
      <sheetName val="8-_EL9"/>
      <sheetName val="FA_B9"/>
      <sheetName val="FA_G9"/>
      <sheetName val="FA_M9"/>
      <sheetName val="FA_19"/>
      <sheetName val="FA_29"/>
      <sheetName val="FA_39"/>
      <sheetName val="FA_49"/>
      <sheetName val="FA_59"/>
      <sheetName val="FA_69"/>
      <sheetName val="FA_79"/>
      <sheetName val="FA_89"/>
      <sheetName val="FA_R9"/>
      <sheetName val="9-_FA9"/>
      <sheetName val="B185-B-9_110"/>
      <sheetName val="B185-B-9_210"/>
      <sheetName val="CHART_OF_ACCOUNTS10"/>
      <sheetName val="Index_List9"/>
      <sheetName val="Type_List9"/>
      <sheetName val="File_Types9"/>
      <sheetName val="E-Bill_No_6_A-O10"/>
      <sheetName val="PMWeb_data10"/>
      <sheetName val="SS_MH10"/>
      <sheetName val="Material_List_9"/>
      <sheetName val="2_2)Revised_Cash_Flow9"/>
      <sheetName val="B09_110"/>
      <sheetName val="Project_Cost_Breakdown7"/>
      <sheetName val="입찰내역_발주처_양식9"/>
      <sheetName val="Division_229"/>
      <sheetName val="Division_49"/>
      <sheetName val="Division_59"/>
      <sheetName val="Division_69"/>
      <sheetName val="Division_79"/>
      <sheetName val="Division_89"/>
      <sheetName val="Division_99"/>
      <sheetName val="Division_109"/>
      <sheetName val="Division_129"/>
      <sheetName val="Division_149"/>
      <sheetName val="Division_2112"/>
      <sheetName val="Division_2210"/>
      <sheetName val="Division_239"/>
      <sheetName val="Division_269"/>
      <sheetName val="Division_279"/>
      <sheetName val="Division_289"/>
      <sheetName val="Division_319"/>
      <sheetName val="Division_329"/>
      <sheetName val="Division_339"/>
      <sheetName val="LIST_DO_NOT_REMOVE8"/>
      <sheetName val="PRECAST_lightconc-II11"/>
      <sheetName val="final_abstract11"/>
      <sheetName val="Staff_Acco_7"/>
      <sheetName val="TBAL9697_-group_wise__sdpl7"/>
      <sheetName val="Chiet_t9"/>
      <sheetName val="Staffing_and_Rates_IA9"/>
      <sheetName val="B6_2_8"/>
      <sheetName val="Summary_of_Work7"/>
      <sheetName val="Employee_List7"/>
      <sheetName val="Item-_Compact7"/>
      <sheetName val="E_&amp;_R7"/>
      <sheetName val="Рабочий_лист6"/>
      <sheetName val="SITE_WORK6"/>
      <sheetName val="Rate_summary6"/>
      <sheetName val="RAB_AR&amp;STR6"/>
      <sheetName val="d-safe_DELUXE6"/>
      <sheetName val="Back_up6"/>
      <sheetName val="PT_141-_Site_A_Landscape6"/>
      <sheetName val="Annex_1_Sect_3a7"/>
      <sheetName val="Annex_1_Sect_3a_17"/>
      <sheetName val="Annex_1_Sect_3b7"/>
      <sheetName val="Annex_1_Sect_3c7"/>
      <sheetName val="HOURLY_RATES7"/>
      <sheetName val="train_cash6"/>
      <sheetName val="accom_cash6"/>
      <sheetName val="INDIGINEOUS_ITEMS_6"/>
      <sheetName val="Duct_Accesories6"/>
      <sheetName val="Mall_waterproofing6"/>
      <sheetName val="MSCP_waterproofing6"/>
      <sheetName val="????_???_??6"/>
      <sheetName val="Common_Variables6"/>
      <sheetName val="[SHOPLIST_xls]70,/0s«iÆøí¬i6"/>
      <sheetName val="GPL_Revenu_Update6"/>
      <sheetName val="DO_NOT_TOUCH6"/>
      <sheetName val="Work_Type6"/>
      <sheetName val="Labour_&amp;_Plant6"/>
      <sheetName val="Ave_wtd_rates6"/>
      <sheetName val="Debits_as_on_12_04_086"/>
      <sheetName val="STAFFSCHED_6"/>
      <sheetName val="TRIAL_BALANCE6"/>
      <sheetName val="[SHOPLIST_xls][SHOPLIST_xls]706"/>
      <sheetName val="PROJECT_BRIEF(EX_NEW)6"/>
      <sheetName val="AREA_OF_APPLICATION5"/>
      <sheetName val="Risk_Breakdown_Structure5"/>
      <sheetName val="Geneí¬_i5"/>
      <sheetName val="steel_total5"/>
      <sheetName val="ELE_BOQ5"/>
      <sheetName val="Resumo_Empreitadas2"/>
      <sheetName val="PPA_Summary2"/>
      <sheetName val="Mix_Design2"/>
      <sheetName val="%_prog_figs_-u5_and_total2"/>
      <sheetName val="_VWVU))tÏØ0__3"/>
      <sheetName val="Floor_Box_3"/>
      <sheetName val="[SHOPLIST_xls]/VW1"/>
      <sheetName val="[SHOPLIST_xls][SHOPLIST_xls][S1"/>
      <sheetName val="[SHOPLIST_xls][SHOPLIST_xls]707"/>
      <sheetName val="GFA_HQ_Building22"/>
      <sheetName val="GFA_Conference21"/>
      <sheetName val="BQ_External21"/>
      <sheetName val="Penthouse_Apartment20"/>
      <sheetName val="StattCo_yCharges20"/>
      <sheetName val="LABOUR_HISTOGRAM21"/>
      <sheetName val="Raw_Data20"/>
      <sheetName val="Chiet_tinh_dz2220"/>
      <sheetName val="Chiet_tinh_dz3520"/>
      <sheetName val="@risk_rents_and_incentives20"/>
      <sheetName val="Car_park_lease20"/>
      <sheetName val="Net_rent_analysis20"/>
      <sheetName val="Poz-1_20"/>
      <sheetName val="CT_Thang_Mo20"/>
      <sheetName val="Lab_Cum_Hist20"/>
      <sheetName val="Graph_Data_(DO_NOT_PRINT)20"/>
      <sheetName val="Bill_No__220"/>
      <sheetName val="budget_summary_(2)19"/>
      <sheetName val="Budget_Analysis_Summary19"/>
      <sheetName val="CT__PL19"/>
      <sheetName val="FOL_-_Bar20"/>
      <sheetName val="LEVEL_SHEET20"/>
      <sheetName val="SPT_vs_PHI20"/>
      <sheetName val="Tender_Summary20"/>
      <sheetName val="Insurance_Ext20"/>
      <sheetName val="Projet,_methodes_&amp;_couts19"/>
      <sheetName val="Risques_majeurs_&amp;_Frais_Ind_19"/>
      <sheetName val="Customize_Your_Invoice20"/>
      <sheetName val="HVAC_BoQ20"/>
      <sheetName val="Top_sheet19"/>
      <sheetName val="intr_stool_brkup19"/>
      <sheetName val="Body_Sheet19"/>
      <sheetName val="1_0_Executive_Summary19"/>
      <sheetName val="2_Div_14_17"/>
      <sheetName val="Bill_218"/>
      <sheetName val="Invoice_Summary16"/>
      <sheetName val="SHOPLIST_xls16"/>
      <sheetName val="Ap_A17"/>
      <sheetName val="PROJECT_BRIEF17"/>
      <sheetName val="Bill_117"/>
      <sheetName val="Bill_317"/>
      <sheetName val="Bill_417"/>
      <sheetName val="Bill_517"/>
      <sheetName val="Bill_617"/>
      <sheetName val="Bill_717"/>
      <sheetName val="beam-reinft-IIInd_floor16"/>
      <sheetName val="POWER_ASSUMPTIONS16"/>
      <sheetName val="Dubai_golf16"/>
      <sheetName val="beam-reinft-machine_rm16"/>
      <sheetName val="C_(3)17"/>
      <sheetName val="Softscape_Buildup15"/>
      <sheetName val="Mat'l_Rate15"/>
      <sheetName val="Civil_Boq15"/>
      <sheetName val="HIRED_LABOUR_CODE13"/>
      <sheetName val="PA-_Consutant_13"/>
      <sheetName val="foot-slab_reinft13"/>
      <sheetName val="Activity_List15"/>
      <sheetName val="Day_work12"/>
      <sheetName val="Div__0211"/>
      <sheetName val="Div__0311"/>
      <sheetName val="Div__0411"/>
      <sheetName val="Div__0511"/>
      <sheetName val="Div__0611"/>
      <sheetName val="Div__0711"/>
      <sheetName val="Div__0811"/>
      <sheetName val="Div__0911"/>
      <sheetName val="Div__1011"/>
      <sheetName val="Div__1111"/>
      <sheetName val="Div__1211"/>
      <sheetName val="Div_1311"/>
      <sheetName val="EXTERNAL_WORKS11"/>
      <sheetName val="PRODUCTIVITY_RATE11"/>
      <sheetName val="U_R_A_-_MASONRY11"/>
      <sheetName val="U_R_A_-_PLASTERING11"/>
      <sheetName val="U_R_A_-_TILING11"/>
      <sheetName val="U_R_A_-_GRANITE11"/>
      <sheetName val="V_C_2_-_EARTHWORK11"/>
      <sheetName val="V_C_9_-_CERAMIC11"/>
      <sheetName val="V_C_9_-_FINISHES11"/>
      <sheetName val="WITHOUT_C&amp;I_PROFIT_(3)15"/>
      <sheetName val="BILL_COV13"/>
      <sheetName val="DETAILED__BOQ13"/>
      <sheetName val="M-Book_for_Conc13"/>
      <sheetName val="M-Book_for_FW13"/>
      <sheetName val="Ra__stair13"/>
      <sheetName val="Materials_Cost(PCC)12"/>
      <sheetName val="India_F&amp;S_Template12"/>
      <sheetName val="IO_LIST12"/>
      <sheetName val="Material_12"/>
      <sheetName val="Quote_Sheet12"/>
      <sheetName val="VALVE_CHAMBERS12"/>
      <sheetName val="Fire_Hydrants12"/>
      <sheetName val="B_GATE_VALVE12"/>
      <sheetName val="Sub_G1_Fire12"/>
      <sheetName val="Sub_G12_Fire12"/>
      <sheetName val="Elemental_Buildup10"/>
      <sheetName val="Working_for_RCC11"/>
      <sheetName val="BOQ_Direct_selling_cost12"/>
      <sheetName val="Eq__Mobilization11"/>
      <sheetName val="PointNo_510"/>
      <sheetName val="w't_table10"/>
      <sheetName val="bill_nb2-Plumbing_&amp;_Drainag10"/>
      <sheetName val="Pl_&amp;_Dr_B10"/>
      <sheetName val="Pl_&amp;_Dr_G10"/>
      <sheetName val="Pl_&amp;_Dr_M10"/>
      <sheetName val="Pl_&amp;_Dr_110"/>
      <sheetName val="Pl_&amp;_Dr_210"/>
      <sheetName val="Pl_&amp;_Dr_310"/>
      <sheetName val="Pl_&amp;_Dr_410"/>
      <sheetName val="Pl_&amp;_Dr_510"/>
      <sheetName val="Pl_&amp;_Dr_610"/>
      <sheetName val="Pl_&amp;_Dr_710"/>
      <sheetName val="Pl_&amp;_Dr_810"/>
      <sheetName val="Pl_&amp;_Dr_R10"/>
      <sheetName val="FF_B10"/>
      <sheetName val="FF_G10"/>
      <sheetName val="FF_M10"/>
      <sheetName val="FF_110"/>
      <sheetName val="FF_2_10"/>
      <sheetName val="FF_310"/>
      <sheetName val="FF_410"/>
      <sheetName val="FF_510"/>
      <sheetName val="FF_6_10"/>
      <sheetName val="FF_710"/>
      <sheetName val="FF_810"/>
      <sheetName val="FF_R10"/>
      <sheetName val="bill_nb3-FF10"/>
      <sheetName val="HVAC_B10"/>
      <sheetName val="HVAC_G10"/>
      <sheetName val="HVAC_M10"/>
      <sheetName val="HVAC_110"/>
      <sheetName val="HVAC_210"/>
      <sheetName val="HVAC_310"/>
      <sheetName val="HVAC_410"/>
      <sheetName val="HVAC_510"/>
      <sheetName val="HVAC_610"/>
      <sheetName val="HVAC_710"/>
      <sheetName val="HVAC_810"/>
      <sheetName val="HVAC_R10"/>
      <sheetName val="bill_nb4-HVAC10"/>
      <sheetName val="SC_B10"/>
      <sheetName val="SC_G10"/>
      <sheetName val="SC_M10"/>
      <sheetName val="SC_110"/>
      <sheetName val="SC_210"/>
      <sheetName val="SC_310"/>
      <sheetName val="SC_410"/>
      <sheetName val="SC_510"/>
      <sheetName val="SC_610"/>
      <sheetName val="SC_710"/>
      <sheetName val="SC_810"/>
      <sheetName val="SC_R10"/>
      <sheetName val="AV_B10"/>
      <sheetName val="AV_G10"/>
      <sheetName val="AV_M10"/>
      <sheetName val="AV_110"/>
      <sheetName val="AV_210"/>
      <sheetName val="AV_310"/>
      <sheetName val="AV_410"/>
      <sheetName val="AV_510"/>
      <sheetName val="AV_610"/>
      <sheetName val="AV_710"/>
      <sheetName val="AV_810"/>
      <sheetName val="EL_B10"/>
      <sheetName val="EL_M10"/>
      <sheetName val="EL_110"/>
      <sheetName val="EL_210"/>
      <sheetName val="EL_310"/>
      <sheetName val="EL_410"/>
      <sheetName val="EL_510"/>
      <sheetName val="EL_610"/>
      <sheetName val="EL_710"/>
      <sheetName val="EL_810"/>
      <sheetName val="EL_R10"/>
      <sheetName val="EL_TR10"/>
      <sheetName val="8-_EL10"/>
      <sheetName val="FA_B10"/>
      <sheetName val="FA_G10"/>
      <sheetName val="FA_M10"/>
      <sheetName val="FA_110"/>
      <sheetName val="FA_210"/>
      <sheetName val="FA_310"/>
      <sheetName val="FA_410"/>
      <sheetName val="FA_510"/>
      <sheetName val="FA_610"/>
      <sheetName val="FA_710"/>
      <sheetName val="FA_810"/>
      <sheetName val="FA_R10"/>
      <sheetName val="9-_FA10"/>
      <sheetName val="B185-B-9_111"/>
      <sheetName val="B185-B-9_211"/>
      <sheetName val="CHART_OF_ACCOUNTS11"/>
      <sheetName val="Index_List10"/>
      <sheetName val="Type_List10"/>
      <sheetName val="File_Types10"/>
      <sheetName val="E-Bill_No_6_A-O11"/>
      <sheetName val="PMWeb_data11"/>
      <sheetName val="SS_MH11"/>
      <sheetName val="Material_List_10"/>
      <sheetName val="2_2)Revised_Cash_Flow10"/>
      <sheetName val="B09_111"/>
      <sheetName val="Project_Cost_Breakdown8"/>
      <sheetName val="입찰내역_발주처_양식10"/>
      <sheetName val="Division_230"/>
      <sheetName val="Division_410"/>
      <sheetName val="Division_510"/>
      <sheetName val="Division_610"/>
      <sheetName val="Division_710"/>
      <sheetName val="Division_810"/>
      <sheetName val="Division_910"/>
      <sheetName val="Division_1010"/>
      <sheetName val="Division_1210"/>
      <sheetName val="Division_1410"/>
      <sheetName val="Division_2113"/>
      <sheetName val="Division_2211"/>
      <sheetName val="Division_2310"/>
      <sheetName val="Division_2610"/>
      <sheetName val="Division_2710"/>
      <sheetName val="Division_2810"/>
      <sheetName val="Division_3110"/>
      <sheetName val="Division_3210"/>
      <sheetName val="Division_3310"/>
      <sheetName val="LIST_DO_NOT_REMOVE9"/>
      <sheetName val="PRECAST_lightconc-II12"/>
      <sheetName val="final_abstract12"/>
      <sheetName val="Staff_Acco_8"/>
      <sheetName val="TBAL9697_-group_wise__sdpl8"/>
      <sheetName val="/VWVU))tÏØ0__10"/>
      <sheetName val="Chiet_t10"/>
      <sheetName val="Staffing_and_Rates_IA10"/>
      <sheetName val="B6_2_9"/>
      <sheetName val="Summary_of_Work8"/>
      <sheetName val="Employee_List8"/>
      <sheetName val="Item-_Compact8"/>
      <sheetName val="E_&amp;_R8"/>
      <sheetName val="Рабочий_лист7"/>
      <sheetName val="SITE_WORK7"/>
      <sheetName val="Rate_summary7"/>
      <sheetName val="RAB_AR&amp;STR7"/>
      <sheetName val="d-safe_DELUXE7"/>
      <sheetName val="Back_up7"/>
      <sheetName val="PT_141-_Site_A_Landscape7"/>
      <sheetName val="Annex_1_Sect_3a8"/>
      <sheetName val="Annex_1_Sect_3a_18"/>
      <sheetName val="Annex_1_Sect_3b8"/>
      <sheetName val="Annex_1_Sect_3c8"/>
      <sheetName val="HOURLY_RATES8"/>
      <sheetName val="train_cash7"/>
      <sheetName val="accom_cash7"/>
      <sheetName val="INDIGINEOUS_ITEMS_7"/>
      <sheetName val="Duct_Accesories7"/>
      <sheetName val="Mall_waterproofing7"/>
      <sheetName val="MSCP_waterproofing7"/>
      <sheetName val="????_???_??7"/>
      <sheetName val="Common_Variables7"/>
      <sheetName val="[SHOPLIST_xls]70,/0s«iÆøí¬i7"/>
      <sheetName val="GPL_Revenu_Update7"/>
      <sheetName val="DO_NOT_TOUCH7"/>
      <sheetName val="Work_Type7"/>
      <sheetName val="Labour_&amp;_Plant7"/>
      <sheetName val="Ave_wtd_rates7"/>
      <sheetName val="Debits_as_on_12_04_087"/>
      <sheetName val="STAFFSCHED_7"/>
      <sheetName val="TRIAL_BALANCE7"/>
      <sheetName val="[SHOPLIST_xls][SHOPLIST_xls]708"/>
      <sheetName val="PROJECT_BRIEF(EX_NEW)7"/>
      <sheetName val="AREA_OF_APPLICATION6"/>
      <sheetName val="Risk_Breakdown_Structure6"/>
      <sheetName val="Geneí¬_i6"/>
      <sheetName val="steel_total6"/>
      <sheetName val="ELE_BOQ6"/>
      <sheetName val="Z-_GENERAL_PRICE_SUMMARY3"/>
      <sheetName val="Resumo_Empreitadas3"/>
      <sheetName val="PPA_Summary3"/>
      <sheetName val="Mix_Design3"/>
      <sheetName val="%_prog_figs_-u5_and_total3"/>
      <sheetName val="_VWVU))tÏØ0__4"/>
      <sheetName val="Floor_Box_4"/>
      <sheetName val="[SHOPLIST_xls]/VW2"/>
      <sheetName val="[SHOPLIST_xls]/VWVU))tÏØ0__4"/>
      <sheetName val="[SHOPLIST_xls]/VWVU))tÏØ0__5"/>
      <sheetName val="Equipment_Rates2"/>
      <sheetName val="Cashflow_projection2"/>
      <sheetName val="[SHOPLIST_xls][SHOPLIST_xls][S2"/>
      <sheetName val="E_H_-_H__W_P_2"/>
      <sheetName val="E__H__Treatment_for_pile_cap2"/>
      <sheetName val="[SHOPLIST_xls][SHOPLIST_xls]709"/>
      <sheetName val="Materials_2"/>
      <sheetName val="BLOCK-A_(MEA_SHEET)1"/>
      <sheetName val="1_2_Staff_Schedule2"/>
      <sheetName val="Site_Dev_BOQ1"/>
      <sheetName val="Labour_Costs1"/>
      <sheetName val="Form_61"/>
      <sheetName val="Risk_Register1"/>
      <sheetName val="Revised_Front_Page1"/>
      <sheetName val="Diff_Run01&amp;Run021"/>
      <sheetName val="CCS_Summary1"/>
      <sheetName val="1_Carillion_Staff1"/>
      <sheetName val="_2_Staff_&amp;_Gen_labour1"/>
      <sheetName val="3_Offices1"/>
      <sheetName val="4_TempServ1"/>
      <sheetName val="__5_Temp_Wks1"/>
      <sheetName val="_6_Addn_Plant1"/>
      <sheetName val="_7__Transport1"/>
      <sheetName val="_8_Testing1"/>
      <sheetName val="9__Miscellaneous1"/>
      <sheetName val="10__Design1"/>
      <sheetName val="_11_Insurances1"/>
      <sheetName val="_12_Client_Req_1"/>
      <sheetName val="Risk_List1"/>
      <sheetName val="Track_of_Changes1"/>
      <sheetName val="Bill_8_Doors_&amp;_Windows1"/>
      <sheetName val="Bill_9_Finishes_1"/>
      <sheetName val="Bill_10_Specialities1"/>
      <sheetName val="Dash_board1"/>
      <sheetName val="Data_Sheet1"/>
      <sheetName val="tender_allowances1"/>
      <sheetName val="_Summary_BKG_0341"/>
      <sheetName val="BILL_3R1"/>
      <sheetName val="Bill_101"/>
      <sheetName val="[SHOPLIST_xls]/VWVU))tÏØ0__12"/>
      <sheetName val="[SHOPLIST_xls]/VWVU))tÏØ0__21"/>
      <sheetName val="[SHOPLIST_xls]/VWVU))tÏØ0__31"/>
      <sheetName val="[SHOPLIST_xls]70,/0s«_iÆø_í¬_i1"/>
      <sheetName val="[SHOPLIST_xls]70?,/0?s«i?Æøí¬i1"/>
      <sheetName val="Contract_Division"/>
      <sheetName val="SubContract_Type"/>
      <sheetName val="Service_Type"/>
      <sheetName val="/VWVU))tÏØ0__11"/>
      <sheetName val="[SHOPLIST_xls]/VWVU))tÏØ0__6"/>
      <sheetName val="[SHOPLIST_xls]/VWVU))tÏØ0__7"/>
      <sheetName val="Form_62"/>
      <sheetName val="Risk_Register2"/>
      <sheetName val="Revised_Front_Page2"/>
      <sheetName val="Diff_Run01&amp;Run022"/>
      <sheetName val="CCS_Summary2"/>
      <sheetName val="1_Carillion_Staff2"/>
      <sheetName val="_2_Staff_&amp;_Gen_labour2"/>
      <sheetName val="3_Offices2"/>
      <sheetName val="4_TempServ2"/>
      <sheetName val="__5_Temp_Wks2"/>
      <sheetName val="_6_Addn_Plant2"/>
      <sheetName val="_7__Transport2"/>
      <sheetName val="_8_Testing2"/>
      <sheetName val="9__Miscellaneous2"/>
      <sheetName val="10__Design2"/>
      <sheetName val="_11_Insurances2"/>
      <sheetName val="_12_Client_Req_2"/>
      <sheetName val="Risk_List2"/>
      <sheetName val="Track_of_Changes2"/>
      <sheetName val="Bill_8_Doors_&amp;_Windows2"/>
      <sheetName val="Bill_9_Finishes_2"/>
      <sheetName val="Bill_10_Specialities2"/>
      <sheetName val="Dash_board2"/>
      <sheetName val="[SHOPLIST_xls]702"/>
      <sheetName val="[SHOPLIST_xls]70,2"/>
      <sheetName val="Base_BM-rebar2"/>
      <sheetName val="Site_Dev_BOQ2"/>
      <sheetName val="Data_Sheet2"/>
      <sheetName val="tender_allowances2"/>
      <sheetName val="_Summary_BKG_0342"/>
      <sheetName val="BILL_3R2"/>
      <sheetName val="Area_Breakdown_PER_LEVEL_LINK2"/>
      <sheetName val="CF_Input2"/>
      <sheetName val="DATA_INPUT2"/>
      <sheetName val="Vordruck-Nr__7_1_3_D2"/>
      <sheetName val="M&amp;A_D2"/>
      <sheetName val="M&amp;A_E2"/>
      <sheetName val="M&amp;A_G2"/>
      <sheetName val="1_2_Staff_Schedule3"/>
      <sheetName val="Bill_102"/>
      <sheetName val="[SHOPLIST_xls]/VWVU))tÏØ0__13"/>
      <sheetName val="[SHOPLIST_xls]/VWVU))tÏØ0__22"/>
      <sheetName val="[SHOPLIST_xls]/VWVU))tÏØ0__32"/>
      <sheetName val="[SHOPLIST_xls]70,/0s«_iÆø_í¬_i2"/>
      <sheetName val="[SHOPLIST_xls]70?,/0?s«i?Æøí¬i2"/>
      <sheetName val="Labour_Costs2"/>
      <sheetName val="BLOCK-A_(MEA_SHEET)2"/>
      <sheetName val="EE-PROP"/>
      <sheetName val="PDT(L)1"/>
      <sheetName val="Comp equip"/>
      <sheetName val="Asset Allocation (CR)"/>
      <sheetName val="Project Benchmarking"/>
      <sheetName val="Dashboard (1)"/>
      <sheetName val="Remeasure"/>
      <sheetName val="VO Agreed to Unifier Sum"/>
      <sheetName val="VO Not yet Agreed to Unifier"/>
      <sheetName val="VO Anticipated to Unifier"/>
      <sheetName val="EW to Unifier"/>
      <sheetName val="Prov Sums"/>
      <sheetName val="Claims"/>
      <sheetName val="Other Amounts"/>
      <sheetName val="CIF COST ITEM"/>
      <sheetName val="Rates for public areas"/>
      <sheetName val="Balance Sheet"/>
      <sheetName val="slipsumpR"/>
      <sheetName val="/VWVU))tÏØ0__17"/>
      <sheetName val="GFA_HQ_Building28"/>
      <sheetName val="GFA_Conference27"/>
      <sheetName val="BQ_External27"/>
      <sheetName val="Penthouse_Apartment26"/>
      <sheetName val="Raw_Data26"/>
      <sheetName val="StattCo_yCharges26"/>
      <sheetName val="LEVEL_SHEET26"/>
      <sheetName val="SPT_vs_PHI26"/>
      <sheetName val="LABOUR_HISTOGRAM27"/>
      <sheetName val="Chiet_tinh_dz2226"/>
      <sheetName val="Chiet_tinh_dz3526"/>
      <sheetName val="@risk_rents_and_incentives26"/>
      <sheetName val="Car_park_lease26"/>
      <sheetName val="Net_rent_analysis26"/>
      <sheetName val="Poz-1_26"/>
      <sheetName val="Graph_Data_(DO_NOT_PRINT)26"/>
      <sheetName val="Bill_No__226"/>
      <sheetName val="CT_Thang_Mo26"/>
      <sheetName val="Lab_Cum_Hist26"/>
      <sheetName val="CT__PL25"/>
      <sheetName val="Projet,_methodes_&amp;_couts25"/>
      <sheetName val="Risques_majeurs_&amp;_Frais_Ind_25"/>
      <sheetName val="FOL_-_Bar26"/>
      <sheetName val="budget_summary_(2)25"/>
      <sheetName val="Budget_Analysis_Summary25"/>
      <sheetName val="intr_stool_brkup25"/>
      <sheetName val="Tender_Summary26"/>
      <sheetName val="Insurance_Ext26"/>
      <sheetName val="Customize_Your_Invoice26"/>
      <sheetName val="HVAC_BoQ26"/>
      <sheetName val="Body_Sheet25"/>
      <sheetName val="1_0_Executive_Summary25"/>
      <sheetName val="Rate_analysis14"/>
      <sheetName val="Top_sheet25"/>
      <sheetName val="Bill_224"/>
      <sheetName val="Ap_A23"/>
      <sheetName val="2_Div_14_23"/>
      <sheetName val="SHOPLIST_xls22"/>
      <sheetName val="beam-reinft-IIInd_floor22"/>
      <sheetName val="beam-reinft-machine_rm22"/>
      <sheetName val="Bill_123"/>
      <sheetName val="Bill_323"/>
      <sheetName val="Bill_423"/>
      <sheetName val="Bill_523"/>
      <sheetName val="Bill_623"/>
      <sheetName val="Bill_723"/>
      <sheetName val="POWER_ASSUMPTIONS22"/>
      <sheetName val="Civil_Boq21"/>
      <sheetName val="PROJECT_BRIEF23"/>
      <sheetName val="Invoice_Summary22"/>
      <sheetName val="C_(3)23"/>
      <sheetName val="Dubai_golf22"/>
      <sheetName val="Softscape_Buildup21"/>
      <sheetName val="Mat'l_Rate21"/>
      <sheetName val="WITHOUT_C&amp;I_PROFIT_(3)21"/>
      <sheetName val="Activity_List21"/>
      <sheetName val="HIRED_LABOUR_CODE19"/>
      <sheetName val="PA-_Consutant_19"/>
      <sheetName val="foot-slab_reinft19"/>
      <sheetName val="DETAILED__BOQ19"/>
      <sheetName val="M-Book_for_Conc19"/>
      <sheetName val="M-Book_for_FW19"/>
      <sheetName val="BILL_COV19"/>
      <sheetName val="Ra__stair19"/>
      <sheetName val="VALVE_CHAMBERS18"/>
      <sheetName val="Fire_Hydrants18"/>
      <sheetName val="B_GATE_VALVE18"/>
      <sheetName val="Sub_G1_Fire18"/>
      <sheetName val="Sub_G12_Fire18"/>
      <sheetName val="Eq__Mobilization17"/>
      <sheetName val="w't_table16"/>
      <sheetName val="Materials_Cost(PCC)18"/>
      <sheetName val="India_F&amp;S_Template18"/>
      <sheetName val="IO_LIST18"/>
      <sheetName val="Material_18"/>
      <sheetName val="Quote_Sheet18"/>
      <sheetName val="Day_work18"/>
      <sheetName val="bill_nb2-Plumbing_&amp;_Drainag16"/>
      <sheetName val="Pl_&amp;_Dr_B16"/>
      <sheetName val="Pl_&amp;_Dr_G16"/>
      <sheetName val="Pl_&amp;_Dr_M16"/>
      <sheetName val="Pl_&amp;_Dr_116"/>
      <sheetName val="Pl_&amp;_Dr_216"/>
      <sheetName val="Pl_&amp;_Dr_316"/>
      <sheetName val="Pl_&amp;_Dr_416"/>
      <sheetName val="Pl_&amp;_Dr_516"/>
      <sheetName val="Pl_&amp;_Dr_616"/>
      <sheetName val="Pl_&amp;_Dr_716"/>
      <sheetName val="Pl_&amp;_Dr_816"/>
      <sheetName val="Pl_&amp;_Dr_R16"/>
      <sheetName val="FF_B16"/>
      <sheetName val="FF_G16"/>
      <sheetName val="FF_M16"/>
      <sheetName val="FF_116"/>
      <sheetName val="FF_2_16"/>
      <sheetName val="FF_316"/>
      <sheetName val="FF_416"/>
      <sheetName val="FF_516"/>
      <sheetName val="FF_6_16"/>
      <sheetName val="FF_716"/>
      <sheetName val="FF_816"/>
      <sheetName val="FF_R16"/>
      <sheetName val="bill_nb3-FF16"/>
      <sheetName val="HVAC_B16"/>
      <sheetName val="HVAC_G16"/>
      <sheetName val="HVAC_M16"/>
      <sheetName val="HVAC_116"/>
      <sheetName val="HVAC_216"/>
      <sheetName val="HVAC_316"/>
      <sheetName val="HVAC_416"/>
      <sheetName val="HVAC_516"/>
      <sheetName val="HVAC_616"/>
      <sheetName val="HVAC_716"/>
      <sheetName val="HVAC_816"/>
      <sheetName val="HVAC_R16"/>
      <sheetName val="bill_nb4-HVAC16"/>
      <sheetName val="SC_B16"/>
      <sheetName val="SC_G16"/>
      <sheetName val="SC_M16"/>
      <sheetName val="SC_116"/>
      <sheetName val="SC_216"/>
      <sheetName val="SC_316"/>
      <sheetName val="SC_416"/>
      <sheetName val="SC_516"/>
      <sheetName val="SC_616"/>
      <sheetName val="SC_716"/>
      <sheetName val="SC_816"/>
      <sheetName val="SC_R16"/>
      <sheetName val="AV_B16"/>
      <sheetName val="AV_G16"/>
      <sheetName val="AV_M16"/>
      <sheetName val="AV_116"/>
      <sheetName val="AV_216"/>
      <sheetName val="AV_316"/>
      <sheetName val="AV_416"/>
      <sheetName val="AV_516"/>
      <sheetName val="AV_616"/>
      <sheetName val="AV_716"/>
      <sheetName val="AV_816"/>
      <sheetName val="EL_B16"/>
      <sheetName val="EL_M16"/>
      <sheetName val="EL_116"/>
      <sheetName val="EL_216"/>
      <sheetName val="EL_316"/>
      <sheetName val="EL_416"/>
      <sheetName val="EL_516"/>
      <sheetName val="EL_616"/>
      <sheetName val="EL_716"/>
      <sheetName val="EL_816"/>
      <sheetName val="EL_R16"/>
      <sheetName val="EL_TR16"/>
      <sheetName val="8-_EL16"/>
      <sheetName val="FA_B16"/>
      <sheetName val="FA_G16"/>
      <sheetName val="FA_M16"/>
      <sheetName val="FA_116"/>
      <sheetName val="FA_216"/>
      <sheetName val="FA_316"/>
      <sheetName val="FA_416"/>
      <sheetName val="FA_516"/>
      <sheetName val="FA_616"/>
      <sheetName val="FA_716"/>
      <sheetName val="FA_816"/>
      <sheetName val="FA_R16"/>
      <sheetName val="9-_FA16"/>
      <sheetName val="B09_117"/>
      <sheetName val="BOQ_Direct_selling_cost18"/>
      <sheetName val="CHART_OF_ACCOUNTS17"/>
      <sheetName val="Working_for_RCC17"/>
      <sheetName val="B185-B-9_117"/>
      <sheetName val="B185-B-9_217"/>
      <sheetName val="E-Bill_No_6_A-O17"/>
      <sheetName val="Div__0217"/>
      <sheetName val="Div__0317"/>
      <sheetName val="Div__0417"/>
      <sheetName val="Div__0517"/>
      <sheetName val="Div__0617"/>
      <sheetName val="Div__0717"/>
      <sheetName val="Div__0817"/>
      <sheetName val="Div__0917"/>
      <sheetName val="Div__1017"/>
      <sheetName val="Div__1117"/>
      <sheetName val="Div__1217"/>
      <sheetName val="Div_1317"/>
      <sheetName val="EXTERNAL_WORKS17"/>
      <sheetName val="PRODUCTIVITY_RATE17"/>
      <sheetName val="U_R_A_-_MASONRY17"/>
      <sheetName val="U_R_A_-_PLASTERING17"/>
      <sheetName val="U_R_A_-_TILING17"/>
      <sheetName val="U_R_A_-_GRANITE17"/>
      <sheetName val="V_C_2_-_EARTHWORK17"/>
      <sheetName val="V_C_9_-_CERAMIC17"/>
      <sheetName val="V_C_9_-_FINISHES17"/>
      <sheetName val="Division_245"/>
      <sheetName val="Division_416"/>
      <sheetName val="Division_516"/>
      <sheetName val="Division_616"/>
      <sheetName val="Division_716"/>
      <sheetName val="Division_816"/>
      <sheetName val="Division_916"/>
      <sheetName val="Division_1016"/>
      <sheetName val="Division_1216"/>
      <sheetName val="Division_1416"/>
      <sheetName val="Division_2119"/>
      <sheetName val="Division_2217"/>
      <sheetName val="Division_2316"/>
      <sheetName val="Division_2616"/>
      <sheetName val="Division_2716"/>
      <sheetName val="Division_2816"/>
      <sheetName val="Division_3116"/>
      <sheetName val="Division_3216"/>
      <sheetName val="Division_3316"/>
      <sheetName val="PMWeb_data17"/>
      <sheetName val="Elemental_Buildup16"/>
      <sheetName val="PointNo_516"/>
      <sheetName val="2_2)Revised_Cash_Flow16"/>
      <sheetName val="SS_MH17"/>
      <sheetName val="입찰내역_발주처_양식16"/>
      <sheetName val="Material_List_16"/>
      <sheetName val="LIST_DO_NOT_REMOVE15"/>
      <sheetName val="Index_List16"/>
      <sheetName val="Type_List16"/>
      <sheetName val="File_Types16"/>
      <sheetName val="Chiet_t16"/>
      <sheetName val="Staffing_and_Rates_IA16"/>
      <sheetName val="Project_Cost_Breakdown14"/>
      <sheetName val="PRECAST_lightconc-II18"/>
      <sheetName val="final_abstract18"/>
      <sheetName val="Staff_Acco_14"/>
      <sheetName val="TBAL9697_-group_wise__sdpl14"/>
      <sheetName val="Summary_of_Work14"/>
      <sheetName val="Employee_List14"/>
      <sheetName val="Рабочий_лист13"/>
      <sheetName val="B6_2_15"/>
      <sheetName val="Item-_Compact14"/>
      <sheetName val="E_&amp;_R14"/>
      <sheetName val="Annex_1_Sect_3a14"/>
      <sheetName val="Annex_1_Sect_3a_114"/>
      <sheetName val="Annex_1_Sect_3b14"/>
      <sheetName val="Annex_1_Sect_3c14"/>
      <sheetName val="HOURLY_RATES14"/>
      <sheetName val="SITE_WORK13"/>
      <sheetName val="d-safe_DELUXE13"/>
      <sheetName val="PT_141-_Site_A_Landscape13"/>
      <sheetName val="Rate_summary13"/>
      <sheetName val="RAB_AR&amp;STR13"/>
      <sheetName val="Back_up13"/>
      <sheetName val="train_cash13"/>
      <sheetName val="accom_cash13"/>
      <sheetName val="INDIGINEOUS_ITEMS_13"/>
      <sheetName val="Duct_Accesories13"/>
      <sheetName val="Mall_waterproofing13"/>
      <sheetName val="MSCP_waterproofing13"/>
      <sheetName val="????_???_??13"/>
      <sheetName val="Labour_&amp;_Plant13"/>
      <sheetName val="Ave_wtd_rates13"/>
      <sheetName val="Debits_as_on_12_04_0813"/>
      <sheetName val="STAFFSCHED_13"/>
      <sheetName val="TRIAL_BALANCE13"/>
      <sheetName val="[SHOPLIST_xls][SHOPLIST_xls]720"/>
      <sheetName val="[SHOPLIST_xls]70,/0s«iÆøí¬i13"/>
      <sheetName val="Common_Variables13"/>
      <sheetName val="GPL_Revenu_Update13"/>
      <sheetName val="DO_NOT_TOUCH13"/>
      <sheetName val="Work_Type13"/>
      <sheetName val="PROJECT_BRIEF(EX_NEW)13"/>
      <sheetName val="AREA_OF_APPLICATION12"/>
      <sheetName val="Risk_Breakdown_Structure12"/>
      <sheetName val="Geneí¬_i12"/>
      <sheetName val="steel_total12"/>
      <sheetName val="ELE_BOQ12"/>
      <sheetName val="Z-_GENERAL_PRICE_SUMMARY9"/>
      <sheetName val="Resumo_Empreitadas9"/>
      <sheetName val="PPA_Summary9"/>
      <sheetName val="Mix_Design9"/>
      <sheetName val="%_prog_figs_-u5_and_total9"/>
      <sheetName val="_VWVU))tÏØ0__10"/>
      <sheetName val="Floor_Box_10"/>
      <sheetName val="Equipment_Rates8"/>
      <sheetName val="[SHOPLIST_xls]/VW8"/>
      <sheetName val="[SHOPLIST_xls]/VWVU))tÏØ0__40"/>
      <sheetName val="[SHOPLIST_xls]/VWVU))tÏØ0__41"/>
      <sheetName val="Cashflow_projection8"/>
      <sheetName val="[SHOPLIST_xls][SHOPLIST_xls]721"/>
      <sheetName val="E_H_-_H__W_P_8"/>
      <sheetName val="E__H__Treatment_for_pile_cap8"/>
      <sheetName val="[SHOPLIST_xls][SHOPLIST_xls][S8"/>
      <sheetName val="Form_68"/>
      <sheetName val="Risk_Register8"/>
      <sheetName val="Revised_Front_Page8"/>
      <sheetName val="Diff_Run01&amp;Run028"/>
      <sheetName val="CCS_Summary8"/>
      <sheetName val="1_Carillion_Staff8"/>
      <sheetName val="_2_Staff_&amp;_Gen_labour8"/>
      <sheetName val="3_Offices8"/>
      <sheetName val="4_TempServ8"/>
      <sheetName val="__5_Temp_Wks8"/>
      <sheetName val="_6_Addn_Plant8"/>
      <sheetName val="_7__Transport8"/>
      <sheetName val="_8_Testing8"/>
      <sheetName val="9__Miscellaneous8"/>
      <sheetName val="10__Design8"/>
      <sheetName val="_11_Insurances8"/>
      <sheetName val="_12_Client_Req_8"/>
      <sheetName val="Risk_List8"/>
      <sheetName val="Track_of_Changes8"/>
      <sheetName val="Bill_8_Doors_&amp;_Windows8"/>
      <sheetName val="Bill_9_Finishes_8"/>
      <sheetName val="Bill_10_Specialities8"/>
      <sheetName val="Dash_board8"/>
      <sheetName val="[SHOPLIST_xls]708"/>
      <sheetName val="[SHOPLIST_xls]70,8"/>
      <sheetName val="Base_BM-rebar8"/>
      <sheetName val="Materials_8"/>
      <sheetName val="Site_Dev_BOQ8"/>
      <sheetName val="Data_Sheet8"/>
      <sheetName val="tender_allowances8"/>
      <sheetName val="_Summary_BKG_0348"/>
      <sheetName val="BILL_3R8"/>
      <sheetName val="Area_Breakdown_PER_LEVEL_LINK8"/>
      <sheetName val="CF_Input8"/>
      <sheetName val="DATA_INPUT8"/>
      <sheetName val="Vordruck-Nr__7_1_3_D8"/>
      <sheetName val="M&amp;A_D8"/>
      <sheetName val="M&amp;A_E8"/>
      <sheetName val="M&amp;A_G8"/>
      <sheetName val="1_2_Staff_Schedule9"/>
      <sheetName val="Bill_108"/>
      <sheetName val="[SHOPLIST_xls]/VWVU))tÏØ0__42"/>
      <sheetName val="[SHOPLIST_xls]/VWVU))tÏØ0__43"/>
      <sheetName val="[SHOPLIST_xls]/VWVU))tÏØ0__44"/>
      <sheetName val="[SHOPLIST_xls]70,/0s«_iÆø_í¬_i8"/>
      <sheetName val="[SHOPLIST_xls]70?,/0?s«i?Æøí¬i8"/>
      <sheetName val="Labour_Costs8"/>
      <sheetName val="BLOCK-A_(MEA_SHEET)8"/>
      <sheetName val="Contract_Division6"/>
      <sheetName val="SubContract_Type6"/>
      <sheetName val="Service_Type6"/>
      <sheetName val="Cost_Heading5"/>
      <sheetName val="D_&amp;_W_sizes5"/>
      <sheetName val="SOPMA_DD5"/>
      <sheetName val="PRICE_INFO5"/>
      <sheetName val="RC_SUMMARY5"/>
      <sheetName val="LABOUR_PRODUCTIVITY-TAV5"/>
      <sheetName val="MATERIAL_PRICES5"/>
      <sheetName val="P-100_MRF_DB_R15"/>
      <sheetName val="Attach_4-185"/>
      <sheetName val="_SHOPLIST_xls_705"/>
      <sheetName val="_SHOPLIST_xls_70,_0s«iÆøí¬i5"/>
      <sheetName val="Ewaan_Show_Kitchen_(2)5"/>
      <sheetName val="Cash_Flow_Working5"/>
      <sheetName val="MN_T_B_5"/>
      <sheetName val="Data_I_(2)5"/>
      <sheetName val="rEFERENCES_5"/>
      <sheetName val="Qtys_ZamZam_(Del__before)5"/>
      <sheetName val="Qtys_Relocation_(Del_before)5"/>
      <sheetName val="_Qtys_Sub_&amp;_Tents_(Del__before5"/>
      <sheetName val="Qtys__Signages_(Del__before)5"/>
      <sheetName val="Qtys_Temporary_Passages_(Del)5"/>
      <sheetName val="_Qtys_Ser__Rooms_(Del_before)5"/>
      <sheetName val="Labour_Rate_5"/>
      <sheetName val="2F_회의실견적(5_14_일대)1"/>
      <sheetName val="_HIT-&gt;HMC_견적(3900)1"/>
      <sheetName val="Appendix_B1"/>
      <sheetName val="GFA_HQ_Building25"/>
      <sheetName val="GFA_Conference24"/>
      <sheetName val="BQ_External24"/>
      <sheetName val="Penthouse_Apartment23"/>
      <sheetName val="Raw_Data23"/>
      <sheetName val="StattCo_yCharges23"/>
      <sheetName val="LEVEL_SHEET23"/>
      <sheetName val="SPT_vs_PHI23"/>
      <sheetName val="LABOUR_HISTOGRAM24"/>
      <sheetName val="Chiet_tinh_dz2223"/>
      <sheetName val="Chiet_tinh_dz3523"/>
      <sheetName val="@risk_rents_and_incentives23"/>
      <sheetName val="Car_park_lease23"/>
      <sheetName val="Net_rent_analysis23"/>
      <sheetName val="Poz-1_23"/>
      <sheetName val="Graph_Data_(DO_NOT_PRINT)23"/>
      <sheetName val="Bill_No__223"/>
      <sheetName val="CT_Thang_Mo23"/>
      <sheetName val="Lab_Cum_Hist23"/>
      <sheetName val="CT__PL22"/>
      <sheetName val="Projet,_methodes_&amp;_couts22"/>
      <sheetName val="Risques_majeurs_&amp;_Frais_Ind_22"/>
      <sheetName val="FOL_-_Bar23"/>
      <sheetName val="budget_summary_(2)22"/>
      <sheetName val="Budget_Analysis_Summary22"/>
      <sheetName val="intr_stool_brkup22"/>
      <sheetName val="Tender_Summary23"/>
      <sheetName val="Insurance_Ext23"/>
      <sheetName val="Customize_Your_Invoice23"/>
      <sheetName val="HVAC_BoQ23"/>
      <sheetName val="Body_Sheet22"/>
      <sheetName val="1_0_Executive_Summary22"/>
      <sheetName val="Top_sheet22"/>
      <sheetName val="Bill_221"/>
      <sheetName val="Ap_A20"/>
      <sheetName val="2_Div_14_20"/>
      <sheetName val="SHOPLIST_xls19"/>
      <sheetName val="beam-reinft-IIInd_floor19"/>
      <sheetName val="beam-reinft-machine_rm19"/>
      <sheetName val="Bill_120"/>
      <sheetName val="Bill_320"/>
      <sheetName val="Bill_420"/>
      <sheetName val="Bill_520"/>
      <sheetName val="Bill_620"/>
      <sheetName val="Bill_720"/>
      <sheetName val="POWER_ASSUMPTIONS19"/>
      <sheetName val="Civil_Boq18"/>
      <sheetName val="PROJECT_BRIEF20"/>
      <sheetName val="Invoice_Summary19"/>
      <sheetName val="C_(3)20"/>
      <sheetName val="Dubai_golf19"/>
      <sheetName val="Softscape_Buildup18"/>
      <sheetName val="Mat'l_Rate18"/>
      <sheetName val="WITHOUT_C&amp;I_PROFIT_(3)18"/>
      <sheetName val="Activity_List18"/>
      <sheetName val="HIRED_LABOUR_CODE16"/>
      <sheetName val="PA-_Consutant_16"/>
      <sheetName val="foot-slab_reinft16"/>
      <sheetName val="DETAILED__BOQ16"/>
      <sheetName val="M-Book_for_Conc16"/>
      <sheetName val="M-Book_for_FW16"/>
      <sheetName val="BILL_COV16"/>
      <sheetName val="Ra__stair16"/>
      <sheetName val="VALVE_CHAMBERS15"/>
      <sheetName val="Fire_Hydrants15"/>
      <sheetName val="B_GATE_VALVE15"/>
      <sheetName val="Sub_G1_Fire15"/>
      <sheetName val="Sub_G12_Fire15"/>
      <sheetName val="Eq__Mobilization14"/>
      <sheetName val="w't_table13"/>
      <sheetName val="Materials_Cost(PCC)15"/>
      <sheetName val="India_F&amp;S_Template15"/>
      <sheetName val="IO_LIST15"/>
      <sheetName val="Material_15"/>
      <sheetName val="Quote_Sheet15"/>
      <sheetName val="Day_work15"/>
      <sheetName val="bill_nb2-Plumbing_&amp;_Drainag13"/>
      <sheetName val="Pl_&amp;_Dr_B13"/>
      <sheetName val="Pl_&amp;_Dr_G13"/>
      <sheetName val="Pl_&amp;_Dr_M13"/>
      <sheetName val="Pl_&amp;_Dr_113"/>
      <sheetName val="Pl_&amp;_Dr_213"/>
      <sheetName val="Pl_&amp;_Dr_313"/>
      <sheetName val="Pl_&amp;_Dr_413"/>
      <sheetName val="Pl_&amp;_Dr_513"/>
      <sheetName val="Pl_&amp;_Dr_613"/>
      <sheetName val="Pl_&amp;_Dr_713"/>
      <sheetName val="Pl_&amp;_Dr_813"/>
      <sheetName val="Pl_&amp;_Dr_R13"/>
      <sheetName val="FF_B13"/>
      <sheetName val="FF_G13"/>
      <sheetName val="FF_M13"/>
      <sheetName val="FF_113"/>
      <sheetName val="FF_2_13"/>
      <sheetName val="FF_313"/>
      <sheetName val="FF_413"/>
      <sheetName val="FF_513"/>
      <sheetName val="FF_6_13"/>
      <sheetName val="FF_713"/>
      <sheetName val="FF_813"/>
      <sheetName val="FF_R13"/>
      <sheetName val="bill_nb3-FF13"/>
      <sheetName val="HVAC_B13"/>
      <sheetName val="HVAC_G13"/>
      <sheetName val="HVAC_M13"/>
      <sheetName val="HVAC_113"/>
      <sheetName val="HVAC_213"/>
      <sheetName val="HVAC_313"/>
      <sheetName val="HVAC_413"/>
      <sheetName val="HVAC_513"/>
      <sheetName val="HVAC_613"/>
      <sheetName val="HVAC_713"/>
      <sheetName val="HVAC_813"/>
      <sheetName val="HVAC_R13"/>
      <sheetName val="bill_nb4-HVAC13"/>
      <sheetName val="SC_B13"/>
      <sheetName val="SC_G13"/>
      <sheetName val="SC_M13"/>
      <sheetName val="SC_113"/>
      <sheetName val="SC_213"/>
      <sheetName val="SC_313"/>
      <sheetName val="SC_413"/>
      <sheetName val="SC_513"/>
      <sheetName val="SC_613"/>
      <sheetName val="SC_713"/>
      <sheetName val="SC_813"/>
      <sheetName val="SC_R13"/>
      <sheetName val="AV_B13"/>
      <sheetName val="AV_G13"/>
      <sheetName val="AV_M13"/>
      <sheetName val="AV_113"/>
      <sheetName val="AV_213"/>
      <sheetName val="AV_313"/>
      <sheetName val="AV_413"/>
      <sheetName val="AV_513"/>
      <sheetName val="AV_613"/>
      <sheetName val="AV_713"/>
      <sheetName val="AV_813"/>
      <sheetName val="EL_B13"/>
      <sheetName val="EL_M13"/>
      <sheetName val="EL_113"/>
      <sheetName val="EL_213"/>
      <sheetName val="EL_313"/>
      <sheetName val="EL_413"/>
      <sheetName val="EL_513"/>
      <sheetName val="EL_613"/>
      <sheetName val="EL_713"/>
      <sheetName val="EL_813"/>
      <sheetName val="EL_R13"/>
      <sheetName val="EL_TR13"/>
      <sheetName val="8-_EL13"/>
      <sheetName val="FA_B13"/>
      <sheetName val="FA_G13"/>
      <sheetName val="FA_M13"/>
      <sheetName val="FA_113"/>
      <sheetName val="FA_213"/>
      <sheetName val="FA_313"/>
      <sheetName val="FA_413"/>
      <sheetName val="FA_513"/>
      <sheetName val="FA_613"/>
      <sheetName val="FA_713"/>
      <sheetName val="FA_813"/>
      <sheetName val="FA_R13"/>
      <sheetName val="9-_FA13"/>
      <sheetName val="Div__0214"/>
      <sheetName val="Div__0314"/>
      <sheetName val="Div__0414"/>
      <sheetName val="Div__0514"/>
      <sheetName val="Div__0614"/>
      <sheetName val="Div__0714"/>
      <sheetName val="Div__0814"/>
      <sheetName val="Div__0914"/>
      <sheetName val="Div__1014"/>
      <sheetName val="Div__1114"/>
      <sheetName val="Div__1214"/>
      <sheetName val="Div_1314"/>
      <sheetName val="EXTERNAL_WORKS14"/>
      <sheetName val="PRODUCTIVITY_RATE14"/>
      <sheetName val="U_R_A_-_MASONRY14"/>
      <sheetName val="U_R_A_-_PLASTERING14"/>
      <sheetName val="U_R_A_-_TILING14"/>
      <sheetName val="U_R_A_-_GRANITE14"/>
      <sheetName val="V_C_2_-_EARTHWORK14"/>
      <sheetName val="V_C_9_-_CERAMIC14"/>
      <sheetName val="V_C_9_-_FINISHES14"/>
      <sheetName val="B09_114"/>
      <sheetName val="BOQ_Direct_selling_cost15"/>
      <sheetName val="Working_for_RCC14"/>
      <sheetName val="B185-B-9_114"/>
      <sheetName val="B185-B-9_214"/>
      <sheetName val="CHART_OF_ACCOUNTS14"/>
      <sheetName val="E-Bill_No_6_A-O14"/>
      <sheetName val="/VWVU))tÏØ0__16"/>
      <sheetName val="Elemental_Buildup13"/>
      <sheetName val="Division_242"/>
      <sheetName val="Division_413"/>
      <sheetName val="Division_513"/>
      <sheetName val="Division_613"/>
      <sheetName val="Division_713"/>
      <sheetName val="Division_813"/>
      <sheetName val="Division_913"/>
      <sheetName val="Division_1013"/>
      <sheetName val="Division_1213"/>
      <sheetName val="Division_1413"/>
      <sheetName val="Division_2116"/>
      <sheetName val="Division_2214"/>
      <sheetName val="Division_2313"/>
      <sheetName val="Division_2613"/>
      <sheetName val="Division_2713"/>
      <sheetName val="Division_2813"/>
      <sheetName val="Division_3113"/>
      <sheetName val="Division_3213"/>
      <sheetName val="Division_3313"/>
      <sheetName val="PMWeb_data14"/>
      <sheetName val="PointNo_513"/>
      <sheetName val="2_2)Revised_Cash_Flow13"/>
      <sheetName val="Employee_List11"/>
      <sheetName val="SS_MH14"/>
      <sheetName val="Index_List13"/>
      <sheetName val="Type_List13"/>
      <sheetName val="File_Types13"/>
      <sheetName val="Chiet_t13"/>
      <sheetName val="Staffing_and_Rates_IA13"/>
      <sheetName val="입찰내역_발주처_양식13"/>
      <sheetName val="Summary_of_Work11"/>
      <sheetName val="/VWVU))tÏØ0__14"/>
      <sheetName val="LIST_DO_NOT_REMOVE12"/>
      <sheetName val="Material_List_13"/>
      <sheetName val="PRECAST_lightconc-II15"/>
      <sheetName val="final_abstract15"/>
      <sheetName val="B6_2_12"/>
      <sheetName val="Staff_Acco_11"/>
      <sheetName val="TBAL9697_-group_wise__sdpl11"/>
      <sheetName val="Project_Cost_Breakdown11"/>
      <sheetName val="Item-_Compact11"/>
      <sheetName val="E_&amp;_R11"/>
      <sheetName val="Рабочий_лист10"/>
      <sheetName val="Annex_1_Sect_3a11"/>
      <sheetName val="Annex_1_Sect_3a_111"/>
      <sheetName val="Annex_1_Sect_3b11"/>
      <sheetName val="Annex_1_Sect_3c11"/>
      <sheetName val="HOURLY_RATES11"/>
      <sheetName val="PT_141-_Site_A_Landscape10"/>
      <sheetName val="SITE_WORK10"/>
      <sheetName val="Rate_summary10"/>
      <sheetName val="d-safe_DELUXE10"/>
      <sheetName val="Back_up10"/>
      <sheetName val="RAB_AR&amp;STR10"/>
      <sheetName val="Duct_Accesories10"/>
      <sheetName val="train_cash10"/>
      <sheetName val="accom_cash10"/>
      <sheetName val="INDIGINEOUS_ITEMS_10"/>
      <sheetName val="Common_Variables10"/>
      <sheetName val="Mall_waterproofing10"/>
      <sheetName val="MSCP_waterproofing10"/>
      <sheetName val="[SHOPLIST_xls]70,/0s«iÆøí¬i10"/>
      <sheetName val="GPL_Revenu_Update10"/>
      <sheetName val="DO_NOT_TOUCH10"/>
      <sheetName val="Work_Type10"/>
      <sheetName val="????_???_??10"/>
      <sheetName val="Labour_&amp;_Plant10"/>
      <sheetName val="Ave_wtd_rates10"/>
      <sheetName val="Debits_as_on_12_04_0810"/>
      <sheetName val="STAFFSCHED_10"/>
      <sheetName val="TRIAL_BALANCE10"/>
      <sheetName val="[SHOPLIST_xls][SHOPLIST_xls]714"/>
      <sheetName val="PROJECT_BRIEF(EX_NEW)10"/>
      <sheetName val="PPA_Summary6"/>
      <sheetName val="Mix_Design6"/>
      <sheetName val="AREA_OF_APPLICATION9"/>
      <sheetName val="Risk_Breakdown_Structure9"/>
      <sheetName val="Geneí¬_i9"/>
      <sheetName val="steel_total9"/>
      <sheetName val="ELE_BOQ9"/>
      <sheetName val="Z-_GENERAL_PRICE_SUMMARY6"/>
      <sheetName val="Resumo_Empreitadas6"/>
      <sheetName val="%_prog_figs_-u5_and_total6"/>
      <sheetName val="_VWVU))tÏØ0__7"/>
      <sheetName val="Floor_Box_7"/>
      <sheetName val="[SHOPLIST_xls]/VW5"/>
      <sheetName val="[SHOPLIST_xls]/VWVU))tÏØ0__17"/>
      <sheetName val="[SHOPLIST_xls]/VWVU))tÏØ0__18"/>
      <sheetName val="Equipment_Rates5"/>
      <sheetName val="Cashflow_projection5"/>
      <sheetName val="[SHOPLIST_xls][SHOPLIST_xls]715"/>
      <sheetName val="E_H_-_H__W_P_5"/>
      <sheetName val="E__H__Treatment_for_pile_cap5"/>
      <sheetName val="[SHOPLIST_xls][SHOPLIST_xls][S5"/>
      <sheetName val="Materials_5"/>
      <sheetName val="Form_65"/>
      <sheetName val="Risk_Register5"/>
      <sheetName val="Revised_Front_Page5"/>
      <sheetName val="Diff_Run01&amp;Run025"/>
      <sheetName val="CCS_Summary5"/>
      <sheetName val="1_Carillion_Staff5"/>
      <sheetName val="_2_Staff_&amp;_Gen_labour5"/>
      <sheetName val="3_Offices5"/>
      <sheetName val="4_TempServ5"/>
      <sheetName val="__5_Temp_Wks5"/>
      <sheetName val="_6_Addn_Plant5"/>
      <sheetName val="_7__Transport5"/>
      <sheetName val="_8_Testing5"/>
      <sheetName val="9__Miscellaneous5"/>
      <sheetName val="10__Design5"/>
      <sheetName val="_11_Insurances5"/>
      <sheetName val="_12_Client_Req_5"/>
      <sheetName val="Risk_List5"/>
      <sheetName val="Track_of_Changes5"/>
      <sheetName val="Bill_8_Doors_&amp;_Windows5"/>
      <sheetName val="Bill_9_Finishes_5"/>
      <sheetName val="Bill_10_Specialities5"/>
      <sheetName val="Dash_board5"/>
      <sheetName val="[SHOPLIST_xls]705"/>
      <sheetName val="[SHOPLIST_xls]70,5"/>
      <sheetName val="Site_Dev_BOQ5"/>
      <sheetName val="1_2_Staff_Schedule6"/>
      <sheetName val="[SHOPLIST_xls]/VWVU))tÏØ0__19"/>
      <sheetName val="[SHOPLIST_xls]/VWVU))tÏØ0__25"/>
      <sheetName val="Cost_Heading2"/>
      <sheetName val="D_&amp;_W_sizes2"/>
      <sheetName val="SOPMA_DD2"/>
      <sheetName val="PRICE_INFO2"/>
      <sheetName val="RC_SUMMARY2"/>
      <sheetName val="LABOUR_PRODUCTIVITY-TAV2"/>
      <sheetName val="MATERIAL_PRICES2"/>
      <sheetName val="P-100_MRF_DB_R12"/>
      <sheetName val="Base_BM-rebar5"/>
      <sheetName val="Contract_Division3"/>
      <sheetName val="SubContract_Type3"/>
      <sheetName val="Service_Type3"/>
      <sheetName val="Attach_4-182"/>
      <sheetName val="Area_Breakdown_PER_LEVEL_LINK5"/>
      <sheetName val="CF_Input5"/>
      <sheetName val="DATA_INPUT5"/>
      <sheetName val="Vordruck-Nr__7_1_3_D5"/>
      <sheetName val="M&amp;A_D5"/>
      <sheetName val="M&amp;A_E5"/>
      <sheetName val="M&amp;A_G5"/>
      <sheetName val="_SHOPLIST_xls_702"/>
      <sheetName val="_SHOPLIST_xls_70,_0s«iÆøí¬i2"/>
      <sheetName val="Data_Sheet5"/>
      <sheetName val="tender_allowances5"/>
      <sheetName val="_Summary_BKG_0345"/>
      <sheetName val="BILL_3R5"/>
      <sheetName val="BLOCK-A_(MEA_SHEET)5"/>
      <sheetName val="Bill_105"/>
      <sheetName val="Labour_Costs5"/>
      <sheetName val="Ewaan_Show_Kitchen_(2)2"/>
      <sheetName val="Cash_Flow_Working2"/>
      <sheetName val="MN_T_B_2"/>
      <sheetName val="Data_I_(2)2"/>
      <sheetName val="rEFERENCES_2"/>
      <sheetName val="Qtys_ZamZam_(Del__before)2"/>
      <sheetName val="Qtys_Relocation_(Del_before)2"/>
      <sheetName val="_Qtys_Sub_&amp;_Tents_(Del__before2"/>
      <sheetName val="Qtys__Signages_(Del__before)2"/>
      <sheetName val="Qtys_Temporary_Passages_(Del)2"/>
      <sheetName val="_Qtys_Ser__Rooms_(Del_before)2"/>
      <sheetName val="Labour_Rate_2"/>
      <sheetName val="[SHOPLIST_xls]/VWVU))tÏØ0__35"/>
      <sheetName val="[SHOPLIST_xls]70,/0s«_iÆø_í¬_i5"/>
      <sheetName val="[SHOPLIST_xls]70?,/0?s«i?Æøí¬i5"/>
      <sheetName val="GFA_HQ_Building23"/>
      <sheetName val="GFA_Conference22"/>
      <sheetName val="BQ_External22"/>
      <sheetName val="Penthouse_Apartment21"/>
      <sheetName val="Raw_Data21"/>
      <sheetName val="StattCo_yCharges21"/>
      <sheetName val="LEVEL_SHEET21"/>
      <sheetName val="SPT_vs_PHI21"/>
      <sheetName val="LABOUR_HISTOGRAM22"/>
      <sheetName val="Chiet_tinh_dz2221"/>
      <sheetName val="Chiet_tinh_dz3521"/>
      <sheetName val="@risk_rents_and_incentives21"/>
      <sheetName val="Car_park_lease21"/>
      <sheetName val="Net_rent_analysis21"/>
      <sheetName val="Poz-1_21"/>
      <sheetName val="Graph_Data_(DO_NOT_PRINT)21"/>
      <sheetName val="Bill_No__221"/>
      <sheetName val="CT_Thang_Mo21"/>
      <sheetName val="Lab_Cum_Hist21"/>
      <sheetName val="CT__PL20"/>
      <sheetName val="Projet,_methodes_&amp;_couts20"/>
      <sheetName val="Risques_majeurs_&amp;_Frais_Ind_20"/>
      <sheetName val="FOL_-_Bar21"/>
      <sheetName val="budget_summary_(2)20"/>
      <sheetName val="Budget_Analysis_Summary20"/>
      <sheetName val="intr_stool_brkup20"/>
      <sheetName val="Tender_Summary21"/>
      <sheetName val="Insurance_Ext21"/>
      <sheetName val="Customize_Your_Invoice21"/>
      <sheetName val="HVAC_BoQ21"/>
      <sheetName val="Body_Sheet20"/>
      <sheetName val="1_0_Executive_Summary20"/>
      <sheetName val="Top_sheet20"/>
      <sheetName val="Bill_219"/>
      <sheetName val="Ap_A18"/>
      <sheetName val="2_Div_14_18"/>
      <sheetName val="SHOPLIST_xls17"/>
      <sheetName val="beam-reinft-IIInd_floor17"/>
      <sheetName val="beam-reinft-machine_rm17"/>
      <sheetName val="Bill_118"/>
      <sheetName val="Bill_318"/>
      <sheetName val="Bill_418"/>
      <sheetName val="Bill_518"/>
      <sheetName val="Bill_618"/>
      <sheetName val="Bill_718"/>
      <sheetName val="POWER_ASSUMPTIONS17"/>
      <sheetName val="Civil_Boq16"/>
      <sheetName val="PROJECT_BRIEF18"/>
      <sheetName val="Invoice_Summary17"/>
      <sheetName val="C_(3)18"/>
      <sheetName val="Dubai_golf17"/>
      <sheetName val="Softscape_Buildup16"/>
      <sheetName val="Mat'l_Rate16"/>
      <sheetName val="WITHOUT_C&amp;I_PROFIT_(3)16"/>
      <sheetName val="Activity_List16"/>
      <sheetName val="HIRED_LABOUR_CODE14"/>
      <sheetName val="PA-_Consutant_14"/>
      <sheetName val="foot-slab_reinft14"/>
      <sheetName val="DETAILED__BOQ14"/>
      <sheetName val="M-Book_for_Conc14"/>
      <sheetName val="M-Book_for_FW14"/>
      <sheetName val="BILL_COV14"/>
      <sheetName val="Ra__stair14"/>
      <sheetName val="VALVE_CHAMBERS13"/>
      <sheetName val="Fire_Hydrants13"/>
      <sheetName val="B_GATE_VALVE13"/>
      <sheetName val="Sub_G1_Fire13"/>
      <sheetName val="Sub_G12_Fire13"/>
      <sheetName val="Eq__Mobilization12"/>
      <sheetName val="w't_table11"/>
      <sheetName val="Materials_Cost(PCC)13"/>
      <sheetName val="India_F&amp;S_Template13"/>
      <sheetName val="IO_LIST13"/>
      <sheetName val="Material_13"/>
      <sheetName val="Quote_Sheet13"/>
      <sheetName val="Day_work13"/>
      <sheetName val="bill_nb2-Plumbing_&amp;_Drainag11"/>
      <sheetName val="Pl_&amp;_Dr_B11"/>
      <sheetName val="Pl_&amp;_Dr_G11"/>
      <sheetName val="Pl_&amp;_Dr_M11"/>
      <sheetName val="Pl_&amp;_Dr_111"/>
      <sheetName val="Pl_&amp;_Dr_211"/>
      <sheetName val="Pl_&amp;_Dr_311"/>
      <sheetName val="Pl_&amp;_Dr_411"/>
      <sheetName val="Pl_&amp;_Dr_511"/>
      <sheetName val="Pl_&amp;_Dr_611"/>
      <sheetName val="Pl_&amp;_Dr_711"/>
      <sheetName val="Pl_&amp;_Dr_811"/>
      <sheetName val="Pl_&amp;_Dr_R11"/>
      <sheetName val="FF_B11"/>
      <sheetName val="FF_G11"/>
      <sheetName val="FF_M11"/>
      <sheetName val="FF_111"/>
      <sheetName val="FF_2_11"/>
      <sheetName val="FF_311"/>
      <sheetName val="FF_411"/>
      <sheetName val="FF_511"/>
      <sheetName val="FF_6_11"/>
      <sheetName val="FF_711"/>
      <sheetName val="FF_811"/>
      <sheetName val="FF_R11"/>
      <sheetName val="bill_nb3-FF11"/>
      <sheetName val="HVAC_B11"/>
      <sheetName val="HVAC_G11"/>
      <sheetName val="HVAC_M11"/>
      <sheetName val="HVAC_111"/>
      <sheetName val="HVAC_211"/>
      <sheetName val="HVAC_311"/>
      <sheetName val="HVAC_411"/>
      <sheetName val="HVAC_511"/>
      <sheetName val="HVAC_611"/>
      <sheetName val="HVAC_711"/>
      <sheetName val="HVAC_811"/>
      <sheetName val="HVAC_R11"/>
      <sheetName val="bill_nb4-HVAC11"/>
      <sheetName val="SC_B11"/>
      <sheetName val="SC_G11"/>
      <sheetName val="SC_M11"/>
      <sheetName val="SC_111"/>
      <sheetName val="SC_211"/>
      <sheetName val="SC_311"/>
      <sheetName val="SC_411"/>
      <sheetName val="SC_511"/>
      <sheetName val="SC_611"/>
      <sheetName val="SC_711"/>
      <sheetName val="SC_811"/>
      <sheetName val="SC_R11"/>
      <sheetName val="AV_B11"/>
      <sheetName val="AV_G11"/>
      <sheetName val="AV_M11"/>
      <sheetName val="AV_111"/>
      <sheetName val="AV_211"/>
      <sheetName val="AV_311"/>
      <sheetName val="AV_411"/>
      <sheetName val="AV_511"/>
      <sheetName val="AV_611"/>
      <sheetName val="AV_711"/>
      <sheetName val="AV_811"/>
      <sheetName val="EL_B11"/>
      <sheetName val="EL_M11"/>
      <sheetName val="EL_111"/>
      <sheetName val="EL_211"/>
      <sheetName val="EL_311"/>
      <sheetName val="EL_411"/>
      <sheetName val="EL_511"/>
      <sheetName val="EL_611"/>
      <sheetName val="EL_711"/>
      <sheetName val="EL_811"/>
      <sheetName val="EL_R11"/>
      <sheetName val="EL_TR11"/>
      <sheetName val="8-_EL11"/>
      <sheetName val="FA_B11"/>
      <sheetName val="FA_G11"/>
      <sheetName val="FA_M11"/>
      <sheetName val="FA_111"/>
      <sheetName val="FA_211"/>
      <sheetName val="FA_311"/>
      <sheetName val="FA_411"/>
      <sheetName val="FA_511"/>
      <sheetName val="FA_611"/>
      <sheetName val="FA_711"/>
      <sheetName val="FA_811"/>
      <sheetName val="FA_R11"/>
      <sheetName val="9-_FA11"/>
      <sheetName val="Div__0212"/>
      <sheetName val="Div__0312"/>
      <sheetName val="Div__0412"/>
      <sheetName val="Div__0512"/>
      <sheetName val="Div__0612"/>
      <sheetName val="Div__0712"/>
      <sheetName val="Div__0812"/>
      <sheetName val="Div__0912"/>
      <sheetName val="Div__1012"/>
      <sheetName val="Div__1112"/>
      <sheetName val="Div__1212"/>
      <sheetName val="Div_1312"/>
      <sheetName val="EXTERNAL_WORKS12"/>
      <sheetName val="PRODUCTIVITY_RATE12"/>
      <sheetName val="U_R_A_-_MASONRY12"/>
      <sheetName val="U_R_A_-_PLASTERING12"/>
      <sheetName val="U_R_A_-_TILING12"/>
      <sheetName val="U_R_A_-_GRANITE12"/>
      <sheetName val="V_C_2_-_EARTHWORK12"/>
      <sheetName val="V_C_9_-_CERAMIC12"/>
      <sheetName val="V_C_9_-_FINISHES12"/>
      <sheetName val="B09_112"/>
      <sheetName val="BOQ_Direct_selling_cost13"/>
      <sheetName val="Working_for_RCC12"/>
      <sheetName val="B185-B-9_112"/>
      <sheetName val="B185-B-9_212"/>
      <sheetName val="CHART_OF_ACCOUNTS12"/>
      <sheetName val="E-Bill_No_6_A-O12"/>
      <sheetName val="Elemental_Buildup11"/>
      <sheetName val="Division_240"/>
      <sheetName val="Division_411"/>
      <sheetName val="Division_511"/>
      <sheetName val="Division_611"/>
      <sheetName val="Division_711"/>
      <sheetName val="Division_811"/>
      <sheetName val="Division_911"/>
      <sheetName val="Division_1011"/>
      <sheetName val="Division_1211"/>
      <sheetName val="Division_1411"/>
      <sheetName val="Division_2114"/>
      <sheetName val="Division_2212"/>
      <sheetName val="Division_2311"/>
      <sheetName val="Division_2611"/>
      <sheetName val="Division_2711"/>
      <sheetName val="Division_2811"/>
      <sheetName val="Division_3111"/>
      <sheetName val="Division_3211"/>
      <sheetName val="Division_3311"/>
      <sheetName val="PMWeb_data12"/>
      <sheetName val="PointNo_511"/>
      <sheetName val="2_2)Revised_Cash_Flow11"/>
      <sheetName val="Employee_List9"/>
      <sheetName val="SS_MH12"/>
      <sheetName val="Index_List11"/>
      <sheetName val="Type_List11"/>
      <sheetName val="File_Types11"/>
      <sheetName val="Chiet_t11"/>
      <sheetName val="Staffing_and_Rates_IA11"/>
      <sheetName val="입찰내역_발주처_양식11"/>
      <sheetName val="Summary_of_Work9"/>
      <sheetName val="/VWVU))tÏØ0__12"/>
      <sheetName val="LIST_DO_NOT_REMOVE10"/>
      <sheetName val="Material_List_11"/>
      <sheetName val="PRECAST_lightconc-II13"/>
      <sheetName val="final_abstract13"/>
      <sheetName val="B6_2_10"/>
      <sheetName val="Staff_Acco_9"/>
      <sheetName val="TBAL9697_-group_wise__sdpl9"/>
      <sheetName val="Project_Cost_Breakdown9"/>
      <sheetName val="Item-_Compact9"/>
      <sheetName val="E_&amp;_R9"/>
      <sheetName val="Рабочий_лист8"/>
      <sheetName val="Annex_1_Sect_3a9"/>
      <sheetName val="Annex_1_Sect_3a_19"/>
      <sheetName val="Annex_1_Sect_3b9"/>
      <sheetName val="Annex_1_Sect_3c9"/>
      <sheetName val="HOURLY_RATES9"/>
      <sheetName val="PT_141-_Site_A_Landscape8"/>
      <sheetName val="SITE_WORK8"/>
      <sheetName val="Rate_summary8"/>
      <sheetName val="d-safe_DELUXE8"/>
      <sheetName val="Back_up8"/>
      <sheetName val="RAB_AR&amp;STR8"/>
      <sheetName val="Duct_Accesories8"/>
      <sheetName val="train_cash8"/>
      <sheetName val="accom_cash8"/>
      <sheetName val="INDIGINEOUS_ITEMS_8"/>
      <sheetName val="Common_Variables8"/>
      <sheetName val="Mall_waterproofing8"/>
      <sheetName val="MSCP_waterproofing8"/>
      <sheetName val="[SHOPLIST_xls]70,/0s«iÆøí¬i8"/>
      <sheetName val="GPL_Revenu_Update8"/>
      <sheetName val="DO_NOT_TOUCH8"/>
      <sheetName val="Work_Type8"/>
      <sheetName val="????_???_??8"/>
      <sheetName val="Labour_&amp;_Plant8"/>
      <sheetName val="Ave_wtd_rates8"/>
      <sheetName val="Debits_as_on_12_04_088"/>
      <sheetName val="STAFFSCHED_8"/>
      <sheetName val="TRIAL_BALANCE8"/>
      <sheetName val="[SHOPLIST_xls][SHOPLIST_xls]710"/>
      <sheetName val="PROJECT_BRIEF(EX_NEW)8"/>
      <sheetName val="PPA_Summary4"/>
      <sheetName val="Mix_Design4"/>
      <sheetName val="AREA_OF_APPLICATION7"/>
      <sheetName val="Risk_Breakdown_Structure7"/>
      <sheetName val="Geneí¬_i7"/>
      <sheetName val="steel_total7"/>
      <sheetName val="ELE_BOQ7"/>
      <sheetName val="Z-_GENERAL_PRICE_SUMMARY4"/>
      <sheetName val="Resumo_Empreitadas4"/>
      <sheetName val="%_prog_figs_-u5_and_total4"/>
      <sheetName val="_VWVU))tÏØ0__5"/>
      <sheetName val="Floor_Box_5"/>
      <sheetName val="[SHOPLIST_xls]/VW3"/>
      <sheetName val="[SHOPLIST_xls]/VWVU))tÏØ0__8"/>
      <sheetName val="[SHOPLIST_xls]/VWVU))tÏØ0__9"/>
      <sheetName val="Equipment_Rates3"/>
      <sheetName val="Cashflow_projection3"/>
      <sheetName val="[SHOPLIST_xls][SHOPLIST_xls]711"/>
      <sheetName val="E_H_-_H__W_P_3"/>
      <sheetName val="E__H__Treatment_for_pile_cap3"/>
      <sheetName val="[SHOPLIST_xls][SHOPLIST_xls][S3"/>
      <sheetName val="Materials_3"/>
      <sheetName val="Form_63"/>
      <sheetName val="Risk_Register3"/>
      <sheetName val="Revised_Front_Page3"/>
      <sheetName val="Diff_Run01&amp;Run023"/>
      <sheetName val="CCS_Summary3"/>
      <sheetName val="1_Carillion_Staff3"/>
      <sheetName val="_2_Staff_&amp;_Gen_labour3"/>
      <sheetName val="3_Offices3"/>
      <sheetName val="4_TempServ3"/>
      <sheetName val="__5_Temp_Wks3"/>
      <sheetName val="_6_Addn_Plant3"/>
      <sheetName val="_7__Transport3"/>
      <sheetName val="_8_Testing3"/>
      <sheetName val="9__Miscellaneous3"/>
      <sheetName val="10__Design3"/>
      <sheetName val="_11_Insurances3"/>
      <sheetName val="_12_Client_Req_3"/>
      <sheetName val="Risk_List3"/>
      <sheetName val="Track_of_Changes3"/>
      <sheetName val="Bill_8_Doors_&amp;_Windows3"/>
      <sheetName val="Bill_9_Finishes_3"/>
      <sheetName val="Bill_10_Specialities3"/>
      <sheetName val="Dash_board3"/>
      <sheetName val="[SHOPLIST_xls]703"/>
      <sheetName val="[SHOPLIST_xls]70,3"/>
      <sheetName val="Site_Dev_BOQ3"/>
      <sheetName val="1_2_Staff_Schedule4"/>
      <sheetName val="[SHOPLIST_xls]/VWVU))tÏØ0__14"/>
      <sheetName val="[SHOPLIST_xls]/VWVU))tÏØ0__23"/>
      <sheetName val="Cost_Heading"/>
      <sheetName val="D_&amp;_W_sizes"/>
      <sheetName val="SOPMA_DD"/>
      <sheetName val="PRICE_INFO"/>
      <sheetName val="RC_SUMMARY"/>
      <sheetName val="LABOUR_PRODUCTIVITY-TAV"/>
      <sheetName val="MATERIAL_PRICES"/>
      <sheetName val="P-100_MRF_DB_R1"/>
      <sheetName val="Base_BM-rebar3"/>
      <sheetName val="Contract_Division1"/>
      <sheetName val="SubContract_Type1"/>
      <sheetName val="Service_Type1"/>
      <sheetName val="Attach_4-18"/>
      <sheetName val="Area_Breakdown_PER_LEVEL_LINK3"/>
      <sheetName val="CF_Input3"/>
      <sheetName val="DATA_INPUT3"/>
      <sheetName val="Vordruck-Nr__7_1_3_D3"/>
      <sheetName val="M&amp;A_D3"/>
      <sheetName val="M&amp;A_E3"/>
      <sheetName val="M&amp;A_G3"/>
      <sheetName val="_SHOPLIST_xls_70"/>
      <sheetName val="_SHOPLIST_xls_70,_0s«iÆøí¬i"/>
      <sheetName val="Data_Sheet3"/>
      <sheetName val="tender_allowances3"/>
      <sheetName val="_Summary_BKG_0343"/>
      <sheetName val="BILL_3R3"/>
      <sheetName val="BLOCK-A_(MEA_SHEET)3"/>
      <sheetName val="Bill_103"/>
      <sheetName val="Labour_Costs3"/>
      <sheetName val="Ewaan_Show_Kitchen_(2)"/>
      <sheetName val="Cash_Flow_Working"/>
      <sheetName val="MN_T_B_"/>
      <sheetName val="Data_I_(2)"/>
      <sheetName val="Qtys_ZamZam_(Del__before)"/>
      <sheetName val="Qtys_Relocation_(Del_before)"/>
      <sheetName val="_Qtys_Sub_&amp;_Tents_(Del__before)"/>
      <sheetName val="Qtys__Signages_(Del__before)"/>
      <sheetName val="Qtys_Temporary_Passages_(Del)"/>
      <sheetName val="_Qtys_Ser__Rooms_(Del_before)"/>
      <sheetName val="Labour_Rate_"/>
      <sheetName val="[SHOPLIST_xls]/VWVU))tÏØ0__33"/>
      <sheetName val="[SHOPLIST_xls]70,/0s«_iÆø_í¬_i3"/>
      <sheetName val="[SHOPLIST_xls]70?,/0?s«i?Æøí¬i3"/>
      <sheetName val="2F_회의실견적(5_14_일대)"/>
      <sheetName val="_HIT-&gt;HMC_견적(3900)"/>
      <sheetName val="Appendix_B"/>
      <sheetName val="GFA_HQ_Building24"/>
      <sheetName val="GFA_Conference23"/>
      <sheetName val="BQ_External23"/>
      <sheetName val="Penthouse_Apartment22"/>
      <sheetName val="Raw_Data22"/>
      <sheetName val="StattCo_yCharges22"/>
      <sheetName val="LEVEL_SHEET22"/>
      <sheetName val="SPT_vs_PHI22"/>
      <sheetName val="LABOUR_HISTOGRAM23"/>
      <sheetName val="Chiet_tinh_dz2222"/>
      <sheetName val="Chiet_tinh_dz3522"/>
      <sheetName val="@risk_rents_and_incentives22"/>
      <sheetName val="Car_park_lease22"/>
      <sheetName val="Net_rent_analysis22"/>
      <sheetName val="Poz-1_22"/>
      <sheetName val="Graph_Data_(DO_NOT_PRINT)22"/>
      <sheetName val="Bill_No__222"/>
      <sheetName val="CT_Thang_Mo22"/>
      <sheetName val="Lab_Cum_Hist22"/>
      <sheetName val="CT__PL21"/>
      <sheetName val="Projet,_methodes_&amp;_couts21"/>
      <sheetName val="Risques_majeurs_&amp;_Frais_Ind_21"/>
      <sheetName val="FOL_-_Bar22"/>
      <sheetName val="budget_summary_(2)21"/>
      <sheetName val="Budget_Analysis_Summary21"/>
      <sheetName val="intr_stool_brkup21"/>
      <sheetName val="Tender_Summary22"/>
      <sheetName val="Insurance_Ext22"/>
      <sheetName val="Customize_Your_Invoice22"/>
      <sheetName val="HVAC_BoQ22"/>
      <sheetName val="Body_Sheet21"/>
      <sheetName val="1_0_Executive_Summary21"/>
      <sheetName val="Top_sheet21"/>
      <sheetName val="Bill_220"/>
      <sheetName val="Ap_A19"/>
      <sheetName val="2_Div_14_19"/>
      <sheetName val="SHOPLIST_xls18"/>
      <sheetName val="beam-reinft-IIInd_floor18"/>
      <sheetName val="beam-reinft-machine_rm18"/>
      <sheetName val="Bill_119"/>
      <sheetName val="Bill_319"/>
      <sheetName val="Bill_419"/>
      <sheetName val="Bill_519"/>
      <sheetName val="Bill_619"/>
      <sheetName val="Bill_719"/>
      <sheetName val="POWER_ASSUMPTIONS18"/>
      <sheetName val="Civil_Boq17"/>
      <sheetName val="PROJECT_BRIEF19"/>
      <sheetName val="Invoice_Summary18"/>
      <sheetName val="C_(3)19"/>
      <sheetName val="Dubai_golf18"/>
      <sheetName val="Softscape_Buildup17"/>
      <sheetName val="Mat'l_Rate17"/>
      <sheetName val="WITHOUT_C&amp;I_PROFIT_(3)17"/>
      <sheetName val="Activity_List17"/>
      <sheetName val="HIRED_LABOUR_CODE15"/>
      <sheetName val="PA-_Consutant_15"/>
      <sheetName val="foot-slab_reinft15"/>
      <sheetName val="DETAILED__BOQ15"/>
      <sheetName val="M-Book_for_Conc15"/>
      <sheetName val="M-Book_for_FW15"/>
      <sheetName val="BILL_COV15"/>
      <sheetName val="Ra__stair15"/>
      <sheetName val="VALVE_CHAMBERS14"/>
      <sheetName val="Fire_Hydrants14"/>
      <sheetName val="B_GATE_VALVE14"/>
      <sheetName val="Sub_G1_Fire14"/>
      <sheetName val="Sub_G12_Fire14"/>
      <sheetName val="Eq__Mobilization13"/>
      <sheetName val="w't_table12"/>
      <sheetName val="Materials_Cost(PCC)14"/>
      <sheetName val="India_F&amp;S_Template14"/>
      <sheetName val="IO_LIST14"/>
      <sheetName val="Material_14"/>
      <sheetName val="Quote_Sheet14"/>
      <sheetName val="Day_work14"/>
      <sheetName val="bill_nb2-Plumbing_&amp;_Drainag12"/>
      <sheetName val="Pl_&amp;_Dr_B12"/>
      <sheetName val="Pl_&amp;_Dr_G12"/>
      <sheetName val="Pl_&amp;_Dr_M12"/>
      <sheetName val="Pl_&amp;_Dr_112"/>
      <sheetName val="Pl_&amp;_Dr_212"/>
      <sheetName val="Pl_&amp;_Dr_312"/>
      <sheetName val="Pl_&amp;_Dr_412"/>
      <sheetName val="Pl_&amp;_Dr_512"/>
      <sheetName val="Pl_&amp;_Dr_612"/>
      <sheetName val="Pl_&amp;_Dr_712"/>
      <sheetName val="Pl_&amp;_Dr_812"/>
      <sheetName val="Pl_&amp;_Dr_R12"/>
      <sheetName val="FF_B12"/>
      <sheetName val="FF_G12"/>
      <sheetName val="FF_M12"/>
      <sheetName val="FF_112"/>
      <sheetName val="FF_2_12"/>
      <sheetName val="FF_312"/>
      <sheetName val="FF_412"/>
      <sheetName val="FF_512"/>
      <sheetName val="FF_6_12"/>
      <sheetName val="FF_712"/>
      <sheetName val="FF_812"/>
      <sheetName val="FF_R12"/>
      <sheetName val="bill_nb3-FF12"/>
      <sheetName val="HVAC_B12"/>
      <sheetName val="HVAC_G12"/>
      <sheetName val="HVAC_M12"/>
      <sheetName val="HVAC_112"/>
      <sheetName val="HVAC_212"/>
      <sheetName val="HVAC_312"/>
      <sheetName val="HVAC_412"/>
      <sheetName val="HVAC_512"/>
      <sheetName val="HVAC_612"/>
      <sheetName val="HVAC_712"/>
      <sheetName val="HVAC_812"/>
      <sheetName val="HVAC_R12"/>
      <sheetName val="bill_nb4-HVAC12"/>
      <sheetName val="SC_B12"/>
      <sheetName val="SC_G12"/>
      <sheetName val="SC_M12"/>
      <sheetName val="SC_112"/>
      <sheetName val="SC_212"/>
      <sheetName val="SC_312"/>
      <sheetName val="SC_412"/>
      <sheetName val="SC_512"/>
      <sheetName val="SC_612"/>
      <sheetName val="SC_712"/>
      <sheetName val="SC_812"/>
      <sheetName val="SC_R12"/>
      <sheetName val="AV_B12"/>
      <sheetName val="AV_G12"/>
      <sheetName val="AV_M12"/>
      <sheetName val="AV_112"/>
      <sheetName val="AV_212"/>
      <sheetName val="AV_312"/>
      <sheetName val="AV_412"/>
      <sheetName val="AV_512"/>
      <sheetName val="AV_612"/>
      <sheetName val="AV_712"/>
      <sheetName val="AV_812"/>
      <sheetName val="EL_B12"/>
      <sheetName val="EL_M12"/>
      <sheetName val="EL_112"/>
      <sheetName val="EL_212"/>
      <sheetName val="EL_312"/>
      <sheetName val="EL_412"/>
      <sheetName val="EL_512"/>
      <sheetName val="EL_612"/>
      <sheetName val="EL_712"/>
      <sheetName val="EL_812"/>
      <sheetName val="EL_R12"/>
      <sheetName val="EL_TR12"/>
      <sheetName val="8-_EL12"/>
      <sheetName val="FA_B12"/>
      <sheetName val="FA_G12"/>
      <sheetName val="FA_M12"/>
      <sheetName val="FA_112"/>
      <sheetName val="FA_212"/>
      <sheetName val="FA_312"/>
      <sheetName val="FA_412"/>
      <sheetName val="FA_512"/>
      <sheetName val="FA_612"/>
      <sheetName val="FA_712"/>
      <sheetName val="FA_812"/>
      <sheetName val="FA_R12"/>
      <sheetName val="9-_FA12"/>
      <sheetName val="Div__0213"/>
      <sheetName val="Div__0313"/>
      <sheetName val="Div__0413"/>
      <sheetName val="Div__0513"/>
      <sheetName val="Div__0613"/>
      <sheetName val="Div__0713"/>
      <sheetName val="Div__0813"/>
      <sheetName val="Div__0913"/>
      <sheetName val="Div__1013"/>
      <sheetName val="Div__1113"/>
      <sheetName val="Div__1213"/>
      <sheetName val="Div_1313"/>
      <sheetName val="EXTERNAL_WORKS13"/>
      <sheetName val="PRODUCTIVITY_RATE13"/>
      <sheetName val="U_R_A_-_MASONRY13"/>
      <sheetName val="U_R_A_-_PLASTERING13"/>
      <sheetName val="U_R_A_-_TILING13"/>
      <sheetName val="U_R_A_-_GRANITE13"/>
      <sheetName val="V_C_2_-_EARTHWORK13"/>
      <sheetName val="V_C_9_-_CERAMIC13"/>
      <sheetName val="V_C_9_-_FINISHES13"/>
      <sheetName val="B09_113"/>
      <sheetName val="BOQ_Direct_selling_cost14"/>
      <sheetName val="Working_for_RCC13"/>
      <sheetName val="B185-B-9_113"/>
      <sheetName val="B185-B-9_213"/>
      <sheetName val="CHART_OF_ACCOUNTS13"/>
      <sheetName val="E-Bill_No_6_A-O13"/>
      <sheetName val="Elemental_Buildup12"/>
      <sheetName val="Division_241"/>
      <sheetName val="Division_412"/>
      <sheetName val="Division_512"/>
      <sheetName val="Division_612"/>
      <sheetName val="Division_712"/>
      <sheetName val="Division_812"/>
      <sheetName val="Division_912"/>
      <sheetName val="Division_1012"/>
      <sheetName val="Division_1212"/>
      <sheetName val="Division_1412"/>
      <sheetName val="Division_2115"/>
      <sheetName val="Division_2213"/>
      <sheetName val="Division_2312"/>
      <sheetName val="Division_2612"/>
      <sheetName val="Division_2712"/>
      <sheetName val="Division_2812"/>
      <sheetName val="Division_3112"/>
      <sheetName val="Division_3212"/>
      <sheetName val="Division_3312"/>
      <sheetName val="PMWeb_data13"/>
      <sheetName val="PointNo_512"/>
      <sheetName val="2_2)Revised_Cash_Flow12"/>
      <sheetName val="Employee_List10"/>
      <sheetName val="SS_MH13"/>
      <sheetName val="Index_List12"/>
      <sheetName val="Type_List12"/>
      <sheetName val="File_Types12"/>
      <sheetName val="Chiet_t12"/>
      <sheetName val="Staffing_and_Rates_IA12"/>
      <sheetName val="입찰내역_발주처_양식12"/>
      <sheetName val="Summary_of_Work10"/>
      <sheetName val="/VWVU))tÏØ0__13"/>
      <sheetName val="LIST_DO_NOT_REMOVE11"/>
      <sheetName val="Material_List_12"/>
      <sheetName val="PRECAST_lightconc-II14"/>
      <sheetName val="final_abstract14"/>
      <sheetName val="B6_2_11"/>
      <sheetName val="Staff_Acco_10"/>
      <sheetName val="TBAL9697_-group_wise__sdpl10"/>
      <sheetName val="Project_Cost_Breakdown10"/>
      <sheetName val="Item-_Compact10"/>
      <sheetName val="E_&amp;_R10"/>
      <sheetName val="Рабочий_лист9"/>
      <sheetName val="Annex_1_Sect_3a10"/>
      <sheetName val="Annex_1_Sect_3a_110"/>
      <sheetName val="Annex_1_Sect_3b10"/>
      <sheetName val="Annex_1_Sect_3c10"/>
      <sheetName val="HOURLY_RATES10"/>
      <sheetName val="PT_141-_Site_A_Landscape9"/>
      <sheetName val="SITE_WORK9"/>
      <sheetName val="Rate_summary9"/>
      <sheetName val="d-safe_DELUXE9"/>
      <sheetName val="Back_up9"/>
      <sheetName val="RAB_AR&amp;STR9"/>
      <sheetName val="Duct_Accesories9"/>
      <sheetName val="train_cash9"/>
      <sheetName val="accom_cash9"/>
      <sheetName val="INDIGINEOUS_ITEMS_9"/>
      <sheetName val="Common_Variables9"/>
      <sheetName val="Mall_waterproofing9"/>
      <sheetName val="MSCP_waterproofing9"/>
      <sheetName val="[SHOPLIST_xls]70,/0s«iÆøí¬i9"/>
      <sheetName val="GPL_Revenu_Update9"/>
      <sheetName val="DO_NOT_TOUCH9"/>
      <sheetName val="Work_Type9"/>
      <sheetName val="????_???_??9"/>
      <sheetName val="Labour_&amp;_Plant9"/>
      <sheetName val="Ave_wtd_rates9"/>
      <sheetName val="Debits_as_on_12_04_089"/>
      <sheetName val="STAFFSCHED_9"/>
      <sheetName val="TRIAL_BALANCE9"/>
      <sheetName val="[SHOPLIST_xls][SHOPLIST_xls]712"/>
      <sheetName val="PROJECT_BRIEF(EX_NEW)9"/>
      <sheetName val="PPA_Summary5"/>
      <sheetName val="Mix_Design5"/>
      <sheetName val="AREA_OF_APPLICATION8"/>
      <sheetName val="Risk_Breakdown_Structure8"/>
      <sheetName val="Geneí¬_i8"/>
      <sheetName val="steel_total8"/>
      <sheetName val="ELE_BOQ8"/>
      <sheetName val="Z-_GENERAL_PRICE_SUMMARY5"/>
      <sheetName val="Resumo_Empreitadas5"/>
      <sheetName val="%_prog_figs_-u5_and_total5"/>
      <sheetName val="_VWVU))tÏØ0__6"/>
      <sheetName val="Floor_Box_6"/>
      <sheetName val="[SHOPLIST_xls]/VW4"/>
      <sheetName val="[SHOPLIST_xls]/VWVU))tÏØ0__10"/>
      <sheetName val="[SHOPLIST_xls]/VWVU))tÏØ0__15"/>
      <sheetName val="Equipment_Rates4"/>
      <sheetName val="Cashflow_projection4"/>
      <sheetName val="[SHOPLIST_xls][SHOPLIST_xls]713"/>
      <sheetName val="E_H_-_H__W_P_4"/>
      <sheetName val="E__H__Treatment_for_pile_cap4"/>
      <sheetName val="[SHOPLIST_xls][SHOPLIST_xls][S4"/>
      <sheetName val="Materials_4"/>
      <sheetName val="Form_64"/>
      <sheetName val="Risk_Register4"/>
      <sheetName val="Revised_Front_Page4"/>
      <sheetName val="Diff_Run01&amp;Run024"/>
      <sheetName val="CCS_Summary4"/>
      <sheetName val="1_Carillion_Staff4"/>
      <sheetName val="_2_Staff_&amp;_Gen_labour4"/>
      <sheetName val="3_Offices4"/>
      <sheetName val="4_TempServ4"/>
      <sheetName val="__5_Temp_Wks4"/>
      <sheetName val="_6_Addn_Plant4"/>
      <sheetName val="_7__Transport4"/>
      <sheetName val="_8_Testing4"/>
      <sheetName val="9__Miscellaneous4"/>
      <sheetName val="10__Design4"/>
      <sheetName val="_11_Insurances4"/>
      <sheetName val="_12_Client_Req_4"/>
      <sheetName val="Risk_List4"/>
      <sheetName val="Track_of_Changes4"/>
      <sheetName val="Bill_8_Doors_&amp;_Windows4"/>
      <sheetName val="Bill_9_Finishes_4"/>
      <sheetName val="Bill_10_Specialities4"/>
      <sheetName val="Dash_board4"/>
      <sheetName val="[SHOPLIST_xls]704"/>
      <sheetName val="[SHOPLIST_xls]70,4"/>
      <sheetName val="Site_Dev_BOQ4"/>
      <sheetName val="1_2_Staff_Schedule5"/>
      <sheetName val="[SHOPLIST_xls]/VWVU))tÏØ0__16"/>
      <sheetName val="[SHOPLIST_xls]/VWVU))tÏØ0__24"/>
      <sheetName val="Cost_Heading1"/>
      <sheetName val="D_&amp;_W_sizes1"/>
      <sheetName val="SOPMA_DD1"/>
      <sheetName val="PRICE_INFO1"/>
      <sheetName val="RC_SUMMARY1"/>
      <sheetName val="LABOUR_PRODUCTIVITY-TAV1"/>
      <sheetName val="MATERIAL_PRICES1"/>
      <sheetName val="P-100_MRF_DB_R11"/>
      <sheetName val="Base_BM-rebar4"/>
      <sheetName val="Contract_Division2"/>
      <sheetName val="SubContract_Type2"/>
      <sheetName val="Service_Type2"/>
      <sheetName val="Attach_4-181"/>
      <sheetName val="Area_Breakdown_PER_LEVEL_LINK4"/>
      <sheetName val="CF_Input4"/>
      <sheetName val="DATA_INPUT4"/>
      <sheetName val="Vordruck-Nr__7_1_3_D4"/>
      <sheetName val="M&amp;A_D4"/>
      <sheetName val="M&amp;A_E4"/>
      <sheetName val="M&amp;A_G4"/>
      <sheetName val="_SHOPLIST_xls_701"/>
      <sheetName val="_SHOPLIST_xls_70,_0s«iÆøí¬i1"/>
      <sheetName val="Data_Sheet4"/>
      <sheetName val="tender_allowances4"/>
      <sheetName val="_Summary_BKG_0344"/>
      <sheetName val="BILL_3R4"/>
      <sheetName val="BLOCK-A_(MEA_SHEET)4"/>
      <sheetName val="Bill_104"/>
      <sheetName val="Labour_Costs4"/>
      <sheetName val="Ewaan_Show_Kitchen_(2)1"/>
      <sheetName val="Cash_Flow_Working1"/>
      <sheetName val="MN_T_B_1"/>
      <sheetName val="Data_I_(2)1"/>
      <sheetName val="rEFERENCES_1"/>
      <sheetName val="Qtys_ZamZam_(Del__before)1"/>
      <sheetName val="Qtys_Relocation_(Del_before)1"/>
      <sheetName val="_Qtys_Sub_&amp;_Tents_(Del__before1"/>
      <sheetName val="Qtys__Signages_(Del__before)1"/>
      <sheetName val="Qtys_Temporary_Passages_(Del)1"/>
      <sheetName val="_Qtys_Ser__Rooms_(Del_before)1"/>
      <sheetName val="Labour_Rate_1"/>
      <sheetName val="[SHOPLIST_xls]/VWVU))tÏØ0__34"/>
      <sheetName val="[SHOPLIST_xls]70,/0s«_iÆø_í¬_i4"/>
      <sheetName val="[SHOPLIST_xls]70?,/0?s«i?Æøí¬i4"/>
      <sheetName val="GFA_HQ_Building27"/>
      <sheetName val="GFA_Conference26"/>
      <sheetName val="BQ_External26"/>
      <sheetName val="Penthouse_Apartment25"/>
      <sheetName val="Raw_Data25"/>
      <sheetName val="StattCo_yCharges25"/>
      <sheetName val="LEVEL_SHEET25"/>
      <sheetName val="SPT_vs_PHI25"/>
      <sheetName val="LABOUR_HISTOGRAM26"/>
      <sheetName val="Chiet_tinh_dz2225"/>
      <sheetName val="Chiet_tinh_dz3525"/>
      <sheetName val="@risk_rents_and_incentives25"/>
      <sheetName val="Car_park_lease25"/>
      <sheetName val="Net_rent_analysis25"/>
      <sheetName val="Poz-1_25"/>
      <sheetName val="Graph_Data_(DO_NOT_PRINT)25"/>
      <sheetName val="Bill_No__225"/>
      <sheetName val="CT_Thang_Mo25"/>
      <sheetName val="Lab_Cum_Hist25"/>
      <sheetName val="CT__PL24"/>
      <sheetName val="Projet,_methodes_&amp;_couts24"/>
      <sheetName val="Risques_majeurs_&amp;_Frais_Ind_24"/>
      <sheetName val="FOL_-_Bar25"/>
      <sheetName val="budget_summary_(2)24"/>
      <sheetName val="Budget_Analysis_Summary24"/>
      <sheetName val="intr_stool_brkup24"/>
      <sheetName val="Tender_Summary25"/>
      <sheetName val="Insurance_Ext25"/>
      <sheetName val="Customize_Your_Invoice25"/>
      <sheetName val="HVAC_BoQ25"/>
      <sheetName val="Body_Sheet24"/>
      <sheetName val="1_0_Executive_Summary24"/>
      <sheetName val="Top_sheet24"/>
      <sheetName val="Bill_223"/>
      <sheetName val="Ap_A22"/>
      <sheetName val="2_Div_14_22"/>
      <sheetName val="SHOPLIST_xls21"/>
      <sheetName val="beam-reinft-IIInd_floor21"/>
      <sheetName val="beam-reinft-machine_rm21"/>
      <sheetName val="Bill_122"/>
      <sheetName val="Bill_322"/>
      <sheetName val="Bill_422"/>
      <sheetName val="Bill_522"/>
      <sheetName val="Bill_622"/>
      <sheetName val="Bill_722"/>
      <sheetName val="POWER_ASSUMPTIONS21"/>
      <sheetName val="Civil_Boq20"/>
      <sheetName val="PROJECT_BRIEF22"/>
      <sheetName val="Invoice_Summary21"/>
      <sheetName val="C_(3)22"/>
      <sheetName val="Dubai_golf21"/>
      <sheetName val="Softscape_Buildup20"/>
      <sheetName val="Mat'l_Rate20"/>
      <sheetName val="WITHOUT_C&amp;I_PROFIT_(3)20"/>
      <sheetName val="Activity_List20"/>
      <sheetName val="HIRED_LABOUR_CODE18"/>
      <sheetName val="PA-_Consutant_18"/>
      <sheetName val="foot-slab_reinft18"/>
      <sheetName val="DETAILED__BOQ18"/>
      <sheetName val="M-Book_for_Conc18"/>
      <sheetName val="M-Book_for_FW18"/>
      <sheetName val="BILL_COV18"/>
      <sheetName val="Ra__stair18"/>
      <sheetName val="VALVE_CHAMBERS17"/>
      <sheetName val="Fire_Hydrants17"/>
      <sheetName val="B_GATE_VALVE17"/>
      <sheetName val="Sub_G1_Fire17"/>
      <sheetName val="Sub_G12_Fire17"/>
      <sheetName val="Eq__Mobilization16"/>
      <sheetName val="w't_table15"/>
      <sheetName val="Materials_Cost(PCC)17"/>
      <sheetName val="India_F&amp;S_Template17"/>
      <sheetName val="IO_LIST17"/>
      <sheetName val="Material_17"/>
      <sheetName val="Quote_Sheet17"/>
      <sheetName val="Day_work17"/>
      <sheetName val="bill_nb2-Plumbing_&amp;_Drainag15"/>
      <sheetName val="Pl_&amp;_Dr_B15"/>
      <sheetName val="Pl_&amp;_Dr_G15"/>
      <sheetName val="Pl_&amp;_Dr_M15"/>
      <sheetName val="Pl_&amp;_Dr_115"/>
      <sheetName val="Pl_&amp;_Dr_215"/>
      <sheetName val="Pl_&amp;_Dr_315"/>
      <sheetName val="Pl_&amp;_Dr_415"/>
      <sheetName val="Pl_&amp;_Dr_515"/>
      <sheetName val="Pl_&amp;_Dr_615"/>
      <sheetName val="Pl_&amp;_Dr_715"/>
      <sheetName val="Pl_&amp;_Dr_815"/>
      <sheetName val="Pl_&amp;_Dr_R15"/>
      <sheetName val="FF_B15"/>
      <sheetName val="FF_G15"/>
      <sheetName val="FF_M15"/>
      <sheetName val="FF_115"/>
      <sheetName val="FF_2_15"/>
      <sheetName val="FF_315"/>
      <sheetName val="FF_415"/>
      <sheetName val="FF_515"/>
      <sheetName val="FF_6_15"/>
      <sheetName val="FF_715"/>
      <sheetName val="FF_815"/>
      <sheetName val="FF_R15"/>
      <sheetName val="bill_nb3-FF15"/>
      <sheetName val="HVAC_B15"/>
      <sheetName val="HVAC_G15"/>
      <sheetName val="HVAC_M15"/>
      <sheetName val="HVAC_115"/>
      <sheetName val="HVAC_215"/>
      <sheetName val="HVAC_315"/>
      <sheetName val="HVAC_415"/>
      <sheetName val="HVAC_515"/>
      <sheetName val="HVAC_615"/>
      <sheetName val="HVAC_715"/>
      <sheetName val="HVAC_815"/>
      <sheetName val="HVAC_R15"/>
      <sheetName val="bill_nb4-HVAC15"/>
      <sheetName val="SC_B15"/>
      <sheetName val="SC_G15"/>
      <sheetName val="SC_M15"/>
      <sheetName val="SC_115"/>
      <sheetName val="SC_215"/>
      <sheetName val="SC_315"/>
      <sheetName val="SC_415"/>
      <sheetName val="SC_515"/>
      <sheetName val="SC_615"/>
      <sheetName val="SC_715"/>
      <sheetName val="SC_815"/>
      <sheetName val="SC_R15"/>
      <sheetName val="AV_B15"/>
      <sheetName val="AV_G15"/>
      <sheetName val="AV_M15"/>
      <sheetName val="AV_115"/>
      <sheetName val="AV_215"/>
      <sheetName val="AV_315"/>
      <sheetName val="AV_415"/>
      <sheetName val="AV_515"/>
      <sheetName val="AV_615"/>
      <sheetName val="AV_715"/>
      <sheetName val="AV_815"/>
      <sheetName val="EL_B15"/>
      <sheetName val="EL_M15"/>
      <sheetName val="EL_115"/>
      <sheetName val="EL_215"/>
      <sheetName val="EL_315"/>
      <sheetName val="EL_415"/>
      <sheetName val="EL_515"/>
      <sheetName val="EL_615"/>
      <sheetName val="EL_715"/>
      <sheetName val="EL_815"/>
      <sheetName val="EL_R15"/>
      <sheetName val="EL_TR15"/>
      <sheetName val="8-_EL15"/>
      <sheetName val="FA_B15"/>
      <sheetName val="FA_G15"/>
      <sheetName val="FA_M15"/>
      <sheetName val="FA_115"/>
      <sheetName val="FA_215"/>
      <sheetName val="FA_315"/>
      <sheetName val="FA_415"/>
      <sheetName val="FA_515"/>
      <sheetName val="FA_615"/>
      <sheetName val="FA_715"/>
      <sheetName val="FA_815"/>
      <sheetName val="FA_R15"/>
      <sheetName val="9-_FA15"/>
      <sheetName val="Div__0216"/>
      <sheetName val="Div__0316"/>
      <sheetName val="Div__0416"/>
      <sheetName val="Div__0516"/>
      <sheetName val="Div__0616"/>
      <sheetName val="Div__0716"/>
      <sheetName val="Div__0816"/>
      <sheetName val="Div__0916"/>
      <sheetName val="Div__1016"/>
      <sheetName val="Div__1116"/>
      <sheetName val="Div__1216"/>
      <sheetName val="Div_1316"/>
      <sheetName val="EXTERNAL_WORKS16"/>
      <sheetName val="PRODUCTIVITY_RATE16"/>
      <sheetName val="U_R_A_-_MASONRY16"/>
      <sheetName val="U_R_A_-_PLASTERING16"/>
      <sheetName val="U_R_A_-_TILING16"/>
      <sheetName val="U_R_A_-_GRANITE16"/>
      <sheetName val="V_C_2_-_EARTHWORK16"/>
      <sheetName val="V_C_9_-_CERAMIC16"/>
      <sheetName val="V_C_9_-_FINISHES16"/>
      <sheetName val="B09_116"/>
      <sheetName val="BOQ_Direct_selling_cost17"/>
      <sheetName val="Working_for_RCC16"/>
      <sheetName val="B185-B-9_116"/>
      <sheetName val="B185-B-9_216"/>
      <sheetName val="CHART_OF_ACCOUNTS16"/>
      <sheetName val="E-Bill_No_6_A-O16"/>
      <sheetName val="Elemental_Buildup15"/>
      <sheetName val="Division_244"/>
      <sheetName val="Division_415"/>
      <sheetName val="Division_515"/>
      <sheetName val="Division_615"/>
      <sheetName val="Division_715"/>
      <sheetName val="Division_815"/>
      <sheetName val="Division_915"/>
      <sheetName val="Division_1015"/>
      <sheetName val="Division_1215"/>
      <sheetName val="Division_1415"/>
      <sheetName val="Division_2118"/>
      <sheetName val="Division_2216"/>
      <sheetName val="Division_2315"/>
      <sheetName val="Division_2615"/>
      <sheetName val="Division_2715"/>
      <sheetName val="Division_2815"/>
      <sheetName val="Division_3115"/>
      <sheetName val="Division_3215"/>
      <sheetName val="Division_3315"/>
      <sheetName val="PMWeb_data16"/>
      <sheetName val="PointNo_515"/>
      <sheetName val="2_2)Revised_Cash_Flow15"/>
      <sheetName val="Employee_List13"/>
      <sheetName val="SS_MH16"/>
      <sheetName val="Index_List15"/>
      <sheetName val="Type_List15"/>
      <sheetName val="File_Types15"/>
      <sheetName val="Chiet_t15"/>
      <sheetName val="Staffing_and_Rates_IA15"/>
      <sheetName val="입찰내역_발주처_양식15"/>
      <sheetName val="Summary_of_Work13"/>
      <sheetName val="LIST_DO_NOT_REMOVE14"/>
      <sheetName val="Material_List_15"/>
      <sheetName val="PRECAST_lightconc-II17"/>
      <sheetName val="final_abstract17"/>
      <sheetName val="B6_2_14"/>
      <sheetName val="Staff_Acco_13"/>
      <sheetName val="TBAL9697_-group_wise__sdpl13"/>
      <sheetName val="Project_Cost_Breakdown13"/>
      <sheetName val="Item-_Compact13"/>
      <sheetName val="E_&amp;_R13"/>
      <sheetName val="Рабочий_лист12"/>
      <sheetName val="Annex_1_Sect_3a13"/>
      <sheetName val="Annex_1_Sect_3a_113"/>
      <sheetName val="Annex_1_Sect_3b13"/>
      <sheetName val="Annex_1_Sect_3c13"/>
      <sheetName val="HOURLY_RATES13"/>
      <sheetName val="PT_141-_Site_A_Landscape12"/>
      <sheetName val="SITE_WORK12"/>
      <sheetName val="Rate_summary12"/>
      <sheetName val="d-safe_DELUXE12"/>
      <sheetName val="Back_up12"/>
      <sheetName val="RAB_AR&amp;STR12"/>
      <sheetName val="Duct_Accesories12"/>
      <sheetName val="train_cash12"/>
      <sheetName val="accom_cash12"/>
      <sheetName val="INDIGINEOUS_ITEMS_12"/>
      <sheetName val="Common_Variables12"/>
      <sheetName val="Mall_waterproofing12"/>
      <sheetName val="MSCP_waterproofing12"/>
      <sheetName val="[SHOPLIST_xls]70,/0s«iÆøí¬i12"/>
      <sheetName val="GPL_Revenu_Update12"/>
      <sheetName val="DO_NOT_TOUCH12"/>
      <sheetName val="Work_Type12"/>
      <sheetName val="????_???_??12"/>
      <sheetName val="Labour_&amp;_Plant12"/>
      <sheetName val="Ave_wtd_rates12"/>
      <sheetName val="Debits_as_on_12_04_0812"/>
      <sheetName val="STAFFSCHED_12"/>
      <sheetName val="TRIAL_BALANCE12"/>
      <sheetName val="[SHOPLIST_xls][SHOPLIST_xls]718"/>
      <sheetName val="PROJECT_BRIEF(EX_NEW)12"/>
      <sheetName val="PPA_Summary8"/>
      <sheetName val="Mix_Design8"/>
      <sheetName val="AREA_OF_APPLICATION11"/>
      <sheetName val="Risk_Breakdown_Structure11"/>
      <sheetName val="Geneí¬_i11"/>
      <sheetName val="steel_total11"/>
      <sheetName val="ELE_BOQ11"/>
      <sheetName val="Z-_GENERAL_PRICE_SUMMARY8"/>
      <sheetName val="Resumo_Empreitadas8"/>
      <sheetName val="%_prog_figs_-u5_and_total8"/>
      <sheetName val="_VWVU))tÏØ0__9"/>
      <sheetName val="Floor_Box_9"/>
      <sheetName val="[SHOPLIST_xls]/VW7"/>
      <sheetName val="[SHOPLIST_xls]/VWVU))tÏØ0__29"/>
      <sheetName val="[SHOPLIST_xls]/VWVU))tÏØ0__30"/>
      <sheetName val="Equipment_Rates7"/>
      <sheetName val="Cashflow_projection7"/>
      <sheetName val="[SHOPLIST_xls][SHOPLIST_xls]719"/>
      <sheetName val="E_H_-_H__W_P_7"/>
      <sheetName val="E__H__Treatment_for_pile_cap7"/>
      <sheetName val="[SHOPLIST_xls][SHOPLIST_xls][S7"/>
      <sheetName val="Materials_7"/>
      <sheetName val="Form_67"/>
      <sheetName val="Risk_Register7"/>
      <sheetName val="Revised_Front_Page7"/>
      <sheetName val="Diff_Run01&amp;Run027"/>
      <sheetName val="CCS_Summary7"/>
      <sheetName val="1_Carillion_Staff7"/>
      <sheetName val="_2_Staff_&amp;_Gen_labour7"/>
      <sheetName val="3_Offices7"/>
      <sheetName val="4_TempServ7"/>
      <sheetName val="__5_Temp_Wks7"/>
      <sheetName val="_6_Addn_Plant7"/>
      <sheetName val="_7__Transport7"/>
      <sheetName val="_8_Testing7"/>
      <sheetName val="9__Miscellaneous7"/>
      <sheetName val="10__Design7"/>
      <sheetName val="_11_Insurances7"/>
      <sheetName val="_12_Client_Req_7"/>
      <sheetName val="Risk_List7"/>
      <sheetName val="Track_of_Changes7"/>
      <sheetName val="Bill_8_Doors_&amp;_Windows7"/>
      <sheetName val="Bill_9_Finishes_7"/>
      <sheetName val="Bill_10_Specialities7"/>
      <sheetName val="Dash_board7"/>
      <sheetName val="[SHOPLIST_xls]707"/>
      <sheetName val="[SHOPLIST_xls]70,7"/>
      <sheetName val="Site_Dev_BOQ7"/>
      <sheetName val="1_2_Staff_Schedule8"/>
      <sheetName val="[SHOPLIST_xls]/VWVU))tÏØ0__37"/>
      <sheetName val="[SHOPLIST_xls]/VWVU))tÏØ0__38"/>
      <sheetName val="Cost_Heading4"/>
      <sheetName val="D_&amp;_W_sizes4"/>
      <sheetName val="SOPMA_DD4"/>
      <sheetName val="PRICE_INFO4"/>
      <sheetName val="RC_SUMMARY4"/>
      <sheetName val="LABOUR_PRODUCTIVITY-TAV4"/>
      <sheetName val="MATERIAL_PRICES4"/>
      <sheetName val="P-100_MRF_DB_R14"/>
      <sheetName val="Base_BM-rebar7"/>
      <sheetName val="Contract_Division5"/>
      <sheetName val="SubContract_Type5"/>
      <sheetName val="Service_Type5"/>
      <sheetName val="Attach_4-184"/>
      <sheetName val="Area_Breakdown_PER_LEVEL_LINK7"/>
      <sheetName val="CF_Input7"/>
      <sheetName val="DATA_INPUT7"/>
      <sheetName val="Vordruck-Nr__7_1_3_D7"/>
      <sheetName val="M&amp;A_D7"/>
      <sheetName val="M&amp;A_E7"/>
      <sheetName val="M&amp;A_G7"/>
      <sheetName val="_SHOPLIST_xls_704"/>
      <sheetName val="_SHOPLIST_xls_70,_0s«iÆøí¬i4"/>
      <sheetName val="Data_Sheet7"/>
      <sheetName val="tender_allowances7"/>
      <sheetName val="_Summary_BKG_0347"/>
      <sheetName val="BILL_3R7"/>
      <sheetName val="BLOCK-A_(MEA_SHEET)7"/>
      <sheetName val="Bill_107"/>
      <sheetName val="Labour_Costs7"/>
      <sheetName val="Ewaan_Show_Kitchen_(2)4"/>
      <sheetName val="Cash_Flow_Working4"/>
      <sheetName val="MN_T_B_4"/>
      <sheetName val="Data_I_(2)4"/>
      <sheetName val="rEFERENCES_4"/>
      <sheetName val="Qtys_ZamZam_(Del__before)4"/>
      <sheetName val="Qtys_Relocation_(Del_before)4"/>
      <sheetName val="_Qtys_Sub_&amp;_Tents_(Del__before4"/>
      <sheetName val="Qtys__Signages_(Del__before)4"/>
      <sheetName val="Qtys_Temporary_Passages_(Del)4"/>
      <sheetName val="_Qtys_Ser__Rooms_(Del_before)4"/>
      <sheetName val="Labour_Rate_4"/>
      <sheetName val="[SHOPLIST_xls]/VWVU))tÏØ0__39"/>
      <sheetName val="[SHOPLIST_xls]70,/0s«_iÆø_í¬_i7"/>
      <sheetName val="[SHOPLIST_xls]70?,/0?s«i?Æøí¬i7"/>
      <sheetName val="/VWVU))tÏØ0__15"/>
      <sheetName val="GFA_HQ_Building26"/>
      <sheetName val="GFA_Conference25"/>
      <sheetName val="BQ_External25"/>
      <sheetName val="Penthouse_Apartment24"/>
      <sheetName val="Raw_Data24"/>
      <sheetName val="StattCo_yCharges24"/>
      <sheetName val="LEVEL_SHEET24"/>
      <sheetName val="SPT_vs_PHI24"/>
      <sheetName val="LABOUR_HISTOGRAM25"/>
      <sheetName val="Chiet_tinh_dz2224"/>
      <sheetName val="Chiet_tinh_dz3524"/>
      <sheetName val="@risk_rents_and_incentives24"/>
      <sheetName val="Car_park_lease24"/>
      <sheetName val="Net_rent_analysis24"/>
      <sheetName val="Poz-1_24"/>
      <sheetName val="Graph_Data_(DO_NOT_PRINT)24"/>
      <sheetName val="Bill_No__224"/>
      <sheetName val="CT_Thang_Mo24"/>
      <sheetName val="Lab_Cum_Hist24"/>
      <sheetName val="CT__PL23"/>
      <sheetName val="Projet,_methodes_&amp;_couts23"/>
      <sheetName val="Risques_majeurs_&amp;_Frais_Ind_23"/>
      <sheetName val="FOL_-_Bar24"/>
      <sheetName val="budget_summary_(2)23"/>
      <sheetName val="Budget_Analysis_Summary23"/>
      <sheetName val="intr_stool_brkup23"/>
      <sheetName val="Tender_Summary24"/>
      <sheetName val="Insurance_Ext24"/>
      <sheetName val="Customize_Your_Invoice24"/>
      <sheetName val="HVAC_BoQ24"/>
      <sheetName val="Body_Sheet23"/>
      <sheetName val="1_0_Executive_Summary23"/>
      <sheetName val="Top_sheet23"/>
      <sheetName val="Bill_222"/>
      <sheetName val="Ap_A21"/>
      <sheetName val="2_Div_14_21"/>
      <sheetName val="SHOPLIST_xls20"/>
      <sheetName val="beam-reinft-IIInd_floor20"/>
      <sheetName val="beam-reinft-machine_rm20"/>
      <sheetName val="Bill_121"/>
      <sheetName val="Bill_321"/>
      <sheetName val="Bill_421"/>
      <sheetName val="Bill_521"/>
      <sheetName val="Bill_621"/>
      <sheetName val="Bill_721"/>
      <sheetName val="POWER_ASSUMPTIONS20"/>
      <sheetName val="Civil_Boq19"/>
      <sheetName val="PROJECT_BRIEF21"/>
      <sheetName val="Invoice_Summary20"/>
      <sheetName val="C_(3)21"/>
      <sheetName val="Dubai_golf20"/>
      <sheetName val="Softscape_Buildup19"/>
      <sheetName val="Mat'l_Rate19"/>
      <sheetName val="WITHOUT_C&amp;I_PROFIT_(3)19"/>
      <sheetName val="Activity_List19"/>
      <sheetName val="HIRED_LABOUR_CODE17"/>
      <sheetName val="PA-_Consutant_17"/>
      <sheetName val="foot-slab_reinft17"/>
      <sheetName val="DETAILED__BOQ17"/>
      <sheetName val="M-Book_for_Conc17"/>
      <sheetName val="M-Book_for_FW17"/>
      <sheetName val="BILL_COV17"/>
      <sheetName val="Ra__stair17"/>
      <sheetName val="VALVE_CHAMBERS16"/>
      <sheetName val="Fire_Hydrants16"/>
      <sheetName val="B_GATE_VALVE16"/>
      <sheetName val="Sub_G1_Fire16"/>
      <sheetName val="Sub_G12_Fire16"/>
      <sheetName val="Eq__Mobilization15"/>
      <sheetName val="w't_table14"/>
      <sheetName val="Materials_Cost(PCC)16"/>
      <sheetName val="India_F&amp;S_Template16"/>
      <sheetName val="IO_LIST16"/>
      <sheetName val="Material_16"/>
      <sheetName val="Quote_Sheet16"/>
      <sheetName val="Day_work16"/>
      <sheetName val="bill_nb2-Plumbing_&amp;_Drainag14"/>
      <sheetName val="Pl_&amp;_Dr_B14"/>
      <sheetName val="Pl_&amp;_Dr_G14"/>
      <sheetName val="Pl_&amp;_Dr_M14"/>
      <sheetName val="Pl_&amp;_Dr_114"/>
      <sheetName val="Pl_&amp;_Dr_214"/>
      <sheetName val="Pl_&amp;_Dr_314"/>
      <sheetName val="Pl_&amp;_Dr_414"/>
      <sheetName val="Pl_&amp;_Dr_514"/>
      <sheetName val="Pl_&amp;_Dr_614"/>
      <sheetName val="Pl_&amp;_Dr_714"/>
      <sheetName val="Pl_&amp;_Dr_814"/>
      <sheetName val="Pl_&amp;_Dr_R14"/>
      <sheetName val="FF_B14"/>
      <sheetName val="FF_G14"/>
      <sheetName val="FF_M14"/>
      <sheetName val="FF_114"/>
      <sheetName val="FF_2_14"/>
      <sheetName val="FF_314"/>
      <sheetName val="FF_414"/>
      <sheetName val="FF_514"/>
      <sheetName val="FF_6_14"/>
      <sheetName val="FF_714"/>
      <sheetName val="FF_814"/>
      <sheetName val="FF_R14"/>
      <sheetName val="bill_nb3-FF14"/>
      <sheetName val="HVAC_B14"/>
      <sheetName val="HVAC_G14"/>
      <sheetName val="HVAC_M14"/>
      <sheetName val="HVAC_114"/>
      <sheetName val="HVAC_214"/>
      <sheetName val="HVAC_314"/>
      <sheetName val="HVAC_414"/>
      <sheetName val="HVAC_514"/>
      <sheetName val="HVAC_614"/>
      <sheetName val="HVAC_714"/>
      <sheetName val="HVAC_814"/>
      <sheetName val="HVAC_R14"/>
      <sheetName val="bill_nb4-HVAC14"/>
      <sheetName val="SC_B14"/>
      <sheetName val="SC_G14"/>
      <sheetName val="SC_M14"/>
      <sheetName val="SC_114"/>
      <sheetName val="SC_214"/>
      <sheetName val="SC_314"/>
      <sheetName val="SC_414"/>
      <sheetName val="SC_514"/>
      <sheetName val="SC_614"/>
      <sheetName val="SC_714"/>
      <sheetName val="SC_814"/>
      <sheetName val="SC_R14"/>
      <sheetName val="AV_B14"/>
      <sheetName val="AV_G14"/>
      <sheetName val="AV_M14"/>
      <sheetName val="AV_114"/>
      <sheetName val="AV_214"/>
      <sheetName val="AV_314"/>
      <sheetName val="AV_414"/>
      <sheetName val="AV_514"/>
      <sheetName val="AV_614"/>
      <sheetName val="AV_714"/>
      <sheetName val="AV_814"/>
      <sheetName val="EL_B14"/>
      <sheetName val="EL_M14"/>
      <sheetName val="EL_114"/>
      <sheetName val="EL_214"/>
      <sheetName val="EL_314"/>
      <sheetName val="EL_414"/>
      <sheetName val="EL_514"/>
      <sheetName val="EL_614"/>
      <sheetName val="EL_714"/>
      <sheetName val="EL_814"/>
      <sheetName val="EL_R14"/>
      <sheetName val="EL_TR14"/>
      <sheetName val="8-_EL14"/>
      <sheetName val="FA_B14"/>
      <sheetName val="FA_G14"/>
      <sheetName val="FA_M14"/>
      <sheetName val="FA_114"/>
      <sheetName val="FA_214"/>
      <sheetName val="FA_314"/>
      <sheetName val="FA_414"/>
      <sheetName val="FA_514"/>
      <sheetName val="FA_614"/>
      <sheetName val="FA_714"/>
      <sheetName val="FA_814"/>
      <sheetName val="FA_R14"/>
      <sheetName val="9-_FA14"/>
      <sheetName val="Div__0215"/>
      <sheetName val="Div__0315"/>
      <sheetName val="Div__0415"/>
      <sheetName val="Div__0515"/>
      <sheetName val="Div__0615"/>
      <sheetName val="Div__0715"/>
      <sheetName val="Div__0815"/>
      <sheetName val="Div__0915"/>
      <sheetName val="Div__1015"/>
      <sheetName val="Div__1115"/>
      <sheetName val="Div__1215"/>
      <sheetName val="Div_1315"/>
      <sheetName val="EXTERNAL_WORKS15"/>
      <sheetName val="PRODUCTIVITY_RATE15"/>
      <sheetName val="U_R_A_-_MASONRY15"/>
      <sheetName val="U_R_A_-_PLASTERING15"/>
      <sheetName val="U_R_A_-_TILING15"/>
      <sheetName val="U_R_A_-_GRANITE15"/>
      <sheetName val="V_C_2_-_EARTHWORK15"/>
      <sheetName val="V_C_9_-_CERAMIC15"/>
      <sheetName val="V_C_9_-_FINISHES15"/>
      <sheetName val="B09_115"/>
      <sheetName val="BOQ_Direct_selling_cost16"/>
      <sheetName val="Working_for_RCC15"/>
      <sheetName val="B185-B-9_115"/>
      <sheetName val="B185-B-9_215"/>
      <sheetName val="CHART_OF_ACCOUNTS15"/>
      <sheetName val="E-Bill_No_6_A-O15"/>
      <sheetName val="Elemental_Buildup14"/>
      <sheetName val="Division_243"/>
      <sheetName val="Division_414"/>
      <sheetName val="Division_514"/>
      <sheetName val="Division_614"/>
      <sheetName val="Division_714"/>
      <sheetName val="Division_814"/>
      <sheetName val="Division_914"/>
      <sheetName val="Division_1014"/>
      <sheetName val="Division_1214"/>
      <sheetName val="Division_1414"/>
      <sheetName val="Division_2117"/>
      <sheetName val="Division_2215"/>
      <sheetName val="Division_2314"/>
      <sheetName val="Division_2614"/>
      <sheetName val="Division_2714"/>
      <sheetName val="Division_2814"/>
      <sheetName val="Division_3114"/>
      <sheetName val="Division_3214"/>
      <sheetName val="Division_3314"/>
      <sheetName val="PMWeb_data15"/>
      <sheetName val="PointNo_514"/>
      <sheetName val="2_2)Revised_Cash_Flow14"/>
      <sheetName val="Employee_List12"/>
      <sheetName val="SS_MH15"/>
      <sheetName val="Index_List14"/>
      <sheetName val="Type_List14"/>
      <sheetName val="File_Types14"/>
      <sheetName val="Chiet_t14"/>
      <sheetName val="Staffing_and_Rates_IA14"/>
      <sheetName val="입찰내역_발주처_양식14"/>
      <sheetName val="Summary_of_Work12"/>
      <sheetName val="LIST_DO_NOT_REMOVE13"/>
      <sheetName val="Material_List_14"/>
      <sheetName val="PRECAST_lightconc-II16"/>
      <sheetName val="final_abstract16"/>
      <sheetName val="B6_2_13"/>
      <sheetName val="Staff_Acco_12"/>
      <sheetName val="TBAL9697_-group_wise__sdpl12"/>
      <sheetName val="Project_Cost_Breakdown12"/>
      <sheetName val="Item-_Compact12"/>
      <sheetName val="E_&amp;_R12"/>
      <sheetName val="Рабочий_лист11"/>
      <sheetName val="Annex_1_Sect_3a12"/>
      <sheetName val="Annex_1_Sect_3a_112"/>
      <sheetName val="Annex_1_Sect_3b12"/>
      <sheetName val="Annex_1_Sect_3c12"/>
      <sheetName val="HOURLY_RATES12"/>
      <sheetName val="PT_141-_Site_A_Landscape11"/>
      <sheetName val="SITE_WORK11"/>
      <sheetName val="Rate_summary11"/>
      <sheetName val="d-safe_DELUXE11"/>
      <sheetName val="Back_up11"/>
      <sheetName val="RAB_AR&amp;STR11"/>
      <sheetName val="Duct_Accesories11"/>
      <sheetName val="train_cash11"/>
      <sheetName val="accom_cash11"/>
      <sheetName val="INDIGINEOUS_ITEMS_11"/>
      <sheetName val="Common_Variables11"/>
      <sheetName val="Mall_waterproofing11"/>
      <sheetName val="MSCP_waterproofing11"/>
      <sheetName val="[SHOPLIST_xls]70,/0s«iÆøí¬i11"/>
      <sheetName val="GPL_Revenu_Update11"/>
      <sheetName val="DO_NOT_TOUCH11"/>
      <sheetName val="Work_Type11"/>
      <sheetName val="????_???_??11"/>
      <sheetName val="Labour_&amp;_Plant11"/>
      <sheetName val="Ave_wtd_rates11"/>
      <sheetName val="Debits_as_on_12_04_0811"/>
      <sheetName val="STAFFSCHED_11"/>
      <sheetName val="TRIAL_BALANCE11"/>
      <sheetName val="[SHOPLIST_xls][SHOPLIST_xls]716"/>
      <sheetName val="PROJECT_BRIEF(EX_NEW)11"/>
      <sheetName val="PPA_Summary7"/>
      <sheetName val="Mix_Design7"/>
      <sheetName val="AREA_OF_APPLICATION10"/>
      <sheetName val="Risk_Breakdown_Structure10"/>
      <sheetName val="Geneí¬_i10"/>
      <sheetName val="steel_total10"/>
      <sheetName val="ELE_BOQ10"/>
      <sheetName val="Z-_GENERAL_PRICE_SUMMARY7"/>
      <sheetName val="Resumo_Empreitadas7"/>
      <sheetName val="%_prog_figs_-u5_and_total7"/>
      <sheetName val="_VWVU))tÏØ0__8"/>
      <sheetName val="Floor_Box_8"/>
      <sheetName val="[SHOPLIST_xls]/VW6"/>
      <sheetName val="[SHOPLIST_xls]/VWVU))tÏØ0__20"/>
      <sheetName val="[SHOPLIST_xls]/VWVU))tÏØ0__26"/>
      <sheetName val="Equipment_Rates6"/>
      <sheetName val="Cashflow_projection6"/>
      <sheetName val="[SHOPLIST_xls][SHOPLIST_xls]717"/>
      <sheetName val="E_H_-_H__W_P_6"/>
      <sheetName val="E__H__Treatment_for_pile_cap6"/>
      <sheetName val="[SHOPLIST_xls][SHOPLIST_xls][S6"/>
      <sheetName val="Materials_6"/>
      <sheetName val="Form_66"/>
      <sheetName val="Risk_Register6"/>
      <sheetName val="Revised_Front_Page6"/>
      <sheetName val="Diff_Run01&amp;Run026"/>
      <sheetName val="CCS_Summary6"/>
      <sheetName val="1_Carillion_Staff6"/>
      <sheetName val="_2_Staff_&amp;_Gen_labour6"/>
      <sheetName val="3_Offices6"/>
      <sheetName val="4_TempServ6"/>
      <sheetName val="__5_Temp_Wks6"/>
      <sheetName val="_6_Addn_Plant6"/>
      <sheetName val="_7__Transport6"/>
      <sheetName val="_8_Testing6"/>
      <sheetName val="9__Miscellaneous6"/>
      <sheetName val="10__Design6"/>
      <sheetName val="_11_Insurances6"/>
      <sheetName val="_12_Client_Req_6"/>
      <sheetName val="Risk_List6"/>
      <sheetName val="Track_of_Changes6"/>
      <sheetName val="Bill_8_Doors_&amp;_Windows6"/>
      <sheetName val="Bill_9_Finishes_6"/>
      <sheetName val="Bill_10_Specialities6"/>
      <sheetName val="Dash_board6"/>
      <sheetName val="[SHOPLIST_xls]706"/>
      <sheetName val="[SHOPLIST_xls]70,6"/>
      <sheetName val="Site_Dev_BOQ6"/>
      <sheetName val="1_2_Staff_Schedule7"/>
      <sheetName val="[SHOPLIST_xls]/VWVU))tÏØ0__27"/>
      <sheetName val="[SHOPLIST_xls]/VWVU))tÏØ0__28"/>
      <sheetName val="Cost_Heading3"/>
      <sheetName val="D_&amp;_W_sizes3"/>
      <sheetName val="SOPMA_DD3"/>
      <sheetName val="PRICE_INFO3"/>
      <sheetName val="RC_SUMMARY3"/>
      <sheetName val="LABOUR_PRODUCTIVITY-TAV3"/>
      <sheetName val="MATERIAL_PRICES3"/>
      <sheetName val="P-100_MRF_DB_R13"/>
      <sheetName val="Base_BM-rebar6"/>
      <sheetName val="Contract_Division4"/>
      <sheetName val="SubContract_Type4"/>
      <sheetName val="Service_Type4"/>
      <sheetName val="Attach_4-183"/>
      <sheetName val="Area_Breakdown_PER_LEVEL_LINK6"/>
      <sheetName val="CF_Input6"/>
      <sheetName val="DATA_INPUT6"/>
      <sheetName val="Vordruck-Nr__7_1_3_D6"/>
      <sheetName val="M&amp;A_D6"/>
      <sheetName val="M&amp;A_E6"/>
      <sheetName val="M&amp;A_G6"/>
      <sheetName val="_SHOPLIST_xls_703"/>
      <sheetName val="_SHOPLIST_xls_70,_0s«iÆøí¬i3"/>
      <sheetName val="Data_Sheet6"/>
      <sheetName val="tender_allowances6"/>
      <sheetName val="_Summary_BKG_0346"/>
      <sheetName val="BILL_3R6"/>
      <sheetName val="BLOCK-A_(MEA_SHEET)6"/>
      <sheetName val="Bill_106"/>
      <sheetName val="Labour_Costs6"/>
      <sheetName val="Ewaan_Show_Kitchen_(2)3"/>
      <sheetName val="Cash_Flow_Working3"/>
      <sheetName val="MN_T_B_3"/>
      <sheetName val="Data_I_(2)3"/>
      <sheetName val="rEFERENCES_3"/>
      <sheetName val="Qtys_ZamZam_(Del__before)3"/>
      <sheetName val="Qtys_Relocation_(Del_before)3"/>
      <sheetName val="_Qtys_Sub_&amp;_Tents_(Del__before3"/>
      <sheetName val="Qtys__Signages_(Del__before)3"/>
      <sheetName val="Qtys_Temporary_Passages_(Del)3"/>
      <sheetName val="_Qtys_Ser__Rooms_(Del_before)3"/>
      <sheetName val="Labour_Rate_3"/>
      <sheetName val="[SHOPLIST_xls]/VWVU))tÏØ0__36"/>
      <sheetName val="[SHOPLIST_xls]70,/0s«_iÆø_í¬_i6"/>
      <sheetName val="[SHOPLIST_xls]70?,/0?s«i?Æøí¬i6"/>
      <sheetName val="Sheet Index"/>
      <sheetName val="S"/>
      <sheetName val="Report"/>
      <sheetName val="PROCTOR"/>
      <sheetName val="Status Summary"/>
      <sheetName val="02"/>
      <sheetName val="03"/>
      <sheetName val="04"/>
      <sheetName val="01"/>
      <sheetName val="钢筋"/>
      <sheetName val="PLT-SUM"/>
      <sheetName val="Laundry"/>
      <sheetName val="主材价格"/>
      <sheetName val="_SHOPLIST.xls__SHOPLIST.xls_70"/>
      <sheetName val="_SHOPLIST.xls__SHOPLIST.xls_70,"/>
      <sheetName val="ConferenceCentre_x0000_옰ʒ"/>
      <sheetName val="70_x0000_,_0_x0000_"/>
      <sheetName val="_x0000__x0000__x005"/>
      <sheetName val="Geneí¬_x0008_i_x000"/>
      <sheetName val="各楼量单项组价及与DAR单价对比"/>
      <sheetName val="70_,_0_s«_x0008_i_Æø_x0003_í¬_x"/>
      <sheetName val="_SHOPLIST.xls__SHOPLIST.xls_70_"/>
      <sheetName val="공문"/>
      <sheetName val="____ ___ __"/>
      <sheetName val="70,/0s«iÆøí¬"/>
      <sheetName val="Estimate for approval"/>
      <sheetName val="C-A"/>
      <sheetName val="Sec. A-PQ"/>
      <sheetName val="C-B"/>
      <sheetName val="Preamble B"/>
      <sheetName val="C-C"/>
      <sheetName val="Sec. C-Dayworks"/>
      <sheetName val="C-D"/>
      <sheetName val="d1-OPT1"/>
      <sheetName val="d1-OPT2"/>
      <sheetName val="d2"/>
      <sheetName val="d3"/>
      <sheetName val="d4"/>
      <sheetName val="d5 "/>
      <sheetName val="D6"/>
      <sheetName val="D7"/>
      <sheetName val="d8"/>
      <sheetName val="d9"/>
      <sheetName val="d10"/>
      <sheetName val="d11"/>
      <sheetName val="d12"/>
      <sheetName val="d13"/>
      <sheetName val="d14"/>
      <sheetName val="d15"/>
      <sheetName val="d16"/>
      <sheetName val="D17"/>
      <sheetName val="d18"/>
      <sheetName val="C-E"/>
      <sheetName val="e-OPT1"/>
      <sheetName val="e-OPT2"/>
      <sheetName val="C-F"/>
      <sheetName val="f"/>
      <sheetName val="d14(ss)"/>
      <sheetName val="Qty-UG"/>
      <sheetName val="AOP Summary-2"/>
      <sheetName val="GENERAL SUMMARY"/>
      <sheetName val="PRELIMINARIES"/>
      <sheetName val="SITE WORKS"/>
      <sheetName val="MASONRY"/>
      <sheetName val="METAL"/>
      <sheetName val="WOOD WORK"/>
      <sheetName val="THERMAL &amp; MOISTURE "/>
      <sheetName val="DOORS &amp; WINDOWS"/>
      <sheetName val="FINISHES"/>
      <sheetName val="SPECIALITIES"/>
      <sheetName val="ELECTRICAL"/>
      <sheetName val="MECHANICAL"/>
      <sheetName val="Additional Items"/>
      <sheetName val="Estimate_for_approval"/>
      <sheetName val="ce"/>
      <sheetName val="Det_Des"/>
      <sheetName val="DRUM"/>
      <sheetName val="HWDG"/>
      <sheetName val="Tender Docs"/>
      <sheetName val="PENALTY"/>
      <sheetName val="Miral Emails"/>
      <sheetName val="LOAs (061619)"/>
      <sheetName val="Contract Conditions (Tender)"/>
      <sheetName val="Contract Qualifications"/>
      <sheetName val="YVPI &amp; GII"/>
      <sheetName val="LOA (live sheet)"/>
      <sheetName val="LOA Log (082419)"/>
      <sheetName val="FU"/>
      <sheetName val="Key Docs Ref."/>
      <sheetName val="To Mr. Boota (072519)"/>
      <sheetName val="DDL"/>
      <sheetName val="Abs PMRL"/>
      <sheetName val="ARBQ"/>
      <sheetName val="AOP_Summary-2"/>
      <sheetName val="May_05"/>
      <sheetName val="April_05"/>
      <sheetName val="Aug_05"/>
      <sheetName val="July_05"/>
      <sheetName val="June_05"/>
      <sheetName val="Nov_05"/>
      <sheetName val="Oct_05"/>
      <sheetName val="Sep_05"/>
      <sheetName val="May_051"/>
      <sheetName val="April_051"/>
      <sheetName val="Aug_051"/>
      <sheetName val="July_051"/>
      <sheetName val="June_051"/>
      <sheetName val="Nov_051"/>
      <sheetName val="Oct_051"/>
      <sheetName val="Sep_051"/>
      <sheetName val="_SHOPLIST_xls__SHOPLIST_xls_70"/>
      <sheetName val="_SHOPLIST_xls__SHOPLIST_xls_70,"/>
      <sheetName val="70,_0"/>
      <sheetName val="_x005"/>
      <sheetName val="Geneí¬i_x000"/>
      <sheetName val="70_,_0_s«i_Æøí¬_x"/>
      <sheetName val="_SHOPLIST_xls__SHOPLIST_xls_70_"/>
      <sheetName val="Data_Validation"/>
      <sheetName val="Div26_-_Elect"/>
      <sheetName val="CHUNG_CU_CARRILON"/>
      <sheetName val="___________"/>
      <sheetName val="precast_RC_element"/>
      <sheetName val="pile_Fabrication"/>
      <sheetName val="New_Bld"/>
      <sheetName val="Sec__A-PQ"/>
      <sheetName val="Preamble_B"/>
      <sheetName val="Sec__C-Dayworks"/>
      <sheetName val="d5_"/>
      <sheetName val="Finansal_tamamlanma_Eğrisi"/>
      <sheetName val="AOP_Summary-21"/>
      <sheetName val="[SHOPLIST_xls]/VWVU))tÏØ0__51"/>
      <sheetName val="70,/0s«i_x"/>
      <sheetName val="2_Plex"/>
      <sheetName val="Sheet1_(2)"/>
      <sheetName val="4_Plex"/>
      <sheetName val="6_Plex_"/>
      <sheetName val="Detailed_Summary"/>
      <sheetName val="Sheet1_(3)"/>
      <sheetName val="Sheet1_(4)"/>
      <sheetName val="HB_CEC_schd_4_2"/>
      <sheetName val="HB_CEC_schd_4_3"/>
      <sheetName val="HB_CEC_schd_5_2"/>
      <sheetName val="HB_CEC_schd_6_2"/>
      <sheetName val="HB_CEC_schd_7_2"/>
      <sheetName val="HB_CEC_schd_9_2"/>
      <sheetName val="Doha_Farm"/>
      <sheetName val="Dropdown_List"/>
      <sheetName val="BOQ_(2)"/>
      <sheetName val="LABOUR_RATE"/>
      <sheetName val="Material_Rate"/>
      <sheetName val="Labor_abs-PW"/>
      <sheetName val="Labor_abs-NMR"/>
      <sheetName val="kppl_pl"/>
      <sheetName val="Basic_Rates"/>
      <sheetName val="Combined_Results_"/>
      <sheetName val="Asset_Allocation_(CR)"/>
      <sheetName val="Project_Benchmarking"/>
      <sheetName val="1_-_Main_Building"/>
      <sheetName val="1_-_Summary"/>
      <sheetName val="2_-_Landscaping_Works"/>
      <sheetName val="2_-_Summary"/>
      <sheetName val="4_-_Bldg_Infra"/>
      <sheetName val="4_-_Summary"/>
      <sheetName val="Dashboard_(1)"/>
      <sheetName val="VO_Agreed_to_Unifier_Sum"/>
      <sheetName val="VO_Not_yet_Agreed_to_Unifier"/>
      <sheetName val="VO_Anticipated_to_Unifier"/>
      <sheetName val="EW_to_Unifier"/>
      <sheetName val="Prov_Sums"/>
      <sheetName val="Other_Amounts"/>
      <sheetName val="Div_07_Thermal_&amp;_Moisture"/>
      <sheetName val="Status_Summary"/>
      <sheetName val="P-Sum-Cab"/>
      <sheetName val="B2-DV No.02"/>
      <sheetName val="Quotation FM administration"/>
      <sheetName val="Quotation"/>
      <sheetName val="Quotation Visitor and Sec"/>
      <sheetName val="Service Charge"/>
      <sheetName val="Edwards"/>
      <sheetName val="CABLES "/>
      <sheetName val="Quotation Offices 108,9,10,11)"/>
      <sheetName val="Quotation modification"/>
      <sheetName val="factor"/>
      <sheetName val="DIV.01 General Requirements"/>
      <sheetName val="Bill (1) Main Building"/>
      <sheetName val="Bill (2) General Site &amp; Parking"/>
      <sheetName val="wd points"/>
      <sheetName val="Bill (3) Guest House"/>
      <sheetName val="Bill (4) Family Buildings"/>
      <sheetName val="Bill (5) Villa Buildings"/>
      <sheetName val="Bill (6) Entrance Building"/>
      <sheetName val="Bill (7) Masjid"/>
      <sheetName val="Bill (8) Auditorium"/>
      <sheetName val="Bill (9) Site Prep. &amp; Roadway"/>
      <sheetName val="Summary Cost"/>
      <sheetName val="LIGHTING"/>
      <sheetName val="lighting points"/>
      <sheetName val="CABLE"/>
      <sheetName val="PANELBOARD"/>
      <sheetName val="ESTIMATE (2)"/>
      <sheetName val="ESTIMATE"/>
      <sheetName val="COM Summary"/>
      <sheetName val="COM-sheet"/>
      <sheetName val="Drop Down Data"/>
      <sheetName val="Rules "/>
      <sheetName val="침하계"/>
      <sheetName val="Update list"/>
      <sheetName val="Sinh Nam systems"/>
      <sheetName val="DIE profile"/>
      <sheetName val="Gaskets"/>
      <sheetName val="Fixing"/>
      <sheetName val="Metals"/>
      <sheetName val="Insulation"/>
      <sheetName val="Accesories"/>
      <sheetName val="Frameless"/>
      <sheetName val="Miscellaneous"/>
      <sheetName val="Glass"/>
      <sheetName val="Import tax"/>
      <sheetName val="LKVL-CK-HT-GD1"/>
      <sheetName val="TONG HOP VL-NC"/>
      <sheetName val="chitiet"/>
      <sheetName val="TONGKE3p "/>
      <sheetName val="TH VL, NC, DDHT Thanhphuoc"/>
      <sheetName val="DONGIA"/>
      <sheetName val="DON GIA"/>
      <sheetName val="DG"/>
      <sheetName val="TNHCHINH"/>
      <sheetName val="CHITIET VL-NC"/>
      <sheetName val="Tiepdia"/>
      <sheetName val="TDTKP"/>
      <sheetName val="VCV-BE-TONG"/>
      <sheetName val="TH kinh phi"/>
      <sheetName val="KLDT DIEN"/>
      <sheetName val="Dinh muc CP KTCB khac"/>
      <sheetName val="tifico"/>
      <sheetName val="_SHOPLIST.xls_70_x0000_,_0_x000"/>
      <sheetName val="单价"/>
      <sheetName val="材料价格（藏）"/>
      <sheetName val="汇总表(藏)"/>
      <sheetName val="工程量（新）"/>
      <sheetName val="quotation "/>
      <sheetName val="XLR_NoRangeSheet"/>
      <sheetName val="cost-RC"/>
      <sheetName val="代号(藏)(线密度)"/>
      <sheetName val="Bill 5 - Carpark"/>
      <sheetName val="汇总"/>
      <sheetName val="代号(线密度)藏"/>
      <sheetName val="preliminary"/>
      <sheetName val="BOQ - summary  3"/>
      <sheetName val="NKSC thue"/>
      <sheetName val="실행"/>
      <sheetName val="05. Data_Cash Flow"/>
      <sheetName val="MTO REV.2(ARMOR)"/>
      <sheetName val="SITE-E"/>
      <sheetName val="escon"/>
      <sheetName val="70_x005f_x005f_x005f_x0000_,/0_x005f_x005f_x005f_x0000_"/>
      <sheetName val="SCHEDULE"/>
      <sheetName val="Recon Template"/>
      <sheetName val="L (4)"/>
      <sheetName val="KP1590_E"/>
      <sheetName val="ICM"/>
      <sheetName val="Front Sheet"/>
      <sheetName val="Indirect Costs"/>
      <sheetName val="Geneí¬ i_x0000__x0000_ _x0000_0"/>
      <sheetName val="70_x0000_,_0_x0000_s« i_x0000_Æ"/>
      <sheetName val="ConferenceCentre_옰ʒ䄂ʒ鵠ʐ䄂ʒ閐̐脭め_x"/>
      <sheetName val="_SHOPLIST.xls__VW_x0000_VU_x0"/>
      <sheetName val="Geneí¬_x005f_x005f_x005f_x005f_"/>
      <sheetName val="70_x005f_x005f_x005f_x005f_x005"/>
      <sheetName val="70,_0s«_iÆø_í¬_i"/>
      <sheetName val="_SHOPLIST_xls_70,_0s«iÆøí¬"/>
      <sheetName val="___________1"/>
      <sheetName val="ConferenceCentre_옰ʒ䄂ʒ鵠ʐ䄂ʒ閐̐脭め"/>
      <sheetName val="_SHOPLIST.xls_70,"/>
      <sheetName val="_SHOPLIST_xls_70,_0s«_iÆø_í¬"/>
      <sheetName val="_SHOPLIST.xls__VW"/>
      <sheetName val="_SHOPLIST.xls__VWVU))tÏØ0  "/>
      <sheetName val="_SHOPLIST.xls__VWVU))tÏØ0__"/>
      <sheetName val="_SHOPLIST.xls__SHOPLIST.xls__SH"/>
      <sheetName val="_SHOPLIST.xls__VWVU))tÏØ0__1"/>
      <sheetName val="_SHOPLIST.xls__VWVU))tÏØ0__2"/>
      <sheetName val="_SHOPLIST.xls__VWVU))tÏØ0__3"/>
      <sheetName val="_SHOPLIST.xls_70,_0s«_iÆø_í¬_i"/>
      <sheetName val="_SHOPLIST.xls_70_,_0_s«i_Æøí¬i_"/>
      <sheetName val="_SHOPLIST.xls__VWVU))tÏØ0__4"/>
      <sheetName val="[SHOPLIST.xls][SHOPLIST.xls]/VW"/>
      <sheetName val="T&amp;M"/>
      <sheetName val="BQLIST"/>
      <sheetName val="Contractor Application"/>
      <sheetName val="08 MEP Summary"/>
      <sheetName val="03B1"/>
      <sheetName val="03B2"/>
      <sheetName val="Addnl works"/>
      <sheetName val="VARIATIONS"/>
      <sheetName val="B3. Material on Site-Detail"/>
      <sheetName val="TABLO-3"/>
      <sheetName val="Transport"/>
      <sheetName val="Indirect"/>
      <sheetName val="[SHOPLIST.xls][SH"/>
      <sheetName val="[SHOPLIST.xls]70_"/>
      <sheetName val="70,/0s«iÆøí¬i1"/>
      <sheetName val="70,/0s«_iÆø_í¬"/>
      <sheetName val="70,/0s«iÆøí¬i2"/>
      <sheetName val="70,/0s«iÆøí¬i3"/>
      <sheetName val="[SHOPLIST.xls]70_x0000_,/0_x0000_s«_x0008_i_x"/>
      <sheetName val="4"/>
      <sheetName val="Core Data"/>
      <sheetName val="L3-WBS Mapping"/>
      <sheetName val="BAFO CCL Submission"/>
      <sheetName val="PL"/>
      <sheetName val="FA"/>
      <sheetName val="de_"/>
      <sheetName val="TB ALJADA"/>
      <sheetName val="Plot Area"/>
      <sheetName val="kpmg_rev_calculation"/>
      <sheetName val="Closing entries"/>
      <sheetName val="blockJ"/>
      <sheetName val="Executive Summary"/>
      <sheetName val="Sales Tracking Report (STR)"/>
      <sheetName val="Blocking Tracking Report (BTR)"/>
      <sheetName val="SBTRaljada"/>
      <sheetName val="Bill No.1"/>
      <sheetName val="[SHOPLIST.xls]70,/0s«iÆøí¬"/>
      <sheetName val="Process"/>
      <sheetName val="Refinery"/>
      <sheetName val="Fructose"/>
      <sheetName val="Utilities"/>
      <sheetName val="Pipesizes"/>
      <sheetName val="ملخص المشاريع"/>
      <sheetName val="التكلفة"/>
      <sheetName val="الموظفين"/>
      <sheetName val="المقاولين"/>
      <sheetName val="الموردين"/>
      <sheetName val="عقود المقاولين"/>
      <sheetName val="اوامر الشراء"/>
      <sheetName val="المرجع"/>
      <sheetName val="الحركة اليومية"/>
      <sheetName val="محمد عساف"/>
      <sheetName val="كشف الايرادات والضرائب"/>
      <sheetName val="الميزانية"/>
      <sheetName val="حساب البنك"/>
      <sheetName val="كشف الرواتب"/>
      <sheetName val="SAF - عهد - سلامي ابو فخر"/>
      <sheetName val="THA - عهد - ثابت احمد"/>
      <sheetName val="AAH - عهد - انس هبو"/>
      <sheetName val="YSA - عهد - ياسر السبع"/>
      <sheetName val="MKJ - عهد - محمود قجك"/>
      <sheetName val="MSH - عهد - محمد الشامي"/>
      <sheetName val="ALW - عهد - علوان علي"/>
      <sheetName val="AHA - عهد - احمد الحاج"/>
      <sheetName val="MOR - عهد - مرجان عبدالهادي"/>
      <sheetName val="MHA - عهد - محمد حسون العلي"/>
      <sheetName val="MF - مكتب رئيسي"/>
      <sheetName val="CO - مقاولين - عقود (2)"/>
      <sheetName val="BUR - موردين - شركة البروج "/>
      <sheetName val="CAP - موردين - عاصمة الكهرباء"/>
      <sheetName val="PO - موردين - اوامر شراء"/>
      <sheetName val="CO - مقاولين - عقود"/>
      <sheetName val="[SHOPLIST.xls]/VWVU))tÏØ0__8"/>
      <sheetName val="[SHOPLIST.xls]/VWVU))tÏØ0__9"/>
      <sheetName val="GFA_HQ_Building29"/>
      <sheetName val="GFA_Conference28"/>
      <sheetName val="Chiet_tinh_dz2227"/>
      <sheetName val="Chiet_tinh_dz3527"/>
      <sheetName val="BQ_External28"/>
      <sheetName val="StattCo_yCharges27"/>
      <sheetName val="CT_Thang_Mo27"/>
      <sheetName val="Raw_Data27"/>
      <sheetName val="Penthouse_Apartment27"/>
      <sheetName val="LABOUR_HISTOGRAM28"/>
      <sheetName val="@risk_rents_and_incentives27"/>
      <sheetName val="Car_park_lease27"/>
      <sheetName val="Net_rent_analysis27"/>
      <sheetName val="Poz-1_27"/>
      <sheetName val="Lab_Cum_Hist27"/>
      <sheetName val="Graph_Data_(DO_NOT_PRINT)27"/>
      <sheetName val="CT__PL26"/>
      <sheetName val="Projet,_methodes_&amp;_couts26"/>
      <sheetName val="Risques_majeurs_&amp;_Frais_Ind_26"/>
      <sheetName val="LEVEL_SHEET27"/>
      <sheetName val="SPT_vs_PHI27"/>
      <sheetName val="Bill_No__227"/>
      <sheetName val="budget_summary_(2)26"/>
      <sheetName val="Budget_Analysis_Summary26"/>
      <sheetName val="Customize_Your_Invoice27"/>
      <sheetName val="HVAC_BoQ27"/>
      <sheetName val="FOL_-_Bar27"/>
      <sheetName val="Tender_Summary27"/>
      <sheetName val="Insurance_Ext27"/>
      <sheetName val="intr_stool_brkup26"/>
      <sheetName val="Top_sheet26"/>
      <sheetName val="Body_Sheet26"/>
      <sheetName val="1_0_Executive_Summary26"/>
      <sheetName val="Bill_124"/>
      <sheetName val="Bill_225"/>
      <sheetName val="Bill_324"/>
      <sheetName val="Bill_424"/>
      <sheetName val="Bill_524"/>
      <sheetName val="Bill_624"/>
      <sheetName val="Bill_724"/>
      <sheetName val="2_Div_14_24"/>
      <sheetName val="Ap_A24"/>
      <sheetName val="SHOPLIST_xls23"/>
      <sheetName val="Dubai_golf23"/>
      <sheetName val="beam-reinft-IIInd_floor23"/>
      <sheetName val="beam-reinft-machine_rm23"/>
      <sheetName val="POWER_ASSUMPTIONS23"/>
      <sheetName val="Invoice_Summary23"/>
      <sheetName val="PROJECT_BRIEF24"/>
      <sheetName val="C_(3)24"/>
      <sheetName val="Civil_Boq22"/>
      <sheetName val="WITHOUT_C&amp;I_PROFIT_(3)22"/>
      <sheetName val="VALVE_CHAMBERS19"/>
      <sheetName val="Fire_Hydrants19"/>
      <sheetName val="B_GATE_VALVE19"/>
      <sheetName val="Sub_G1_Fire19"/>
      <sheetName val="Sub_G12_Fire19"/>
      <sheetName val="BILL_COV20"/>
      <sheetName val="Activity_List22"/>
      <sheetName val="DETAILED__BOQ20"/>
      <sheetName val="M-Book_for_Conc20"/>
      <sheetName val="M-Book_for_FW20"/>
      <sheetName val="HIRED_LABOUR_CODE20"/>
      <sheetName val="PA-_Consutant_20"/>
      <sheetName val="foot-slab_reinft20"/>
      <sheetName val="Softscape_Buildup22"/>
      <sheetName val="Mat'l_Rate22"/>
      <sheetName val="Ra__stair20"/>
      <sheetName val="Materials_Cost(PCC)19"/>
      <sheetName val="India_F&amp;S_Template19"/>
      <sheetName val="IO_LIST19"/>
      <sheetName val="Material_19"/>
      <sheetName val="Quote_Sheet19"/>
      <sheetName val="Day_work19"/>
      <sheetName val="Div__0218"/>
      <sheetName val="Div__0318"/>
      <sheetName val="Div__0418"/>
      <sheetName val="Div__0518"/>
      <sheetName val="Div__0618"/>
      <sheetName val="Div__0718"/>
      <sheetName val="Div__0818"/>
      <sheetName val="Div__0918"/>
      <sheetName val="Div__1018"/>
      <sheetName val="Div__1118"/>
      <sheetName val="Div__1218"/>
      <sheetName val="Div_1318"/>
      <sheetName val="EXTERNAL_WORKS18"/>
      <sheetName val="PRODUCTIVITY_RATE18"/>
      <sheetName val="U_R_A_-_MASONRY18"/>
      <sheetName val="U_R_A_-_PLASTERING18"/>
      <sheetName val="U_R_A_-_TILING18"/>
      <sheetName val="U_R_A_-_GRANITE18"/>
      <sheetName val="V_C_2_-_EARTHWORK18"/>
      <sheetName val="V_C_9_-_CERAMIC18"/>
      <sheetName val="V_C_9_-_FINISHES18"/>
      <sheetName val="Working_for_RCC18"/>
      <sheetName val="Elemental_Buildup17"/>
      <sheetName val="Eq__Mobilization18"/>
      <sheetName val="w't_table17"/>
      <sheetName val="bill_nb2-Plumbing_&amp;_Drainag17"/>
      <sheetName val="Pl_&amp;_Dr_B17"/>
      <sheetName val="Pl_&amp;_Dr_G17"/>
      <sheetName val="Pl_&amp;_Dr_M17"/>
      <sheetName val="Pl_&amp;_Dr_117"/>
      <sheetName val="Pl_&amp;_Dr_217"/>
      <sheetName val="Pl_&amp;_Dr_317"/>
      <sheetName val="Pl_&amp;_Dr_417"/>
      <sheetName val="Pl_&amp;_Dr_517"/>
      <sheetName val="Pl_&amp;_Dr_617"/>
      <sheetName val="Pl_&amp;_Dr_717"/>
      <sheetName val="Pl_&amp;_Dr_817"/>
      <sheetName val="Pl_&amp;_Dr_R17"/>
      <sheetName val="FF_B17"/>
      <sheetName val="FF_G17"/>
      <sheetName val="FF_M17"/>
      <sheetName val="FF_117"/>
      <sheetName val="FF_2_17"/>
      <sheetName val="FF_317"/>
      <sheetName val="FF_417"/>
      <sheetName val="FF_517"/>
      <sheetName val="FF_6_17"/>
      <sheetName val="FF_717"/>
      <sheetName val="FF_817"/>
      <sheetName val="FF_R17"/>
      <sheetName val="bill_nb3-FF17"/>
      <sheetName val="HVAC_B17"/>
      <sheetName val="HVAC_G17"/>
      <sheetName val="HVAC_M17"/>
      <sheetName val="HVAC_117"/>
      <sheetName val="HVAC_217"/>
      <sheetName val="HVAC_317"/>
      <sheetName val="HVAC_417"/>
      <sheetName val="HVAC_517"/>
      <sheetName val="HVAC_617"/>
      <sheetName val="HVAC_717"/>
      <sheetName val="HVAC_817"/>
      <sheetName val="HVAC_R17"/>
      <sheetName val="bill_nb4-HVAC17"/>
      <sheetName val="SC_B17"/>
      <sheetName val="SC_G17"/>
      <sheetName val="SC_M17"/>
      <sheetName val="SC_117"/>
      <sheetName val="SC_217"/>
      <sheetName val="SC_317"/>
      <sheetName val="SC_417"/>
      <sheetName val="SC_517"/>
      <sheetName val="SC_617"/>
      <sheetName val="SC_717"/>
      <sheetName val="SC_817"/>
      <sheetName val="SC_R17"/>
      <sheetName val="AV_B17"/>
      <sheetName val="AV_G17"/>
      <sheetName val="AV_M17"/>
      <sheetName val="AV_117"/>
      <sheetName val="AV_217"/>
      <sheetName val="AV_317"/>
      <sheetName val="AV_417"/>
      <sheetName val="AV_517"/>
      <sheetName val="AV_617"/>
      <sheetName val="AV_717"/>
      <sheetName val="AV_817"/>
      <sheetName val="EL_B17"/>
      <sheetName val="EL_M17"/>
      <sheetName val="EL_117"/>
      <sheetName val="EL_217"/>
      <sheetName val="EL_317"/>
      <sheetName val="EL_417"/>
      <sheetName val="EL_517"/>
      <sheetName val="EL_617"/>
      <sheetName val="EL_717"/>
      <sheetName val="EL_817"/>
      <sheetName val="EL_R17"/>
      <sheetName val="EL_TR17"/>
      <sheetName val="8-_EL17"/>
      <sheetName val="FA_B17"/>
      <sheetName val="FA_G17"/>
      <sheetName val="FA_M17"/>
      <sheetName val="FA_117"/>
      <sheetName val="FA_217"/>
      <sheetName val="FA_317"/>
      <sheetName val="FA_417"/>
      <sheetName val="FA_517"/>
      <sheetName val="FA_617"/>
      <sheetName val="FA_717"/>
      <sheetName val="FA_817"/>
      <sheetName val="FA_R17"/>
      <sheetName val="9-_FA17"/>
      <sheetName val="BOQ_Direct_selling_cost19"/>
      <sheetName val="CHART_OF_ACCOUNTS18"/>
      <sheetName val="B185-B-9_118"/>
      <sheetName val="B185-B-9_218"/>
      <sheetName val="Material_List_17"/>
      <sheetName val="E-Bill_No_6_A-O18"/>
      <sheetName val="B09_118"/>
      <sheetName val="Division_246"/>
      <sheetName val="Division_417"/>
      <sheetName val="Division_517"/>
      <sheetName val="Division_617"/>
      <sheetName val="Division_717"/>
      <sheetName val="Division_817"/>
      <sheetName val="Division_917"/>
      <sheetName val="Division_1017"/>
      <sheetName val="Division_1217"/>
      <sheetName val="Division_1417"/>
      <sheetName val="Division_2120"/>
      <sheetName val="Division_2218"/>
      <sheetName val="Division_2317"/>
      <sheetName val="Division_2617"/>
      <sheetName val="Division_2717"/>
      <sheetName val="Division_2817"/>
      <sheetName val="Division_3117"/>
      <sheetName val="Division_3217"/>
      <sheetName val="Division_3317"/>
      <sheetName val="PMWeb_data18"/>
      <sheetName val="PointNo_517"/>
      <sheetName val="SS_MH18"/>
      <sheetName val="2_2)Revised_Cash_Flow17"/>
      <sheetName val="입찰내역_발주처_양식17"/>
      <sheetName val="/VWVU))tÏØ0__18"/>
      <sheetName val="LIST_DO_NOT_REMOVE16"/>
      <sheetName val="Index_List17"/>
      <sheetName val="Type_List17"/>
      <sheetName val="File_Types17"/>
      <sheetName val="Chiet_t17"/>
      <sheetName val="Staffing_and_Rates_IA17"/>
      <sheetName val="Summary_of_Work15"/>
      <sheetName val="PRECAST_lightconc-II19"/>
      <sheetName val="final_abstract19"/>
      <sheetName val="Staff_Acco_15"/>
      <sheetName val="TBAL9697_-group_wise__sdpl15"/>
      <sheetName val="Employee_List15"/>
      <sheetName val="Project_Cost_Breakdown15"/>
      <sheetName val="B6_2_16"/>
      <sheetName val="Item-_Compact15"/>
      <sheetName val="E_&amp;_R15"/>
      <sheetName val="Рабочий_лист14"/>
      <sheetName val="SITE_WORK14"/>
      <sheetName val="Annex_1_Sect_3a15"/>
      <sheetName val="Annex_1_Sect_3a_115"/>
      <sheetName val="Annex_1_Sect_3b15"/>
      <sheetName val="Annex_1_Sect_3c15"/>
      <sheetName val="HOURLY_RATES15"/>
      <sheetName val="Rate_summary14"/>
      <sheetName val="RAB_AR&amp;STR14"/>
      <sheetName val="d-safe_DELUXE14"/>
      <sheetName val="Back_up14"/>
      <sheetName val="PT_141-_Site_A_Landscape14"/>
      <sheetName val="train_cash14"/>
      <sheetName val="accom_cash14"/>
      <sheetName val="INDIGINEOUS_ITEMS_14"/>
      <sheetName val="Duct_Accesories14"/>
      <sheetName val="Mall_waterproofing14"/>
      <sheetName val="MSCP_waterproofing14"/>
      <sheetName val="????_???_??14"/>
      <sheetName val="Labour_&amp;_Plant14"/>
      <sheetName val="Ave_wtd_rates14"/>
      <sheetName val="Debits_as_on_12_04_0814"/>
      <sheetName val="STAFFSCHED_14"/>
      <sheetName val="TRIAL_BALANCE14"/>
      <sheetName val="[SHOPLIST_xls][SHOPLIST_xls]722"/>
      <sheetName val="Common_Variables14"/>
      <sheetName val="[SHOPLIST_xls]70,/0s«iÆøí¬i14"/>
      <sheetName val="GPL_Revenu_Update14"/>
      <sheetName val="DO_NOT_TOUCH14"/>
      <sheetName val="Work_Type14"/>
      <sheetName val="PROJECT_BRIEF(EX_NEW)14"/>
      <sheetName val="AREA_OF_APPLICATION13"/>
      <sheetName val="Risk_Breakdown_Structure13"/>
      <sheetName val="Geneí¬_i13"/>
      <sheetName val="steel_total13"/>
      <sheetName val="ELE_BOQ13"/>
      <sheetName val="Z-_GENERAL_PRICE_SUMMARY10"/>
      <sheetName val="Resumo_Empreitadas10"/>
      <sheetName val="PPA_Summary10"/>
      <sheetName val="Mix_Design10"/>
      <sheetName val="%_prog_figs_-u5_and_total10"/>
      <sheetName val="_VWVU))tÏØ0__11"/>
      <sheetName val="Floor_Box_11"/>
      <sheetName val="Equipment_Rates9"/>
      <sheetName val="[SHOPLIST_xls]/VW9"/>
      <sheetName val="[SHOPLIST_xls]/VWVU))tÏØ0__45"/>
      <sheetName val="[SHOPLIST_xls]/VWVU))tÏØ0__46"/>
      <sheetName val="Cashflow_projection9"/>
      <sheetName val="[SHOPLIST_xls][SHOPLIST_xls]723"/>
      <sheetName val="E_H_-_H__W_P_9"/>
      <sheetName val="E__H__Treatment_for_pile_cap9"/>
      <sheetName val="[SHOPLIST_xls][SHOPLIST_xls][S9"/>
      <sheetName val="Form_69"/>
      <sheetName val="Risk_Register9"/>
      <sheetName val="Revised_Front_Page9"/>
      <sheetName val="Diff_Run01&amp;Run029"/>
      <sheetName val="CCS_Summary9"/>
      <sheetName val="1_Carillion_Staff9"/>
      <sheetName val="_2_Staff_&amp;_Gen_labour9"/>
      <sheetName val="3_Offices9"/>
      <sheetName val="4_TempServ9"/>
      <sheetName val="__5_Temp_Wks9"/>
      <sheetName val="_6_Addn_Plant9"/>
      <sheetName val="_7__Transport9"/>
      <sheetName val="_8_Testing9"/>
      <sheetName val="9__Miscellaneous9"/>
      <sheetName val="10__Design9"/>
      <sheetName val="_11_Insurances9"/>
      <sheetName val="_12_Client_Req_9"/>
      <sheetName val="Risk_List9"/>
      <sheetName val="Track_of_Changes9"/>
      <sheetName val="Bill_8_Doors_&amp;_Windows9"/>
      <sheetName val="Bill_9_Finishes_9"/>
      <sheetName val="Bill_10_Specialities9"/>
      <sheetName val="Dash_board9"/>
      <sheetName val="[SHOPLIST_xls]709"/>
      <sheetName val="[SHOPLIST_xls]70,9"/>
      <sheetName val="Base_BM-rebar9"/>
      <sheetName val="Materials_9"/>
      <sheetName val="Site_Dev_BOQ9"/>
      <sheetName val="Data_Sheet9"/>
      <sheetName val="tender_allowances9"/>
      <sheetName val="_Summary_BKG_0349"/>
      <sheetName val="BILL_3R9"/>
      <sheetName val="Area_Breakdown_PER_LEVEL_LINK9"/>
      <sheetName val="CF_Input9"/>
      <sheetName val="DATA_INPUT9"/>
      <sheetName val="Vordruck-Nr__7_1_3_D9"/>
      <sheetName val="M&amp;A_D9"/>
      <sheetName val="M&amp;A_E9"/>
      <sheetName val="M&amp;A_G9"/>
      <sheetName val="1_2_Staff_Schedule10"/>
      <sheetName val="Bill_109"/>
      <sheetName val="[SHOPLIST_xls]/VWVU))tÏØ0__47"/>
      <sheetName val="[SHOPLIST_xls]/VWVU))tÏØ0__48"/>
      <sheetName val="[SHOPLIST_xls]/VWVU))tÏØ0__49"/>
      <sheetName val="[SHOPLIST_xls]70,/0s«_iÆø_í¬_i9"/>
      <sheetName val="[SHOPLIST_xls]70?,/0?s«i?Æøí¬i9"/>
      <sheetName val="Labour_Costs9"/>
      <sheetName val="BLOCK-A_(MEA_SHEET)9"/>
      <sheetName val="Contract_Division7"/>
      <sheetName val="SubContract_Type7"/>
      <sheetName val="Service_Type7"/>
      <sheetName val="Cost_Heading6"/>
      <sheetName val="D_&amp;_W_sizes6"/>
      <sheetName val="SOPMA_DD6"/>
      <sheetName val="PRICE_INFO6"/>
      <sheetName val="RC_SUMMARY6"/>
      <sheetName val="LABOUR_PRODUCTIVITY-TAV6"/>
      <sheetName val="MATERIAL_PRICES6"/>
      <sheetName val="P-100_MRF_DB_R16"/>
      <sheetName val="Attach_4-186"/>
      <sheetName val="_SHOPLIST_xls_706"/>
      <sheetName val="_SHOPLIST_xls_70,_0s«iÆøí¬i6"/>
      <sheetName val="Ewaan_Show_Kitchen_(2)6"/>
      <sheetName val="Cash_Flow_Working6"/>
      <sheetName val="MN_T_B_6"/>
      <sheetName val="Data_I_(2)6"/>
      <sheetName val="rEFERENCES_6"/>
      <sheetName val="Qtys_ZamZam_(Del__before)6"/>
      <sheetName val="Qtys_Relocation_(Del_before)6"/>
      <sheetName val="_Qtys_Sub_&amp;_Tents_(Del__before6"/>
      <sheetName val="Qtys__Signages_(Del__before)6"/>
      <sheetName val="Qtys_Temporary_Passages_(Del)6"/>
      <sheetName val="_Qtys_Ser__Rooms_(Del_before)6"/>
      <sheetName val="Labour_Rate_6"/>
      <sheetName val="2F_회의실견적(5_14_일대)2"/>
      <sheetName val="_HIT-&gt;HMC_견적(3900)2"/>
      <sheetName val="Appendix_B2"/>
      <sheetName val="GFA_HQ_Building30"/>
      <sheetName val="GFA_Conference29"/>
      <sheetName val="Chiet_tinh_dz2228"/>
      <sheetName val="Chiet_tinh_dz3528"/>
      <sheetName val="BQ_External29"/>
      <sheetName val="StattCo_yCharges28"/>
      <sheetName val="CT_Thang_Mo28"/>
      <sheetName val="Raw_Data28"/>
      <sheetName val="Penthouse_Apartment28"/>
      <sheetName val="LABOUR_HISTOGRAM29"/>
      <sheetName val="@risk_rents_and_incentives28"/>
      <sheetName val="Car_park_lease28"/>
      <sheetName val="Net_rent_analysis28"/>
      <sheetName val="Poz-1_28"/>
      <sheetName val="Lab_Cum_Hist28"/>
      <sheetName val="Graph_Data_(DO_NOT_PRINT)28"/>
      <sheetName val="CT__PL27"/>
      <sheetName val="Projet,_methodes_&amp;_couts27"/>
      <sheetName val="Risques_majeurs_&amp;_Frais_Ind_27"/>
      <sheetName val="LEVEL_SHEET28"/>
      <sheetName val="SPT_vs_PHI28"/>
      <sheetName val="Bill_No__228"/>
      <sheetName val="budget_summary_(2)27"/>
      <sheetName val="Budget_Analysis_Summary27"/>
      <sheetName val="Customize_Your_Invoice28"/>
      <sheetName val="HVAC_BoQ28"/>
      <sheetName val="FOL_-_Bar28"/>
      <sheetName val="Tender_Summary28"/>
      <sheetName val="Insurance_Ext28"/>
      <sheetName val="intr_stool_brkup27"/>
      <sheetName val="Top_sheet27"/>
      <sheetName val="Body_Sheet27"/>
      <sheetName val="1_0_Executive_Summary27"/>
      <sheetName val="Bill_125"/>
      <sheetName val="Bill_226"/>
      <sheetName val="Bill_325"/>
      <sheetName val="Bill_425"/>
      <sheetName val="Bill_525"/>
      <sheetName val="Bill_625"/>
      <sheetName val="Bill_725"/>
      <sheetName val="2_Div_14_25"/>
      <sheetName val="Ap_A25"/>
      <sheetName val="SHOPLIST_xls24"/>
      <sheetName val="Dubai_golf24"/>
      <sheetName val="beam-reinft-IIInd_floor24"/>
      <sheetName val="beam-reinft-machine_rm24"/>
      <sheetName val="POWER_ASSUMPTIONS24"/>
      <sheetName val="Invoice_Summary24"/>
      <sheetName val="PROJECT_BRIEF25"/>
      <sheetName val="C_(3)25"/>
      <sheetName val="Civil_Boq23"/>
      <sheetName val="WITHOUT_C&amp;I_PROFIT_(3)23"/>
      <sheetName val="VALVE_CHAMBERS20"/>
      <sheetName val="Fire_Hydrants20"/>
      <sheetName val="B_GATE_VALVE20"/>
      <sheetName val="Sub_G1_Fire20"/>
      <sheetName val="Sub_G12_Fire20"/>
      <sheetName val="BILL_COV21"/>
      <sheetName val="Activity_List23"/>
      <sheetName val="DETAILED__BOQ21"/>
      <sheetName val="M-Book_for_Conc21"/>
      <sheetName val="M-Book_for_FW21"/>
      <sheetName val="HIRED_LABOUR_CODE21"/>
      <sheetName val="PA-_Consutant_21"/>
      <sheetName val="foot-slab_reinft21"/>
      <sheetName val="Softscape_Buildup23"/>
      <sheetName val="Mat'l_Rate23"/>
      <sheetName val="Ra__stair21"/>
      <sheetName val="Materials_Cost(PCC)20"/>
      <sheetName val="India_F&amp;S_Template20"/>
      <sheetName val="IO_LIST20"/>
      <sheetName val="Material_20"/>
      <sheetName val="Quote_Sheet20"/>
      <sheetName val="Day_work20"/>
      <sheetName val="Div__0219"/>
      <sheetName val="Div__0319"/>
      <sheetName val="Div__0419"/>
      <sheetName val="Div__0519"/>
      <sheetName val="Div__0619"/>
      <sheetName val="Div__0719"/>
      <sheetName val="Div__0819"/>
      <sheetName val="Div__0919"/>
      <sheetName val="Div__1019"/>
      <sheetName val="Div__1119"/>
      <sheetName val="Div__1219"/>
      <sheetName val="Div_1319"/>
      <sheetName val="EXTERNAL_WORKS19"/>
      <sheetName val="PRODUCTIVITY_RATE19"/>
      <sheetName val="U_R_A_-_MASONRY19"/>
      <sheetName val="U_R_A_-_PLASTERING19"/>
      <sheetName val="U_R_A_-_TILING19"/>
      <sheetName val="U_R_A_-_GRANITE19"/>
      <sheetName val="V_C_2_-_EARTHWORK19"/>
      <sheetName val="V_C_9_-_CERAMIC19"/>
      <sheetName val="V_C_9_-_FINISHES19"/>
      <sheetName val="Working_for_RCC19"/>
      <sheetName val="Elemental_Buildup18"/>
      <sheetName val="Eq__Mobilization19"/>
      <sheetName val="w't_table18"/>
      <sheetName val="bill_nb2-Plumbing_&amp;_Drainag18"/>
      <sheetName val="Pl_&amp;_Dr_B18"/>
      <sheetName val="Pl_&amp;_Dr_G18"/>
      <sheetName val="Pl_&amp;_Dr_M18"/>
      <sheetName val="Pl_&amp;_Dr_118"/>
      <sheetName val="Pl_&amp;_Dr_218"/>
      <sheetName val="Pl_&amp;_Dr_318"/>
      <sheetName val="Pl_&amp;_Dr_418"/>
      <sheetName val="Pl_&amp;_Dr_518"/>
      <sheetName val="Pl_&amp;_Dr_618"/>
      <sheetName val="Pl_&amp;_Dr_718"/>
      <sheetName val="Pl_&amp;_Dr_818"/>
      <sheetName val="Pl_&amp;_Dr_R18"/>
      <sheetName val="FF_B18"/>
      <sheetName val="FF_G18"/>
      <sheetName val="FF_M18"/>
      <sheetName val="FF_118"/>
      <sheetName val="FF_2_18"/>
      <sheetName val="FF_318"/>
      <sheetName val="FF_418"/>
      <sheetName val="FF_518"/>
      <sheetName val="FF_6_18"/>
      <sheetName val="FF_718"/>
      <sheetName val="FF_818"/>
      <sheetName val="FF_R18"/>
      <sheetName val="bill_nb3-FF18"/>
      <sheetName val="HVAC_B18"/>
      <sheetName val="HVAC_G18"/>
      <sheetName val="HVAC_M18"/>
      <sheetName val="HVAC_118"/>
      <sheetName val="HVAC_218"/>
      <sheetName val="HVAC_318"/>
      <sheetName val="HVAC_418"/>
      <sheetName val="HVAC_518"/>
      <sheetName val="HVAC_618"/>
      <sheetName val="HVAC_718"/>
      <sheetName val="HVAC_818"/>
      <sheetName val="HVAC_R18"/>
      <sheetName val="bill_nb4-HVAC18"/>
      <sheetName val="SC_B18"/>
      <sheetName val="SC_G18"/>
      <sheetName val="SC_M18"/>
      <sheetName val="SC_118"/>
      <sheetName val="SC_218"/>
      <sheetName val="SC_318"/>
      <sheetName val="SC_418"/>
      <sheetName val="SC_518"/>
      <sheetName val="SC_618"/>
      <sheetName val="SC_718"/>
      <sheetName val="SC_818"/>
      <sheetName val="SC_R18"/>
      <sheetName val="AV_B18"/>
      <sheetName val="AV_G18"/>
      <sheetName val="AV_M18"/>
      <sheetName val="AV_118"/>
      <sheetName val="AV_218"/>
      <sheetName val="AV_318"/>
      <sheetName val="AV_418"/>
      <sheetName val="AV_518"/>
      <sheetName val="AV_618"/>
      <sheetName val="AV_718"/>
      <sheetName val="AV_818"/>
      <sheetName val="EL_B18"/>
      <sheetName val="EL_M18"/>
      <sheetName val="EL_118"/>
      <sheetName val="EL_218"/>
      <sheetName val="EL_318"/>
      <sheetName val="EL_418"/>
      <sheetName val="EL_518"/>
      <sheetName val="EL_618"/>
      <sheetName val="EL_718"/>
      <sheetName val="EL_818"/>
      <sheetName val="EL_R18"/>
      <sheetName val="EL_TR18"/>
      <sheetName val="8-_EL18"/>
      <sheetName val="FA_B18"/>
      <sheetName val="FA_G18"/>
      <sheetName val="FA_M18"/>
      <sheetName val="FA_118"/>
      <sheetName val="FA_218"/>
      <sheetName val="FA_318"/>
      <sheetName val="FA_418"/>
      <sheetName val="FA_518"/>
      <sheetName val="FA_618"/>
      <sheetName val="FA_718"/>
      <sheetName val="FA_818"/>
      <sheetName val="FA_R18"/>
      <sheetName val="9-_FA18"/>
      <sheetName val="BOQ_Direct_selling_cost20"/>
      <sheetName val="CHART_OF_ACCOUNTS19"/>
      <sheetName val="B185-B-9_119"/>
      <sheetName val="B185-B-9_219"/>
      <sheetName val="Material_List_18"/>
      <sheetName val="E-Bill_No_6_A-O19"/>
      <sheetName val="B09_119"/>
      <sheetName val="Division_247"/>
      <sheetName val="Division_418"/>
      <sheetName val="Division_518"/>
      <sheetName val="Division_618"/>
      <sheetName val="Division_718"/>
      <sheetName val="Division_818"/>
      <sheetName val="Division_918"/>
      <sheetName val="Division_1018"/>
      <sheetName val="Division_1218"/>
      <sheetName val="Division_1418"/>
      <sheetName val="Division_2121"/>
      <sheetName val="Division_2219"/>
      <sheetName val="Division_2318"/>
      <sheetName val="Division_2618"/>
      <sheetName val="Division_2718"/>
      <sheetName val="Division_2818"/>
      <sheetName val="Division_3118"/>
      <sheetName val="Division_3218"/>
      <sheetName val="Division_3318"/>
      <sheetName val="PMWeb_data19"/>
      <sheetName val="PointNo_518"/>
      <sheetName val="SS_MH19"/>
      <sheetName val="2_2)Revised_Cash_Flow18"/>
      <sheetName val="입찰내역_발주처_양식18"/>
      <sheetName val="/VWVU))tÏØ0__19"/>
      <sheetName val="LIST_DO_NOT_REMOVE17"/>
      <sheetName val="Index_List18"/>
      <sheetName val="Type_List18"/>
      <sheetName val="File_Types18"/>
      <sheetName val="Chiet_t18"/>
      <sheetName val="Staffing_and_Rates_IA18"/>
      <sheetName val="Summary_of_Work16"/>
      <sheetName val="PRECAST_lightconc-II20"/>
      <sheetName val="final_abstract20"/>
      <sheetName val="Staff_Acco_16"/>
      <sheetName val="TBAL9697_-group_wise__sdpl16"/>
      <sheetName val="Employee_List16"/>
      <sheetName val="Project_Cost_Breakdown16"/>
      <sheetName val="B6_2_17"/>
      <sheetName val="Item-_Compact16"/>
      <sheetName val="E_&amp;_R16"/>
      <sheetName val="Рабочий_лист15"/>
      <sheetName val="SITE_WORK15"/>
      <sheetName val="Annex_1_Sect_3a16"/>
      <sheetName val="Annex_1_Sect_3a_116"/>
      <sheetName val="Annex_1_Sect_3b16"/>
      <sheetName val="Annex_1_Sect_3c16"/>
      <sheetName val="HOURLY_RATES16"/>
      <sheetName val="Rate_summary15"/>
      <sheetName val="RAB_AR&amp;STR15"/>
      <sheetName val="d-safe_DELUXE15"/>
      <sheetName val="Back_up15"/>
      <sheetName val="PT_141-_Site_A_Landscape15"/>
      <sheetName val="train_cash15"/>
      <sheetName val="accom_cash15"/>
      <sheetName val="INDIGINEOUS_ITEMS_15"/>
      <sheetName val="Duct_Accesories15"/>
      <sheetName val="Mall_waterproofing15"/>
      <sheetName val="MSCP_waterproofing15"/>
      <sheetName val="????_???_??15"/>
      <sheetName val="Labour_&amp;_Plant15"/>
      <sheetName val="Ave_wtd_rates15"/>
      <sheetName val="Debits_as_on_12_04_0815"/>
      <sheetName val="STAFFSCHED_15"/>
      <sheetName val="TRIAL_BALANCE15"/>
      <sheetName val="[SHOPLIST_xls][SHOPLIST_xls]724"/>
      <sheetName val="Common_Variables15"/>
      <sheetName val="[SHOPLIST_xls]70,/0s«iÆøí¬i15"/>
      <sheetName val="GPL_Revenu_Update15"/>
      <sheetName val="DO_NOT_TOUCH15"/>
      <sheetName val="Work_Type15"/>
      <sheetName val="PROJECT_BRIEF(EX_NEW)15"/>
      <sheetName val="AREA_OF_APPLICATION14"/>
      <sheetName val="Risk_Breakdown_Structure14"/>
      <sheetName val="Geneí¬_i14"/>
      <sheetName val="steel_total14"/>
      <sheetName val="ELE_BOQ14"/>
      <sheetName val="Z-_GENERAL_PRICE_SUMMARY11"/>
      <sheetName val="Resumo_Empreitadas11"/>
      <sheetName val="PPA_Summary11"/>
      <sheetName val="Mix_Design11"/>
      <sheetName val="%_prog_figs_-u5_and_total11"/>
      <sheetName val="_VWVU))tÏØ0__12"/>
      <sheetName val="Floor_Box_12"/>
      <sheetName val="Equipment_Rates10"/>
      <sheetName val="[SHOPLIST_xls]/VW10"/>
      <sheetName val="[SHOPLIST_xls]/VWVU))tÏØ0__50"/>
      <sheetName val="Cashflow_projection10"/>
      <sheetName val="[SHOPLIST_xls][SHOPLIST_xls]725"/>
      <sheetName val="E_H_-_H__W_P_10"/>
      <sheetName val="E__H__Treatment_for_pile_cap10"/>
      <sheetName val="[SHOPLIST_xls][SHOPLIST_xls][10"/>
      <sheetName val="Form_610"/>
      <sheetName val="Risk_Register10"/>
      <sheetName val="Revised_Front_Page10"/>
      <sheetName val="Diff_Run01&amp;Run0210"/>
      <sheetName val="CCS_Summary10"/>
      <sheetName val="1_Carillion_Staff10"/>
      <sheetName val="_2_Staff_&amp;_Gen_labour10"/>
      <sheetName val="3_Offices10"/>
      <sheetName val="4_TempServ10"/>
      <sheetName val="__5_Temp_Wks10"/>
      <sheetName val="_6_Addn_Plant10"/>
      <sheetName val="_7__Transport10"/>
      <sheetName val="_8_Testing10"/>
      <sheetName val="9__Miscellaneous10"/>
      <sheetName val="10__Design10"/>
      <sheetName val="_11_Insurances10"/>
      <sheetName val="_12_Client_Req_10"/>
      <sheetName val="Risk_List10"/>
      <sheetName val="Track_of_Changes10"/>
      <sheetName val="Bill_8_Doors_&amp;_Windows10"/>
      <sheetName val="Bill_9_Finishes_10"/>
      <sheetName val="Bill_10_Specialities10"/>
      <sheetName val="Dash_board10"/>
      <sheetName val="[SHOPLIST_xls]7010"/>
      <sheetName val="[SHOPLIST_xls]70,10"/>
      <sheetName val="Base_BM-rebar10"/>
      <sheetName val="Materials_10"/>
      <sheetName val="Site_Dev_BOQ10"/>
      <sheetName val="Data_Sheet10"/>
      <sheetName val="tender_allowances10"/>
      <sheetName val="_Summary_BKG_03410"/>
      <sheetName val="BILL_3R10"/>
      <sheetName val="Area_Breakdown_PER_LEVEL_LINK10"/>
      <sheetName val="CF_Input10"/>
      <sheetName val="DATA_INPUT10"/>
      <sheetName val="Vordruck-Nr__7_1_3_D10"/>
      <sheetName val="M&amp;A_D10"/>
      <sheetName val="M&amp;A_E10"/>
      <sheetName val="M&amp;A_G10"/>
      <sheetName val="1_2_Staff_Schedule11"/>
      <sheetName val="Bill_1010"/>
      <sheetName val="[SHOPLIST_xls]/VWVU))tÏØ0__52"/>
      <sheetName val="[SHOPLIST_xls]/VWVU))tÏØ0__53"/>
      <sheetName val="[SHOPLIST_xls]/VWVU))tÏØ0__54"/>
      <sheetName val="[SHOPLIST_xls]70,/0s«_iÆø_í¬_10"/>
      <sheetName val="[SHOPLIST_xls]70?,/0?s«i?Æøí¬10"/>
      <sheetName val="Labour_Costs10"/>
      <sheetName val="BLOCK-A_(MEA_SHEET)10"/>
      <sheetName val="Contract_Division8"/>
      <sheetName val="SubContract_Type8"/>
      <sheetName val="Service_Type8"/>
      <sheetName val="Cost_Heading7"/>
      <sheetName val="D_&amp;_W_sizes7"/>
      <sheetName val="SOPMA_DD7"/>
      <sheetName val="PRICE_INFO7"/>
      <sheetName val="RC_SUMMARY7"/>
      <sheetName val="LABOUR_PRODUCTIVITY-TAV7"/>
      <sheetName val="MATERIAL_PRICES7"/>
      <sheetName val="P-100_MRF_DB_R17"/>
      <sheetName val="Attach_4-187"/>
      <sheetName val="_SHOPLIST_xls_707"/>
      <sheetName val="_SHOPLIST_xls_70,_0s«iÆøí¬i7"/>
      <sheetName val="Ewaan_Show_Kitchen_(2)7"/>
      <sheetName val="Cash_Flow_Working7"/>
      <sheetName val="MN_T_B_7"/>
      <sheetName val="Data_I_(2)7"/>
      <sheetName val="rEFERENCES_7"/>
      <sheetName val="Qtys_ZamZam_(Del__before)7"/>
      <sheetName val="Qtys_Relocation_(Del_before)7"/>
      <sheetName val="_Qtys_Sub_&amp;_Tents_(Del__before7"/>
      <sheetName val="Qtys__Signages_(Del__before)7"/>
      <sheetName val="Qtys_Temporary_Passages_(Del)7"/>
      <sheetName val="_Qtys_Ser__Rooms_(Del_before)7"/>
      <sheetName val="Labour_Rate_7"/>
      <sheetName val="2F_회의실견적(5_14_일대)3"/>
      <sheetName val="_HIT-&gt;HMC_견적(3900)3"/>
      <sheetName val="Appendix_B3"/>
      <sheetName val="BOQ_(2)1"/>
      <sheetName val="LABOUR_RATE1"/>
      <sheetName val="Material_Rate1"/>
      <sheetName val="Labor_abs-PW1"/>
      <sheetName val="Labor_abs-NMR1"/>
      <sheetName val="kppl_pl1"/>
      <sheetName val="Basic_Rates1"/>
      <sheetName val="Combined_Results_1"/>
      <sheetName val="Div_07_Thermal_&amp;_Moisture1"/>
      <sheetName val="precast_RC_element1"/>
      <sheetName val="pile_Fabrication1"/>
      <sheetName val="Data_Validation1"/>
      <sheetName val="Div26_-_Elect1"/>
      <sheetName val="CHUNG_CU_CARRILON1"/>
      <sheetName val="Master data"/>
      <sheetName val="MAIN SUMMARY"/>
      <sheetName val="[SHOPLIST.xls]/VWVU))tÏØ0__10"/>
      <sheetName val="[SHOPLIST.xls]/VWVU))tÏØ0__11"/>
      <sheetName val="Build-up"/>
      <sheetName val="BOQ.1.92"/>
      <sheetName val="Sheet_Index"/>
      <sheetName val="Balance_Sheet"/>
      <sheetName val="Section_by_layers_old"/>
      <sheetName val="Steel-Circular"/>
      <sheetName val="Backup"/>
      <sheetName val="P1926-H2B Pkg 2A&amp;2B"/>
      <sheetName val="P1940-H2B Pkg 1 Guestrooms"/>
      <sheetName val="P1929-DHCT"/>
      <sheetName val="ورقة2"/>
      <sheetName val="LTR-2"/>
      <sheetName val="Other Cost Norms"/>
      <sheetName val="[SHOPLIST_xls]70_"/>
      <sheetName val="[SHOPLIST_xls][SH"/>
      <sheetName val="piedathot"/>
      <sheetName val="projcasflo"/>
      <sheetName val="supdata"/>
      <sheetName val="devbud"/>
      <sheetName val="Pivots"/>
      <sheetName val="Basic Rate"/>
      <sheetName val="MASTER_RATE ANALYSIS"/>
      <sheetName val="Specialist"/>
      <sheetName val="Manpower"/>
      <sheetName val="Deliverables"/>
      <sheetName val="P15_Cost Implications"/>
      <sheetName val="P15_uPVC ducts-Rate Summary"/>
      <sheetName val="JRC"/>
      <sheetName val="P15-ducts_BU_1"/>
      <sheetName val="P15-ducts_BU_2"/>
      <sheetName val="Flysheets"/>
      <sheetName val="P13_uPVC ducts"/>
      <sheetName val="P13_Mass Concrete"/>
      <sheetName val="P13_Imported Fill"/>
      <sheetName val="P14_uPVC ducts"/>
      <sheetName val="P14_Mass Concrete"/>
      <sheetName val="P14_Imported Fill"/>
      <sheetName val="P14_Sand bed to cable"/>
      <sheetName val="P15_uPVC ducts"/>
      <sheetName val="P15-ducts"/>
      <sheetName val="Div 10-Specialities "/>
      <sheetName val="MALE &amp; FEMALE "/>
      <sheetName val="STAFF"/>
      <sheetName val="DISABLE"/>
      <sheetName val="VIP"/>
      <sheetName val="ABLUTION"/>
      <sheetName val="JANITOR"/>
      <sheetName val="집계표"/>
      <sheetName val="개시대사 (2)"/>
      <sheetName val="Div Summary"/>
      <sheetName val="May_052"/>
      <sheetName val="April_052"/>
      <sheetName val="Aug_052"/>
      <sheetName val="July_052"/>
      <sheetName val="June_052"/>
      <sheetName val="Nov_052"/>
      <sheetName val="Oct_052"/>
      <sheetName val="Sep_052"/>
      <sheetName val="New_Bld1"/>
      <sheetName val="Finansal_tamamlanma_Eğrisi1"/>
      <sheetName val="Sec__A-PQ1"/>
      <sheetName val="Preamble_B1"/>
      <sheetName val="Sec__C-Dayworks1"/>
      <sheetName val="d5_1"/>
      <sheetName val="2_Plex1"/>
      <sheetName val="Sheet1_(2)1"/>
      <sheetName val="4_Plex1"/>
      <sheetName val="6_Plex_1"/>
      <sheetName val="Detailed_Summary1"/>
      <sheetName val="Sheet1_(3)1"/>
      <sheetName val="Sheet1_(4)1"/>
      <sheetName val="HB_CEC_schd_4_21"/>
      <sheetName val="HB_CEC_schd_4_31"/>
      <sheetName val="HB_CEC_schd_5_21"/>
      <sheetName val="HB_CEC_schd_6_21"/>
      <sheetName val="HB_CEC_schd_7_21"/>
      <sheetName val="HB_CEC_schd_9_21"/>
      <sheetName val="Doha_Farm1"/>
      <sheetName val="Dropdown_List1"/>
      <sheetName val="Asset_Allocation_(CR)1"/>
      <sheetName val="Project_Benchmarking1"/>
      <sheetName val="1_-_Main_Building1"/>
      <sheetName val="1_-_Summary1"/>
      <sheetName val="2_-_Landscaping_Works1"/>
      <sheetName val="2_-_Summary1"/>
      <sheetName val="4_-_Bldg_Infra1"/>
      <sheetName val="4_-_Summary1"/>
      <sheetName val="Dashboard_(1)1"/>
      <sheetName val="VO_Agreed_to_Unifier_Sum1"/>
      <sheetName val="VO_Not_yet_Agreed_to_Unifier1"/>
      <sheetName val="VO_Anticipated_to_Unifier1"/>
      <sheetName val="EW_to_Unifier1"/>
      <sheetName val="Prov_Sums1"/>
      <sheetName val="Other_Amounts1"/>
      <sheetName val="Status_Summary1"/>
      <sheetName val="AOP_Summary-22"/>
      <sheetName val="_SHOPLIST_xls__SHOPLIST_xls_701"/>
      <sheetName val="_SHOPLIST_xls__SHOPLIST_xls_702"/>
      <sheetName val="_SHOPLIST_xls__SHOPLIST_xls_703"/>
      <sheetName val="[SHOPLIST_xls]/VWVU))tÏØ0__61"/>
      <sheetName val="New_Rates"/>
      <sheetName val="Labour_Rates"/>
      <sheetName val="Status_"/>
      <sheetName val="CLIENT_BUDGET"/>
      <sheetName val="Reco-June_2019"/>
      <sheetName val="REMINING_PROGRESS"/>
      <sheetName val="OS&amp;E__IT"/>
      <sheetName val="PAID_AMOUNT"/>
      <sheetName val="IPA_21"/>
      <sheetName val="Order_by_owner"/>
      <sheetName val="PERLIM__Sammary"/>
      <sheetName val="RECOVER_OF_DOUBLE_PAYMENT"/>
      <sheetName val="rathath_al_matar"/>
      <sheetName val="INTERNAL_LINE_"/>
      <sheetName val="MINOVA_AL_DEYAR"/>
      <sheetName val="BLUE_RHINE"/>
      <sheetName val="NATIONAL_PAINT"/>
      <sheetName val="FIRE_RATED"/>
      <sheetName val="Summary_"/>
      <sheetName val="B04-A_-_DIA_SUDEER"/>
      <sheetName val="04D_-_Tanmyat"/>
      <sheetName val="13-_B04-B_&amp;_C"/>
      <sheetName val="_SITE_09_B04-B&amp;C-AFAQ"/>
      <sheetName val="B-3_2_EB"/>
      <sheetName val="Trade_Summary"/>
      <sheetName val="[SHOPLIST_xls]/VWVU))tÏØ0__71"/>
      <sheetName val="Tender_Docs"/>
      <sheetName val="Miral_Emails"/>
      <sheetName val="LOAs_(061619)"/>
      <sheetName val="Contract_Conditions_(Tender)"/>
      <sheetName val="Contract_Qualifications"/>
      <sheetName val="YVPI_&amp;_GII"/>
      <sheetName val="LOA_(live_sheet)"/>
      <sheetName val="LOA_Log_(082419)"/>
      <sheetName val="Key_Docs_Ref_"/>
      <sheetName val="To_Mr__Boota_(072519)"/>
      <sheetName val="CONSTRUCTION_COMPONENT"/>
      <sheetName val="Rate_analysis15"/>
      <sheetName val="6.2 Floor Finishes"/>
      <sheetName val="BUAs and Sales Forecast"/>
      <sheetName val="Lagoons Breakdown Prices"/>
      <sheetName val="Cover HW Z2 "/>
      <sheetName val="TOTAL WORK"/>
      <sheetName val="part 3"/>
      <sheetName val="pile Length for Easter fence"/>
      <sheetName val="TBEAM"/>
      <sheetName val="2gii"/>
      <sheetName val="CPA33-34"/>
      <sheetName val="Indices"/>
      <sheetName val="conc-foot-gradeslab"/>
      <sheetName val="المعادلات"/>
      <sheetName val=" Estimate  "/>
      <sheetName val="Equip."/>
      <sheetName val="Book1"/>
      <sheetName val="Cumulative Rail "/>
      <sheetName val="Ledger"/>
      <sheetName val="Data "/>
      <sheetName val="[SHOPLIST_xls]/VWVU))tÏØ0  "/>
      <sheetName val="Staff OLD "/>
      <sheetName val="Portfolio List"/>
      <sheetName val="Core_Data"/>
      <sheetName val="CIF_COST_ITEM"/>
      <sheetName val="Rates_for_public_areas"/>
      <sheetName val="P1926-H2B_Pkg_2A&amp;2B"/>
      <sheetName val="P1940-H2B_Pkg_1_Guestrooms"/>
      <sheetName val="Recon_Template"/>
      <sheetName val="BoQ-22-8-2019"/>
      <sheetName val="Tech"/>
      <sheetName val="Validation"/>
      <sheetName val="Initial Data"/>
      <sheetName val="Package Status"/>
      <sheetName val="3"/>
      <sheetName val="Appendix-A -GRAND SUMMARY"/>
      <sheetName val="D9 (New Rate)"/>
      <sheetName val="Grand Summary "/>
      <sheetName val="Bill No.01 - GI "/>
      <sheetName val="combined "/>
      <sheetName val="summary-Optional "/>
      <sheetName val="B14.02 "/>
      <sheetName val="B21"/>
      <sheetName val="B22"/>
      <sheetName val="B27"/>
      <sheetName val="Prov.Sum "/>
      <sheetName val="Démol."/>
      <sheetName val="Ravalement"/>
      <sheetName val="GAE8'97"/>
      <sheetName val="Overall"/>
      <sheetName val="/VWVU))"/>
      <sheetName val="701"/>
      <sheetName val="70,1"/>
      <sheetName val="[SHOPLIST_xls][S1"/>
      <sheetName val="702"/>
      <sheetName val="70,2"/>
      <sheetName val="[SHOPLIST_xls][S2"/>
      <sheetName val="WATER DUCT - IC 21"/>
      <sheetName val="Asset Desc"/>
      <sheetName val="[SHOPLIST.xls]70,/0s«i_x"/>
      <sheetName val="Gene��_x0008_i_x0000__x0000__x0014__x0000_0."/>
      <sheetName val="70_x0000_,/0_x0000_s�_x0008_i_x0000_��_x0003_��_x0008_i_x0000_"/>
      <sheetName val="Top_sh_x0000__x0000__x0001_Ԁ"/>
      <sheetName val="WIP"/>
      <sheetName val="BORDGC"/>
      <sheetName val="External"/>
      <sheetName val="Architectural"/>
      <sheetName val="Lift"/>
      <sheetName val=" Structural"/>
      <sheetName val="Travel.Cranes"/>
      <sheetName val="Recap Travel.Crane"/>
      <sheetName val="Recap Architect"/>
      <sheetName val="Recap External"/>
      <sheetName val="Recap Struct"/>
      <sheetName val="Package 1"/>
      <sheetName val="Recap Lift"/>
      <sheetName val="대비표"/>
      <sheetName val="Gene��_x0008_i"/>
      <sheetName val="Top_sh"/>
      <sheetName val="[SHOPLIST.xls]/VWVU))tÏØ0__12"/>
      <sheetName val="[SHOPLIST.xls]/VWVU))tÏØ0__17"/>
      <sheetName val="[SHOPLIST.xls]/VWVU))tÏØ0__16"/>
      <sheetName val="[SHOPLIST.xls]/VWVU))tÏØ0__14"/>
      <sheetName val="[SHOPLIST.xls]/VWVU))tÏØ0__13"/>
      <sheetName val="[SHOPLIST.xls]/VWVU))tÏØ0__15"/>
      <sheetName val="[SHOPLIST.xls]/VWVU))tÏØ0__18"/>
      <sheetName val="[SHOPLIST.xls]/VWVU))tÏØ0__19"/>
      <sheetName val="National"/>
      <sheetName val="pile_Fabrication2"/>
      <sheetName val="Finansal_tamamlanma_Eğrisi2"/>
      <sheetName val="Dropdown_List2"/>
      <sheetName val="HB_CEC_schd_4_22"/>
      <sheetName val="HB_CEC_schd_4_32"/>
      <sheetName val="HB_CEC_schd_5_22"/>
      <sheetName val="HB_CEC_schd_6_22"/>
      <sheetName val="HB_CEC_schd_7_22"/>
      <sheetName val="HB_CEC_schd_9_22"/>
      <sheetName val="precast_RC_element2"/>
      <sheetName val="New_Bld2"/>
      <sheetName val="Doha_Farm2"/>
      <sheetName val="Joseph Record"/>
      <sheetName val="Cover Page"/>
      <sheetName val="Approved INR Claimed Log (2)"/>
      <sheetName val="Chart2"/>
      <sheetName val="INR Data"/>
      <sheetName val="Sheet4"/>
      <sheetName val="Dec OCR"/>
      <sheetName val="IPA16"/>
      <sheetName val="log"/>
      <sheetName val="OCR (APR"/>
      <sheetName val="Survey "/>
      <sheetName val="Survey"/>
      <sheetName val="INR Summary Sheet"/>
      <sheetName val="ITR Form (Rev0)"/>
      <sheetName val="ITR Form (SS)"/>
      <sheetName val="SFB"/>
      <sheetName val="ITR Form (Rev1)"/>
      <sheetName val="Chart1"/>
      <sheetName val="Method Statements"/>
      <sheetName val="ITP"/>
      <sheetName val="Wordsdata"/>
      <sheetName val="[SHOPLIST.xls]70___0_s__i_____2"/>
      <sheetName val="[SHOPLIST.xls]_VW__VU_________2"/>
      <sheetName val="[SHOPLIST.xls]_VW__VU_________3"/>
      <sheetName val="[SHOPLIST.xls]70___0_s__i_____3"/>
      <sheetName val="FLOOR AND CEILING"/>
      <sheetName val="area comp 2011 01 18 (2)"/>
      <sheetName val="Bill3-Basement"/>
      <sheetName val="drop down lists"/>
      <sheetName val="PH 5"/>
      <sheetName val="BM"/>
      <sheetName val="Account Codes"/>
      <sheetName val=" SUMMARY"/>
      <sheetName val="PREAMBLES "/>
      <sheetName val="GENERAL REQUIREMENT"/>
      <sheetName val="B- SITE WORK"/>
      <sheetName val="C. CONCRETE WORKS "/>
      <sheetName val="D- MASONRY"/>
      <sheetName val="E. METAL WORK"/>
      <sheetName val="F. WOOD WORK "/>
      <sheetName val="G. THERMAL &amp;MP"/>
      <sheetName val="H_ DOORS _ WINDOWS"/>
      <sheetName val="J_ FINISHES"/>
      <sheetName val="K ACCESSO"/>
      <sheetName val="P.CONVEYING SYSTEM"/>
      <sheetName val="Q.MECHANICAL"/>
      <sheetName val="R.ELECTRICAL"/>
      <sheetName val="S External Works"/>
      <sheetName val="T Provisional Sum"/>
      <sheetName val="T. MEP Works"/>
      <sheetName val="U-DAY WORKS SCHEDULE"/>
      <sheetName val="Struct. Members"/>
      <sheetName val="[SHOPLIST.xls]70___0_s__i_____4"/>
      <sheetName val="[SHOPLIST.xls][SHOPLIST.xls]_26"/>
      <sheetName val="[SHOPLIST.xls]_VW__VU_________4"/>
      <sheetName val="[SHOPLIST.xls][SHOPLIST.xls]_27"/>
      <sheetName val="[SHOPLIST.xls][SHOPLIST.xls]_28"/>
      <sheetName val="[SHOPLIST.xls][SHOPLIST.xls]_29"/>
      <sheetName val="[SHOPLIST.xls]_VW__VU_________5"/>
      <sheetName val="[SHOPLIST.xls]70_x005f_x0000___0_x0_2"/>
      <sheetName val="[SHOPLIST.xls]70___0_s__i_____5"/>
      <sheetName val="[SHOPLIST.xls][SHOPLIST.xls]_30"/>
      <sheetName val="[SHOPLIST.xls][SHOPLIST.xls]_31"/>
      <sheetName val="[SHOPLIST.xls][SHOPLIST.xls]7_2"/>
      <sheetName val="[SHOPLIST.xls][SHOPLIST.xls]7_3"/>
      <sheetName val="[SHOPLIST.xls]70___0_s__i_____6"/>
      <sheetName val="[SHOPLIST.xls][SHOPLIST.xls]_32"/>
      <sheetName val="[SHOPLIST.xls][SHOPLIST.xls]_33"/>
      <sheetName val="[SHOPLIST.xls][SHOPLIST.xls]_34"/>
      <sheetName val="[SHOPLIST.xls][SHOPLIST.xls]7_4"/>
      <sheetName val="[SHOPLIST.xls][SHOPLIST.xls]__2"/>
      <sheetName val="[SHOPLIST.xls][SHOPLIST.xls]__3"/>
      <sheetName val="[SHOPLIST.xls][SHOPLIST.xls]__4"/>
      <sheetName val="[SHOPLIST.xls][SHOPLIST_xls]7_2"/>
      <sheetName val="[SHOPLIST.xls][SHOPLIST_xls]7_3"/>
      <sheetName val="[SHOPLIST.xls][SHOPLIST.xls]__5"/>
      <sheetName val="[SHOPLIST.xls][SHOPLIST.xls]_35"/>
      <sheetName val="[SHOPLIST.xls][SHOPLIST_xls]7_4"/>
      <sheetName val="[SHOPLIST.xls][SHOPLIST_xls]7_5"/>
      <sheetName val="[SHOPLIST.xls][SHOPLIST.xls]_36"/>
      <sheetName val="[SHOPLIST.xls][SHOPLIST_xls]7_6"/>
      <sheetName val="[SHOPLIST.xls][SHOPLIST.xls]_37"/>
      <sheetName val="[SHOPLIST.xls][SHOPLIST_xls]7_7"/>
      <sheetName val="[SHOPLIST.xls][SHOPLIST.xls]__6"/>
      <sheetName val="[SHOPLIST.xls][SHOPLIST.xls]__7"/>
      <sheetName val="[SHOPLIST.xls][SHOPLIST.xls]_38"/>
      <sheetName val="[SHOPLIST.xls][SHOPLIST_xls]7_8"/>
      <sheetName val="[SHOPLIST.xls][SHOPLIST_xls]__2"/>
      <sheetName val="[SHOPLIST.xls][SHOPLIST_xls]__3"/>
      <sheetName val="[SHOPLIST.xls][SHOPLIST_xls]__4"/>
      <sheetName val="[SHOPLIST.xls][SHOPLIST.xls]_39"/>
      <sheetName val="[SHOPLIST.xls][SHOPLIST_xls]7_9"/>
      <sheetName val="[SHOPLIST.xls][SHOPLIST_xls]__5"/>
      <sheetName val="[SHOPLIST.xls][SHOPLIST.xls]__8"/>
      <sheetName val="[SHOPLIST.xls][SHOPLIST.xls]7_5"/>
      <sheetName val="[SHOPLIST.xls][SHOPLIST.xls]7_6"/>
      <sheetName val="[SHOPLIST.xls][SHOPLIST_xls]__6"/>
      <sheetName val="[SHOPLIST.xls][SHOPLIST_xls]__7"/>
      <sheetName val="[SHOPLIST.xls][SHOPLIST_xls]__8"/>
      <sheetName val="[SHOPLIST.xls][SHOPLIST_xls]_10"/>
      <sheetName val="[SHOPLIST.xls][SHOPLIST_xls]_11"/>
      <sheetName val="[SHOPLIST.xls][SHOPLIST.xls]_40"/>
      <sheetName val="[SHOPLIST.xls][SHOPLIST_xls]_12"/>
      <sheetName val="[SHOPLIST.xls][SHOPLIST_xls]__9"/>
      <sheetName val="[SHOPLIST.xls][SHOPLIST.xls]_41"/>
      <sheetName val="[SHOPLIST.xls][SHOPLIST_xls]_13"/>
      <sheetName val="[SHOPLIST.xls][SHOPLIST_xls]_14"/>
      <sheetName val="[SHOPLIST.xls][SHOPLIST_xls]_15"/>
      <sheetName val="[SHOPLIST.xls][SHOPLIST_xls]_16"/>
      <sheetName val="[SHOPLIST.xls][SHOPLIST_xls]_17"/>
      <sheetName val="[SHOPLIST.xls][SHOPLIST_xls]_18"/>
      <sheetName val="[SHOPLIST.xls][SHOPLIST_xls]_19"/>
      <sheetName val="[SHOPLIST.xls][SHOPLIST_xls]_20"/>
      <sheetName val="[SHOPLIST.xls][SHOPLIST_xls]_21"/>
      <sheetName val="[SHOPLIST.xls][SHOPLIST.xls]_42"/>
      <sheetName val="[SHOPLIST.xls][SHOPLIST_xls]_22"/>
      <sheetName val="[SHOPLIST.xls][SHOPLIST_xls]_23"/>
      <sheetName val="[SHOPLIST.xls][SHOPLIST_xls]_24"/>
      <sheetName val="[SHOPLIST.xls][SHOPLIST_xls]_25"/>
      <sheetName val="[SHOPLIST.xls][SHOPLIST_xls]_26"/>
      <sheetName val="[SHOPLIST.xls][SHOPLIST_xls]_27"/>
      <sheetName val="[SHOPLIST.xls][SHOPLIST_xls]_28"/>
      <sheetName val="[SHOPLIST.xls][SHOPLIST.xls]_43"/>
      <sheetName val="[SHOPLIST.xls][SHOPLIST.xls]__9"/>
      <sheetName val="[SHOPLIST.xls][SHOPLIST.xls]_10"/>
      <sheetName val="[SHOPLIST.xls][SHOPLIST.xls]_11"/>
      <sheetName val="[SHOPLIST.xls][SHOPLIST.xls]_12"/>
      <sheetName val="[SHOPLIST.xls][SHOPLIST.xls]_44"/>
      <sheetName val="[SHOPLIST.xls][SHOPLIST.xls]_13"/>
      <sheetName val="[SHOPLIST.xls][SHOPLIST_xls]_29"/>
      <sheetName val="[SHOPLIST.xls][SHOPLIST_xls]_30"/>
      <sheetName val="[SHOPLIST.xls][SHOPLIST.xls]_45"/>
      <sheetName val="[SHOPLIST.xls][SHOPLIST_xls]_31"/>
      <sheetName val="[SHOPLIST.xls][SHOPLIST.xls]_46"/>
      <sheetName val="[SHOPLIST.xls][SHOPLIST.xls]_47"/>
      <sheetName val="[SHOPLIST.xls][SHOPLIST.xls]_48"/>
      <sheetName val="[SHOPLIST.xls][SHOPLIST.xls]_49"/>
      <sheetName val="[SHOPLIST.xls][SHOPLIST.xls]7_7"/>
      <sheetName val="[SHOPLIST.xls]70_x005f_x005f_x005f_x0000__2"/>
      <sheetName val="[SHOPLIST.xls][SHOPLIST.xls]_50"/>
      <sheetName val="[SHOPLIST.xls][SHOPLIST_xls]_32"/>
      <sheetName val="[SHOPLIST.xls][SHOPLIST_xls]_33"/>
      <sheetName val="[SHOPLIST.xls][SHOPLIST_xls]_34"/>
      <sheetName val="[SHOPLIST.xls][SHOPLIST_xls]_35"/>
      <sheetName val="[SHOPLIST.xls][SHOPLIST_xls]_36"/>
      <sheetName val="[SHOPLIST.xls][SHOPLIST_xls]_37"/>
      <sheetName val="[SHOPLIST.xls][SHOPLIST_xls]_38"/>
      <sheetName val="[SHOPLIST.xls][SHOPLIST_xls]_39"/>
      <sheetName val="[SHOPLIST.xls][SHOPLIST.xls]_51"/>
      <sheetName val="[SHOPLIST.xls][SHOPLIST_xls]_40"/>
      <sheetName val="[SHOPLIST.xls][SHOPLIST_xls]_41"/>
      <sheetName val="[SHOPLIST.xls][SHOPLIST_xls]_42"/>
      <sheetName val="[SHOPLIST.xls][SHOPLIST_xls]_43"/>
      <sheetName val="[SHOPLIST.xls][SHOPLIST_xls]_44"/>
      <sheetName val="[SHOPLIST.xls][SHOPLIST_xls]_45"/>
      <sheetName val="[SHOPLIST.xls][SHOPLIST_xls]_46"/>
      <sheetName val="[SHOPLIST.xls][SHOPLIST_xls]_47"/>
      <sheetName val="[SHOPLIST.xls][SHOPLIST.xls]_52"/>
      <sheetName val="[SHOPLIST.xls][SHOPLIST.xls]_53"/>
      <sheetName val="[SHOPLIST.xls][SHOPLIST_xls]_48"/>
      <sheetName val="[SHOPLIST.xls][SHOPLIST_xls]_49"/>
      <sheetName val="[SHOPLIST.xls][SHOPLIST_xls]_50"/>
      <sheetName val="[SHOPLIST.xls][SHOPLIST_xls]_51"/>
      <sheetName val="[SHOPLIST.xls][SHOPLIST_xls]_52"/>
      <sheetName val="[SHOPLIST.xls][SHOPLIST_xls]_53"/>
      <sheetName val="[SHOPLIST.xls][SHOPLIST_xls]_54"/>
      <sheetName val="[SHOPLIST.xls][SHOPLIST_xls]_55"/>
      <sheetName val="[SHOPLIST.xls][SHOPLIST_xls]_56"/>
      <sheetName val="[SHOPLIST.xls][SHOPLIST.xls]_54"/>
      <sheetName val="[SHOPLIST.xls][SHOPLIST_xls]_57"/>
      <sheetName val="[SHOPLIST.xls][SHOPLIST_xls]_58"/>
      <sheetName val="[SHOPLIST.xls][SHOPLIST_xls]_59"/>
      <sheetName val="[SHOPLIST.xls][SHOPLIST_xls]_60"/>
      <sheetName val="[SHOPLIST.xls][SHOPLIST_xls]_61"/>
      <sheetName val="[SHOPLIST.xls][SHOPLIST_xls]_62"/>
      <sheetName val="[SHOPLIST.xls][SHOPLIST_xls]_63"/>
      <sheetName val="[SHOPLIST.xls][SHOPLIST_xls]_64"/>
      <sheetName val="[SHOPLIST.xls][SHOPLIST_xls]_65"/>
      <sheetName val="[SHOPLIST.xls][SHOPLIST_xls]_66"/>
      <sheetName val="[SHOPLIST.xls][SHOPLIST_xls]_67"/>
      <sheetName val="[SHOPLIST.xls][SHOPLIST_xls]_68"/>
      <sheetName val="[SHOPLIST.xls][SHOPLIST_xls]_69"/>
      <sheetName val="[SHOPLIST.xls][SHOPLIST_xls]_70"/>
      <sheetName val="[SHOPLIST.xls][SHOPLIST_xls]_71"/>
      <sheetName val="[SHOPLIST.xls][SHOPLIST_xls]_72"/>
      <sheetName val="[SHOPLIST.xls][SHOPLIST_xls]_73"/>
      <sheetName val="[SHOPLIST.xls][SHOPLIST_xls]_74"/>
      <sheetName val="[SHOPLIST.xls][SHOPLIST.xls]_55"/>
      <sheetName val="[SHOPLIST.xls][SHOPLIST_xls]_75"/>
      <sheetName val="[SHOPLIST.xls][SHOPLIST_xls]_76"/>
      <sheetName val="[SHOPLIST.xls][SHOPLIST_xls]_77"/>
      <sheetName val="[SHOPLIST.xls][SHOPLIST_xls]_78"/>
      <sheetName val="[SHOPLIST.xls][SHOPLIST_xls]_79"/>
      <sheetName val="[SHOPLIST.xls][SHOPLIST_xls]_80"/>
      <sheetName val="[SHOPLIST.xls][SHOPLIST_xls]_81"/>
      <sheetName val="[SHOPLIST.xls][SHOPLIST_xls]_82"/>
      <sheetName val="[SHOPLIST.xls][SHOPLIST_xls]_83"/>
      <sheetName val="[SHOPLIST.xls][SHOPLIST.xls]7_8"/>
      <sheetName val="[SHOPLIST.xls][SHOPLIST.xls]_14"/>
      <sheetName val="[SHOPLIST.xls][SHOPLIST.xls]_15"/>
      <sheetName val="[SHOPLIST.xls][SHOPLIST.xls]_56"/>
      <sheetName val="[SHOPLIST.xls][SHOPLIST_xls]_84"/>
      <sheetName val="[SHOPLIST.xls][SHOPLIST_xls]_85"/>
      <sheetName val="[SHOPLIST.xls][SHOPLIST_xls]_86"/>
      <sheetName val="[SHOPLIST.xls][SHOPLIST_xls]_87"/>
      <sheetName val="[SHOPLIST.xls][SHOPLIST_xls]_88"/>
      <sheetName val="[SHOPLIST.xls][SHOPLIST_xls]_89"/>
      <sheetName val="[SHOPLIST.xls][SHOPLIST_xls]_90"/>
      <sheetName val="[SHOPLIST.xls][SHOPLIST_xls]_91"/>
      <sheetName val="[SHOPLIST.xls][SHOPLIST_xls]_92"/>
      <sheetName val="[SHOPLIST.xls][SHOPLIST.xls]_57"/>
      <sheetName val="[SHOPLIST.xls][SHOPLIST_xls]_93"/>
      <sheetName val="[SHOPLIST.xls][SHOPLIST_xls]_94"/>
      <sheetName val="[SHOPLIST.xls][SHOPLIST_xls]_95"/>
      <sheetName val="[SHOPLIST.xls][SHOPLIST_xls]_96"/>
      <sheetName val="[SHOPLIST.xls][SHOPLIST_xls]_97"/>
      <sheetName val="[SHOPLIST.xls][SHOPLIST_xls]_98"/>
      <sheetName val="[SHOPLIST.xls][SHOPLIST_xls]_99"/>
      <sheetName val="[SHOPLIST.xls]_SHOPLIST_xls_100"/>
      <sheetName val="[SHOPLIST.xls][SHOPLIST.xls]_16"/>
      <sheetName val="[SHOPLIST.xls][SHOPLIST.xls]_17"/>
      <sheetName val="[SHOPLIST.xls]_SHOPLIST_xls_101"/>
      <sheetName val="[SHOPLIST.xls]_SHOPLIST_xls_102"/>
      <sheetName val="[SHOPLIST.xls]_SHOPLIST_xls_103"/>
      <sheetName val="[SHOPLIST.xls][SHOPLIST.xls]_58"/>
      <sheetName val="[SHOPLIST.xls][SHOPLIST.xls]7_9"/>
      <sheetName val="[SHOPLIST.xls]70___0_s__i_____7"/>
      <sheetName val="[SHOPLIST.xls][SHOPLIST.xls]_18"/>
      <sheetName val="[SHOPLIST.xls][SHOPLIST.xls]_19"/>
      <sheetName val="[SHOPLIST.xls][SHOPLIST.xls]_20"/>
      <sheetName val="[SHOPLIST.xls][SHOPLIST.xls]_21"/>
      <sheetName val="[SHOPLIST.xls][SHOPLIST.xls]_22"/>
      <sheetName val="[SHOPLIST.xls][SHOPLIST.xls]_23"/>
      <sheetName val="[SHOPLIST.xls][SHOPLIST.xls]_24"/>
      <sheetName val="[SHOPLIST.xls][SHOPLIST.xls]_25"/>
      <sheetName val="d-7"/>
      <sheetName val="rate"/>
      <sheetName val="Bldg"/>
      <sheetName val="COST"/>
      <sheetName val="Sheet112"/>
      <sheetName val="Sheet116"/>
      <sheetName val="Sheet117"/>
      <sheetName val="Sheet118"/>
      <sheetName val="Sheet119"/>
      <sheetName val="Sheet120"/>
      <sheetName val="Sheet121"/>
      <sheetName val="Sheet122"/>
      <sheetName val="Sheet123"/>
      <sheetName val="Sheet124"/>
      <sheetName val="Sheet357"/>
      <sheetName val="Sheet358"/>
      <sheetName val="Sheet360"/>
      <sheetName val="Sheet362"/>
      <sheetName val="Sheet363"/>
      <sheetName val="Sheet364"/>
      <sheetName val="Sheet365"/>
      <sheetName val="IO"/>
      <sheetName val="FAL intern"/>
      <sheetName val="Electrical_database"/>
      <sheetName val="Detail Page"/>
      <sheetName val="intr_stool_brkup_x0000_"/>
      <sheetName val="SLHW"/>
      <sheetName val="Weekly"/>
      <sheetName val="S-Curve Update"/>
      <sheetName val="[SHOPLIST.xls]70_x005f_x0000_,/0_x000"/>
      <sheetName val="SI 22"/>
      <sheetName val="TO List"/>
      <sheetName val="Qualifications"/>
      <sheetName val="CCTV DATA"/>
      <sheetName val="_SHOPLIST_xls_70,_0_x000"/>
      <sheetName val="Comp_equip"/>
      <sheetName val="Contractor_Application"/>
      <sheetName val="General_Summary"/>
      <sheetName val="08_MEP_Summary"/>
      <sheetName val="Addnl_works"/>
      <sheetName val="B3__Material_on_Site-Detail"/>
      <sheetName val="MATERIALS"/>
      <sheetName val="[SHOPLIST_xls][SHOPLIST_xls]/VW"/>
      <sheetName val="GFA_HQ_Building31"/>
      <sheetName val="GFA_Conference30"/>
      <sheetName val="BQ_External30"/>
      <sheetName val="Penthouse_Apartment29"/>
      <sheetName val="StattCo_yCharges29"/>
      <sheetName val="Raw_Data29"/>
      <sheetName val="Bill_No__229"/>
      <sheetName val="Graph_Data_(DO_NOT_PRINT)29"/>
      <sheetName val="@risk_rents_and_incentives29"/>
      <sheetName val="Car_park_lease29"/>
      <sheetName val="Net_rent_analysis29"/>
      <sheetName val="Poz-1_29"/>
      <sheetName val="Chiet_tinh_dz2229"/>
      <sheetName val="Chiet_tinh_dz3529"/>
      <sheetName val="Lab_Cum_Hist29"/>
      <sheetName val="LABOUR_HISTOGRAM30"/>
      <sheetName val="FOL_-_Bar29"/>
      <sheetName val="CT_Thang_Mo29"/>
      <sheetName val="LEVEL_SHEET29"/>
      <sheetName val="SPT_vs_PHI29"/>
      <sheetName val="budget_summary_(2)28"/>
      <sheetName val="Budget_Analysis_Summary28"/>
      <sheetName val="CT__PL28"/>
      <sheetName val="Projet,_methodes_&amp;_couts28"/>
      <sheetName val="Risques_majeurs_&amp;_Frais_Ind_28"/>
      <sheetName val="Civil_Boq24"/>
      <sheetName val="beam-reinft-IIInd_floor25"/>
      <sheetName val="beam-reinft-machine_rm25"/>
      <sheetName val="Customize_Your_Invoice29"/>
      <sheetName val="HVAC_BoQ29"/>
      <sheetName val="Body_Sheet28"/>
      <sheetName val="1_0_Executive_Summary28"/>
      <sheetName val="Tender_Summary29"/>
      <sheetName val="Insurance_Ext29"/>
      <sheetName val="Top_sheet28"/>
      <sheetName val="intr_stool_brkup28"/>
      <sheetName val="Bill_126"/>
      <sheetName val="Bill_227"/>
      <sheetName val="Bill_326"/>
      <sheetName val="Bill_426"/>
      <sheetName val="Bill_526"/>
      <sheetName val="Bill_626"/>
      <sheetName val="Bill_726"/>
      <sheetName val="POWER_ASSUMPTIONS25"/>
      <sheetName val="Ap_A26"/>
      <sheetName val="2_Div_14_26"/>
      <sheetName val="PROJECT_BRIEF26"/>
      <sheetName val="C_(3)26"/>
      <sheetName val="Invoice_Summary25"/>
      <sheetName val="SHOPLIST_xls25"/>
      <sheetName val="Dubai_golf25"/>
      <sheetName val="Activity_List24"/>
      <sheetName val="WITHOUT_C&amp;I_PROFIT_(3)24"/>
      <sheetName val="BILL_COV22"/>
      <sheetName val="Ra__stair22"/>
      <sheetName val="VALVE_CHAMBERS21"/>
      <sheetName val="Fire_Hydrants21"/>
      <sheetName val="B_GATE_VALVE21"/>
      <sheetName val="Sub_G1_Fire21"/>
      <sheetName val="Sub_G12_Fire21"/>
      <sheetName val="Softscape_Buildup24"/>
      <sheetName val="Mat'l_Rate24"/>
      <sheetName val="DETAILED__BOQ22"/>
      <sheetName val="M-Book_for_Conc22"/>
      <sheetName val="M-Book_for_FW22"/>
      <sheetName val="HIRED_LABOUR_CODE22"/>
      <sheetName val="PA-_Consutant_22"/>
      <sheetName val="foot-slab_reinft22"/>
      <sheetName val="Day_work21"/>
      <sheetName val="CHART_OF_ACCOUNTS20"/>
      <sheetName val="E-Bill_No_6_A-O20"/>
      <sheetName val="Materials_Cost(PCC)21"/>
      <sheetName val="India_F&amp;S_Template21"/>
      <sheetName val="IO_LIST21"/>
      <sheetName val="Material_21"/>
      <sheetName val="Quote_Sheet21"/>
      <sheetName val="bill_nb2-Plumbing_&amp;_Drainag19"/>
      <sheetName val="Pl_&amp;_Dr_B19"/>
      <sheetName val="Pl_&amp;_Dr_G19"/>
      <sheetName val="Pl_&amp;_Dr_M19"/>
      <sheetName val="Pl_&amp;_Dr_119"/>
      <sheetName val="Pl_&amp;_Dr_219"/>
      <sheetName val="Pl_&amp;_Dr_319"/>
      <sheetName val="Pl_&amp;_Dr_419"/>
      <sheetName val="Pl_&amp;_Dr_519"/>
      <sheetName val="Pl_&amp;_Dr_619"/>
      <sheetName val="Pl_&amp;_Dr_719"/>
      <sheetName val="Pl_&amp;_Dr_819"/>
      <sheetName val="Pl_&amp;_Dr_R19"/>
      <sheetName val="FF_B19"/>
      <sheetName val="FF_G19"/>
      <sheetName val="FF_M19"/>
      <sheetName val="FF_119"/>
      <sheetName val="FF_2_19"/>
      <sheetName val="FF_319"/>
      <sheetName val="FF_419"/>
      <sheetName val="FF_519"/>
      <sheetName val="FF_6_19"/>
      <sheetName val="FF_719"/>
      <sheetName val="FF_819"/>
      <sheetName val="FF_R19"/>
      <sheetName val="bill_nb3-FF19"/>
      <sheetName val="HVAC_B19"/>
      <sheetName val="HVAC_G19"/>
      <sheetName val="HVAC_M19"/>
      <sheetName val="HVAC_119"/>
      <sheetName val="HVAC_219"/>
      <sheetName val="HVAC_319"/>
      <sheetName val="HVAC_419"/>
      <sheetName val="HVAC_519"/>
      <sheetName val="HVAC_619"/>
      <sheetName val="HVAC_719"/>
      <sheetName val="HVAC_819"/>
      <sheetName val="HVAC_R19"/>
      <sheetName val="bill_nb4-HVAC19"/>
      <sheetName val="SC_B19"/>
      <sheetName val="SC_G19"/>
      <sheetName val="SC_M19"/>
      <sheetName val="SC_119"/>
      <sheetName val="SC_219"/>
      <sheetName val="SC_319"/>
      <sheetName val="SC_419"/>
      <sheetName val="SC_519"/>
      <sheetName val="SC_619"/>
      <sheetName val="SC_719"/>
      <sheetName val="SC_819"/>
      <sheetName val="SC_R19"/>
      <sheetName val="AV_B19"/>
      <sheetName val="AV_G19"/>
      <sheetName val="AV_M19"/>
      <sheetName val="AV_119"/>
      <sheetName val="AV_219"/>
      <sheetName val="AV_319"/>
      <sheetName val="AV_419"/>
      <sheetName val="AV_519"/>
      <sheetName val="AV_619"/>
      <sheetName val="AV_719"/>
      <sheetName val="AV_819"/>
      <sheetName val="EL_B19"/>
      <sheetName val="EL_M19"/>
      <sheetName val="EL_119"/>
      <sheetName val="EL_219"/>
      <sheetName val="EL_319"/>
      <sheetName val="EL_419"/>
      <sheetName val="EL_519"/>
      <sheetName val="EL_619"/>
      <sheetName val="EL_719"/>
      <sheetName val="EL_819"/>
      <sheetName val="EL_R19"/>
      <sheetName val="EL_TR19"/>
      <sheetName val="8-_EL19"/>
      <sheetName val="FA_B19"/>
      <sheetName val="FA_G19"/>
      <sheetName val="FA_M19"/>
      <sheetName val="FA_119"/>
      <sheetName val="FA_219"/>
      <sheetName val="FA_319"/>
      <sheetName val="FA_419"/>
      <sheetName val="FA_519"/>
      <sheetName val="FA_619"/>
      <sheetName val="FA_719"/>
      <sheetName val="FA_819"/>
      <sheetName val="FA_R19"/>
      <sheetName val="9-_FA19"/>
      <sheetName val="BOQ_Direct_selling_cost21"/>
      <sheetName val="B185-B-9_120"/>
      <sheetName val="B185-B-9_220"/>
      <sheetName val="Eq__Mobilization20"/>
      <sheetName val="Div__0220"/>
      <sheetName val="Div__0320"/>
      <sheetName val="Div__0420"/>
      <sheetName val="Div__0520"/>
      <sheetName val="Div__0620"/>
      <sheetName val="Div__0720"/>
      <sheetName val="Div__0820"/>
      <sheetName val="Div__0920"/>
      <sheetName val="Div__1020"/>
      <sheetName val="Div__1120"/>
      <sheetName val="Div__1220"/>
      <sheetName val="Div_1320"/>
      <sheetName val="EXTERNAL_WORKS20"/>
      <sheetName val="PRODUCTIVITY_RATE20"/>
      <sheetName val="U_R_A_-_MASONRY20"/>
      <sheetName val="U_R_A_-_PLASTERING20"/>
      <sheetName val="U_R_A_-_TILING20"/>
      <sheetName val="U_R_A_-_GRANITE20"/>
      <sheetName val="V_C_2_-_EARTHWORK20"/>
      <sheetName val="V_C_9_-_CERAMIC20"/>
      <sheetName val="V_C_9_-_FINISHES20"/>
      <sheetName val="w't_table19"/>
      <sheetName val="B09_120"/>
      <sheetName val="PointNo_519"/>
      <sheetName val="/VWVU))tÏØ0__21"/>
      <sheetName val="Working_for_RCC20"/>
      <sheetName val="Elemental_Buildup19"/>
      <sheetName val="PMWeb_data20"/>
      <sheetName val="SS_MH20"/>
      <sheetName val="2_2)Revised_Cash_Flow19"/>
      <sheetName val="Employee_List17"/>
      <sheetName val="Division_248"/>
      <sheetName val="Division_419"/>
      <sheetName val="Division_519"/>
      <sheetName val="Division_619"/>
      <sheetName val="Division_719"/>
      <sheetName val="Division_819"/>
      <sheetName val="Division_919"/>
      <sheetName val="Division_1019"/>
      <sheetName val="Division_1219"/>
      <sheetName val="Division_1419"/>
      <sheetName val="Division_2122"/>
      <sheetName val="Division_2220"/>
      <sheetName val="Division_2319"/>
      <sheetName val="Division_2619"/>
      <sheetName val="Division_2719"/>
      <sheetName val="Division_2819"/>
      <sheetName val="Division_3119"/>
      <sheetName val="Division_3219"/>
      <sheetName val="Division_3319"/>
      <sheetName val="Material_List_19"/>
      <sheetName val="PRECAST_lightconc-II21"/>
      <sheetName val="final_abstract21"/>
      <sheetName val="/VWVU))tÏØ0__20"/>
      <sheetName val="입찰내역_발주처_양식19"/>
      <sheetName val="LIST_DO_NOT_REMOVE18"/>
      <sheetName val="Index_List19"/>
      <sheetName val="Type_List19"/>
      <sheetName val="File_Types19"/>
      <sheetName val="Chiet_t19"/>
      <sheetName val="Staffing_and_Rates_IA19"/>
      <sheetName val="B6_2_18"/>
      <sheetName val="Project_Cost_Breakdown17"/>
      <sheetName val="Summary_of_Work17"/>
      <sheetName val="Staff_Acco_17"/>
      <sheetName val="TBAL9697_-group_wise__sdpl17"/>
      <sheetName val="Item-_Compact17"/>
      <sheetName val="E_&amp;_R17"/>
      <sheetName val="Рабочий_лист16"/>
      <sheetName val="PT_141-_Site_A_Landscape16"/>
      <sheetName val="d-safe_DELUXE16"/>
      <sheetName val="Annex_1_Sect_3a17"/>
      <sheetName val="Annex_1_Sect_3a_117"/>
      <sheetName val="Annex_1_Sect_3b17"/>
      <sheetName val="Annex_1_Sect_3c17"/>
      <sheetName val="HOURLY_RATES17"/>
      <sheetName val="SITE_WORK16"/>
      <sheetName val="Rate_summary16"/>
      <sheetName val="Mall_waterproofing16"/>
      <sheetName val="MSCP_waterproofing16"/>
      <sheetName val="RAB_AR&amp;STR16"/>
      <sheetName val="Back_up16"/>
      <sheetName val="INDIGINEOUS_ITEMS_16"/>
      <sheetName val="Duct_Accesories16"/>
      <sheetName val="[SHOPLIST_xls][SHOPLIST_xls]726"/>
      <sheetName val="????_???_??16"/>
      <sheetName val="Labour_&amp;_Plant16"/>
      <sheetName val="Ave_wtd_rates16"/>
      <sheetName val="Debits_as_on_12_04_0816"/>
      <sheetName val="STAFFSCHED_16"/>
      <sheetName val="TRIAL_BALANCE16"/>
      <sheetName val="[SHOPLIST_xls]70,/0s«iÆøí¬i16"/>
      <sheetName val="train_cash16"/>
      <sheetName val="accom_cash16"/>
      <sheetName val="Common_Variables16"/>
      <sheetName val="GPL_Revenu_Update16"/>
      <sheetName val="DO_NOT_TOUCH16"/>
      <sheetName val="Work_Type16"/>
      <sheetName val="Geneí¬_i15"/>
      <sheetName val="steel_total15"/>
      <sheetName val="ELE_BOQ15"/>
      <sheetName val="Resumo_Empreitadas12"/>
      <sheetName val="PROJECT_BRIEF(EX_NEW)16"/>
      <sheetName val="Floor_Box_13"/>
      <sheetName val="Cashflow_projection11"/>
      <sheetName val="PPA_Summary12"/>
      <sheetName val="Risk_Breakdown_Structure15"/>
      <sheetName val="AREA_OF_APPLICATION15"/>
      <sheetName val="%_prog_figs_-u5_and_total12"/>
      <sheetName val="_VWVU))tÏØ0__13"/>
      <sheetName val="[SHOPLIST_xls]7011"/>
      <sheetName val="[SHOPLIST_xls]70,11"/>
      <sheetName val="[SHOPLIST_xls]/VW11"/>
      <sheetName val="[SHOPLIST_xls]/VWVU))tÏØ0__55"/>
      <sheetName val="[SHOPLIST_xls]/VWVU))tÏØ0__56"/>
      <sheetName val="Bill_1011"/>
      <sheetName val="Cost_Heading8"/>
      <sheetName val="Mix_Design12"/>
      <sheetName val="Form_611"/>
      <sheetName val="Data_Sheet11"/>
      <sheetName val="Z-_GENERAL_PRICE_SUMMARY12"/>
      <sheetName val="Materials_11"/>
      <sheetName val="Equipment_Rates11"/>
      <sheetName val="Base_BM-rebar11"/>
      <sheetName val="Labour_Rate_8"/>
      <sheetName val="Service_Type9"/>
      <sheetName val="Contract_Division9"/>
      <sheetName val="SubContract_Type9"/>
      <sheetName val="Div_07_Thermal_&amp;_Moisture2"/>
      <sheetName val="Data_Validation2"/>
      <sheetName val="Div26_-_Elect2"/>
      <sheetName val="CHUNG_CU_CARRILON2"/>
      <sheetName val="[SHOPLIST_xls][SHOPLIST_xls][11"/>
      <sheetName val="_SHOPLIST_xls_708"/>
      <sheetName val="_SHOPLIST_xls_70,_0s«iÆøí¬i8"/>
      <sheetName val="D_&amp;_W_sizes8"/>
      <sheetName val="SOPMA_DD8"/>
      <sheetName val="[SHOPLIST_xls][SHOPLIST_xls]727"/>
      <sheetName val="E_H_-_H__W_P_11"/>
      <sheetName val="E__H__Treatment_for_pile_cap11"/>
      <sheetName val="[SHOPLIST_xls]/VWVU))tÏØ0__57"/>
      <sheetName val="[SHOPLIST_xls]/VWVU))tÏØ0__58"/>
      <sheetName val="[SHOPLIST_xls]/VWVU))tÏØ0__59"/>
      <sheetName val="[SHOPLIST_xls]70,/0s«_iÆø_í¬_11"/>
      <sheetName val="[SHOPLIST_xls]70?,/0?s«i?Æøí¬11"/>
      <sheetName val="PRICE_INFO8"/>
      <sheetName val="RC_SUMMARY8"/>
      <sheetName val="LABOUR_PRODUCTIVITY-TAV8"/>
      <sheetName val="MATERIAL_PRICES8"/>
      <sheetName val="P-100_MRF_DB_R18"/>
      <sheetName val="Risk_Register11"/>
      <sheetName val="Revised_Front_Page11"/>
      <sheetName val="Diff_Run01&amp;Run0211"/>
      <sheetName val="CCS_Summary11"/>
      <sheetName val="1_Carillion_Staff11"/>
      <sheetName val="_2_Staff_&amp;_Gen_labour11"/>
      <sheetName val="3_Offices11"/>
      <sheetName val="4_TempServ11"/>
      <sheetName val="__5_Temp_Wks11"/>
      <sheetName val="_6_Addn_Plant11"/>
      <sheetName val="_7__Transport11"/>
      <sheetName val="_8_Testing11"/>
      <sheetName val="9__Miscellaneous11"/>
      <sheetName val="10__Design11"/>
      <sheetName val="_11_Insurances11"/>
      <sheetName val="_12_Client_Req_11"/>
      <sheetName val="Risk_List11"/>
      <sheetName val="Track_of_Changes11"/>
      <sheetName val="Bill_8_Doors_&amp;_Windows11"/>
      <sheetName val="Bill_9_Finishes_11"/>
      <sheetName val="Bill_10_Specialities11"/>
      <sheetName val="1_2_Staff_Schedule12"/>
      <sheetName val="Area_Breakdown_PER_LEVEL_LINK11"/>
      <sheetName val="CF_Input11"/>
      <sheetName val="DATA_INPUT11"/>
      <sheetName val="Vordruck-Nr__7_1_3_D11"/>
      <sheetName val="M&amp;A_D11"/>
      <sheetName val="M&amp;A_E11"/>
      <sheetName val="M&amp;A_G11"/>
      <sheetName val="Attach_4-188"/>
      <sheetName val="tender_allowances11"/>
      <sheetName val="_Summary_BKG_03411"/>
      <sheetName val="BILL_3R11"/>
      <sheetName val="BLOCK-A_(MEA_SHEET)11"/>
      <sheetName val="Labour_Costs11"/>
      <sheetName val="Ewaan_Show_Kitchen_(2)8"/>
      <sheetName val="Cash_Flow_Working8"/>
      <sheetName val="MN_T_B_8"/>
      <sheetName val="Data_I_(2)8"/>
      <sheetName val="rEFERENCES_8"/>
      <sheetName val="Qtys_ZamZam_(Del__before)8"/>
      <sheetName val="Qtys_Relocation_(Del_before)8"/>
      <sheetName val="_Qtys_Sub_&amp;_Tents_(Del__before8"/>
      <sheetName val="Qtys__Signages_(Del__before)8"/>
      <sheetName val="Qtys_Temporary_Passages_(Del)8"/>
      <sheetName val="_Qtys_Ser__Rooms_(Del_before)8"/>
      <sheetName val="BOQ_(2)2"/>
      <sheetName val="LABOUR_RATE2"/>
      <sheetName val="Material_Rate2"/>
      <sheetName val="Labor_abs-PW2"/>
      <sheetName val="Labor_abs-NMR2"/>
      <sheetName val="kppl_pl2"/>
      <sheetName val="Basic_Rates2"/>
      <sheetName val="Combined_Results_2"/>
      <sheetName val="Site_Dev_BOQ11"/>
      <sheetName val="AOP_Summary-23"/>
      <sheetName val="Dash_board11"/>
      <sheetName val="2_Plex2"/>
      <sheetName val="Sheet1_(2)2"/>
      <sheetName val="4_Plex2"/>
      <sheetName val="6_Plex_2"/>
      <sheetName val="Detailed_Summary2"/>
      <sheetName val="Sheet1_(3)2"/>
      <sheetName val="Sheet1_(4)2"/>
      <sheetName val="May_053"/>
      <sheetName val="April_053"/>
      <sheetName val="Aug_053"/>
      <sheetName val="July_053"/>
      <sheetName val="June_053"/>
      <sheetName val="Nov_053"/>
      <sheetName val="Oct_053"/>
      <sheetName val="Sep_053"/>
      <sheetName val="Appendix_B4"/>
      <sheetName val="2F_회의실견적(5_14_일대)4"/>
      <sheetName val="_HIT-&gt;HMC_견적(3900)4"/>
      <sheetName val="Balance_Sheet1"/>
      <sheetName val="Estimate_for_approval1"/>
      <sheetName val="Summary_1"/>
      <sheetName val="B04-A_-_DIA_SUDEER1"/>
      <sheetName val="04D_-_Tanmyat1"/>
      <sheetName val="13-_B04-B_&amp;_C1"/>
      <sheetName val="_SITE_09_B04-B&amp;C-AFAQ1"/>
      <sheetName val="[SHOPLIST_xls]/VWVU))tÏØ0__60"/>
      <sheetName val="[SHOPLIST_xls][SHOPLIST_xls]728"/>
      <sheetName val="Sheet_Index1"/>
      <sheetName val="Status_Summary2"/>
      <sheetName val="Sec__A-PQ2"/>
      <sheetName val="Preamble_B2"/>
      <sheetName val="Sec__C-Dayworks2"/>
      <sheetName val="d5_2"/>
      <sheetName val="Asset_Allocation_(CR)2"/>
      <sheetName val="Project_Benchmarking2"/>
      <sheetName val="1_-_Main_Building2"/>
      <sheetName val="1_-_Summary2"/>
      <sheetName val="2_-_Landscaping_Works2"/>
      <sheetName val="2_-_Summary2"/>
      <sheetName val="4_-_Bldg_Infra2"/>
      <sheetName val="4_-_Summary2"/>
      <sheetName val="Dashboard_(1)2"/>
      <sheetName val="VO_Agreed_to_Unifier_Sum2"/>
      <sheetName val="VO_Not_yet_Agreed_to_Unifier2"/>
      <sheetName val="VO_Anticipated_to_Unifier2"/>
      <sheetName val="EW_to_Unifier2"/>
      <sheetName val="Prov_Sums2"/>
      <sheetName val="Other_Amounts2"/>
      <sheetName val="New_Rates1"/>
      <sheetName val="Labour_Rates1"/>
      <sheetName val="Status_1"/>
      <sheetName val="CLIENT_BUDGET1"/>
      <sheetName val="Reco-June_20191"/>
      <sheetName val="REMINING_PROGRESS1"/>
      <sheetName val="OS&amp;E__IT1"/>
      <sheetName val="PAID_AMOUNT1"/>
      <sheetName val="IPA_211"/>
      <sheetName val="Order_by_owner1"/>
      <sheetName val="PERLIM__Sammary1"/>
      <sheetName val="RECOVER_OF_DOUBLE_PAYMENT1"/>
      <sheetName val="rathath_al_matar1"/>
      <sheetName val="INTERNAL_LINE_1"/>
      <sheetName val="MINOVA_AL_DEYAR1"/>
      <sheetName val="BLUE_RHINE1"/>
      <sheetName val="NATIONAL_PAINT1"/>
      <sheetName val="FIRE_RATED1"/>
      <sheetName val="BOQ_1_92"/>
      <sheetName val="[SHOPLIST_xls]/VWVU))tÏØ0__62"/>
      <sheetName val="[SHOPLIST_xls]/VWVU))tÏØ0__63"/>
      <sheetName val="Abs_PMRL"/>
      <sheetName val="Drop_Down_Data"/>
      <sheetName val="Rules_"/>
      <sheetName val="Update_list"/>
      <sheetName val="Sinh_Nam_systems"/>
      <sheetName val="DIE_profile"/>
      <sheetName val="Import_tax"/>
      <sheetName val="TONG_HOP_VL-NC"/>
      <sheetName val="TONGKE3p_"/>
      <sheetName val="TH_VL,_NC,_DDHT_Thanhphuoc"/>
      <sheetName val="DON_GIA"/>
      <sheetName val="CHITIET_VL-NC"/>
      <sheetName val="TH_kinh_phi"/>
      <sheetName val="KLDT_DIEN"/>
      <sheetName val="Dinh_muc_CP_KTCB_khac"/>
      <sheetName val="_SHOPLIST_xls__SHOPLIST_xls_704"/>
      <sheetName val="_SHOPLIST_xls__SHOPLIST_xls_705"/>
      <sheetName val="quotation_"/>
      <sheetName val="Bill_5_-_Carpark"/>
      <sheetName val="BOQ_-_summary__3"/>
      <sheetName val="NKSC_thue"/>
      <sheetName val="05__Data_Cash_Flow"/>
      <sheetName val="MTO_REV_2(ARMOR)"/>
      <sheetName val="L3-WBS_Mapping"/>
      <sheetName val="BAFO_CCL_Submission"/>
      <sheetName val="[SHOPLIST_xls]/VWVU))tÏØ0__81"/>
      <sheetName val="[SHOPLIST_xls]/VWVU))tÏØ0__91"/>
      <sheetName val="_SHOPLIST_xls__SHOPLIST_xls_706"/>
      <sheetName val="___________2"/>
      <sheetName val="[SHOPLIST_xls]70_1"/>
      <sheetName val="B2-DV_No_02"/>
      <sheetName val="[SHOPLIST_xls]70,/0s«i_x"/>
      <sheetName val="Ref_Arch"/>
      <sheetName val="Data_"/>
      <sheetName val="SITE_WORKS"/>
      <sheetName val="WOOD_WORK"/>
      <sheetName val="THERMAL_&amp;_MOISTURE_"/>
      <sheetName val="DOORS_&amp;_WINDOWS"/>
      <sheetName val="Additional_Items"/>
      <sheetName val="L_(4)"/>
      <sheetName val="Quotation_FM_administration"/>
      <sheetName val="Quotation_Visitor_and_Sec"/>
      <sheetName val="Service_Charge"/>
      <sheetName val="CABLES_"/>
      <sheetName val="Quotation_Offices_108,9,10,11)"/>
      <sheetName val="Quotation_modification"/>
      <sheetName val="DIV_01_General_Requirements"/>
      <sheetName val="Bill_(1)_Main_Building"/>
      <sheetName val="Bill_(2)_General_Site_&amp;_Parking"/>
      <sheetName val="wd_points"/>
      <sheetName val="Bill_(3)_Guest_House"/>
      <sheetName val="Bill_(4)_Family_Buildings"/>
      <sheetName val="Bill_(5)_Villa_Buildings"/>
      <sheetName val="Bill_(6)_Entrance_Building"/>
      <sheetName val="Bill_(7)_Masjid"/>
      <sheetName val="Bill_(8)_Auditorium"/>
      <sheetName val="Bill_(9)_Site_Prep__&amp;_Roadway"/>
      <sheetName val="Summary_Cost"/>
      <sheetName val="lighting_points"/>
      <sheetName val="ESTIMATE_(2)"/>
      <sheetName val="COM_Summary"/>
      <sheetName val="Geneí¬_i_0"/>
      <sheetName val="70,_0s«_iÆ"/>
      <sheetName val="_SHOPLIST_xls__VWVU_x0"/>
      <sheetName val="_SHOPLIST_xls_70,"/>
      <sheetName val="_SHOPLIST_xls__VW"/>
      <sheetName val="_SHOPLIST_xls__VWVU))tÏØ0__"/>
      <sheetName val="_SHOPLIST_xls__VWVU))tÏØ0__1"/>
      <sheetName val="_SHOPLIST_xls__SHOPLIST_xls__SH"/>
      <sheetName val="_SHOPLIST_xls__VWVU))tÏØ0__11"/>
      <sheetName val="_SHOPLIST_xls__VWVU))tÏØ0__2"/>
      <sheetName val="_SHOPLIST_xls__VWVU))tÏØ0__3"/>
      <sheetName val="_SHOPLIST_xls_70,_0s«_iÆø_í¬_i"/>
      <sheetName val="_SHOPLIST_xls_70_,_0_s«i_Æøí¬i_"/>
      <sheetName val="_SHOPLIST_xls__VWVU))tÏØ0__4"/>
      <sheetName val="GFA_HQ_Building32"/>
      <sheetName val="GFA_Conference31"/>
      <sheetName val="BQ_External31"/>
      <sheetName val="Projet,_methodes_&amp;_couts29"/>
      <sheetName val="Risques_majeurs_&amp;_Frais_Ind_29"/>
      <sheetName val="Penthouse_Apartment30"/>
      <sheetName val="LABOUR_HISTOGRAM31"/>
      <sheetName val="StattCo_yCharges30"/>
      <sheetName val="Chiet_tinh_dz2230"/>
      <sheetName val="Chiet_tinh_dz3530"/>
      <sheetName val="Raw_Data30"/>
      <sheetName val="CT_Thang_Mo30"/>
      <sheetName val="@risk_rents_and_incentives30"/>
      <sheetName val="Car_park_lease30"/>
      <sheetName val="Net_rent_analysis30"/>
      <sheetName val="Poz-1_30"/>
      <sheetName val="Lab_Cum_Hist30"/>
      <sheetName val="Graph_Data_(DO_NOT_PRINT)30"/>
      <sheetName val="budget_summary_(2)29"/>
      <sheetName val="Budget_Analysis_Summary29"/>
      <sheetName val="Bill_No__230"/>
      <sheetName val="LEVEL_SHEET30"/>
      <sheetName val="SPT_vs_PHI30"/>
      <sheetName val="CT__PL29"/>
      <sheetName val="FOL_-_Bar30"/>
      <sheetName val="Customize_Your_Invoice30"/>
      <sheetName val="HVAC_BoQ30"/>
      <sheetName val="Tender_Summary30"/>
      <sheetName val="Insurance_Ext30"/>
      <sheetName val="Top_sheet29"/>
      <sheetName val="intr_stool_brkup29"/>
      <sheetName val="PROJECT_BRIEF27"/>
      <sheetName val="Body_Sheet29"/>
      <sheetName val="1_0_Executive_Summary29"/>
      <sheetName val="2_Div_14_27"/>
      <sheetName val="Rate_analysis16"/>
      <sheetName val="Bill_228"/>
      <sheetName val="Ap_A27"/>
      <sheetName val="Bill_127"/>
      <sheetName val="Bill_327"/>
      <sheetName val="Bill_427"/>
      <sheetName val="Bill_527"/>
      <sheetName val="Bill_627"/>
      <sheetName val="Bill_727"/>
      <sheetName val="SHOPLIST_xls26"/>
      <sheetName val="C_(3)27"/>
      <sheetName val="Invoice_Summary26"/>
      <sheetName val="beam-reinft-IIInd_floor26"/>
      <sheetName val="Dubai_golf26"/>
      <sheetName val="POWER_ASSUMPTIONS26"/>
      <sheetName val="beam-reinft-machine_rm26"/>
      <sheetName val="Civil_Boq25"/>
      <sheetName val="WITHOUT_C&amp;I_PROFIT_(3)25"/>
      <sheetName val="Activity_List25"/>
      <sheetName val="Softscape_Buildup25"/>
      <sheetName val="Mat'l_Rate25"/>
      <sheetName val="HIRED_LABOUR_CODE23"/>
      <sheetName val="PA-_Consutant_23"/>
      <sheetName val="foot-slab_reinft23"/>
      <sheetName val="DETAILED__BOQ23"/>
      <sheetName val="M-Book_for_Conc23"/>
      <sheetName val="M-Book_for_FW23"/>
      <sheetName val="BILL_COV23"/>
      <sheetName val="Ra__stair23"/>
      <sheetName val="VALVE_CHAMBERS22"/>
      <sheetName val="Fire_Hydrants22"/>
      <sheetName val="B_GATE_VALVE22"/>
      <sheetName val="Sub_G1_Fire22"/>
      <sheetName val="Sub_G12_Fire22"/>
      <sheetName val="Day_work22"/>
      <sheetName val="Materials_Cost(PCC)22"/>
      <sheetName val="India_F&amp;S_Template22"/>
      <sheetName val="IO_LIST22"/>
      <sheetName val="Material_22"/>
      <sheetName val="Quote_Sheet22"/>
      <sheetName val="Eq__Mobilization21"/>
      <sheetName val="Working_for_RCC21"/>
      <sheetName val="B185-B-9_121"/>
      <sheetName val="B185-B-9_221"/>
      <sheetName val="BOQ_Direct_selling_cost22"/>
      <sheetName val="CHART_OF_ACCOUNTS21"/>
      <sheetName val="E-Bill_No_6_A-O21"/>
      <sheetName val="B09_121"/>
      <sheetName val="bill_nb2-Plumbing_&amp;_Drainag20"/>
      <sheetName val="Pl_&amp;_Dr_B20"/>
      <sheetName val="Pl_&amp;_Dr_G20"/>
      <sheetName val="Pl_&amp;_Dr_M20"/>
      <sheetName val="Pl_&amp;_Dr_120"/>
      <sheetName val="Pl_&amp;_Dr_220"/>
      <sheetName val="Pl_&amp;_Dr_320"/>
      <sheetName val="Pl_&amp;_Dr_420"/>
      <sheetName val="Pl_&amp;_Dr_520"/>
      <sheetName val="Pl_&amp;_Dr_620"/>
      <sheetName val="Pl_&amp;_Dr_720"/>
      <sheetName val="Pl_&amp;_Dr_820"/>
      <sheetName val="Pl_&amp;_Dr_R20"/>
      <sheetName val="FF_B20"/>
      <sheetName val="FF_G20"/>
      <sheetName val="FF_M20"/>
      <sheetName val="FF_120"/>
      <sheetName val="FF_2_20"/>
      <sheetName val="FF_320"/>
      <sheetName val="FF_420"/>
      <sheetName val="FF_520"/>
      <sheetName val="FF_6_20"/>
      <sheetName val="FF_720"/>
      <sheetName val="FF_820"/>
      <sheetName val="FF_R20"/>
      <sheetName val="bill_nb3-FF20"/>
      <sheetName val="HVAC_B20"/>
      <sheetName val="HVAC_G20"/>
      <sheetName val="HVAC_M20"/>
      <sheetName val="HVAC_120"/>
      <sheetName val="HVAC_220"/>
      <sheetName val="HVAC_320"/>
      <sheetName val="HVAC_420"/>
      <sheetName val="HVAC_520"/>
      <sheetName val="HVAC_620"/>
      <sheetName val="HVAC_720"/>
      <sheetName val="HVAC_820"/>
      <sheetName val="HVAC_R20"/>
      <sheetName val="bill_nb4-HVAC20"/>
      <sheetName val="SC_B20"/>
      <sheetName val="SC_G20"/>
      <sheetName val="SC_M20"/>
      <sheetName val="SC_120"/>
      <sheetName val="SC_220"/>
      <sheetName val="SC_320"/>
      <sheetName val="SC_420"/>
      <sheetName val="SC_520"/>
      <sheetName val="SC_620"/>
      <sheetName val="SC_720"/>
      <sheetName val="SC_820"/>
      <sheetName val="SC_R20"/>
      <sheetName val="AV_B20"/>
      <sheetName val="AV_G20"/>
      <sheetName val="AV_M20"/>
      <sheetName val="AV_120"/>
      <sheetName val="AV_220"/>
      <sheetName val="AV_320"/>
      <sheetName val="AV_420"/>
      <sheetName val="AV_520"/>
      <sheetName val="AV_620"/>
      <sheetName val="AV_720"/>
      <sheetName val="AV_820"/>
      <sheetName val="EL_B20"/>
      <sheetName val="EL_M20"/>
      <sheetName val="EL_120"/>
      <sheetName val="EL_220"/>
      <sheetName val="EL_320"/>
      <sheetName val="EL_420"/>
      <sheetName val="EL_520"/>
      <sheetName val="EL_620"/>
      <sheetName val="EL_720"/>
      <sheetName val="EL_820"/>
      <sheetName val="EL_R20"/>
      <sheetName val="EL_TR20"/>
      <sheetName val="8-_EL20"/>
      <sheetName val="FA_B20"/>
      <sheetName val="FA_G20"/>
      <sheetName val="FA_M20"/>
      <sheetName val="FA_120"/>
      <sheetName val="FA_220"/>
      <sheetName val="FA_320"/>
      <sheetName val="FA_420"/>
      <sheetName val="FA_520"/>
      <sheetName val="FA_620"/>
      <sheetName val="FA_720"/>
      <sheetName val="FA_820"/>
      <sheetName val="FA_R20"/>
      <sheetName val="9-_FA20"/>
      <sheetName val="Div__0221"/>
      <sheetName val="Div__0321"/>
      <sheetName val="Div__0421"/>
      <sheetName val="Div__0521"/>
      <sheetName val="Div__0621"/>
      <sheetName val="Div__0721"/>
      <sheetName val="Div__0821"/>
      <sheetName val="Div__0921"/>
      <sheetName val="Div__1021"/>
      <sheetName val="Div__1121"/>
      <sheetName val="Div__1221"/>
      <sheetName val="Div_1321"/>
      <sheetName val="EXTERNAL_WORKS21"/>
      <sheetName val="PRODUCTIVITY_RATE21"/>
      <sheetName val="U_R_A_-_MASONRY21"/>
      <sheetName val="U_R_A_-_PLASTERING21"/>
      <sheetName val="U_R_A_-_TILING21"/>
      <sheetName val="U_R_A_-_GRANITE21"/>
      <sheetName val="V_C_2_-_EARTHWORK21"/>
      <sheetName val="V_C_9_-_CERAMIC21"/>
      <sheetName val="V_C_9_-_FINISHES21"/>
      <sheetName val="PMWeb_data21"/>
      <sheetName val="w't_table20"/>
      <sheetName val="2_2)Revised_Cash_Flow20"/>
      <sheetName val="Elemental_Buildup20"/>
      <sheetName val="PointNo_520"/>
      <sheetName val="SS_MH21"/>
      <sheetName val="Chiet_t20"/>
      <sheetName val="Staffing_and_Rates_IA20"/>
      <sheetName val="Index_List20"/>
      <sheetName val="Type_List20"/>
      <sheetName val="File_Types20"/>
      <sheetName val="입찰내역_발주처_양식20"/>
      <sheetName val="Material_List_20"/>
      <sheetName val="PRECAST_lightconc-II22"/>
      <sheetName val="Item-_Compact18"/>
      <sheetName val="final_abstract22"/>
      <sheetName val="E_&amp;_R18"/>
      <sheetName val="B6_2_19"/>
      <sheetName val="LIST_DO_NOT_REMOVE19"/>
      <sheetName val="Division_249"/>
      <sheetName val="Division_420"/>
      <sheetName val="Division_520"/>
      <sheetName val="Division_620"/>
      <sheetName val="Division_720"/>
      <sheetName val="Division_820"/>
      <sheetName val="Division_920"/>
      <sheetName val="Division_1020"/>
      <sheetName val="Division_1220"/>
      <sheetName val="Division_1420"/>
      <sheetName val="Division_2123"/>
      <sheetName val="Division_2221"/>
      <sheetName val="Division_2320"/>
      <sheetName val="Division_2620"/>
      <sheetName val="Division_2720"/>
      <sheetName val="Division_2820"/>
      <sheetName val="Division_3120"/>
      <sheetName val="Division_3220"/>
      <sheetName val="Division_3320"/>
      <sheetName val="Summary_of_Work18"/>
      <sheetName val="Staff_Acco_18"/>
      <sheetName val="TBAL9697_-group_wise__sdpl18"/>
      <sheetName val="Employee_List18"/>
      <sheetName val="Project_Cost_Breakdown18"/>
      <sheetName val="Рабочий_лист17"/>
      <sheetName val="Rate_summary17"/>
      <sheetName val="Annex_1_Sect_3a18"/>
      <sheetName val="Annex_1_Sect_3a_118"/>
      <sheetName val="Annex_1_Sect_3b18"/>
      <sheetName val="Annex_1_Sect_3c18"/>
      <sheetName val="HOURLY_RATES18"/>
      <sheetName val="RAB_AR&amp;STR17"/>
      <sheetName val="SITE_WORK17"/>
      <sheetName val="Back_up17"/>
      <sheetName val="PT_141-_Site_A_Landscape17"/>
      <sheetName val="INDIGINEOUS_ITEMS_17"/>
      <sheetName val="Duct_Accesories17"/>
      <sheetName val="????_???_??17"/>
      <sheetName val="d-safe_DELUXE17"/>
      <sheetName val="Common_Variables17"/>
      <sheetName val="train_cash17"/>
      <sheetName val="accom_cash17"/>
      <sheetName val="Mall_waterproofing17"/>
      <sheetName val="MSCP_waterproofing17"/>
      <sheetName val="[SHOPLIST_xls]70,/0s«iÆøí¬i17"/>
      <sheetName val="Labour_&amp;_Plant17"/>
      <sheetName val="GPL_Revenu_Update17"/>
      <sheetName val="DO_NOT_TOUCH17"/>
      <sheetName val="Work_Type17"/>
      <sheetName val="[SHOPLIST_xls][SHOPLIST_xls]729"/>
      <sheetName val="Ave_wtd_rates17"/>
      <sheetName val="Debits_as_on_12_04_0817"/>
      <sheetName val="STAFFSCHED_17"/>
      <sheetName val="TRIAL_BALANCE17"/>
      <sheetName val="Geneí¬_i16"/>
      <sheetName val="PROJECT_BRIEF(EX_NEW)17"/>
      <sheetName val="Cashflow_projection12"/>
      <sheetName val="PPA_Summary13"/>
      <sheetName val="Risk_Breakdown_Structure16"/>
      <sheetName val="AREA_OF_APPLICATION16"/>
      <sheetName val="steel_total16"/>
      <sheetName val="ELE_BOQ16"/>
      <sheetName val="Area_Breakdown_PER_LEVEL_LINK12"/>
      <sheetName val="CF_Input12"/>
      <sheetName val="DATA_INPUT12"/>
      <sheetName val="Vordruck-Nr__7_1_3_D12"/>
      <sheetName val="M&amp;A_D12"/>
      <sheetName val="M&amp;A_E12"/>
      <sheetName val="M&amp;A_G12"/>
      <sheetName val="Floor_Box_14"/>
      <sheetName val="[SHOPLIST_xls]7012"/>
      <sheetName val="[SHOPLIST_xls]70,12"/>
      <sheetName val="Base_BM-rebar12"/>
      <sheetName val="Z-_GENERAL_PRICE_SUMMARY13"/>
      <sheetName val="Equipment_Rates12"/>
      <sheetName val="[SHOPLIST_xls][SHOPLIST_xls]730"/>
      <sheetName val="E_H_-_H__W_P_12"/>
      <sheetName val="E__H__Treatment_for_pile_cap12"/>
      <sheetName val="%_prog_figs_-u5_and_total13"/>
      <sheetName val="_VWVU))tÏØ0__14"/>
      <sheetName val="Service_Type10"/>
      <sheetName val="Contract_Division10"/>
      <sheetName val="SubContract_Type10"/>
      <sheetName val="_SHOPLIST_xls_709"/>
      <sheetName val="_SHOPLIST_xls_70,_0s«iÆøí¬i9"/>
      <sheetName val="Resumo_Empreitadas13"/>
      <sheetName val="Data_Sheet12"/>
      <sheetName val="tender_allowances12"/>
      <sheetName val="_Summary_BKG_03412"/>
      <sheetName val="BILL_3R12"/>
      <sheetName val="1_2_Staff_Schedule13"/>
      <sheetName val="[SHOPLIST_xls]/VW12"/>
      <sheetName val="[SHOPLIST_xls]/VWVU))tÏØ0__64"/>
      <sheetName val="BLOCK-A_(MEA_SHEET)12"/>
      <sheetName val="[SHOPLIST_xls][SHOPLIST_xls][12"/>
      <sheetName val="Materials_12"/>
      <sheetName val="Attach_4-189"/>
      <sheetName val="Labour_Costs12"/>
      <sheetName val="Ewaan_Show_Kitchen_(2)9"/>
      <sheetName val="Cash_Flow_Working9"/>
      <sheetName val="MN_T_B_9"/>
      <sheetName val="Mix_Design13"/>
      <sheetName val="Form_612"/>
      <sheetName val="Risk_Register12"/>
      <sheetName val="Revised_Front_Page12"/>
      <sheetName val="Diff_Run01&amp;Run0212"/>
      <sheetName val="CCS_Summary12"/>
      <sheetName val="1_Carillion_Staff12"/>
      <sheetName val="_2_Staff_&amp;_Gen_labour12"/>
      <sheetName val="3_Offices12"/>
      <sheetName val="4_TempServ12"/>
      <sheetName val="__5_Temp_Wks12"/>
      <sheetName val="_6_Addn_Plant12"/>
      <sheetName val="_7__Transport12"/>
      <sheetName val="_8_Testing12"/>
      <sheetName val="9__Miscellaneous12"/>
      <sheetName val="10__Design12"/>
      <sheetName val="_11_Insurances12"/>
      <sheetName val="_12_Client_Req_12"/>
      <sheetName val="Risk_List12"/>
      <sheetName val="Track_of_Changes12"/>
      <sheetName val="Bill_8_Doors_&amp;_Windows12"/>
      <sheetName val="Bill_9_Finishes_12"/>
      <sheetName val="Bill_10_Specialities12"/>
      <sheetName val="Bill_1012"/>
      <sheetName val="Cost_Heading9"/>
      <sheetName val="2F_회의실견적(5_14_일대)5"/>
      <sheetName val="_HIT-&gt;HMC_견적(3900)5"/>
      <sheetName val="Appendix_B5"/>
      <sheetName val="PRICE_INFO9"/>
      <sheetName val="RC_SUMMARY9"/>
      <sheetName val="LABOUR_PRODUCTIVITY-TAV9"/>
      <sheetName val="MATERIAL_PRICES9"/>
      <sheetName val="P-100_MRF_DB_R19"/>
      <sheetName val="Site_Dev_BOQ12"/>
      <sheetName val="[SHOPLIST_xls]/VWVU))tÏØ0__65"/>
      <sheetName val="[SHOPLIST_xls]/VWVU))tÏØ0__66"/>
      <sheetName val="D_&amp;_W_sizes9"/>
      <sheetName val="SOPMA_DD9"/>
      <sheetName val="Finansal_tamamlanma_Eğrisi3"/>
      <sheetName val="BOQ_(2)3"/>
      <sheetName val="LABOUR_RATE3"/>
      <sheetName val="Material_Rate3"/>
      <sheetName val="Labor_abs-PW3"/>
      <sheetName val="Labor_abs-NMR3"/>
      <sheetName val="kppl_pl3"/>
      <sheetName val="Basic_Rates3"/>
      <sheetName val="Combined_Results_3"/>
      <sheetName val="Labour_Rate_9"/>
      <sheetName val="[SHOPLIST_xls]/VWVU))tÏØ0__67"/>
      <sheetName val="[SHOPLIST_xls]70,/0s«_iÆø_í¬_12"/>
      <sheetName val="[SHOPLIST_xls]70?,/0?s«i?Æøí¬12"/>
      <sheetName val="Data_I_(2)9"/>
      <sheetName val="rEFERENCES_9"/>
      <sheetName val="Qtys_ZamZam_(Del__before)9"/>
      <sheetName val="Qtys_Relocation_(Del_before)9"/>
      <sheetName val="_Qtys_Sub_&amp;_Tents_(Del__before9"/>
      <sheetName val="Qtys__Signages_(Del__before)9"/>
      <sheetName val="Qtys_Temporary_Passages_(Del)9"/>
      <sheetName val="_Qtys_Ser__Rooms_(Del_before)9"/>
      <sheetName val="Div_07_Thermal_&amp;_Moisture3"/>
      <sheetName val="Data_Validation3"/>
      <sheetName val="Div26_-_Elect3"/>
      <sheetName val="CHUNG_CU_CARRILON3"/>
      <sheetName val="precast_RC_element3"/>
      <sheetName val="pile_Fabrication3"/>
      <sheetName val="New_Bld3"/>
      <sheetName val="[SHOPLIST_xls]/VWVU))tÏØ0__68"/>
      <sheetName val="Dash_board12"/>
      <sheetName val="HB_CEC_schd_4_23"/>
      <sheetName val="HB_CEC_schd_4_33"/>
      <sheetName val="HB_CEC_schd_5_23"/>
      <sheetName val="HB_CEC_schd_6_23"/>
      <sheetName val="HB_CEC_schd_7_23"/>
      <sheetName val="HB_CEC_schd_9_23"/>
      <sheetName val="Doha_Farm3"/>
      <sheetName val="Dropdown_List3"/>
      <sheetName val="CIF_COST_ITEM1"/>
      <sheetName val="Rates_for_public_areas1"/>
      <sheetName val="[SHOPLIST_xls][SHOPLIST_xls]731"/>
      <sheetName val="B-3_2_EB1"/>
      <sheetName val="Trade_Summary1"/>
      <sheetName val="Tender_Docs1"/>
      <sheetName val="Miral_Emails1"/>
      <sheetName val="LOAs_(061619)1"/>
      <sheetName val="Contract_Conditions_(Tender)1"/>
      <sheetName val="Contract_Qualifications1"/>
      <sheetName val="YVPI_&amp;_GII1"/>
      <sheetName val="LOA_(live_sheet)1"/>
      <sheetName val="LOA_Log_(082419)1"/>
      <sheetName val="Key_Docs_Ref_1"/>
      <sheetName val="To_Mr__Boota_(072519)1"/>
      <sheetName val="CONSTRUCTION_COMPONENT1"/>
      <sheetName val="Recon_Template1"/>
      <sheetName val="[SHOPLIST_xls]/VWVU))tÏØ0__69"/>
      <sheetName val="[SHOPLIST_xls]/VWVU))tÏØ0__70"/>
      <sheetName val="[SHOPLIST_xls]/VWVU))tÏØ0__72"/>
      <sheetName val="Drop_Down_Data1"/>
      <sheetName val="Rules_1"/>
      <sheetName val="Update_list1"/>
      <sheetName val="Sinh_Nam_systems1"/>
      <sheetName val="DIE_profile1"/>
      <sheetName val="Import_tax1"/>
      <sheetName val="TONG_HOP_VL-NC1"/>
      <sheetName val="TONGKE3p_1"/>
      <sheetName val="TH_VL,_NC,_DDHT_Thanhphuoc1"/>
      <sheetName val="DON_GIA1"/>
      <sheetName val="CHITIET_VL-NC1"/>
      <sheetName val="TH_kinh_phi1"/>
      <sheetName val="KLDT_DIEN1"/>
      <sheetName val="Dinh_muc_CP_KTCB_khac1"/>
      <sheetName val="quotation_1"/>
      <sheetName val="Bill_5_-_Carpark1"/>
      <sheetName val="BOQ_-_summary__31"/>
      <sheetName val="NKSC_thue1"/>
      <sheetName val="05__Data_Cash_Flow1"/>
      <sheetName val="MTO_REV_2(ARMOR)1"/>
      <sheetName val="L3-WBS_Mapping1"/>
      <sheetName val="BAFO_CCL_Submission1"/>
      <sheetName val="[SHOPLIST_xls][SHOPLIST_xls]/V1"/>
      <sheetName val="Core_Data1"/>
      <sheetName val="[SHOPLIST_xls]/VWVU))tÏØ0__82"/>
      <sheetName val="[SHOPLIST_xls]/VWVU))tÏØ0__92"/>
      <sheetName val="[SHOPLIST_xls][SH1"/>
      <sheetName val="P1926-H2B_Pkg_2A&amp;2B1"/>
      <sheetName val="P1940-H2B_Pkg_1_Guestrooms1"/>
      <sheetName val="BOQ_1_921"/>
      <sheetName val="Abs_PMRL1"/>
      <sheetName val="Master_data"/>
      <sheetName val="[SHOPLIST_xls]/VWVU))tÏØ0__73"/>
      <sheetName val="Staff_OLD_"/>
      <sheetName val="Basic_Rate"/>
      <sheetName val="MASTER_RATE_ANALYSIS"/>
      <sheetName val="MAIN_SUMMARY"/>
      <sheetName val="[SHOPLIST_xls]/VWVU))tÏØ0__74"/>
      <sheetName val="[SHOPLIST_xls]/VWVU))tÏØ0__75"/>
      <sheetName val="Appendix-A_-GRAND_SUMMARY"/>
      <sheetName val="D9_(New_Rate)"/>
      <sheetName val="Grand_Summary_"/>
      <sheetName val="Bill_No_01_-_GI_"/>
      <sheetName val="combined_"/>
      <sheetName val="summary-Optional_"/>
      <sheetName val="B14_02_"/>
      <sheetName val="Prov_Sum_"/>
      <sheetName val="Joseph_Record"/>
      <sheetName val="Cover_Page"/>
      <sheetName val="Approved_INR_Claimed_Log_(2)"/>
      <sheetName val="INR_Data"/>
      <sheetName val="Dec_OCR"/>
      <sheetName val="OCR_(APR"/>
      <sheetName val="Survey_"/>
      <sheetName val="INR_Summary_Sheet"/>
      <sheetName val="ITR_Form_(Rev0)"/>
      <sheetName val="ITR_Form_(SS)"/>
      <sheetName val="ITR_Form_(Rev1)"/>
      <sheetName val="Method_Statements"/>
      <sheetName val="P15_Cost_Implications"/>
      <sheetName val="P15_uPVC_ducts-Rate_Summary"/>
      <sheetName val="P13_uPVC_ducts"/>
      <sheetName val="P13_Mass_Concrete"/>
      <sheetName val="P13_Imported_Fill"/>
      <sheetName val="P14_uPVC_ducts"/>
      <sheetName val="P14_Mass_Concrete"/>
      <sheetName val="P14_Imported_Fill"/>
      <sheetName val="P14_Sand_bed_to_cable"/>
      <sheetName val="P15_uPVC_ducts"/>
      <sheetName val="Cumulative_Rail_"/>
      <sheetName val="TB_ALJADA"/>
      <sheetName val="Plot_Area"/>
      <sheetName val="Closing_entries"/>
      <sheetName val="Executive_Summary"/>
      <sheetName val="Sales_Tracking_Report_(STR)"/>
      <sheetName val="Blocking_Tracking_Report_(BTR)"/>
      <sheetName val="[SHOPLIST_xls]70,/0s«iÆøí¬1"/>
      <sheetName val="Bill_No_1"/>
      <sheetName val="Portfolio_List"/>
      <sheetName val="Initial_Data"/>
      <sheetName val="Package_Status"/>
      <sheetName val="ConferenceCentre_옰ʒ䄂ʒ鵠ʐ䄂ʒ閐̐脭め_x0005_"/>
      <sheetName val="_board7"/>
      <sheetName val="_boaboard (1)"/>
      <sheetName val="/VWVU))tÏØ0__23"/>
      <sheetName val="/VWVU))tÏØ0__22"/>
      <sheetName val="[SHOPLIST.xls]70,/0s«iÆøí¬i1"/>
      <sheetName val="[SHOPLIST.xls]70,/0s«_iÆø_í¬"/>
      <sheetName val="[SHOPLIST.xls]70,/0s«iÆøí¬i2"/>
      <sheetName val="[SHOPLIST.xls]70,/0s«iÆøí¬i3"/>
      <sheetName val="Drop down"/>
      <sheetName val="5"/>
      <sheetName val="[SHOPLIST.xls]/VWVU))"/>
      <sheetName val="Cover Sheet"/>
      <sheetName val="Checklist"/>
      <sheetName val="Pay Cert"/>
      <sheetName val="Reconcilliation Sheet"/>
      <sheetName val="EPMS-Total "/>
      <sheetName val="EPMS-Earned"/>
      <sheetName val="SA2"/>
      <sheetName val="EPMS Earned -GR"/>
      <sheetName val="EPMS Earned Electrical Utilitie"/>
      <sheetName val="EPMS - Materials"/>
      <sheetName val="Backup-MOS"/>
      <sheetName val="EPMS - Variations"/>
      <sheetName val="Variations "/>
      <sheetName val="EPMS - Claims"/>
      <sheetName val="Advance"/>
      <sheetName val="Advance.d.1"/>
      <sheetName val="Prev Pay Certs"/>
      <sheetName val="TO-BUILDUP"/>
      <sheetName val="Monthly Summary_01 Aug-25Sept"/>
      <sheetName val="August"/>
      <sheetName val="September"/>
      <sheetName val="Bond calculation (Verifi)"/>
      <sheetName val="September_2"/>
      <sheetName val="July-2015"/>
      <sheetName val="IPC 10_Prog"/>
      <sheetName val="Grand Summary"/>
      <sheetName val="Summary_2"/>
      <sheetName val="SZ1"/>
      <sheetName val="SZ2"/>
      <sheetName val="SZ3"/>
      <sheetName val="SZ4"/>
      <sheetName val="SZ5"/>
      <sheetName val="SZ6"/>
      <sheetName val="SZ7"/>
      <sheetName val="SZ8"/>
      <sheetName val="SZ9"/>
      <sheetName val="SZ10"/>
      <sheetName val="SZ11"/>
      <sheetName val="Comparison per subzone"/>
      <sheetName val="Comparison"/>
      <sheetName val="Base Course"/>
      <sheetName val="Top_s灨ὔ밀ὔ턀"/>
      <sheetName val="Top_s๨ꫝ_x0000__x0000_퀀"/>
      <sheetName val="SoW Assess Blank Form"/>
      <sheetName val="VO-Sum"/>
      <sheetName val="VO-Log"/>
      <sheetName val="VO Breakdown"/>
      <sheetName val="Measurement Sheet"/>
      <sheetName val="Schedule of Drawings"/>
      <sheetName val="SI"/>
      <sheetName val="SI Schedule"/>
      <sheetName val="ContraCharge"/>
      <sheetName val="ContraCharge Schedule"/>
      <sheetName val="BQMPALOC"/>
      <sheetName val="COLUMNS"/>
      <sheetName val="VESSELS "/>
      <sheetName val="[SHOPLIST.xls][SHOPLIST.xls]70?"/>
      <sheetName val="MFG"/>
      <sheetName val="Surbhi"/>
      <sheetName val="XL4Test5"/>
      <sheetName val="P-Ins &amp; Bonds"/>
      <sheetName val="P-Ins_&amp;_Bonds"/>
      <sheetName val="BFS"/>
      <sheetName val="BULD.3"/>
      <sheetName val="BLOCK K"/>
      <sheetName val="예가표"/>
      <sheetName val="MI"/>
      <sheetName val="8.0 Programme"/>
      <sheetName val="[SH"/>
      <sheetName val="70_"/>
      <sheetName val="703"/>
      <sheetName val="70,/0s«iÆøí¬i4"/>
      <sheetName val="[SHOPLIST.xls]/VW"/>
      <sheetName val="70,/0s«iÆøí¬i5"/>
      <sheetName val="Item List OLD"/>
      <sheetName val="KEYFIGURES"/>
      <sheetName val="Other_Cost_Norms"/>
      <sheetName val="Landscape No.1"/>
      <sheetName val="MEP No.3"/>
      <sheetName val="_SHOPLIST.xls__VWVU))tÏØ0__5"/>
      <sheetName val="_SHOPLIST.xls__VWVU))tÏØ0__6"/>
      <sheetName val="___________3"/>
      <sheetName val="_SHOPLIST.xls__VWVU))tÏØ0__7"/>
      <sheetName val="___________4"/>
      <sheetName val="Geneí¬_x005f_x0008_"/>
      <sheetName val="70_x005f_x0000_,_0_"/>
      <sheetName val="___________5"/>
      <sheetName val="_SHOPLIST_xls__VWVU))"/>
      <sheetName val="___________6"/>
      <sheetName val="_SHOPLIST_xls__VW1"/>
      <sheetName val="_SHOPLIST_xls__SHOPLIST_xls__S1"/>
      <sheetName val="_SHOPLIST_xls__SHOPLIST_xls_707"/>
      <sheetName val="___________7"/>
      <sheetName val="_SHOPLIST_xls__SHOPLIST_xls_708"/>
      <sheetName val="_SHOPLIST_xls__VW2"/>
      <sheetName val="_SHOPLIST_xls__VWVU))tÏØ0__5"/>
      <sheetName val="_SHOPLIST_xls__SHOPLIST_xls__S2"/>
      <sheetName val="_SHOPLIST_xls__SHOPLIST_xls_709"/>
      <sheetName val="_SHOPLIST_xls_70,1"/>
      <sheetName val="_SHOPLIST_xls__VWVU))tÏØ0__12"/>
      <sheetName val="_SHOPLIST_xls__VWVU))tÏØ0__21"/>
      <sheetName val="_SHOPLIST_xls__VWVU))tÏØ0__31"/>
      <sheetName val="_SHOPLIST_xls_70,_0s«_iÆø_í¬_i1"/>
      <sheetName val="_SHOPLIST_xls_70_,_0_s«i_Æøí¬i1"/>
      <sheetName val="_SHOPLIST_xls__VWVU))tÏØ0__6"/>
      <sheetName val="_SHOPLIST_xls__VWVU))tÏØ0__7"/>
      <sheetName val="_SHOPLIST_xls_70,2"/>
      <sheetName val="_SHOPLIST_xls__VWVU))tÏØ0__13"/>
      <sheetName val="_SHOPLIST_xls__VWVU))tÏØ0__22"/>
      <sheetName val="_SHOPLIST_xls__VWVU))tÏØ0__32"/>
      <sheetName val="_SHOPLIST_xls_70,_0s«_iÆø_í¬_i2"/>
      <sheetName val="_SHOPLIST_xls_70_,_0_s«i_Æøí¬i2"/>
      <sheetName val="___________8"/>
      <sheetName val="_SHOPLIST_xls__SHOPLIST_xls_710"/>
      <sheetName val="_SHOPLIST_xls__VW3"/>
      <sheetName val="_SHOPLIST_xls__VWVU))tÏØ0__8"/>
      <sheetName val="_SHOPLIST_xls__VWVU))tÏØ0__9"/>
      <sheetName val="_SHOPLIST_xls__SHOPLIST_xls_711"/>
      <sheetName val="_SHOPLIST_xls__SHOPLIST_xls__S3"/>
      <sheetName val="_SHOPLIST_xls_70,3"/>
      <sheetName val="_SHOPLIST_xls__VWVU))tÏØ0__14"/>
      <sheetName val="_SHOPLIST_xls__VWVU))tÏØ0__23"/>
      <sheetName val="_SHOPLIST_xls__VWVU))tÏØ0__33"/>
      <sheetName val="_SHOPLIST_xls_70,_0s«_iÆø_í¬_i3"/>
      <sheetName val="_SHOPLIST_xls_70_,_0_s«i_Æøí¬i3"/>
      <sheetName val="_VWVU))tÏØ0__17"/>
      <sheetName val="___________13"/>
      <sheetName val="_SHOPLIST_xls__SHOPLIST_xls_720"/>
      <sheetName val="_SHOPLIST_xls_70,_0s«iÆøí¬i13"/>
      <sheetName val="_SHOPLIST_xls__VW8"/>
      <sheetName val="_SHOPLIST_xls__VWVU))tÏØ0__40"/>
      <sheetName val="_SHOPLIST_xls__VWVU))tÏØ0__41"/>
      <sheetName val="_SHOPLIST_xls__SHOPLIST_xls_721"/>
      <sheetName val="_SHOPLIST_xls__SHOPLIST_xls__S8"/>
      <sheetName val="_SHOPLIST_xls_70,8"/>
      <sheetName val="_SHOPLIST_xls__VWVU))tÏØ0__42"/>
      <sheetName val="_SHOPLIST_xls__VWVU))tÏØ0__43"/>
      <sheetName val="_SHOPLIST_xls__VWVU))tÏØ0__44"/>
      <sheetName val="_SHOPLIST_xls_70,_0s«_iÆø_í¬_i8"/>
      <sheetName val="_SHOPLIST_xls_70_,_0_s«i_Æøí¬i8"/>
      <sheetName val="_VWVU))tÏØ0__16"/>
      <sheetName val="_SHOPLIST_xls_70,_0s«iÆøí¬i10"/>
      <sheetName val="___________10"/>
      <sheetName val="_SHOPLIST_xls__SHOPLIST_xls_714"/>
      <sheetName val="_SHOPLIST_xls__VW5"/>
      <sheetName val="_SHOPLIST_xls__VWVU))tÏØ0__17"/>
      <sheetName val="_SHOPLIST_xls__VWVU))tÏØ0__18"/>
      <sheetName val="_SHOPLIST_xls__SHOPLIST_xls_715"/>
      <sheetName val="_SHOPLIST_xls__SHOPLIST_xls__S5"/>
      <sheetName val="_SHOPLIST_xls_70,5"/>
      <sheetName val="_SHOPLIST_xls__VWVU))tÏØ0__19"/>
      <sheetName val="_SHOPLIST_xls__VWVU))tÏØ0__25"/>
      <sheetName val="_SHOPLIST_xls__VWVU))tÏØ0__35"/>
      <sheetName val="_SHOPLIST_xls_70,_0s«_iÆø_í¬_i5"/>
      <sheetName val="_SHOPLIST_xls_70_,_0_s«i_Æøí¬i5"/>
      <sheetName val="___________9"/>
      <sheetName val="_SHOPLIST_xls__SHOPLIST_xls_712"/>
      <sheetName val="_SHOPLIST_xls__VW4"/>
      <sheetName val="_SHOPLIST_xls__VWVU))tÏØ0__10"/>
      <sheetName val="_SHOPLIST_xls__VWVU))tÏØ0__15"/>
      <sheetName val="_SHOPLIST_xls__SHOPLIST_xls_713"/>
      <sheetName val="_SHOPLIST_xls__SHOPLIST_xls__S4"/>
      <sheetName val="_SHOPLIST_xls_70,4"/>
      <sheetName val="_SHOPLIST_xls__VWVU))tÏØ0__16"/>
      <sheetName val="_SHOPLIST_xls__VWVU))tÏØ0__24"/>
      <sheetName val="_SHOPLIST_xls__VWVU))tÏØ0__34"/>
      <sheetName val="_SHOPLIST_xls_70,_0s«_iÆø_í¬_i4"/>
      <sheetName val="_SHOPLIST_xls_70_,_0_s«i_Æøí¬i4"/>
      <sheetName val="_SHOPLIST_xls_70,_0s«iÆøí¬i12"/>
      <sheetName val="___________12"/>
      <sheetName val="_SHOPLIST_xls__SHOPLIST_xls_718"/>
      <sheetName val="_SHOPLIST_xls__VW7"/>
      <sheetName val="_SHOPLIST_xls__VWVU))tÏØ0__29"/>
      <sheetName val="_SHOPLIST_xls__VWVU))tÏØ0__30"/>
      <sheetName val="_SHOPLIST_xls__SHOPLIST_xls_719"/>
      <sheetName val="_SHOPLIST_xls__SHOPLIST_xls__S7"/>
      <sheetName val="_SHOPLIST_xls_70,7"/>
      <sheetName val="_SHOPLIST_xls__VWVU))tÏØ0__37"/>
      <sheetName val="_SHOPLIST_xls__VWVU))tÏØ0__38"/>
      <sheetName val="_SHOPLIST_xls__VWVU))tÏØ0__39"/>
      <sheetName val="_SHOPLIST_xls_70,_0s«_iÆø_í¬_i7"/>
      <sheetName val="_SHOPLIST_xls_70_,_0_s«i_Æøí¬i7"/>
      <sheetName val="_VWVU))tÏØ0__15"/>
      <sheetName val="_SHOPLIST_xls_70,_0s«iÆøí¬i11"/>
      <sheetName val="___________11"/>
      <sheetName val="_SHOPLIST_xls__SHOPLIST_xls_716"/>
      <sheetName val="_SHOPLIST_xls__VW6"/>
      <sheetName val="_SHOPLIST_xls__VWVU))tÏØ0__20"/>
      <sheetName val="_SHOPLIST_xls__VWVU))tÏØ0__26"/>
      <sheetName val="_SHOPLIST_xls__SHOPLIST_xls_717"/>
      <sheetName val="_SHOPLIST_xls__SHOPLIST_xls__S6"/>
      <sheetName val="_SHOPLIST_xls_70,6"/>
      <sheetName val="_SHOPLIST_xls__VWVU))tÏØ0__27"/>
      <sheetName val="_SHOPLIST_xls__VWVU))tÏØ0__28"/>
      <sheetName val="_SHOPLIST_xls__VWVU))tÏØ0__36"/>
      <sheetName val="_SHOPLIST_xls_70,_0s«_iÆø_í¬_i6"/>
      <sheetName val="_SHOPLIST_xls_70_,_0_s«i_Æøí¬i6"/>
      <sheetName val="70,_0s«iÆøí¬"/>
      <sheetName val="_SHOPLIST.xls__SHOPLIST.xls__VW"/>
      <sheetName val="_VWVU))tÏØ0__18"/>
      <sheetName val="___________14"/>
      <sheetName val="_SHOPLIST_xls__SHOPLIST_xls_722"/>
      <sheetName val="_SHOPLIST_xls_70,_0s«iÆøí¬i14"/>
      <sheetName val="_SHOPLIST_xls__VW9"/>
      <sheetName val="_SHOPLIST_xls__VWVU))tÏØ0__45"/>
      <sheetName val="_SHOPLIST_xls__VWVU))tÏØ0__46"/>
      <sheetName val="_SHOPLIST_xls__SHOPLIST_xls_723"/>
      <sheetName val="_SHOPLIST_xls__SHOPLIST_xls__S9"/>
      <sheetName val="_SHOPLIST_xls_70,9"/>
      <sheetName val="_SHOPLIST_xls__VWVU))tÏØ0__47"/>
      <sheetName val="_SHOPLIST_xls__VWVU))tÏØ0__48"/>
      <sheetName val="_SHOPLIST_xls__VWVU))tÏØ0__49"/>
      <sheetName val="_SHOPLIST_xls_70,_0s«_iÆø_í¬_i9"/>
      <sheetName val="_SHOPLIST_xls_70_,_0_s«i_Æøí¬i9"/>
      <sheetName val="_VWVU))tÏØ0__19"/>
      <sheetName val="___________15"/>
      <sheetName val="_SHOPLIST_xls__SHOPLIST_xls_724"/>
      <sheetName val="_SHOPLIST_xls_70,_0s«iÆøí¬i15"/>
      <sheetName val="_SHOPLIST_xls__VW10"/>
      <sheetName val="_SHOPLIST_xls__VWVU))tÏØ0__50"/>
      <sheetName val="_SHOPLIST_xls__VWVU))tÏØ0__51"/>
      <sheetName val="_SHOPLIST_xls__SHOPLIST_xls_725"/>
      <sheetName val="_SHOPLIST_xls__SHOPLIST_xls__10"/>
      <sheetName val="_SHOPLIST_xls_7010"/>
      <sheetName val="_SHOPLIST_xls_70,10"/>
      <sheetName val="_SHOPLIST_xls__VWVU))tÏØ0__52"/>
      <sheetName val="_SHOPLIST_xls__VWVU))tÏØ0__53"/>
      <sheetName val="_SHOPLIST_xls__VWVU))tÏØ0__54"/>
      <sheetName val="_SHOPLIST_xls_70,_0s«_iÆø_í¬_10"/>
      <sheetName val="_SHOPLIST_xls_70_,_0_s«i_Æøí¬10"/>
      <sheetName val="Geneí¬_x005f_x005f_"/>
      <sheetName val="70_x005f_x005f_x005"/>
      <sheetName val="_SHOPLIST.xls__VWVU))tÏØ0__8"/>
      <sheetName val="_SHOPLIST.xls__VWVU))tÏØ0__9"/>
      <sheetName val="_SHOPLIST_xls__VWVU))tÏØ0__61"/>
      <sheetName val="_SHOPLIST_xls__VWVU))tÏØ0__71"/>
      <sheetName val="ConferenceCentre_x0"/>
      <sheetName val="Bill 3 Boutique"/>
      <sheetName val="SUBS SUM"/>
      <sheetName val="제출내역 (2)"/>
      <sheetName val="BoQ(2)"/>
      <sheetName val="tower and monopoles "/>
      <sheetName val="ASD Sum of Parts"/>
      <sheetName val="Spacing of Delineators"/>
      <sheetName val="70,/0s«iÆøí¬i6"/>
      <sheetName val="/VW1"/>
      <sheetName val="70,/0s«iÆøí¬i7"/>
      <sheetName val="/VW2"/>
      <sheetName val="/VWVU))tÏØ0__31"/>
      <sheetName val="70,/0s«_iÆø_í¬_i1"/>
      <sheetName val="70?,/0?s«i?Æøí¬i1"/>
      <sheetName val="/VWVU))tÏØ0__32"/>
      <sheetName val="70,/0s«_iÆø_í¬_i2"/>
      <sheetName val="70?,/0?s«i?Æøí¬i2"/>
      <sheetName val="704"/>
      <sheetName val="[S1"/>
      <sheetName val="705"/>
      <sheetName val="706"/>
      <sheetName val="[S2"/>
      <sheetName val="[SHOPLIST_xls]710"/>
      <sheetName val="70,/0s«iÆøí¬i8"/>
      <sheetName val="/VW3"/>
      <sheetName val="[SHOPLIST_xls]711"/>
      <sheetName val="[SHOPLIST_xls][S3"/>
      <sheetName val="70,3"/>
      <sheetName val="/VWVU))tÏØ0__33"/>
      <sheetName val="70,/0s«_iÆø_í¬_i3"/>
      <sheetName val="70?,/0?s«i?Æøí¬i3"/>
      <sheetName val="[SHOPLIST_xls]720"/>
      <sheetName val="70,/0s«iÆøí¬i13"/>
      <sheetName val="/VW8"/>
      <sheetName val="/VWVU))tÏØ0__40"/>
      <sheetName val="/VWVU))tÏØ0__41"/>
      <sheetName val="[SHOPLIST_xls]721"/>
      <sheetName val="[SHOPLIST_xls][S8"/>
      <sheetName val="708"/>
      <sheetName val="70,8"/>
      <sheetName val="/VWVU))tÏØ0__42"/>
      <sheetName val="/VWVU))tÏØ0__43"/>
      <sheetName val="/VWVU))tÏØ0__44"/>
      <sheetName val="70,/0s«_iÆø_í¬_i8"/>
      <sheetName val="70?,/0?s«i?Æøí¬i8"/>
      <sheetName val="70,/0s«iÆøí¬i10"/>
      <sheetName val="[SHOPLIST_xls]714"/>
      <sheetName val="/VW5"/>
      <sheetName val="[SHOPLIST_xls]715"/>
      <sheetName val="[SHOPLIST_xls][S5"/>
      <sheetName val="70,5"/>
      <sheetName val="/VWVU))tÏØ0__25"/>
      <sheetName val="/VWVU))tÏØ0__35"/>
      <sheetName val="70,/0s«_iÆø_í¬_i5"/>
      <sheetName val="70?,/0?s«i?Æøí¬i5"/>
      <sheetName val="70,/0s«iÆøí¬i9"/>
      <sheetName val="[SHOPLIST_xls]712"/>
      <sheetName val="/VW4"/>
      <sheetName val="[SHOPLIST_xls]713"/>
      <sheetName val="[SHOPLIST_xls][S4"/>
      <sheetName val="70,4"/>
      <sheetName val="/VWVU))tÏØ0__24"/>
      <sheetName val="/VWVU))tÏØ0__34"/>
      <sheetName val="70,/0s«_iÆø_í¬_i4"/>
      <sheetName val="70?,/0?s«i?Æøí¬i4"/>
      <sheetName val="70,/0s«iÆøí¬i12"/>
      <sheetName val="[SHOPLIST_xls]718"/>
      <sheetName val="/VW7"/>
      <sheetName val="/VWVU))tÏØ0__29"/>
      <sheetName val="/VWVU))tÏØ0__30"/>
      <sheetName val="[SHOPLIST_xls]719"/>
      <sheetName val="[SHOPLIST_xls][S7"/>
      <sheetName val="707"/>
      <sheetName val="70,7"/>
      <sheetName val="/VWVU))tÏØ0__37"/>
      <sheetName val="/VWVU))tÏØ0__38"/>
      <sheetName val="/VWVU))tÏØ0__39"/>
      <sheetName val="70,/0s«_iÆø_í¬_i7"/>
      <sheetName val="70?,/0?s«i?Æøí¬i7"/>
      <sheetName val="70,/0s«iÆøí¬i11"/>
      <sheetName val="[SHOPLIST_xls]716"/>
      <sheetName val="/VW6"/>
      <sheetName val="/VWVU))tÏØ0__26"/>
      <sheetName val="[SHOPLIST_xls]717"/>
      <sheetName val="[SHOPLIST_xls][S6"/>
      <sheetName val="70,6"/>
      <sheetName val="/VWVU))tÏØ0__27"/>
      <sheetName val="/VWVU))tÏØ0__28"/>
      <sheetName val="/VWVU))tÏØ0__36"/>
      <sheetName val="70,/0s«_iÆø_í¬_i6"/>
      <sheetName val="70?,/0?s«i?Æøí¬i6"/>
      <sheetName val="[SHOPLIST_xls]722"/>
      <sheetName val="70,/0s«iÆøí¬i14"/>
      <sheetName val="/VW9"/>
      <sheetName val="/VWVU))tÏØ0__45"/>
      <sheetName val="/VWVU))tÏØ0__46"/>
      <sheetName val="[SHOPLIST_xls]723"/>
      <sheetName val="[SHOPLIST_xls][S9"/>
      <sheetName val="709"/>
      <sheetName val="70,9"/>
      <sheetName val="/VWVU))tÏØ0__47"/>
      <sheetName val="/VWVU))tÏØ0__48"/>
      <sheetName val="/VWVU))tÏØ0__49"/>
      <sheetName val="70,/0s«_iÆø_í¬_i9"/>
      <sheetName val="70?,/0?s«i?Æøí¬i9"/>
      <sheetName val="[SHOPLIST_xls]724"/>
      <sheetName val="70,/0s«iÆøí¬i15"/>
      <sheetName val="/VW10"/>
      <sheetName val="/VWVU))tÏØ0__50"/>
      <sheetName val="/VWVU))tÏØ0__51"/>
      <sheetName val="[SHOPLIST_xls]725"/>
      <sheetName val="[SHOPLIST_xls][10"/>
      <sheetName val="7010"/>
      <sheetName val="70,10"/>
      <sheetName val="/VWVU))tÏØ0__52"/>
      <sheetName val="/VWVU))tÏØ0__53"/>
      <sheetName val="/VWVU))tÏØ0__54"/>
      <sheetName val="70,/0s«_iÆø_í¬_10"/>
      <sheetName val="70?,/0?s«i?Æøí¬10"/>
      <sheetName val="/VW"/>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3"/>
      <sheetName val="14"/>
      <sheetName val="EATON SUMMARY"/>
      <sheetName val="Sump"/>
      <sheetName val="Outline Cost - Five star Hotel"/>
      <sheetName val="Insts"/>
      <sheetName val="MG"/>
      <sheetName val="TB"/>
      <sheetName val="Field Values"/>
      <sheetName val="Balustrade"/>
      <sheetName val="CFForecast detail"/>
      <sheetName val="Mat.Cost"/>
      <sheetName val="Measurements"/>
      <sheetName val="Flooring"/>
      <sheetName val="Ceilings"/>
      <sheetName val="ACAD Finishes"/>
      <sheetName val="Site Details"/>
      <sheetName val="Chair"/>
      <sheetName val="Site Area Statement"/>
      <sheetName val="Doors"/>
      <sheetName val="GM &amp; TA"/>
      <sheetName val="Macro"/>
      <sheetName val="Scaff-Rose"/>
      <sheetName val="10. &amp; 11. Rate Code &amp; BQ"/>
      <sheetName val="EATON_SUMMARY"/>
      <sheetName val="Outline_Cost_-_Five_star_Hotel"/>
      <sheetName val="sept-plan"/>
      <sheetName val="P&amp;LSum"/>
      <sheetName val="key dates"/>
      <sheetName val="Actuals"/>
      <sheetName val="Basement Budget"/>
      <sheetName val="개시대사_(2)"/>
      <sheetName val="6_2_Floor_Finishes"/>
      <sheetName val="[SHOPLIST.xls]70_x005f_x0000___0_x0_3"/>
      <sheetName val="[SHOPLIST.xls]_SHOPLIST_xls_104"/>
      <sheetName val="[SHOPLIST.xls]_SHOPLIST_xls_105"/>
      <sheetName val="[SHOPLIST.xls]_SHOPLIST_xls_106"/>
      <sheetName val="[SHOPLIST.xls]_SHOPLIST_xls_107"/>
      <sheetName val="[SHOPLIST.xls]_SHOPLIST_xls_108"/>
      <sheetName val="[SHOPLIST.xls]_SHOPLIST_xls_109"/>
      <sheetName val="[SHOPLIST.xls]_SHOPLIST_xls_110"/>
      <sheetName val="[SHOPLIST.xls]_SHOPLIST_xls_111"/>
      <sheetName val="[SHOPLIST.xls]_SHOPLIST_xls_112"/>
      <sheetName val="[SHOPLIST.xls]_SHOPLIST_xls_113"/>
      <sheetName val="[SHOPLIST.xls]_SHOPLIST_xls_114"/>
      <sheetName val="[SHOPLIST.xls]_SHOPLIST_xls_115"/>
      <sheetName val="[SHOPLIST.xls]_SHOPLIST_xls_116"/>
      <sheetName val="[SHOPLIST.xls]_SHOPLIST_xls_117"/>
      <sheetName val="[SHOPLIST.xls]_SHOPLIST_xls_118"/>
      <sheetName val="[SHOPLIST.xls]_SHOPLIST_xls_119"/>
      <sheetName val="[SHOPLIST.xls]_SHOPLIST_xls_120"/>
      <sheetName val="[SHOPLIST.xls]_SHOPLIST_xls_121"/>
      <sheetName val="[SHOPLIST.xls]_SHOPLIST_xls_122"/>
      <sheetName val="[SHOPLIST.xls]_SHOPLIST_xls_123"/>
      <sheetName val="[SHOPLIST.xls]_SHOPLIST_xls_124"/>
      <sheetName val="[SHOPLIST.xls]_SHOPLIST_xls_125"/>
      <sheetName val="[SHOPLIST.xls]_SHOPLIST_xls_126"/>
      <sheetName val="[SHOPLIST.xls]_SHOPLIST_xls_127"/>
      <sheetName val="[SHOPLIST.xls]_SHOPLIST_xls_128"/>
      <sheetName val="[SHOPLIST.xls]_SHOPLIST_xls_129"/>
      <sheetName val="[SHOPLIST.xls]_SHOPLIST_xls_130"/>
      <sheetName val="[SHOPLIST.xls]_SHOPLIST_xls_131"/>
      <sheetName val="[SHOPLIST.xls]_SHOPLIST_xls_132"/>
      <sheetName val="[SHOPLIST.xls]_SHOPLIST_xls_133"/>
      <sheetName val="[SHOPLIST.xls]_SHOPLIST_xls_134"/>
      <sheetName val="[SHOPLIST.xls]_SHOPLIST_xls_135"/>
      <sheetName val="[SHOPLIST.xls]_SHOPLIST_xls_136"/>
      <sheetName val="[SHOPLIST.xls]_SHOPLIST_xls_137"/>
      <sheetName val="[SHOPLIST.xls]_SHOPLIST_xls_138"/>
      <sheetName val="[SHOPLIST.xls]_SHOPLIST_xls_139"/>
      <sheetName val="[SHOPLIST.xls]_SHOPLIST_xls_140"/>
      <sheetName val="[SHOPLIST.xls]_SHOPLIST_xls_141"/>
      <sheetName val="[SHOPLIST.xls]_SHOPLIST_xls_142"/>
      <sheetName val="[SHOPLIST.xls]_SHOPLIST_xls_143"/>
      <sheetName val="[SHOPLIST.xls]_SHOPLIST_xls_144"/>
      <sheetName val="[SHOPLIST.xls]_SHOPLIST_xls_145"/>
      <sheetName val="[SHOPLIST.xls]_SHOPLIST_xls_146"/>
      <sheetName val="[SHOPLIST.xls]_SHOPLIST_xls_147"/>
      <sheetName val="[SHOPLIST.xls]_SHOPLIST_xls_148"/>
      <sheetName val="[SHOPLIST.xls]_SHOPLIST_xls_149"/>
      <sheetName val="[SHOPLIST.xls]_SHOPLIST_xls_150"/>
      <sheetName val="[SHOPLIST.xls]_SHOPLIST_xls_151"/>
      <sheetName val="[SHOPLIST.xls]_SHOPLIST_xls_152"/>
      <sheetName val="[SHOPLIST.xls]_SHOPLIST_xls_153"/>
      <sheetName val="[SHOPLIST.xls]_SHOPLIST_xls_154"/>
      <sheetName val="[SHOPLIST.xls]_SHOPLIST_xls_155"/>
      <sheetName val="[SHOPLIST.xls]_SHOPLIST_xls_156"/>
      <sheetName val="[SHOPLIST.xls]_SHOPLIST_xls_157"/>
      <sheetName val="[SHOPLIST.xls]_SHOPLIST_xls_158"/>
      <sheetName val="[SHOPLIST.xls]_SHOPLIST_xls_159"/>
      <sheetName val="[SHOPLIST.xls]_SHOPLIST_xls_160"/>
      <sheetName val="[SHOPLIST.xls]_SHOPLIST_xls_161"/>
      <sheetName val="[SHOPLIST.xls]_SHOPLIST_xls_162"/>
      <sheetName val="[SHOPLIST.xls]_SHOPLIST_xls_163"/>
      <sheetName val="[SHOPLIST.xls]_SHOPLIST_xls_164"/>
      <sheetName val="[SHOPLIST.xls]_SHOPLIST_xls_165"/>
      <sheetName val="[SHOPLIST.xls]_SHOPLIST_xls_166"/>
      <sheetName val="[SHOPLIST.xls]_SHOPLIST_xls_167"/>
      <sheetName val="[SHOPLIST.xls]_SHOPLIST_xls_168"/>
      <sheetName val="[SHOPLIST.xls]_SHOPLIST_xls_169"/>
      <sheetName val="[SHOPLIST.xls]_SHOPLIST_xls_170"/>
      <sheetName val="[SHOPLIST.xls]_SHOPLIST_xls_171"/>
      <sheetName val="[SHOPLIST.xls]_SHOPLIST_xls_172"/>
      <sheetName val="[SHOPLIST.xls]_SHOPLIST_xls_173"/>
      <sheetName val="[SHOPLIST.xls]_SHOPLIST_xls_174"/>
      <sheetName val="[SHOPLIST.xls]_SHOPLIST_xls_175"/>
      <sheetName val="[SHOPLIST.xls]_SHOPLIST_xls_176"/>
      <sheetName val="[SHOPLIST.xls]_SHOPLIST_xls_177"/>
      <sheetName val="[SHOPLIST.xls]_SHOPLIST_xls_178"/>
      <sheetName val="[SHOPLIST.xls]_SHOPLIST_xls_179"/>
      <sheetName val="[SHOPLIST.xls]_SHOPLIST_xls_180"/>
      <sheetName val="[SHOPLIST.xls]_SHOPLIST_xls_181"/>
      <sheetName val="[SHOPLIST.xls]_SHOPLIST_xls_182"/>
      <sheetName val="[SHOPLIST.xls]_SHOPLIST_xls_183"/>
      <sheetName val="[SHOPLIST.xls]_SHOPLIST_xls_184"/>
      <sheetName val="[SHOPLIST.xls]_SHOPLIST_xls_185"/>
      <sheetName val="[SHOPLIST.xls]_SHOPLIST_xls_186"/>
      <sheetName val="[SHOPLIST.xls]_SHOPLIST_xls_187"/>
      <sheetName val="[SHOPLIST.xls]_SHOPLIST_xls_188"/>
      <sheetName val="[SHOPLIST.xls]_SHOPLIST_xls_189"/>
      <sheetName val="[SHOPLIST.xls]_SHOPLIST_xls_190"/>
      <sheetName val="[SHOPLIST.xls]_SHOPLIST_xls_191"/>
      <sheetName val="[SHOPLIST.xls]_SHOPLIST_xls_192"/>
      <sheetName val="[SHOPLIST.xls]_SHOPLIST_xls_193"/>
      <sheetName val="[SHOPLIST.xls]_SHOPLIST_xls_194"/>
      <sheetName val="[SHOPLIST.xls]_SHOPLIST_xls_195"/>
      <sheetName val="[SHOPLIST.xls]_SHOPLIST_xls_196"/>
      <sheetName val="[SHOPLIST.xls]_SHOPLIST_xls_197"/>
      <sheetName val="[SHOPLIST.xls]_SHOPLIST_xls_198"/>
      <sheetName val="[SHOPLIST.xls]_SHOPLIST_xls_199"/>
      <sheetName val="[SHOPLIST.xls]_SHOPLIST_xls_200"/>
      <sheetName val="[SHOPLIST.xls]_SHOPLIST_xls_201"/>
      <sheetName val="[SHOPLIST.xls]_SHOPLIST_xls_202"/>
      <sheetName val="[SHOPLIST.xls]_SHOPLIST_xls_203"/>
      <sheetName val="[SHOPLIST.xls]_SHOPLIST_xls_204"/>
      <sheetName val="[SHOPLIST.xls]_SHOPLIST_xls_205"/>
      <sheetName val="[SHOPLIST.xls]_SHOPLIST_xls_206"/>
      <sheetName val="[SHOPLIST.xls]_SHOPLIST_xls_207"/>
      <sheetName val="[SHOPLIST.xls]_SHOPLIST_xls_208"/>
      <sheetName val="[SHOPLIST.xls]_SHOPLIST_xls_209"/>
      <sheetName val="[SHOPLIST.xls][SHOPLIST.xls]_59"/>
      <sheetName val="[SHOPLIST.xls][SHOPLIST.xls]_60"/>
      <sheetName val="[SHOPLIST.xls][SHOPLIST.xls]_61"/>
      <sheetName val="[SHOPLIST.xls][SHOPLIST.xls]_62"/>
      <sheetName val="[SHOPLIST.xls][SHOPLIST.xls]_63"/>
      <sheetName val="[SHOPLIST.xls][SHOPLIST.xls]_64"/>
      <sheetName val="[SHOPLIST.xls][SHOPLIST.xls]_65"/>
      <sheetName val="[SHOPLIST.xls][SHOPLIST.xls]_66"/>
      <sheetName val="[SHOPLIST.xls][SHOPLIST.xls]_67"/>
      <sheetName val="[SHOPLIST.xls][SHOPLIST.xls]_68"/>
      <sheetName val="[SHOPLIST.xls][SHOPLIST.xls]_69"/>
      <sheetName val="[SHOPLIST.xls][SHOPLIST.xls]_70"/>
      <sheetName val="[SHOPLIST.xls][SHOPLIST.xls]_71"/>
      <sheetName val="[SHOPLIST.xls][SHOPLIST.xls]_72"/>
      <sheetName val="[SHOPLIST.xls][SHOPLIST.xls]_73"/>
      <sheetName val="[SHOPLIST.xls][SHOPLIST.xls]_74"/>
      <sheetName val="[SHOPLIST.xls][SHOPLIST.xls]_75"/>
      <sheetName val="[SHOPLIST.xls][SHOPLIST.xls]_76"/>
      <sheetName val="[SHOPLIST.xls][SHOPLIST.xls]_77"/>
      <sheetName val="[SHOPLIST.xls][SHOPLIST.xls]_78"/>
      <sheetName val="[SHOPLIST.xls][SHOPLIST.xls]_79"/>
      <sheetName val="[SHOPLIST.xls][SHOPLIST.xls]_80"/>
      <sheetName val="[SHOPLIST.xls][SHOPLIST.xls]_81"/>
      <sheetName val="[SHOPLIST.xls][SHOPLIST.xls]_82"/>
      <sheetName val="[SHOPLIST.xls][SHOPLIST.xls]_83"/>
      <sheetName val="[SHOPLIST.xls][SHOPLIST.xls]_84"/>
      <sheetName val="[SHOPLIST.xls][SHOPLIST.xls]_85"/>
      <sheetName val="[SHOPLIST.xls][SHOPLIST.xls]_86"/>
      <sheetName val="[SHOPLIST.xls][SHOPLIST.xls]_87"/>
      <sheetName val="[SHOPLIST.xls][SHOPLIST.xls]_88"/>
      <sheetName val="[SHOPLIST.xls][SHOPLIST.xls]_89"/>
      <sheetName val="[SHOPLIST.xls][SHOPLIST.xls]_90"/>
      <sheetName val="[SHOPLIST.xls][SHOPLIST.xls]_91"/>
      <sheetName val="[SHOPLIST.xls][SHOPLIST.xls]_92"/>
      <sheetName val="[SHOPLIST.xls][SHOPLIST.xls]_93"/>
      <sheetName val="[SHOPLIST.xls]70___0_s__i_____8"/>
      <sheetName val="[SHOPLIST.xls]_VW__VU_________6"/>
      <sheetName val="[SHOPLIST.xls]_VW__VU_________7"/>
      <sheetName val="[SHOPLIST.xls]70___0_s__i_____9"/>
      <sheetName val="[SHOPLIST.xls]70_x005f_x0000___0_x0_4"/>
      <sheetName val="[SHOPLIST.xls][SHOPLIST.xls]_94"/>
      <sheetName val="[SHOPLIST.xls]70___0_s__i____10"/>
      <sheetName val="[SHOPLIST.xls]_SHOPLIST_xls_210"/>
      <sheetName val="[SHOPLIST.xls]_SHOPLIST_xls_211"/>
      <sheetName val="[SHOPLIST.xls][SHOPLIST.xls]_95"/>
      <sheetName val="[SHOPLIST.xls][SHOPLIST.xls]_96"/>
      <sheetName val="[SHOPLIST.xls]_SHOPLIST_xls_212"/>
      <sheetName val="[SHOPLIST.xls]_SHOPLIST_xls_213"/>
      <sheetName val="[SHOPLIST.xls]_SHOPLIST_xls_214"/>
      <sheetName val="[SHOPLIST.xls]_SHOPLIST_xls_215"/>
      <sheetName val="[SHOPLIST.xls]_SHOPLIST_xls_216"/>
      <sheetName val="[SHOPLIST.xls]_SHOPLIST_xls_217"/>
      <sheetName val="[SHOPLIST.xls]_SHOPLIST_xls_218"/>
      <sheetName val="[SHOPLIST.xls]_SHOPLIST_xls_219"/>
      <sheetName val="[SHOPLIST.xls]_SHOPLIST_xls_220"/>
      <sheetName val="[SHOPLIST.xls]_SHOPLIST_xls_221"/>
      <sheetName val="[SHOPLIST.xls]_SHOPLIST_xls_222"/>
      <sheetName val="[SHOPLIST.xls]_SHOPLIST_xls_223"/>
      <sheetName val="[SHOPLIST.xls]_SHOPLIST_xls_224"/>
      <sheetName val="[SHOPLIST.xls]_SHOPLIST_xls_225"/>
      <sheetName val="[SHOPLIST.xls]_SHOPLIST_xls_226"/>
      <sheetName val="[SHOPLIST.xls]_SHOPLIST_xls_227"/>
      <sheetName val="[SHOPLIST.xls]_SHOPLIST_xls_228"/>
      <sheetName val="[SHOPLIST.xls]_SHOPLIST_xls_229"/>
      <sheetName val="[SHOPLIST.xls]_SHOPLIST_xls_230"/>
      <sheetName val="[SHOPLIST.xls]_SHOPLIST_xls_231"/>
      <sheetName val="[SHOPLIST.xls]_SHOPLIST_xls_232"/>
      <sheetName val="[SHOPLIST.xls]_SHOPLIST_xls_233"/>
      <sheetName val="[SHOPLIST.xls]_SHOPLIST_xls_234"/>
      <sheetName val="[SHOPLIST.xls]_SHOPLIST_xls_235"/>
      <sheetName val="[SHOPLIST.xls]_SHOPLIST_xls_236"/>
      <sheetName val="[SHOPLIST.xls]_SHOPLIST_xls_237"/>
      <sheetName val="[SHOPLIST.xls]_SHOPLIST_xls_238"/>
      <sheetName val="[SHOPLIST.xls]_SHOPLIST_xls_239"/>
      <sheetName val="[SHOPLIST.xls]_SHOPLIST_xls_240"/>
      <sheetName val="[SHOPLIST.xls]_SHOPLIST_xls_241"/>
      <sheetName val="[SHOPLIST.xls]_SHOPLIST_xls_242"/>
      <sheetName val="[SHOPLIST.xls]_SHOPLIST_xls_243"/>
      <sheetName val="[SHOPLIST.xls]_SHOPLIST_xls_244"/>
      <sheetName val="[SHOPLIST.xls]_SHOPLIST_xls_245"/>
      <sheetName val="[SHOPLIST.xls]_SHOPLIST_xls_246"/>
      <sheetName val="[SHOPLIST.xls]_SHOPLIST_xls_247"/>
      <sheetName val="[SHOPLIST.xls]_SHOPLIST_xls_248"/>
      <sheetName val="[SHOPLIST.xls]_SHOPLIST_xls_249"/>
      <sheetName val="[SHOPLIST.xls]_SHOPLIST_xls_250"/>
      <sheetName val="[SHOPLIST.xls][SHOPLIST.xls]_97"/>
      <sheetName val="[SHOPLIST.xls]_SHOPLIST_xls_251"/>
      <sheetName val="[SHOPLIST.xls]_SHOPLIST_xls_252"/>
      <sheetName val="[SHOPLIST.xls]_SHOPLIST_xls_253"/>
      <sheetName val="[SHOPLIST.xls]_SHOPLIST_xls_254"/>
      <sheetName val="[SHOPLIST.xls]_SHOPLIST_xls_255"/>
      <sheetName val="[SHOPLIST.xls]_SHOPLIST_xls_256"/>
      <sheetName val="[SHOPLIST.xls]_SHOPLIST_xls_257"/>
      <sheetName val="[SHOPLIST.xls]_SHOPLIST_xls_258"/>
      <sheetName val="[SHOPLIST.xls]_SHOPLIST_xls_259"/>
      <sheetName val="[SHOPLIST.xls]_SHOPLIST_xls_260"/>
      <sheetName val="[SHOPLIST.xls]_SHOPLIST_xls_261"/>
      <sheetName val="[SHOPLIST.xls]_SHOPLIST_xls_262"/>
      <sheetName val="[SHOPLIST.xls]_SHOPLIST_xls_263"/>
      <sheetName val="[SHOPLIST.xls]_SHOPLIST_xls_264"/>
      <sheetName val="[SHOPLIST.xls]_SHOPLIST_xls_265"/>
      <sheetName val="[SHOPLIST.xls]_SHOPLIST_xls_266"/>
      <sheetName val="[SHOPLIST.xls]_SHOPLIST_xls_267"/>
      <sheetName val="[SHOPLIST.xls]_SHOPLIST_xls_268"/>
      <sheetName val="[SHOPLIST.xls]_SHOPLIST_xls_269"/>
      <sheetName val="[SHOPLIST.xls]_SHOPLIST_xls_270"/>
      <sheetName val="[SHOPLIST.xls]_SHOPLIST_xls_271"/>
      <sheetName val="[SHOPLIST.xls]_SHOPLIST_xls_272"/>
      <sheetName val="[SHOPLIST.xls]_SHOPLIST_xls_273"/>
      <sheetName val="[SHOPLIST.xls]_SHOPLIST_xls_274"/>
      <sheetName val="[SHOPLIST.xls]_SHOPLIST_xls_275"/>
      <sheetName val="[SHOPLIST.xls]_SHOPLIST_xls_276"/>
      <sheetName val="[SHOPLIST.xls]_SHOPLIST_xls_277"/>
      <sheetName val="[SHOPLIST.xls]_SHOPLIST_xls_278"/>
      <sheetName val="[SHOPLIST.xls]_SHOPLIST_xls_279"/>
      <sheetName val="[SHOPLIST.xls]_SHOPLIST_xls_280"/>
      <sheetName val="[SHOPLIST.xls]_SHOPLIST_xls_281"/>
      <sheetName val="[SHOPLIST.xls]_SHOPLIST_xls_282"/>
      <sheetName val="[SHOPLIST.xls]_SHOPLIST_xls_283"/>
      <sheetName val="[SHOPLIST.xls]_SHOPLIST_xls_284"/>
      <sheetName val="[SHOPLIST.xls]_SHOPLIST_xls_285"/>
      <sheetName val="[SHOPLIST.xls]_SHOPLIST_xls_286"/>
      <sheetName val="[SHOPLIST.xls]_SHOPLIST_xls_287"/>
      <sheetName val="[SHOPLIST.xls]_SHOPLIST_xls_288"/>
      <sheetName val="[SHOPLIST.xls]_SHOPLIST_xls_289"/>
      <sheetName val="[SHOPLIST.xls]_SHOPLIST_xls_290"/>
      <sheetName val="[SHOPLIST.xls]_SHOPLIST_xls_291"/>
      <sheetName val="[SHOPLIST.xls]_SHOPLIST_xls_292"/>
      <sheetName val="[SHOPLIST.xls]_SHOPLIST_xls_293"/>
      <sheetName val="[SHOPLIST.xls]_SHOPLIST_xls_294"/>
      <sheetName val="[SHOPLIST.xls]_SHOPLIST_xls_295"/>
      <sheetName val="[SHOPLIST.xls]_SHOPLIST_xls_296"/>
      <sheetName val="[SHOPLIST.xls]_SHOPLIST_xls_297"/>
      <sheetName val="[SHOPLIST.xls]_SHOPLIST_xls_298"/>
      <sheetName val="[SHOPLIST.xls]_SHOPLIST_xls_299"/>
      <sheetName val="[SHOPLIST.xls]_SHOPLIST_xls_300"/>
      <sheetName val="[SHOPLIST.xls]_SHOPLIST_xls_301"/>
      <sheetName val="[SHOPLIST.xls]_SHOPLIST_xls_302"/>
      <sheetName val="[SHOPLIST.xls]_SHOPLIST_xls_303"/>
      <sheetName val="[SHOPLIST.xls]_SHOPLIST_xls_304"/>
      <sheetName val="[SHOPLIST.xls]_SHOPLIST_xls_305"/>
      <sheetName val="[SHOPLIST.xls]_SHOPLIST_xls_306"/>
      <sheetName val="[SHOPLIST.xls]_SHOPLIST_xls_307"/>
      <sheetName val="[SHOPLIST.xls]_SHOPLIST_xls_308"/>
      <sheetName val="[SHOPLIST.xls]_SHOPLIST_xls_309"/>
      <sheetName val="[SHOPLIST.xls]_SHOPLIST_xls_310"/>
      <sheetName val="[SHOPLIST.xls]_SHOPLIST_xls_311"/>
      <sheetName val="[SHOPLIST.xls]_SHOPLIST_xls_312"/>
      <sheetName val="[SHOPLIST.xls]_SHOPLIST_xls_313"/>
      <sheetName val="[SHOPLIST.xls]_SHOPLIST_xls_314"/>
      <sheetName val="[SHOPLIST.xls]_SHOPLIST_xls_315"/>
      <sheetName val="[SHOPLIST.xls]_SHOPLIST_xls_316"/>
      <sheetName val="[SHOPLIST.xls]_SHOPLIST_xls_317"/>
      <sheetName val="[SHOPLIST.xls][SHOPLIST.xls]_98"/>
      <sheetName val="[SHOPLIST.xls][SHOPLIST.xls]_99"/>
      <sheetName val="[SHOPLIST.xls]_SHOPLIST_xls_320"/>
      <sheetName val="[SHOPLIST.xls]_SHOPLIST_xls_321"/>
      <sheetName val="[SHOPLIST.xls]_SHOPLIST_xls_322"/>
      <sheetName val="[SHOPLIST.xls]_SHOPLIST_xls_323"/>
      <sheetName val="[SHOPLIST.xls]_SHOPLIST_xls_324"/>
      <sheetName val="[SHOPLIST.xls]_SHOPLIST_xls_325"/>
      <sheetName val="[SHOPLIST.xls]_SHOPLIST_xls_326"/>
      <sheetName val="[SHOPLIST.xls]_SHOPLIST_xls_327"/>
      <sheetName val="[SHOPLIST.xls]_SHOPLIST_xls_328"/>
      <sheetName val="[SHOPLIST.xls]_SHOPLIST_xls_329"/>
      <sheetName val="[SHOPLIST.xls]_SHOPLIST_xls_330"/>
      <sheetName val="[SHOPLIST.xls]_SHOPLIST_xls_331"/>
      <sheetName val="[SHOPLIST.xls]_SHOPLIST_xls_332"/>
      <sheetName val="[SHOPLIST.xls]_SHOPLIST_xls_333"/>
      <sheetName val="[SHOPLIST.xls]_SHOPLIST_xls_334"/>
      <sheetName val="[SHOPLIST.xls]_SHOPLIST_xls_335"/>
      <sheetName val="[SHOPLIST.xls]_SHOPLIST_xls_336"/>
      <sheetName val="[SHOPLIST.xls]_SHOPLIST_xls_337"/>
      <sheetName val="[SHOPLIST.xls]_SHOPLIST_xls_338"/>
      <sheetName val="[SHOPLIST.xls]_SHOPLIST_xls_339"/>
      <sheetName val="[SHOPLIST.xls]_SHOPLIST_xls_340"/>
      <sheetName val="[SHOPLIST.xls]_SHOPLIST_xls_341"/>
      <sheetName val="[SHOPLIST.xls]_SHOPLIST_xls_342"/>
      <sheetName val="[SHOPLIST.xls]_SHOPLIST_xls_343"/>
      <sheetName val="[SHOPLIST.xls]_SHOPLIST_xls_344"/>
      <sheetName val="[SHOPLIST.xls]_SHOPLIST_xls_345"/>
      <sheetName val="[SHOPLIST.xls]_SHOPLIST_xls_346"/>
      <sheetName val="[SHOPLIST.xls]_SHOPLIST_xls_347"/>
      <sheetName val="[SHOPLIST.xls]_SHOPLIST_xls_348"/>
      <sheetName val="[SHOPLIST.xls]_SHOPLIST_xls_349"/>
      <sheetName val="[SHOPLIST.xls]70___0_s__i____11"/>
      <sheetName val="[SHOPLIST.xls]_VW__VU_________8"/>
      <sheetName val="[SHOPLIST.xls]_VW__VU_________9"/>
      <sheetName val="[SHOPLIST.xls]70___0_s__i____12"/>
      <sheetName val="[SHOPLIST.xls]70_x005f_x0000___0_x0_5"/>
      <sheetName val="[SHOPLIST.xls]_SHOPLIST_xls_350"/>
      <sheetName val="[SHOPLIST.xls]70___0_s__i____13"/>
      <sheetName val="[SHOPLIST.xls]_SHOPLIST_xls_351"/>
      <sheetName val="[SHOPLIST.xls]_SHOPLIST_xls_352"/>
      <sheetName val="[SHOPLIST.xls]_SHOPLIST_xls_353"/>
      <sheetName val="[SHOPLIST.xls]_SHOPLIST_xls_354"/>
      <sheetName val="[SHOPLIST.xls]_SHOPLIST_xls_355"/>
      <sheetName val="[SHOPLIST.xls]_SHOPLIST_xls_356"/>
      <sheetName val="[SHOPLIST.xls]_SHOPLIST_xls_357"/>
      <sheetName val="[SHOPLIST.xls]_SHOPLIST_xls_358"/>
      <sheetName val="[SHOPLIST.xls]_SHOPLIST_xls_359"/>
      <sheetName val="[SHOPLIST.xls]_SHOPLIST_xls_360"/>
      <sheetName val="[SHOPLIST.xls]_SHOPLIST_xls_361"/>
      <sheetName val="[SHOPLIST.xls]_SHOPLIST_xls_362"/>
      <sheetName val="[SHOPLIST.xls]_SHOPLIST_xls_363"/>
      <sheetName val="[SHOPLIST.xls]_SHOPLIST_xls_364"/>
      <sheetName val="[SHOPLIST.xls]_SHOPLIST_xls_365"/>
      <sheetName val="[SHOPLIST.xls]_SHOPLIST_xls_366"/>
      <sheetName val="[SHOPLIST.xls]_SHOPLIST_xls_367"/>
      <sheetName val="[SHOPLIST.xls]_SHOPLIST_xls_368"/>
      <sheetName val="[SHOPLIST.xls]_SHOPLIST_xls_369"/>
      <sheetName val="[SHOPLIST.xls]_SHOPLIST_xls_370"/>
      <sheetName val="[SHOPLIST.xls]_SHOPLIST_xls_371"/>
      <sheetName val="[SHOPLIST.xls]_SHOPLIST_xls_372"/>
      <sheetName val="[SHOPLIST.xls]_SHOPLIST_xls_373"/>
      <sheetName val="[SHOPLIST.xls]_SHOPLIST_xls_374"/>
      <sheetName val="[SHOPLIST.xls]_SHOPLIST_xls_375"/>
      <sheetName val="[SHOPLIST.xls]_SHOPLIST_xls_376"/>
      <sheetName val="[SHOPLIST.xls]_SHOPLIST_xls_377"/>
      <sheetName val="[SHOPLIST.xls]_SHOPLIST_xls_378"/>
      <sheetName val="[SHOPLIST.xls]_SHOPLIST_xls_379"/>
      <sheetName val="[SHOPLIST.xls]_SHOPLIST_xls_380"/>
      <sheetName val="[SHOPLIST.xls]_SHOPLIST_xls_381"/>
      <sheetName val="[SHOPLIST.xls]_SHOPLIST_xls_382"/>
      <sheetName val="[SHOPLIST.xls]_SHOPLIST_xls_383"/>
      <sheetName val="[SHOPLIST.xls]_SHOPLIST_xls_384"/>
      <sheetName val="[SHOPLIST.xls]_SHOPLIST_xls_385"/>
      <sheetName val="[SHOPLIST.xls]_SHOPLIST_xls_386"/>
      <sheetName val="[SHOPLIST.xls]_SHOPLIST_xls_387"/>
      <sheetName val="[SHOPLIST.xls]_SHOPLIST_xls_388"/>
      <sheetName val="[SHOPLIST.xls]_SHOPLIST_xls_389"/>
      <sheetName val="[SHOPLIST.xls]_SHOPLIST_xls_390"/>
      <sheetName val="[SHOPLIST.xls]_SHOPLIST_xls_391"/>
      <sheetName val="[SHOPLIST.xls]_SHOPLIST_xls_392"/>
      <sheetName val="[SHOPLIST.xls]_SHOPLIST_xls_393"/>
      <sheetName val="[SHOPLIST.xls]_SHOPLIST_xls_394"/>
      <sheetName val="[SHOPLIST.xls]_SHOPLIST_xls_395"/>
      <sheetName val="[SHOPLIST.xls]_SHOPLIST_xls_396"/>
      <sheetName val="[SHOPLIST.xls]_SHOPLIST_xls_397"/>
      <sheetName val="[SHOPLIST.xls]_SHOPLIST_xls_398"/>
      <sheetName val="[SHOPLIST.xls]_SHOPLIST_xls_399"/>
      <sheetName val="[SHOPLIST.xls]_SHOPLIST_xls_400"/>
      <sheetName val="[SHOPLIST.xls]_SHOPLIST_xls_401"/>
      <sheetName val="[SHOPLIST.xls]_SHOPLIST_xls_402"/>
      <sheetName val="[SHOPLIST.xls]_SHOPLIST_xls_403"/>
      <sheetName val="[SHOPLIST.xls]_SHOPLIST_xls_404"/>
      <sheetName val="[SHOPLIST.xls]_SHOPLIST_xls_405"/>
      <sheetName val="[SHOPLIST.xls]_SHOPLIST_xls_406"/>
      <sheetName val="[SHOPLIST.xls]_SHOPLIST_xls_407"/>
      <sheetName val="[SHOPLIST.xls]_SHOPLIST_xls_408"/>
      <sheetName val="[SHOPLIST.xls]_SHOPLIST_xls_409"/>
      <sheetName val="[SHOPLIST.xls]_SHOPLIST_xls_410"/>
      <sheetName val="[SHOPLIST.xls]_SHOPLIST_xls_411"/>
      <sheetName val="[SHOPLIST.xls]_SHOPLIST_xls_412"/>
      <sheetName val="[SHOPLIST.xls]_SHOPLIST_xls_413"/>
      <sheetName val="[SHOPLIST.xls]_SHOPLIST_xls_414"/>
      <sheetName val="[SHOPLIST.xls]_SHOPLIST_xls_415"/>
      <sheetName val="[SHOPLIST.xls]_SHOPLIST_xls_416"/>
      <sheetName val="[SHOPLIST.xls]_SHOPLIST_xls_417"/>
      <sheetName val="[SHOPLIST.xls]_SHOPLIST_xls_418"/>
      <sheetName val="[SHOPLIST.xls]_SHOPLIST_xls_419"/>
      <sheetName val="[SHOPLIST.xls]_SHOPLIST_xls_420"/>
      <sheetName val="[SHOPLIST.xls]_SHOPLIST_xls_421"/>
      <sheetName val="[SHOPLIST.xls]_SHOPLIST_xls_422"/>
      <sheetName val="[SHOPLIST.xls]_SHOPLIST_xls_423"/>
      <sheetName val="[SHOPLIST.xls]_SHOPLIST_xls_424"/>
      <sheetName val="[SHOPLIST.xls]_SHOPLIST_xls_425"/>
      <sheetName val="[SHOPLIST.xls]_SHOPLIST_xls_426"/>
      <sheetName val="[SHOPLIST.xls]_SHOPLIST_xls_427"/>
      <sheetName val="[SHOPLIST.xls]_SHOPLIST_xls_428"/>
      <sheetName val="[SHOPLIST.xls]_SHOPLIST_xls_429"/>
      <sheetName val="[SHOPLIST.xls]_SHOPLIST_xls_430"/>
      <sheetName val="[SHOPLIST.xls]_SHOPLIST_xls_431"/>
      <sheetName val="[SHOPLIST.xls]_SHOPLIST_xls_432"/>
      <sheetName val="[SHOPLIST.xls]_SHOPLIST_xls_433"/>
      <sheetName val="[SHOPLIST.xls]_SHOPLIST_xls_434"/>
      <sheetName val="[SHOPLIST.xls]_SHOPLIST_xls_435"/>
      <sheetName val="[SHOPLIST.xls]_SHOPLIST_xls_436"/>
      <sheetName val="[SHOPLIST.xls]_SHOPLIST_xls_437"/>
      <sheetName val="[SHOPLIST.xls]_SHOPLIST_xls_438"/>
      <sheetName val="[SHOPLIST.xls]_SHOPLIST_xls_439"/>
      <sheetName val="[SHOPLIST.xls]_SHOPLIST_xls_440"/>
      <sheetName val="[SHOPLIST.xls]_SHOPLIST_xls_441"/>
      <sheetName val="[SHOPLIST.xls]_SHOPLIST_xls_442"/>
      <sheetName val="[SHOPLIST.xls]_SHOPLIST_xls_443"/>
      <sheetName val="[SHOPLIST.xls]_SHOPLIST_xls_444"/>
      <sheetName val="[SHOPLIST.xls]_SHOPLIST_xls_445"/>
      <sheetName val="[SHOPLIST.xls]_SHOPLIST_xls_446"/>
      <sheetName val="[SHOPLIST.xls]_SHOPLIST_xls_447"/>
      <sheetName val="[SHOPLIST.xls]_SHOPLIST_xls_448"/>
      <sheetName val="[SHOPLIST.xls]_SHOPLIST_xls_449"/>
      <sheetName val="[SHOPLIST.xls]_SHOPLIST_xls_450"/>
      <sheetName val="[SHOPLIST.xls]_SHOPLIST_xls_451"/>
      <sheetName val="[SHOPLIST.xls]_SHOPLIST_xls_452"/>
      <sheetName val="[SHOPLIST.xls]_SHOPLIST_xls_453"/>
      <sheetName val="[SHOPLIST.xls]_SHOPLIST_xls_454"/>
      <sheetName val="[SHOPLIST.xls]_SHOPLIST_xls_455"/>
      <sheetName val="[SHOPLIST.xls]_SHOPLIST_xls_456"/>
      <sheetName val="[SHOPLIST.xls]_SHOPLIST_xls_457"/>
      <sheetName val="[SHOPLIST.xls]_SHOPLIST_xls_458"/>
      <sheetName val="[SHOPLIST.xls]_SHOPLIST_xls_459"/>
      <sheetName val="[SHOPLIST.xls]_SHOPLIST_xls_460"/>
      <sheetName val="[SHOPLIST.xls]_SHOPLIST_xls_461"/>
      <sheetName val="[SHOPLIST.xls]70_x005f_x005f_x005f_x0000__4"/>
      <sheetName val="[SHOPLIST.xls]_SHOPLIST_xls_462"/>
      <sheetName val="[SHOPLIST.xls]_SHOPLIST_xls_463"/>
      <sheetName val="[SHOPLIST.xls]70_x005f_x005f_x005f_x0000__3"/>
      <sheetName val="[SHOPLIST.xls]_SHOPLIST_xls_318"/>
      <sheetName val="[SHOPLIST.xls]_SHOPLIST_xls_319"/>
      <sheetName val="Reference"/>
      <sheetName val="Income Statement"/>
      <sheetName val="SI_22"/>
      <sheetName val="TO_List"/>
      <sheetName val="CCTV_DATA"/>
      <sheetName val="FAL_intern"/>
      <sheetName val="Finansal_tamamlanma_Eğrisi4"/>
      <sheetName val="Dropdown_List4"/>
      <sheetName val="Contractor_Application1"/>
      <sheetName val="General_Summary1"/>
      <sheetName val="08_MEP_Summary1"/>
      <sheetName val="Addnl_works1"/>
      <sheetName val="B3__Material_on_Site-Detail1"/>
      <sheetName val="pile_Fabrication4"/>
      <sheetName val="precast_RC_element4"/>
      <sheetName val="New_Bld4"/>
      <sheetName val="HB_CEC_schd_4_24"/>
      <sheetName val="HB_CEC_schd_4_34"/>
      <sheetName val="HB_CEC_schd_5_24"/>
      <sheetName val="HB_CEC_schd_6_24"/>
      <sheetName val="HB_CEC_schd_7_24"/>
      <sheetName val="HB_CEC_schd_9_24"/>
      <sheetName val="Comp_equip1"/>
      <sheetName val="Doha_Farm4"/>
      <sheetName val="Cover_Page1"/>
      <sheetName val="Approved_INR_Claimed_Log_(2)1"/>
      <sheetName val="INR_Data1"/>
      <sheetName val="Dec_OCR1"/>
      <sheetName val="OCR_(APR1"/>
      <sheetName val="Survey_1"/>
      <sheetName val="INR_Summary_Sheet1"/>
      <sheetName val="ITR_Form_(Rev0)1"/>
      <sheetName val="ITR_Form_(SS)1"/>
      <sheetName val="ITR_Form_(Rev1)1"/>
      <sheetName val="Method_Statements1"/>
      <sheetName val="May_054"/>
      <sheetName val="April_054"/>
      <sheetName val="Aug_054"/>
      <sheetName val="July_054"/>
      <sheetName val="June_054"/>
      <sheetName val="Nov_054"/>
      <sheetName val="Oct_054"/>
      <sheetName val="Sep_054"/>
      <sheetName val="Grand_Summary_1"/>
      <sheetName val="Bill_No_01_-_GI_1"/>
      <sheetName val="combined_1"/>
      <sheetName val="summary-Optional_1"/>
      <sheetName val="B14_02_1"/>
      <sheetName val="Prov_Sum_1"/>
      <sheetName val="SI_221"/>
      <sheetName val="TO_List1"/>
      <sheetName val="CCTV_DATA1"/>
      <sheetName val="B2-DV_No_021"/>
      <sheetName val="FAL_intern1"/>
      <sheetName val="Finansal_tamamlanma_Eğrisi5"/>
      <sheetName val="Dropdown_List5"/>
      <sheetName val="Contractor_Application2"/>
      <sheetName val="General_Summary2"/>
      <sheetName val="08_MEP_Summary2"/>
      <sheetName val="Addnl_works2"/>
      <sheetName val="B3__Material_on_Site-Detail2"/>
      <sheetName val="pile_Fabrication5"/>
      <sheetName val="precast_RC_element5"/>
      <sheetName val="New_Bld5"/>
      <sheetName val="HB_CEC_schd_4_25"/>
      <sheetName val="HB_CEC_schd_4_35"/>
      <sheetName val="HB_CEC_schd_5_25"/>
      <sheetName val="HB_CEC_schd_6_25"/>
      <sheetName val="HB_CEC_schd_7_25"/>
      <sheetName val="HB_CEC_schd_9_25"/>
      <sheetName val="Comp_equip2"/>
      <sheetName val="B-3_2_EB2"/>
      <sheetName val="Doha_Farm5"/>
      <sheetName val="CIF_COST_ITEM2"/>
      <sheetName val="Cover_Page2"/>
      <sheetName val="Approved_INR_Claimed_Log_(2)2"/>
      <sheetName val="INR_Data2"/>
      <sheetName val="Dec_OCR2"/>
      <sheetName val="OCR_(APR2"/>
      <sheetName val="Survey_2"/>
      <sheetName val="INR_Summary_Sheet2"/>
      <sheetName val="ITR_Form_(Rev0)2"/>
      <sheetName val="ITR_Form_(SS)2"/>
      <sheetName val="ITR_Form_(Rev1)2"/>
      <sheetName val="Method_Statements2"/>
      <sheetName val="May_055"/>
      <sheetName val="April_055"/>
      <sheetName val="Aug_055"/>
      <sheetName val="July_055"/>
      <sheetName val="June_055"/>
      <sheetName val="Nov_055"/>
      <sheetName val="Oct_055"/>
      <sheetName val="Sep_055"/>
      <sheetName val="Grand_Summary_2"/>
      <sheetName val="Bill_No_01_-_GI_2"/>
      <sheetName val="combined_2"/>
      <sheetName val="summary-Optional_2"/>
      <sheetName val="B14_02_2"/>
      <sheetName val="Prov_Sum_2"/>
      <sheetName val="SI_222"/>
      <sheetName val="TO_List2"/>
      <sheetName val="CCTV_DATA2"/>
      <sheetName val="B04-A_-_DIA_SUDEER2"/>
      <sheetName val="04D_-_Tanmyat2"/>
      <sheetName val="13-_B04-B_&amp;_C2"/>
      <sheetName val="_SITE_09_B04-B&amp;C-AFAQ2"/>
      <sheetName val="CONSTRUCTION_COMPONENT2"/>
      <sheetName val="Sheet_Index2"/>
      <sheetName val="Trade_Summary2"/>
      <sheetName val="B2-DV_No_022"/>
      <sheetName val="New_Rates2"/>
      <sheetName val="Labour_Rates2"/>
      <sheetName val="Status_2"/>
      <sheetName val="CLIENT_BUDGET2"/>
      <sheetName val="Reco-June_20192"/>
      <sheetName val="REMINING_PROGRESS2"/>
      <sheetName val="OS&amp;E__IT2"/>
      <sheetName val="PAID_AMOUNT2"/>
      <sheetName val="IPA_212"/>
      <sheetName val="Order_by_owner2"/>
      <sheetName val="PERLIM__Sammary2"/>
      <sheetName val="RECOVER_OF_DOUBLE_PAYMENT2"/>
      <sheetName val="rathath_al_matar2"/>
      <sheetName val="INTERNAL_LINE_2"/>
      <sheetName val="MINOVA_AL_DEYAR2"/>
      <sheetName val="BLUE_RHINE2"/>
      <sheetName val="NATIONAL_PAINT2"/>
      <sheetName val="FIRE_RATED2"/>
      <sheetName val="FAL_intern2"/>
      <sheetName val="Milestone"/>
      <sheetName val="Div_10-Specialities_"/>
      <sheetName val="MALE_&amp;_FEMALE_"/>
      <sheetName val="ملخص_المشاريع"/>
      <sheetName val="عقود_المقاولين"/>
      <sheetName val="اوامر_الشراء"/>
      <sheetName val="الحركة_اليومية"/>
      <sheetName val="محمد_عساف"/>
      <sheetName val="كشف_الايرادات_والضرائب"/>
      <sheetName val="حساب_البنك"/>
      <sheetName val="كشف_الرواتب"/>
      <sheetName val="SAF_-_عهد_-_سلامي_ابو_فخر"/>
      <sheetName val="THA_-_عهد_-_ثابت_احمد"/>
      <sheetName val="AAH_-_عهد_-_انس_هبو"/>
      <sheetName val="YSA_-_عهد_-_ياسر_السبع"/>
      <sheetName val="MKJ_-_عهد_-_محمود_قجك"/>
      <sheetName val="MSH_-_عهد_-_محمد_الشامي"/>
      <sheetName val="ALW_-_عهد_-_علوان_علي"/>
      <sheetName val="AHA_-_عهد_-_احمد_الحاج"/>
      <sheetName val="MOR_-_عهد_-_مرجان_عبدالهادي"/>
      <sheetName val="MHA_-_عهد_-_محمد_حسون_العلي"/>
      <sheetName val="MF_-_مكتب_رئيسي"/>
      <sheetName val="CO_-_مقاولين_-_عقود_(2)"/>
      <sheetName val="BUR_-_موردين_-_شركة_البروج_"/>
      <sheetName val="CAP_-_موردين_-_عاصمة_الكهرباء"/>
      <sheetName val="PO_-_موردين_-_اوامر_شراء"/>
      <sheetName val="CO_-_مقاولين_-_عقود"/>
      <sheetName val="Div_Summary"/>
      <sheetName val="BUAs_and_Sales_Forecast"/>
      <sheetName val="Lagoons_Breakdown_Prices"/>
      <sheetName val="Cover_HW_Z2_"/>
      <sheetName val="TOTAL_WORK"/>
      <sheetName val="part_3"/>
      <sheetName val="pile_Length_for_Easter_fence"/>
      <sheetName val="_Estimate__"/>
      <sheetName val="Equip_"/>
      <sheetName val="Démol_"/>
      <sheetName val="WATER_DUCT_-_IC_21"/>
      <sheetName val="Asset_Desc"/>
      <sheetName val="Account_Codes"/>
      <sheetName val="[SHOPLIST_xls]/VWVU))tÏØ0__76"/>
      <sheetName val="_SUMMARY"/>
      <sheetName val="PREAMBLES_"/>
      <sheetName val="GENERAL_REQUIREMENT"/>
      <sheetName val="B-_SITE_WORK"/>
      <sheetName val="C__CONCRETE_WORKS_"/>
      <sheetName val="D-_MASONRY"/>
      <sheetName val="E__METAL_WORK"/>
      <sheetName val="F__WOOD_WORK_"/>
      <sheetName val="G__THERMAL_&amp;MP"/>
      <sheetName val="H__DOORS___WINDOWS"/>
      <sheetName val="J__FINISHES"/>
      <sheetName val="K_ACCESSO"/>
      <sheetName val="P_CONVEYING_SYSTEM"/>
      <sheetName val="Q_MECHANICAL"/>
      <sheetName val="R_ELECTRICAL"/>
      <sheetName val="S_External_Works"/>
      <sheetName val="T_Provisional_Sum"/>
      <sheetName val="T__MEP_Works"/>
      <sheetName val="U-DAY_WORKS_SCHEDULE"/>
      <sheetName val="Struct__Members"/>
      <sheetName val="Top_s๨ꫝ"/>
      <sheetName val="BREAKDOWN"/>
      <sheetName val="Rectangular Duct"/>
      <sheetName val="C-1"/>
      <sheetName val="PC "/>
      <sheetName val="Val"/>
      <sheetName val="App - A "/>
      <sheetName val="App- B "/>
      <sheetName val="App - C "/>
      <sheetName val="App - D "/>
      <sheetName val="App - E "/>
      <sheetName val="App - F"/>
      <sheetName val="App - G "/>
      <sheetName val="App - H"/>
      <sheetName val="2"/>
      <sheetName val="7"/>
      <sheetName val="8"/>
      <sheetName val="9"/>
      <sheetName val="15"/>
      <sheetName val="16"/>
      <sheetName val="17"/>
      <sheetName val="18"/>
      <sheetName val="C-2"/>
      <sheetName val="Concrete Breakdown"/>
      <sheetName val="Masonry Breakdown"/>
      <sheetName val="6"/>
      <sheetName val="[SHOPLIST_xls]70_x005f_x0000_,/0_x000"/>
      <sheetName val="_boaboard_(1)"/>
      <sheetName val="Gene��i0_"/>
      <sheetName val="70,/0s�i����i"/>
      <sheetName val="Detail_Page"/>
      <sheetName val="GFA_HQ_Building33"/>
      <sheetName val="GFA_Conference32"/>
      <sheetName val="BQ_External32"/>
      <sheetName val="Projet,_methodes_&amp;_couts30"/>
      <sheetName val="Risques_majeurs_&amp;_Frais_Ind_30"/>
      <sheetName val="Penthouse_Apartment31"/>
      <sheetName val="LABOUR_HISTOGRAM32"/>
      <sheetName val="StattCo_yCharges31"/>
      <sheetName val="Chiet_tinh_dz2231"/>
      <sheetName val="Chiet_tinh_dz3531"/>
      <sheetName val="Raw_Data31"/>
      <sheetName val="CT_Thang_Mo31"/>
      <sheetName val="@risk_rents_and_incentives31"/>
      <sheetName val="Car_park_lease31"/>
      <sheetName val="Net_rent_analysis31"/>
      <sheetName val="Poz-1_31"/>
      <sheetName val="Lab_Cum_Hist31"/>
      <sheetName val="Graph_Data_(DO_NOT_PRINT)31"/>
      <sheetName val="budget_summary_(2)30"/>
      <sheetName val="Budget_Analysis_Summary30"/>
      <sheetName val="Bill_No__231"/>
      <sheetName val="LEVEL_SHEET31"/>
      <sheetName val="SPT_vs_PHI31"/>
      <sheetName val="CT__PL30"/>
      <sheetName val="FOL_-_Bar31"/>
      <sheetName val="Customize_Your_Invoice31"/>
      <sheetName val="HVAC_BoQ31"/>
      <sheetName val="Tender_Summary31"/>
      <sheetName val="Insurance_Ext31"/>
      <sheetName val="Top_sheet30"/>
      <sheetName val="intr_stool_brkup30"/>
      <sheetName val="PROJECT_BRIEF28"/>
      <sheetName val="Body_Sheet30"/>
      <sheetName val="1_0_Executive_Summary30"/>
      <sheetName val="2_Div_14_28"/>
      <sheetName val="Rate_analysis17"/>
      <sheetName val="Bill_229"/>
      <sheetName val="Ap_A28"/>
      <sheetName val="Bill_128"/>
      <sheetName val="Bill_328"/>
      <sheetName val="Bill_428"/>
      <sheetName val="Bill_528"/>
      <sheetName val="Bill_628"/>
      <sheetName val="Bill_728"/>
      <sheetName val="SHOPLIST_xls27"/>
      <sheetName val="C_(3)28"/>
      <sheetName val="Invoice_Summary27"/>
      <sheetName val="beam-reinft-IIInd_floor27"/>
      <sheetName val="Dubai_golf27"/>
      <sheetName val="POWER_ASSUMPTIONS27"/>
      <sheetName val="beam-reinft-machine_rm27"/>
      <sheetName val="Civil_Boq26"/>
      <sheetName val="WITHOUT_C&amp;I_PROFIT_(3)26"/>
      <sheetName val="Activity_List26"/>
      <sheetName val="Softscape_Buildup26"/>
      <sheetName val="Mat'l_Rate26"/>
      <sheetName val="HIRED_LABOUR_CODE24"/>
      <sheetName val="PA-_Consutant_24"/>
      <sheetName val="foot-slab_reinft24"/>
      <sheetName val="DETAILED__BOQ24"/>
      <sheetName val="M-Book_for_Conc24"/>
      <sheetName val="M-Book_for_FW24"/>
      <sheetName val="BILL_COV24"/>
      <sheetName val="Ra__stair24"/>
      <sheetName val="VALVE_CHAMBERS23"/>
      <sheetName val="Fire_Hydrants23"/>
      <sheetName val="B_GATE_VALVE23"/>
      <sheetName val="Sub_G1_Fire23"/>
      <sheetName val="Sub_G12_Fire23"/>
      <sheetName val="Day_work23"/>
      <sheetName val="Materials_Cost(PCC)23"/>
      <sheetName val="India_F&amp;S_Template23"/>
      <sheetName val="IO_LIST23"/>
      <sheetName val="Material_23"/>
      <sheetName val="Quote_Sheet23"/>
      <sheetName val="Eq__Mobilization22"/>
      <sheetName val="Working_for_RCC22"/>
      <sheetName val="B185-B-9_122"/>
      <sheetName val="B185-B-9_222"/>
      <sheetName val="BOQ_Direct_selling_cost23"/>
      <sheetName val="CHART_OF_ACCOUNTS22"/>
      <sheetName val="E-Bill_No_6_A-O22"/>
      <sheetName val="B09_122"/>
      <sheetName val="bill_nb2-Plumbing_&amp;_Drainag21"/>
      <sheetName val="Pl_&amp;_Dr_B21"/>
      <sheetName val="Pl_&amp;_Dr_G21"/>
      <sheetName val="Pl_&amp;_Dr_M21"/>
      <sheetName val="Pl_&amp;_Dr_121"/>
      <sheetName val="Pl_&amp;_Dr_221"/>
      <sheetName val="Pl_&amp;_Dr_321"/>
      <sheetName val="Pl_&amp;_Dr_421"/>
      <sheetName val="Pl_&amp;_Dr_521"/>
      <sheetName val="Pl_&amp;_Dr_621"/>
      <sheetName val="Pl_&amp;_Dr_721"/>
      <sheetName val="Pl_&amp;_Dr_821"/>
      <sheetName val="Pl_&amp;_Dr_R21"/>
      <sheetName val="FF_B21"/>
      <sheetName val="FF_G21"/>
      <sheetName val="FF_M21"/>
      <sheetName val="FF_121"/>
      <sheetName val="FF_2_21"/>
      <sheetName val="FF_321"/>
      <sheetName val="FF_421"/>
      <sheetName val="FF_521"/>
      <sheetName val="FF_6_21"/>
      <sheetName val="FF_721"/>
      <sheetName val="FF_821"/>
      <sheetName val="FF_R21"/>
      <sheetName val="bill_nb3-FF21"/>
      <sheetName val="HVAC_B21"/>
      <sheetName val="HVAC_G21"/>
      <sheetName val="HVAC_M21"/>
      <sheetName val="HVAC_121"/>
      <sheetName val="HVAC_221"/>
      <sheetName val="HVAC_321"/>
      <sheetName val="HVAC_421"/>
      <sheetName val="HVAC_521"/>
      <sheetName val="HVAC_621"/>
      <sheetName val="HVAC_721"/>
      <sheetName val="HVAC_821"/>
      <sheetName val="HVAC_R21"/>
      <sheetName val="bill_nb4-HVAC21"/>
      <sheetName val="SC_B21"/>
      <sheetName val="SC_G21"/>
      <sheetName val="SC_M21"/>
      <sheetName val="SC_121"/>
      <sheetName val="SC_221"/>
      <sheetName val="SC_321"/>
      <sheetName val="SC_421"/>
      <sheetName val="SC_521"/>
      <sheetName val="SC_621"/>
      <sheetName val="SC_721"/>
      <sheetName val="SC_821"/>
      <sheetName val="SC_R21"/>
      <sheetName val="AV_B21"/>
      <sheetName val="AV_G21"/>
      <sheetName val="AV_M21"/>
      <sheetName val="AV_121"/>
      <sheetName val="AV_221"/>
      <sheetName val="AV_321"/>
      <sheetName val="AV_421"/>
      <sheetName val="AV_521"/>
      <sheetName val="AV_621"/>
      <sheetName val="AV_721"/>
      <sheetName val="AV_821"/>
      <sheetName val="EL_B21"/>
      <sheetName val="EL_M21"/>
      <sheetName val="EL_121"/>
      <sheetName val="EL_221"/>
      <sheetName val="EL_321"/>
      <sheetName val="EL_421"/>
      <sheetName val="EL_521"/>
      <sheetName val="EL_621"/>
      <sheetName val="EL_721"/>
      <sheetName val="EL_821"/>
      <sheetName val="EL_R21"/>
      <sheetName val="EL_TR21"/>
      <sheetName val="8-_EL21"/>
      <sheetName val="FA_B21"/>
      <sheetName val="FA_G21"/>
      <sheetName val="FA_M21"/>
      <sheetName val="FA_121"/>
      <sheetName val="FA_221"/>
      <sheetName val="FA_321"/>
      <sheetName val="FA_421"/>
      <sheetName val="FA_521"/>
      <sheetName val="FA_621"/>
      <sheetName val="FA_721"/>
      <sheetName val="FA_821"/>
      <sheetName val="FA_R21"/>
      <sheetName val="9-_FA21"/>
      <sheetName val="Div__0222"/>
      <sheetName val="Div__0322"/>
      <sheetName val="Div__0422"/>
      <sheetName val="Div__0522"/>
      <sheetName val="Div__0622"/>
      <sheetName val="Div__0722"/>
      <sheetName val="Div__0822"/>
      <sheetName val="Div__0922"/>
      <sheetName val="Div__1022"/>
      <sheetName val="Div__1122"/>
      <sheetName val="Div__1222"/>
      <sheetName val="Div_1322"/>
      <sheetName val="EXTERNAL_WORKS22"/>
      <sheetName val="PRODUCTIVITY_RATE22"/>
      <sheetName val="U_R_A_-_MASONRY22"/>
      <sheetName val="U_R_A_-_PLASTERING22"/>
      <sheetName val="U_R_A_-_TILING22"/>
      <sheetName val="U_R_A_-_GRANITE22"/>
      <sheetName val="V_C_2_-_EARTHWORK22"/>
      <sheetName val="V_C_9_-_CERAMIC22"/>
      <sheetName val="V_C_9_-_FINISHES22"/>
      <sheetName val="PMWeb_data22"/>
      <sheetName val="w't_table21"/>
      <sheetName val="2_2)Revised_Cash_Flow21"/>
      <sheetName val="Elemental_Buildup21"/>
      <sheetName val="PointNo_521"/>
      <sheetName val="SS_MH22"/>
      <sheetName val="Chiet_t21"/>
      <sheetName val="Staffing_and_Rates_IA21"/>
      <sheetName val="Index_List21"/>
      <sheetName val="Type_List21"/>
      <sheetName val="File_Types21"/>
      <sheetName val="입찰내역_발주처_양식21"/>
      <sheetName val="Material_List_21"/>
      <sheetName val="PRECAST_lightconc-II23"/>
      <sheetName val="Item-_Compact19"/>
      <sheetName val="final_abstract23"/>
      <sheetName val="E_&amp;_R19"/>
      <sheetName val="B6_2_20"/>
      <sheetName val="LIST_DO_NOT_REMOVE20"/>
      <sheetName val="Division_250"/>
      <sheetName val="Division_421"/>
      <sheetName val="Division_521"/>
      <sheetName val="Division_621"/>
      <sheetName val="Division_721"/>
      <sheetName val="Division_821"/>
      <sheetName val="Division_921"/>
      <sheetName val="Division_1021"/>
      <sheetName val="Division_1221"/>
      <sheetName val="Division_1421"/>
      <sheetName val="Division_2124"/>
      <sheetName val="Division_2222"/>
      <sheetName val="Division_2321"/>
      <sheetName val="Division_2621"/>
      <sheetName val="Division_2721"/>
      <sheetName val="Division_2821"/>
      <sheetName val="Division_3121"/>
      <sheetName val="Division_3221"/>
      <sheetName val="Division_3321"/>
      <sheetName val="Summary_of_Work19"/>
      <sheetName val="Staff_Acco_19"/>
      <sheetName val="TBAL9697_-group_wise__sdpl19"/>
      <sheetName val="Employee_List19"/>
      <sheetName val="Project_Cost_Breakdown19"/>
      <sheetName val="Рабочий_лист18"/>
      <sheetName val="Rate_summary18"/>
      <sheetName val="Annex_1_Sect_3a19"/>
      <sheetName val="Annex_1_Sect_3a_119"/>
      <sheetName val="Annex_1_Sect_3b19"/>
      <sheetName val="Annex_1_Sect_3c19"/>
      <sheetName val="HOURLY_RATES19"/>
      <sheetName val="RAB_AR&amp;STR18"/>
      <sheetName val="SITE_WORK18"/>
      <sheetName val="Back_up18"/>
      <sheetName val="PT_141-_Site_A_Landscape18"/>
      <sheetName val="INDIGINEOUS_ITEMS_18"/>
      <sheetName val="Duct_Accesories18"/>
      <sheetName val="????_???_??18"/>
      <sheetName val="d-safe_DELUXE18"/>
      <sheetName val="Common_Variables18"/>
      <sheetName val="train_cash18"/>
      <sheetName val="accom_cash18"/>
      <sheetName val="Mall_waterproofing18"/>
      <sheetName val="MSCP_waterproofing18"/>
      <sheetName val="[SHOPLIST_xls]70,/0s«iÆøí¬i18"/>
      <sheetName val="Labour_&amp;_Plant18"/>
      <sheetName val="GPL_Revenu_Update18"/>
      <sheetName val="DO_NOT_TOUCH18"/>
      <sheetName val="Work_Type18"/>
      <sheetName val="[SHOPLIST_xls][SHOPLIST_xls]732"/>
      <sheetName val="Ave_wtd_rates18"/>
      <sheetName val="Debits_as_on_12_04_0818"/>
      <sheetName val="STAFFSCHED_18"/>
      <sheetName val="TRIAL_BALANCE18"/>
      <sheetName val="Geneí¬_i17"/>
      <sheetName val="PROJECT_BRIEF(EX_NEW)18"/>
      <sheetName val="Cashflow_projection13"/>
      <sheetName val="PPA_Summary14"/>
      <sheetName val="Risk_Breakdown_Structure17"/>
      <sheetName val="AREA_OF_APPLICATION17"/>
      <sheetName val="steel_total17"/>
      <sheetName val="ELE_BOQ17"/>
      <sheetName val="Area_Breakdown_PER_LEVEL_LINK13"/>
      <sheetName val="CF_Input13"/>
      <sheetName val="DATA_INPUT13"/>
      <sheetName val="Vordruck-Nr__7_1_3_D13"/>
      <sheetName val="M&amp;A_D13"/>
      <sheetName val="M&amp;A_E13"/>
      <sheetName val="M&amp;A_G13"/>
      <sheetName val="Floor_Box_15"/>
      <sheetName val="[SHOPLIST_xls]7013"/>
      <sheetName val="[SHOPLIST_xls]70,13"/>
      <sheetName val="Base_BM-rebar13"/>
      <sheetName val="Z-_GENERAL_PRICE_SUMMARY14"/>
      <sheetName val="Equipment_Rates13"/>
      <sheetName val="[SHOPLIST_xls][SHOPLIST_xls]733"/>
      <sheetName val="E_H_-_H__W_P_13"/>
      <sheetName val="E__H__Treatment_for_pile_cap13"/>
      <sheetName val="%_prog_figs_-u5_and_total14"/>
      <sheetName val="Service_Type11"/>
      <sheetName val="Contract_Division11"/>
      <sheetName val="SubContract_Type11"/>
      <sheetName val="Resumo_Empreitadas14"/>
      <sheetName val="Data_Sheet13"/>
      <sheetName val="tender_allowances13"/>
      <sheetName val="_Summary_BKG_03413"/>
      <sheetName val="BILL_3R13"/>
      <sheetName val="1_2_Staff_Schedule14"/>
      <sheetName val="[SHOPLIST_xls]/VW13"/>
      <sheetName val="[SHOPLIST_xls]/VWVU))tÏØ0__77"/>
      <sheetName val="BLOCK-A_(MEA_SHEET)13"/>
      <sheetName val="[SHOPLIST_xls][SHOPLIST_xls][13"/>
      <sheetName val="Materials_13"/>
      <sheetName val="Attach_4-1810"/>
      <sheetName val="Labour_Costs13"/>
      <sheetName val="Ewaan_Show_Kitchen_(2)10"/>
      <sheetName val="Cash_Flow_Working10"/>
      <sheetName val="MN_T_B_10"/>
      <sheetName val="Mix_Design14"/>
      <sheetName val="Form_613"/>
      <sheetName val="Risk_Register13"/>
      <sheetName val="Revised_Front_Page13"/>
      <sheetName val="Diff_Run01&amp;Run0213"/>
      <sheetName val="CCS_Summary13"/>
      <sheetName val="1_Carillion_Staff13"/>
      <sheetName val="_2_Staff_&amp;_Gen_labour13"/>
      <sheetName val="3_Offices13"/>
      <sheetName val="4_TempServ13"/>
      <sheetName val="__5_Temp_Wks13"/>
      <sheetName val="_6_Addn_Plant13"/>
      <sheetName val="_7__Transport13"/>
      <sheetName val="_8_Testing13"/>
      <sheetName val="9__Miscellaneous13"/>
      <sheetName val="10__Design13"/>
      <sheetName val="_11_Insurances13"/>
      <sheetName val="_12_Client_Req_13"/>
      <sheetName val="Risk_List13"/>
      <sheetName val="Track_of_Changes13"/>
      <sheetName val="Bill_8_Doors_&amp;_Windows13"/>
      <sheetName val="Bill_9_Finishes_13"/>
      <sheetName val="Bill_10_Specialities13"/>
      <sheetName val="Bill_1013"/>
      <sheetName val="Cost_Heading10"/>
      <sheetName val="2F_회의실견적(5_14_일대)6"/>
      <sheetName val="_HIT-&gt;HMC_견적(3900)6"/>
      <sheetName val="Appendix_B6"/>
      <sheetName val="PRICE_INFO10"/>
      <sheetName val="RC_SUMMARY10"/>
      <sheetName val="LABOUR_PRODUCTIVITY-TAV10"/>
      <sheetName val="MATERIAL_PRICES10"/>
      <sheetName val="P-100_MRF_DB_R110"/>
      <sheetName val="Site_Dev_BOQ13"/>
      <sheetName val="[SHOPLIST_xls]/VWVU))tÏØ0__78"/>
      <sheetName val="[SHOPLIST_xls]/VWVU))tÏØ0__79"/>
      <sheetName val="D_&amp;_W_sizes10"/>
      <sheetName val="SOPMA_DD10"/>
      <sheetName val="BOQ_(2)4"/>
      <sheetName val="LABOUR_RATE4"/>
      <sheetName val="Material_Rate4"/>
      <sheetName val="Labor_abs-PW4"/>
      <sheetName val="Labor_abs-NMR4"/>
      <sheetName val="kppl_pl4"/>
      <sheetName val="Basic_Rates4"/>
      <sheetName val="Combined_Results_4"/>
      <sheetName val="Labour_Rate_10"/>
      <sheetName val="[SHOPLIST_xls]/VWVU))tÏØ0__80"/>
      <sheetName val="[SHOPLIST_xls]70,/0s«_iÆø_í¬_13"/>
      <sheetName val="[SHOPLIST_xls]70?,/0?s«i?Æøí¬13"/>
      <sheetName val="Data_I_(2)10"/>
      <sheetName val="rEFERENCES_10"/>
      <sheetName val="1_-_Main_Building3"/>
      <sheetName val="1_-_Summary3"/>
      <sheetName val="2_-_Landscaping_Works3"/>
      <sheetName val="2_-_Summary3"/>
      <sheetName val="4_-_Bldg_Infra3"/>
      <sheetName val="4_-_Summary3"/>
      <sheetName val="Qtys_ZamZam_(Del__before)10"/>
      <sheetName val="Qtys_Relocation_(Del_before)10"/>
      <sheetName val="_Qtys_Sub_&amp;_Tents_(Del__befor10"/>
      <sheetName val="Qtys__Signages_(Del__before)10"/>
      <sheetName val="Qtys_Temporary_Passages_(Del)10"/>
      <sheetName val="_Qtys_Ser__Rooms_(Del_before)10"/>
      <sheetName val="Asset_Allocation_(CR)3"/>
      <sheetName val="Project_Benchmarking3"/>
      <sheetName val="Dashboard_(1)3"/>
      <sheetName val="VO_Agreed_to_Unifier_Sum3"/>
      <sheetName val="VO_Not_yet_Agreed_to_Unifier3"/>
      <sheetName val="VO_Anticipated_to_Unifier3"/>
      <sheetName val="EW_to_Unifier3"/>
      <sheetName val="Prov_Sums3"/>
      <sheetName val="Other_Amounts3"/>
      <sheetName val="Div_07_Thermal_&amp;_Moisture4"/>
      <sheetName val="Data_Validation4"/>
      <sheetName val="Div26_-_Elect4"/>
      <sheetName val="CHUNG_CU_CARRILON4"/>
      <sheetName val="[SHOPLIST_xls]/VWVU))tÏØ0__83"/>
      <sheetName val="2_Plex3"/>
      <sheetName val="Sheet1_(2)3"/>
      <sheetName val="4_Plex3"/>
      <sheetName val="6_Plex_3"/>
      <sheetName val="Detailed_Summary3"/>
      <sheetName val="Sheet1_(3)3"/>
      <sheetName val="Sheet1_(4)3"/>
      <sheetName val="Dash_board13"/>
      <sheetName val="Rates_for_public_areas2"/>
      <sheetName val="[SHOPLIST_xls][SHOPLIST_xls]734"/>
      <sheetName val="Estimate_for_approval2"/>
      <sheetName val="Balance_Sheet2"/>
      <sheetName val="AOP_Summary-24"/>
      <sheetName val="Tender_Docs2"/>
      <sheetName val="Miral_Emails2"/>
      <sheetName val="LOAs_(061619)2"/>
      <sheetName val="Contract_Conditions_(Tender)2"/>
      <sheetName val="Contract_Qualifications2"/>
      <sheetName val="YVPI_&amp;_GII2"/>
      <sheetName val="LOA_(live_sheet)2"/>
      <sheetName val="LOA_Log_(082419)2"/>
      <sheetName val="Key_Docs_Ref_2"/>
      <sheetName val="To_Mr__Boota_(072519)2"/>
      <sheetName val="Sec__A-PQ3"/>
      <sheetName val="Preamble_B3"/>
      <sheetName val="Sec__C-Dayworks3"/>
      <sheetName val="d5_3"/>
      <sheetName val="Status_Summary3"/>
      <sheetName val="Recon_Template2"/>
      <sheetName val="[SHOPLIST_xls]/VWVU))tÏØ0__84"/>
      <sheetName val="[SHOPLIST_xls]/VWVU))tÏØ0__85"/>
      <sheetName val="[SHOPLIST_xls]/VWVU))tÏØ0__86"/>
      <sheetName val="Drop_Down_Data2"/>
      <sheetName val="Rules_2"/>
      <sheetName val="Update_list2"/>
      <sheetName val="Sinh_Nam_systems2"/>
      <sheetName val="DIE_profile2"/>
      <sheetName val="Import_tax2"/>
      <sheetName val="TONG_HOP_VL-NC2"/>
      <sheetName val="TONGKE3p_2"/>
      <sheetName val="TH_VL,_NC,_DDHT_Thanhphuoc2"/>
      <sheetName val="DON_GIA2"/>
      <sheetName val="CHITIET_VL-NC2"/>
      <sheetName val="TH_kinh_phi2"/>
      <sheetName val="KLDT_DIEN2"/>
      <sheetName val="Dinh_muc_CP_KTCB_khac2"/>
      <sheetName val="quotation_2"/>
      <sheetName val="Bill_5_-_Carpark2"/>
      <sheetName val="BOQ_-_summary__32"/>
      <sheetName val="NKSC_thue2"/>
      <sheetName val="05__Data_Cash_Flow2"/>
      <sheetName val="MTO_REV_2(ARMOR)2"/>
      <sheetName val="L3-WBS_Mapping2"/>
      <sheetName val="BAFO_CCL_Submission2"/>
      <sheetName val="[SHOPLIST_xls][SHOPLIST_xls]/V2"/>
      <sheetName val="Core_Data2"/>
      <sheetName val="[SHOPLIST_xls]/VWVU))tÏØ0__87"/>
      <sheetName val="[SHOPLIST_xls]/VWVU))tÏØ0__93"/>
      <sheetName val="[SHOPLIST_xls][SH2"/>
      <sheetName val="[SHOPLIST_xls]70_2"/>
      <sheetName val="P1926-H2B_Pkg_2A&amp;2B2"/>
      <sheetName val="P1940-H2B_Pkg_1_Guestrooms2"/>
      <sheetName val="BOQ_1_922"/>
      <sheetName val="Abs_PMRL2"/>
      <sheetName val="SITE_WORKS1"/>
      <sheetName val="WOOD_WORK1"/>
      <sheetName val="THERMAL_&amp;_MOISTURE_1"/>
      <sheetName val="DOORS_&amp;_WINDOWS1"/>
      <sheetName val="Additional_Items1"/>
      <sheetName val="Master_data1"/>
      <sheetName val="[SHOPLIST_xls]/VWVU))tÏØ0__88"/>
      <sheetName val="Staff_OLD_1"/>
      <sheetName val="Basic_Rate1"/>
      <sheetName val="MASTER_RATE_ANALYSIS1"/>
      <sheetName val="MAIN_SUMMARY1"/>
      <sheetName val="[SHOPLIST_xls]/VWVU))tÏØ0__89"/>
      <sheetName val="[SHOPLIST_xls]/VWVU))tÏØ0__90"/>
      <sheetName val="Appendix-A_-GRAND_SUMMARY1"/>
      <sheetName val="D9_(New_Rate)1"/>
      <sheetName val="Joseph_Record1"/>
      <sheetName val="P15_Cost_Implications1"/>
      <sheetName val="P15_uPVC_ducts-Rate_Summary1"/>
      <sheetName val="P13_uPVC_ducts1"/>
      <sheetName val="P13_Mass_Concrete1"/>
      <sheetName val="P13_Imported_Fill1"/>
      <sheetName val="P14_uPVC_ducts1"/>
      <sheetName val="P14_Mass_Concrete1"/>
      <sheetName val="P14_Imported_Fill1"/>
      <sheetName val="P14_Sand_bed_to_cable1"/>
      <sheetName val="P15_uPVC_ducts1"/>
      <sheetName val="Cumulative_Rail_1"/>
      <sheetName val="TB_ALJADA1"/>
      <sheetName val="Plot_Area1"/>
      <sheetName val="Closing_entries1"/>
      <sheetName val="Executive_Summary1"/>
      <sheetName val="Sales_Tracking_Report_(STR)1"/>
      <sheetName val="Blocking_Tracking_Report_(BTR)1"/>
      <sheetName val="[SHOPLIST_xls]70,/0s«iÆøí¬2"/>
      <sheetName val="Bill_No_11"/>
      <sheetName val="Portfolio_List1"/>
      <sheetName val="Quotation_FM_administration1"/>
      <sheetName val="Quotation_Visitor_and_Sec1"/>
      <sheetName val="Service_Charge1"/>
      <sheetName val="CABLES_1"/>
      <sheetName val="Quotation_Offices_108,9,10,11)1"/>
      <sheetName val="Quotation_modification1"/>
      <sheetName val="DIV_01_General_Requirements1"/>
      <sheetName val="Bill_(1)_Main_Building1"/>
      <sheetName val="Bill_(2)_General_Site_&amp;_Parkin1"/>
      <sheetName val="wd_points1"/>
      <sheetName val="Bill_(3)_Guest_House1"/>
      <sheetName val="Bill_(4)_Family_Buildings1"/>
      <sheetName val="Bill_(5)_Villa_Buildings1"/>
      <sheetName val="Bill_(6)_Entrance_Building1"/>
      <sheetName val="Bill_(7)_Masjid1"/>
      <sheetName val="Bill_(8)_Auditorium1"/>
      <sheetName val="Bill_(9)_Site_Prep__&amp;_Roadway1"/>
      <sheetName val="Summary_Cost1"/>
      <sheetName val="lighting_points1"/>
      <sheetName val="ESTIMATE_(2)1"/>
      <sheetName val="COM_Summary1"/>
      <sheetName val="L_(4)1"/>
      <sheetName val="Initial_Data1"/>
      <sheetName val="Package_Status1"/>
      <sheetName val="Drop_down"/>
      <sheetName val="GFA_HQ_Building34"/>
      <sheetName val="GFA_Conference33"/>
      <sheetName val="BQ_External33"/>
      <sheetName val="Projet,_methodes_&amp;_couts31"/>
      <sheetName val="Risques_majeurs_&amp;_Frais_Ind_31"/>
      <sheetName val="Penthouse_Apartment32"/>
      <sheetName val="LABOUR_HISTOGRAM33"/>
      <sheetName val="StattCo_yCharges32"/>
      <sheetName val="Chiet_tinh_dz2232"/>
      <sheetName val="Chiet_tinh_dz3532"/>
      <sheetName val="Raw_Data32"/>
      <sheetName val="CT_Thang_Mo32"/>
      <sheetName val="@risk_rents_and_incentives32"/>
      <sheetName val="Car_park_lease32"/>
      <sheetName val="Net_rent_analysis32"/>
      <sheetName val="Poz-1_32"/>
      <sheetName val="Lab_Cum_Hist32"/>
      <sheetName val="Graph_Data_(DO_NOT_PRINT)32"/>
      <sheetName val="budget_summary_(2)31"/>
      <sheetName val="Budget_Analysis_Summary31"/>
      <sheetName val="Bill_No__232"/>
      <sheetName val="LEVEL_SHEET32"/>
      <sheetName val="SPT_vs_PHI32"/>
      <sheetName val="CT__PL31"/>
      <sheetName val="FOL_-_Bar32"/>
      <sheetName val="Customize_Your_Invoice32"/>
      <sheetName val="HVAC_BoQ32"/>
      <sheetName val="Tender_Summary32"/>
      <sheetName val="Insurance_Ext32"/>
      <sheetName val="Top_sheet31"/>
      <sheetName val="intr_stool_brkup31"/>
      <sheetName val="PROJECT_BRIEF29"/>
      <sheetName val="Body_Sheet31"/>
      <sheetName val="1_0_Executive_Summary31"/>
      <sheetName val="2_Div_14_29"/>
      <sheetName val="Rate_analysis18"/>
      <sheetName val="Bill_230"/>
      <sheetName val="Ap_A29"/>
      <sheetName val="Bill_129"/>
      <sheetName val="Bill_329"/>
      <sheetName val="Bill_429"/>
      <sheetName val="Bill_529"/>
      <sheetName val="Bill_629"/>
      <sheetName val="Bill_729"/>
      <sheetName val="SHOPLIST_xls28"/>
      <sheetName val="C_(3)29"/>
      <sheetName val="Invoice_Summary28"/>
      <sheetName val="beam-reinft-IIInd_floor28"/>
      <sheetName val="Dubai_golf28"/>
      <sheetName val="POWER_ASSUMPTIONS28"/>
      <sheetName val="beam-reinft-machine_rm28"/>
      <sheetName val="Civil_Boq27"/>
      <sheetName val="WITHOUT_C&amp;I_PROFIT_(3)27"/>
      <sheetName val="Activity_List27"/>
      <sheetName val="Softscape_Buildup27"/>
      <sheetName val="Mat'l_Rate27"/>
      <sheetName val="HIRED_LABOUR_CODE25"/>
      <sheetName val="PA-_Consutant_25"/>
      <sheetName val="foot-slab_reinft25"/>
      <sheetName val="DETAILED__BOQ25"/>
      <sheetName val="M-Book_for_Conc25"/>
      <sheetName val="M-Book_for_FW25"/>
      <sheetName val="BILL_COV25"/>
      <sheetName val="Ra__stair25"/>
      <sheetName val="VALVE_CHAMBERS24"/>
      <sheetName val="Fire_Hydrants24"/>
      <sheetName val="B_GATE_VALVE24"/>
      <sheetName val="Sub_G1_Fire24"/>
      <sheetName val="Sub_G12_Fire24"/>
      <sheetName val="Day_work24"/>
      <sheetName val="Materials_Cost(PCC)24"/>
      <sheetName val="India_F&amp;S_Template24"/>
      <sheetName val="IO_LIST24"/>
      <sheetName val="Material_24"/>
      <sheetName val="Quote_Sheet24"/>
      <sheetName val="Eq__Mobilization23"/>
      <sheetName val="Working_for_RCC23"/>
      <sheetName val="B185-B-9_123"/>
      <sheetName val="B185-B-9_223"/>
      <sheetName val="BOQ_Direct_selling_cost24"/>
      <sheetName val="CHART_OF_ACCOUNTS23"/>
      <sheetName val="E-Bill_No_6_A-O23"/>
      <sheetName val="B09_123"/>
      <sheetName val="bill_nb2-Plumbing_&amp;_Drainag22"/>
      <sheetName val="Pl_&amp;_Dr_B22"/>
      <sheetName val="Pl_&amp;_Dr_G22"/>
      <sheetName val="Pl_&amp;_Dr_M22"/>
      <sheetName val="Pl_&amp;_Dr_122"/>
      <sheetName val="Pl_&amp;_Dr_222"/>
      <sheetName val="Pl_&amp;_Dr_322"/>
      <sheetName val="Pl_&amp;_Dr_422"/>
      <sheetName val="Pl_&amp;_Dr_522"/>
      <sheetName val="Pl_&amp;_Dr_622"/>
      <sheetName val="Pl_&amp;_Dr_722"/>
      <sheetName val="Pl_&amp;_Dr_822"/>
      <sheetName val="Pl_&amp;_Dr_R22"/>
      <sheetName val="FF_B22"/>
      <sheetName val="FF_G22"/>
      <sheetName val="FF_M22"/>
      <sheetName val="FF_122"/>
      <sheetName val="FF_2_22"/>
      <sheetName val="FF_322"/>
      <sheetName val="FF_422"/>
      <sheetName val="FF_522"/>
      <sheetName val="FF_6_22"/>
      <sheetName val="FF_722"/>
      <sheetName val="FF_822"/>
      <sheetName val="FF_R22"/>
      <sheetName val="bill_nb3-FF22"/>
      <sheetName val="HVAC_B22"/>
      <sheetName val="HVAC_G22"/>
      <sheetName val="HVAC_M22"/>
      <sheetName val="HVAC_122"/>
      <sheetName val="HVAC_222"/>
      <sheetName val="HVAC_322"/>
      <sheetName val="HVAC_422"/>
      <sheetName val="HVAC_522"/>
      <sheetName val="HVAC_622"/>
      <sheetName val="HVAC_722"/>
      <sheetName val="HVAC_822"/>
      <sheetName val="HVAC_R22"/>
      <sheetName val="bill_nb4-HVAC22"/>
      <sheetName val="SC_B22"/>
      <sheetName val="SC_G22"/>
      <sheetName val="SC_M22"/>
      <sheetName val="SC_122"/>
      <sheetName val="SC_222"/>
      <sheetName val="SC_322"/>
      <sheetName val="SC_422"/>
      <sheetName val="SC_522"/>
      <sheetName val="SC_622"/>
      <sheetName val="SC_722"/>
      <sheetName val="SC_822"/>
      <sheetName val="SC_R22"/>
      <sheetName val="AV_B22"/>
      <sheetName val="AV_G22"/>
      <sheetName val="AV_M22"/>
      <sheetName val="AV_122"/>
      <sheetName val="AV_222"/>
      <sheetName val="AV_322"/>
      <sheetName val="AV_422"/>
      <sheetName val="AV_522"/>
      <sheetName val="AV_622"/>
      <sheetName val="AV_722"/>
      <sheetName val="AV_822"/>
      <sheetName val="EL_B22"/>
      <sheetName val="EL_M22"/>
      <sheetName val="EL_122"/>
      <sheetName val="EL_222"/>
      <sheetName val="EL_322"/>
      <sheetName val="EL_422"/>
      <sheetName val="EL_522"/>
      <sheetName val="EL_622"/>
      <sheetName val="EL_722"/>
      <sheetName val="EL_822"/>
      <sheetName val="EL_R22"/>
      <sheetName val="EL_TR22"/>
      <sheetName val="8-_EL22"/>
      <sheetName val="FA_B22"/>
      <sheetName val="FA_G22"/>
      <sheetName val="FA_M22"/>
      <sheetName val="FA_122"/>
      <sheetName val="FA_222"/>
      <sheetName val="FA_322"/>
      <sheetName val="FA_422"/>
      <sheetName val="FA_522"/>
      <sheetName val="FA_622"/>
      <sheetName val="FA_722"/>
      <sheetName val="FA_822"/>
      <sheetName val="FA_R22"/>
      <sheetName val="9-_FA22"/>
      <sheetName val="Div__0223"/>
      <sheetName val="Div__0323"/>
      <sheetName val="Div__0423"/>
      <sheetName val="Div__0523"/>
      <sheetName val="Div__0623"/>
      <sheetName val="Div__0723"/>
      <sheetName val="Div__0823"/>
      <sheetName val="Div__0923"/>
      <sheetName val="Div__1023"/>
      <sheetName val="Div__1123"/>
      <sheetName val="Div__1223"/>
      <sheetName val="Div_1323"/>
      <sheetName val="EXTERNAL_WORKS23"/>
      <sheetName val="PRODUCTIVITY_RATE23"/>
      <sheetName val="U_R_A_-_MASONRY23"/>
      <sheetName val="U_R_A_-_PLASTERING23"/>
      <sheetName val="U_R_A_-_TILING23"/>
      <sheetName val="U_R_A_-_GRANITE23"/>
      <sheetName val="V_C_2_-_EARTHWORK23"/>
      <sheetName val="V_C_9_-_CERAMIC23"/>
      <sheetName val="V_C_9_-_FINISHES23"/>
      <sheetName val="PMWeb_data23"/>
      <sheetName val="w't_table22"/>
      <sheetName val="2_2)Revised_Cash_Flow22"/>
      <sheetName val="Elemental_Buildup22"/>
      <sheetName val="PointNo_522"/>
      <sheetName val="SS_MH23"/>
      <sheetName val="Chiet_t22"/>
      <sheetName val="Staffing_and_Rates_IA22"/>
      <sheetName val="Index_List22"/>
      <sheetName val="Type_List22"/>
      <sheetName val="File_Types22"/>
      <sheetName val="입찰내역_발주처_양식22"/>
      <sheetName val="Material_List_22"/>
      <sheetName val="PRECAST_lightconc-II24"/>
      <sheetName val="Item-_Compact20"/>
      <sheetName val="final_abstract24"/>
      <sheetName val="E_&amp;_R20"/>
      <sheetName val="B6_2_21"/>
      <sheetName val="LIST_DO_NOT_REMOVE21"/>
      <sheetName val="Division_251"/>
      <sheetName val="Division_422"/>
      <sheetName val="Division_522"/>
      <sheetName val="Division_622"/>
      <sheetName val="Division_722"/>
      <sheetName val="Division_822"/>
      <sheetName val="Division_922"/>
      <sheetName val="Division_1022"/>
      <sheetName val="Division_1222"/>
      <sheetName val="Division_1422"/>
      <sheetName val="Division_2125"/>
      <sheetName val="Division_2223"/>
      <sheetName val="Division_2322"/>
      <sheetName val="Division_2622"/>
      <sheetName val="Division_2722"/>
      <sheetName val="Division_2822"/>
      <sheetName val="Division_3122"/>
      <sheetName val="Division_3222"/>
      <sheetName val="Division_3322"/>
      <sheetName val="Summary_of_Work20"/>
      <sheetName val="Staff_Acco_20"/>
      <sheetName val="TBAL9697_-group_wise__sdpl20"/>
      <sheetName val="Employee_List20"/>
      <sheetName val="Project_Cost_Breakdown20"/>
      <sheetName val="Рабочий_лист19"/>
      <sheetName val="Rate_summary19"/>
      <sheetName val="Annex_1_Sect_3a20"/>
      <sheetName val="Annex_1_Sect_3a_120"/>
      <sheetName val="Annex_1_Sect_3b20"/>
      <sheetName val="Annex_1_Sect_3c20"/>
      <sheetName val="HOURLY_RATES20"/>
      <sheetName val="RAB_AR&amp;STR19"/>
      <sheetName val="SITE_WORK19"/>
      <sheetName val="Back_up19"/>
      <sheetName val="PT_141-_Site_A_Landscape19"/>
      <sheetName val="INDIGINEOUS_ITEMS_19"/>
      <sheetName val="Duct_Accesories19"/>
      <sheetName val="????_???_??19"/>
      <sheetName val="d-safe_DELUXE19"/>
      <sheetName val="Common_Variables19"/>
      <sheetName val="train_cash19"/>
      <sheetName val="accom_cash19"/>
      <sheetName val="Mall_waterproofing19"/>
      <sheetName val="MSCP_waterproofing19"/>
      <sheetName val="[SHOPLIST_xls]70,/0s«iÆøí¬i19"/>
      <sheetName val="Labour_&amp;_Plant19"/>
      <sheetName val="GPL_Revenu_Update19"/>
      <sheetName val="DO_NOT_TOUCH19"/>
      <sheetName val="Work_Type19"/>
      <sheetName val="[SHOPLIST_xls][SHOPLIST_xls]735"/>
      <sheetName val="Ave_wtd_rates19"/>
      <sheetName val="Debits_as_on_12_04_0819"/>
      <sheetName val="STAFFSCHED_19"/>
      <sheetName val="TRIAL_BALANCE19"/>
      <sheetName val="Geneí¬_i18"/>
      <sheetName val="PROJECT_BRIEF(EX_NEW)19"/>
      <sheetName val="Cashflow_projection14"/>
      <sheetName val="PPA_Summary15"/>
      <sheetName val="Risk_Breakdown_Structure18"/>
      <sheetName val="AREA_OF_APPLICATION18"/>
      <sheetName val="steel_total18"/>
      <sheetName val="ELE_BOQ18"/>
      <sheetName val="Area_Breakdown_PER_LEVEL_LINK14"/>
      <sheetName val="CF_Input14"/>
      <sheetName val="DATA_INPUT14"/>
      <sheetName val="Vordruck-Nr__7_1_3_D14"/>
      <sheetName val="M&amp;A_D14"/>
      <sheetName val="M&amp;A_E14"/>
      <sheetName val="M&amp;A_G14"/>
      <sheetName val="Floor_Box_16"/>
      <sheetName val="[SHOPLIST_xls]7014"/>
      <sheetName val="[SHOPLIST_xls]70,14"/>
      <sheetName val="Base_BM-rebar14"/>
      <sheetName val="Z-_GENERAL_PRICE_SUMMARY15"/>
      <sheetName val="Equipment_Rates14"/>
      <sheetName val="[SHOPLIST_xls][SHOPLIST_xls]736"/>
      <sheetName val="E_H_-_H__W_P_14"/>
      <sheetName val="E__H__Treatment_for_pile_cap14"/>
      <sheetName val="%_prog_figs_-u5_and_total15"/>
      <sheetName val="Service_Type12"/>
      <sheetName val="Contract_Division12"/>
      <sheetName val="SubContract_Type12"/>
      <sheetName val="_SHOPLIST_xls_7011"/>
      <sheetName val="Resumo_Empreitadas15"/>
      <sheetName val="Data_Sheet14"/>
      <sheetName val="tender_allowances14"/>
      <sheetName val="_Summary_BKG_03414"/>
      <sheetName val="BILL_3R14"/>
      <sheetName val="1_2_Staff_Schedule15"/>
      <sheetName val="[SHOPLIST_xls]/VW14"/>
      <sheetName val="[SHOPLIST_xls]/VWVU))tÏØ0__94"/>
      <sheetName val="[SHOPLIST_xls]/VWVU))tÏØ0__95"/>
      <sheetName val="BLOCK-A_(MEA_SHEET)14"/>
      <sheetName val="[SHOPLIST_xls][SHOPLIST_xls][14"/>
      <sheetName val="Materials_14"/>
      <sheetName val="Attach_4-1811"/>
      <sheetName val="Labour_Costs14"/>
      <sheetName val="Ewaan_Show_Kitchen_(2)11"/>
      <sheetName val="Cash_Flow_Working11"/>
      <sheetName val="MN_T_B_11"/>
      <sheetName val="Mix_Design15"/>
      <sheetName val="Form_614"/>
      <sheetName val="Risk_Register14"/>
      <sheetName val="Revised_Front_Page14"/>
      <sheetName val="Diff_Run01&amp;Run0214"/>
      <sheetName val="CCS_Summary14"/>
      <sheetName val="1_Carillion_Staff14"/>
      <sheetName val="_2_Staff_&amp;_Gen_labour14"/>
      <sheetName val="3_Offices14"/>
      <sheetName val="4_TempServ14"/>
      <sheetName val="__5_Temp_Wks14"/>
      <sheetName val="_6_Addn_Plant14"/>
      <sheetName val="_7__Transport14"/>
      <sheetName val="_8_Testing14"/>
      <sheetName val="9__Miscellaneous14"/>
      <sheetName val="10__Design14"/>
      <sheetName val="_11_Insurances14"/>
      <sheetName val="_12_Client_Req_14"/>
      <sheetName val="Risk_List14"/>
      <sheetName val="Track_of_Changes14"/>
      <sheetName val="Bill_8_Doors_&amp;_Windows14"/>
      <sheetName val="Bill_9_Finishes_14"/>
      <sheetName val="Bill_10_Specialities14"/>
      <sheetName val="Bill_1014"/>
      <sheetName val="Cost_Heading11"/>
      <sheetName val="2F_회의실견적(5_14_일대)7"/>
      <sheetName val="_HIT-&gt;HMC_견적(3900)7"/>
      <sheetName val="Appendix_B7"/>
      <sheetName val="PRICE_INFO11"/>
      <sheetName val="RC_SUMMARY11"/>
      <sheetName val="LABOUR_PRODUCTIVITY-TAV11"/>
      <sheetName val="MATERIAL_PRICES11"/>
      <sheetName val="P-100_MRF_DB_R111"/>
      <sheetName val="Site_Dev_BOQ14"/>
      <sheetName val="[SHOPLIST_xls]/VWVU))tÏØ0__96"/>
      <sheetName val="[SHOPLIST_xls]/VWVU))tÏØ0__97"/>
      <sheetName val="D_&amp;_W_sizes11"/>
      <sheetName val="SOPMA_DD11"/>
      <sheetName val="BOQ_(2)5"/>
      <sheetName val="LABOUR_RATE5"/>
      <sheetName val="Material_Rate5"/>
      <sheetName val="Labor_abs-PW5"/>
      <sheetName val="Labor_abs-NMR5"/>
      <sheetName val="kppl_pl5"/>
      <sheetName val="Basic_Rates5"/>
      <sheetName val="Combined_Results_5"/>
      <sheetName val="Labour_Rate_11"/>
      <sheetName val="[SHOPLIST_xls]/VWVU))tÏØ0__98"/>
      <sheetName val="[SHOPLIST_xls]70,/0s«_iÆø_í¬_14"/>
      <sheetName val="[SHOPLIST_xls]70?,/0?s«i?Æøí¬14"/>
      <sheetName val="Data_I_(2)11"/>
      <sheetName val="rEFERENCES_11"/>
      <sheetName val="1_-_Main_Building4"/>
      <sheetName val="1_-_Summary4"/>
      <sheetName val="2_-_Landscaping_Works4"/>
      <sheetName val="2_-_Summary4"/>
      <sheetName val="4_-_Bldg_Infra4"/>
      <sheetName val="4_-_Summary4"/>
      <sheetName val="Qtys_ZamZam_(Del__before)11"/>
      <sheetName val="Qtys_Relocation_(Del_before)11"/>
      <sheetName val="_Qtys_Sub_&amp;_Tents_(Del__befor11"/>
      <sheetName val="Qtys__Signages_(Del__before)11"/>
      <sheetName val="Qtys_Temporary_Passages_(Del)11"/>
      <sheetName val="_Qtys_Ser__Rooms_(Del_before)11"/>
      <sheetName val="Asset_Allocation_(CR)4"/>
      <sheetName val="Project_Benchmarking4"/>
      <sheetName val="Dashboard_(1)4"/>
      <sheetName val="VO_Agreed_to_Unifier_Sum4"/>
      <sheetName val="VO_Not_yet_Agreed_to_Unifier4"/>
      <sheetName val="VO_Anticipated_to_Unifier4"/>
      <sheetName val="EW_to_Unifier4"/>
      <sheetName val="Prov_Sums4"/>
      <sheetName val="Other_Amounts4"/>
      <sheetName val="Div_07_Thermal_&amp;_Moisture5"/>
      <sheetName val="Data_Validation5"/>
      <sheetName val="Div26_-_Elect5"/>
      <sheetName val="CHUNG_CU_CARRILON5"/>
      <sheetName val="[SHOPLIST_xls]/VWVU))tÏØ0__99"/>
      <sheetName val="New_Rates3"/>
      <sheetName val="Labour_Rates3"/>
      <sheetName val="Status_3"/>
      <sheetName val="CLIENT_BUDGET3"/>
      <sheetName val="Reco-June_20193"/>
      <sheetName val="REMINING_PROGRESS3"/>
      <sheetName val="OS&amp;E__IT3"/>
      <sheetName val="PAID_AMOUNT3"/>
      <sheetName val="IPA_213"/>
      <sheetName val="Order_by_owner3"/>
      <sheetName val="PERLIM__Sammary3"/>
      <sheetName val="RECOVER_OF_DOUBLE_PAYMENT3"/>
      <sheetName val="rathath_al_matar3"/>
      <sheetName val="INTERNAL_LINE_3"/>
      <sheetName val="MINOVA_AL_DEYAR3"/>
      <sheetName val="BLUE_RHINE3"/>
      <sheetName val="NATIONAL_PAINT3"/>
      <sheetName val="FIRE_RATED3"/>
      <sheetName val="2_Plex4"/>
      <sheetName val="Sheet1_(2)4"/>
      <sheetName val="4_Plex4"/>
      <sheetName val="6_Plex_4"/>
      <sheetName val="Detailed_Summary4"/>
      <sheetName val="Sheet1_(3)4"/>
      <sheetName val="Sheet1_(4)4"/>
      <sheetName val="Dash_board14"/>
      <sheetName val="CIF_COST_ITEM3"/>
      <sheetName val="Rates_for_public_areas3"/>
      <sheetName val="[SHOPLIST_xls][SHOPLIST_xls]737"/>
      <sheetName val="Estimate_for_approval3"/>
      <sheetName val="Balance_Sheet3"/>
      <sheetName val="B-3_2_EB3"/>
      <sheetName val="Trade_Summary3"/>
      <sheetName val="AOP_Summary-25"/>
      <sheetName val="Summary_3"/>
      <sheetName val="B04-A_-_DIA_SUDEER3"/>
      <sheetName val="04D_-_Tanmyat3"/>
      <sheetName val="13-_B04-B_&amp;_C3"/>
      <sheetName val="_SITE_09_B04-B&amp;C-AFAQ3"/>
      <sheetName val="Tender_Docs3"/>
      <sheetName val="Miral_Emails3"/>
      <sheetName val="LOAs_(061619)3"/>
      <sheetName val="Contract_Conditions_(Tender)3"/>
      <sheetName val="Contract_Qualifications3"/>
      <sheetName val="YVPI_&amp;_GII3"/>
      <sheetName val="LOA_(live_sheet)3"/>
      <sheetName val="LOA_Log_(082419)3"/>
      <sheetName val="Key_Docs_Ref_3"/>
      <sheetName val="To_Mr__Boota_(072519)3"/>
      <sheetName val="Sec__A-PQ4"/>
      <sheetName val="Preamble_B4"/>
      <sheetName val="Sec__C-Dayworks4"/>
      <sheetName val="d5_4"/>
      <sheetName val="Sheet_Index3"/>
      <sheetName val="Status_Summary4"/>
      <sheetName val="CONSTRUCTION_COMPONENT3"/>
      <sheetName val="Recon_Template3"/>
      <sheetName val="[SHOPLIST_xls]/VWVU))tÏØ0_100"/>
      <sheetName val="[SHOPLIST_xls]/VWVU))tÏØ0_101"/>
      <sheetName val="[SHOPLIST_xls]/VWVU))tÏØ0_102"/>
      <sheetName val="Drop_Down_Data3"/>
      <sheetName val="Rules_3"/>
      <sheetName val="Update_list3"/>
      <sheetName val="Sinh_Nam_systems3"/>
      <sheetName val="DIE_profile3"/>
      <sheetName val="Import_tax3"/>
      <sheetName val="TONG_HOP_VL-NC3"/>
      <sheetName val="TONGKE3p_3"/>
      <sheetName val="TH_VL,_NC,_DDHT_Thanhphuoc3"/>
      <sheetName val="DON_GIA3"/>
      <sheetName val="CHITIET_VL-NC3"/>
      <sheetName val="TH_kinh_phi3"/>
      <sheetName val="KLDT_DIEN3"/>
      <sheetName val="Dinh_muc_CP_KTCB_khac3"/>
      <sheetName val="quotation_3"/>
      <sheetName val="Bill_5_-_Carpark3"/>
      <sheetName val="BOQ_-_summary__33"/>
      <sheetName val="NKSC_thue3"/>
      <sheetName val="05__Data_Cash_Flow3"/>
      <sheetName val="MTO_REV_2(ARMOR)3"/>
      <sheetName val="L3-WBS_Mapping3"/>
      <sheetName val="BAFO_CCL_Submission3"/>
      <sheetName val="[SHOPLIST_xls][SHOPLIST_xls]/V3"/>
      <sheetName val="Core_Data3"/>
      <sheetName val="[SHOPLIST_xls]/VWVU))tÏØ0_103"/>
      <sheetName val="[SHOPLIST_xls]/VWVU))tÏØ0_104"/>
      <sheetName val="[SHOPLIST_xls][SH3"/>
      <sheetName val="[SHOPLIST_xls]70_3"/>
      <sheetName val="P1926-H2B_Pkg_2A&amp;2B3"/>
      <sheetName val="P1940-H2B_Pkg_1_Guestrooms3"/>
      <sheetName val="BOQ_1_923"/>
      <sheetName val="Abs_PMRL3"/>
      <sheetName val="SITE_WORKS2"/>
      <sheetName val="WOOD_WORK2"/>
      <sheetName val="THERMAL_&amp;_MOISTURE_2"/>
      <sheetName val="DOORS_&amp;_WINDOWS2"/>
      <sheetName val="Additional_Items2"/>
      <sheetName val="Master_data2"/>
      <sheetName val="[SHOPLIST_xls]/VWVU))tÏØ0_105"/>
      <sheetName val="Staff_OLD_2"/>
      <sheetName val="Basic_Rate2"/>
      <sheetName val="MASTER_RATE_ANALYSIS2"/>
      <sheetName val="MAIN_SUMMARY2"/>
      <sheetName val="[SHOPLIST_xls]/VWVU))tÏØ0_106"/>
      <sheetName val="[SHOPLIST_xls]/VWVU))tÏØ0_107"/>
      <sheetName val="Appendix-A_-GRAND_SUMMARY2"/>
      <sheetName val="D9_(New_Rate)2"/>
      <sheetName val="Joseph_Record2"/>
      <sheetName val="P15_Cost_Implications2"/>
      <sheetName val="P15_uPVC_ducts-Rate_Summary2"/>
      <sheetName val="P13_uPVC_ducts2"/>
      <sheetName val="P13_Mass_Concrete2"/>
      <sheetName val="P13_Imported_Fill2"/>
      <sheetName val="P14_uPVC_ducts2"/>
      <sheetName val="P14_Mass_Concrete2"/>
      <sheetName val="P14_Imported_Fill2"/>
      <sheetName val="P14_Sand_bed_to_cable2"/>
      <sheetName val="P15_uPVC_ducts2"/>
      <sheetName val="Cumulative_Rail_2"/>
      <sheetName val="TB_ALJADA2"/>
      <sheetName val="Plot_Area2"/>
      <sheetName val="Closing_entries2"/>
      <sheetName val="Executive_Summary2"/>
      <sheetName val="Sales_Tracking_Report_(STR)2"/>
      <sheetName val="Blocking_Tracking_Report_(BTR)2"/>
      <sheetName val="[SHOPLIST_xls]70,/0s«iÆøí¬3"/>
      <sheetName val="Bill_No_12"/>
      <sheetName val="Portfolio_List2"/>
      <sheetName val="Quotation_FM_administration2"/>
      <sheetName val="Quotation_Visitor_and_Sec2"/>
      <sheetName val="Service_Charge2"/>
      <sheetName val="CABLES_2"/>
      <sheetName val="Quotation_Offices_108,9,10,11)2"/>
      <sheetName val="Quotation_modification2"/>
      <sheetName val="DIV_01_General_Requirements2"/>
      <sheetName val="Bill_(1)_Main_Building2"/>
      <sheetName val="Bill_(2)_General_Site_&amp;_Parkin2"/>
      <sheetName val="wd_points2"/>
      <sheetName val="Bill_(3)_Guest_House2"/>
      <sheetName val="Bill_(4)_Family_Buildings2"/>
      <sheetName val="Bill_(5)_Villa_Buildings2"/>
      <sheetName val="Bill_(6)_Entrance_Building2"/>
      <sheetName val="Bill_(7)_Masjid2"/>
      <sheetName val="Bill_(8)_Auditorium2"/>
      <sheetName val="Bill_(9)_Site_Prep__&amp;_Roadway2"/>
      <sheetName val="Summary_Cost2"/>
      <sheetName val="lighting_points2"/>
      <sheetName val="ESTIMATE_(2)2"/>
      <sheetName val="COM_Summary2"/>
      <sheetName val="L_(4)2"/>
      <sheetName val="Initial_Data2"/>
      <sheetName val="Package_Status2"/>
      <sheetName val="개시대사_(2)1"/>
      <sheetName val="Other_Cost_Norms1"/>
      <sheetName val="_Estimate__1"/>
      <sheetName val="Equip_1"/>
      <sheetName val="6_2_Floor_Finishes1"/>
      <sheetName val="Account_Codes1"/>
      <sheetName val="Ref_Arch1"/>
      <sheetName val="Data_1"/>
      <sheetName val="WATER_DUCT_-_IC_211"/>
      <sheetName val="Asset_Desc1"/>
      <sheetName val="BUAs_and_Sales_Forecast1"/>
      <sheetName val="Lagoons_Breakdown_Prices1"/>
      <sheetName val="Cover_HW_Z2_1"/>
      <sheetName val="TOTAL_WORK1"/>
      <sheetName val="part_31"/>
      <sheetName val="pile_Length_for_Easter_fence1"/>
      <sheetName val="Div_10-Specialities_1"/>
      <sheetName val="MALE_&amp;_FEMALE_1"/>
      <sheetName val="Div_Summary1"/>
      <sheetName val="Drop_down1"/>
      <sheetName val="[SHOPLIST_xls]/VW"/>
      <sheetName val="Cost Heaࡤing"/>
      <sheetName val="beam-reinft"/>
      <sheetName val="[SHOPLIST.xls]/VWVU))tÏØ0__20"/>
      <sheetName val="Data Works"/>
      <sheetName val="Works"/>
      <sheetName val="UC-Testing"/>
      <sheetName val="Control Panel"/>
      <sheetName val="Closing"/>
      <sheetName val="djfx"/>
      <sheetName val="Calendar"/>
      <sheetName val="Sheet9"/>
      <sheetName val="Materials Cost"/>
      <sheetName val="FEVA"/>
      <sheetName val="HO Costs"/>
      <sheetName val="FLOOR_AND_CEILING"/>
      <sheetName val="area_comp_2011_01_18_(2)"/>
      <sheetName val="drop_down_lists"/>
      <sheetName val="PH_5"/>
      <sheetName val="[SHOPLIST_xls]70___0_s__i_____2"/>
      <sheetName val="[SHOPLIST_xls]_VW__VU_________2"/>
      <sheetName val="[SHOPLIST_xls]_VW__VU_________3"/>
      <sheetName val="[SHOPLIST_xls]70_x005f_x0000___0_x0_2"/>
      <sheetName val="GFA_HQ_Building36"/>
      <sheetName val="GFA_Conference35"/>
      <sheetName val="BQ_External35"/>
      <sheetName val="Graph_Data_(DO_NOT_PRINT)34"/>
      <sheetName val="StattCo_yCharges34"/>
      <sheetName val="Penthouse_Apartment34"/>
      <sheetName val="LABOUR_HISTOGRAM35"/>
      <sheetName val="Chiet_tinh_dz2234"/>
      <sheetName val="Chiet_tinh_dz3534"/>
      <sheetName val="@risk_rents_and_incentives34"/>
      <sheetName val="Car_park_lease34"/>
      <sheetName val="Net_rent_analysis34"/>
      <sheetName val="Poz-1_34"/>
      <sheetName val="Lab_Cum_Hist34"/>
      <sheetName val="Raw_Data34"/>
      <sheetName val="Bill_No__234"/>
      <sheetName val="CT_Thang_Mo34"/>
      <sheetName val="budget_summary_(2)33"/>
      <sheetName val="Budget_Analysis_Summary33"/>
      <sheetName val="LEVEL_SHEET34"/>
      <sheetName val="SPT_vs_PHI34"/>
      <sheetName val="CT__PL33"/>
      <sheetName val="Projet,_methodes_&amp;_couts33"/>
      <sheetName val="Risques_majeurs_&amp;_Frais_Ind_33"/>
      <sheetName val="FOL_-_Bar34"/>
      <sheetName val="intr_stool_brkup33"/>
      <sheetName val="Tender_Summary34"/>
      <sheetName val="Insurance_Ext34"/>
      <sheetName val="Customize_Your_Invoice34"/>
      <sheetName val="HVAC_BoQ34"/>
      <sheetName val="Body_Sheet33"/>
      <sheetName val="1_0_Executive_Summary33"/>
      <sheetName val="Top_sheet33"/>
      <sheetName val="Ap_A31"/>
      <sheetName val="SHOPLIST_xls30"/>
      <sheetName val="Bill_232"/>
      <sheetName val="2_Div_14_31"/>
      <sheetName val="beam-reinft-IIInd_floor30"/>
      <sheetName val="beam-reinft-machine_rm30"/>
      <sheetName val="Bill_131"/>
      <sheetName val="Bill_331"/>
      <sheetName val="Bill_431"/>
      <sheetName val="Bill_531"/>
      <sheetName val="Bill_631"/>
      <sheetName val="Bill_731"/>
      <sheetName val="POWER_ASSUMPTIONS30"/>
      <sheetName val="Invoice_Summary30"/>
      <sheetName val="PROJECT_BRIEF31"/>
      <sheetName val="Civil_Boq29"/>
      <sheetName val="C_(3)31"/>
      <sheetName val="Dubai_golf30"/>
      <sheetName val="WITHOUT_C&amp;I_PROFIT_(3)29"/>
      <sheetName val="HIRED_LABOUR_CODE27"/>
      <sheetName val="PA-_Consutant_27"/>
      <sheetName val="foot-slab_reinft27"/>
      <sheetName val="Softscape_Buildup29"/>
      <sheetName val="Mat'l_Rate29"/>
      <sheetName val="VALVE_CHAMBERS26"/>
      <sheetName val="Fire_Hydrants26"/>
      <sheetName val="B_GATE_VALVE26"/>
      <sheetName val="Sub_G1_Fire26"/>
      <sheetName val="Sub_G12_Fire26"/>
      <sheetName val="Activity_List29"/>
      <sheetName val="BILL_COV27"/>
      <sheetName val="Ra__stair27"/>
      <sheetName val="DETAILED__BOQ27"/>
      <sheetName val="M-Book_for_Conc27"/>
      <sheetName val="M-Book_for_FW27"/>
      <sheetName val="Materials_Cost(PCC)26"/>
      <sheetName val="India_F&amp;S_Template26"/>
      <sheetName val="IO_LIST26"/>
      <sheetName val="Material_26"/>
      <sheetName val="Quote_Sheet26"/>
      <sheetName val="Day_work26"/>
      <sheetName val="Working_for_RCC25"/>
      <sheetName val="Div__0225"/>
      <sheetName val="Div__0325"/>
      <sheetName val="Div__0425"/>
      <sheetName val="Div__0525"/>
      <sheetName val="Div__0625"/>
      <sheetName val="Div__0725"/>
      <sheetName val="GFA_HQ_Building35"/>
      <sheetName val="GFA_Conference34"/>
      <sheetName val="BQ_External34"/>
      <sheetName val="Graph_Data_(DO_NOT_PRINT)33"/>
      <sheetName val="StattCo_yCharges33"/>
      <sheetName val="Penthouse_Apartment33"/>
      <sheetName val="LABOUR_HISTOGRAM34"/>
      <sheetName val="Chiet_tinh_dz2233"/>
      <sheetName val="Chiet_tinh_dz3533"/>
      <sheetName val="@risk_rents_and_incentives33"/>
      <sheetName val="Car_park_lease33"/>
      <sheetName val="Net_rent_analysis33"/>
      <sheetName val="Poz-1_33"/>
      <sheetName val="Lab_Cum_Hist33"/>
      <sheetName val="Raw_Data33"/>
      <sheetName val="Bill_No__233"/>
      <sheetName val="CT_Thang_Mo33"/>
      <sheetName val="budget_summary_(2)32"/>
      <sheetName val="Budget_Analysis_Summary32"/>
      <sheetName val="LEVEL_SHEET33"/>
      <sheetName val="SPT_vs_PHI33"/>
      <sheetName val="CT__PL32"/>
      <sheetName val="Projet,_methodes_&amp;_couts32"/>
      <sheetName val="Risques_majeurs_&amp;_Frais_Ind_32"/>
      <sheetName val="FOL_-_Bar33"/>
      <sheetName val="intr_stool_brkup32"/>
      <sheetName val="Tender_Summary33"/>
      <sheetName val="Insurance_Ext33"/>
      <sheetName val="Customize_Your_Invoice33"/>
      <sheetName val="HVAC_BoQ33"/>
      <sheetName val="Body_Sheet32"/>
      <sheetName val="1_0_Executive_Summary32"/>
      <sheetName val="Top_sheet32"/>
      <sheetName val="Ap_A30"/>
      <sheetName val="SHOPLIST_xls29"/>
      <sheetName val="Bill_231"/>
      <sheetName val="2_Div_14_30"/>
      <sheetName val="beam-reinft-IIInd_floor29"/>
      <sheetName val="beam-reinft-machine_rm29"/>
      <sheetName val="Bill_130"/>
      <sheetName val="Bill_330"/>
      <sheetName val="Bill_430"/>
      <sheetName val="Bill_530"/>
      <sheetName val="Bill_630"/>
      <sheetName val="Bill_730"/>
      <sheetName val="POWER_ASSUMPTIONS29"/>
      <sheetName val="Invoice_Summary29"/>
      <sheetName val="PROJECT_BRIEF30"/>
      <sheetName val="Civil_Boq28"/>
      <sheetName val="C_(3)30"/>
      <sheetName val="Dubai_golf29"/>
      <sheetName val="WITHOUT_C&amp;I_PROFIT_(3)28"/>
      <sheetName val="HIRED_LABOUR_CODE26"/>
      <sheetName val="PA-_Consutant_26"/>
      <sheetName val="foot-slab_reinft26"/>
      <sheetName val="Softscape_Buildup28"/>
      <sheetName val="Mat'l_Rate28"/>
      <sheetName val="VALVE_CHAMBERS25"/>
      <sheetName val="Fire_Hydrants25"/>
      <sheetName val="B_GATE_VALVE25"/>
      <sheetName val="Sub_G1_Fire25"/>
      <sheetName val="Sub_G12_Fire25"/>
      <sheetName val="Activity_List28"/>
      <sheetName val="BILL_COV26"/>
      <sheetName val="Ra__stair26"/>
      <sheetName val="DETAILED__BOQ26"/>
      <sheetName val="M-Book_for_Conc26"/>
      <sheetName val="M-Book_for_FW26"/>
      <sheetName val="Materials_Cost(PCC)25"/>
      <sheetName val="India_F&amp;S_Template25"/>
      <sheetName val="IO_LIST25"/>
      <sheetName val="Material_25"/>
      <sheetName val="Quote_Sheet25"/>
      <sheetName val="Day_work25"/>
      <sheetName val="Working_for_RCC24"/>
      <sheetName val="Div__0224"/>
      <sheetName val="Div__0324"/>
      <sheetName val="Div__0424"/>
      <sheetName val="Div__0524"/>
      <sheetName val="Div__0624"/>
      <sheetName val="Div__0724"/>
      <sheetName val="Div__0824"/>
      <sheetName val="Div__0924"/>
      <sheetName val="Div__1024"/>
      <sheetName val="Div__1124"/>
      <sheetName val="Div__1224"/>
      <sheetName val="Div_1324"/>
      <sheetName val="EXTERNAL_WORKS24"/>
      <sheetName val="PRODUCTIVITY_RATE24"/>
      <sheetName val="U_R_A_-_MASONRY24"/>
      <sheetName val="U_R_A_-_PLASTERING24"/>
      <sheetName val="U_R_A_-_TILING24"/>
      <sheetName val="U_R_A_-_GRANITE24"/>
      <sheetName val="V_C_2_-_EARTHWORK24"/>
      <sheetName val="V_C_9_-_CERAMIC24"/>
      <sheetName val="V_C_9_-_FINISHES24"/>
      <sheetName val="Elemental_Buildup23"/>
      <sheetName val="Eq__Mobilization24"/>
      <sheetName val="w't_table23"/>
      <sheetName val="bill_nb2-Plumbing_&amp;_Drainag23"/>
      <sheetName val="Pl_&amp;_Dr_B23"/>
      <sheetName val="Pl_&amp;_Dr_G23"/>
      <sheetName val="Pl_&amp;_Dr_M23"/>
      <sheetName val="Pl_&amp;_Dr_123"/>
      <sheetName val="Pl_&amp;_Dr_223"/>
      <sheetName val="Pl_&amp;_Dr_323"/>
      <sheetName val="Pl_&amp;_Dr_423"/>
      <sheetName val="Pl_&amp;_Dr_523"/>
      <sheetName val="Pl_&amp;_Dr_623"/>
      <sheetName val="Pl_&amp;_Dr_723"/>
      <sheetName val="Pl_&amp;_Dr_823"/>
      <sheetName val="Pl_&amp;_Dr_R23"/>
      <sheetName val="FF_B23"/>
      <sheetName val="FF_G23"/>
      <sheetName val="FF_M23"/>
      <sheetName val="FF_123"/>
      <sheetName val="FF_2_23"/>
      <sheetName val="FF_323"/>
      <sheetName val="FF_423"/>
      <sheetName val="FF_523"/>
      <sheetName val="FF_6_23"/>
      <sheetName val="FF_723"/>
      <sheetName val="FF_823"/>
      <sheetName val="FF_R23"/>
      <sheetName val="bill_nb3-FF23"/>
      <sheetName val="HVAC_B23"/>
      <sheetName val="HVAC_G23"/>
      <sheetName val="HVAC_M23"/>
      <sheetName val="HVAC_123"/>
      <sheetName val="HVAC_223"/>
      <sheetName val="HVAC_323"/>
      <sheetName val="HVAC_423"/>
      <sheetName val="HVAC_523"/>
      <sheetName val="HVAC_623"/>
      <sheetName val="HVAC_723"/>
      <sheetName val="HVAC_823"/>
      <sheetName val="HVAC_R23"/>
      <sheetName val="bill_nb4-HVAC23"/>
      <sheetName val="SC_B23"/>
      <sheetName val="SC_G23"/>
      <sheetName val="SC_M23"/>
      <sheetName val="SC_123"/>
      <sheetName val="SC_223"/>
      <sheetName val="SC_323"/>
      <sheetName val="SC_423"/>
      <sheetName val="SC_523"/>
      <sheetName val="SC_623"/>
      <sheetName val="SC_723"/>
      <sheetName val="SC_823"/>
      <sheetName val="SC_R23"/>
      <sheetName val="AV_B23"/>
      <sheetName val="AV_G23"/>
      <sheetName val="AV_M23"/>
      <sheetName val="AV_123"/>
      <sheetName val="AV_223"/>
      <sheetName val="AV_323"/>
      <sheetName val="AV_423"/>
      <sheetName val="AV_523"/>
      <sheetName val="AV_623"/>
      <sheetName val="AV_723"/>
      <sheetName val="AV_823"/>
      <sheetName val="EL_B23"/>
      <sheetName val="EL_M23"/>
      <sheetName val="EL_123"/>
      <sheetName val="EL_223"/>
      <sheetName val="EL_323"/>
      <sheetName val="EL_423"/>
      <sheetName val="EL_523"/>
      <sheetName val="EL_623"/>
      <sheetName val="EL_723"/>
      <sheetName val="EL_823"/>
      <sheetName val="EL_R23"/>
      <sheetName val="EL_TR23"/>
      <sheetName val="8-_EL23"/>
      <sheetName val="FA_B23"/>
      <sheetName val="FA_G23"/>
      <sheetName val="FA_M23"/>
      <sheetName val="FA_123"/>
      <sheetName val="FA_223"/>
      <sheetName val="FA_323"/>
      <sheetName val="FA_423"/>
      <sheetName val="FA_523"/>
      <sheetName val="FA_623"/>
      <sheetName val="FA_723"/>
      <sheetName val="FA_823"/>
      <sheetName val="FA_R23"/>
      <sheetName val="9-_FA23"/>
      <sheetName val="BOQ_Direct_selling_cost25"/>
      <sheetName val="CHART_OF_ACCOUNTS24"/>
      <sheetName val="B185-B-9_124"/>
      <sheetName val="B185-B-9_224"/>
      <sheetName val="Material_List_23"/>
      <sheetName val="E-Bill_No_6_A-O24"/>
      <sheetName val="B09_124"/>
      <sheetName val="Division_252"/>
      <sheetName val="Division_423"/>
      <sheetName val="Division_523"/>
      <sheetName val="Division_623"/>
      <sheetName val="Division_723"/>
      <sheetName val="Division_823"/>
      <sheetName val="Division_923"/>
      <sheetName val="Division_1023"/>
      <sheetName val="Division_1223"/>
      <sheetName val="Division_1423"/>
      <sheetName val="Division_2126"/>
      <sheetName val="Division_2224"/>
      <sheetName val="Division_2323"/>
      <sheetName val="Division_2623"/>
      <sheetName val="Division_2723"/>
      <sheetName val="Division_2823"/>
      <sheetName val="Division_3123"/>
      <sheetName val="Division_3223"/>
      <sheetName val="Division_3323"/>
      <sheetName val="PMWeb_data24"/>
      <sheetName val="PointNo_523"/>
      <sheetName val="SS_MH24"/>
      <sheetName val="2_2)Revised_Cash_Flow23"/>
      <sheetName val="입찰내역_발주처_양식23"/>
      <sheetName val="LIST_DO_NOT_REMOVE22"/>
      <sheetName val="Index_List23"/>
      <sheetName val="Type_List23"/>
      <sheetName val="File_Types23"/>
      <sheetName val="Chiet_t23"/>
      <sheetName val="Staffing_and_Rates_IA23"/>
      <sheetName val="Employee_List21"/>
      <sheetName val="PRECAST_lightconc-II25"/>
      <sheetName val="final_abstract25"/>
      <sheetName val="B6_2_22"/>
      <sheetName val="Project_Cost_Breakdown21"/>
      <sheetName val="Summary_of_Work21"/>
      <sheetName val="Item-_Compact21"/>
      <sheetName val="E_&amp;_R21"/>
      <sheetName val="Staff_Acco_21"/>
      <sheetName val="TBAL9697_-group_wise__sdpl21"/>
      <sheetName val="SITE_WORK20"/>
      <sheetName val="Рабочий_лист20"/>
      <sheetName val="PT_141-_Site_A_Landscape20"/>
      <sheetName val="Rate_summary20"/>
      <sheetName val="Annex_1_Sect_3a21"/>
      <sheetName val="Annex_1_Sect_3a_121"/>
      <sheetName val="Annex_1_Sect_3b21"/>
      <sheetName val="Annex_1_Sect_3c21"/>
      <sheetName val="HOURLY_RATES21"/>
      <sheetName val="RAB_AR&amp;STR20"/>
      <sheetName val="d-safe_DELUXE20"/>
      <sheetName val="Back_up20"/>
      <sheetName val="INDIGINEOUS_ITEMS_20"/>
      <sheetName val="train_cash20"/>
      <sheetName val="accom_cash20"/>
      <sheetName val="Mall_waterproofing20"/>
      <sheetName val="MSCP_waterproofing20"/>
      <sheetName val="Duct_Accesories20"/>
      <sheetName val="????_???_??20"/>
      <sheetName val="Labour_&amp;_Plant20"/>
      <sheetName val="Ave_wtd_rates20"/>
      <sheetName val="Debits_as_on_12_04_0820"/>
      <sheetName val="STAFFSCHED_20"/>
      <sheetName val="TRIAL_BALANCE20"/>
      <sheetName val="[SHOPLIST_xls][SHOPLIST_xls]738"/>
      <sheetName val="Common_Variables20"/>
      <sheetName val="[SHOPLIST_xls]70,/0s«iÆøí¬i20"/>
      <sheetName val="GPL_Revenu_Update20"/>
      <sheetName val="DO_NOT_TOUCH20"/>
      <sheetName val="Work_Type20"/>
      <sheetName val="PROJECT_BRIEF(EX_NEW)20"/>
      <sheetName val="AREA_OF_APPLICATION19"/>
      <sheetName val="Risk_Breakdown_Structure19"/>
      <sheetName val="Geneí¬_i19"/>
      <sheetName val="steel_total19"/>
      <sheetName val="ELE_BOQ19"/>
      <sheetName val="Z-_GENERAL_PRICE_SUMMARY16"/>
      <sheetName val="PPA_Summary16"/>
      <sheetName val="Mix_Design16"/>
      <sheetName val="Resumo_Empreitadas16"/>
      <sheetName val="%_prog_figs_-u5_and_total16"/>
      <sheetName val="Floor_Box_17"/>
      <sheetName val="Equipment_Rates15"/>
      <sheetName val="[SHOPLIST_xls]/VW15"/>
      <sheetName val="Cashflow_projection15"/>
      <sheetName val="[SHOPLIST_xls][SHOPLIST_xls]739"/>
      <sheetName val="E_H_-_H__W_P_15"/>
      <sheetName val="E__H__Treatment_for_pile_cap15"/>
      <sheetName val="[SHOPLIST_xls][SHOPLIST_xls][15"/>
      <sheetName val="Materials_15"/>
      <sheetName val="Form_615"/>
      <sheetName val="Risk_Register15"/>
      <sheetName val="Revised_Front_Page15"/>
      <sheetName val="Diff_Run01&amp;Run0215"/>
      <sheetName val="CCS_Summary15"/>
      <sheetName val="1_Carillion_Staff15"/>
      <sheetName val="_2_Staff_&amp;_Gen_labour15"/>
      <sheetName val="3_Offices15"/>
      <sheetName val="4_TempServ15"/>
      <sheetName val="__5_Temp_Wks15"/>
      <sheetName val="_6_Addn_Plant15"/>
      <sheetName val="_7__Transport15"/>
      <sheetName val="_8_Testing15"/>
      <sheetName val="9__Miscellaneous15"/>
      <sheetName val="10__Design15"/>
      <sheetName val="_11_Insurances15"/>
      <sheetName val="_12_Client_Req_15"/>
      <sheetName val="Risk_List15"/>
      <sheetName val="Track_of_Changes15"/>
      <sheetName val="Bill_8_Doors_&amp;_Windows15"/>
      <sheetName val="Bill_9_Finishes_15"/>
      <sheetName val="Bill_10_Specialities15"/>
      <sheetName val="Dash_board15"/>
      <sheetName val="[SHOPLIST_xls]7015"/>
      <sheetName val="[SHOPLIST_xls]70,15"/>
      <sheetName val="Base_BM-rebar15"/>
      <sheetName val="Site_Dev_BOQ15"/>
      <sheetName val="Data_Sheet15"/>
      <sheetName val="tender_allowances15"/>
      <sheetName val="_Summary_BKG_03415"/>
      <sheetName val="BILL_3R15"/>
      <sheetName val="Area_Breakdown_PER_LEVEL_LINK15"/>
      <sheetName val="CF_Input15"/>
      <sheetName val="DATA_INPUT15"/>
      <sheetName val="Vordruck-Nr__7_1_3_D15"/>
      <sheetName val="M&amp;A_D15"/>
      <sheetName val="M&amp;A_E15"/>
      <sheetName val="M&amp;A_G15"/>
      <sheetName val="1_2_Staff_Schedule16"/>
      <sheetName val="Bill_1015"/>
      <sheetName val="[SHOPLIST_xls]70,/0s«_iÆø_í¬_15"/>
      <sheetName val="[SHOPLIST_xls]70?,/0?s«i?Æøí¬15"/>
      <sheetName val="Labour_Costs15"/>
      <sheetName val="BLOCK-A_(MEA_SHEET)15"/>
      <sheetName val="Cost_Heading12"/>
      <sheetName val="Labour_Rate_12"/>
      <sheetName val="D_&amp;_W_sizes12"/>
      <sheetName val="SOPMA_DD12"/>
      <sheetName val="PRICE_INFO12"/>
      <sheetName val="RC_SUMMARY12"/>
      <sheetName val="LABOUR_PRODUCTIVITY-TAV12"/>
      <sheetName val="MATERIAL_PRICES12"/>
      <sheetName val="P-100_MRF_DB_R112"/>
      <sheetName val="Contract_Division13"/>
      <sheetName val="SubContract_Type13"/>
      <sheetName val="Service_Type13"/>
      <sheetName val="Attach_4-1812"/>
      <sheetName val="_SHOPLIST_xls_7012"/>
      <sheetName val="Ewaan_Show_Kitchen_(2)12"/>
      <sheetName val="Cash_Flow_Working12"/>
      <sheetName val="MN_T_B_12"/>
      <sheetName val="Data_I_(2)12"/>
      <sheetName val="rEFERENCES_12"/>
      <sheetName val="Qtys_ZamZam_(Del__before)12"/>
      <sheetName val="Qtys_Relocation_(Del_before)12"/>
      <sheetName val="_Qtys_Sub_&amp;_Tents_(Del__befor12"/>
      <sheetName val="Qtys__Signages_(Del__before)12"/>
      <sheetName val="Qtys_Temporary_Passages_(Del)12"/>
      <sheetName val="_Qtys_Ser__Rooms_(Del_before)12"/>
      <sheetName val="2F_회의실견적(5_14_일대)8"/>
      <sheetName val="_HIT-&gt;HMC_견적(3900)8"/>
      <sheetName val="Appendix_B8"/>
      <sheetName val="Div_07_Thermal_&amp;_Moisture6"/>
      <sheetName val="BOQ_(2)6"/>
      <sheetName val="LABOUR_RATE6"/>
      <sheetName val="Material_Rate6"/>
      <sheetName val="Labor_abs-PW6"/>
      <sheetName val="Labor_abs-NMR6"/>
      <sheetName val="kppl_pl6"/>
      <sheetName val="Basic_Rates6"/>
      <sheetName val="Combined_Results_6"/>
      <sheetName val="Balance_Sheet4"/>
      <sheetName val="May_056"/>
      <sheetName val="April_056"/>
      <sheetName val="Aug_056"/>
      <sheetName val="July_056"/>
      <sheetName val="June_056"/>
      <sheetName val="Nov_056"/>
      <sheetName val="Oct_056"/>
      <sheetName val="Sep_056"/>
      <sheetName val="[SHOPLIST_xls][SHOPLIST_xls]/V4"/>
      <sheetName val="precast_RC_element6"/>
      <sheetName val="pile_Fabrication6"/>
      <sheetName val="AOP_Summary-26"/>
      <sheetName val="Data_Validation6"/>
      <sheetName val="Div26_-_Elect6"/>
      <sheetName val="CHUNG_CU_CARRILON6"/>
      <sheetName val="[SHOPLIST_xls][SHOPLIST_xls]740"/>
      <sheetName val="B-3_2_EB4"/>
      <sheetName val="Sheet_Index4"/>
      <sheetName val="Core_Data4"/>
      <sheetName val="GFA_HQ_Building37"/>
      <sheetName val="GFA_Conference36"/>
      <sheetName val="BQ_External36"/>
      <sheetName val="Penthouse_Apartment35"/>
      <sheetName val="Raw_Data35"/>
      <sheetName val="StattCo_yCharges35"/>
      <sheetName val="LEVEL_SHEET35"/>
      <sheetName val="SPT_vs_PHI35"/>
      <sheetName val="LABOUR_HISTOGRAM36"/>
      <sheetName val="Chiet_tinh_dz2235"/>
      <sheetName val="Chiet_tinh_dz3535"/>
      <sheetName val="@risk_rents_and_incentives35"/>
      <sheetName val="Car_park_lease35"/>
      <sheetName val="Net_rent_analysis35"/>
      <sheetName val="Poz-1_35"/>
      <sheetName val="Graph_Data_(DO_NOT_PRINT)35"/>
      <sheetName val="Bill_No__235"/>
      <sheetName val="CT_Thang_Mo35"/>
      <sheetName val="Lab_Cum_Hist35"/>
      <sheetName val="CT__PL34"/>
      <sheetName val="Projet,_methodes_&amp;_couts34"/>
      <sheetName val="Risques_majeurs_&amp;_Frais_Ind_34"/>
      <sheetName val="FOL_-_Bar35"/>
      <sheetName val="budget_summary_(2)34"/>
      <sheetName val="Budget_Analysis_Summary34"/>
      <sheetName val="intr_stool_brkup34"/>
      <sheetName val="Tender_Summary35"/>
      <sheetName val="Insurance_Ext35"/>
      <sheetName val="Customize_Your_Invoice35"/>
      <sheetName val="HVAC_BoQ35"/>
      <sheetName val="Body_Sheet34"/>
      <sheetName val="1_0_Executive_Summary34"/>
      <sheetName val="Rate_analysis19"/>
      <sheetName val="Top_sheet34"/>
      <sheetName val="Bill_233"/>
      <sheetName val="Ap_A32"/>
      <sheetName val="2_Div_14_32"/>
      <sheetName val="SHOPLIST_xls31"/>
      <sheetName val="beam-reinft-IIInd_floor31"/>
      <sheetName val="beam-reinft-machine_rm31"/>
      <sheetName val="Bill_132"/>
      <sheetName val="Bill_332"/>
      <sheetName val="Bill_432"/>
      <sheetName val="Bill_532"/>
      <sheetName val="Bill_632"/>
      <sheetName val="Bill_732"/>
      <sheetName val="POWER_ASSUMPTIONS31"/>
      <sheetName val="Civil_Boq30"/>
      <sheetName val="PROJECT_BRIEF32"/>
      <sheetName val="Invoice_Summary31"/>
      <sheetName val="C_(3)32"/>
      <sheetName val="Dubai_golf31"/>
      <sheetName val="Softscape_Buildup30"/>
      <sheetName val="Mat'l_Rate30"/>
      <sheetName val="WITHOUT_C&amp;I_PROFIT_(3)30"/>
      <sheetName val="Activity_List30"/>
      <sheetName val="HIRED_LABOUR_CODE28"/>
      <sheetName val="PA-_Consutant_28"/>
      <sheetName val="foot-slab_reinft28"/>
      <sheetName val="DETAILED__BOQ28"/>
      <sheetName val="M-Book_for_Conc28"/>
      <sheetName val="M-Book_for_FW28"/>
      <sheetName val="BILL_COV28"/>
      <sheetName val="Ra__stair28"/>
      <sheetName val="VALVE_CHAMBERS27"/>
      <sheetName val="Fire_Hydrants27"/>
      <sheetName val="B_GATE_VALVE27"/>
      <sheetName val="Sub_G1_Fire27"/>
      <sheetName val="Sub_G12_Fire27"/>
      <sheetName val="Eq__Mobilization25"/>
      <sheetName val="w't_table24"/>
      <sheetName val="Materials_Cost(PCC)27"/>
      <sheetName val="India_F&amp;S_Template27"/>
      <sheetName val="IO_LIST27"/>
      <sheetName val="Material_27"/>
      <sheetName val="Quote_Sheet27"/>
      <sheetName val="Day_work27"/>
      <sheetName val="bill_nb2-Plumbing_&amp;_Drainag24"/>
      <sheetName val="Pl_&amp;_Dr_B24"/>
      <sheetName val="Pl_&amp;_Dr_G24"/>
      <sheetName val="Pl_&amp;_Dr_M24"/>
      <sheetName val="Pl_&amp;_Dr_124"/>
      <sheetName val="Pl_&amp;_Dr_224"/>
      <sheetName val="Pl_&amp;_Dr_324"/>
      <sheetName val="Pl_&amp;_Dr_424"/>
      <sheetName val="Pl_&amp;_Dr_524"/>
      <sheetName val="Pl_&amp;_Dr_624"/>
      <sheetName val="Pl_&amp;_Dr_724"/>
      <sheetName val="Pl_&amp;_Dr_824"/>
      <sheetName val="Pl_&amp;_Dr_R24"/>
      <sheetName val="FF_B24"/>
      <sheetName val="FF_G24"/>
      <sheetName val="FF_M24"/>
      <sheetName val="FF_124"/>
      <sheetName val="FF_2_24"/>
      <sheetName val="FF_324"/>
      <sheetName val="FF_424"/>
      <sheetName val="FF_524"/>
      <sheetName val="FF_6_24"/>
      <sheetName val="FF_724"/>
      <sheetName val="FF_824"/>
      <sheetName val="FF_R24"/>
      <sheetName val="bill_nb3-FF24"/>
      <sheetName val="HVAC_B24"/>
      <sheetName val="HVAC_G24"/>
      <sheetName val="HVAC_M24"/>
      <sheetName val="HVAC_124"/>
      <sheetName val="HVAC_224"/>
      <sheetName val="HVAC_324"/>
      <sheetName val="HVAC_424"/>
      <sheetName val="HVAC_524"/>
      <sheetName val="HVAC_624"/>
      <sheetName val="HVAC_724"/>
      <sheetName val="HVAC_824"/>
      <sheetName val="HVAC_R24"/>
      <sheetName val="bill_nb4-HVAC24"/>
      <sheetName val="SC_B24"/>
      <sheetName val="SC_G24"/>
      <sheetName val="SC_M24"/>
      <sheetName val="SC_124"/>
      <sheetName val="SC_224"/>
      <sheetName val="SC_324"/>
      <sheetName val="SC_424"/>
      <sheetName val="SC_524"/>
      <sheetName val="SC_624"/>
      <sheetName val="SC_724"/>
      <sheetName val="SC_824"/>
      <sheetName val="SC_R24"/>
      <sheetName val="AV_B24"/>
      <sheetName val="AV_G24"/>
      <sheetName val="AV_M24"/>
      <sheetName val="AV_124"/>
      <sheetName val="AV_224"/>
      <sheetName val="AV_324"/>
      <sheetName val="AV_424"/>
      <sheetName val="AV_524"/>
      <sheetName val="AV_624"/>
      <sheetName val="AV_724"/>
      <sheetName val="AV_824"/>
      <sheetName val="EL_B24"/>
      <sheetName val="EL_M24"/>
      <sheetName val="EL_124"/>
      <sheetName val="EL_224"/>
      <sheetName val="EL_324"/>
      <sheetName val="EL_424"/>
      <sheetName val="EL_524"/>
      <sheetName val="EL_624"/>
      <sheetName val="EL_724"/>
      <sheetName val="EL_824"/>
      <sheetName val="EL_R24"/>
      <sheetName val="EL_TR24"/>
      <sheetName val="8-_EL24"/>
      <sheetName val="FA_B24"/>
      <sheetName val="FA_G24"/>
      <sheetName val="FA_M24"/>
      <sheetName val="FA_124"/>
      <sheetName val="FA_224"/>
      <sheetName val="FA_324"/>
      <sheetName val="FA_424"/>
      <sheetName val="FA_524"/>
      <sheetName val="FA_624"/>
      <sheetName val="FA_724"/>
      <sheetName val="FA_824"/>
      <sheetName val="FA_R24"/>
      <sheetName val="9-_FA24"/>
      <sheetName val="B09_125"/>
      <sheetName val="BOQ_Direct_selling_cost26"/>
      <sheetName val="CHART_OF_ACCOUNTS25"/>
      <sheetName val="Working_for_RCC26"/>
      <sheetName val="B185-B-9_125"/>
      <sheetName val="B185-B-9_225"/>
      <sheetName val="E-Bill_No_6_A-O25"/>
      <sheetName val="Div__0226"/>
      <sheetName val="Div__0326"/>
      <sheetName val="Div__0426"/>
      <sheetName val="Div__0526"/>
      <sheetName val="Div__0626"/>
      <sheetName val="Div__0726"/>
      <sheetName val="Div__0825"/>
      <sheetName val="Div__0925"/>
      <sheetName val="Div__1025"/>
      <sheetName val="Div__1125"/>
      <sheetName val="Div__1225"/>
      <sheetName val="Div_1325"/>
      <sheetName val="EXTERNAL_WORKS25"/>
      <sheetName val="PRODUCTIVITY_RATE25"/>
      <sheetName val="U_R_A_-_MASONRY25"/>
      <sheetName val="U_R_A_-_PLASTERING25"/>
      <sheetName val="U_R_A_-_TILING25"/>
      <sheetName val="U_R_A_-_GRANITE25"/>
      <sheetName val="V_C_2_-_EARTHWORK25"/>
      <sheetName val="V_C_9_-_CERAMIC25"/>
      <sheetName val="V_C_9_-_FINISHES25"/>
      <sheetName val="Division_253"/>
      <sheetName val="Division_424"/>
      <sheetName val="Division_524"/>
      <sheetName val="Division_624"/>
      <sheetName val="Division_724"/>
      <sheetName val="Division_824"/>
      <sheetName val="Division_924"/>
      <sheetName val="Division_1024"/>
      <sheetName val="Division_1224"/>
      <sheetName val="Division_1424"/>
      <sheetName val="Division_2127"/>
      <sheetName val="Division_2225"/>
      <sheetName val="Division_2324"/>
      <sheetName val="Division_2624"/>
      <sheetName val="Division_2724"/>
      <sheetName val="Division_2824"/>
      <sheetName val="Division_3124"/>
      <sheetName val="Division_3224"/>
      <sheetName val="Division_3324"/>
      <sheetName val="PMWeb_data25"/>
      <sheetName val="Elemental_Buildup24"/>
      <sheetName val="PointNo_524"/>
      <sheetName val="2_2)Revised_Cash_Flow24"/>
      <sheetName val="SS_MH25"/>
      <sheetName val="입찰내역_발주처_양식24"/>
      <sheetName val="Material_List_24"/>
      <sheetName val="LIST_DO_NOT_REMOVE23"/>
      <sheetName val="Index_List24"/>
      <sheetName val="Type_List24"/>
      <sheetName val="File_Types24"/>
      <sheetName val="Chiet_t24"/>
      <sheetName val="Staffing_and_Rates_IA24"/>
      <sheetName val="Project_Cost_Breakdown22"/>
      <sheetName val="PRECAST_lightconc-II26"/>
      <sheetName val="final_abstract26"/>
      <sheetName val="Staff_Acco_22"/>
      <sheetName val="TBAL9697_-group_wise__sdpl22"/>
      <sheetName val="Summary_of_Work22"/>
      <sheetName val="Employee_List22"/>
      <sheetName val="Рабочий_лист21"/>
      <sheetName val="B6_2_23"/>
      <sheetName val="Item-_Compact22"/>
      <sheetName val="E_&amp;_R22"/>
      <sheetName val="Annex_1_Sect_3a22"/>
      <sheetName val="Annex_1_Sect_3a_122"/>
      <sheetName val="Annex_1_Sect_3b22"/>
      <sheetName val="Annex_1_Sect_3c22"/>
      <sheetName val="HOURLY_RATES22"/>
      <sheetName val="SITE_WORK21"/>
      <sheetName val="d-safe_DELUXE21"/>
      <sheetName val="PT_141-_Site_A_Landscape21"/>
      <sheetName val="Rate_summary21"/>
      <sheetName val="RAB_AR&amp;STR21"/>
      <sheetName val="Back_up21"/>
      <sheetName val="train_cash21"/>
      <sheetName val="accom_cash21"/>
      <sheetName val="INDIGINEOUS_ITEMS_21"/>
      <sheetName val="Duct_Accesories21"/>
      <sheetName val="Mall_waterproofing21"/>
      <sheetName val="MSCP_waterproofing21"/>
      <sheetName val="????_???_??21"/>
      <sheetName val="Labour_&amp;_Plant21"/>
      <sheetName val="Ave_wtd_rates21"/>
      <sheetName val="Debits_as_on_12_04_0821"/>
      <sheetName val="STAFFSCHED_21"/>
      <sheetName val="TRIAL_BALANCE21"/>
      <sheetName val="[SHOPLIST_xls][SHOPLIST_xls]741"/>
      <sheetName val="[SHOPLIST_xls]70,/0s«iÆøí¬i21"/>
      <sheetName val="Common_Variables21"/>
      <sheetName val="GPL_Revenu_Update21"/>
      <sheetName val="DO_NOT_TOUCH21"/>
      <sheetName val="Work_Type21"/>
      <sheetName val="PROJECT_BRIEF(EX_NEW)21"/>
      <sheetName val="AREA_OF_APPLICATION20"/>
      <sheetName val="Risk_Breakdown_Structure20"/>
      <sheetName val="Geneí¬_i20"/>
      <sheetName val="steel_total20"/>
      <sheetName val="ELE_BOQ20"/>
      <sheetName val="Z-_GENERAL_PRICE_SUMMARY17"/>
      <sheetName val="Resumo_Empreitadas17"/>
      <sheetName val="PPA_Summary17"/>
      <sheetName val="Mix_Design17"/>
      <sheetName val="%_prog_figs_-u5_and_total17"/>
      <sheetName val="Floor_Box_18"/>
      <sheetName val="Equipment_Rates16"/>
      <sheetName val="[SHOPLIST_xls]/VW16"/>
      <sheetName val="Cashflow_projection16"/>
      <sheetName val="[SHOPLIST_xls][SHOPLIST_xls]742"/>
      <sheetName val="E_H_-_H__W_P_16"/>
      <sheetName val="E__H__Treatment_for_pile_cap16"/>
      <sheetName val="[SHOPLIST_xls][SHOPLIST_xls][16"/>
      <sheetName val="Form_616"/>
      <sheetName val="Risk_Register16"/>
      <sheetName val="Revised_Front_Page16"/>
      <sheetName val="Diff_Run01&amp;Run0216"/>
      <sheetName val="CCS_Summary16"/>
      <sheetName val="1_Carillion_Staff16"/>
      <sheetName val="_2_Staff_&amp;_Gen_labour16"/>
      <sheetName val="3_Offices16"/>
      <sheetName val="4_TempServ16"/>
      <sheetName val="__5_Temp_Wks16"/>
      <sheetName val="_6_Addn_Plant16"/>
      <sheetName val="_7__Transport16"/>
      <sheetName val="_8_Testing16"/>
      <sheetName val="9__Miscellaneous16"/>
      <sheetName val="10__Design16"/>
      <sheetName val="_11_Insurances16"/>
      <sheetName val="_12_Client_Req_16"/>
      <sheetName val="Risk_List16"/>
      <sheetName val="Track_of_Changes16"/>
      <sheetName val="Bill_8_Doors_&amp;_Windows16"/>
      <sheetName val="Bill_9_Finishes_16"/>
      <sheetName val="Bill_10_Specialities16"/>
      <sheetName val="Dash_board16"/>
      <sheetName val="[SHOPLIST_xls]7016"/>
      <sheetName val="[SHOPLIST_xls]70,16"/>
      <sheetName val="Base_BM-rebar16"/>
      <sheetName val="Materials_16"/>
      <sheetName val="Site_Dev_BOQ16"/>
      <sheetName val="Data_Sheet16"/>
      <sheetName val="tender_allowances16"/>
      <sheetName val="_Summary_BKG_03416"/>
      <sheetName val="BILL_3R16"/>
      <sheetName val="Area_Breakdown_PER_LEVEL_LINK16"/>
      <sheetName val="CF_Input16"/>
      <sheetName val="DATA_INPUT16"/>
      <sheetName val="Vordruck-Nr__7_1_3_D16"/>
      <sheetName val="M&amp;A_D16"/>
      <sheetName val="M&amp;A_E16"/>
      <sheetName val="M&amp;A_G16"/>
      <sheetName val="1_2_Staff_Schedule17"/>
      <sheetName val="Bill_1016"/>
      <sheetName val="[SHOPLIST_xls]70,/0s«_iÆø_í¬_16"/>
      <sheetName val="[SHOPLIST_xls]70?,/0?s«i?Æøí¬16"/>
      <sheetName val="Labour_Costs16"/>
      <sheetName val="BLOCK-A_(MEA_SHEET)16"/>
      <sheetName val="Cost_Heading13"/>
      <sheetName val="Labour_Rate_13"/>
      <sheetName val="D_&amp;_W_sizes13"/>
      <sheetName val="SOPMA_DD13"/>
      <sheetName val="PRICE_INFO13"/>
      <sheetName val="RC_SUMMARY13"/>
      <sheetName val="LABOUR_PRODUCTIVITY-TAV13"/>
      <sheetName val="MATERIAL_PRICES13"/>
      <sheetName val="P-100_MRF_DB_R113"/>
      <sheetName val="Contract_Division14"/>
      <sheetName val="SubContract_Type14"/>
      <sheetName val="Service_Type14"/>
      <sheetName val="Attach_4-1813"/>
      <sheetName val="_SHOPLIST_xls_7013"/>
      <sheetName val="Ewaan_Show_Kitchen_(2)13"/>
      <sheetName val="Cash_Flow_Working13"/>
      <sheetName val="MN_T_B_13"/>
      <sheetName val="Data_I_(2)13"/>
      <sheetName val="rEFERENCES_13"/>
      <sheetName val="Qtys_ZamZam_(Del__before)13"/>
      <sheetName val="Qtys_Relocation_(Del_before)13"/>
      <sheetName val="_Qtys_Sub_&amp;_Tents_(Del__befor13"/>
      <sheetName val="Qtys__Signages_(Del__before)13"/>
      <sheetName val="Qtys_Temporary_Passages_(Del)13"/>
      <sheetName val="_Qtys_Ser__Rooms_(Del_before)13"/>
      <sheetName val="2F_회의실견적(5_14_일대)9"/>
      <sheetName val="_HIT-&gt;HMC_견적(3900)9"/>
      <sheetName val="Appendix_B9"/>
      <sheetName val="Div_07_Thermal_&amp;_Moisture7"/>
      <sheetName val="BOQ_(2)7"/>
      <sheetName val="LABOUR_RATE7"/>
      <sheetName val="Material_Rate7"/>
      <sheetName val="Labor_abs-PW7"/>
      <sheetName val="Labor_abs-NMR7"/>
      <sheetName val="kppl_pl7"/>
      <sheetName val="Basic_Rates7"/>
      <sheetName val="Combined_Results_7"/>
      <sheetName val="precast_RC_element7"/>
      <sheetName val="pile_Fabrication7"/>
      <sheetName val="AOP_Summary-27"/>
      <sheetName val="May_057"/>
      <sheetName val="April_057"/>
      <sheetName val="Aug_057"/>
      <sheetName val="July_057"/>
      <sheetName val="June_057"/>
      <sheetName val="Nov_057"/>
      <sheetName val="Oct_057"/>
      <sheetName val="Sep_057"/>
      <sheetName val="Data_Validation7"/>
      <sheetName val="Div26_-_Elect7"/>
      <sheetName val="CHUNG_CU_CARRILON7"/>
      <sheetName val="Balance_Sheet5"/>
      <sheetName val="2_Plex5"/>
      <sheetName val="Sheet1_(2)5"/>
      <sheetName val="4_Plex5"/>
      <sheetName val="6_Plex_5"/>
      <sheetName val="Detailed_Summary5"/>
      <sheetName val="Sheet1_(3)5"/>
      <sheetName val="Sheet1_(4)5"/>
      <sheetName val="[SHOPLIST_xls][SHOPLIST_xls]743"/>
      <sheetName val="B-3_2_EB5"/>
      <sheetName val="[SHOPLIST_xls][SHOPLIST_xls]/V5"/>
      <sheetName val="Asset_Allocation_(CR)5"/>
      <sheetName val="Project_Benchmarking5"/>
      <sheetName val="1_-_Main_Building5"/>
      <sheetName val="1_-_Summary5"/>
      <sheetName val="2_-_Landscaping_Works5"/>
      <sheetName val="2_-_Summary5"/>
      <sheetName val="4_-_Bldg_Infra5"/>
      <sheetName val="4_-_Summary5"/>
      <sheetName val="Dashboard_(1)5"/>
      <sheetName val="VO_Agreed_to_Unifier_Sum5"/>
      <sheetName val="VO_Not_yet_Agreed_to_Unifier5"/>
      <sheetName val="VO_Anticipated_to_Unifier5"/>
      <sheetName val="EW_to_Unifier5"/>
      <sheetName val="Prov_Sums5"/>
      <sheetName val="Other_Amounts5"/>
      <sheetName val="Sheet_Index5"/>
      <sheetName val="Core_Data5"/>
      <sheetName val="Estimate_for_approval4"/>
      <sheetName val="New_Rates4"/>
      <sheetName val="Labour_Rates4"/>
      <sheetName val="Status_4"/>
      <sheetName val="CLIENT_BUDGET4"/>
      <sheetName val="Reco-June_20194"/>
      <sheetName val="REMINING_PROGRESS4"/>
      <sheetName val="OS&amp;E__IT4"/>
      <sheetName val="PAID_AMOUNT4"/>
      <sheetName val="IPA_214"/>
      <sheetName val="Order_by_owner4"/>
      <sheetName val="PERLIM__Sammary4"/>
      <sheetName val="RECOVER_OF_DOUBLE_PAYMENT4"/>
      <sheetName val="rathath_al_matar4"/>
      <sheetName val="INTERNAL_LINE_4"/>
      <sheetName val="MINOVA_AL_DEYAR4"/>
      <sheetName val="BLUE_RHINE4"/>
      <sheetName val="NATIONAL_PAINT4"/>
      <sheetName val="FIRE_RATED4"/>
      <sheetName val="Summary_4"/>
      <sheetName val="B04-A_-_DIA_SUDEER4"/>
      <sheetName val="04D_-_Tanmyat4"/>
      <sheetName val="13-_B04-B_&amp;_C4"/>
      <sheetName val="_SITE_09_B04-B&amp;C-AFAQ4"/>
      <sheetName val="Bill No. 3"/>
      <sheetName val="S-Curve_Update"/>
      <sheetName val="VESSELS_"/>
      <sheetName val="[SHOPLIST.xls]70___0_s__i____14"/>
      <sheetName val="[SHOPLIST.xls]_VW__VU________10"/>
      <sheetName val="[SHOPLIST.xls]70___0_s__i____15"/>
      <sheetName val="[SHOPLIST.xls]70_x005f_x0000___0_x0_6"/>
      <sheetName val="[SHOPLIST.xls]70___0_s__i____16"/>
      <sheetName val="[SHOPLIST.xls]_VW__VU________11"/>
      <sheetName val="[SHOPLIST.xls]70___0_s__i____17"/>
      <sheetName val="[SHOPLIST.xls]_VW__VU________12"/>
      <sheetName val="[SHOPLIST.xls]70___0_s__i____18"/>
      <sheetName val="[SHOPLIST.xls]70_x005f_x0000___0_x0_7"/>
      <sheetName val="[SHOPLIST.xls]70___0_s__i____19"/>
      <sheetName val="[SHOPLIST.xls]_VW__VU________13"/>
      <sheetName val="[SHOPLIST.xls]_SHOPLIST_xls_464"/>
      <sheetName val="[SHOPLIST.xls]_SHOPLIST_xls_465"/>
      <sheetName val="[SHOPLIST.xls]_SHOPLIST_xls_466"/>
      <sheetName val="[SHOPLIST.xls]_SHOPLIST_xls_467"/>
      <sheetName val="[SHOPLIST.xls]_SHOPLIST_xls_468"/>
      <sheetName val="[SHOPLIST.xls]_SHOPLIST_xls_469"/>
      <sheetName val="[SHOPLIST.xls]_SHOPLIST_xls_470"/>
      <sheetName val="[SHOPLIST.xls]_SHOPLIST_xls_471"/>
      <sheetName val="[SHOPLIST.xls]_SHOPLIST_xls_472"/>
      <sheetName val="[SHOPLIST.xls]_SHOPLIST_xls_473"/>
      <sheetName val="[SHOPLIST.xls]_SHOPLIST_xls_474"/>
      <sheetName val="[SHOPLIST.xls]_SHOPLIST_xls_475"/>
      <sheetName val="[SHOPLIST.xls]_SHOPLIST_xls_476"/>
      <sheetName val="[SHOPLIST.xls]_SHOPLIST_xls_477"/>
      <sheetName val="[SHOPLIST.xls]_SHOPLIST_xls_478"/>
      <sheetName val="[SHOPLIST.xls]_SHOPLIST_xls_479"/>
      <sheetName val="[SHOPLIST.xls]_SHOPLIST_xls_480"/>
      <sheetName val="[SHOPLIST.xls]_SHOPLIST_xls_481"/>
      <sheetName val="[SHOPLIST.xls]_SHOPLIST_xls_482"/>
      <sheetName val="[SHOPLIST.xls]_SHOPLIST_xls_483"/>
      <sheetName val="[SHOPLIST.xls]_SHOPLIST_xls_484"/>
      <sheetName val="[SHOPLIST.xls]_SHOPLIST_xls_485"/>
      <sheetName val="[SHOPLIST.xls]_SHOPLIST_xls_486"/>
      <sheetName val="[SHOPLIST.xls]_SHOPLIST_xls_487"/>
      <sheetName val="[SHOPLIST.xls]_SHOPLIST_xls_488"/>
      <sheetName val="[SHOPLIST.xls]_SHOPLIST_xls_489"/>
      <sheetName val="[SHOPLIST.xls]_SHOPLIST_xls_490"/>
      <sheetName val="[SHOPLIST.xls]_SHOPLIST_xls_491"/>
      <sheetName val="[SHOPLIST.xls]_SHOPLIST_xls_492"/>
      <sheetName val="[SHOPLIST.xls]_SHOPLIST_xls_493"/>
      <sheetName val="[SHOPLIST.xls]_SHOPLIST_xls_494"/>
      <sheetName val="[SHOPLIST.xls]_SHOPLIST_xls_495"/>
      <sheetName val="[SHOPLIST.xls]_SHOPLIST_xls_496"/>
      <sheetName val="[SHOPLIST.xls]_SHOPLIST_xls_497"/>
      <sheetName val="[SHOPLIST.xls]_SHOPLIST_xls_498"/>
      <sheetName val="[SHOPLIST.xls]_SHOPLIST_xls_499"/>
      <sheetName val="[SHOPLIST.xls]_SHOPLIST_xls_500"/>
      <sheetName val="[SHOPLIST.xls]_SHOPLIST_xls_501"/>
      <sheetName val="[SHOPLIST.xls]_SHOPLIST_xls_502"/>
      <sheetName val="[SHOPLIST.xls]_SHOPLIST_xls_503"/>
      <sheetName val="[SHOPLIST.xls]_SHOPLIST_xls_504"/>
      <sheetName val="[SHOPLIST.xls]_SHOPLIST_xls_505"/>
      <sheetName val="[SHOPLIST.xls]_SHOPLIST_xls_506"/>
      <sheetName val="[SHOPLIST.xls]_SHOPLIST_xls_507"/>
      <sheetName val="[SHOPLIST.xls]_SHOPLIST_xls_508"/>
      <sheetName val="[SHOPLIST.xls]_SHOPLIST_xls_509"/>
      <sheetName val="[SHOPLIST.xls]_SHOPLIST_xls_510"/>
      <sheetName val="[SHOPLIST.xls]_SHOPLIST_xls_511"/>
      <sheetName val="[SHOPLIST.xls]_SHOPLIST_xls_512"/>
      <sheetName val="[SHOPLIST.xls]_SHOPLIST_xls_513"/>
      <sheetName val="[SHOPLIST.xls]_SHOPLIST_xls_514"/>
      <sheetName val="[SHOPLIST.xls]_SHOPLIST_xls_515"/>
      <sheetName val="[SHOPLIST.xls]_SHOPLIST_xls_516"/>
      <sheetName val="[SHOPLIST.xls]_SHOPLIST_xls_517"/>
      <sheetName val="[SHOPLIST.xls]_SHOPLIST_xls_518"/>
      <sheetName val="[SHOPLIST.xls]_SHOPLIST_xls_519"/>
      <sheetName val="[SHOPLIST.xls]_SHOPLIST_xls_520"/>
      <sheetName val="[SHOPLIST.xls]_SHOPLIST_xls_521"/>
      <sheetName val="[SHOPLIST.xls]_SHOPLIST_xls_522"/>
      <sheetName val="[SHOPLIST.xls]_SHOPLIST_xls_523"/>
      <sheetName val="[SHOPLIST.xls]_SHOPLIST_xls_524"/>
      <sheetName val="[SHOPLIST.xls]_SHOPLIST_xls_525"/>
      <sheetName val="[SHOPLIST.xls]_SHOPLIST_xls_526"/>
      <sheetName val="[SHOPLIST.xls]_SHOPLIST_xls_527"/>
      <sheetName val="[SHOPLIST.xls]_SHOPLIST_xls_528"/>
      <sheetName val="[SHOPLIST.xls]_SHOPLIST_xls_529"/>
      <sheetName val="[SHOPLIST.xls]_SHOPLIST_xls_530"/>
      <sheetName val="[SHOPLIST.xls]_SHOPLIST_xls_531"/>
      <sheetName val="[SHOPLIST.xls]_SHOPLIST_xls_532"/>
      <sheetName val="[SHOPLIST.xls]_SHOPLIST_xls_533"/>
      <sheetName val="[SHOPLIST.xls]_SHOPLIST_xls_534"/>
      <sheetName val="[SHOPLIST.xls]_SHOPLIST_xls_535"/>
      <sheetName val="[SHOPLIST.xls]_SHOPLIST_xls_536"/>
      <sheetName val="[SHOPLIST.xls]70_x005f_x005f_x005f_x0000__5"/>
      <sheetName val="[SHOPLIST.xls]_SHOPLIST_xls_537"/>
      <sheetName val="[SHOPLIST.xls]_SHOPLIST_xls_538"/>
      <sheetName val="[SHOPLIST.xls]_SHOPLIST_xls_539"/>
      <sheetName val="[SHOPLIST.xls]_SHOPLIST_xls_540"/>
      <sheetName val="[SHOPLIST.xls]_SHOPLIST_xls_541"/>
      <sheetName val="[SHOPLIST.xls]_SHOPLIST_xls_542"/>
      <sheetName val="[SHOPLIST.xls]_SHOPLIST_xls_543"/>
      <sheetName val="[SHOPLIST.xls]_SHOPLIST_xls_544"/>
      <sheetName val="[SHOPLIST.xls]_SHOPLIST_xls_545"/>
      <sheetName val="[SHOPLIST.xls]_SHOPLIST_xls_546"/>
      <sheetName val="[SHOPLIST.xls]_SHOPLIST_xls_547"/>
      <sheetName val="[SHOPLIST.xls]_SHOPLIST_xls_548"/>
      <sheetName val="[SHOPLIST.xls]_SHOPLIST_xls_549"/>
      <sheetName val="[SHOPLIST.xls]_SHOPLIST_xls_550"/>
      <sheetName val="[SHOPLIST.xls]_SHOPLIST_xls_551"/>
      <sheetName val="[SHOPLIST.xls]_SHOPLIST_xls_552"/>
      <sheetName val="[SHOPLIST.xls]_SHOPLIST_xls_553"/>
      <sheetName val="[SHOPLIST.xls]_SHOPLIST_xls_554"/>
      <sheetName val="[SHOPLIST.xls]_SHOPLIST_xls_555"/>
      <sheetName val="[SHOPLIST.xls]_SHOPLIST_xls_556"/>
      <sheetName val="[SHOPLIST.xls]_SHOPLIST_xls_557"/>
      <sheetName val="[SHOPLIST.xls]_SHOPLIST_xls_558"/>
      <sheetName val="[SHOPLIST.xls]_SHOPLIST_xls_559"/>
      <sheetName val="[SHOPLIST.xls]_SHOPLIST_xls_560"/>
      <sheetName val="[SHOPLIST.xls]_SHOPLIST_xls_561"/>
      <sheetName val="[SHOPLIST.xls]_SHOPLIST_xls_562"/>
      <sheetName val="[SHOPLIST.xls]_SHOPLIST_xls_563"/>
      <sheetName val="[SHOPLIST.xls]_SHOPLIST_xls_564"/>
      <sheetName val="[SHOPLIST.xls]_SHOPLIST_xls_565"/>
      <sheetName val="[SHOPLIST.xls]_SHOPLIST_xls_566"/>
      <sheetName val="[SHOPLIST.xls]_SHOPLIST_xls_567"/>
      <sheetName val="[SHOPLIST.xls]_SHOPLIST_xls_568"/>
      <sheetName val="[SHOPLIST.xls]_SHOPLIST_xls_569"/>
      <sheetName val="[SHOPLIST.xls]_SHOPLIST_xls_570"/>
      <sheetName val="[SHOPLIST.xls]_SHOPLIST_xls_571"/>
      <sheetName val="[SHOPLIST.xls]_SHOPLIST_xls_572"/>
      <sheetName val="[SHOPLIST.xls]_SHOPLIST_xls_573"/>
      <sheetName val="[SHOPLIST.xls]_SHOPLIST_xls_574"/>
      <sheetName val="[SHOPLIST.xls]_SHOPLIST_xls_575"/>
      <sheetName val="[SHOPLIST.xls]_SHOPLIST_xls_576"/>
      <sheetName val="[SHOPLIST.xls]_SHOPLIST_xls_577"/>
      <sheetName val="[SHOPLIST.xls]_SHOPLIST_xls_578"/>
      <sheetName val="[SHOPLIST.xls]_SHOPLIST_xls_579"/>
      <sheetName val="[SHOPLIST.xls]_SHOPLIST_xls_580"/>
      <sheetName val="[SHOPLIST.xls]_SHOPLIST_xls_581"/>
      <sheetName val="[SHOPLIST.xls]_SHOPLIST_xls_582"/>
      <sheetName val="[SHOPLIST.xls]70___0_s__i____20"/>
      <sheetName val="[SHOPLIST.xls]_VW__VU________14"/>
      <sheetName val="[SHOPLIST.xls]70___0_s__i____21"/>
      <sheetName val="[SHOPLIST.xls]70_x005f_x0000___0_x0_8"/>
      <sheetName val="[SHOPLIST.xls]70___0_s__i____22"/>
      <sheetName val="[SHOPLIST.xls]_SHOPLIST_xls_583"/>
      <sheetName val="[SHOPLIST.xls]_VW__VU________15"/>
      <sheetName val="[SHOPLIST.xls]_SHOPLIST_xls_584"/>
      <sheetName val="[SHOPLIST.xls]_SHOPLIST_xls_585"/>
      <sheetName val="[SHOPLIST.xls]_SHOPLIST_xls_586"/>
      <sheetName val="[SHOPLIST.xls]_SHOPLIST_xls_587"/>
      <sheetName val="[SHOPLIST.xls]_SHOPLIST_xls_588"/>
      <sheetName val="[SHOPLIST.xls]_SHOPLIST_xls_589"/>
      <sheetName val="[SHOPLIST.xls]_SHOPLIST_xls_590"/>
      <sheetName val="[SHOPLIST.xls]_SHOPLIST_xls_591"/>
      <sheetName val="[SHOPLIST.xls]_SHOPLIST_xls_592"/>
      <sheetName val="[SHOPLIST.xls]_SHOPLIST_xls_593"/>
      <sheetName val="[SHOPLIST.xls]_SHOPLIST_xls_594"/>
      <sheetName val="[SHOPLIST.xls]_SHOPLIST_xls_595"/>
      <sheetName val="[SHOPLIST.xls]_SHOPLIST_xls_596"/>
      <sheetName val="[SHOPLIST.xls]_SHOPLIST_xls_597"/>
      <sheetName val="[SHOPLIST.xls]_SHOPLIST_xls_598"/>
      <sheetName val="[SHOPLIST.xls]_SHOPLIST_xls_599"/>
      <sheetName val="[SHOPLIST.xls]_SHOPLIST_xls_600"/>
      <sheetName val="[SHOPLIST.xls]_SHOPLIST_xls_601"/>
      <sheetName val="[SHOPLIST.xls]_SHOPLIST_xls_602"/>
      <sheetName val="[SHOPLIST.xls]_SHOPLIST_xls_603"/>
      <sheetName val="[SHOPLIST.xls]_SHOPLIST_xls_604"/>
      <sheetName val="[SHOPLIST.xls]_SHOPLIST_xls_605"/>
      <sheetName val="[SHOPLIST.xls]_SHOPLIST_xls_606"/>
      <sheetName val="[SHOPLIST.xls]_SHOPLIST_xls_607"/>
      <sheetName val="[SHOPLIST.xls]_SHOPLIST_xls_608"/>
      <sheetName val="[SHOPLIST.xls]_SHOPLIST_xls_609"/>
      <sheetName val="[SHOPLIST.xls]_SHOPLIST_xls_610"/>
      <sheetName val="[SHOPLIST.xls]_SHOPLIST_xls_611"/>
      <sheetName val="[SHOPLIST.xls]_SHOPLIST_xls_612"/>
      <sheetName val="[SHOPLIST.xls]_SHOPLIST_xls_613"/>
      <sheetName val="[SHOPLIST.xls]_SHOPLIST_xls_614"/>
      <sheetName val="[SHOPLIST.xls]_SHOPLIST_xls_615"/>
      <sheetName val="[SHOPLIST.xls]_SHOPLIST_xls_616"/>
      <sheetName val="[SHOPLIST.xls]_SHOPLIST_xls_617"/>
      <sheetName val="[SHOPLIST.xls]_SHOPLIST_xls_618"/>
      <sheetName val="[SHOPLIST.xls]_SHOPLIST_xls_619"/>
      <sheetName val="[SHOPLIST.xls]_SHOPLIST_xls_620"/>
      <sheetName val="[SHOPLIST.xls]_SHOPLIST_xls_621"/>
      <sheetName val="[SHOPLIST.xls]_SHOPLIST_xls_622"/>
      <sheetName val="[SHOPLIST.xls]_SHOPLIST_xls_623"/>
      <sheetName val="[SHOPLIST.xls]_SHOPLIST_xls_624"/>
      <sheetName val="[SHOPLIST.xls]_SHOPLIST_xls_625"/>
      <sheetName val="[SHOPLIST.xls]_SHOPLIST_xls_626"/>
      <sheetName val="[SHOPLIST.xls]_SHOPLIST_xls_627"/>
      <sheetName val="[SHOPLIST.xls]_SHOPLIST_xls_628"/>
      <sheetName val="[SHOPLIST.xls]_SHOPLIST_xls_629"/>
      <sheetName val="[SHOPLIST.xls]_SHOPLIST_xls_630"/>
      <sheetName val="[SHOPLIST.xls]_SHOPLIST_xls_631"/>
      <sheetName val="[SHOPLIST.xls]_SHOPLIST_xls_632"/>
      <sheetName val="[SHOPLIST.xls]_SHOPLIST_xls_633"/>
      <sheetName val="[SHOPLIST.xls]_SHOPLIST_xls_634"/>
      <sheetName val="[SHOPLIST.xls]_SHOPLIST_xls_635"/>
      <sheetName val="[SHOPLIST.xls]_SHOPLIST_xls_636"/>
      <sheetName val="[SHOPLIST.xls]_SHOPLIST_xls_637"/>
      <sheetName val="[SHOPLIST.xls]_SHOPLIST_xls_638"/>
      <sheetName val="[SHOPLIST.xls]_SHOPLIST_xls_639"/>
      <sheetName val="[SHOPLIST.xls]_SHOPLIST_xls_640"/>
      <sheetName val="[SHOPLIST.xls]_SHOPLIST_xls_641"/>
      <sheetName val="[SHOPLIST.xls]_SHOPLIST_xls_642"/>
      <sheetName val="[SHOPLIST.xls]_SHOPLIST_xls_643"/>
      <sheetName val="[SHOPLIST.xls]_SHOPLIST_xls_644"/>
      <sheetName val="[SHOPLIST.xls]_SHOPLIST_xls_645"/>
      <sheetName val="[SHOPLIST.xls]_SHOPLIST_xls_646"/>
      <sheetName val="[SHOPLIST.xls]_SHOPLIST_xls_647"/>
      <sheetName val="[SHOPLIST.xls]_SHOPLIST_xls_648"/>
      <sheetName val="[SHOPLIST.xls]_SHOPLIST_xls_649"/>
      <sheetName val="[SHOPLIST.xls]_SHOPLIST_xls_650"/>
      <sheetName val="[SHOPLIST.xls]_SHOPLIST_xls_651"/>
      <sheetName val="[SHOPLIST.xls]_SHOPLIST_xls_652"/>
      <sheetName val="[SHOPLIST.xls]_SHOPLIST_xls_653"/>
      <sheetName val="[SHOPLIST.xls]_SHOPLIST_xls_654"/>
      <sheetName val="[SHOPLIST.xls]_SHOPLIST_xls_655"/>
      <sheetName val="[SHOPLIST.xls]_SHOPLIST_xls_656"/>
      <sheetName val="[SHOPLIST.xls]_SHOPLIST_xls_657"/>
      <sheetName val="[SHOPLIST.xls]_SHOPLIST_xls_658"/>
      <sheetName val="[SHOPLIST.xls]_SHOPLIST_xls_659"/>
      <sheetName val="[SHOPLIST.xls]_SHOPLIST_xls_660"/>
      <sheetName val="[SHOPLIST.xls]_SHOPLIST_xls_661"/>
      <sheetName val="[SHOPLIST.xls]_SHOPLIST_xls_662"/>
      <sheetName val="[SHOPLIST.xls]_SHOPLIST_xls_663"/>
      <sheetName val="[SHOPLIST.xls]_SHOPLIST_xls_664"/>
      <sheetName val="[SHOPLIST.xls]_SHOPLIST_xls_665"/>
      <sheetName val="[SHOPLIST.xls]_SHOPLIST_xls_666"/>
      <sheetName val="[SHOPLIST.xls]_SHOPLIST_xls_667"/>
      <sheetName val="[SHOPLIST.xls]_SHOPLIST_xls_668"/>
      <sheetName val="[SHOPLIST.xls]_SHOPLIST_xls_669"/>
      <sheetName val="[SHOPLIST.xls]_SHOPLIST_xls_670"/>
      <sheetName val="[SHOPLIST.xls]_SHOPLIST_xls_671"/>
      <sheetName val="[SHOPLIST.xls]_SHOPLIST_xls_672"/>
      <sheetName val="[SHOPLIST.xls]_SHOPLIST_xls_673"/>
      <sheetName val="[SHOPLIST.xls]_SHOPLIST_xls_674"/>
      <sheetName val="[SHOPLIST.xls]_SHOPLIST_xls_675"/>
      <sheetName val="[SHOPLIST.xls]_SHOPLIST_xls_676"/>
      <sheetName val="[SHOPLIST.xls]_SHOPLIST_xls_677"/>
      <sheetName val="[SHOPLIST.xls]_SHOPLIST_xls_678"/>
      <sheetName val="[SHOPLIST.xls]_SHOPLIST_xls_679"/>
      <sheetName val="[SHOPLIST.xls]_SHOPLIST_xls_680"/>
      <sheetName val="[SHOPLIST.xls]_SHOPLIST_xls_681"/>
      <sheetName val="[SHOPLIST.xls]_SHOPLIST_xls_682"/>
      <sheetName val="[SHOPLIST.xls]_SHOPLIST_xls_683"/>
      <sheetName val="[SHOPLIST.xls]_SHOPLIST_xls_684"/>
      <sheetName val="[SHOPLIST.xls]_SHOPLIST_xls_685"/>
      <sheetName val="[SHOPLIST.xls]_SHOPLIST_xls_686"/>
      <sheetName val="[SHOPLIST.xls]_SHOPLIST_xls_687"/>
      <sheetName val="[SHOPLIST.xls]_SHOPLIST_xls_688"/>
      <sheetName val="[SHOPLIST.xls]_SHOPLIST_xls_689"/>
      <sheetName val="[SHOPLIST.xls]_SHOPLIST_xls_690"/>
      <sheetName val="[SHOPLIST.xls]_SHOPLIST_xls_691"/>
      <sheetName val="[SHOPLIST.xls]_SHOPLIST_xls_692"/>
      <sheetName val="[SHOPLIST.xls]_SHOPLIST_xls_693"/>
      <sheetName val="[SHOPLIST.xls]_SHOPLIST_xls_694"/>
      <sheetName val="[SHOPLIST.xls]70_x005f_x005f_x005f_x0000__6"/>
      <sheetName val="[SHOPLIST.xls]_SHOPLIST_xls_695"/>
      <sheetName val="[SHOPLIST.xls]_SHOPLIST_xls_696"/>
      <sheetName val="[SHOPLIST.xls]_SHOPLIST_xls_697"/>
      <sheetName val="[SHOPLIST.xls]_SHOPLIST_xls_698"/>
      <sheetName val="[SHOPLIST.xls]_SHOPLIST_xls_699"/>
      <sheetName val="[SHOPLIST.xls]_SHOPLIST_xls_700"/>
      <sheetName val="[SHOPLIST.xls]_SHOPLIST_xls_701"/>
      <sheetName val="[SHOPLIST.xls]_SHOPLIST_xls_702"/>
      <sheetName val="[SHOPLIST.xls]_SHOPLIST_xls_703"/>
      <sheetName val="[SHOPLIST.xls]_SHOPLIST_xls_704"/>
      <sheetName val="[SHOPLIST.xls]_SHOPLIST_xls_705"/>
      <sheetName val="[SHOPLIST.xls]_SHOPLIST_xls_706"/>
      <sheetName val="[SHOPLIST.xls]_SHOPLIST_xls_707"/>
      <sheetName val="[SHOPLIST.xls]_SHOPLIST_xls_708"/>
      <sheetName val="[SHOPLIST.xls]_SHOPLIST_xls_709"/>
      <sheetName val="[SHOPLIST.xls]_SHOPLIST_xls_710"/>
      <sheetName val="[SHOPLIST.xls]_SHOPLIST_xls_711"/>
      <sheetName val="[SHOPLIST.xls]_SHOPLIST_xls_712"/>
      <sheetName val="[SHOPLIST.xls]_SHOPLIST_xls_713"/>
      <sheetName val="[SHOPLIST.xls]_SHOPLIST_xls_714"/>
      <sheetName val="[SHOPLIST.xls]_SHOPLIST_xls_715"/>
      <sheetName val="[SHOPLIST.xls]_SHOPLIST_xls_716"/>
      <sheetName val="[SHOPLIST.xls]_SHOPLIST_xls_717"/>
      <sheetName val="[SHOPLIST.xls]_SHOPLIST_xls_718"/>
      <sheetName val="[SHOPLIST.xls]_SHOPLIST_xls_719"/>
      <sheetName val="[SHOPLIST.xls]_SHOPLIST_xls_720"/>
      <sheetName val="[SHOPLIST.xls]_SHOPLIST_xls_721"/>
      <sheetName val="[SHOPLIST.xls]_SHOPLIST_xls_722"/>
      <sheetName val="[SHOPLIST.xls]_SHOPLIST_xls_723"/>
      <sheetName val="[SHOPLIST.xls]_SHOPLIST_xls_724"/>
      <sheetName val="[SHOPLIST.xls]_SHOPLIST_xls_725"/>
      <sheetName val="[SHOPLIST.xls]_SHOPLIST_xls_726"/>
      <sheetName val="[SHOPLIST.xls]70___0_s__i____23"/>
      <sheetName val="[SHOPLIST.xls]_VW__VU________16"/>
      <sheetName val="[SHOPLIST.xls]70___0_s__i____24"/>
      <sheetName val="[SHOPLIST.xls]70_x005f_x0000___0_x0_9"/>
      <sheetName val="[SHOPLIST.xls]70___0_s__i____25"/>
      <sheetName val="[SHOPLIST.xls]_SHOPLIST_xls_727"/>
      <sheetName val="[SHOPLIST.xls]_VW__VU________17"/>
      <sheetName val="[SHOPLIST.xls]_SHOPLIST_xls_728"/>
      <sheetName val="[SHOPLIST.xls]_SHOPLIST_xls_729"/>
      <sheetName val="[SHOPLIST.xls]_SHOPLIST_xls_730"/>
      <sheetName val="[SHOPLIST.xls]_SHOPLIST_xls_731"/>
      <sheetName val="[SHOPLIST.xls]_SHOPLIST_xls_732"/>
      <sheetName val="[SHOPLIST.xls]_SHOPLIST_xls_733"/>
      <sheetName val="[SHOPLIST.xls]_SHOPLIST_xls_734"/>
      <sheetName val="[SHOPLIST.xls]_SHOPLIST_xls_735"/>
      <sheetName val="[SHOPLIST.xls]_SHOPLIST_xls_736"/>
      <sheetName val="[SHOPLIST.xls]_SHOPLIST_xls_737"/>
      <sheetName val="[SHOPLIST.xls]_SHOPLIST_xls_738"/>
      <sheetName val="[SHOPLIST.xls]_SHOPLIST_xls_739"/>
      <sheetName val="[SHOPLIST.xls]_SHOPLIST_xls_740"/>
      <sheetName val="[SHOPLIST.xls]_SHOPLIST_xls_741"/>
      <sheetName val="[SHOPLIST.xls]_SHOPLIST_xls_742"/>
      <sheetName val="[SHOPLIST.xls]_SHOPLIST_xls_743"/>
      <sheetName val="[SHOPLIST.xls]_SHOPLIST_xls_744"/>
      <sheetName val="[SHOPLIST.xls]_SHOPLIST_xls_745"/>
      <sheetName val="[SHOPLIST.xls]_SHOPLIST_xls_746"/>
      <sheetName val="[SHOPLIST.xls]_SHOPLIST_xls_747"/>
      <sheetName val="[SHOPLIST.xls]_SHOPLIST_xls_748"/>
      <sheetName val="[SHOPLIST.xls]_SHOPLIST_xls_749"/>
      <sheetName val="[SHOPLIST.xls]_SHOPLIST_xls_750"/>
      <sheetName val="[SHOPLIST.xls]_SHOPLIST_xls_751"/>
      <sheetName val="[SHOPLIST.xls]_SHOPLIST_xls_752"/>
      <sheetName val="[SHOPLIST.xls]_SHOPLIST_xls_753"/>
      <sheetName val="[SHOPLIST.xls]_SHOPLIST_xls_754"/>
      <sheetName val="[SHOPLIST.xls]_SHOPLIST_xls_755"/>
      <sheetName val="[SHOPLIST.xls]_SHOPLIST_xls_756"/>
      <sheetName val="[SHOPLIST.xls]_SHOPLIST_xls_757"/>
      <sheetName val="[SHOPLIST.xls]_SHOPLIST_xls_758"/>
      <sheetName val="[SHOPLIST.xls]_SHOPLIST_xls_759"/>
      <sheetName val="[SHOPLIST.xls]_SHOPLIST_xls_760"/>
      <sheetName val="[SHOPLIST.xls]_SHOPLIST_xls_761"/>
      <sheetName val="[SHOPLIST.xls]_SHOPLIST_xls_762"/>
      <sheetName val="[SHOPLIST.xls]_SHOPLIST_xls_763"/>
      <sheetName val="[SHOPLIST.xls]_SHOPLIST_xls_764"/>
      <sheetName val="[SHOPLIST.xls]_SHOPLIST_xls_765"/>
      <sheetName val="[SHOPLIST.xls]_SHOPLIST_xls_766"/>
      <sheetName val="[SHOPLIST.xls]_SHOPLIST_xls_767"/>
      <sheetName val="[SHOPLIST.xls]_SHOPLIST_xls_768"/>
      <sheetName val="[SHOPLIST.xls]_SHOPLIST_xls_769"/>
      <sheetName val="[SHOPLIST.xls]_SHOPLIST_xls_770"/>
      <sheetName val="[SHOPLIST.xls]_SHOPLIST_xls_771"/>
      <sheetName val="[SHOPLIST.xls]_SHOPLIST_xls_772"/>
      <sheetName val="[SHOPLIST.xls]_SHOPLIST_xls_773"/>
      <sheetName val="[SHOPLIST.xls]_SHOPLIST_xls_774"/>
      <sheetName val="[SHOPLIST.xls]_SHOPLIST_xls_775"/>
      <sheetName val="[SHOPLIST.xls]_SHOPLIST_xls_776"/>
      <sheetName val="[SHOPLIST.xls]_SHOPLIST_xls_777"/>
      <sheetName val="[SHOPLIST.xls]_SHOPLIST_xls_778"/>
      <sheetName val="[SHOPLIST.xls]_SHOPLIST_xls_779"/>
      <sheetName val="[SHOPLIST.xls]_SHOPLIST_xls_780"/>
      <sheetName val="[SHOPLIST.xls]_SHOPLIST_xls_781"/>
      <sheetName val="[SHOPLIST.xls]_SHOPLIST_xls_782"/>
      <sheetName val="[SHOPLIST.xls]_SHOPLIST_xls_783"/>
      <sheetName val="[SHOPLIST.xls]_SHOPLIST_xls_784"/>
      <sheetName val="[SHOPLIST.xls]_SHOPLIST_xls_785"/>
      <sheetName val="[SHOPLIST.xls]_SHOPLIST_xls_786"/>
      <sheetName val="[SHOPLIST.xls]_SHOPLIST_xls_787"/>
      <sheetName val="[SHOPLIST.xls]_SHOPLIST_xls_788"/>
      <sheetName val="[SHOPLIST.xls]_SHOPLIST_xls_789"/>
      <sheetName val="[SHOPLIST.xls]_SHOPLIST_xls_790"/>
      <sheetName val="[SHOPLIST.xls]_SHOPLIST_xls_791"/>
      <sheetName val="[SHOPLIST.xls]_SHOPLIST_xls_792"/>
      <sheetName val="[SHOPLIST.xls]_SHOPLIST_xls_793"/>
      <sheetName val="[SHOPLIST.xls]_SHOPLIST_xls_794"/>
      <sheetName val="[SHOPLIST.xls]_SHOPLIST_xls_795"/>
      <sheetName val="[SHOPLIST.xls]_SHOPLIST_xls_796"/>
      <sheetName val="[SHOPLIST.xls]_SHOPLIST_xls_797"/>
      <sheetName val="[SHOPLIST.xls]_SHOPLIST_xls_798"/>
      <sheetName val="[SHOPLIST.xls]_SHOPLIST_xls_799"/>
      <sheetName val="[SHOPLIST.xls]_SHOPLIST_xls_800"/>
      <sheetName val="[SHOPLIST.xls]_SHOPLIST_xls_801"/>
      <sheetName val="[SHOPLIST.xls]_SHOPLIST_xls_802"/>
      <sheetName val="[SHOPLIST.xls]_SHOPLIST_xls_803"/>
      <sheetName val="[SHOPLIST.xls]_SHOPLIST_xls_804"/>
      <sheetName val="[SHOPLIST.xls]_SHOPLIST_xls_805"/>
      <sheetName val="[SHOPLIST.xls]_SHOPLIST_xls_806"/>
      <sheetName val="[SHOPLIST.xls]_SHOPLIST_xls_807"/>
      <sheetName val="[SHOPLIST.xls]_SHOPLIST_xls_808"/>
      <sheetName val="[SHOPLIST.xls]_SHOPLIST_xls_809"/>
      <sheetName val="[SHOPLIST.xls]_SHOPLIST_xls_810"/>
      <sheetName val="[SHOPLIST.xls]_SHOPLIST_xls_811"/>
      <sheetName val="[SHOPLIST.xls]_SHOPLIST_xls_812"/>
      <sheetName val="[SHOPLIST.xls]_SHOPLIST_xls_813"/>
      <sheetName val="[SHOPLIST.xls]_SHOPLIST_xls_814"/>
      <sheetName val="[SHOPLIST.xls]_SHOPLIST_xls_815"/>
      <sheetName val="[SHOPLIST.xls]_SHOPLIST_xls_816"/>
      <sheetName val="[SHOPLIST.xls]_SHOPLIST_xls_817"/>
      <sheetName val="[SHOPLIST.xls]_SHOPLIST_xls_818"/>
      <sheetName val="[SHOPLIST.xls]_SHOPLIST_xls_819"/>
      <sheetName val="[SHOPLIST.xls]_SHOPLIST_xls_820"/>
      <sheetName val="[SHOPLIST.xls]_SHOPLIST_xls_821"/>
      <sheetName val="[SHOPLIST.xls]_SHOPLIST_xls_822"/>
      <sheetName val="[SHOPLIST.xls]_SHOPLIST_xls_823"/>
      <sheetName val="[SHOPLIST.xls]_SHOPLIST_xls_824"/>
      <sheetName val="[SHOPLIST.xls]_SHOPLIST_xls_825"/>
      <sheetName val="[SHOPLIST.xls]_SHOPLIST_xls_826"/>
      <sheetName val="[SHOPLIST.xls]_SHOPLIST_xls_827"/>
      <sheetName val="[SHOPLIST.xls]_SHOPLIST_xls_828"/>
      <sheetName val="[SHOPLIST.xls]_SHOPLIST_xls_829"/>
      <sheetName val="[SHOPLIST.xls]_SHOPLIST_xls_830"/>
      <sheetName val="[SHOPLIST.xls]_SHOPLIST_xls_831"/>
      <sheetName val="[SHOPLIST.xls]_SHOPLIST_xls_832"/>
      <sheetName val="[SHOPLIST.xls]_SHOPLIST_xls_833"/>
      <sheetName val="[SHOPLIST.xls]_SHOPLIST_xls_834"/>
      <sheetName val="[SHOPLIST.xls]_SHOPLIST_xls_835"/>
      <sheetName val="[SHOPLIST.xls]_SHOPLIST_xls_836"/>
      <sheetName val="[SHOPLIST.xls]_SHOPLIST_xls_837"/>
      <sheetName val="[SHOPLIST.xls]_SHOPLIST_xls_838"/>
      <sheetName val="[SHOPLIST.xls]70_x005f_x005f_x005f_x0000__7"/>
      <sheetName val="[SHOPLIST.xls]70,/0s«iÆøí¬i4"/>
      <sheetName val="[SHOPLIST.xls]70,/0s«iÆøí¬i5"/>
      <sheetName val="Product Sheet40"/>
      <sheetName val="HVAC"/>
      <sheetName val="HVAC-Qty"/>
      <sheetName val="RBD-AHU"/>
      <sheetName val="RBD ENG"/>
      <sheetName val="RBD-EX-RF-01"/>
      <sheetName val="RBD SLD.RLD"/>
      <sheetName val="RBD-VAV"/>
      <sheetName val="V.Summary"/>
      <sheetName val="[SHOPLIST.xls]_SHOPLIST_xls_839"/>
      <sheetName val="[SHOPLIST.xls]_SHOPLIST_xls_840"/>
      <sheetName val="[SHOPLIST.xls]_SHOPLIST_xls_841"/>
      <sheetName val="[SHOPLIST.xls]_SHOPLIST_xls_842"/>
      <sheetName val="[SHOPLIST.xls]_SHOPLIST_xls_843"/>
      <sheetName val="[SHOPLIST.xls]_SHOPLIST_xls_844"/>
      <sheetName val="[SHOPLIST.xls]_SHOPLIST_xls_845"/>
      <sheetName val="[SHOPLIST.xls]_SHOPLIST_xls_846"/>
      <sheetName val="[SHOPLIST.xls]_SHOPLIST_xls_847"/>
      <sheetName val="[SHOPLIST.xls]_SHOPLIST_xls_848"/>
      <sheetName val="[SHOPLIST.xls]_SHOPLIST_xls_849"/>
      <sheetName val="[SHOPLIST.xls]_SHOPLIST_xls_850"/>
      <sheetName val="[SHOPLIST.xls]_SHOPLIST_xls_851"/>
      <sheetName val="[SHOPLIST.xls]_SHOPLIST_xls_852"/>
      <sheetName val="[SHOPLIST.xls]_SHOPLIST_xls_853"/>
      <sheetName val="[SHOPLIST.xls]_SHOPLIST_xls_854"/>
      <sheetName val="[SHOPLIST.xls]_SHOPLIST_xls_855"/>
      <sheetName val="[SHOPLIST.xls]_SHOPLIST_xls_856"/>
      <sheetName val="[SHOPLIST.xls]_SHOPLIST_xls_857"/>
      <sheetName val="[SHOPLIST.xls]_SHOPLIST_xls_858"/>
      <sheetName val="[SHOPLIST.xls]_SHOPLIST_xls_859"/>
      <sheetName val="[SHOPLIST.xls]_SHOPLIST_xls_860"/>
      <sheetName val="[SHOPLIST.xls]_SHOPLIST_xls_861"/>
      <sheetName val="[SHOPLIST.xls]_SHOPLIST_xls_862"/>
      <sheetName val="[SHOPLIST.xls]_SHOPLIST_xls_863"/>
      <sheetName val="[SHOPLIST.xls]_SHOPLIST_xls_864"/>
      <sheetName val="[SHOPLIST.xls]_SHOPLIST_xls_865"/>
      <sheetName val="[SHOPLIST.xls]_SHOPLIST_xls_866"/>
      <sheetName val="[SHOPLIST.xls]_SHOPLIST_xls_867"/>
      <sheetName val="[SHOPLIST.xls]_SHOPLIST_xls_868"/>
      <sheetName val="[SHOPLIST.xls]_SHOPLIST_xls_869"/>
      <sheetName val="[SHOPLIST.xls]_SHOPLIST_xls_870"/>
      <sheetName val="[SHOPLIST.xls]_SHOPLIST_xls_871"/>
      <sheetName val="[SHOPLIST.xls]_SHOPLIST_xls_872"/>
      <sheetName val="[SHOPLIST.xls]_SHOPLIST_xls_873"/>
      <sheetName val="[SHOPLIST.xls]_SHOPLIST_xls_874"/>
      <sheetName val="[SHOPLIST.xls]_SHOPLIST_xls_875"/>
      <sheetName val="[SHOPLIST.xls]_SHOPLIST_xls_876"/>
      <sheetName val="[SHOPLIST.xls]_SHOPLIST_xls_877"/>
      <sheetName val="[SHOPLIST.xls]_SHOPLIST_xls_878"/>
      <sheetName val="[SHOPLIST.xls]_SHOPLIST_xls_879"/>
      <sheetName val="[SHOPLIST.xls]_SHOPLIST_xls_880"/>
      <sheetName val="[SHOPLIST.xls]_SHOPLIST_xls_881"/>
      <sheetName val="[SHOPLIST.xls]_SHOPLIST_xls_882"/>
      <sheetName val="[SHOPLIST.xls]_SHOPLIST_xls_883"/>
      <sheetName val="[SHOPLIST.xls]_SHOPLIST_xls_884"/>
      <sheetName val="[SHOPLIST.xls]_SHOPLIST_xls_885"/>
      <sheetName val="[SHOPLIST.xls]_SHOPLIST_xls_886"/>
      <sheetName val="[SHOPLIST.xls]_SHOPLIST_xls_887"/>
      <sheetName val="[SHOPLIST.xls]_SHOPLIST_xls_888"/>
      <sheetName val="[SHOPLIST.xls]_SHOPLIST_xls_889"/>
      <sheetName val="[SHOPLIST.xls]_SHOPLIST_xls_890"/>
      <sheetName val="[SHOPLIST.xls]_SHOPLIST_xls_891"/>
      <sheetName val="[SHOPLIST.xls]_SHOPLIST_xls_892"/>
      <sheetName val="[SHOPLIST.xls]_SHOPLIST_xls_893"/>
      <sheetName val="[SHOPLIST.xls]_SHOPLIST_xls_894"/>
      <sheetName val="[SHOPLIST.xls]_SHOPLIST_xls_895"/>
      <sheetName val="[SHOPLIST.xls]_SHOPLIST_xls_896"/>
      <sheetName val="[SHOPLIST.xls]_SHOPLIST_xls_897"/>
      <sheetName val="[SHOPLIST.xls]_SHOPLIST_xls_898"/>
      <sheetName val="[SHOPLIST.xls]_SHOPLIST_xls_899"/>
      <sheetName val="[SHOPLIST.xls]_SHOPLIST_xls_900"/>
      <sheetName val="[SHOPLIST.xls]_SHOPLIST_xls_901"/>
      <sheetName val="[SHOPLIST.xls]_SHOPLIST_xls_902"/>
      <sheetName val="[SHOPLIST_xls][SHOPLIST_xls]7_2"/>
      <sheetName val="[SHOPLIST_xls][SHOPLIST_xls]7_3"/>
      <sheetName val="DVM Sizing Calculator- 10 ips "/>
      <sheetName val="[SHOPLIST_xls]70___0_s__i_____3"/>
      <sheetName val="C-10"/>
      <sheetName val="C-11"/>
      <sheetName val="C-12"/>
      <sheetName val="C-3"/>
      <sheetName val="C-4"/>
      <sheetName val="C-5"/>
      <sheetName val="C-5A"/>
      <sheetName val="C-6"/>
      <sheetName val="C-6A"/>
      <sheetName val="C-7"/>
      <sheetName val="C-8"/>
      <sheetName val="C-9"/>
      <sheetName val="STAND98"/>
      <sheetName val="辽电初设.XLS 定额"/>
      <sheetName val="[SHOPLIST.xls]/VWVU))tÏØ0__21"/>
      <sheetName val="[SHOPLIST.xls]/VWVU))tÏØ0__22"/>
      <sheetName val="[SHOPLIST.xls]/VWVU))tÏØ0__23"/>
      <sheetName val="[SHOPLIST.xls]70,/0s«iÆøí¬i6"/>
      <sheetName val="[SHOPLIST.xls]/VW1"/>
      <sheetName val="[SHOPLIST.xls]70,/0s«iÆøí¬i7"/>
      <sheetName val="[SHOPLIST.xls]/VW2"/>
      <sheetName val="[SHOPLIST.xls]/VWVU))tÏØ0__31"/>
      <sheetName val="[SHOPLIST.xls]70,/0s«_iÆø_í¬_i1"/>
      <sheetName val="[SHOPLIST.xls]70?,/0?s«i?Æøí¬i1"/>
      <sheetName val="[SHOPLIST.xls]/VWVU))tÏØ0__32"/>
      <sheetName val="[SHOPLIST.xls]70,/0s«_iÆø_í¬_i2"/>
      <sheetName val="[SHOPLIST.xls]70?,/0?s«i?Æøí¬i2"/>
      <sheetName val="[SHOPLIST.xls]70,/0s«iÆøí¬i8"/>
      <sheetName val="[SHOPLIST.xls]/VW3"/>
      <sheetName val="[SHOPLIST.xls]/VWVU))tÏØ0__33"/>
      <sheetName val="[SHOPLIST.xls]70,/0s«_iÆø_í¬_i3"/>
      <sheetName val="[SHOPLIST.xls]70?,/0?s«i?Æøí¬i3"/>
      <sheetName val="[SHOPLIST.xls]70,/0s«iÆøí¬i13"/>
      <sheetName val="[SHOPLIST.xls]/VW8"/>
      <sheetName val="[SHOPLIST.xls]/VWVU))tÏØ0__40"/>
      <sheetName val="[SHOPLIST.xls]/VWVU))tÏØ0__41"/>
      <sheetName val="[SHOPLIST.xls]/VWVU))tÏØ0__42"/>
      <sheetName val="[SHOPLIST.xls]/VWVU))tÏØ0__43"/>
      <sheetName val="[SHOPLIST.xls]/VWVU))tÏØ0__44"/>
      <sheetName val="[SHOPLIST.xls]70,/0s«_iÆø_í¬_i8"/>
      <sheetName val="[SHOPLIST.xls]70?,/0?s«i?Æøí¬i8"/>
      <sheetName val="[SHOPLIST.xls]70,/0s«iÆøí¬i10"/>
      <sheetName val="[SHOPLIST.xls]/VW5"/>
      <sheetName val="[SHOPLIST.xls]/VWVU))tÏØ0__25"/>
      <sheetName val="[SHOPLIST.xls]/VWVU))tÏØ0__35"/>
      <sheetName val="[SHOPLIST.xls]70,/0s«_iÆø_í¬_i5"/>
      <sheetName val="[SHOPLIST.xls]70?,/0?s«i?Æøí¬i5"/>
      <sheetName val="[SHOPLIST.xls]70,/0s«iÆøí¬i9"/>
      <sheetName val="[SHOPLIST.xls]/VW4"/>
      <sheetName val="[SHOPLIST.xls]/VWVU))tÏØ0__24"/>
      <sheetName val="[SHOPLIST.xls]/VWVU))tÏØ0__34"/>
      <sheetName val="[SHOPLIST.xls]70,/0s«_iÆø_í¬_i4"/>
      <sheetName val="[SHOPLIST.xls]70?,/0?s«i?Æøí¬i4"/>
      <sheetName val="[SHOPLIST.xls]70,/0s«iÆøí¬i12"/>
      <sheetName val="[SHOPLIST.xls]/VW7"/>
      <sheetName val="[SHOPLIST.xls]/VWVU))tÏØ0__29"/>
      <sheetName val="[SHOPLIST.xls]/VWVU))tÏØ0__30"/>
      <sheetName val="[SHOPLIST.xls]/VWVU))tÏØ0__37"/>
      <sheetName val="[SHOPLIST.xls]/VWVU))tÏØ0__38"/>
      <sheetName val="[SHOPLIST.xls]/VWVU))tÏØ0__39"/>
      <sheetName val="[SHOPLIST.xls]70,/0s«_iÆø_í¬_i7"/>
      <sheetName val="[SHOPLIST.xls]70?,/0?s«i?Æøí¬i7"/>
      <sheetName val="[SHOPLIST.xls]70,/0s«iÆøí¬i11"/>
      <sheetName val="[SHOPLIST.xls]/VW6"/>
      <sheetName val="[SHOPLIST.xls]/VWVU))tÏØ0__26"/>
      <sheetName val="[SHOPLIST.xls]/VWVU))tÏØ0__27"/>
      <sheetName val="[SHOPLIST.xls]/VWVU))tÏØ0__28"/>
      <sheetName val="[SHOPLIST.xls]/VWVU))tÏØ0__36"/>
      <sheetName val="[SHOPLIST.xls]70,/0s«_iÆø_í¬_i6"/>
      <sheetName val="[SHOPLIST.xls]70?,/0?s«i?Æøí¬i6"/>
      <sheetName val="[SHOPLIST.xls]70,/0s«iÆøí¬i14"/>
      <sheetName val="[SHOPLIST.xls]/VW9"/>
      <sheetName val="[SHOPLIST.xls]/VWVU))tÏØ0__45"/>
      <sheetName val="[SHOPLIST.xls]/VWVU))tÏØ0__46"/>
      <sheetName val="[SHOPLIST.xls]/VWVU))tÏØ0__47"/>
      <sheetName val="[SHOPLIST.xls]/VWVU))tÏØ0__48"/>
      <sheetName val="[SHOPLIST.xls]/VWVU))tÏØ0__49"/>
      <sheetName val="[SHOPLIST.xls]70,/0s«_iÆø_í¬_i9"/>
      <sheetName val="[SHOPLIST.xls]70?,/0?s«i?Æøí¬i9"/>
      <sheetName val="[SHOPLIST.xls]70,/0s«iÆøí¬i15"/>
      <sheetName val="[SHOPLIST.xls]/VW10"/>
      <sheetName val="[SHOPLIST.xls]/VWVU))tÏØ0__50"/>
      <sheetName val="[SHOPLIST.xls]/VWVU))tÏØ0__51"/>
      <sheetName val="[SHOPLIST.xls]/VWVU))tÏØ0__52"/>
      <sheetName val="[SHOPLIST.xls]/VWVU))tÏØ0__53"/>
      <sheetName val="[SHOPLIST.xls]/VWVU))tÏØ0__54"/>
      <sheetName val="[SHOPLIST.xls]70,/0s«_iÆø_í¬_10"/>
      <sheetName val="[SHOPLIST.xls]70?,/0?s«i?Æøí¬10"/>
      <sheetName val="_SHOPLIST.xls_70_x005f_x0000_,_0_x000"/>
      <sheetName val="Cost Rates"/>
      <sheetName val="LOOKUP(MM)"/>
      <sheetName val="간접비내역-1"/>
      <sheetName val="[SHOPLIST.xls]_SHOPLIST_xls_903"/>
      <sheetName val="[SHOPLIST.xls]_SHOPLIST_xls_904"/>
      <sheetName val="[SHOPLIST.xls]_SHOPLIST_xls_905"/>
      <sheetName val="[SHOPLIST.xls]_SHOPLIST_xls_906"/>
      <sheetName val="[SHOPLIST.xls]_SHOPLIST_xls_907"/>
      <sheetName val="[SHOPLIST.xls]_SHOPLIST_xls_908"/>
      <sheetName val="[SHOPLIST.xls]_SHOPLIST_xls_909"/>
      <sheetName val="[SHOPLIST.xls]_SHOPLIST_xls_910"/>
      <sheetName val="[SHOPLIST.xls]_SHOPLIST_xls_911"/>
      <sheetName val="[SHOPLIST.xls]_SHOPLIST_xls_912"/>
      <sheetName val="[SHOPLIST.xls]_SHOPLIST_xls_913"/>
      <sheetName val="[SHOPLIST.xls]_SHOPLIST_xls_914"/>
      <sheetName val="[SHOPLIST.xls]_SHOPLIST_xls_915"/>
      <sheetName val="[SHOPLIST.xls]_SHOPLIST_xls_916"/>
      <sheetName val="[SHOPLIST.xls]_SHOPLIST_xls_917"/>
      <sheetName val="[SHOPLIST.xls]_SHOPLIST_xls_918"/>
      <sheetName val="[SHOPLIST.xls]_SHOPLIST_xls_919"/>
      <sheetName val="[SHOPLIST.xls]_SHOPLIST_xls_920"/>
      <sheetName val="[SHOPLIST.xls]_SHOPLIST_xls_921"/>
      <sheetName val="[SHOPLIST.xls]_SHOPLIST_xls_922"/>
      <sheetName val="[SHOPLIST.xls]_SHOPLIST_xls_923"/>
      <sheetName val="[SHOPLIST.xls]_SHOPLIST_xls_924"/>
      <sheetName val="[SHOPLIST.xls]_SHOPLIST_xls_925"/>
      <sheetName val="[SHOPLIST.xls]_SHOPLIST_xls_926"/>
      <sheetName val="[SHOPLIST.xls]_SHOPLIST_xls_927"/>
      <sheetName val="[SHOPLIST.xls]_SHOPLIST_xls_928"/>
      <sheetName val="[SHOPLIST.xls]_SHOPLIST_xls_929"/>
      <sheetName val="[SHOPLIST.xls]_SHOPLIST_xls_930"/>
      <sheetName val="[SHOPLIST.xls]_SHOPLIST_xls_931"/>
      <sheetName val="[SHOPLIST.xls]_SHOPLIST_xls_932"/>
      <sheetName val="[SHOPLIST.xls]_SHOPLIST_xls_933"/>
      <sheetName val="[SHOPLIST.xls]_SHOPLIST_xl_1048"/>
      <sheetName val="[SHOPLIST.xls]_SHOPLIST_xl_1049"/>
      <sheetName val="[SHOPLIST.xls]_SHOPLIST_xl_1050"/>
      <sheetName val="[SHOPLIST.xls]_SHOPLIST_xl_1051"/>
      <sheetName val="[SHOPLIST.xls]_SHOPLIST_xl_1052"/>
      <sheetName val="[SHOPLIST.xls]_SHOPLIST_xl_1053"/>
      <sheetName val="[SHOPLIST.xls]70___0_s__i____26"/>
      <sheetName val="[SHOPLIST.xls]_SHOPLIST_xls_934"/>
      <sheetName val="[SHOPLIST.xls]_SHOPLIST_xl_1054"/>
      <sheetName val="[SHOPLIST.xls]_SHOPLIST_xl_1055"/>
      <sheetName val="[SHOPLIST.xls]_SHOPLIST_xl_1056"/>
      <sheetName val="[SHOPLIST.xls]_SHOPLIST_xls_935"/>
      <sheetName val="[SHOPLIST.xls]_SHOPLIST_xls_936"/>
      <sheetName val="[SHOPLIST.xls]_SHOPLIST_xls_937"/>
      <sheetName val="[SHOPLIST.xls]_SHOPLIST_xls_938"/>
      <sheetName val="[SHOPLIST.xls]_SHOPLIST_xl_1057"/>
      <sheetName val="[SHOPLIST.xls]_SHOPLIST_xls_939"/>
      <sheetName val="[SHOPLIST.xls]_SHOPLIST_xls_940"/>
      <sheetName val="[SHOPLIST.xls]_SHOPLIST_xl_1058"/>
      <sheetName val="[SHOPLIST.xls]_SHOPLIST_xls_941"/>
      <sheetName val="[SHOPLIST.xls]_SHOPLIST_xl_1059"/>
      <sheetName val="[SHOPLIST.xls]_SHOPLIST_xls_942"/>
      <sheetName val="[SHOPLIST.xls]_SHOPLIST_xl_1060"/>
      <sheetName val="[SHOPLIST.xls]_SHOPLIST_xl_1061"/>
      <sheetName val="[SHOPLIST.xls]_SHOPLIST_xls_943"/>
      <sheetName val="[SHOPLIST.xls]_SHOPLIST_xls_944"/>
      <sheetName val="[SHOPLIST.xls]_SHOPLIST_xls_945"/>
      <sheetName val="[SHOPLIST.xls]_SHOPLIST_xls_946"/>
      <sheetName val="[SHOPLIST.xls]_SHOPLIST_xls_947"/>
      <sheetName val="[SHOPLIST.xls]_SHOPLIST_xls_948"/>
      <sheetName val="[SHOPLIST.xls]_SHOPLIST_xls_949"/>
      <sheetName val="[SHOPLIST.xls]_SHOPLIST_xls_950"/>
      <sheetName val="[SHOPLIST.xls]_SHOPLIST_xls_951"/>
      <sheetName val="[SHOPLIST.xls]_SHOPLIST_xls_952"/>
      <sheetName val="[SHOPLIST.xls]_SHOPLIST_xl_1062"/>
      <sheetName val="[SHOPLIST.xls]_SHOPLIST_xls_953"/>
      <sheetName val="[SHOPLIST.xls]_SHOPLIST_xl_1063"/>
      <sheetName val="[SHOPLIST.xls]_SHOPLIST_xl_1064"/>
      <sheetName val="[SHOPLIST.xls]_SHOPLIST_xls_954"/>
      <sheetName val="[SHOPLIST.xls]_SHOPLIST_xls_955"/>
      <sheetName val="[SHOPLIST.xls]_SHOPLIST_xls_956"/>
      <sheetName val="[SHOPLIST.xls]_SHOPLIST_xls_957"/>
      <sheetName val="[SHOPLIST.xls]_SHOPLIST_xls_958"/>
      <sheetName val="[SHOPLIST.xls]_SHOPLIST_xls_959"/>
      <sheetName val="[SHOPLIST.xls]_SHOPLIST_xls_960"/>
      <sheetName val="[SHOPLIST.xls]_SHOPLIST_xls_961"/>
      <sheetName val="[SHOPLIST.xls]_SHOPLIST_xls_962"/>
      <sheetName val="[SHOPLIST.xls]_SHOPLIST_xls_963"/>
      <sheetName val="[SHOPLIST.xls]_SHOPLIST_xls_964"/>
      <sheetName val="[SHOPLIST.xls]_SHOPLIST_xl_1065"/>
      <sheetName val="[SHOPLIST.xls]_SHOPLIST_xl_1066"/>
      <sheetName val="[SHOPLIST.xls]_SHOPLIST_xls_965"/>
      <sheetName val="[SHOPLIST.xls]_SHOPLIST_xls_966"/>
      <sheetName val="[SHOPLIST.xls]_SHOPLIST_xls_967"/>
      <sheetName val="[SHOPLIST.xls]_SHOPLIST_xls_968"/>
      <sheetName val="[SHOPLIST.xls]_SHOPLIST_xls_969"/>
      <sheetName val="[SHOPLIST.xls]_SHOPLIST_xls_970"/>
      <sheetName val="[SHOPLIST.xls]_SHOPLIST_xls_971"/>
      <sheetName val="[SHOPLIST.xls]_SHOPLIST_xls_972"/>
      <sheetName val="[SHOPLIST.xls]_SHOPLIST_xls_973"/>
      <sheetName val="[SHOPLIST.xls]_SHOPLIST_xls_974"/>
      <sheetName val="[SHOPLIST.xls]_SHOPLIST_xls_975"/>
      <sheetName val="[SHOPLIST.xls]_SHOPLIST_xls_976"/>
      <sheetName val="[SHOPLIST.xls]_SHOPLIST_xls_977"/>
      <sheetName val="[SHOPLIST.xls]_SHOPLIST_xl_1067"/>
      <sheetName val="[SHOPLIST.xls]_SHOPLIST_xls_978"/>
      <sheetName val="[SHOPLIST.xls]_SHOPLIST_xl_1068"/>
      <sheetName val="[SHOPLIST.xls]_SHOPLIST_xl_1069"/>
      <sheetName val="[SHOPLIST.xls]_SHOPLIST_xl_1070"/>
      <sheetName val="[SHOPLIST.xls]_SHOPLIST_xl_1071"/>
      <sheetName val="[SHOPLIST.xls]_SHOPLIST_xls_979"/>
      <sheetName val="[SHOPLIST.xls]_SHOPLIST_xl_1072"/>
      <sheetName val="[SHOPLIST.xls]_SHOPLIST_xls_980"/>
      <sheetName val="[SHOPLIST.xls]_SHOPLIST_xls_981"/>
      <sheetName val="[SHOPLIST.xls]_SHOPLIST_xls_982"/>
      <sheetName val="[SHOPLIST.xls]_SHOPLIST_xls_983"/>
      <sheetName val="[SHOPLIST.xls]_SHOPLIST_xls_984"/>
      <sheetName val="[SHOPLIST.xls]_SHOPLIST_xls_985"/>
      <sheetName val="[SHOPLIST.xls]_SHOPLIST_xls_986"/>
      <sheetName val="[SHOPLIST.xls]_SHOPLIST_xl_1073"/>
      <sheetName val="[SHOPLIST.xls]_SHOPLIST_xl_1074"/>
      <sheetName val="[SHOPLIST.xls]_SHOPLIST_xls_987"/>
      <sheetName val="[SHOPLIST.xls]_SHOPLIST_xls_988"/>
      <sheetName val="[SHOPLIST.xls]_SHOPLIST_xls_989"/>
      <sheetName val="[SHOPLIST.xls]_SHOPLIST_xls_990"/>
      <sheetName val="[SHOPLIST.xls]_SHOPLIST_xls_991"/>
      <sheetName val="[SHOPLIST.xls]_SHOPLIST_xls_992"/>
      <sheetName val="[SHOPLIST.xls]_SHOPLIST_xls_993"/>
      <sheetName val="[SHOPLIST.xls]_SHOPLIST_xls_994"/>
      <sheetName val="[SHOPLIST.xls]_SHOPLIST_xls_995"/>
      <sheetName val="[SHOPLIST.xls]_SHOPLIST_xl_1075"/>
      <sheetName val="[SHOPLIST.xls]_SHOPLIST_xls_996"/>
      <sheetName val="[SHOPLIST.xls]_SHOPLIST_xls_997"/>
      <sheetName val="[SHOPLIST.xls]_SHOPLIST_xls_998"/>
      <sheetName val="[SHOPLIST.xls]_SHOPLIST_xls_999"/>
      <sheetName val="[SHOPLIST.xls]_SHOPLIST_xl_1000"/>
      <sheetName val="[SHOPLIST.xls]_SHOPLIST_xl_1001"/>
      <sheetName val="[SHOPLIST.xls]_SHOPLIST_xl_1002"/>
      <sheetName val="[SHOPLIST.xls]_SHOPLIST_xl_1076"/>
      <sheetName val="[SHOPLIST.xls]_SHOPLIST_xl_1003"/>
      <sheetName val="[SHOPLIST.xls]_SHOPLIST_xl_1004"/>
      <sheetName val="[SHOPLIST.xls]_SHOPLIST_xl_1005"/>
      <sheetName val="[SHOPLIST.xls]_SHOPLIST_xl_1006"/>
      <sheetName val="[SHOPLIST.xls]_SHOPLIST_xl_1007"/>
      <sheetName val="[SHOPLIST.xls]_SHOPLIST_xl_1008"/>
      <sheetName val="[SHOPLIST.xls]_SHOPLIST_xl_1009"/>
      <sheetName val="[SHOPLIST.xls]_SHOPLIST_xl_1010"/>
      <sheetName val="[SHOPLIST.xls]_SHOPLIST_xl_1011"/>
      <sheetName val="[SHOPLIST.xls]_SHOPLIST_xl_1012"/>
      <sheetName val="[SHOPLIST.xls]_SHOPLIST_xl_1013"/>
      <sheetName val="[SHOPLIST.xls]_SHOPLIST_xl_1014"/>
      <sheetName val="[SHOPLIST.xls]_SHOPLIST_xl_1015"/>
      <sheetName val="[SHOPLIST.xls]_SHOPLIST_xl_1016"/>
      <sheetName val="[SHOPLIST.xls]_SHOPLIST_xl_1017"/>
      <sheetName val="[SHOPLIST.xls]_SHOPLIST_xl_1018"/>
      <sheetName val="[SHOPLIST.xls]_SHOPLIST_xl_1019"/>
      <sheetName val="[SHOPLIST.xls]_SHOPLIST_xl_1020"/>
      <sheetName val="[SHOPLIST.xls]_SHOPLIST_xl_1077"/>
      <sheetName val="[SHOPLIST.xls]_SHOPLIST_xl_1021"/>
      <sheetName val="[SHOPLIST.xls]_SHOPLIST_xl_1022"/>
      <sheetName val="[SHOPLIST.xls]_SHOPLIST_xl_1023"/>
      <sheetName val="[SHOPLIST.xls]_SHOPLIST_xl_1024"/>
      <sheetName val="[SHOPLIST.xls]_SHOPLIST_xl_1025"/>
      <sheetName val="[SHOPLIST.xls]_SHOPLIST_xl_1026"/>
      <sheetName val="[SHOPLIST.xls]_SHOPLIST_xl_1027"/>
      <sheetName val="[SHOPLIST.xls]_SHOPLIST_xl_1028"/>
      <sheetName val="[SHOPLIST.xls]_SHOPLIST_xl_1029"/>
      <sheetName val="[SHOPLIST.xls]_SHOPLIST_xl_1078"/>
      <sheetName val="[SHOPLIST.xls]_SHOPLIST_xl_1030"/>
      <sheetName val="[SHOPLIST.xls]_SHOPLIST_xl_1031"/>
      <sheetName val="[SHOPLIST.xls]_SHOPLIST_xl_1032"/>
      <sheetName val="[SHOPLIST.xls]_SHOPLIST_xl_1033"/>
      <sheetName val="[SHOPLIST.xls]_SHOPLIST_xl_1034"/>
      <sheetName val="[SHOPLIST.xls]_SHOPLIST_xl_1035"/>
      <sheetName val="[SHOPLIST.xls]_SHOPLIST_xl_1036"/>
      <sheetName val="[SHOPLIST.xls]_SHOPLIST_xl_1037"/>
      <sheetName val="[SHOPLIST.xls]_SHOPLIST_xl_1038"/>
      <sheetName val="[SHOPLIST.xls]_SHOPLIST_xl_1079"/>
      <sheetName val="[SHOPLIST.xls]_SHOPLIST_xl_1039"/>
      <sheetName val="[SHOPLIST.xls]_SHOPLIST_xl_1040"/>
      <sheetName val="[SHOPLIST.xls]_SHOPLIST_xl_1041"/>
      <sheetName val="[SHOPLIST.xls]_SHOPLIST_xl_1042"/>
      <sheetName val="[SHOPLIST.xls]_SHOPLIST_xl_1043"/>
      <sheetName val="[SHOPLIST.xls]_SHOPLIST_xl_1044"/>
      <sheetName val="[SHOPLIST.xls]_SHOPLIST_xl_1045"/>
      <sheetName val="[SHOPLIST.xls]70_x005f_x005f_x005f_x0000__8"/>
      <sheetName val="[SHOPLIST.xls]_SHOPLIST_xl_1046"/>
      <sheetName val="[SHOPLIST.xls]_SHOPLIST_xl_1047"/>
      <sheetName val="[SHOPLIST.xls]70___0_s__i____27"/>
      <sheetName val="Лист1"/>
      <sheetName val="Исх"/>
      <sheetName val="Класс"/>
      <sheetName val="В2В"/>
      <sheetName val="Инсп"/>
      <sheetName val="Грайв"/>
      <sheetName val="ГвГ"/>
      <sheetName val="ИК_В2В"/>
      <sheetName val="УК_Город"/>
      <sheetName val="Свод (Бюджет)"/>
      <sheetName val="Name"/>
      <sheetName val="Свод (понедельно)"/>
      <sheetName val="Статьи расходов"/>
      <sheetName val="НСИ"/>
      <sheetName val="Fiyatlar"/>
      <sheetName val="50"/>
      <sheetName val="inter"/>
      <sheetName val="MSH51C"/>
      <sheetName val="Unit cost- Drain-Protection-1 "/>
      <sheetName val="Unit cost- Drain-Protection-2"/>
      <sheetName val="Non-Positioin Summary"/>
      <sheetName val="Detail_Page1"/>
      <sheetName val="F-6 COVER"/>
      <sheetName val="10 Breakdown "/>
      <sheetName val="Exc Adj"/>
      <sheetName val="Bill 01"/>
      <sheetName val="Bill 02"/>
      <sheetName val="Bill 03"/>
      <sheetName val="Bill 04"/>
      <sheetName val="Bill 05"/>
      <sheetName val="Bill 06"/>
      <sheetName val="Bill 07"/>
      <sheetName val="Bill 08"/>
      <sheetName val="Bill 09"/>
      <sheetName val="Bill 10"/>
      <sheetName val="NBT Calculation"/>
      <sheetName val="VAT"/>
      <sheetName val="Main VO Summary"/>
      <sheetName val="VO Sum Non(New)"/>
      <sheetName val="VO-01"/>
      <sheetName val="VO-02"/>
      <sheetName val="VO-03"/>
      <sheetName val="VO-04"/>
      <sheetName val="VO-05"/>
      <sheetName val="VO-06"/>
      <sheetName val="VO-07."/>
      <sheetName val="VO-08 "/>
      <sheetName val="Fluctuations"/>
      <sheetName val="Mnhr Book Updated 11.10.2018"/>
      <sheetName val="B.Room W.Done Progress"/>
      <sheetName val="SUMMARY (ROOM)"/>
      <sheetName val="W.D Prgress Public area"/>
      <sheetName val="SUMMARY Public"/>
      <sheetName val="Comparision"/>
      <sheetName val="HSBC"/>
      <sheetName val="REBAR"/>
      <sheetName val="Cost Summary"/>
      <sheetName val="Cost Summary SD"/>
      <sheetName val="Schedule S-Curve Revision#3"/>
      <sheetName val="2.223M_due to adj profit"/>
      <sheetName val="ملخص_المشاريع1"/>
      <sheetName val="عقود_المقاولين1"/>
      <sheetName val="اوامر_الشراء1"/>
      <sheetName val="الحركة_اليومية1"/>
      <sheetName val="محمد_عساف1"/>
      <sheetName val="كشف_الايرادات_والضرائب1"/>
      <sheetName val="حساب_البنك1"/>
      <sheetName val="كشف_الرواتب1"/>
      <sheetName val="SAF_-_عهد_-_سلامي_ابو_فخر1"/>
      <sheetName val="THA_-_عهد_-_ثابت_احمد1"/>
      <sheetName val="AAH_-_عهد_-_انس_هبو1"/>
      <sheetName val="YSA_-_عهد_-_ياسر_السبع1"/>
      <sheetName val="MKJ_-_عهد_-_محمود_قجك1"/>
      <sheetName val="MSH_-_عهد_-_محمد_الشامي1"/>
      <sheetName val="ALW_-_عهد_-_علوان_علي1"/>
      <sheetName val="AHA_-_عهد_-_احمد_الحاج1"/>
      <sheetName val="MOR_-_عهد_-_مرجان_عبدالهادي1"/>
      <sheetName val="MHA_-_عهد_-_محمد_حسون_العلي1"/>
      <sheetName val="MF_-_مكتب_رئيسي1"/>
      <sheetName val="CO_-_مقاولين_-_عقود_(2)1"/>
      <sheetName val="BUR_-_موردين_-_شركة_البروج_1"/>
      <sheetName val="CAP_-_موردين_-_عاصمة_الكهرباء1"/>
      <sheetName val="PO_-_موردين_-_اوامر_شراء1"/>
      <sheetName val="CO_-_مقاولين_-_عقود1"/>
      <sheetName val="Démol_1"/>
      <sheetName val="[SHOPLIST_xls]70,/0s«i_x1"/>
      <sheetName val="_SUMMARY1"/>
      <sheetName val="PREAMBLES_1"/>
      <sheetName val="GENERAL_REQUIREMENT1"/>
      <sheetName val="B-_SITE_WORK1"/>
      <sheetName val="C__CONCRETE_WORKS_1"/>
      <sheetName val="D-_MASONRY1"/>
      <sheetName val="E__METAL_WORK1"/>
      <sheetName val="F__WOOD_WORK_1"/>
      <sheetName val="G__THERMAL_&amp;MP1"/>
      <sheetName val="H__DOORS___WINDOWS1"/>
      <sheetName val="J__FINISHES1"/>
      <sheetName val="K_ACCESSO1"/>
      <sheetName val="P_CONVEYING_SYSTEM1"/>
      <sheetName val="Q_MECHANICAL1"/>
      <sheetName val="R_ELECTRICAL1"/>
      <sheetName val="S_External_Works1"/>
      <sheetName val="T_Provisional_Sum1"/>
      <sheetName val="T__MEP_Works1"/>
      <sheetName val="U-DAY_WORKS_SCHEDULE1"/>
      <sheetName val="Struct__Members1"/>
      <sheetName val="_VWVU))tÏØ0__20"/>
      <sheetName val="_SHOPLIST_xls_70,_0s«iÆøí¬i16"/>
      <sheetName val="[SHOPLIST_xls]/VWVU))tÏØ0_108"/>
      <sheetName val="[SHOPLIST_xls]/VWVU))tÏØ0_109"/>
      <sheetName val="_SHOPLIST_xls__SHOPLIST_xls_726"/>
      <sheetName val="_SHOPLIST_xls__SHOPLIST_xls_727"/>
      <sheetName val="개시대사_(2)2"/>
      <sheetName val="Ref_Arch2"/>
      <sheetName val="Div_Summary2"/>
      <sheetName val="___________16"/>
      <sheetName val="_SHOPLIST_xls_70,11"/>
      <sheetName val="_SHOPLIST_xls__VW11"/>
      <sheetName val="_SHOPLIST_xls__VWVU))tÏØ0__55"/>
      <sheetName val="_SHOPLIST_xls__VWVU))tÏØ0__56"/>
      <sheetName val="_SHOPLIST_xls__SHOPLIST_xls__11"/>
      <sheetName val="_SHOPLIST_xls__VWVU))tÏØ0__57"/>
      <sheetName val="_SHOPLIST_xls__VWVU))tÏØ0__58"/>
      <sheetName val="_SHOPLIST_xls__VWVU))tÏØ0__59"/>
      <sheetName val="_SHOPLIST_xls_70,_0s«_iÆø_í¬_11"/>
      <sheetName val="_SHOPLIST_xls_70_,_0_s«i_Æøí¬11"/>
      <sheetName val="_SHOPLIST_xls__VWVU))tÏØ0__60"/>
      <sheetName val="_SUMMARY2"/>
      <sheetName val="PREAMBLES_2"/>
      <sheetName val="GENERAL_REQUIREMENT2"/>
      <sheetName val="B-_SITE_WORK2"/>
      <sheetName val="C__CONCRETE_WORKS_2"/>
      <sheetName val="D-_MASONRY2"/>
      <sheetName val="E__METAL_WORK2"/>
      <sheetName val="F__WOOD_WORK_2"/>
      <sheetName val="G__THERMAL_&amp;MP2"/>
      <sheetName val="H__DOORS___WINDOWS2"/>
      <sheetName val="J__FINISHES2"/>
      <sheetName val="K_ACCESSO2"/>
      <sheetName val="P_CONVEYING_SYSTEM2"/>
      <sheetName val="Q_MECHANICAL2"/>
      <sheetName val="R_ELECTRICAL2"/>
      <sheetName val="S_External_Works2"/>
      <sheetName val="T_Provisional_Sum2"/>
      <sheetName val="T__MEP_Works2"/>
      <sheetName val="U-DAY_WORKS_SCHEDULE2"/>
      <sheetName val="Struct__Members2"/>
      <sheetName val="_SHOPLIST_xls__SHOPLIST_xls_728"/>
      <sheetName val="ملخص_المشاريع2"/>
      <sheetName val="عقود_المقاولين2"/>
      <sheetName val="اوامر_الشراء2"/>
      <sheetName val="الحركة_اليومية2"/>
      <sheetName val="محمد_عساف2"/>
      <sheetName val="كشف_الايرادات_والضرائب2"/>
      <sheetName val="حساب_البنك2"/>
      <sheetName val="كشف_الرواتب2"/>
      <sheetName val="SAF_-_عهد_-_سلامي_ابو_فخر2"/>
      <sheetName val="THA_-_عهد_-_ثابت_احمد2"/>
      <sheetName val="AAH_-_عهد_-_انس_هبو2"/>
      <sheetName val="YSA_-_عهد_-_ياسر_السبع2"/>
      <sheetName val="MKJ_-_عهد_-_محمود_قجك2"/>
      <sheetName val="MSH_-_عهد_-_محمد_الشامي2"/>
      <sheetName val="ALW_-_عهد_-_علوان_علي2"/>
      <sheetName val="AHA_-_عهد_-_احمد_الحاج2"/>
      <sheetName val="MOR_-_عهد_-_مرجان_عبدالهادي2"/>
      <sheetName val="MHA_-_عهد_-_محمد_حسون_العلي2"/>
      <sheetName val="MF_-_مكتب_رئيسي2"/>
      <sheetName val="CO_-_مقاولين_-_عقود_(2)2"/>
      <sheetName val="BUR_-_موردين_-_شركة_البروج_2"/>
      <sheetName val="CAP_-_موردين_-_عاصمة_الكهرباء2"/>
      <sheetName val="PO_-_موردين_-_اوامر_شراء2"/>
      <sheetName val="CO_-_مقاولين_-_عقود2"/>
      <sheetName val="[SHOPLIST_xls]/VWVU))tÏØ0_110"/>
      <sheetName val="[SHOPLIST_xls]/VWVU))tÏØ0_111"/>
      <sheetName val="[SHOPLIST_xls]/VWVU))tÏØ0_112"/>
      <sheetName val="[SHOPLIST_xls]/VWVU))tÏØ0_113"/>
      <sheetName val="Other_Cost_Norms2"/>
      <sheetName val="Div_10-Specialities_2"/>
      <sheetName val="MALE_&amp;_FEMALE_2"/>
      <sheetName val="6_2_Floor_Finishes2"/>
      <sheetName val="BUAs_and_Sales_Forecast2"/>
      <sheetName val="Lagoons_Breakdown_Prices2"/>
      <sheetName val="Cover_HW_Z2_2"/>
      <sheetName val="TOTAL_WORK2"/>
      <sheetName val="part_32"/>
      <sheetName val="pile_Length_for_Easter_fence2"/>
      <sheetName val="_Estimate__2"/>
      <sheetName val="Equip_2"/>
      <sheetName val="Data_2"/>
      <sheetName val="[SHOPLIST_xls]/VWVU))tÏØ0_114"/>
      <sheetName val="Démol_2"/>
      <sheetName val="WATER_DUCT_-_IC_212"/>
      <sheetName val="Asset_Desc2"/>
      <sheetName val="[SHOPLIST_xls]70,/0s«i_x2"/>
      <sheetName val="Account_Codes2"/>
      <sheetName val="[SHOPLIST_xls]/VWVU))tÏØ0_115"/>
      <sheetName val="[SHOPLIST_xls]/VWVU))tÏØ0_116"/>
      <sheetName val="[SHOPLIST_xls]/VWVU))tÏØ0_117"/>
      <sheetName val="[SHOPLIST_xls]/VWVU))tÏØ0_118"/>
      <sheetName val="[SHOPLIST_xls]/VWVU))tÏØ0_119"/>
      <sheetName val="[SHOPLIST_xls]/VWVU))tÏØ0_120"/>
      <sheetName val="[SHOPLIST_xls]/VWVU))tÏØ0_121"/>
      <sheetName val="[SHOPLIST_xls]/VWVU))tÏØ0_122"/>
      <sheetName val="[SHOPLIST_xls][SHOPLIST_xls]__2"/>
      <sheetName val="[SHOPLIST_xls][SHOPLIST_xls]__3"/>
      <sheetName val="[SHOPLIST_xls][SHOPLIST_xls]__4"/>
      <sheetName val="[SHOPLIST_xls][SHOPLIST_xls]__5"/>
      <sheetName val="[SHOPLIST_xls][SHOPLIST_xls]__6"/>
      <sheetName val="[SHOPLIST_xls][SHOPLIST_xls]__7"/>
      <sheetName val="[SHOPLIST_xls][SHOPLIST_xls]7_4"/>
      <sheetName val="[SHOPLIST_xls][SHOPLIST_xls]__8"/>
      <sheetName val="[SHOPLIST_xls][SHOPLIST_xls]__9"/>
      <sheetName val="[SHOPLIST_xls][SHOPLIST_xls]_10"/>
      <sheetName val="[SHOPLIST_xls][SHOPLIST_xls]7_5"/>
      <sheetName val="[SHOPLIST_xls][SHOPLIST_xls]_11"/>
      <sheetName val="[SHOPLIST_xls][SHOPLIST_xls]_12"/>
      <sheetName val="[SHOPLIST_xls][SHOPLIST_xls]7_6"/>
      <sheetName val="[SHOPLIST_xls][SHOPLIST_xls]_13"/>
      <sheetName val="[SHOPLIST_xls][SHOPLIST_xls]7_7"/>
      <sheetName val="[SHOPLIST_xls][SHOPLIST_xls]_14"/>
      <sheetName val="[SHOPLIST_xls][SHOPLIST_xls]_15"/>
      <sheetName val="_SHOPLIST_xls__VWVU))tÏØ0__62"/>
      <sheetName val="_SHOPLIST_xls__VWVU))tÏØ0__63"/>
      <sheetName val="_SHOPLIST_xls__VWVU))tÏØ0__72"/>
      <sheetName val="_SHOPLIST_xls__SHOPLIST_xls__VW"/>
      <sheetName val="_SHOPLIST_xls__VWVU))tÏØ0__81"/>
      <sheetName val="_SHOPLIST_xls__VWVU))tÏØ0__91"/>
      <sheetName val="8_0_Programme"/>
      <sheetName val="_VWVU))tÏØ0__21"/>
      <sheetName val="_SHOPLIST_xls_70,_0s«iÆøí¬i17"/>
      <sheetName val="[SHOPLIST_xls]/VWVU))tÏØ0_123"/>
      <sheetName val="[SHOPLIST_xls]/VWVU))tÏØ0_124"/>
      <sheetName val="[SHOPLIST_xls]/VWVU))tÏØ0_125"/>
      <sheetName val="[SHOPLIST_xls]/VWVU))tÏØ0_126"/>
      <sheetName val="[SHOPLIST_xls]/VWVU))tÏØ0_127"/>
      <sheetName val="[SHOPLIST_xls]/VWVU))tÏØ0_128"/>
      <sheetName val="CONSTRUCTION_COMPONENT4"/>
      <sheetName val="[SHOPLIST_xls]/VWVU))tÏØ0_129"/>
      <sheetName val="[SHOPLIST_xls]/VWVU))tÏØ0_130"/>
      <sheetName val="[SHOPLIST_xls]/VWVU))tÏØ0_131"/>
      <sheetName val="Trade_Summary4"/>
      <sheetName val="Sec__A-PQ5"/>
      <sheetName val="Preamble_B5"/>
      <sheetName val="Sec__C-Dayworks5"/>
      <sheetName val="d5_5"/>
      <sheetName val="Tender_Docs4"/>
      <sheetName val="Miral_Emails4"/>
      <sheetName val="LOAs_(061619)4"/>
      <sheetName val="Contract_Conditions_(Tender)4"/>
      <sheetName val="Contract_Qualifications4"/>
      <sheetName val="YVPI_&amp;_GII4"/>
      <sheetName val="LOA_(live_sheet)4"/>
      <sheetName val="LOA_Log_(082419)4"/>
      <sheetName val="Key_Docs_Ref_4"/>
      <sheetName val="To_Mr__Boota_(072519)4"/>
      <sheetName val="Status_Summary5"/>
      <sheetName val="Recon_Template4"/>
      <sheetName val="Quotation_FM_administration3"/>
      <sheetName val="Quotation_Visitor_and_Sec3"/>
      <sheetName val="Service_Charge3"/>
      <sheetName val="CABLES_3"/>
      <sheetName val="Quotation_Offices_108,9,10,11)3"/>
      <sheetName val="Quotation_modification3"/>
      <sheetName val="CIF_COST_ITEM4"/>
      <sheetName val="Rates_for_public_areas4"/>
      <sheetName val="DIV_01_General_Requirements3"/>
      <sheetName val="Bill_(1)_Main_Building3"/>
      <sheetName val="Bill_(2)_General_Site_&amp;_Parkin3"/>
      <sheetName val="wd_points3"/>
      <sheetName val="Bill_(3)_Guest_House3"/>
      <sheetName val="Bill_(4)_Family_Buildings3"/>
      <sheetName val="Bill_(5)_Villa_Buildings3"/>
      <sheetName val="Bill_(6)_Entrance_Building3"/>
      <sheetName val="Bill_(7)_Masjid3"/>
      <sheetName val="Bill_(8)_Auditorium3"/>
      <sheetName val="Bill_(9)_Site_Prep__&amp;_Roadway3"/>
      <sheetName val="Summary_Cost3"/>
      <sheetName val="lighting_points3"/>
      <sheetName val="ESTIMATE_(2)3"/>
      <sheetName val="COM_Summary3"/>
      <sheetName val="_SHOPLIST_xls__SHOPLIST_xls_729"/>
      <sheetName val="_SHOPLIST_xls__SHOPLIST_xls_730"/>
      <sheetName val="GENERAL_SUMMARY3"/>
      <sheetName val="SITE_WORKS3"/>
      <sheetName val="WOOD_WORK3"/>
      <sheetName val="THERMAL_&amp;_MOISTURE_3"/>
      <sheetName val="DOORS_&amp;_WINDOWS3"/>
      <sheetName val="Additional_Items3"/>
      <sheetName val="개시대사_(2)3"/>
      <sheetName val="Ref_Arch3"/>
      <sheetName val="Div_Summary3"/>
      <sheetName val="___________17"/>
      <sheetName val="_SHOPLIST_xls_70,12"/>
      <sheetName val="_SHOPLIST_xls__VW12"/>
      <sheetName val="_SHOPLIST_xls__VWVU))tÏØ0__64"/>
      <sheetName val="_SHOPLIST_xls__VWVU))tÏØ0__65"/>
      <sheetName val="_SHOPLIST_xls__SHOPLIST_xls__12"/>
      <sheetName val="_SHOPLIST_xls__VWVU))tÏØ0__66"/>
      <sheetName val="_SHOPLIST_xls__VWVU))tÏØ0__67"/>
      <sheetName val="_SHOPLIST_xls__VWVU))tÏØ0__68"/>
      <sheetName val="_SHOPLIST_xls_70,_0s«_iÆø_í¬_12"/>
      <sheetName val="_SHOPLIST_xls_70_,_0_s«i_Æøí¬12"/>
      <sheetName val="_SHOPLIST_xls__VWVU))tÏØ0__69"/>
      <sheetName val="TB_ALJADA3"/>
      <sheetName val="Plot_Area3"/>
      <sheetName val="Closing_entries3"/>
      <sheetName val="Executive_Summary3"/>
      <sheetName val="Sales_Tracking_Report_(STR)3"/>
      <sheetName val="Blocking_Tracking_Report_(BTR)3"/>
      <sheetName val="Bill_No_13"/>
      <sheetName val="[SHOPLIST_xls]70,/0s«iÆøí¬4"/>
      <sheetName val="B2-DV_No_023"/>
      <sheetName val="_SUMMARY3"/>
      <sheetName val="PREAMBLES_3"/>
      <sheetName val="GENERAL_REQUIREMENT3"/>
      <sheetName val="B-_SITE_WORK3"/>
      <sheetName val="C__CONCRETE_WORKS_3"/>
      <sheetName val="D-_MASONRY3"/>
      <sheetName val="E__METAL_WORK3"/>
      <sheetName val="F__WOOD_WORK_3"/>
      <sheetName val="G__THERMAL_&amp;MP3"/>
      <sheetName val="H__DOORS___WINDOWS3"/>
      <sheetName val="J__FINISHES3"/>
      <sheetName val="K_ACCESSO3"/>
      <sheetName val="P_CONVEYING_SYSTEM3"/>
      <sheetName val="Q_MECHANICAL3"/>
      <sheetName val="R_ELECTRICAL3"/>
      <sheetName val="S_External_Works3"/>
      <sheetName val="T_Provisional_Sum3"/>
      <sheetName val="T__MEP_Works3"/>
      <sheetName val="U-DAY_WORKS_SCHEDULE3"/>
      <sheetName val="Struct__Members3"/>
      <sheetName val="MAIN_SUMMARY3"/>
      <sheetName val="_SHOPLIST_xls__SHOPLIST_xls_731"/>
      <sheetName val="L_(4)3"/>
      <sheetName val="ملخص_المشاريع3"/>
      <sheetName val="عقود_المقاولين3"/>
      <sheetName val="اوامر_الشراء3"/>
      <sheetName val="الحركة_اليومية3"/>
      <sheetName val="محمد_عساف3"/>
      <sheetName val="كشف_الايرادات_والضرائب3"/>
      <sheetName val="حساب_البنك3"/>
      <sheetName val="كشف_الرواتب3"/>
      <sheetName val="SAF_-_عهد_-_سلامي_ابو_فخر3"/>
      <sheetName val="THA_-_عهد_-_ثابت_احمد3"/>
      <sheetName val="AAH_-_عهد_-_انس_هبو3"/>
      <sheetName val="YSA_-_عهد_-_ياسر_السبع3"/>
      <sheetName val="MKJ_-_عهد_-_محمود_قجك3"/>
      <sheetName val="MSH_-_عهد_-_محمد_الشامي3"/>
      <sheetName val="ALW_-_عهد_-_علوان_علي3"/>
      <sheetName val="AHA_-_عهد_-_احمد_الحاج3"/>
      <sheetName val="MOR_-_عهد_-_مرجان_عبدالهادي3"/>
      <sheetName val="MHA_-_عهد_-_محمد_حسون_العلي3"/>
      <sheetName val="MF_-_مكتب_رئيسي3"/>
      <sheetName val="CO_-_مقاولين_-_عقود_(2)3"/>
      <sheetName val="BUR_-_موردين_-_شركة_البروج_3"/>
      <sheetName val="CAP_-_موردين_-_عاصمة_الكهرباء3"/>
      <sheetName val="PO_-_موردين_-_اوامر_شراء3"/>
      <sheetName val="CO_-_مقاولين_-_عقود3"/>
      <sheetName val="[SHOPLIST_xls]/VWVU))tÏØ0_132"/>
      <sheetName val="[SHOPLIST_xls]/VWVU))tÏØ0_133"/>
      <sheetName val="Master_data3"/>
      <sheetName val="[SHOPLIST_xls]/VWVU))tÏØ0_134"/>
      <sheetName val="[SHOPLIST_xls]/VWVU))tÏØ0_135"/>
      <sheetName val="[SHOPLIST_xls][SH4"/>
      <sheetName val="P1926-H2B_Pkg_2A&amp;2B4"/>
      <sheetName val="P1940-H2B_Pkg_1_Guestrooms4"/>
      <sheetName val="[SHOPLIST_xls]70_4"/>
      <sheetName val="Other_Cost_Norms3"/>
      <sheetName val="Comp_equip3"/>
      <sheetName val="Basic_Rate3"/>
      <sheetName val="MASTER_RATE_ANALYSIS3"/>
      <sheetName val="P15_Cost_Implications3"/>
      <sheetName val="P15_uPVC_ducts-Rate_Summary3"/>
      <sheetName val="P13_uPVC_ducts3"/>
      <sheetName val="P13_Mass_Concrete3"/>
      <sheetName val="P13_Imported_Fill3"/>
      <sheetName val="P14_uPVC_ducts3"/>
      <sheetName val="P14_Mass_Concrete3"/>
      <sheetName val="P14_Imported_Fill3"/>
      <sheetName val="P14_Sand_bed_to_cable3"/>
      <sheetName val="P15_uPVC_ducts3"/>
      <sheetName val="Div_10-Specialities_3"/>
      <sheetName val="MALE_&amp;_FEMALE_3"/>
      <sheetName val="6_2_Floor_Finishes3"/>
      <sheetName val="BUAs_and_Sales_Forecast3"/>
      <sheetName val="Lagoons_Breakdown_Prices3"/>
      <sheetName val="Cover_HW_Z2_3"/>
      <sheetName val="TOTAL_WORK3"/>
      <sheetName val="part_33"/>
      <sheetName val="pile_Length_for_Easter_fence3"/>
      <sheetName val="_Estimate__3"/>
      <sheetName val="Equip_3"/>
      <sheetName val="Cumulative_Rail_3"/>
      <sheetName val="Data_3"/>
      <sheetName val="[SHOPLIST_xls]/VWVU))tÏØ0_136"/>
      <sheetName val="Staff_OLD_3"/>
      <sheetName val="Portfolio_List3"/>
      <sheetName val="Initial_Data3"/>
      <sheetName val="Package_Status3"/>
      <sheetName val="Appendix-A_-GRAND_SUMMARY3"/>
      <sheetName val="D9_(New_Rate)3"/>
      <sheetName val="Grand_Summary_3"/>
      <sheetName val="Bill_No_01_-_GI_3"/>
      <sheetName val="combined_3"/>
      <sheetName val="summary-Optional_3"/>
      <sheetName val="B14_02_3"/>
      <sheetName val="Prov_Sum_3"/>
      <sheetName val="Démol_3"/>
      <sheetName val="Contractor_Application3"/>
      <sheetName val="08_MEP_Summary3"/>
      <sheetName val="Addnl_works3"/>
      <sheetName val="B3__Material_on_Site-Detail3"/>
      <sheetName val="WATER_DUCT_-_IC_213"/>
      <sheetName val="Asset_Desc3"/>
      <sheetName val="[SHOPLIST_xls]70,/0s«i_x3"/>
      <sheetName val="Account_Codes3"/>
      <sheetName val="[SHOPLIST_xls]/VWVU))tÏØ0_137"/>
      <sheetName val="[SHOPLIST_xls]/VWVU))tÏØ0_138"/>
      <sheetName val="[SHOPLIST_xls]/VWVU))tÏØ0_139"/>
      <sheetName val="[SHOPLIST_xls]/VWVU))tÏØ0_140"/>
      <sheetName val="[SHOPLIST_xls]/VWVU))tÏØ0_141"/>
      <sheetName val="[SHOPLIST_xls]/VWVU))tÏØ0_142"/>
      <sheetName val="[SHOPLIST_xls]/VWVU))tÏØ0_143"/>
      <sheetName val="[SHOPLIST_xls]/VWVU))tÏØ0_144"/>
      <sheetName val="FLOOR_AND_CEILING1"/>
      <sheetName val="area_comp_2011_01_18_(2)1"/>
      <sheetName val="drop_down_lists1"/>
      <sheetName val="PH_51"/>
      <sheetName val="S-Curve_Update1"/>
      <sheetName val="[SHOPLIST_xls][SHOPLIST_xls]7_1"/>
      <sheetName val="[SHOPLIST_xls][SHOPLIST_xls]__1"/>
      <sheetName val="[SHOPLIST_xls][SHOPLIST_xls]_16"/>
      <sheetName val="[SHOPLIST_xls][SHOPLIST_xls]_17"/>
      <sheetName val="[SHOPLIST_xls][SHOPLIST_xls]_18"/>
      <sheetName val="[SHOPLIST_xls][SHOPLIST_xls]_19"/>
      <sheetName val="[SHOPLIST_xls][SHOPLIST_xls]_20"/>
      <sheetName val="[SHOPLIST_xls][SHOPLIST_xls]7_8"/>
      <sheetName val="[SHOPLIST_xls][SHOPLIST_xls]7_9"/>
      <sheetName val="[SHOPLIST_xls][SHOPLIST_xls]_21"/>
      <sheetName val="[SHOPLIST_xls][SHOPLIST_xls]_22"/>
      <sheetName val="[SHOPLIST_xls][SHOPLIST_xls]_23"/>
      <sheetName val="[SHOPLIST_xls][SHOPLIST_xls]_24"/>
      <sheetName val="[SHOPLIST_xls][SHOPLIST_xls]_25"/>
      <sheetName val="[SHOPLIST_xls][SHOPLIST_xls]_26"/>
      <sheetName val="[SHOPLIST_xls][SHOPLIST_xls]_27"/>
      <sheetName val="[SHOPLIST_xls][SHOPLIST_xls]_28"/>
      <sheetName val="[SHOPLIST_xls]70_x005f_x0000_,/0_x001"/>
      <sheetName val="_SHOPLIST_xls__VWVU))tÏØ0__70"/>
      <sheetName val="_SHOPLIST_xls__VWVU))tÏØ0__73"/>
      <sheetName val="_SHOPLIST_xls__VWVU))tÏØ0__74"/>
      <sheetName val="_SHOPLIST_xls__SHOPLIST_xls__V1"/>
      <sheetName val="_SHOPLIST_xls__VWVU))tÏØ0__82"/>
      <sheetName val="_SHOPLIST_xls__VWVU))tÏØ0__92"/>
      <sheetName val="8_0_Programme1"/>
      <sheetName val="Rate_analysis20"/>
      <sheetName val="_VWVU))tÏØ0__22"/>
      <sheetName val="_SHOPLIST_xls_70,_0s«iÆøí¬i18"/>
      <sheetName val="[SHOPLIST_xls]/VWVU))tÏØ0_145"/>
      <sheetName val="[SHOPLIST_xls]/VWVU))tÏØ0_146"/>
      <sheetName val="Summary_5"/>
      <sheetName val="B04-A_-_DIA_SUDEER5"/>
      <sheetName val="04D_-_Tanmyat5"/>
      <sheetName val="13-_B04-B_&amp;_C5"/>
      <sheetName val="_SITE_09_B04-B&amp;C-AFAQ5"/>
      <sheetName val="[SHOPLIST_xls]/VWVU))tÏØ0_147"/>
      <sheetName val="[SHOPLIST_xls]/VWVU))tÏØ0_148"/>
      <sheetName val="[SHOPLIST_xls]/VWVU))tÏØ0_149"/>
      <sheetName val="[SHOPLIST_xls]/VWVU))tÏØ0_150"/>
      <sheetName val="CONSTRUCTION_COMPONENT5"/>
      <sheetName val="Finansal_tamamlanma_Eğrisi6"/>
      <sheetName val="2_Plex6"/>
      <sheetName val="Sheet1_(2)6"/>
      <sheetName val="4_Plex6"/>
      <sheetName val="6_Plex_6"/>
      <sheetName val="Detailed_Summary6"/>
      <sheetName val="Sheet1_(3)6"/>
      <sheetName val="Sheet1_(4)6"/>
      <sheetName val="HB_CEC_schd_4_26"/>
      <sheetName val="HB_CEC_schd_4_36"/>
      <sheetName val="HB_CEC_schd_5_26"/>
      <sheetName val="HB_CEC_schd_6_26"/>
      <sheetName val="HB_CEC_schd_7_26"/>
      <sheetName val="HB_CEC_schd_9_26"/>
      <sheetName val="Doha_Farm6"/>
      <sheetName val="Dropdown_List6"/>
      <sheetName val="New_Bld6"/>
      <sheetName val="[SHOPLIST_xls]/VWVU))tÏØ0_151"/>
      <sheetName val="[SHOPLIST_xls]/VWVU))tÏØ0_152"/>
      <sheetName val="[SHOPLIST_xls]/VWVU))tÏØ0_153"/>
      <sheetName val="1_-_Main_Building6"/>
      <sheetName val="1_-_Summary6"/>
      <sheetName val="2_-_Landscaping_Works6"/>
      <sheetName val="2_-_Summary6"/>
      <sheetName val="4_-_Bldg_Infra6"/>
      <sheetName val="4_-_Summary6"/>
      <sheetName val="Trade_Summary5"/>
      <sheetName val="Sec__A-PQ6"/>
      <sheetName val="Preamble_B6"/>
      <sheetName val="Sec__C-Dayworks6"/>
      <sheetName val="d5_6"/>
      <sheetName val="Tender_Docs5"/>
      <sheetName val="Miral_Emails5"/>
      <sheetName val="LOAs_(061619)5"/>
      <sheetName val="Contract_Conditions_(Tender)5"/>
      <sheetName val="Contract_Qualifications5"/>
      <sheetName val="YVPI_&amp;_GII5"/>
      <sheetName val="LOA_(live_sheet)5"/>
      <sheetName val="LOA_Log_(082419)5"/>
      <sheetName val="Key_Docs_Ref_5"/>
      <sheetName val="To_Mr__Boota_(072519)5"/>
      <sheetName val="Status_Summary6"/>
      <sheetName val="New_Rates5"/>
      <sheetName val="Labour_Rates5"/>
      <sheetName val="Status_5"/>
      <sheetName val="CLIENT_BUDGET5"/>
      <sheetName val="Reco-June_20195"/>
      <sheetName val="REMINING_PROGRESS5"/>
      <sheetName val="OS&amp;E__IT5"/>
      <sheetName val="PAID_AMOUNT5"/>
      <sheetName val="IPA_215"/>
      <sheetName val="Order_by_owner5"/>
      <sheetName val="PERLIM__Sammary5"/>
      <sheetName val="RECOVER_OF_DOUBLE_PAYMENT5"/>
      <sheetName val="rathath_al_matar5"/>
      <sheetName val="INTERNAL_LINE_5"/>
      <sheetName val="MINOVA_AL_DEYAR5"/>
      <sheetName val="BLUE_RHINE5"/>
      <sheetName val="NATIONAL_PAINT5"/>
      <sheetName val="FIRE_RATED5"/>
      <sheetName val="Dashboard_(1)6"/>
      <sheetName val="VO_Agreed_to_Unifier_Sum6"/>
      <sheetName val="VO_Not_yet_Agreed_to_Unifier6"/>
      <sheetName val="VO_Anticipated_to_Unifier6"/>
      <sheetName val="EW_to_Unifier6"/>
      <sheetName val="Prov_Sums6"/>
      <sheetName val="Other_Amounts6"/>
      <sheetName val="Asset_Allocation_(CR)6"/>
      <sheetName val="Project_Benchmarking6"/>
      <sheetName val="Recon_Template5"/>
      <sheetName val="Estimate_for_approval5"/>
      <sheetName val="Quotation_FM_administration4"/>
      <sheetName val="Quotation_Visitor_and_Sec4"/>
      <sheetName val="Service_Charge4"/>
      <sheetName val="CABLES_4"/>
      <sheetName val="Quotation_Offices_108,9,10,11)4"/>
      <sheetName val="Quotation_modification4"/>
      <sheetName val="CIF_COST_ITEM5"/>
      <sheetName val="Rates_for_public_areas5"/>
      <sheetName val="DIV_01_General_Requirements4"/>
      <sheetName val="Bill_(1)_Main_Building4"/>
      <sheetName val="Bill_(2)_General_Site_&amp;_Parkin4"/>
      <sheetName val="wd_points4"/>
      <sheetName val="Bill_(3)_Guest_House4"/>
      <sheetName val="Bill_(4)_Family_Buildings4"/>
      <sheetName val="Bill_(5)_Villa_Buildings4"/>
      <sheetName val="Bill_(6)_Entrance_Building4"/>
      <sheetName val="Bill_(7)_Masjid4"/>
      <sheetName val="Bill_(8)_Auditorium4"/>
      <sheetName val="Bill_(9)_Site_Prep__&amp;_Roadway4"/>
      <sheetName val="Summary_Cost4"/>
      <sheetName val="lighting_points4"/>
      <sheetName val="ESTIMATE_(2)4"/>
      <sheetName val="COM_Summary4"/>
      <sheetName val="Drop_Down_Data4"/>
      <sheetName val="Rules_4"/>
      <sheetName val="Update_list4"/>
      <sheetName val="Sinh_Nam_systems4"/>
      <sheetName val="DIE_profile4"/>
      <sheetName val="Import_tax4"/>
      <sheetName val="TONG_HOP_VL-NC4"/>
      <sheetName val="TONGKE3p_4"/>
      <sheetName val="TH_VL,_NC,_DDHT_Thanhphuoc4"/>
      <sheetName val="DON_GIA4"/>
      <sheetName val="CHITIET_VL-NC4"/>
      <sheetName val="TH_kinh_phi4"/>
      <sheetName val="KLDT_DIEN4"/>
      <sheetName val="Dinh_muc_CP_KTCB_khac4"/>
      <sheetName val="_SHOPLIST_xls__SHOPLIST_xls_732"/>
      <sheetName val="_SHOPLIST_xls__SHOPLIST_xls_733"/>
      <sheetName val="quotation_4"/>
      <sheetName val="Bill_5_-_Carpark4"/>
      <sheetName val="BOQ_-_summary__34"/>
      <sheetName val="NKSC_thue4"/>
      <sheetName val="05__Data_Cash_Flow4"/>
      <sheetName val="MTO_REV_2(ARMOR)4"/>
      <sheetName val="GENERAL_SUMMARY4"/>
      <sheetName val="SITE_WORKS4"/>
      <sheetName val="WOOD_WORK4"/>
      <sheetName val="THERMAL_&amp;_MOISTURE_4"/>
      <sheetName val="DOORS_&amp;_WINDOWS4"/>
      <sheetName val="Additional_Items4"/>
      <sheetName val="개시대사_(2)4"/>
      <sheetName val="Ref_Arch4"/>
      <sheetName val="Div_Summary4"/>
      <sheetName val="___________18"/>
      <sheetName val="_SHOPLIST_xls_70,13"/>
      <sheetName val="_SHOPLIST_xls__VW13"/>
      <sheetName val="_SHOPLIST_xls__VWVU))tÏØ0__75"/>
      <sheetName val="_SHOPLIST_xls__VWVU))tÏØ0__76"/>
      <sheetName val="_SHOPLIST_xls__SHOPLIST_xls__13"/>
      <sheetName val="_SHOPLIST_xls__VWVU))tÏØ0__77"/>
      <sheetName val="_SHOPLIST_xls__VWVU))tÏØ0__78"/>
      <sheetName val="_SHOPLIST_xls__VWVU))tÏØ0__79"/>
      <sheetName val="_SHOPLIST_xls_70,_0s«_iÆø_í¬_13"/>
      <sheetName val="_SHOPLIST_xls_70_,_0_s«i_Æøí¬13"/>
      <sheetName val="_SHOPLIST_xls__VWVU))tÏØ0__80"/>
      <sheetName val="TB_ALJADA4"/>
      <sheetName val="Plot_Area4"/>
      <sheetName val="Closing_entries4"/>
      <sheetName val="Executive_Summary4"/>
      <sheetName val="Sales_Tracking_Report_(STR)4"/>
      <sheetName val="Blocking_Tracking_Report_(BTR)4"/>
      <sheetName val="Bill_No_14"/>
      <sheetName val="[SHOPLIST_xls]70,/0s«iÆøí¬5"/>
      <sheetName val="B2-DV_No_024"/>
      <sheetName val="_SUMMARY4"/>
      <sheetName val="PREAMBLES_4"/>
      <sheetName val="GENERAL_REQUIREMENT4"/>
      <sheetName val="B-_SITE_WORK4"/>
      <sheetName val="C__CONCRETE_WORKS_4"/>
      <sheetName val="D-_MASONRY4"/>
      <sheetName val="E__METAL_WORK4"/>
      <sheetName val="F__WOOD_WORK_4"/>
      <sheetName val="G__THERMAL_&amp;MP4"/>
      <sheetName val="H__DOORS___WINDOWS4"/>
      <sheetName val="J__FINISHES4"/>
      <sheetName val="K_ACCESSO4"/>
      <sheetName val="P_CONVEYING_SYSTEM4"/>
      <sheetName val="Q_MECHANICAL4"/>
      <sheetName val="R_ELECTRICAL4"/>
      <sheetName val="S_External_Works4"/>
      <sheetName val="T_Provisional_Sum4"/>
      <sheetName val="T__MEP_Works4"/>
      <sheetName val="U-DAY_WORKS_SCHEDULE4"/>
      <sheetName val="Struct__Members4"/>
      <sheetName val="MAIN_SUMMARY4"/>
      <sheetName val="L3-WBS_Mapping4"/>
      <sheetName val="BAFO_CCL_Submission4"/>
      <sheetName val="Abs_PMRL4"/>
      <sheetName val="_SHOPLIST_xls__SHOPLIST_xls_734"/>
      <sheetName val="L_(4)4"/>
      <sheetName val="ملخص_المشاريع4"/>
      <sheetName val="عقود_المقاولين4"/>
      <sheetName val="اوامر_الشراء4"/>
      <sheetName val="الحركة_اليومية4"/>
      <sheetName val="محمد_عساف4"/>
      <sheetName val="كشف_الايرادات_والضرائب4"/>
      <sheetName val="حساب_البنك4"/>
      <sheetName val="كشف_الرواتب4"/>
      <sheetName val="SAF_-_عهد_-_سلامي_ابو_فخر4"/>
      <sheetName val="THA_-_عهد_-_ثابت_احمد4"/>
      <sheetName val="AAH_-_عهد_-_انس_هبو4"/>
      <sheetName val="YSA_-_عهد_-_ياسر_السبع4"/>
      <sheetName val="MKJ_-_عهد_-_محمود_قجك4"/>
      <sheetName val="MSH_-_عهد_-_محمد_الشامي4"/>
      <sheetName val="ALW_-_عهد_-_علوان_علي4"/>
      <sheetName val="AHA_-_عهد_-_احمد_الحاج4"/>
      <sheetName val="MOR_-_عهد_-_مرجان_عبدالهادي4"/>
      <sheetName val="MHA_-_عهد_-_محمد_حسون_العلي4"/>
      <sheetName val="MF_-_مكتب_رئيسي4"/>
      <sheetName val="CO_-_مقاولين_-_عقود_(2)4"/>
      <sheetName val="BUR_-_موردين_-_شركة_البروج_4"/>
      <sheetName val="CAP_-_موردين_-_عاصمة_الكهرباء4"/>
      <sheetName val="PO_-_موردين_-_اوامر_شراء4"/>
      <sheetName val="CO_-_مقاولين_-_عقود4"/>
      <sheetName val="[SHOPLIST_xls]/VWVU))tÏØ0_154"/>
      <sheetName val="[SHOPLIST_xls]/VWVU))tÏØ0_155"/>
      <sheetName val="Master_data4"/>
      <sheetName val="[SHOPLIST_xls]/VWVU))tÏØ0_156"/>
      <sheetName val="[SHOPLIST_xls]/VWVU))tÏØ0_157"/>
      <sheetName val="[SHOPLIST_xls][SH5"/>
      <sheetName val="BOQ_1_924"/>
      <sheetName val="P1926-H2B_Pkg_2A&amp;2B5"/>
      <sheetName val="P1940-H2B_Pkg_1_Guestrooms5"/>
      <sheetName val="[SHOPLIST_xls]70_5"/>
      <sheetName val="Other_Cost_Norms4"/>
      <sheetName val="Comp_equip4"/>
      <sheetName val="Basic_Rate4"/>
      <sheetName val="MASTER_RATE_ANALYSIS4"/>
      <sheetName val="P15_Cost_Implications4"/>
      <sheetName val="P15_uPVC_ducts-Rate_Summary4"/>
      <sheetName val="P13_uPVC_ducts4"/>
      <sheetName val="P13_Mass_Concrete4"/>
      <sheetName val="P13_Imported_Fill4"/>
      <sheetName val="P14_uPVC_ducts4"/>
      <sheetName val="P14_Mass_Concrete4"/>
      <sheetName val="P14_Imported_Fill4"/>
      <sheetName val="P14_Sand_bed_to_cable4"/>
      <sheetName val="P15_uPVC_ducts4"/>
      <sheetName val="Div_10-Specialities_4"/>
      <sheetName val="MALE_&amp;_FEMALE_4"/>
      <sheetName val="6_2_Floor_Finishes4"/>
      <sheetName val="BUAs_and_Sales_Forecast4"/>
      <sheetName val="Lagoons_Breakdown_Prices4"/>
      <sheetName val="Cover_HW_Z2_4"/>
      <sheetName val="TOTAL_WORK4"/>
      <sheetName val="part_34"/>
      <sheetName val="pile_Length_for_Easter_fence4"/>
      <sheetName val="_Estimate__4"/>
      <sheetName val="Equip_4"/>
      <sheetName val="Cumulative_Rail_4"/>
      <sheetName val="Data_4"/>
      <sheetName val="[SHOPLIST_xls]/VWVU))tÏØ0_158"/>
      <sheetName val="Staff_OLD_4"/>
      <sheetName val="Portfolio_List4"/>
      <sheetName val="Initial_Data4"/>
      <sheetName val="Package_Status4"/>
      <sheetName val="Appendix-A_-GRAND_SUMMARY4"/>
      <sheetName val="D9_(New_Rate)4"/>
      <sheetName val="Grand_Summary_4"/>
      <sheetName val="Bill_No_01_-_GI_4"/>
      <sheetName val="combined_4"/>
      <sheetName val="summary-Optional_4"/>
      <sheetName val="B14_02_4"/>
      <sheetName val="Prov_Sum_4"/>
      <sheetName val="Démol_4"/>
      <sheetName val="Contractor_Application4"/>
      <sheetName val="08_MEP_Summary4"/>
      <sheetName val="Addnl_works4"/>
      <sheetName val="B3__Material_on_Site-Detail4"/>
      <sheetName val="WATER_DUCT_-_IC_214"/>
      <sheetName val="Asset_Desc4"/>
      <sheetName val="[SHOPLIST_xls]70,/0s«i_x4"/>
      <sheetName val="Account_Codes4"/>
      <sheetName val="[SHOPLIST_xls]/VWVU))tÏØ0_159"/>
      <sheetName val="[SHOPLIST_xls]/VWVU))tÏØ0_160"/>
      <sheetName val="[SHOPLIST_xls]/VWVU))tÏØ0_161"/>
      <sheetName val="[SHOPLIST_xls]/VWVU))tÏØ0_162"/>
      <sheetName val="[SHOPLIST_xls]/VWVU))tÏØ0_163"/>
      <sheetName val="[SHOPLIST_xls]/VWVU))tÏØ0_164"/>
      <sheetName val="[SHOPLIST_xls]/VWVU))tÏØ0_165"/>
      <sheetName val="[SHOPLIST_xls]/VWVU))tÏØ0_166"/>
      <sheetName val="FLOOR_AND_CEILING2"/>
      <sheetName val="area_comp_2011_01_18_(2)2"/>
      <sheetName val="drop_down_lists2"/>
      <sheetName val="PH_52"/>
      <sheetName val="S-Curve_Update2"/>
      <sheetName val="[SHOPLIST_xls][SHOPLIST_xls]744"/>
      <sheetName val="[SHOPLIST_xls][SHOPLIST_xls]_29"/>
      <sheetName val="[SHOPLIST_xls][SHOPLIST_xls]_30"/>
      <sheetName val="[SHOPLIST_xls][SHOPLIST_xls]_31"/>
      <sheetName val="[SHOPLIST_xls][SHOPLIST_xls]_32"/>
      <sheetName val="[SHOPLIST_xls][SHOPLIST_xls]_33"/>
      <sheetName val="[SHOPLIST_xls][SHOPLIST_xls]_34"/>
      <sheetName val="[SHOPLIST_xls][SHOPLIST_xls]745"/>
      <sheetName val="[SHOPLIST_xls][SHOPLIST_xls]746"/>
      <sheetName val="[SHOPLIST_xls][SHOPLIST_xls]_35"/>
      <sheetName val="[SHOPLIST_xls][SHOPLIST_xls]_36"/>
      <sheetName val="[SHOPLIST_xls][SHOPLIST_xls]_37"/>
      <sheetName val="[SHOPLIST_xls][SHOPLIST_xls]747"/>
      <sheetName val="[SHOPLIST_xls][SHOPLIST_xls]_38"/>
      <sheetName val="[SHOPLIST_xls][SHOPLIST_xls]_39"/>
      <sheetName val="[SHOPLIST_xls][SHOPLIST_xls]748"/>
      <sheetName val="[SHOPLIST_xls][SHOPLIST_xls]_40"/>
      <sheetName val="[SHOPLIST_xls][SHOPLIST_xls]749"/>
      <sheetName val="[SHOPLIST_xls][SHOPLIST_xls]_41"/>
      <sheetName val="[SHOPLIST_xls][SHOPLIST_xls]_42"/>
      <sheetName val="[SHOPLIST_xls]70_x005f_x0000_,/0_x002"/>
      <sheetName val="Detail_Page2"/>
      <sheetName val="_SHOPLIST_xls__VWVU))tÏØ0__83"/>
      <sheetName val="_SHOPLIST_xls__VWVU))tÏØ0__84"/>
      <sheetName val="_SHOPLIST_xls__VWVU))tÏØ0__85"/>
      <sheetName val="_SHOPLIST_xls__SHOPLIST_xls__V2"/>
      <sheetName val="_SHOPLIST_xls__VWVU))tÏØ0__86"/>
      <sheetName val="_SHOPLIST_xls__VWVU))tÏØ0__93"/>
      <sheetName val="8_0_Programme2"/>
      <sheetName val="GRAPH_DATA"/>
      <sheetName val=" N Finansal Eğri"/>
      <sheetName val="Kur"/>
      <sheetName val="HAKEDİŞ "/>
      <sheetName val="keşif özeti"/>
      <sheetName val="Katsayılar"/>
      <sheetName val="[SHOPLIST.xls]70,/0s�i����i"/>
      <sheetName val="_SHOPLIST.xls__SH"/>
      <sheetName val="70,_0s«iÆøí¬i1"/>
      <sheetName val="70,_0s«_iÆø_í¬"/>
      <sheetName val="_SHOPLIST.xls_70_"/>
      <sheetName val="70,_0s«iÆøí¬i2"/>
      <sheetName val="70,_0s«iÆøí¬i3"/>
      <sheetName val="_SHOPLIST_xls_70_"/>
      <sheetName val="_SHOPLIST.xls__VWVU))tÏØ0__10"/>
      <sheetName val="_SHOPLIST.xls__VWVU))tÏØ0__11"/>
      <sheetName val="_SHOPLIST_xls__SH"/>
      <sheetName val="_SHOPLIST_xls__VWVU))tÏØ0  "/>
      <sheetName val="_SHOPLIST.xls_70,_0s«iÆøí¬"/>
      <sheetName val="DVL"/>
      <sheetName val="[SHOPLIST_xls]70,/0s«_iÆø_í¬1"/>
      <sheetName val="[SHOPLIST_xls]70,/0s«iÆøí¬i31"/>
      <sheetName val="[SHOPLIST_xls]70,/0s«_iÆø_í¬2"/>
      <sheetName val="[SHOPLIST_xls]70,/0s«iÆøí¬i22"/>
      <sheetName val="[SHOPLIST_xls]70,/0s«iÆøí¬i32"/>
      <sheetName val="foot-slab_rein_x0000__x0000_"/>
      <sheetName val="foot-slab_reinø_x0006_"/>
      <sheetName val="foot-slab_reinÝ¥"/>
      <sheetName val="foot-slab_reinP"/>
      <sheetName val="SUM-AIR-Submit"/>
      <sheetName val="Schedules PL"/>
      <sheetName val="Schedules BS"/>
      <sheetName val="Summary-margin calc"/>
      <sheetName val="Qty SR"/>
      <sheetName val="EW SR"/>
      <sheetName val="710"/>
      <sheetName val="711"/>
      <sheetName val="[S3"/>
      <sheetName val="720"/>
      <sheetName val="721"/>
      <sheetName val="[S8"/>
      <sheetName val="714"/>
      <sheetName val="715"/>
      <sheetName val="[S5"/>
      <sheetName val="712"/>
      <sheetName val="713"/>
      <sheetName val="[S4"/>
      <sheetName val="718"/>
      <sheetName val="719"/>
      <sheetName val="[S7"/>
      <sheetName val="716"/>
      <sheetName val="717"/>
      <sheetName val="[S6"/>
      <sheetName val="722"/>
      <sheetName val="723"/>
      <sheetName val="[S9"/>
      <sheetName val="724"/>
      <sheetName val="725"/>
      <sheetName val="[10"/>
      <sheetName val="/VWVU))tÏØ0__61"/>
      <sheetName val="/VWVU))tÏØ0__71"/>
      <sheetName val="70_x005f_x0000_,/0_x000"/>
      <sheetName val="[SHOPLIST.xls]70_x0000_,/0_x000"/>
      <sheetName val="Total PrC-Goldi"/>
      <sheetName val="วัดใต้"/>
      <sheetName val="B-2"/>
      <sheetName val="total"/>
      <sheetName val="Price List"/>
      <sheetName val="Total_PrC-Goldi"/>
      <sheetName val="Cost Factor Sheet"/>
      <sheetName val="Load Sch, Cable Sel &amp; Qty"/>
      <sheetName val="Factor Sheet"/>
      <sheetName val="Price Sheet"/>
      <sheetName val="基本ﾃﾞｰﾀ"/>
      <sheetName val="Schedules"/>
      <sheetName val="1A"/>
      <sheetName val="Room Type"/>
      <sheetName val="Basement2 DB"/>
      <sheetName val="1-Summary"/>
      <sheetName val="AN"/>
      <sheetName val="Beach Villas"/>
      <sheetName val="Overwater Villas"/>
      <sheetName val="Presidential Villa"/>
      <sheetName val="Note"/>
      <sheetName val="SoW_Assess_Blank_Form"/>
      <sheetName val="VO_Breakdown"/>
      <sheetName val="Measurement_Sheet"/>
      <sheetName val="Schedule_of_Drawings"/>
      <sheetName val="SI_Schedule"/>
      <sheetName val="ContraCharge_Schedule"/>
      <sheetName val="SoW_Assess_Blank_Form1"/>
      <sheetName val="VO_Breakdown1"/>
      <sheetName val="Measurement_Sheet1"/>
      <sheetName val="Schedule_of_Drawings1"/>
      <sheetName val="SI_Schedule1"/>
      <sheetName val="ContraCharge_Schedule1"/>
      <sheetName val="VESSELS_1"/>
      <sheetName val="JAN"/>
      <sheetName val="Tender Stage"/>
      <sheetName val="Delay Clasifications"/>
      <sheetName val="PRO_DCI"/>
      <sheetName val="[SHOPLIST.xls]_VW__VU________18"/>
      <sheetName val="[SHOPLIST.xls]_VW__VU________19"/>
      <sheetName val="[SHOPLIST.xls]70_x005f_x0000___0_x_10"/>
      <sheetName val="[SHOPLIST.xls]70___0_s__i____28"/>
      <sheetName val="[SHOPLIST.xls]70___0_s__i____29"/>
      <sheetName val="[SHOPLIST.xls][SHOPLIST_xls]/VW"/>
      <sheetName val="Index sheet"/>
      <sheetName val="726"/>
      <sheetName val="70,/0s«iÆøí¬i16"/>
      <sheetName val="7011"/>
      <sheetName val="70,11"/>
      <sheetName val="/VW11"/>
      <sheetName val="/VWVU))tÏØ0__55"/>
      <sheetName val="/VWVU))tÏØ0__56"/>
      <sheetName val="[11"/>
      <sheetName val="727"/>
      <sheetName val="/VWVU))tÏØ0__57"/>
      <sheetName val="/VWVU))tÏØ0__58"/>
      <sheetName val="/VWVU))tÏØ0__59"/>
      <sheetName val="70,/0s«_iÆø_í¬_11"/>
      <sheetName val="70?,/0?s«i?Æøí¬11"/>
      <sheetName val="/VWVU))tÏØ0__60"/>
      <sheetName val="728"/>
      <sheetName val="/VWVU))tÏØ0__62"/>
      <sheetName val="/VWVU))tÏØ0__63"/>
      <sheetName val="/VWVU))tÏØ0__81"/>
      <sheetName val="/VWVU))tÏØ0__91"/>
      <sheetName val="70_1"/>
      <sheetName val="70___0_s__i_____2"/>
      <sheetName val="_VW__VU_________2"/>
      <sheetName val="_VW__VU_________3"/>
      <sheetName val="[SHOPLIST_xls]726"/>
      <sheetName val="[SHOPLIST_xls][11"/>
      <sheetName val="[SHOPLIST_xls]727"/>
      <sheetName val="[SHOPLIST_xls]728"/>
      <sheetName val="BT3-Package 05"/>
      <sheetName val="BOQ-Civil"/>
      <sheetName val="プロジェクト概要"/>
      <sheetName val="hiddenSheet"/>
      <sheetName val="BULD_3"/>
      <sheetName val="BLOCK_K"/>
      <sheetName val="제출내역_(2)"/>
      <sheetName val="G29A"/>
      <sheetName val="footing for SP"/>
      <sheetName val="STOCKWTG"/>
      <sheetName val="POLY"/>
      <sheetName val="Advance Recovery"/>
      <sheetName val="SC Cost FEB 03"/>
      <sheetName val="URA-C1"/>
      <sheetName val="Income_Statement"/>
      <sheetName val="Cover_Page3"/>
      <sheetName val="Approved_INR_Claimed_Log_(2)3"/>
      <sheetName val="INR_Data3"/>
      <sheetName val="Dec_OCR3"/>
      <sheetName val="OCR_(APR3"/>
      <sheetName val="Survey_3"/>
      <sheetName val="INR_Summary_Sheet3"/>
      <sheetName val="ITR_Form_(Rev0)3"/>
      <sheetName val="ITR_Form_(SS)3"/>
      <sheetName val="ITR_Form_(Rev1)3"/>
      <sheetName val="Method_Statements3"/>
      <sheetName val="SI_223"/>
      <sheetName val="TO_List3"/>
      <sheetName val="CCTV_DATA3"/>
      <sheetName val="FAL_intern3"/>
      <sheetName val="Item_List_OLD"/>
      <sheetName val="Inventory "/>
      <sheetName val="DIRLBR"/>
      <sheetName val="2.0 Cover Sum"/>
      <sheetName val="1 Summary"/>
      <sheetName val="Mp-team 1"/>
      <sheetName val="co-no.2"/>
      <sheetName val="Lstsub"/>
      <sheetName val="Arch"/>
      <sheetName val="DB"/>
      <sheetName val="[SHOPLIST_xls][SHOPLIST_xls]70?"/>
      <sheetName val="Spacing_of_Delineators"/>
      <sheetName val="Spacing_of_Delineators1"/>
      <sheetName val="P-Ins_&amp;_Bonds1"/>
      <sheetName val="satış planı (2)"/>
      <sheetName val="Tahsilat"/>
      <sheetName val="Macro custom function"/>
      <sheetName val="Bill_3_Boutique"/>
      <sheetName val="Landscape_No_1"/>
      <sheetName val="MEP_No_3"/>
      <sheetName val="Cover_Sheet"/>
      <sheetName val="Pay_Cert"/>
      <sheetName val="Reconcilliation_Sheet"/>
      <sheetName val="EPMS-Total_"/>
      <sheetName val="EPMS_Earned_-GR"/>
      <sheetName val="EPMS_Earned_Electrical_Utilitie"/>
      <sheetName val="EPMS_-_Materials"/>
      <sheetName val="EPMS_-_Variations"/>
      <sheetName val="Variations_"/>
      <sheetName val="EPMS_-_Claims"/>
      <sheetName val="Advance_d_1"/>
      <sheetName val="Prev_Pay_Certs"/>
      <sheetName val="Monthly_Summary_01_Aug-25Sept"/>
      <sheetName val="Bond_calculation_(Verifi)"/>
      <sheetName val="IPC_10_Prog"/>
      <sheetName val="Grand_Summary"/>
      <sheetName val="Comparison_per_subzone"/>
      <sheetName val="Base_Course"/>
      <sheetName val="[SHOPLIST_xls]70___0_s__i_____4"/>
      <sheetName val="[SHOPLIST_xls][SHOPLIST_xls]_43"/>
      <sheetName val="[SHOPLIST_xls][SHOPLIST_xls]_44"/>
      <sheetName val="[SHOPLIST_xls][SHOPLIST_xls]_45"/>
      <sheetName val="[SHOPLIST_xls][SHOPLIST_xls]_46"/>
      <sheetName val="[SHOPLIST_xls][SHOPLIST_xls]_47"/>
      <sheetName val="[SHOPLIST_xls][SHOPLIST_xls]_48"/>
      <sheetName val="[SHOPLIST_xls][SHOPLIST_xls]_49"/>
      <sheetName val="[SHOPLIST_xls][SHOPLIST_xls]_50"/>
      <sheetName val="[SHOPLIST_xls][SHOPLIST_xls]_51"/>
      <sheetName val="[SHOPLIST_xls][SHOPLIST_xls]_52"/>
      <sheetName val="[SHOPLIST_xls][SHOPLIST_xls]_53"/>
      <sheetName val="[SHOPLIST_xls][SHOPLIST_xls]_54"/>
      <sheetName val="[SHOPLIST_xls][SHOPLIST_xls]_55"/>
      <sheetName val="[SHOPLIST_xls][SHOPLIST_xls]_56"/>
      <sheetName val="[SHOPLIST_xls][SHOPLIST_xls]_57"/>
      <sheetName val="[SHOPLIST_xls][SHOPLIST_xls]_58"/>
      <sheetName val="[SHOPLIST_xls][SHOPLIST_xls]_59"/>
      <sheetName val="[SHOPLIST_xls][SHOPLIST_xls]_60"/>
      <sheetName val="[SHOPLIST_xls][SHOPLIST_xls]_61"/>
      <sheetName val="[SHOPLIST_xls][SHOPLIST_xls]_62"/>
      <sheetName val="[SHOPLIST_xls][SHOPLIST_xls]_63"/>
      <sheetName val="[SHOPLIST_xls][SHOPLIST_xls]_64"/>
      <sheetName val="[SHOPLIST_xls][SHOPLIST_xls]_65"/>
      <sheetName val="[SHOPLIST_xls][SHOPLIST_xls]_66"/>
      <sheetName val="[SHOPLIST_xls][SHOPLIST_xls]_67"/>
      <sheetName val="[SHOPLIST_xls][SHOPLIST_xls]_68"/>
      <sheetName val="[SHOPLIST_xls][SHOPLIST_xls]_69"/>
      <sheetName val="[SHOPLIST_xls][SHOPLIST_xls]_70"/>
      <sheetName val="[SHOPLIST_xls][SHOPLIST_xls]_71"/>
      <sheetName val="[SHOPLIST_xls][SHOPLIST_xls]_72"/>
      <sheetName val="[SHOPLIST_xls][SHOPLIST_xls]_73"/>
      <sheetName val="[SHOPLIST_xls][SHOPLIST_xls]_74"/>
      <sheetName val="[SHOPLIST_xls][SHOPLIST_xls]_75"/>
      <sheetName val="[SHOPLIST_xls][SHOPLIST_xls]_76"/>
      <sheetName val="[SHOPLIST_xls][SHOPLIST_xls]_77"/>
      <sheetName val="[SHOPLIST_xls][SHOPLIST_xls]_78"/>
      <sheetName val="[SHOPLIST_xls][SHOPLIST_xls]_79"/>
      <sheetName val="[SHOPLIST_xls][SHOPLIST_xls]_80"/>
      <sheetName val="[SHOPLIST_xls][SHOPLIST_xls]_81"/>
      <sheetName val="[SHOPLIST_xls][SHOPLIST_xls]_82"/>
      <sheetName val="[SHOPLIST_xls][SHOPLIST_xls]_83"/>
      <sheetName val="[SHOPLIST_xls][SHOPLIST_xls]_84"/>
      <sheetName val="[SHOPLIST_xls][SHOPLIST_xls]_85"/>
      <sheetName val="[SHOPLIST_xls][SHOPLIST_xls]_86"/>
      <sheetName val="[SHOPLIST_xls][SHOPLIST_xls]_87"/>
      <sheetName val="[SHOPLIST_xls][SHOPLIST_xls]_88"/>
      <sheetName val="[SHOPLIST_xls][SHOPLIST_xls]_89"/>
      <sheetName val="[SHOPLIST_xls][SHOPLIST_xls]_90"/>
      <sheetName val="[SHOPLIST_xls][SHOPLIST_xls]_91"/>
      <sheetName val="[SHOPLIST_xls][SHOPLIST_xls]_92"/>
      <sheetName val="[SHOPLIST_xls][SHOPLIST_xls]_93"/>
      <sheetName val="[SHOPLIST_xls][SHOPLIST_xls]_94"/>
      <sheetName val="[SHOPLIST_xls][SHOPLIST_xls]_95"/>
      <sheetName val="[SHOPLIST_xls][SHOPLIST_xls]_96"/>
      <sheetName val="[SHOPLIST_xls][SHOPLIST_xls]_97"/>
      <sheetName val="[SHOPLIST_xls][SHOPLIST_xls]_98"/>
      <sheetName val="[SHOPLIST_xls][SHOPLIST_xls]_99"/>
      <sheetName val="[SHOPLIST_xls][SHOPLIST_xls]100"/>
      <sheetName val="[SHOPLIST_xls][SHOPLIST_xls]101"/>
      <sheetName val="[SHOPLIST_xls][SHOPLIST_xls]102"/>
      <sheetName val="[SHOPLIST_xls][SHOPLIST_xls]103"/>
      <sheetName val="[SHOPLIST_xls][SHOPLIST_xls]104"/>
      <sheetName val="[SHOPLIST_xls][SHOPLIST_xls]105"/>
      <sheetName val="[SHOPLIST_xls][SHOPLIST_xls]106"/>
      <sheetName val="[SHOPLIST_xls][SHOPLIST_xls]107"/>
      <sheetName val="[SHOPLIST_xls][SHOPLIST_xls]108"/>
      <sheetName val="[SHOPLIST_xls][SHOPLIST_xls]109"/>
      <sheetName val="[SHOPLIST_xls][SHOPLIST_xls]110"/>
      <sheetName val="[SHOPLIST_xls][SHOPLIST_xls]111"/>
      <sheetName val="[SHOPLIST_xls][SHOPLIST_xls]112"/>
      <sheetName val="[SHOPLIST_xls]_SHOPLIST_xls_100"/>
      <sheetName val="[SHOPLIST_xls][SHOPLIST_xls]113"/>
      <sheetName val="[SHOPLIST_xls][SHOPLIST_xls]114"/>
      <sheetName val="[SHOPLIST_xls]/VWVU))1"/>
      <sheetName val="[SHOPLIST_xls]70_x005f_x005f_x005f_x0000__2"/>
      <sheetName val="[SHOPLIST_xls]_SHOPLIST_xls_101"/>
      <sheetName val="[SHOPLIST_xls]_SHOPLIST_xls_102"/>
      <sheetName val="[SHOPLIST_xls]_SHOPLIST_xls_103"/>
      <sheetName val="Gene��i"/>
      <sheetName val="_Structural"/>
      <sheetName val="Travel_Cranes"/>
      <sheetName val="Recap_Travel_Crane"/>
      <sheetName val="Recap_Architect"/>
      <sheetName val="Recap_External"/>
      <sheetName val="Recap_Struct"/>
      <sheetName val="Package_1"/>
      <sheetName val="Recap_Lift"/>
      <sheetName val="PC_"/>
      <sheetName val="App_-_A_"/>
      <sheetName val="App-_B_"/>
      <sheetName val="App_-_C_"/>
      <sheetName val="App_-_D_"/>
      <sheetName val="App_-_E_"/>
      <sheetName val="App_-_F"/>
      <sheetName val="App_-_G_"/>
      <sheetName val="App_-_H"/>
      <sheetName val="Concrete_Breakdown"/>
      <sheetName val="Masonry_Breakdown"/>
      <sheetName val="[SHOPLIST_xls]70,/0s«iÆøí¬i110"/>
      <sheetName val="Bill_3_Boutique1"/>
      <sheetName val="[SHOPLIST_xls][SHOPLIST_xls]115"/>
      <sheetName val="[SHOPLIST_xls][SHOPLIST_xls]116"/>
      <sheetName val="[SHOPLIST_xls][SHOPLIST_xls]117"/>
      <sheetName val="[SHOPLIST_xls][SHOPLIST_xls]118"/>
      <sheetName val="[SHOPLIST_xls][SHOPLIST_xls]119"/>
      <sheetName val="[SHOPLIST_xls][SHOPLIST_xls]120"/>
      <sheetName val="[SHOPLIST_xls][SHOPLIST_xls]121"/>
      <sheetName val="[SHOPLIST_xls][SHOPLIST_xls]122"/>
      <sheetName val="[SHOPLIST_xls][SHOPLIST_xls]123"/>
      <sheetName val="[SHOPLIST_xls][SHOPLIST_xls]124"/>
      <sheetName val="[SHOPLIST_xls][SHOPLIST_xls]125"/>
      <sheetName val="[SHOPLIST_xls][SHOPLIST_xls]126"/>
      <sheetName val="[SHOPLIST_xls][SHOPLIST_xls]127"/>
      <sheetName val="[SHOPLIST_xls][SHOPLIST_xls]128"/>
      <sheetName val="[SHOPLIST_xls]70___0_s__i_____1"/>
      <sheetName val="[SHOPLIST_xls]_VW__VU_________1"/>
      <sheetName val="[SHOPLIST_xls]_VW__VU_________4"/>
      <sheetName val="Landscape_No_11"/>
      <sheetName val="MEP_No_31"/>
      <sheetName val="BULD_31"/>
      <sheetName val="BLOCK_K1"/>
      <sheetName val="_boaboard_(1)1"/>
      <sheetName val="[SHOPLIST_xls]70_x005f_x0000___0_x0_1"/>
      <sheetName val="Cover_Sheet1"/>
      <sheetName val="Pay_Cert1"/>
      <sheetName val="Reconcilliation_Sheet1"/>
      <sheetName val="EPMS-Total_1"/>
      <sheetName val="EPMS_Earned_-GR1"/>
      <sheetName val="EPMS_Earned_Electrical_Utiliti1"/>
      <sheetName val="EPMS_-_Materials1"/>
      <sheetName val="EPMS_-_Variations1"/>
      <sheetName val="Variations_1"/>
      <sheetName val="EPMS_-_Claims1"/>
      <sheetName val="Advance_d_11"/>
      <sheetName val="Prev_Pay_Certs1"/>
      <sheetName val="Monthly_Summary_01_Aug-25Sept1"/>
      <sheetName val="Bond_calculation_(Verifi)1"/>
      <sheetName val="IPC_10_Prog1"/>
      <sheetName val="Grand_Summary1"/>
      <sheetName val="Comparison_per_subzone1"/>
      <sheetName val="Base_Course1"/>
      <sheetName val="Item_List_OLD1"/>
      <sheetName val="[SHOPLIST_xls]70___0_s__i_____5"/>
      <sheetName val="제출내역_(2)1"/>
      <sheetName val="[SHOPLIST_xls]70___0_s__i_____6"/>
      <sheetName val="[SHOPLIST_xls][SHOPLIST_xls]750"/>
      <sheetName val="[SHOPLIST_xls][SHOPLIST_xls]751"/>
      <sheetName val="[SHOPLIST_xls][SHOPLIST_xls]752"/>
      <sheetName val="[SHOPLIST_xls][SHOPLIST_xls]753"/>
      <sheetName val="[SHOPLIST_xls][SHOPLIST_xls]754"/>
      <sheetName val="[SHOPLIST_xls][SHOPLIST_xls]755"/>
      <sheetName val="[SHOPLIST_xls][SHOPLIST_xls]756"/>
      <sheetName val="[SHOPLIST_xls][SHOPLIST_xls]129"/>
      <sheetName val="[SHOPLIST_xls][SHOPLIST_xls]130"/>
      <sheetName val="[SHOPLIST_xls][SHOPLIST_xls]131"/>
      <sheetName val="[SHOPLIST_xls][SHOPLIST_xls]757"/>
      <sheetName val="[SHOPLIST_xls][SHOPLIST_xls]132"/>
      <sheetName val="[SHOPLIST_xls][SHOPLIST_xls]133"/>
      <sheetName val="[SHOPLIST_xls][SHOPLIST_xls]134"/>
      <sheetName val="[SHOPLIST_xls][SHOPLIST_xls]135"/>
      <sheetName val="[SHOPLIST_xls][SHOPLIST_xls]136"/>
      <sheetName val="[SHOPLIST_xls][SHOPLIST_xls]137"/>
      <sheetName val="[SHOPLIST_xls][SHOPLIST_xls]138"/>
      <sheetName val="[SHOPLIST_xls][SHOPLIST_xls]139"/>
      <sheetName val="[SHOPLIST_xls][SHOPLIST_xls]140"/>
      <sheetName val="[SHOPLIST_xls][SHOPLIST_xls]141"/>
      <sheetName val="[SHOPLIST_xls][SHOPLIST_xls]142"/>
      <sheetName val="[SHOPLIST_xls][SHOPLIST_xls]143"/>
      <sheetName val="[SHOPLIST_xls][SHOPLIST_xls]144"/>
      <sheetName val="[SHOPLIST_xls][SHOPLIST_xls]145"/>
      <sheetName val="[SHOPLIST_xls][SHOPLIST_xls]146"/>
      <sheetName val="[SHOPLIST_xls][SHOPLIST_xls]147"/>
      <sheetName val="[SHOPLIST_xls][SHOPLIST_xls]148"/>
      <sheetName val="[SHOPLIST_xls][SHOPLIST_xls]149"/>
      <sheetName val="[SHOPLIST_xls][SHOPLIST_xls]150"/>
      <sheetName val="[SHOPLIST_xls][SHOPLIST_xls]151"/>
      <sheetName val="[SHOPLIST_xls][SHOPLIST_xls]152"/>
      <sheetName val="[SHOPLIST_xls][SHOPLIST_xls]153"/>
      <sheetName val="[SHOPLIST_xls][SHOPLIST_xls]154"/>
      <sheetName val="[SHOPLIST_xls][SHOPLIST_xls]155"/>
      <sheetName val="[SHOPLIST_xls][SHOPLIST_xls]156"/>
      <sheetName val="[SHOPLIST_xls][SHOPLIST_xls]157"/>
      <sheetName val="[SHOPLIST_xls][SHOPLIST_xls]158"/>
      <sheetName val="[SHOPLIST_xls][SHOPLIST_xls]159"/>
      <sheetName val="[SHOPLIST_xls][SHOPLIST_xls]160"/>
      <sheetName val="[SHOPLIST_xls][SHOPLIST_xls]161"/>
      <sheetName val="[SHOPLIST_xls][SHOPLIST_xls]162"/>
      <sheetName val="[SHOPLIST_xls][SHOPLIST_xls]163"/>
      <sheetName val="[SHOPLIST_xls][SHOPLIST_xls]164"/>
      <sheetName val="[SHOPLIST_xls][SHOPLIST_xls]165"/>
      <sheetName val="[SHOPLIST_xls][SHOPLIST_xls]166"/>
      <sheetName val="[SHOPLIST_xls][SHOPLIST_xls]167"/>
      <sheetName val="[SHOPLIST_xls][SHOPLIST_xls]168"/>
      <sheetName val="[SHOPLIST_xls][SHOPLIST_xls]169"/>
      <sheetName val="[SHOPLIST_xls][SHOPLIST_xls]170"/>
      <sheetName val="[SHOPLIST_xls][SHOPLIST_xls]171"/>
      <sheetName val="[SHOPLIST_xls][SHOPLIST_xls]172"/>
      <sheetName val="[SHOPLIST_xls][SHOPLIST_xls]173"/>
      <sheetName val="[SHOPLIST_xls][SHOPLIST_xls]174"/>
      <sheetName val="[SHOPLIST_xls][SHOPLIST_xls]175"/>
      <sheetName val="[SHOPLIST_xls][SHOPLIST_xls]176"/>
      <sheetName val="[SHOPLIST_xls][SHOPLIST_xls]177"/>
      <sheetName val="[SHOPLIST_xls][SHOPLIST_xls]178"/>
      <sheetName val="[SHOPLIST_xls][SHOPLIST_xls]179"/>
      <sheetName val="[SHOPLIST_xls][SHOPLIST_xls]180"/>
      <sheetName val="[SHOPLIST_xls][SHOPLIST_xls]181"/>
      <sheetName val="[SHOPLIST_xls][SHOPLIST_xls]182"/>
      <sheetName val="[SHOPLIST_xls][SHOPLIST_xls]183"/>
      <sheetName val="[SHOPLIST_xls][SHOPLIST_xls]184"/>
      <sheetName val="[SHOPLIST_xls][SHOPLIST_xls]185"/>
      <sheetName val="[SHOPLIST_xls][SHOPLIST_xls]186"/>
      <sheetName val="[SHOPLIST_xls][SHOPLIST_xls]187"/>
      <sheetName val="[SHOPLIST_xls][SHOPLIST_xls]188"/>
      <sheetName val="[SHOPLIST_xls][SHOPLIST_xls]189"/>
      <sheetName val="[SHOPLIST_xls][SHOPLIST_xls]190"/>
      <sheetName val="[SHOPLIST_xls][SHOPLIST_xls]191"/>
      <sheetName val="[SHOPLIST_xls][SHOPLIST_xls]192"/>
      <sheetName val="[SHOPLIST_xls][SHOPLIST_xls]193"/>
      <sheetName val="[SHOPLIST_xls][SHOPLIST_xls]194"/>
      <sheetName val="[SHOPLIST_xls][SHOPLIST_xls]195"/>
      <sheetName val="[SHOPLIST_xls][SHOPLIST_xls]196"/>
      <sheetName val="[SHOPLIST_xls][SHOPLIST_xls]197"/>
      <sheetName val="[SHOPLIST_xls][SHOPLIST_xls]198"/>
      <sheetName val="[SHOPLIST_xls][SHOPLIST_xls]199"/>
      <sheetName val="[SHOPLIST_xls][SHOPLIST_xls]200"/>
      <sheetName val="[SHOPLIST_xls][SHOPLIST_xls]201"/>
      <sheetName val="[SHOPLIST_xls][SHOPLIST_xls]202"/>
      <sheetName val="[SHOPLIST_xls][SHOPLIST_xls]203"/>
      <sheetName val="[SHOPLIST_xls][SHOPLIST_xls]204"/>
      <sheetName val="[SHOPLIST_xls][SHOPLIST_xls]205"/>
      <sheetName val="[SHOPLIST_xls][SHOPLIST_xls]206"/>
      <sheetName val="[SHOPLIST_xls][SHOPLIST_xls]207"/>
      <sheetName val="[SHOPLIST_xls][SHOPLIST_xls]208"/>
      <sheetName val="[SHOPLIST_xls][SHOPLIST_xls]209"/>
      <sheetName val="[SHOPLIST_xls][SHOPLIST_xls]210"/>
      <sheetName val="[SHOPLIST_xls][SHOPLIST_xls]211"/>
      <sheetName val="[SHOPLIST_xls][SHOPLIST_xls]212"/>
      <sheetName val="[SHOPLIST_xls][SHOPLIST_xls]213"/>
      <sheetName val="[SHOPLIST_xls][SHOPLIST_xls]214"/>
      <sheetName val="[SHOPLIST_xls][SHOPLIST_xls]215"/>
      <sheetName val="[SHOPLIST_xls][SHOPLIST_xls]216"/>
      <sheetName val="[SHOPLIST_xls][SHOPLIST_xls]217"/>
      <sheetName val="[SHOPLIST_xls][SHOPLIST_xls]218"/>
      <sheetName val="[SHOPLIST_xls][SHOPLIST_xls]219"/>
      <sheetName val="[SHOPLIST_xls][SHOPLIST_xls]220"/>
      <sheetName val="[SHOPLIST_xls][SHOPLIST_xls]221"/>
      <sheetName val="[SHOPLIST_xls][SHOPLIST_xls]222"/>
      <sheetName val="[SHOPLIST_xls][SHOPLIST_xls]223"/>
      <sheetName val="[SHOPLIST_xls][SHOPLIST_xls]224"/>
      <sheetName val="[SHOPLIST_xls][SHOPLIST_xls]225"/>
      <sheetName val="[SHOPLIST_xls][SHOPLIST_xls]226"/>
      <sheetName val="[SHOPLIST_xls]_SHOPLIST_xls_104"/>
      <sheetName val="[SHOPLIST_xls][SHOPLIST_xls]227"/>
      <sheetName val="[SHOPLIST_xls][SHOPLIST_xls]228"/>
      <sheetName val="[SHOPLIST_xls][SHOPLIST_xls]758"/>
      <sheetName val="[SHOPLIST_xls]/VWVU))2"/>
      <sheetName val="[SHOPLIST_xls]70_x005f_x005f_x005f_x0000__1"/>
      <sheetName val="[SHOPLIST_xls]_SHOPLIST_xls_105"/>
      <sheetName val="[SHOPLIST_xls]_SHOPLIST_xls_106"/>
      <sheetName val="[SHOPLIST_xls]_SHOPLIST_xls_107"/>
      <sheetName val="_Structural1"/>
      <sheetName val="Travel_Cranes1"/>
      <sheetName val="Recap_Travel_Crane1"/>
      <sheetName val="Recap_Architect1"/>
      <sheetName val="Recap_External1"/>
      <sheetName val="Recap_Struct1"/>
      <sheetName val="Package_11"/>
      <sheetName val="Recap_Lift1"/>
      <sheetName val="[SHOPLIST_xls][SHOPLIST_xls]759"/>
      <sheetName val="P-Ins_&amp;_Bonds2"/>
      <sheetName val="PC_1"/>
      <sheetName val="App_-_A_1"/>
      <sheetName val="App-_B_1"/>
      <sheetName val="App_-_C_1"/>
      <sheetName val="App_-_D_1"/>
      <sheetName val="App_-_E_1"/>
      <sheetName val="App_-_F1"/>
      <sheetName val="App_-_G_1"/>
      <sheetName val="App_-_H1"/>
      <sheetName val="Concrete_Breakdown1"/>
      <sheetName val="Masonry_Breakdown1"/>
      <sheetName val="Drop_down2"/>
      <sheetName val="Joseph_Record3"/>
      <sheetName val="[SHOPLIST_xls]_VW__VU_________5"/>
      <sheetName val="[SHOPLIST_xls]70_x005f_x0000___0_x0_3"/>
      <sheetName val="[SHOPLIST_xls]70___0_s__i_____7"/>
      <sheetName val="[SHOPLIST_xls]_SHOPLIST_xls_108"/>
      <sheetName val="[SHOPLIST_xls]_SHOPLIST_xls_109"/>
      <sheetName val="[SHOPLIST_xls]_SHOPLIST_xls_110"/>
      <sheetName val="[SHOPLIST_xls]_SHOPLIST_xls_111"/>
      <sheetName val="[SHOPLIST_xls]_SHOPLIST_xls_112"/>
      <sheetName val="[SHOPLIST_xls]_SHOPLIST_xls_113"/>
      <sheetName val="[SHOPLIST_xls]_SHOPLIST_xls_114"/>
      <sheetName val="[SHOPLIST_xls]_SHOPLIST_xls_115"/>
      <sheetName val="[SHOPLIST_xls]_SHOPLIST_xls_116"/>
      <sheetName val="[SHOPLIST_xls]_SHOPLIST_xls_117"/>
      <sheetName val="[SHOPLIST_xls]_SHOPLIST_xls_118"/>
      <sheetName val="[SHOPLIST_xls]_SHOPLIST_xls_119"/>
      <sheetName val="[SHOPLIST_xls]_SHOPLIST_xls_120"/>
      <sheetName val="[SHOPLIST_xls]_SHOPLIST_xls_121"/>
      <sheetName val="[SHOPLIST_xls]_SHOPLIST_xls_122"/>
      <sheetName val="[SHOPLIST_xls]_SHOPLIST_xls_123"/>
      <sheetName val="[SHOPLIST_xls]_SHOPLIST_xls_124"/>
      <sheetName val="[SHOPLIST_xls]_SHOPLIST_xls_125"/>
      <sheetName val="[SHOPLIST_xls]_SHOPLIST_xls_126"/>
      <sheetName val="[SHOPLIST_xls]_SHOPLIST_xls_127"/>
      <sheetName val="[SHOPLIST_xls]_SHOPLIST_xls_128"/>
      <sheetName val="[SHOPLIST_xls]_SHOPLIST_xls_129"/>
      <sheetName val="[SHOPLIST_xls]_SHOPLIST_xls_130"/>
      <sheetName val="[SHOPLIST_xls]_SHOPLIST_xls_131"/>
      <sheetName val="[SHOPLIST_xls]_SHOPLIST_xls_132"/>
      <sheetName val="[SHOPLIST_xls]_SHOPLIST_xls_133"/>
      <sheetName val="[SHOPLIST_xls]_SHOPLIST_xls_134"/>
      <sheetName val="[SHOPLIST_xls]_SHOPLIST_xls_135"/>
      <sheetName val="[SHOPLIST_xls]_SHOPLIST_xls_136"/>
      <sheetName val="[SHOPLIST_xls]_SHOPLIST_xls_137"/>
      <sheetName val="[SHOPLIST_xls]_SHOPLIST_xls_138"/>
      <sheetName val="[SHOPLIST_xls]_SHOPLIST_xls_139"/>
      <sheetName val="[SHOPLIST_xls]_SHOPLIST_xls_140"/>
      <sheetName val="[SHOPLIST_xls]_SHOPLIST_xls_141"/>
      <sheetName val="[SHOPLIST_xls]_SHOPLIST_xls_142"/>
      <sheetName val="[SHOPLIST_xls]_SHOPLIST_xls_143"/>
      <sheetName val="[SHOPLIST_xls]_SHOPLIST_xls_144"/>
      <sheetName val="[SHOPLIST_xls]_SHOPLIST_xls_145"/>
      <sheetName val="[SHOPLIST_xls]_SHOPLIST_xls_146"/>
      <sheetName val="[SHOPLIST_xls]_SHOPLIST_xls_147"/>
      <sheetName val="[SHOPLIST_xls]_SHOPLIST_xls_148"/>
      <sheetName val="[SHOPLIST_xls]_SHOPLIST_xls_149"/>
      <sheetName val="[SHOPLIST_xls]_SHOPLIST_xls_150"/>
      <sheetName val="[SHOPLIST_xls]_SHOPLIST_xls_151"/>
      <sheetName val="[SHOPLIST_xls]_SHOPLIST_xls_152"/>
      <sheetName val="[SHOPLIST_xls]_SHOPLIST_xls_153"/>
      <sheetName val="[SHOPLIST_xls]_SHOPLIST_xls_154"/>
      <sheetName val="[SHOPLIST_xls]_SHOPLIST_xls_155"/>
      <sheetName val="[SHOPLIST_xls]_SHOPLIST_xls_156"/>
      <sheetName val="[SHOPLIST_xls]_SHOPLIST_xls_157"/>
      <sheetName val="[SHOPLIST_xls]_SHOPLIST_xls_158"/>
      <sheetName val="[SHOPLIST_xls]_SHOPLIST_xls_159"/>
      <sheetName val="[SHOPLIST_xls]_SHOPLIST_xls_160"/>
      <sheetName val="[SHOPLIST_xls]_SHOPLIST_xls_161"/>
      <sheetName val="[SHOPLIST_xls]_SHOPLIST_xls_162"/>
      <sheetName val="[SHOPLIST_xls]_SHOPLIST_xls_163"/>
      <sheetName val="[SHOPLIST_xls]_SHOPLIST_xls_164"/>
      <sheetName val="[SHOPLIST_xls]_SHOPLIST_xls_165"/>
      <sheetName val="[SHOPLIST_xls]_SHOPLIST_xls_166"/>
      <sheetName val="[SHOPLIST_xls]_SHOPLIST_xls_167"/>
      <sheetName val="[SHOPLIST_xls]_SHOPLIST_xls_168"/>
      <sheetName val="[SHOPLIST_xls]_SHOPLIST_xls_169"/>
      <sheetName val="[SHOPLIST_xls]_SHOPLIST_xls_170"/>
      <sheetName val="[SHOPLIST_xls]_SHOPLIST_xls_171"/>
      <sheetName val="[SHOPLIST_xls]_SHOPLIST_xls_172"/>
      <sheetName val="[SHOPLIST_xls]_SHOPLIST_xls_173"/>
      <sheetName val="[SHOPLIST_xls]_SHOPLIST_xls_174"/>
      <sheetName val="[SHOPLIST_xls]_SHOPLIST_xls_175"/>
      <sheetName val="[SHOPLIST_xls]_SHOPLIST_xls_176"/>
      <sheetName val="[SHOPLIST_xls]_SHOPLIST_xls_177"/>
      <sheetName val="[SHOPLIST_xls]_SHOPLIST_xls_178"/>
      <sheetName val="[SHOPLIST_xls]_SHOPLIST_xls_179"/>
      <sheetName val="[SHOPLIST_xls]_SHOPLIST_xls_180"/>
      <sheetName val="[SHOPLIST_xls]_SHOPLIST_xls_181"/>
      <sheetName val="[SHOPLIST_xls]_SHOPLIST_xls_182"/>
      <sheetName val="[SHOPLIST_xls]_SHOPLIST_xls_183"/>
      <sheetName val="[SHOPLIST_xls]_SHOPLIST_xls_184"/>
      <sheetName val="[SHOPLIST_xls]_SHOPLIST_xls_185"/>
      <sheetName val="[SHOPLIST_xls]_SHOPLIST_xls_186"/>
      <sheetName val="[SHOPLIST_xls]_SHOPLIST_xls_187"/>
      <sheetName val="[SHOPLIST_xls]_SHOPLIST_xls_188"/>
      <sheetName val="[SHOPLIST_xls]_SHOPLIST_xls_189"/>
      <sheetName val="[SHOPLIST_xls]_SHOPLIST_xls_190"/>
      <sheetName val="[SHOPLIST_xls]_SHOPLIST_xls_191"/>
      <sheetName val="[SHOPLIST_xls]_SHOPLIST_xls_192"/>
      <sheetName val="[SHOPLIST_xls]_SHOPLIST_xls_193"/>
      <sheetName val="[SHOPLIST_xls]_SHOPLIST_xls_194"/>
      <sheetName val="[SHOPLIST_xls]_SHOPLIST_xls_195"/>
      <sheetName val="[SHOPLIST_xls]_SHOPLIST_xls_196"/>
      <sheetName val="[SHOPLIST_xls]_SHOPLIST_xls_197"/>
      <sheetName val="[SHOPLIST_xls]_SHOPLIST_xls_198"/>
      <sheetName val="[SHOPLIST_xls]_SHOPLIST_xls_199"/>
      <sheetName val="[SHOPLIST_xls]_SHOPLIST_xls_200"/>
      <sheetName val="[SHOPLIST_xls]_SHOPLIST_xls_201"/>
      <sheetName val="[SHOPLIST_xls]_SHOPLIST_xls_202"/>
      <sheetName val="[SHOPLIST_xls]_SHOPLIST_xls_203"/>
      <sheetName val="[SHOPLIST_xls]_SHOPLIST_xls_204"/>
      <sheetName val="[SHOPLIST_xls]_SHOPLIST_xls_205"/>
      <sheetName val="[SHOPLIST_xls]_SHOPLIST_xls_206"/>
      <sheetName val="[SHOPLIST_xls]_SHOPLIST_xls_207"/>
      <sheetName val="[SHOPLIST_xls]_SHOPLIST_xls_208"/>
      <sheetName val="[SHOPLIST_xls]_SHOPLIST_xls_209"/>
      <sheetName val="foot-slab_rein"/>
      <sheetName val="REQ_REMARKS"/>
      <sheetName val="70_x005f_x0000___0_x0_2"/>
      <sheetName val="70___0_s__i_____3"/>
      <sheetName val="[SHOPLIST.xls]7_2"/>
      <sheetName val="[SHOPLIST.xls]__2"/>
      <sheetName val="[SHOPLIST.xls]7_3"/>
      <sheetName val="[SHOPLIST.xls]__3"/>
      <sheetName val="[SHOPLIST.xls]__4"/>
      <sheetName val="[SHOPLIST.xls]__5"/>
      <sheetName val="[SHOPLIST.xls]__6"/>
      <sheetName val="[SHOPLIST.xls]__7"/>
      <sheetName val="70___0_s__i_____4"/>
      <sheetName val="[SHOPLIST.xls]7_4"/>
      <sheetName val="[SHOPLIST_xls]7_2"/>
      <sheetName val="[SHOPLIST_xls]7_3"/>
      <sheetName val="[SHOPLIST_xls]7_4"/>
      <sheetName val="[SHOPLIST_xls]7_5"/>
      <sheetName val="[SHOPLIST_xls]7_6"/>
      <sheetName val="[SHOPLIST_xls]7_7"/>
      <sheetName val="[SHOPLIST_xls]7_8"/>
      <sheetName val="[SHOPLIST.xls]__8"/>
      <sheetName val="[SHOPLIST.xls]7_5"/>
      <sheetName val="[SHOPLIST.xls]7_6"/>
      <sheetName val="[SHOPLIST.xls]__9"/>
      <sheetName val="[SHOPLIST_xls]__2"/>
      <sheetName val="[SHOPLIST_xls]__3"/>
      <sheetName val="[SHOPLIST_xls]__4"/>
      <sheetName val="[SHOPLIST_xls]7_9"/>
      <sheetName val="[SHOPLIST_xls]__5"/>
      <sheetName val="[SHOPLIST_xls]__6"/>
      <sheetName val="[SHOPLIST_xls]__7"/>
      <sheetName val="[SHOPLIST_xls]__8"/>
      <sheetName val="[SHOPLIST_xls]_10"/>
      <sheetName val="[SHOPLIST_xls]_11"/>
      <sheetName val="[SHOPLIST_xls]_12"/>
      <sheetName val="[SHOPLIST_xls]__9"/>
      <sheetName val="[SHOPLIST_xls]_13"/>
      <sheetName val="[SHOPLIST_xls]_14"/>
      <sheetName val="[SHOPLIST_xls]_15"/>
      <sheetName val="[SHOPLIST_xls]_16"/>
      <sheetName val="[SHOPLIST_xls]_17"/>
      <sheetName val="[SHOPLIST_xls]_18"/>
      <sheetName val="[SHOPLIST_xls]_19"/>
      <sheetName val="[SHOPLIST_xls]_20"/>
      <sheetName val="[SHOPLIST_xls]_21"/>
      <sheetName val="[SHOPLIST_xls]_22"/>
      <sheetName val="[SHOPLIST_xls]_23"/>
      <sheetName val="[SHOPLIST_xls]_24"/>
      <sheetName val="[SHOPLIST_xls]_25"/>
      <sheetName val="[SHOPLIST_xls]_26"/>
      <sheetName val="[SHOPLIST_xls]_27"/>
      <sheetName val="[SHOPLIST_xls]_28"/>
      <sheetName val="[SHOPLIST.xls]_10"/>
      <sheetName val="[SHOPLIST.xls]_11"/>
      <sheetName val="[SHOPLIST.xls]_12"/>
      <sheetName val="[SHOPLIST_xls]_29"/>
      <sheetName val="[SHOPLIST_xls]_30"/>
      <sheetName val="[SHOPLIST_xls]_31"/>
      <sheetName val="[SHOPLIST_xls]_32"/>
      <sheetName val="[SHOPLIST_xls]_33"/>
      <sheetName val="[SHOPLIST_xls]_34"/>
      <sheetName val="[SHOPLIST_xls]_35"/>
      <sheetName val="[SHOPLIST_xls]_36"/>
      <sheetName val="[SHOPLIST_xls]_37"/>
      <sheetName val="[SHOPLIST_xls]_38"/>
      <sheetName val="[SHOPLIST_xls]_39"/>
      <sheetName val="[SHOPLIST_xls]_40"/>
      <sheetName val="[SHOPLIST_xls]_41"/>
      <sheetName val="[SHOPLIST_xls]_42"/>
      <sheetName val="[SHOPLIST_xls]_43"/>
      <sheetName val="[SHOPLIST_xls]_44"/>
      <sheetName val="[SHOPLIST_xls]_45"/>
      <sheetName val="[SHOPLIST_xls]_46"/>
      <sheetName val="[SHOPLIST_xls]_47"/>
      <sheetName val="[SHOPLIST_xls]_48"/>
      <sheetName val="[SHOPLIST_xls]_49"/>
      <sheetName val="[SHOPLIST_xls]_50"/>
      <sheetName val="[SHOPLIST_xls]_51"/>
      <sheetName val="[SHOPLIST_xls]_52"/>
      <sheetName val="[SHOPLIST_xls]_53"/>
      <sheetName val="[SHOPLIST_xls]_54"/>
      <sheetName val="[SHOPLIST_xls]_55"/>
      <sheetName val="[SHOPLIST_xls]_56"/>
      <sheetName val="[SHOPLIST_xls]_57"/>
      <sheetName val="[SHOPLIST_xls]_58"/>
      <sheetName val="[SHOPLIST_xls]_59"/>
      <sheetName val="[SHOPLIST_xls]_60"/>
      <sheetName val="[SHOPLIST_xls]_61"/>
      <sheetName val="[SHOPLIST_xls]_62"/>
      <sheetName val="[SHOPLIST_xls]_63"/>
      <sheetName val="[SHOPLIST_xls]_64"/>
      <sheetName val="[SHOPLIST_xls]_65"/>
      <sheetName val="[SHOPLIST_xls]_66"/>
      <sheetName val="[SHOPLIST_xls]_67"/>
      <sheetName val="[SHOPLIST_xls]_68"/>
      <sheetName val="[SHOPLIST_xls]_69"/>
      <sheetName val="[SHOPLIST_xls]_70"/>
      <sheetName val="[SHOPLIST_xls]_71"/>
      <sheetName val="[SHOPLIST_xls]_72"/>
      <sheetName val="[SHOPLIST_xls]_73"/>
      <sheetName val="[SHOPLIST_xls]_74"/>
      <sheetName val="[SHOPLIST_xls]_75"/>
      <sheetName val="[SHOPLIST_xls]_76"/>
      <sheetName val="[SHOPLIST_xls]_77"/>
      <sheetName val="[SHOPLIST_xls]_78"/>
      <sheetName val="[SHOPLIST_xls]_79"/>
      <sheetName val="[SHOPLIST_xls]_80"/>
      <sheetName val="[SHOPLIST_xls]_81"/>
      <sheetName val="[SHOPLIST_xls]_82"/>
      <sheetName val="[SHOPLIST.xls]_13"/>
      <sheetName val="[SHOPLIST_xls]_83"/>
      <sheetName val="[SHOPLIST_xls]_84"/>
      <sheetName val="[SHOPLIST_xls]_85"/>
      <sheetName val="[SHOPLIST_xls]_86"/>
      <sheetName val="[SHOPLIST_xls]_87"/>
      <sheetName val="[SHOPLIST_xls]_88"/>
      <sheetName val="[SHOPLIST_xls]_89"/>
      <sheetName val="[SHOPLIST_xls]_90"/>
      <sheetName val="[SHOPLIST_xls]_91"/>
      <sheetName val="[SHOPLIST_xls]_92"/>
      <sheetName val="[SHOPLIST_xls]_93"/>
      <sheetName val="[SHOPLIST_xls]_94"/>
      <sheetName val="[SHOPLIST_xls]_95"/>
      <sheetName val="[SHOPLIST_xls]_96"/>
      <sheetName val="[SHOPLIST_xls]_97"/>
      <sheetName val="[SHOPLIST_xls]_98"/>
      <sheetName val="[SHOPLIST_xls]_99"/>
      <sheetName val="_SHOPLIST_xls_100"/>
      <sheetName val="[SHOPLIST.xls]_14"/>
      <sheetName val="[SHOPLIST.xls]_15"/>
      <sheetName val="[SHOPLIST.xls]7_7"/>
      <sheetName val="[SHOPLIST.xls]_16"/>
      <sheetName val="[SHOPLIST.xls]_17"/>
      <sheetName val="[SHOPLIST.xls]7_8"/>
      <sheetName val="70_x005f_x005f_x005f_x0000__2"/>
      <sheetName val="_SHOPLIST_xls_101"/>
      <sheetName val="_SHOPLIST_xls_102"/>
      <sheetName val="_SHOPLIST_xls_103"/>
      <sheetName val="[SHOPLIST.xls]70?"/>
      <sheetName val="/VWVU))tÏØ0__72"/>
      <sheetName val="[SH1"/>
      <sheetName val="/VWVU))tÏØ0__64"/>
      <sheetName val="/VWVU))tÏØ0__65"/>
      <sheetName val="/VWVU))tÏØ0__66"/>
      <sheetName val="[SHOPLIST.xls]7_9"/>
      <sheetName val="70___0_s__i_____5"/>
      <sheetName val="_VW__VU_________4"/>
      <sheetName val="70___0_s__i_____6"/>
      <sheetName val="70_x005f_x0000___0_x0_3"/>
      <sheetName val="70___0_s__i_____7"/>
      <sheetName val="_VW__VU_________5"/>
      <sheetName val="[SHOPLIST.xls]_18"/>
      <sheetName val="[SHOPLIST.xls]_19"/>
      <sheetName val="[SHOPLIST.xls]_20"/>
      <sheetName val="[SHOPLIST.xls]_21"/>
      <sheetName val="[SHOPLIST.xls]_22"/>
      <sheetName val="[SHOPLIST.xls]_23"/>
      <sheetName val="[SHOPLIST.xls]_24"/>
      <sheetName val="[SHOPLIST.xls]_25"/>
      <sheetName val="[SHOPLIST.xls]_26"/>
      <sheetName val="[SHOPLIST.xls]_27"/>
      <sheetName val="[SHOPLIST.xls]_28"/>
      <sheetName val="[SHOPLIST.xls]_29"/>
      <sheetName val="[SHOPLIST.xls]_30"/>
      <sheetName val="[SHOPLIST.xls]_31"/>
      <sheetName val="[SHOPLIST.xls]_32"/>
      <sheetName val="[SHOPLIST.xls]_33"/>
      <sheetName val="[SHOPLIST.xls]_34"/>
      <sheetName val="[SHOPLIST.xls]_35"/>
      <sheetName val="[SHOPLIST.xls]_36"/>
      <sheetName val="70___0_s__i_____8"/>
      <sheetName val="_VW__VU_________6"/>
      <sheetName val="70___0_s__i_____9"/>
      <sheetName val="70_x005f_x0000___0_x0_4"/>
      <sheetName val="70___0_s__i____10"/>
      <sheetName val="[SHOPLIST.xls]_37"/>
      <sheetName val="_VW__VU_________7"/>
      <sheetName val="[SHOPLIST.xls]_38"/>
      <sheetName val="[SHOPLIST.xls]_39"/>
      <sheetName val="[SHOPLIST.xls]_40"/>
      <sheetName val="[SHOPLIST.xls]_41"/>
      <sheetName val="[SHOPLIST.xls]_42"/>
      <sheetName val="[SHOPLIST.xls]_43"/>
      <sheetName val="[SHOPLIST.xls]_44"/>
      <sheetName val="[SHOPLIST.xls]_45"/>
      <sheetName val="[SHOPLIST.xls]_46"/>
      <sheetName val="[SHOPLIST.xls]_47"/>
      <sheetName val="[SHOPLIST.xls]_48"/>
      <sheetName val="[SHOPLIST.xls]_49"/>
      <sheetName val="[SHOPLIST.xls]_50"/>
      <sheetName val="[SHOPLIST.xls]_51"/>
      <sheetName val="[SHOPLIST.xls]_52"/>
      <sheetName val="[SHOPLIST.xls]_53"/>
      <sheetName val="[SHOPLIST.xls]_54"/>
      <sheetName val="[SHOPLIST.xls]_55"/>
      <sheetName val="[SHOPLIST.xls]_56"/>
      <sheetName val="[SHOPLIST.xls]_57"/>
      <sheetName val="_SHOPLIST_xls_104"/>
      <sheetName val="_SHOPLIST_xls_105"/>
      <sheetName val="_SHOPLIST_xls_106"/>
      <sheetName val="_SHOPLIST_xls_107"/>
      <sheetName val="_SHOPLIST_xls_108"/>
      <sheetName val="_SHOPLIST_xls_109"/>
      <sheetName val="_SHOPLIST_xls_110"/>
      <sheetName val="_SHOPLIST_xls_111"/>
      <sheetName val="_SHOPLIST_xls_112"/>
      <sheetName val="_SHOPLIST_xls_113"/>
      <sheetName val="_SHOPLIST_xls_114"/>
      <sheetName val="_SHOPLIST_xls_115"/>
      <sheetName val="_SHOPLIST_xls_116"/>
      <sheetName val="_SHOPLIST_xls_117"/>
      <sheetName val="_SHOPLIST_xls_118"/>
      <sheetName val="_SHOPLIST_xls_119"/>
      <sheetName val="_SHOPLIST_xls_120"/>
      <sheetName val="_SHOPLIST_xls_121"/>
      <sheetName val="_SHOPLIST_xls_122"/>
      <sheetName val="_SHOPLIST_xls_123"/>
      <sheetName val="_SHOPLIST_xls_124"/>
      <sheetName val="_SHOPLIST_xls_125"/>
      <sheetName val="_SHOPLIST_xls_126"/>
      <sheetName val="_SHOPLIST_xls_127"/>
      <sheetName val="_SHOPLIST_xls_128"/>
      <sheetName val="_SHOPLIST_xls_129"/>
      <sheetName val="_SHOPLIST_xls_130"/>
      <sheetName val="_SHOPLIST_xls_131"/>
      <sheetName val="_SHOPLIST_xls_132"/>
      <sheetName val="_SHOPLIST_xls_133"/>
      <sheetName val="_SHOPLIST_xls_134"/>
      <sheetName val="_SHOPLIST_xls_135"/>
      <sheetName val="_SHOPLIST_xls_136"/>
      <sheetName val="_SHOPLIST_xls_137"/>
      <sheetName val="_SHOPLIST_xls_138"/>
      <sheetName val="_SHOPLIST_xls_139"/>
      <sheetName val="_SHOPLIST_xls_140"/>
      <sheetName val="_SHOPLIST_xls_141"/>
      <sheetName val="_SHOPLIST_xls_142"/>
      <sheetName val="_SHOPLIST_xls_143"/>
      <sheetName val="_SHOPLIST_xls_144"/>
      <sheetName val="_SHOPLIST_xls_145"/>
      <sheetName val="_SHOPLIST_xls_146"/>
      <sheetName val="_SHOPLIST_xls_147"/>
      <sheetName val="_SHOPLIST_xls_148"/>
      <sheetName val="_SHOPLIST_xls_149"/>
      <sheetName val="_SHOPLIST_xls_150"/>
      <sheetName val="_SHOPLIST_xls_151"/>
      <sheetName val="_SHOPLIST_xls_152"/>
      <sheetName val="_SHOPLIST_xls_153"/>
      <sheetName val="_SHOPLIST_xls_154"/>
      <sheetName val="_SHOPLIST_xls_155"/>
      <sheetName val="_SHOPLIST_xls_156"/>
      <sheetName val="_SHOPLIST_xls_157"/>
      <sheetName val="_SHOPLIST_xls_158"/>
      <sheetName val="_SHOPLIST_xls_159"/>
      <sheetName val="[SHOPLIST.xls]_58"/>
      <sheetName val="[SHOPLIST.xls]_59"/>
      <sheetName val="70___0_s__i____11"/>
      <sheetName val="_VW__VU_________8"/>
      <sheetName val="70___0_s__i____12"/>
      <sheetName val="70_x005f_x0000___0_x0_5"/>
      <sheetName val="70___0_s__i____13"/>
      <sheetName val="[SHOPLIST.xls]_60"/>
      <sheetName val="_VW__VU_________9"/>
      <sheetName val="_SHOPLIST_xls_160"/>
      <sheetName val="_SHOPLIST_xls_161"/>
      <sheetName val="[SHOPLIST.xls]_61"/>
      <sheetName val="[SHOPLIST.xls]_62"/>
      <sheetName val="_SHOPLIST_xls_162"/>
      <sheetName val="_SHOPLIST_xls_163"/>
      <sheetName val="[SHOPLIST.xls]_63"/>
      <sheetName val="[SHOPLIST.xls]_64"/>
      <sheetName val="[SHOPLIST.xls]_65"/>
      <sheetName val="_SHOPLIST_xls_164"/>
      <sheetName val="_SHOPLIST_xls_165"/>
      <sheetName val="[SHOPLIST.xls]_66"/>
      <sheetName val="[SHOPLIST.xls]_67"/>
      <sheetName val="[SHOPLIST.xls]_68"/>
      <sheetName val="[SHOPLIST.xls]_69"/>
      <sheetName val="[SHOPLIST.xls]_70"/>
      <sheetName val="[SHOPLIST.xls]_71"/>
      <sheetName val="[SHOPLIST.xls]_72"/>
      <sheetName val="[SHOPLIST.xls]_73"/>
      <sheetName val="_SHOPLIST_xls_166"/>
      <sheetName val="_SHOPLIST_xls_167"/>
      <sheetName val="_SHOPLIST_xls_168"/>
      <sheetName val="_SHOPLIST_xls_169"/>
      <sheetName val="_SHOPLIST_xls_170"/>
      <sheetName val="_SHOPLIST_xls_171"/>
      <sheetName val="_SHOPLIST_xls_172"/>
      <sheetName val="_SHOPLIST_xls_173"/>
      <sheetName val="_SHOPLIST_xls_174"/>
      <sheetName val="_SHOPLIST_xls_175"/>
      <sheetName val="_SHOPLIST_xls_176"/>
      <sheetName val="[SHOPLIST.xls]_74"/>
      <sheetName val="[SHOPLIST.xls]_75"/>
      <sheetName val="[SHOPLIST.xls]_76"/>
      <sheetName val="[SHOPLIST.xls]_77"/>
      <sheetName val="_SHOPLIST_xls_177"/>
      <sheetName val="_SHOPLIST_xls_178"/>
      <sheetName val="_SHOPLIST_xls_179"/>
      <sheetName val="_SHOPLIST_xls_180"/>
      <sheetName val="_SHOPLIST_xls_181"/>
      <sheetName val="_SHOPLIST_xls_182"/>
      <sheetName val="_SHOPLIST_xls_183"/>
      <sheetName val="_SHOPLIST_xls_184"/>
      <sheetName val="_SHOPLIST_xls_185"/>
      <sheetName val="_SHOPLIST_xls_186"/>
      <sheetName val="_SHOPLIST_xls_187"/>
      <sheetName val="_SHOPLIST_xls_188"/>
      <sheetName val="[SHOPLIST.xls]_78"/>
      <sheetName val="[SHOPLIST.xls]_79"/>
      <sheetName val="_SHOPLIST_xls_189"/>
      <sheetName val="_SHOPLIST_xls_190"/>
      <sheetName val="_SHOPLIST_xls_191"/>
      <sheetName val="_SHOPLIST_xls_192"/>
      <sheetName val="_SHOPLIST_xls_193"/>
      <sheetName val="_SHOPLIST_xls_194"/>
      <sheetName val="_SHOPLIST_xls_195"/>
      <sheetName val="_SHOPLIST_xls_196"/>
      <sheetName val="_SHOPLIST_xls_197"/>
      <sheetName val="_SHOPLIST_xls_198"/>
      <sheetName val="_SHOPLIST_xls_199"/>
      <sheetName val="_SHOPLIST_xls_200"/>
      <sheetName val="_SHOPLIST_xls_201"/>
      <sheetName val="[SHOPLIST.xls]_80"/>
      <sheetName val="_SHOPLIST_xls_202"/>
      <sheetName val="_SHOPLIST_xls_203"/>
      <sheetName val="_SHOPLIST_xls_204"/>
      <sheetName val="_SHOPLIST_xls_205"/>
      <sheetName val="_SHOPLIST_xls_206"/>
      <sheetName val="_SHOPLIST_xls_207"/>
      <sheetName val="_SHOPLIST_xls_208"/>
      <sheetName val="_SHOPLIST_xls_209"/>
      <sheetName val="_SHOPLIST_xls_210"/>
      <sheetName val="_SHOPLIST_xls_211"/>
      <sheetName val="_SHOPLIST_xls_212"/>
      <sheetName val="_SHOPLIST_xls_213"/>
      <sheetName val="_SHOPLIST_xls_214"/>
      <sheetName val="_SHOPLIST_xls_215"/>
      <sheetName val="_SHOPLIST_xls_216"/>
      <sheetName val="_SHOPLIST_xls_217"/>
      <sheetName val="_SHOPLIST_xls_218"/>
      <sheetName val="_SHOPLIST_xls_219"/>
      <sheetName val="_SHOPLIST_xls_220"/>
      <sheetName val="_SHOPLIST_xls_221"/>
      <sheetName val="_SHOPLIST_xls_222"/>
      <sheetName val="_SHOPLIST_xls_223"/>
      <sheetName val="_SHOPLIST_xls_224"/>
      <sheetName val="_SHOPLIST_xls_225"/>
      <sheetName val="_SHOPLIST_xls_226"/>
      <sheetName val="_SHOPLIST_xls_227"/>
      <sheetName val="_SHOPLIST_xls_228"/>
      <sheetName val="_SHOPLIST_xls_229"/>
      <sheetName val="_SHOPLIST_xls_230"/>
      <sheetName val="_SHOPLIST_xls_231"/>
      <sheetName val="_SHOPLIST_xls_232"/>
      <sheetName val="_SHOPLIST_xls_233"/>
      <sheetName val="_SHOPLIST_xls_234"/>
      <sheetName val="_SHOPLIST_xls_235"/>
      <sheetName val="_SHOPLIST_xls_236"/>
      <sheetName val="_SHOPLIST_xls_237"/>
      <sheetName val="_SHOPLIST_xls_238"/>
      <sheetName val="_SHOPLIST_xls_239"/>
      <sheetName val="_SHOPLIST_xls_240"/>
      <sheetName val="_SHOPLIST_xls_241"/>
      <sheetName val="_SHOPLIST_xls_242"/>
      <sheetName val="_SHOPLIST_xls_243"/>
      <sheetName val="_SHOPLIST_xls_244"/>
      <sheetName val="_SHOPLIST_xls_245"/>
      <sheetName val="_SHOPLIST_xls_246"/>
      <sheetName val="_SHOPLIST_xls_247"/>
      <sheetName val="_SHOPLIST_xls_248"/>
      <sheetName val="_SHOPLIST_xls_249"/>
      <sheetName val="_SHOPLIST_xls_250"/>
      <sheetName val="_SHOPLIST_xls_251"/>
      <sheetName val="_SHOPLIST_xls_252"/>
      <sheetName val="_SHOPLIST_xls_253"/>
      <sheetName val="_SHOPLIST_xls_254"/>
      <sheetName val="_SHOPLIST_xls_255"/>
      <sheetName val="_SHOPLIST_xls_256"/>
      <sheetName val="_SHOPLIST_xls_257"/>
      <sheetName val="_SHOPLIST_xls_258"/>
      <sheetName val="_SHOPLIST_xls_259"/>
      <sheetName val="_SHOPLIST_xls_260"/>
      <sheetName val="_SHOPLIST_xls_261"/>
      <sheetName val="_SHOPLIST_xls_262"/>
      <sheetName val="_SHOPLIST_xls_263"/>
      <sheetName val="_SHOPLIST_xls_264"/>
      <sheetName val="_SHOPLIST_xls_265"/>
      <sheetName val="_SHOPLIST_xls_266"/>
      <sheetName val="_SHOPLIST_xls_267"/>
      <sheetName val="70_x005f_x005f_x005f_x0000__3"/>
      <sheetName val="[SHOPLIST.xls]_81"/>
      <sheetName val="[SHOPLIST.xls]_82"/>
      <sheetName val="[SHOPLIST.xls]_83"/>
      <sheetName val="[SHOPLIST.xls]_84"/>
      <sheetName val="[SHOPLIST.xls]_85"/>
      <sheetName val="[SHOPLIST.xls]_86"/>
      <sheetName val="[SHOPLIST.xls]_87"/>
      <sheetName val="[SHOPLIST.xls]_88"/>
      <sheetName val="[SHOPLIST.xls]_89"/>
      <sheetName val="[SHOPLIST.xls]_90"/>
      <sheetName val="[SHOPLIST.xls]_91"/>
      <sheetName val="[SHOPLIST.xls]_92"/>
      <sheetName val="[SHOPLIST.xls]_93"/>
      <sheetName val="[SHOPLIST.xls]_94"/>
      <sheetName val="[SHOPLIST.xls]_95"/>
      <sheetName val="70___0_s__i____14"/>
      <sheetName val="_VW__VU________10"/>
      <sheetName val="70___0_s__i____15"/>
      <sheetName val="70_x005f_x0000___0_x0_6"/>
      <sheetName val="70___0_s__i____16"/>
      <sheetName val="[SHOPLIST.xls]_96"/>
      <sheetName val="_VW__VU________11"/>
      <sheetName val="_SHOPLIST_xls_268"/>
      <sheetName val="_SHOPLIST_xls_269"/>
      <sheetName val="[SHOPLIST.xls]_97"/>
      <sheetName val="[SHOPLIST.xls]_98"/>
      <sheetName val="_SHOPLIST_xls_270"/>
      <sheetName val="_SHOPLIST_xls_271"/>
      <sheetName val="[SHOPLIST.xls]_99"/>
      <sheetName val="_SHOPLIST_xls_272"/>
      <sheetName val="_SHOPLIST_xls_273"/>
      <sheetName val="_SHOPLIST_xls_274"/>
      <sheetName val="_SHOPLIST_xls_275"/>
      <sheetName val="_SHOPLIST_xls_276"/>
      <sheetName val="_SHOPLIST_xls_277"/>
      <sheetName val="_SHOPLIST_xls_278"/>
      <sheetName val="_SHOPLIST_xls_279"/>
      <sheetName val="_SHOPLIST_xls_280"/>
      <sheetName val="_SHOPLIST_xls_281"/>
      <sheetName val="_SHOPLIST_xls_282"/>
      <sheetName val="_SHOPLIST_xls_283"/>
      <sheetName val="_SHOPLIST_xls_284"/>
      <sheetName val="_SHOPLIST_xls_285"/>
      <sheetName val="_SHOPLIST_xls_286"/>
      <sheetName val="_SHOPLIST_xls_287"/>
      <sheetName val="_SHOPLIST_xls_288"/>
      <sheetName val="_SHOPLIST_xls_289"/>
      <sheetName val="_SHOPLIST_xls_290"/>
      <sheetName val="_SHOPLIST_xls_291"/>
      <sheetName val="_SHOPLIST_xls_292"/>
      <sheetName val="_SHOPLIST_xls_293"/>
      <sheetName val="_SHOPLIST_xls_294"/>
      <sheetName val="_SHOPLIST_xls_295"/>
      <sheetName val="_SHOPLIST_xls_296"/>
      <sheetName val="_SHOPLIST_xls_297"/>
      <sheetName val="_SHOPLIST_xls_298"/>
      <sheetName val="_SHOPLIST_xls_299"/>
      <sheetName val="_SHOPLIST_xls_300"/>
      <sheetName val="_SHOPLIST_xls_301"/>
      <sheetName val="_SHOPLIST_xls_302"/>
      <sheetName val="_SHOPLIST_xls_303"/>
      <sheetName val="_SHOPLIST_xls_304"/>
      <sheetName val="_SHOPLIST_xls_305"/>
      <sheetName val="_SHOPLIST_xls_306"/>
      <sheetName val="_SHOPLIST_xls_307"/>
      <sheetName val="_SHOPLIST_xls_308"/>
      <sheetName val="_SHOPLIST_xls_309"/>
      <sheetName val="_SHOPLIST_xls_310"/>
      <sheetName val="_SHOPLIST_xls_311"/>
      <sheetName val="_SHOPLIST_xls_312"/>
      <sheetName val="_SHOPLIST_xls_313"/>
      <sheetName val="_SHOPLIST_xls_314"/>
      <sheetName val="_SHOPLIST_xls_315"/>
      <sheetName val="_SHOPLIST_xls_316"/>
      <sheetName val="_SHOPLIST_xls_317"/>
      <sheetName val="_SHOPLIST_xls_318"/>
      <sheetName val="_SHOPLIST_xls_319"/>
      <sheetName val="_SHOPLIST_xls_320"/>
      <sheetName val="_SHOPLIST_xls_321"/>
      <sheetName val="_SHOPLIST_xls_322"/>
      <sheetName val="_SHOPLIST_xls_323"/>
      <sheetName val="_SHOPLIST_xls_324"/>
      <sheetName val="_SHOPLIST_xls_325"/>
      <sheetName val="_SHOPLIST_xls_326"/>
      <sheetName val="_SHOPLIST_xls_327"/>
      <sheetName val="_SHOPLIST_xls_328"/>
      <sheetName val="_SHOPLIST_xls_329"/>
      <sheetName val="_SHOPLIST_xls_330"/>
      <sheetName val="_SHOPLIST_xls_331"/>
      <sheetName val="_SHOPLIST_xls_332"/>
      <sheetName val="_SHOPLIST_xls_333"/>
      <sheetName val="_SHOPLIST_xls_334"/>
      <sheetName val="_SHOPLIST_xls_335"/>
      <sheetName val="_SHOPLIST_xls_336"/>
      <sheetName val="_SHOPLIST_xls_337"/>
      <sheetName val="_SHOPLIST_xls_338"/>
      <sheetName val="_SHOPLIST_xls_339"/>
      <sheetName val="_SHOPLIST_xls_340"/>
      <sheetName val="_SHOPLIST_xls_341"/>
      <sheetName val="_SHOPLIST_xls_342"/>
      <sheetName val="_SHOPLIST_xls_343"/>
      <sheetName val="_SHOPLIST_xls_344"/>
      <sheetName val="_SHOPLIST_xls_345"/>
      <sheetName val="_SHOPLIST_xls_346"/>
      <sheetName val="_SHOPLIST_xls_347"/>
      <sheetName val="_SHOPLIST_xls_348"/>
      <sheetName val="_SHOPLIST_xls_349"/>
      <sheetName val="_SHOPLIST_xls_350"/>
      <sheetName val="_SHOPLIST_xls_351"/>
      <sheetName val="_SHOPLIST_xls_352"/>
      <sheetName val="_SHOPLIST_xls_353"/>
      <sheetName val="_SHOPLIST_xls_354"/>
      <sheetName val="_SHOPLIST_xls_355"/>
      <sheetName val="_SHOPLIST_xls_356"/>
      <sheetName val="_SHOPLIST_xls_357"/>
      <sheetName val="_SHOPLIST_xls_358"/>
      <sheetName val="_SHOPLIST_xls_359"/>
      <sheetName val="_SHOPLIST_xls_360"/>
      <sheetName val="_SHOPLIST_xls_361"/>
      <sheetName val="_SHOPLIST_xls_362"/>
      <sheetName val="_SHOPLIST_xls_363"/>
      <sheetName val="_SHOPLIST_xls_364"/>
      <sheetName val="_SHOPLIST_xls_365"/>
      <sheetName val="_SHOPLIST_xls_366"/>
      <sheetName val="_SHOPLIST_xls_367"/>
      <sheetName val="_SHOPLIST_xls_368"/>
      <sheetName val="_SHOPLIST_xls_369"/>
      <sheetName val="_SHOPLIST_xls_370"/>
      <sheetName val="_SHOPLIST_xls_371"/>
      <sheetName val="_SHOPLIST_xls_372"/>
      <sheetName val="_SHOPLIST_xls_373"/>
      <sheetName val="_SHOPLIST_xls_374"/>
      <sheetName val="_SHOPLIST_xls_375"/>
      <sheetName val="_SHOPLIST_xls_376"/>
      <sheetName val="_SHOPLIST_xls_377"/>
      <sheetName val="_SHOPLIST_xls_378"/>
      <sheetName val="_SHOPLIST_xls_379"/>
      <sheetName val="_SHOPLIST_xls_380"/>
      <sheetName val="_SHOPLIST_xls_381"/>
      <sheetName val="_SHOPLIST_xls_382"/>
      <sheetName val="_SHOPLIST_xls_383"/>
      <sheetName val="_SHOPLIST_xls_384"/>
      <sheetName val="_SHOPLIST_xls_385"/>
      <sheetName val="_SHOPLIST_xls_386"/>
      <sheetName val="_SHOPLIST_xls_387"/>
      <sheetName val="_SHOPLIST_xls_388"/>
      <sheetName val="_SHOPLIST_xls_389"/>
      <sheetName val="_SHOPLIST_xls_390"/>
      <sheetName val="_SHOPLIST_xls_391"/>
      <sheetName val="_SHOPLIST_xls_392"/>
      <sheetName val="70_x005f_x005f_x005f_x0000__4"/>
      <sheetName val="_SHOPLIST_xls_393"/>
      <sheetName val="_SHOPLIST_xls_394"/>
      <sheetName val="_SHOPLIST_xls_395"/>
      <sheetName val="_SHOPLIST_xls_396"/>
      <sheetName val="_SHOPLIST_xls_397"/>
      <sheetName val="_SHOPLIST_xls_398"/>
      <sheetName val="_SHOPLIST_xls_399"/>
      <sheetName val="_SHOPLIST_xls_400"/>
      <sheetName val="_SHOPLIST_xls_401"/>
      <sheetName val="_SHOPLIST_xls_402"/>
      <sheetName val="_SHOPLIST_xls_403"/>
      <sheetName val="_SHOPLIST_xls_404"/>
      <sheetName val="_SHOPLIST_xls_405"/>
      <sheetName val="_SHOPLIST_xls_406"/>
      <sheetName val="_SHOPLIST_xls_407"/>
      <sheetName val="70___0_s__i____17"/>
      <sheetName val="_VW__VU________12"/>
      <sheetName val="70___0_s__i____18"/>
      <sheetName val="70_x005f_x0000___0_x0_7"/>
      <sheetName val="70___0_s__i____19"/>
      <sheetName val="_SHOPLIST_xls_408"/>
      <sheetName val="_VW__VU________13"/>
      <sheetName val="_SHOPLIST_xls_409"/>
      <sheetName val="_SHOPLIST_xls_410"/>
      <sheetName val="_SHOPLIST_xls_411"/>
      <sheetName val="_SHOPLIST_xls_412"/>
      <sheetName val="_SHOPLIST_xls_413"/>
      <sheetName val="_SHOPLIST_xls_414"/>
      <sheetName val="_SHOPLIST_xls_415"/>
      <sheetName val="_SHOPLIST_xls_416"/>
      <sheetName val="_SHOPLIST_xls_417"/>
      <sheetName val="_SHOPLIST_xls_418"/>
      <sheetName val="_SHOPLIST_xls_419"/>
      <sheetName val="_SHOPLIST_xls_420"/>
      <sheetName val="_SHOPLIST_xls_421"/>
      <sheetName val="_SHOPLIST_xls_422"/>
      <sheetName val="_SHOPLIST_xls_423"/>
      <sheetName val="_SHOPLIST_xls_424"/>
      <sheetName val="_SHOPLIST_xls_425"/>
      <sheetName val="_SHOPLIST_xls_426"/>
      <sheetName val="_SHOPLIST_xls_427"/>
      <sheetName val="_SHOPLIST_xls_428"/>
      <sheetName val="_SHOPLIST_xls_429"/>
      <sheetName val="_SHOPLIST_xls_430"/>
      <sheetName val="_SHOPLIST_xls_431"/>
      <sheetName val="_SHOPLIST_xls_432"/>
      <sheetName val="_SHOPLIST_xls_433"/>
      <sheetName val="_SHOPLIST_xls_434"/>
      <sheetName val="_SHOPLIST_xls_435"/>
      <sheetName val="_SHOPLIST_xls_436"/>
      <sheetName val="_SHOPLIST_xls_437"/>
      <sheetName val="_SHOPLIST_xls_438"/>
      <sheetName val="_SHOPLIST_xls_439"/>
      <sheetName val="_SHOPLIST_xls_440"/>
      <sheetName val="_SHOPLIST_xls_441"/>
      <sheetName val="_SHOPLIST_xls_442"/>
      <sheetName val="_SHOPLIST_xls_443"/>
      <sheetName val="_SHOPLIST_xls_444"/>
      <sheetName val="_SHOPLIST_xls_445"/>
      <sheetName val="_SHOPLIST_xls_446"/>
      <sheetName val="_SHOPLIST_xls_447"/>
      <sheetName val="_SHOPLIST_xls_448"/>
      <sheetName val="_SHOPLIST_xls_449"/>
      <sheetName val="_SHOPLIST_xls_450"/>
      <sheetName val="_SHOPLIST_xls_451"/>
      <sheetName val="_SHOPLIST_xls_452"/>
      <sheetName val="_SHOPLIST_xls_453"/>
      <sheetName val="_SHOPLIST_xls_454"/>
      <sheetName val="_SHOPLIST_xls_455"/>
      <sheetName val="_SHOPLIST_xls_456"/>
      <sheetName val="_SHOPLIST_xls_457"/>
      <sheetName val="_SHOPLIST_xls_458"/>
      <sheetName val="_SHOPLIST_xls_459"/>
      <sheetName val="_SHOPLIST_xls_460"/>
      <sheetName val="_SHOPLIST_xls_461"/>
      <sheetName val="_SHOPLIST_xls_462"/>
      <sheetName val="_SHOPLIST_xls_463"/>
      <sheetName val="_SHOPLIST_xls_464"/>
      <sheetName val="_SHOPLIST_xls_465"/>
      <sheetName val="_SHOPLIST_xls_466"/>
      <sheetName val="_SHOPLIST_xls_467"/>
      <sheetName val="_SHOPLIST_xls_468"/>
      <sheetName val="_SHOPLIST_xls_469"/>
      <sheetName val="_SHOPLIST_xls_470"/>
      <sheetName val="_SHOPLIST_xls_471"/>
      <sheetName val="_SHOPLIST_xls_472"/>
      <sheetName val="_SHOPLIST_xls_473"/>
      <sheetName val="_SHOPLIST_xls_474"/>
      <sheetName val="_SHOPLIST_xls_475"/>
      <sheetName val="_SHOPLIST_xls_476"/>
      <sheetName val="_SHOPLIST_xls_477"/>
      <sheetName val="_SHOPLIST_xls_478"/>
      <sheetName val="_SHOPLIST_xls_479"/>
      <sheetName val="_SHOPLIST_xls_480"/>
      <sheetName val="_SHOPLIST_xls_481"/>
      <sheetName val="_SHOPLIST_xls_482"/>
      <sheetName val="_SHOPLIST_xls_483"/>
      <sheetName val="_SHOPLIST_xls_484"/>
      <sheetName val="_SHOPLIST_xls_485"/>
      <sheetName val="_SHOPLIST_xls_486"/>
      <sheetName val="_SHOPLIST_xls_487"/>
      <sheetName val="_SHOPLIST_xls_488"/>
      <sheetName val="_SHOPLIST_xls_489"/>
      <sheetName val="_SHOPLIST_xls_490"/>
      <sheetName val="_SHOPLIST_xls_491"/>
      <sheetName val="_SHOPLIST_xls_492"/>
      <sheetName val="_SHOPLIST_xls_493"/>
      <sheetName val="_SHOPLIST_xls_494"/>
      <sheetName val="_SHOPLIST_xls_495"/>
      <sheetName val="_SHOPLIST_xls_496"/>
      <sheetName val="_SHOPLIST_xls_497"/>
      <sheetName val="_SHOPLIST_xls_498"/>
      <sheetName val="_SHOPLIST_xls_499"/>
      <sheetName val="_SHOPLIST_xls_500"/>
      <sheetName val="_SHOPLIST_xls_501"/>
      <sheetName val="_SHOPLIST_xls_502"/>
      <sheetName val="_SHOPLIST_xls_503"/>
      <sheetName val="_SHOPLIST_xls_504"/>
      <sheetName val="_SHOPLIST_xls_505"/>
      <sheetName val="_SHOPLIST_xls_506"/>
      <sheetName val="_SHOPLIST_xls_507"/>
      <sheetName val="_SHOPLIST_xls_508"/>
      <sheetName val="_SHOPLIST_xls_509"/>
      <sheetName val="_SHOPLIST_xls_510"/>
      <sheetName val="_SHOPLIST_xls_511"/>
      <sheetName val="_SHOPLIST_xls_512"/>
      <sheetName val="_SHOPLIST_xls_513"/>
      <sheetName val="_SHOPLIST_xls_514"/>
      <sheetName val="_SHOPLIST_xls_515"/>
      <sheetName val="_SHOPLIST_xls_516"/>
      <sheetName val="_SHOPLIST_xls_517"/>
      <sheetName val="_SHOPLIST_xls_518"/>
      <sheetName val="_SHOPLIST_xls_519"/>
      <sheetName val="_SHOPLIST_xls_520"/>
      <sheetName val="_SHOPLIST_xls_521"/>
      <sheetName val="_SHOPLIST_xls_522"/>
      <sheetName val="_SHOPLIST_xls_523"/>
      <sheetName val="_SHOPLIST_xls_524"/>
      <sheetName val="_SHOPLIST_xls_525"/>
      <sheetName val="_SHOPLIST_xls_526"/>
      <sheetName val="_SHOPLIST_xls_527"/>
      <sheetName val="_SHOPLIST_xls_528"/>
      <sheetName val="_SHOPLIST_xls_529"/>
      <sheetName val="_SHOPLIST_xls_530"/>
      <sheetName val="_SHOPLIST_xls_531"/>
      <sheetName val="_SHOPLIST_xls_532"/>
      <sheetName val="_SHOPLIST_xls_533"/>
      <sheetName val="_SHOPLIST_xls_534"/>
      <sheetName val="_SHOPLIST_xls_535"/>
      <sheetName val="_SHOPLIST_xls_536"/>
      <sheetName val="70_x005f_x005f_x005f_x0000__5"/>
      <sheetName val="_SHOPLIST_xls_537"/>
      <sheetName val="_SHOPLIST_xls_538"/>
      <sheetName val="_SHOPLIST_xls_539"/>
      <sheetName val="_SHOPLIST_xls_540"/>
      <sheetName val="_SHOPLIST_xls_541"/>
      <sheetName val="_SHOPLIST_xls_542"/>
      <sheetName val="_SHOPLIST_xls_543"/>
      <sheetName val="_SHOPLIST_xls_544"/>
      <sheetName val="_SHOPLIST_xls_545"/>
      <sheetName val="_SHOPLIST_xls_546"/>
      <sheetName val="_SHOPLIST_xls_547"/>
      <sheetName val="_SHOPLIST_xls_548"/>
      <sheetName val="_SHOPLIST_xls_549"/>
      <sheetName val="_SHOPLIST_xls_550"/>
      <sheetName val="_SHOPLIST_xls_551"/>
      <sheetName val="_SHOPLIST_xls_552"/>
      <sheetName val="_SHOPLIST_xls_553"/>
      <sheetName val="_SHOPLIST_xls_554"/>
      <sheetName val="_SHOPLIST_xls_555"/>
      <sheetName val="_SHOPLIST_xls_556"/>
      <sheetName val="_SHOPLIST_xls_557"/>
      <sheetName val="_SHOPLIST_xls_558"/>
      <sheetName val="_SHOPLIST_xls_559"/>
      <sheetName val="_SHOPLIST_xls_560"/>
      <sheetName val="_SHOPLIST_xls_561"/>
      <sheetName val="_SHOPLIST_xls_562"/>
      <sheetName val="_SHOPLIST_xls_563"/>
      <sheetName val="_SHOPLIST_xls_564"/>
      <sheetName val="_SHOPLIST_xls_565"/>
      <sheetName val="_SHOPLIST_xls_566"/>
      <sheetName val="_SHOPLIST_xls_567"/>
      <sheetName val="_SHOPLIST_xls_568"/>
      <sheetName val="_SHOPLIST_xls_569"/>
      <sheetName val="_SHOPLIST_xls_570"/>
      <sheetName val="_SHOPLIST_xls_571"/>
      <sheetName val="_SHOPLIST_xls_572"/>
      <sheetName val="_SHOPLIST_xls_573"/>
      <sheetName val="_SHOPLIST_xls_574"/>
      <sheetName val="_SHOPLIST_xls_575"/>
      <sheetName val="_SHOPLIST_xls_576"/>
      <sheetName val="_SHOPLIST_xls_577"/>
      <sheetName val="_SHOPLIST_xls_578"/>
      <sheetName val="_SHOPLIST_xls_579"/>
      <sheetName val="_SHOPLIST_xls_580"/>
      <sheetName val="_SHOPLIST_xls_581"/>
      <sheetName val="_SHOPLIST_xls_582"/>
      <sheetName val="70___0_s__i____20"/>
      <sheetName val="_VW__VU________14"/>
      <sheetName val="70___0_s__i____21"/>
      <sheetName val="70_x005f_x0000___0_x0_8"/>
      <sheetName val="70___0_s__i____22"/>
      <sheetName val="_SHOPLIST_xls_583"/>
      <sheetName val="_VW__VU________15"/>
      <sheetName val="_SHOPLIST_xls_584"/>
      <sheetName val="_SHOPLIST_xls_585"/>
      <sheetName val="_SHOPLIST_xls_586"/>
      <sheetName val="_SHOPLIST_xls_587"/>
      <sheetName val="_SHOPLIST_xls_588"/>
      <sheetName val="_SHOPLIST_xls_589"/>
      <sheetName val="_SHOPLIST_xls_590"/>
      <sheetName val="_SHOPLIST_xls_591"/>
      <sheetName val="_SHOPLIST_xls_592"/>
      <sheetName val="_SHOPLIST_xls_593"/>
      <sheetName val="_SHOPLIST_xls_594"/>
      <sheetName val="_SHOPLIST_xls_595"/>
      <sheetName val="_SHOPLIST_xls_596"/>
      <sheetName val="_SHOPLIST_xls_597"/>
      <sheetName val="_SHOPLIST_xls_598"/>
      <sheetName val="_SHOPLIST_xls_599"/>
      <sheetName val="_SHOPLIST_xls_600"/>
      <sheetName val="_SHOPLIST_xls_601"/>
      <sheetName val="_SHOPLIST_xls_602"/>
      <sheetName val="_SHOPLIST_xls_603"/>
      <sheetName val="_SHOPLIST_xls_604"/>
      <sheetName val="_SHOPLIST_xls_605"/>
      <sheetName val="_SHOPLIST_xls_606"/>
      <sheetName val="_SHOPLIST_xls_607"/>
      <sheetName val="_SHOPLIST_xls_608"/>
      <sheetName val="_SHOPLIST_xls_609"/>
      <sheetName val="_SHOPLIST_xls_610"/>
      <sheetName val="_SHOPLIST_xls_611"/>
      <sheetName val="_SHOPLIST_xls_612"/>
      <sheetName val="_SHOPLIST_xls_613"/>
      <sheetName val="_SHOPLIST_xls_614"/>
      <sheetName val="_SHOPLIST_xls_615"/>
      <sheetName val="_SHOPLIST_xls_616"/>
      <sheetName val="_SHOPLIST_xls_617"/>
      <sheetName val="_SHOPLIST_xls_618"/>
      <sheetName val="_SHOPLIST_xls_619"/>
      <sheetName val="_SHOPLIST_xls_620"/>
      <sheetName val="_SHOPLIST_xls_621"/>
      <sheetName val="_SHOPLIST_xls_622"/>
      <sheetName val="_SHOPLIST_xls_623"/>
      <sheetName val="_SHOPLIST_xls_624"/>
      <sheetName val="_SHOPLIST_xls_625"/>
      <sheetName val="_SHOPLIST_xls_626"/>
      <sheetName val="_SHOPLIST_xls_627"/>
      <sheetName val="_SHOPLIST_xls_628"/>
      <sheetName val="_SHOPLIST_xls_629"/>
      <sheetName val="_SHOPLIST_xls_630"/>
      <sheetName val="_SHOPLIST_xls_631"/>
      <sheetName val="_SHOPLIST_xls_632"/>
      <sheetName val="_SHOPLIST_xls_633"/>
      <sheetName val="_SHOPLIST_xls_634"/>
      <sheetName val="_SHOPLIST_xls_635"/>
      <sheetName val="_SHOPLIST_xls_636"/>
      <sheetName val="_SHOPLIST_xls_637"/>
      <sheetName val="_SHOPLIST_xls_638"/>
      <sheetName val="_SHOPLIST_xls_639"/>
      <sheetName val="_SHOPLIST_xls_640"/>
      <sheetName val="_SHOPLIST_xls_641"/>
      <sheetName val="_SHOPLIST_xls_642"/>
      <sheetName val="_SHOPLIST_xls_643"/>
      <sheetName val="_SHOPLIST_xls_644"/>
      <sheetName val="_SHOPLIST_xls_645"/>
      <sheetName val="_SHOPLIST_xls_646"/>
      <sheetName val="_SHOPLIST_xls_647"/>
      <sheetName val="_SHOPLIST_xls_648"/>
      <sheetName val="_SHOPLIST_xls_649"/>
      <sheetName val="_SHOPLIST_xls_650"/>
      <sheetName val="_SHOPLIST_xls_651"/>
      <sheetName val="_SHOPLIST_xls_652"/>
      <sheetName val="_SHOPLIST_xls_653"/>
      <sheetName val="_SHOPLIST_xls_654"/>
      <sheetName val="_SHOPLIST_xls_655"/>
      <sheetName val="_SHOPLIST_xls_656"/>
      <sheetName val="_SHOPLIST_xls_657"/>
      <sheetName val="_SHOPLIST_xls_658"/>
      <sheetName val="_SHOPLIST_xls_659"/>
      <sheetName val="_SHOPLIST_xls_660"/>
      <sheetName val="_SHOPLIST_xls_661"/>
      <sheetName val="_SHOPLIST_xls_662"/>
      <sheetName val="_SHOPLIST_xls_663"/>
      <sheetName val="_SHOPLIST_xls_664"/>
      <sheetName val="_SHOPLIST_xls_665"/>
      <sheetName val="_SHOPLIST_xls_666"/>
      <sheetName val="_SHOPLIST_xls_667"/>
      <sheetName val="_SHOPLIST_xls_668"/>
      <sheetName val="_SHOPLIST_xls_669"/>
      <sheetName val="_SHOPLIST_xls_670"/>
      <sheetName val="_SHOPLIST_xls_671"/>
      <sheetName val="_SHOPLIST_xls_672"/>
      <sheetName val="_SHOPLIST_xls_673"/>
      <sheetName val="_SHOPLIST_xls_674"/>
      <sheetName val="_SHOPLIST_xls_675"/>
      <sheetName val="_SHOPLIST_xls_676"/>
      <sheetName val="_SHOPLIST_xls_677"/>
      <sheetName val="_SHOPLIST_xls_678"/>
      <sheetName val="_SHOPLIST_xls_679"/>
      <sheetName val="_SHOPLIST_xls_680"/>
      <sheetName val="_SHOPLIST_xls_681"/>
      <sheetName val="_SHOPLIST_xls_682"/>
      <sheetName val="_SHOPLIST_xls_683"/>
      <sheetName val="_SHOPLIST_xls_684"/>
      <sheetName val="_SHOPLIST_xls_685"/>
      <sheetName val="_SHOPLIST_xls_686"/>
      <sheetName val="_SHOPLIST_xls_687"/>
      <sheetName val="_SHOPLIST_xls_688"/>
      <sheetName val="_SHOPLIST_xls_689"/>
      <sheetName val="_SHOPLIST_xls_690"/>
      <sheetName val="_SHOPLIST_xls_691"/>
      <sheetName val="_SHOPLIST_xls_692"/>
      <sheetName val="_SHOPLIST_xls_693"/>
      <sheetName val="_SHOPLIST_xls_694"/>
      <sheetName val="70_x005f_x005f_x005f_x0000__6"/>
      <sheetName val="_SHOPLIST_xls_695"/>
      <sheetName val="_SHOPLIST_xls_696"/>
      <sheetName val="_SHOPLIST_xls_697"/>
      <sheetName val="_SHOPLIST_xls_698"/>
      <sheetName val="_SHOPLIST_xls_699"/>
      <sheetName val="_SHOPLIST_xls_700"/>
      <sheetName val="_SHOPLIST_xls_710"/>
      <sheetName val="_SHOPLIST_xls_711"/>
      <sheetName val="_SHOPLIST_xls_712"/>
      <sheetName val="_SHOPLIST_xls_713"/>
      <sheetName val="_SHOPLIST_xls_714"/>
      <sheetName val="_SHOPLIST_xls_715"/>
      <sheetName val="_SHOPLIST_xls_716"/>
      <sheetName val="_SHOPLIST_xls_717"/>
      <sheetName val="_SHOPLIST_xls_718"/>
      <sheetName val="_SHOPLIST_xls_719"/>
      <sheetName val="_SHOPLIST_xls_720"/>
      <sheetName val="_SHOPLIST_xls_721"/>
      <sheetName val="_SHOPLIST_xls_722"/>
      <sheetName val="_SHOPLIST_xls_723"/>
      <sheetName val="_SHOPLIST_xls_724"/>
      <sheetName val="_SHOPLIST_xls_725"/>
      <sheetName val="_SHOPLIST_xls_726"/>
      <sheetName val="70___0_s__i____23"/>
      <sheetName val="_VW__VU________16"/>
      <sheetName val="70___0_s__i____24"/>
      <sheetName val="70_x005f_x0000___0_x0_9"/>
      <sheetName val="70___0_s__i____25"/>
      <sheetName val="_SHOPLIST_xls_727"/>
      <sheetName val="_VW__VU________17"/>
      <sheetName val="_SHOPLIST_xls_728"/>
      <sheetName val="_SHOPLIST_xls_729"/>
      <sheetName val="_SHOPLIST_xls_730"/>
      <sheetName val="_SHOPLIST_xls_731"/>
      <sheetName val="_SHOPLIST_xls_732"/>
      <sheetName val="_SHOPLIST_xls_733"/>
      <sheetName val="_SHOPLIST_xls_734"/>
      <sheetName val="_SHOPLIST_xls_735"/>
      <sheetName val="_SHOPLIST_xls_736"/>
      <sheetName val="_SHOPLIST_xls_737"/>
      <sheetName val="_SHOPLIST_xls_738"/>
      <sheetName val="_SHOPLIST_xls_739"/>
      <sheetName val="_SHOPLIST_xls_740"/>
      <sheetName val="_SHOPLIST_xls_741"/>
      <sheetName val="_SHOPLIST_xls_742"/>
      <sheetName val="_SHOPLIST_xls_743"/>
      <sheetName val="_SHOPLIST_xls_744"/>
      <sheetName val="_SHOPLIST_xls_745"/>
      <sheetName val="_SHOPLIST_xls_746"/>
      <sheetName val="_SHOPLIST_xls_747"/>
      <sheetName val="_SHOPLIST_xls_748"/>
      <sheetName val="_SHOPLIST_xls_749"/>
      <sheetName val="_SHOPLIST_xls_750"/>
      <sheetName val="_SHOPLIST_xls_751"/>
      <sheetName val="_SHOPLIST_xls_752"/>
      <sheetName val="_SHOPLIST_xls_753"/>
      <sheetName val="_SHOPLIST_xls_754"/>
      <sheetName val="_SHOPLIST_xls_755"/>
      <sheetName val="_SHOPLIST_xls_756"/>
      <sheetName val="_SHOPLIST_xls_757"/>
      <sheetName val="_SHOPLIST_xls_758"/>
      <sheetName val="_SHOPLIST_xls_759"/>
      <sheetName val="_SHOPLIST_xls_760"/>
      <sheetName val="_SHOPLIST_xls_761"/>
      <sheetName val="_SHOPLIST_xls_762"/>
      <sheetName val="_SHOPLIST_xls_763"/>
      <sheetName val="_SHOPLIST_xls_764"/>
      <sheetName val="_SHOPLIST_xls_765"/>
      <sheetName val="_SHOPLIST_xls_766"/>
      <sheetName val="_SHOPLIST_xls_767"/>
      <sheetName val="_SHOPLIST_xls_768"/>
      <sheetName val="_SHOPLIST_xls_769"/>
      <sheetName val="_SHOPLIST_xls_770"/>
      <sheetName val="_SHOPLIST_xls_771"/>
      <sheetName val="_SHOPLIST_xls_772"/>
      <sheetName val="_SHOPLIST_xls_773"/>
      <sheetName val="_SHOPLIST_xls_774"/>
      <sheetName val="_SHOPLIST_xls_775"/>
      <sheetName val="_SHOPLIST_xls_776"/>
      <sheetName val="_SHOPLIST_xls_777"/>
      <sheetName val="_SHOPLIST_xls_778"/>
      <sheetName val="_SHOPLIST_xls_779"/>
      <sheetName val="_SHOPLIST_xls_780"/>
      <sheetName val="_SHOPLIST_xls_781"/>
      <sheetName val="_SHOPLIST_xls_782"/>
      <sheetName val="_SHOPLIST_xls_783"/>
      <sheetName val="_SHOPLIST_xls_784"/>
      <sheetName val="_SHOPLIST_xls_785"/>
      <sheetName val="_SHOPLIST_xls_786"/>
      <sheetName val="_SHOPLIST_xls_787"/>
      <sheetName val="_SHOPLIST_xls_788"/>
      <sheetName val="_SHOPLIST_xls_789"/>
      <sheetName val="_SHOPLIST_xls_790"/>
      <sheetName val="_SHOPLIST_xls_791"/>
      <sheetName val="_SHOPLIST_xls_792"/>
      <sheetName val="_SHOPLIST_xls_793"/>
      <sheetName val="_SHOPLIST_xls_794"/>
      <sheetName val="_SHOPLIST_xls_795"/>
      <sheetName val="_SHOPLIST_xls_796"/>
      <sheetName val="_SHOPLIST_xls_797"/>
      <sheetName val="_SHOPLIST_xls_798"/>
      <sheetName val="_SHOPLIST_xls_799"/>
      <sheetName val="_SHOPLIST_xls_800"/>
      <sheetName val="_SHOPLIST_xls_801"/>
      <sheetName val="_SHOPLIST_xls_802"/>
      <sheetName val="_SHOPLIST_xls_803"/>
      <sheetName val="_SHOPLIST_xls_804"/>
      <sheetName val="_SHOPLIST_xls_805"/>
      <sheetName val="_SHOPLIST_xls_806"/>
      <sheetName val="_SHOPLIST_xls_807"/>
      <sheetName val="_SHOPLIST_xls_808"/>
      <sheetName val="_SHOPLIST_xls_809"/>
      <sheetName val="_SHOPLIST_xls_810"/>
      <sheetName val="_SHOPLIST_xls_811"/>
      <sheetName val="_SHOPLIST_xls_812"/>
      <sheetName val="_SHOPLIST_xls_813"/>
      <sheetName val="_SHOPLIST_xls_814"/>
      <sheetName val="_SHOPLIST_xls_815"/>
      <sheetName val="_SHOPLIST_xls_816"/>
      <sheetName val="_SHOPLIST_xls_817"/>
      <sheetName val="_SHOPLIST_xls_818"/>
      <sheetName val="_SHOPLIST_xls_819"/>
      <sheetName val="_SHOPLIST_xls_820"/>
      <sheetName val="_SHOPLIST_xls_821"/>
      <sheetName val="_SHOPLIST_xls_822"/>
      <sheetName val="_SHOPLIST_xls_823"/>
      <sheetName val="_SHOPLIST_xls_824"/>
      <sheetName val="_SHOPLIST_xls_825"/>
      <sheetName val="_SHOPLIST_xls_826"/>
      <sheetName val="_SHOPLIST_xls_827"/>
      <sheetName val="_SHOPLIST_xls_828"/>
      <sheetName val="_SHOPLIST_xls_829"/>
      <sheetName val="_SHOPLIST_xls_830"/>
      <sheetName val="_SHOPLIST_xls_831"/>
      <sheetName val="_SHOPLIST_xls_832"/>
      <sheetName val="_SHOPLIST_xls_833"/>
      <sheetName val="_SHOPLIST_xls_834"/>
      <sheetName val="_SHOPLIST_xls_835"/>
      <sheetName val="_SHOPLIST_xls_836"/>
      <sheetName val="_SHOPLIST_xls_837"/>
      <sheetName val="_SHOPLIST_xls_838"/>
      <sheetName val="70_x005f_x005f_x005f_x0000__7"/>
      <sheetName val="70,/0s«iÆøí¬i17"/>
      <sheetName val="[SHOPLIST_xls]729"/>
      <sheetName val="7012"/>
      <sheetName val="70,12"/>
      <sheetName val="[SHOPLIST_xls]730"/>
      <sheetName val="/VW12"/>
      <sheetName val="[SHOPLIST_xls][12"/>
      <sheetName val="/VWVU))tÏØ0__67"/>
      <sheetName val="70,/0s«_iÆø_í¬_12"/>
      <sheetName val="70?,/0?s«i?Æøí¬12"/>
      <sheetName val="/VWVU))tÏØ0__68"/>
      <sheetName val="[SHOPLIST_xls]731"/>
      <sheetName val="/VWVU))tÏØ0__69"/>
      <sheetName val="/VWVU))tÏØ0__70"/>
      <sheetName val="[SHOPLIST_xls]/V1"/>
      <sheetName val="/VWVU))tÏØ0__82"/>
      <sheetName val="/VWVU))tÏØ0__92"/>
      <sheetName val="/VWVU))tÏØ0__73"/>
      <sheetName val="/VWVU))tÏØ0__74"/>
      <sheetName val="/VWVU))tÏØ0__75"/>
      <sheetName val="70,/0s«iÆøí¬1"/>
      <sheetName val="70,/0s«iÆøí¬i18"/>
      <sheetName val="[SHOPLIST_xls]732"/>
      <sheetName val="7013"/>
      <sheetName val="70,13"/>
      <sheetName val="[SHOPLIST_xls]733"/>
      <sheetName val="/VW13"/>
      <sheetName val="/VWVU))tÏØ0__76"/>
      <sheetName val="/VWVU))tÏØ0__77"/>
      <sheetName val="[SHOPLIST_xls][13"/>
      <sheetName val="/VWVU))tÏØ0__78"/>
      <sheetName val="/VWVU))tÏØ0__79"/>
      <sheetName val="/VWVU))tÏØ0__80"/>
      <sheetName val="70,/0s«_iÆø_í¬_13"/>
      <sheetName val="70?,/0?s«i?Æøí¬13"/>
      <sheetName val="/VWVU))tÏØ0__83"/>
      <sheetName val="[SHOPLIST_xls]734"/>
      <sheetName val="/VWVU))tÏØ0__84"/>
      <sheetName val="/VWVU))tÏØ0__85"/>
      <sheetName val="/VWVU))tÏØ0__86"/>
      <sheetName val="[SHOPLIST_xls]/V2"/>
      <sheetName val="/VWVU))tÏØ0__87"/>
      <sheetName val="/VWVU))tÏØ0__93"/>
      <sheetName val="[SH2"/>
      <sheetName val="70_2"/>
      <sheetName val="/VWVU))tÏØ0__88"/>
      <sheetName val="/VWVU))tÏØ0__89"/>
      <sheetName val="/VWVU))tÏØ0__90"/>
      <sheetName val="70,/0s«iÆøí¬2"/>
      <sheetName val="70,/0s«iÆøí¬i19"/>
      <sheetName val="[SHOPLIST_xls]735"/>
      <sheetName val="7014"/>
      <sheetName val="70,14"/>
      <sheetName val="[SHOPLIST_xls]736"/>
      <sheetName val="/VW14"/>
      <sheetName val="/VWVU))tÏØ0__94"/>
      <sheetName val="/VWVU))tÏØ0__95"/>
      <sheetName val="[SHOPLIST_xls][14"/>
      <sheetName val="/VWVU))tÏØ0__96"/>
      <sheetName val="/VWVU))tÏØ0__97"/>
      <sheetName val="/VWVU))tÏØ0__98"/>
      <sheetName val="70,/0s«_iÆø_í¬_14"/>
      <sheetName val="70?,/0?s«i?Æøí¬14"/>
      <sheetName val="/VWVU))tÏØ0__99"/>
      <sheetName val="[SHOPLIST_xls]737"/>
      <sheetName val="/VWVU))tÏØ0_100"/>
      <sheetName val="/VWVU))tÏØ0_101"/>
      <sheetName val="/VWVU))tÏØ0_102"/>
      <sheetName val="[SHOPLIST_xls]/V3"/>
      <sheetName val="/VWVU))tÏØ0_103"/>
      <sheetName val="/VWVU))tÏØ0_104"/>
      <sheetName val="[SH3"/>
      <sheetName val="70_3"/>
      <sheetName val="/VWVU))tÏØ0_105"/>
      <sheetName val="/VWVU))tÏØ0_106"/>
      <sheetName val="/VWVU))tÏØ0_107"/>
      <sheetName val="70,/0s«iÆøí¬3"/>
      <sheetName val="PA Milestones"/>
      <sheetName val="BOQ Revenue &amp; Cost"/>
      <sheetName val="Invoice Certification"/>
      <sheetName val="Direct Labour"/>
      <sheetName val="Cap. Exp. (Depreciation)"/>
      <sheetName val="Mobaliziation &amp; Consultancy"/>
      <sheetName val="Staff Cost"/>
      <sheetName val="Running Cost"/>
      <sheetName val="Finance, BG &amp; Insurance"/>
      <sheetName val="Risk &amp; Contingency"/>
      <sheetName val="information"/>
      <sheetName val="Fdata"/>
      <sheetName val="Fee Rate Summary"/>
      <sheetName val="NPV"/>
      <sheetName val="P Staff fac"/>
      <sheetName val="foot-slab_reinø"/>
      <sheetName val="Internal"/>
      <sheetName val="Summary year Plan"/>
      <sheetName val="RateAnalysis"/>
      <sheetName val="maingirder"/>
      <sheetName val="basic-data"/>
      <sheetName val="Enquire"/>
      <sheetName val="ROY"/>
      <sheetName val="12"/>
      <sheetName val="BS "/>
      <sheetName val="Accounts"/>
      <sheetName val="Rate_analysis21"/>
      <sheetName val="_VWVU))tÏØ0__23"/>
      <sheetName val="_SHOPLIST_xls_7014"/>
      <sheetName val="_SHOPLIST_xls_70,_0s«iÆøí¬i19"/>
      <sheetName val="[SHOPLIST_xls]/VWVU))tÏØ0_167"/>
      <sheetName val="[SHOPLIST_xls]/VWVU))tÏØ0_168"/>
      <sheetName val="Summary_6"/>
      <sheetName val="B04-A_-_DIA_SUDEER6"/>
      <sheetName val="04D_-_Tanmyat6"/>
      <sheetName val="13-_B04-B_&amp;_C6"/>
      <sheetName val="_SITE_09_B04-B&amp;C-AFAQ6"/>
      <sheetName val="[SHOPLIST_xls]/VWVU))tÏØ0_169"/>
      <sheetName val="[SHOPLIST_xls]/VWVU))tÏØ0_170"/>
      <sheetName val="[SHOPLIST_xls]/VWVU))tÏØ0_171"/>
      <sheetName val="[SHOPLIST_xls]/VWVU))tÏØ0_172"/>
      <sheetName val="CONSTRUCTION_COMPONENT6"/>
      <sheetName val="Finansal_tamamlanma_Eğrisi7"/>
      <sheetName val="2_Plex7"/>
      <sheetName val="Sheet1_(2)7"/>
      <sheetName val="4_Plex7"/>
      <sheetName val="6_Plex_7"/>
      <sheetName val="Detailed_Summary7"/>
      <sheetName val="Sheet1_(3)7"/>
      <sheetName val="Sheet1_(4)7"/>
      <sheetName val="May_058"/>
      <sheetName val="April_058"/>
      <sheetName val="Aug_058"/>
      <sheetName val="July_058"/>
      <sheetName val="June_058"/>
      <sheetName val="Nov_058"/>
      <sheetName val="Oct_058"/>
      <sheetName val="Sep_058"/>
      <sheetName val="HB_CEC_schd_4_27"/>
      <sheetName val="HB_CEC_schd_4_37"/>
      <sheetName val="HB_CEC_schd_5_27"/>
      <sheetName val="HB_CEC_schd_6_27"/>
      <sheetName val="HB_CEC_schd_7_27"/>
      <sheetName val="HB_CEC_schd_9_27"/>
      <sheetName val="Doha_Farm7"/>
      <sheetName val="Dropdown_List7"/>
      <sheetName val="New_Bld7"/>
      <sheetName val="B-3_2_EB6"/>
      <sheetName val="[SHOPLIST_xls]/VWVU))tÏØ0_173"/>
      <sheetName val="[SHOPLIST_xls]/VWVU))tÏØ0_174"/>
      <sheetName val="[SHOPLIST_xls]/VWVU))tÏØ0_175"/>
      <sheetName val="1_-_Main_Building7"/>
      <sheetName val="1_-_Summary7"/>
      <sheetName val="2_-_Landscaping_Works7"/>
      <sheetName val="2_-_Summary7"/>
      <sheetName val="4_-_Bldg_Infra7"/>
      <sheetName val="4_-_Summary7"/>
      <sheetName val="Trade_Summary6"/>
      <sheetName val="Sheet_Index6"/>
      <sheetName val="Sec__A-PQ7"/>
      <sheetName val="Preamble_B7"/>
      <sheetName val="Sec__C-Dayworks7"/>
      <sheetName val="d5_7"/>
      <sheetName val="AOP_Summary-28"/>
      <sheetName val="Tender_Docs6"/>
      <sheetName val="Miral_Emails6"/>
      <sheetName val="LOAs_(061619)6"/>
      <sheetName val="Contract_Conditions_(Tender)6"/>
      <sheetName val="Contract_Qualifications6"/>
      <sheetName val="YVPI_&amp;_GII6"/>
      <sheetName val="LOA_(live_sheet)6"/>
      <sheetName val="LOA_Log_(082419)6"/>
      <sheetName val="Key_Docs_Ref_6"/>
      <sheetName val="To_Mr__Boota_(072519)6"/>
      <sheetName val="Balance_Sheet6"/>
      <sheetName val="Status_Summary7"/>
      <sheetName val="New_Rates6"/>
      <sheetName val="Labour_Rates6"/>
      <sheetName val="Status_6"/>
      <sheetName val="CLIENT_BUDGET6"/>
      <sheetName val="Reco-June_20196"/>
      <sheetName val="REMINING_PROGRESS6"/>
      <sheetName val="OS&amp;E__IT6"/>
      <sheetName val="PAID_AMOUNT6"/>
      <sheetName val="IPA_216"/>
      <sheetName val="Order_by_owner6"/>
      <sheetName val="PERLIM__Sammary6"/>
      <sheetName val="RECOVER_OF_DOUBLE_PAYMENT6"/>
      <sheetName val="rathath_al_matar6"/>
      <sheetName val="INTERNAL_LINE_6"/>
      <sheetName val="MINOVA_AL_DEYAR6"/>
      <sheetName val="BLUE_RHINE6"/>
      <sheetName val="NATIONAL_PAINT6"/>
      <sheetName val="FIRE_RATED6"/>
      <sheetName val="Dashboard_(1)7"/>
      <sheetName val="VO_Agreed_to_Unifier_Sum7"/>
      <sheetName val="VO_Not_yet_Agreed_to_Unifier7"/>
      <sheetName val="VO_Anticipated_to_Unifier7"/>
      <sheetName val="EW_to_Unifier7"/>
      <sheetName val="Prov_Sums7"/>
      <sheetName val="Other_Amounts7"/>
      <sheetName val="Asset_Allocation_(CR)7"/>
      <sheetName val="Project_Benchmarking7"/>
      <sheetName val="Recon_Template6"/>
      <sheetName val="Estimate_for_approval6"/>
      <sheetName val="Quotation_FM_administration5"/>
      <sheetName val="Quotation_Visitor_and_Sec5"/>
      <sheetName val="Service_Charge5"/>
      <sheetName val="CABLES_5"/>
      <sheetName val="Quotation_Offices_108,9,10,11)5"/>
      <sheetName val="Quotation_modification5"/>
      <sheetName val="CIF_COST_ITEM6"/>
      <sheetName val="Rates_for_public_areas6"/>
      <sheetName val="DIV_01_General_Requirements5"/>
      <sheetName val="Bill_(1)_Main_Building5"/>
      <sheetName val="Bill_(2)_General_Site_&amp;_Parkin5"/>
      <sheetName val="wd_points5"/>
      <sheetName val="Bill_(3)_Guest_House5"/>
      <sheetName val="Bill_(4)_Family_Buildings5"/>
      <sheetName val="Bill_(5)_Villa_Buildings5"/>
      <sheetName val="Bill_(6)_Entrance_Building5"/>
      <sheetName val="Bill_(7)_Masjid5"/>
      <sheetName val="Bill_(8)_Auditorium5"/>
      <sheetName val="Bill_(9)_Site_Prep__&amp;_Roadway5"/>
      <sheetName val="Summary_Cost5"/>
      <sheetName val="lighting_points5"/>
      <sheetName val="ESTIMATE_(2)5"/>
      <sheetName val="COM_Summary5"/>
      <sheetName val="Drop_Down_Data5"/>
      <sheetName val="Rules_5"/>
      <sheetName val="Update_list5"/>
      <sheetName val="Sinh_Nam_systems5"/>
      <sheetName val="DIE_profile5"/>
      <sheetName val="Import_tax5"/>
      <sheetName val="TONG_HOP_VL-NC5"/>
      <sheetName val="TONGKE3p_5"/>
      <sheetName val="TH_VL,_NC,_DDHT_Thanhphuoc5"/>
      <sheetName val="DON_GIA5"/>
      <sheetName val="CHITIET_VL-NC5"/>
      <sheetName val="TH_kinh_phi5"/>
      <sheetName val="KLDT_DIEN5"/>
      <sheetName val="Dinh_muc_CP_KTCB_khac5"/>
      <sheetName val="_SHOPLIST_xls__SHOPLIST_xls_735"/>
      <sheetName val="_SHOPLIST_xls__SHOPLIST_xls_736"/>
      <sheetName val="quotation_5"/>
      <sheetName val="Bill_5_-_Carpark5"/>
      <sheetName val="BOQ_-_summary__35"/>
      <sheetName val="NKSC_thue5"/>
      <sheetName val="05__Data_Cash_Flow5"/>
      <sheetName val="MTO_REV_2(ARMOR)5"/>
      <sheetName val="GENERAL_SUMMARY5"/>
      <sheetName val="SITE_WORKS5"/>
      <sheetName val="WOOD_WORK5"/>
      <sheetName val="THERMAL_&amp;_MOISTURE_5"/>
      <sheetName val="DOORS_&amp;_WINDOWS5"/>
      <sheetName val="Additional_Items5"/>
      <sheetName val="개시대사_(2)5"/>
      <sheetName val="Ref_Arch5"/>
      <sheetName val="Div_Summary5"/>
      <sheetName val="___________19"/>
      <sheetName val="_SHOPLIST_xls_70,14"/>
      <sheetName val="_SHOPLIST_xls__VW14"/>
      <sheetName val="_SHOPLIST_xls__VWVU))tÏØ0__87"/>
      <sheetName val="_SHOPLIST_xls__VWVU))tÏØ0__88"/>
      <sheetName val="_SHOPLIST_xls__SHOPLIST_xls__14"/>
      <sheetName val="_SHOPLIST_xls__VWVU))tÏØ0__89"/>
      <sheetName val="_SHOPLIST_xls__VWVU))tÏØ0__90"/>
      <sheetName val="_SHOPLIST_xls__VWVU))tÏØ0__94"/>
      <sheetName val="_SHOPLIST_xls_70,_0s«_iÆø_í¬_14"/>
      <sheetName val="_SHOPLIST_xls_70_,_0_s«i_Æøí¬14"/>
      <sheetName val="_SHOPLIST_xls__VWVU))tÏØ0__95"/>
      <sheetName val="TB_ALJADA5"/>
      <sheetName val="Plot_Area5"/>
      <sheetName val="Closing_entries5"/>
      <sheetName val="Executive_Summary5"/>
      <sheetName val="Sales_Tracking_Report_(STR)5"/>
      <sheetName val="Blocking_Tracking_Report_(BTR)5"/>
      <sheetName val="Bill_No_15"/>
      <sheetName val="[SHOPLIST_xls]70,/0s«iÆøí¬6"/>
      <sheetName val="B2-DV_No_025"/>
      <sheetName val="_SUMMARY5"/>
      <sheetName val="PREAMBLES_5"/>
      <sheetName val="GENERAL_REQUIREMENT5"/>
      <sheetName val="B-_SITE_WORK5"/>
      <sheetName val="C__CONCRETE_WORKS_5"/>
      <sheetName val="D-_MASONRY5"/>
      <sheetName val="E__METAL_WORK5"/>
      <sheetName val="F__WOOD_WORK_5"/>
      <sheetName val="G__THERMAL_&amp;MP5"/>
      <sheetName val="H__DOORS___WINDOWS5"/>
      <sheetName val="J__FINISHES5"/>
      <sheetName val="K_ACCESSO5"/>
      <sheetName val="P_CONVEYING_SYSTEM5"/>
      <sheetName val="Q_MECHANICAL5"/>
      <sheetName val="R_ELECTRICAL5"/>
      <sheetName val="S_External_Works5"/>
      <sheetName val="T_Provisional_Sum5"/>
      <sheetName val="T__MEP_Works5"/>
      <sheetName val="U-DAY_WORKS_SCHEDULE5"/>
      <sheetName val="Struct__Members5"/>
      <sheetName val="MAIN_SUMMARY5"/>
      <sheetName val="L3-WBS_Mapping5"/>
      <sheetName val="BAFO_CCL_Submission5"/>
      <sheetName val="Core_Data6"/>
      <sheetName val="Abs_PMRL5"/>
      <sheetName val="_SHOPLIST_xls__SHOPLIST_xls_737"/>
      <sheetName val="L_(4)5"/>
      <sheetName val="ملخص_المشاريع5"/>
      <sheetName val="عقود_المقاولين5"/>
      <sheetName val="اوامر_الشراء5"/>
      <sheetName val="الحركة_اليومية5"/>
      <sheetName val="محمد_عساف5"/>
      <sheetName val="كشف_الايرادات_والضرائب5"/>
      <sheetName val="حساب_البنك5"/>
      <sheetName val="كشف_الرواتب5"/>
      <sheetName val="SAF_-_عهد_-_سلامي_ابو_فخر5"/>
      <sheetName val="THA_-_عهد_-_ثابت_احمد5"/>
      <sheetName val="AAH_-_عهد_-_انس_هبو5"/>
      <sheetName val="YSA_-_عهد_-_ياسر_السبع5"/>
      <sheetName val="MKJ_-_عهد_-_محمود_قجك5"/>
      <sheetName val="MSH_-_عهد_-_محمد_الشامي5"/>
      <sheetName val="ALW_-_عهد_-_علوان_علي5"/>
      <sheetName val="AHA_-_عهد_-_احمد_الحاج5"/>
      <sheetName val="MOR_-_عهد_-_مرجان_عبدالهادي5"/>
      <sheetName val="MHA_-_عهد_-_محمد_حسون_العلي5"/>
      <sheetName val="MF_-_مكتب_رئيسي5"/>
      <sheetName val="CO_-_مقاولين_-_عقود_(2)5"/>
      <sheetName val="BUR_-_موردين_-_شركة_البروج_5"/>
      <sheetName val="CAP_-_موردين_-_عاصمة_الكهرباء5"/>
      <sheetName val="PO_-_موردين_-_اوامر_شراء5"/>
      <sheetName val="CO_-_مقاولين_-_عقود5"/>
      <sheetName val="[SHOPLIST_xls]/VWVU))tÏØ0_176"/>
      <sheetName val="[SHOPLIST_xls]/VWVU))tÏØ0_177"/>
      <sheetName val="Master_data5"/>
      <sheetName val="[SHOPLIST_xls]/VWVU))tÏØ0_178"/>
      <sheetName val="[SHOPLIST_xls]/VWVU))tÏØ0_179"/>
      <sheetName val="[SHOPLIST_xls][SH6"/>
      <sheetName val="BOQ_1_925"/>
      <sheetName val="P1926-H2B_Pkg_2A&amp;2B6"/>
      <sheetName val="P1940-H2B_Pkg_1_Guestrooms6"/>
      <sheetName val="[SHOPLIST_xls]70_6"/>
      <sheetName val="Other_Cost_Norms5"/>
      <sheetName val="Comp_equip5"/>
      <sheetName val="Basic_Rate5"/>
      <sheetName val="MASTER_RATE_ANALYSIS5"/>
      <sheetName val="P15_Cost_Implications5"/>
      <sheetName val="P15_uPVC_ducts-Rate_Summary5"/>
      <sheetName val="P13_uPVC_ducts5"/>
      <sheetName val="P13_Mass_Concrete5"/>
      <sheetName val="P13_Imported_Fill5"/>
      <sheetName val="P14_uPVC_ducts5"/>
      <sheetName val="P14_Mass_Concrete5"/>
      <sheetName val="P14_Imported_Fill5"/>
      <sheetName val="P14_Sand_bed_to_cable5"/>
      <sheetName val="P15_uPVC_ducts5"/>
      <sheetName val="Div_10-Specialities_5"/>
      <sheetName val="MALE_&amp;_FEMALE_5"/>
      <sheetName val="6_2_Floor_Finishes5"/>
      <sheetName val="BUAs_and_Sales_Forecast5"/>
      <sheetName val="Lagoons_Breakdown_Prices5"/>
      <sheetName val="Cover_HW_Z2_5"/>
      <sheetName val="TOTAL_WORK5"/>
      <sheetName val="part_35"/>
      <sheetName val="pile_Length_for_Easter_fence5"/>
      <sheetName val="_Estimate__5"/>
      <sheetName val="Equip_5"/>
      <sheetName val="Cumulative_Rail_5"/>
      <sheetName val="Data_5"/>
      <sheetName val="[SHOPLIST_xls]/VWVU))tÏØ0_180"/>
      <sheetName val="Staff_OLD_5"/>
      <sheetName val="Portfolio_List5"/>
      <sheetName val="Initial_Data5"/>
      <sheetName val="Package_Status5"/>
      <sheetName val="Appendix-A_-GRAND_SUMMARY5"/>
      <sheetName val="D9_(New_Rate)5"/>
      <sheetName val="Grand_Summary_5"/>
      <sheetName val="Bill_No_01_-_GI_5"/>
      <sheetName val="combined_5"/>
      <sheetName val="summary-Optional_5"/>
      <sheetName val="B14_02_5"/>
      <sheetName val="Prov_Sum_5"/>
      <sheetName val="Démol_5"/>
      <sheetName val="Contractor_Application5"/>
      <sheetName val="08_MEP_Summary5"/>
      <sheetName val="Addnl_works5"/>
      <sheetName val="B3__Material_on_Site-Detail5"/>
      <sheetName val="WATER_DUCT_-_IC_215"/>
      <sheetName val="Asset_Desc5"/>
      <sheetName val="[SHOPLIST_xls]70,/0s«i_x5"/>
      <sheetName val="Account_Codes5"/>
      <sheetName val="[SHOPLIST_xls]/VWVU))tÏØ0_181"/>
      <sheetName val="[SHOPLIST_xls]/VWVU))tÏØ0_182"/>
      <sheetName val="[SHOPLIST_xls]/VWVU))tÏØ0_183"/>
      <sheetName val="[SHOPLIST_xls]/VWVU))tÏØ0_184"/>
      <sheetName val="[SHOPLIST_xls]/VWVU))tÏØ0_185"/>
      <sheetName val="[SHOPLIST_xls]/VWVU))tÏØ0_186"/>
      <sheetName val="[SHOPLIST_xls]/VWVU))tÏØ0_187"/>
      <sheetName val="[SHOPLIST_xls]/VWVU))tÏØ0_188"/>
      <sheetName val="FLOOR_AND_CEILING3"/>
      <sheetName val="area_comp_2011_01_18_(2)3"/>
      <sheetName val="drop_down_lists3"/>
      <sheetName val="PH_53"/>
      <sheetName val="S-Curve_Update3"/>
      <sheetName val="[SHOPLIST_xls]70_x005f_x0000_,/0_x003"/>
      <sheetName val="Detail_Page3"/>
      <sheetName val="_SHOPLIST_xls__VWVU))tÏØ0__96"/>
      <sheetName val="_SHOPLIST_xls__VWVU))tÏØ0__97"/>
      <sheetName val="_SHOPLIST_xls__VWVU))tÏØ0__98"/>
      <sheetName val="_SHOPLIST_xls__SHOPLIST_xls__V3"/>
      <sheetName val="_SHOPLIST_xls__VWVU))tÏØ0__99"/>
      <sheetName val="_SHOPLIST_xls__VWVU))tÏØ0_100"/>
      <sheetName val="8_0_Programme3"/>
      <sheetName val="SUBS_SUM"/>
      <sheetName val="tower_and_monopoles_"/>
      <sheetName val="ASD_Sum_of_Parts"/>
      <sheetName val="Administrative_Prices"/>
      <sheetName val="11B_"/>
      <sheetName val="EATON_SUMMARY1"/>
      <sheetName val="Outline_Cost_-_Five_star_Hotel1"/>
      <sheetName val="Field_Values"/>
      <sheetName val="CFForecast_detail"/>
      <sheetName val="Mat_Cost"/>
      <sheetName val="ACAD_Finishes"/>
      <sheetName val="Site_Details"/>
      <sheetName val="Site_Area_Statement"/>
      <sheetName val="GM_&amp;_TA"/>
      <sheetName val="10__&amp;_11__Rate_Code_&amp;_BQ"/>
      <sheetName val="key_dates"/>
      <sheetName val="Basement_Budget"/>
      <sheetName val="[SHOPLIST_xls][SHOPLIST_xls]760"/>
      <sheetName val="[SHOPLIST_xls][SHOPLIST_xls]761"/>
      <sheetName val="[SHOPLIST_xls][SHOPLIST_xls]762"/>
      <sheetName val="[SHOPLIST_xls][SHOPLIST_xls]763"/>
      <sheetName val="[SHOPLIST_xls][SHOPLIST_xls]764"/>
      <sheetName val="[SHOPLIST_xls][SHOPLIST_xls]765"/>
      <sheetName val="[SHOPLIST_xls][SHOPLIST_xls]766"/>
      <sheetName val="[SHOPLIST_xls][SHOPLIST_xls]767"/>
      <sheetName val="[SHOPLIST_xls][SHOPLIST_xls]768"/>
      <sheetName val="[SHOPLIST_xls][SHOPLIST_xls]229"/>
      <sheetName val="[SHOPLIST_xls][SHOPLIST_xls]230"/>
      <sheetName val="[SHOPLIST_xls][SHOPLIST_xls]231"/>
      <sheetName val="[SHOPLIST_xls][SHOPLIST_xls]232"/>
      <sheetName val="[SHOPLIST_xls]70___0_s__i_____8"/>
      <sheetName val="[SHOPLIST_xls]_VW__VU_________6"/>
      <sheetName val="[SHOPLIST_xls]_VW__VU_________7"/>
      <sheetName val="[SHOPLIST_xls]70___0_s__i_____9"/>
      <sheetName val="[SHOPLIST_xls]70_x005f_x0000___0_x0_4"/>
      <sheetName val="[SHOPLIST_xls][SHOPLIST_xls]233"/>
      <sheetName val="[SHOPLIST_xls]70___0_s__i____10"/>
      <sheetName val="[SHOPLIST_xls]_SHOPLIST_xls_210"/>
      <sheetName val="[SHOPLIST_xls]_SHOPLIST_xls_211"/>
      <sheetName val="[SHOPLIST_xls][SHOPLIST_xls]234"/>
      <sheetName val="[SHOPLIST_xls][SHOPLIST_xls]235"/>
      <sheetName val="[SHOPLIST_xls]_SHOPLIST_xls_212"/>
      <sheetName val="[SHOPLIST_xls]_SHOPLIST_xls_213"/>
      <sheetName val="[SHOPLIST_xls]_SHOPLIST_xls_214"/>
      <sheetName val="[SHOPLIST_xls]_SHOPLIST_xls_215"/>
      <sheetName val="[SHOPLIST_xls]_SHOPLIST_xls_216"/>
      <sheetName val="[SHOPLIST_xls]_SHOPLIST_xls_217"/>
      <sheetName val="[SHOPLIST_xls]_SHOPLIST_xls_218"/>
      <sheetName val="[SHOPLIST_xls]_SHOPLIST_xls_219"/>
      <sheetName val="[SHOPLIST_xls]_SHOPLIST_xls_220"/>
      <sheetName val="[SHOPLIST_xls]_SHOPLIST_xls_221"/>
      <sheetName val="[SHOPLIST_xls]_SHOPLIST_xls_222"/>
      <sheetName val="[SHOPLIST_xls]_SHOPLIST_xls_223"/>
      <sheetName val="[SHOPLIST_xls]_SHOPLIST_xls_224"/>
      <sheetName val="[SHOPLIST_xls]_SHOPLIST_xls_225"/>
      <sheetName val="[SHOPLIST_xls]_SHOPLIST_xls_226"/>
      <sheetName val="[SHOPLIST_xls]_SHOPLIST_xls_227"/>
      <sheetName val="[SHOPLIST_xls]_SHOPLIST_xls_228"/>
      <sheetName val="[SHOPLIST_xls]_SHOPLIST_xls_229"/>
      <sheetName val="[SHOPLIST_xls]_SHOPLIST_xls_230"/>
      <sheetName val="[SHOPLIST_xls]_SHOPLIST_xls_231"/>
      <sheetName val="[SHOPLIST_xls]_SHOPLIST_xls_232"/>
      <sheetName val="[SHOPLIST_xls]_SHOPLIST_xls_233"/>
      <sheetName val="[SHOPLIST_xls]_SHOPLIST_xls_234"/>
      <sheetName val="[SHOPLIST_xls]_SHOPLIST_xls_235"/>
      <sheetName val="[SHOPLIST_xls]_SHOPLIST_xls_236"/>
      <sheetName val="[SHOPLIST_xls]_SHOPLIST_xls_237"/>
      <sheetName val="[SHOPLIST_xls]_SHOPLIST_xls_238"/>
      <sheetName val="[SHOPLIST_xls]_SHOPLIST_xls_239"/>
      <sheetName val="[SHOPLIST_xls]_SHOPLIST_xls_240"/>
      <sheetName val="[SHOPLIST_xls]_SHOPLIST_xls_241"/>
      <sheetName val="[SHOPLIST_xls]_SHOPLIST_xls_242"/>
      <sheetName val="[SHOPLIST_xls]_SHOPLIST_xls_243"/>
      <sheetName val="[SHOPLIST_xls]_SHOPLIST_xls_244"/>
      <sheetName val="[SHOPLIST_xls]_SHOPLIST_xls_245"/>
      <sheetName val="[SHOPLIST_xls]_SHOPLIST_xls_246"/>
      <sheetName val="[SHOPLIST_xls]_SHOPLIST_xls_247"/>
      <sheetName val="[SHOPLIST_xls]_SHOPLIST_xls_248"/>
      <sheetName val="[SHOPLIST_xls]_SHOPLIST_xls_249"/>
      <sheetName val="[SHOPLIST_xls]_SHOPLIST_xls_250"/>
      <sheetName val="[SHOPLIST_xls][SHOPLIST_xls]236"/>
      <sheetName val="[SHOPLIST_xls]_SHOPLIST_xls_251"/>
      <sheetName val="[SHOPLIST_xls]_SHOPLIST_xls_252"/>
      <sheetName val="[SHOPLIST_xls]_SHOPLIST_xls_253"/>
      <sheetName val="[SHOPLIST_xls]_SHOPLIST_xls_254"/>
      <sheetName val="[SHOPLIST_xls]_SHOPLIST_xls_255"/>
      <sheetName val="[SHOPLIST_xls]_SHOPLIST_xls_256"/>
      <sheetName val="[SHOPLIST_xls]_SHOPLIST_xls_257"/>
      <sheetName val="[SHOPLIST_xls]_SHOPLIST_xls_258"/>
      <sheetName val="[SHOPLIST_xls]_SHOPLIST_xls_259"/>
      <sheetName val="[SHOPLIST_xls]_SHOPLIST_xls_260"/>
      <sheetName val="[SHOPLIST_xls]_SHOPLIST_xls_261"/>
      <sheetName val="[SHOPLIST_xls]_SHOPLIST_xls_262"/>
      <sheetName val="[SHOPLIST_xls]_SHOPLIST_xls_263"/>
      <sheetName val="[SHOPLIST_xls]_SHOPLIST_xls_264"/>
      <sheetName val="[SHOPLIST_xls]_SHOPLIST_xls_265"/>
      <sheetName val="[SHOPLIST_xls]_SHOPLIST_xls_266"/>
      <sheetName val="[SHOPLIST_xls]_SHOPLIST_xls_267"/>
      <sheetName val="[SHOPLIST_xls]_SHOPLIST_xls_268"/>
      <sheetName val="[SHOPLIST_xls]_SHOPLIST_xls_269"/>
      <sheetName val="[SHOPLIST_xls]_SHOPLIST_xls_270"/>
      <sheetName val="[SHOPLIST_xls]_SHOPLIST_xls_271"/>
      <sheetName val="[SHOPLIST_xls]_SHOPLIST_xls_272"/>
      <sheetName val="[SHOPLIST_xls]_SHOPLIST_xls_273"/>
      <sheetName val="[SHOPLIST_xls]_SHOPLIST_xls_274"/>
      <sheetName val="[SHOPLIST_xls]_SHOPLIST_xls_275"/>
      <sheetName val="[SHOPLIST_xls]_SHOPLIST_xls_276"/>
      <sheetName val="[SHOPLIST_xls]_SHOPLIST_xls_277"/>
      <sheetName val="[SHOPLIST_xls]_SHOPLIST_xls_278"/>
      <sheetName val="[SHOPLIST_xls]_SHOPLIST_xls_279"/>
      <sheetName val="[SHOPLIST_xls]_SHOPLIST_xls_280"/>
      <sheetName val="[SHOPLIST_xls]_SHOPLIST_xls_281"/>
      <sheetName val="[SHOPLIST_xls]_SHOPLIST_xls_282"/>
      <sheetName val="[SHOPLIST_xls]_SHOPLIST_xls_283"/>
      <sheetName val="[SHOPLIST_xls]_SHOPLIST_xls_284"/>
      <sheetName val="[SHOPLIST_xls]_SHOPLIST_xls_285"/>
      <sheetName val="[SHOPLIST_xls]_SHOPLIST_xls_286"/>
      <sheetName val="[SHOPLIST_xls]_SHOPLIST_xls_287"/>
      <sheetName val="[SHOPLIST_xls]_SHOPLIST_xls_288"/>
      <sheetName val="[SHOPLIST_xls]_SHOPLIST_xls_289"/>
      <sheetName val="[SHOPLIST_xls]_SHOPLIST_xls_290"/>
      <sheetName val="[SHOPLIST_xls]_SHOPLIST_xls_291"/>
      <sheetName val="[SHOPLIST_xls]_SHOPLIST_xls_292"/>
      <sheetName val="[SHOPLIST_xls]_SHOPLIST_xls_293"/>
      <sheetName val="[SHOPLIST_xls]_SHOPLIST_xls_294"/>
      <sheetName val="[SHOPLIST_xls]_SHOPLIST_xls_295"/>
      <sheetName val="[SHOPLIST_xls]_SHOPLIST_xls_296"/>
      <sheetName val="[SHOPLIST_xls]_SHOPLIST_xls_297"/>
      <sheetName val="[SHOPLIST_xls]_SHOPLIST_xls_298"/>
      <sheetName val="[SHOPLIST_xls]_SHOPLIST_xls_299"/>
      <sheetName val="[SHOPLIST_xls]_SHOPLIST_xls_300"/>
      <sheetName val="[SHOPLIST_xls]_SHOPLIST_xls_301"/>
      <sheetName val="[SHOPLIST_xls]_SHOPLIST_xls_302"/>
      <sheetName val="[SHOPLIST_xls]_SHOPLIST_xls_303"/>
      <sheetName val="[SHOPLIST_xls]_SHOPLIST_xls_304"/>
      <sheetName val="[SHOPLIST_xls]_SHOPLIST_xls_305"/>
      <sheetName val="[SHOPLIST_xls]_SHOPLIST_xls_306"/>
      <sheetName val="[SHOPLIST_xls]_SHOPLIST_xls_307"/>
      <sheetName val="[SHOPLIST_xls]_SHOPLIST_xls_308"/>
      <sheetName val="[SHOPLIST_xls]_SHOPLIST_xls_309"/>
      <sheetName val="[SHOPLIST_xls]_SHOPLIST_xls_310"/>
      <sheetName val="[SHOPLIST_xls]_SHOPLIST_xls_311"/>
      <sheetName val="[SHOPLIST_xls]_SHOPLIST_xls_312"/>
      <sheetName val="[SHOPLIST_xls]_SHOPLIST_xls_313"/>
      <sheetName val="[SHOPLIST_xls]_SHOPLIST_xls_314"/>
      <sheetName val="[SHOPLIST_xls]_SHOPLIST_xls_315"/>
      <sheetName val="[SHOPLIST_xls]_SHOPLIST_xls_316"/>
      <sheetName val="[SHOPLIST_xls]_SHOPLIST_xls_317"/>
      <sheetName val="[SHOPLIST_xls][SHOPLIST_xls]237"/>
      <sheetName val="[SHOPLIST_xls][SHOPLIST_xls]238"/>
      <sheetName val="[SHOPLIST_xls]_SHOPLIST_xls_320"/>
      <sheetName val="[SHOPLIST_xls]_SHOPLIST_xls_321"/>
      <sheetName val="[SHOPLIST_xls]_SHOPLIST_xls_322"/>
      <sheetName val="[SHOPLIST_xls]_SHOPLIST_xls_323"/>
      <sheetName val="[SHOPLIST_xls]_SHOPLIST_xls_324"/>
      <sheetName val="[SHOPLIST_xls]_SHOPLIST_xls_325"/>
      <sheetName val="[SHOPLIST_xls]_SHOPLIST_xls_326"/>
      <sheetName val="[SHOPLIST_xls]_SHOPLIST_xls_327"/>
      <sheetName val="[SHOPLIST_xls]_SHOPLIST_xls_328"/>
      <sheetName val="[SHOPLIST_xls]_SHOPLIST_xls_329"/>
      <sheetName val="[SHOPLIST_xls]_SHOPLIST_xls_330"/>
      <sheetName val="[SHOPLIST_xls]_SHOPLIST_xls_331"/>
      <sheetName val="[SHOPLIST_xls]_SHOPLIST_xls_332"/>
      <sheetName val="[SHOPLIST_xls]_SHOPLIST_xls_333"/>
      <sheetName val="[SHOPLIST_xls]_SHOPLIST_xls_334"/>
      <sheetName val="[SHOPLIST_xls]_SHOPLIST_xls_335"/>
      <sheetName val="[SHOPLIST_xls]_SHOPLIST_xls_336"/>
      <sheetName val="[SHOPLIST_xls]_SHOPLIST_xls_337"/>
      <sheetName val="[SHOPLIST_xls]_SHOPLIST_xls_338"/>
      <sheetName val="[SHOPLIST_xls]_SHOPLIST_xls_339"/>
      <sheetName val="[SHOPLIST_xls]_SHOPLIST_xls_340"/>
      <sheetName val="[SHOPLIST_xls]_SHOPLIST_xls_341"/>
      <sheetName val="[SHOPLIST_xls]_SHOPLIST_xls_342"/>
      <sheetName val="[SHOPLIST_xls]_SHOPLIST_xls_343"/>
      <sheetName val="[SHOPLIST_xls]_SHOPLIST_xls_344"/>
      <sheetName val="[SHOPLIST_xls]_SHOPLIST_xls_345"/>
      <sheetName val="[SHOPLIST_xls]_SHOPLIST_xls_346"/>
      <sheetName val="[SHOPLIST_xls]_SHOPLIST_xls_347"/>
      <sheetName val="[SHOPLIST_xls]_SHOPLIST_xls_348"/>
      <sheetName val="[SHOPLIST_xls]_SHOPLIST_xls_349"/>
      <sheetName val="[SHOPLIST_xls]70___0_s__i____11"/>
      <sheetName val="[SHOPLIST_xls]_VW__VU_________8"/>
      <sheetName val="[SHOPLIST_xls]_VW__VU_________9"/>
      <sheetName val="[SHOPLIST_xls]70___0_s__i____12"/>
      <sheetName val="[SHOPLIST_xls]70_x005f_x0000___0_x0_5"/>
      <sheetName val="[SHOPLIST_xls]_SHOPLIST_xls_350"/>
      <sheetName val="[SHOPLIST_xls]70___0_s__i____13"/>
      <sheetName val="[SHOPLIST_xls]_SHOPLIST_xls_351"/>
      <sheetName val="[SHOPLIST_xls]_SHOPLIST_xls_352"/>
      <sheetName val="[SHOPLIST_xls]_SHOPLIST_xls_353"/>
      <sheetName val="[SHOPLIST_xls]_SHOPLIST_xls_354"/>
      <sheetName val="[SHOPLIST_xls]_SHOPLIST_xls_355"/>
      <sheetName val="[SHOPLIST_xls]_SHOPLIST_xls_356"/>
      <sheetName val="[SHOPLIST_xls]_SHOPLIST_xls_357"/>
      <sheetName val="[SHOPLIST_xls]_SHOPLIST_xls_358"/>
      <sheetName val="[SHOPLIST_xls]_SHOPLIST_xls_359"/>
      <sheetName val="[SHOPLIST_xls]_SHOPLIST_xls_360"/>
      <sheetName val="[SHOPLIST_xls]_SHOPLIST_xls_361"/>
      <sheetName val="[SHOPLIST_xls]_SHOPLIST_xls_362"/>
      <sheetName val="[SHOPLIST_xls]_SHOPLIST_xls_363"/>
      <sheetName val="[SHOPLIST_xls]_SHOPLIST_xls_364"/>
      <sheetName val="[SHOPLIST_xls]_SHOPLIST_xls_365"/>
      <sheetName val="[SHOPLIST_xls]_SHOPLIST_xls_366"/>
      <sheetName val="[SHOPLIST_xls]_SHOPLIST_xls_367"/>
      <sheetName val="[SHOPLIST_xls]_SHOPLIST_xls_368"/>
      <sheetName val="[SHOPLIST_xls]_SHOPLIST_xls_369"/>
      <sheetName val="[SHOPLIST_xls]_SHOPLIST_xls_370"/>
      <sheetName val="[SHOPLIST_xls]_SHOPLIST_xls_371"/>
      <sheetName val="[SHOPLIST_xls]_SHOPLIST_xls_372"/>
      <sheetName val="[SHOPLIST_xls]_SHOPLIST_xls_373"/>
      <sheetName val="[SHOPLIST_xls]_SHOPLIST_xls_374"/>
      <sheetName val="[SHOPLIST_xls]_SHOPLIST_xls_375"/>
      <sheetName val="[SHOPLIST_xls]_SHOPLIST_xls_376"/>
      <sheetName val="[SHOPLIST_xls]_SHOPLIST_xls_377"/>
      <sheetName val="[SHOPLIST_xls]_SHOPLIST_xls_378"/>
      <sheetName val="[SHOPLIST_xls]_SHOPLIST_xls_379"/>
      <sheetName val="[SHOPLIST_xls]_SHOPLIST_xls_380"/>
      <sheetName val="[SHOPLIST_xls]_SHOPLIST_xls_381"/>
      <sheetName val="[SHOPLIST_xls]_SHOPLIST_xls_382"/>
      <sheetName val="[SHOPLIST_xls]_SHOPLIST_xls_383"/>
      <sheetName val="[SHOPLIST_xls]_SHOPLIST_xls_384"/>
      <sheetName val="[SHOPLIST_xls]_SHOPLIST_xls_385"/>
      <sheetName val="[SHOPLIST_xls]_SHOPLIST_xls_386"/>
      <sheetName val="[SHOPLIST_xls]_SHOPLIST_xls_387"/>
      <sheetName val="[SHOPLIST_xls]_SHOPLIST_xls_388"/>
      <sheetName val="[SHOPLIST_xls]_SHOPLIST_xls_389"/>
      <sheetName val="[SHOPLIST_xls]_SHOPLIST_xls_390"/>
      <sheetName val="[SHOPLIST_xls]_SHOPLIST_xls_391"/>
      <sheetName val="[SHOPLIST_xls]_SHOPLIST_xls_392"/>
      <sheetName val="[SHOPLIST_xls]_SHOPLIST_xls_393"/>
      <sheetName val="[SHOPLIST_xls]_SHOPLIST_xls_394"/>
      <sheetName val="[SHOPLIST_xls]_SHOPLIST_xls_395"/>
      <sheetName val="[SHOPLIST_xls]_SHOPLIST_xls_396"/>
      <sheetName val="[SHOPLIST_xls]_SHOPLIST_xls_397"/>
      <sheetName val="[SHOPLIST_xls]_SHOPLIST_xls_398"/>
      <sheetName val="[SHOPLIST_xls]_SHOPLIST_xls_399"/>
      <sheetName val="[SHOPLIST_xls]_SHOPLIST_xls_400"/>
      <sheetName val="[SHOPLIST_xls]_SHOPLIST_xls_401"/>
      <sheetName val="[SHOPLIST_xls]_SHOPLIST_xls_402"/>
      <sheetName val="[SHOPLIST_xls]_SHOPLIST_xls_403"/>
      <sheetName val="[SHOPLIST_xls]_SHOPLIST_xls_404"/>
      <sheetName val="[SHOPLIST_xls]_SHOPLIST_xls_405"/>
      <sheetName val="[SHOPLIST_xls]_SHOPLIST_xls_406"/>
      <sheetName val="[SHOPLIST_xls]_SHOPLIST_xls_407"/>
      <sheetName val="[SHOPLIST_xls]_SHOPLIST_xls_408"/>
      <sheetName val="[SHOPLIST_xls]_SHOPLIST_xls_409"/>
      <sheetName val="[SHOPLIST_xls]_SHOPLIST_xls_410"/>
      <sheetName val="[SHOPLIST_xls]_SHOPLIST_xls_411"/>
      <sheetName val="[SHOPLIST_xls]_SHOPLIST_xls_412"/>
      <sheetName val="[SHOPLIST_xls]_SHOPLIST_xls_413"/>
      <sheetName val="[SHOPLIST_xls]_SHOPLIST_xls_414"/>
      <sheetName val="[SHOPLIST_xls]_SHOPLIST_xls_415"/>
      <sheetName val="[SHOPLIST_xls]_SHOPLIST_xls_416"/>
      <sheetName val="[SHOPLIST_xls]_SHOPLIST_xls_417"/>
      <sheetName val="[SHOPLIST_xls]_SHOPLIST_xls_418"/>
      <sheetName val="[SHOPLIST_xls]_SHOPLIST_xls_419"/>
      <sheetName val="[SHOPLIST_xls]_SHOPLIST_xls_420"/>
      <sheetName val="[SHOPLIST_xls]_SHOPLIST_xls_421"/>
      <sheetName val="[SHOPLIST_xls]_SHOPLIST_xls_422"/>
      <sheetName val="[SHOPLIST_xls]_SHOPLIST_xls_423"/>
      <sheetName val="[SHOPLIST_xls]_SHOPLIST_xls_424"/>
      <sheetName val="[SHOPLIST_xls]_SHOPLIST_xls_425"/>
      <sheetName val="[SHOPLIST_xls]_SHOPLIST_xls_426"/>
      <sheetName val="[SHOPLIST_xls]_SHOPLIST_xls_427"/>
      <sheetName val="[SHOPLIST_xls]_SHOPLIST_xls_428"/>
      <sheetName val="[SHOPLIST_xls]_SHOPLIST_xls_429"/>
      <sheetName val="[SHOPLIST_xls]_SHOPLIST_xls_430"/>
      <sheetName val="[SHOPLIST_xls]_SHOPLIST_xls_431"/>
      <sheetName val="[SHOPLIST_xls]_SHOPLIST_xls_432"/>
      <sheetName val="[SHOPLIST_xls]_SHOPLIST_xls_433"/>
      <sheetName val="[SHOPLIST_xls]_SHOPLIST_xls_434"/>
      <sheetName val="[SHOPLIST_xls]_SHOPLIST_xls_435"/>
      <sheetName val="[SHOPLIST_xls]_SHOPLIST_xls_436"/>
      <sheetName val="[SHOPLIST_xls]_SHOPLIST_xls_437"/>
      <sheetName val="[SHOPLIST_xls]_SHOPLIST_xls_438"/>
      <sheetName val="[SHOPLIST_xls]_SHOPLIST_xls_439"/>
      <sheetName val="[SHOPLIST_xls]_SHOPLIST_xls_440"/>
      <sheetName val="[SHOPLIST_xls]_SHOPLIST_xls_441"/>
      <sheetName val="[SHOPLIST_xls]_SHOPLIST_xls_442"/>
      <sheetName val="[SHOPLIST_xls]_SHOPLIST_xls_443"/>
      <sheetName val="[SHOPLIST_xls]_SHOPLIST_xls_444"/>
      <sheetName val="[SHOPLIST_xls]_SHOPLIST_xls_445"/>
      <sheetName val="[SHOPLIST_xls]_SHOPLIST_xls_446"/>
      <sheetName val="[SHOPLIST_xls]_SHOPLIST_xls_447"/>
      <sheetName val="[SHOPLIST_xls]_SHOPLIST_xls_448"/>
      <sheetName val="[SHOPLIST_xls]_SHOPLIST_xls_449"/>
      <sheetName val="[SHOPLIST_xls]_SHOPLIST_xls_450"/>
      <sheetName val="[SHOPLIST_xls]_SHOPLIST_xls_451"/>
      <sheetName val="[SHOPLIST_xls]_SHOPLIST_xls_452"/>
      <sheetName val="[SHOPLIST_xls]_SHOPLIST_xls_453"/>
      <sheetName val="[SHOPLIST_xls]_SHOPLIST_xls_454"/>
      <sheetName val="[SHOPLIST_xls]_SHOPLIST_xls_455"/>
      <sheetName val="[SHOPLIST_xls]_SHOPLIST_xls_456"/>
      <sheetName val="[SHOPLIST_xls]_SHOPLIST_xls_457"/>
      <sheetName val="[SHOPLIST_xls]_SHOPLIST_xls_458"/>
      <sheetName val="[SHOPLIST_xls]_SHOPLIST_xls_459"/>
      <sheetName val="[SHOPLIST_xls]_SHOPLIST_xls_460"/>
      <sheetName val="[SHOPLIST_xls]_SHOPLIST_xls_461"/>
      <sheetName val="[SHOPLIST_xls]70_x005f_x005f_x005f_x0000__4"/>
      <sheetName val="[SHOPLIST_xls]_SHOPLIST_xls_462"/>
      <sheetName val="[SHOPLIST_xls]_SHOPLIST_xls_463"/>
      <sheetName val="[SHOPLIST_xls]70_x005f_x005f_x005f_x0000__3"/>
      <sheetName val="[SHOPLIST_xls]_SHOPLIST_xls_318"/>
      <sheetName val="[SHOPLIST_xls]_SHOPLIST_xls_319"/>
      <sheetName val="Data_Works"/>
      <sheetName val="Control_Panel"/>
      <sheetName val="BUR"/>
      <sheetName val="Matl"/>
      <sheetName val="70_x005f_x0000_,/0_x005f_x0000_"/>
      <sheetName val="bkg"/>
      <sheetName val="cbrd460"/>
      <sheetName val="bcl"/>
      <sheetName val="IS"/>
      <sheetName val="Configurations"/>
      <sheetName val="[SHOPLIST.xls]_SHOPLIST_xl_1080"/>
      <sheetName val="[SHOPLIST.xls]_SHOPLIST_xl_1081"/>
      <sheetName val="[SHOPLIST.xls]_SHOPLIST_xl_1082"/>
      <sheetName val="[SHOPLIST.xls]_SHOPLIST_xl_1083"/>
      <sheetName val="[SHOPLIST.xls]_SHOPLIST_xl_1084"/>
      <sheetName val="[SHOPLIST.xls]_SHOPLIST_xl_1085"/>
      <sheetName val="[SHOPLIST.xls]_SHOPLIST_xl_1086"/>
      <sheetName val="[SHOPLIST.xls]_SHOPLIST_xl_1087"/>
      <sheetName val="[SHOPLIST.xls]_SHOPLIST_xl_1088"/>
      <sheetName val="[SHOPLIST.xls]_SHOPLIST_xl_1089"/>
      <sheetName val="[SHOPLIST.xls]_SHOPLIST_xl_1090"/>
      <sheetName val="[SHOPLIST.xls]_SHOPLIST_xl_1091"/>
      <sheetName val="[SHOPLIST.xls]_SHOPLIST_xl_1092"/>
      <sheetName val="[SHOPLIST.xls]_SHOPLIST_xl_1093"/>
      <sheetName val="[SHOPLIST.xls]_SHOPLIST_xl_1094"/>
      <sheetName val="[SHOPLIST.xls]_SHOPLIST_xl_1095"/>
      <sheetName val="[SHOPLIST.xls]_SHOPLIST_xl_1096"/>
      <sheetName val="[SHOPLIST.xls]_SHOPLIST_xl_1097"/>
      <sheetName val="[SHOPLIST.xls]_SHOPLIST_xl_1098"/>
      <sheetName val="[SHOPLIST.xls]_SHOPLIST_xl_1099"/>
      <sheetName val="[SHOPLIST.xls]_SHOPLIST_xl_1100"/>
      <sheetName val="[SHOPLIST.xls]_SHOPLIST_xl_1101"/>
      <sheetName val="[SHOPLIST.xls]_SHOPLIST_xl_1102"/>
      <sheetName val="[SHOPLIST.xls]_SHOPLIST_xl_1103"/>
      <sheetName val="[SHOPLIST.xls]_SHOPLIST_xl_1104"/>
      <sheetName val="[SHOPLIST.xls]_SHOPLIST_xl_1105"/>
      <sheetName val="[SHOPLIST.xls]_SHOPLIST_xl_1106"/>
      <sheetName val="[SHOPLIST.xls]_SHOPLIST_xl_1107"/>
      <sheetName val="[SHOPLIST.xls]_SHOPLIST_xl_1108"/>
      <sheetName val="[SHOPLIST.xls]_SHOPLIST_xl_1109"/>
      <sheetName val="[SHOPLIST.xls]_SHOPLIST_xl_1110"/>
      <sheetName val="[SHOPLIST.xls]_SHOPLIST_xl_1111"/>
      <sheetName val="[SHOPLIST.xls]_SHOPLIST_xl_1112"/>
      <sheetName val="[SHOPLIST.xls]_SHOPLIST_xl_1113"/>
      <sheetName val="[SHOPLIST.xls]_SHOPLIST_xl_1114"/>
      <sheetName val="[SHOPLIST.xls]_SHOPLIST_xl_1115"/>
      <sheetName val="[SHOPLIST.xls]_SHOPLIST_xl_1116"/>
      <sheetName val="[SHOPLIST.xls]_SHOPLIST_xl_1117"/>
      <sheetName val="[SHOPLIST.xls]_SHOPLIST_xl_1118"/>
      <sheetName val="[SHOPLIST.xls]_SHOPLIST_xl_1119"/>
      <sheetName val="[SHOPLIST.xls]_SHOPLIST_xl_1120"/>
      <sheetName val="[SHOPLIST.xls]_SHOPLIST_xl_1121"/>
      <sheetName val="[SHOPLIST.xls]_SHOPLIST_xl_1122"/>
      <sheetName val="[SHOPLIST.xls]_SHOPLIST_xl_1123"/>
      <sheetName val="[SHOPLIST.xls]_SHOPLIST_xl_1124"/>
      <sheetName val="[SHOPLIST.xls]_SHOPLIST_xl_1125"/>
      <sheetName val="[SHOPLIST.xls]_SHOPLIST_xl_1126"/>
      <sheetName val="[SHOPLIST.xls]_SHOPLIST_xl_1127"/>
      <sheetName val="[SHOPLIST.xls]_SHOPLIST_xl_1128"/>
      <sheetName val="[SHOPLIST.xls]_SHOPLIST_xl_1129"/>
      <sheetName val="[SHOPLIST.xls]_SHOPLIST_xl_1130"/>
      <sheetName val="[SHOPLIST.xls]_SHOPLIST_xl_1131"/>
      <sheetName val="[SHOPLIST.xls]_SHOPLIST_xl_1132"/>
      <sheetName val="[SHOPLIST.xls]_SHOPLIST_xl_1133"/>
      <sheetName val="[SHOPLIST.xls]_SHOPLIST_xl_1134"/>
      <sheetName val="[SHOPLIST.xls]_SHOPLIST_xl_1135"/>
      <sheetName val="[SHOPLIST.xls]_SHOPLIST_xl_1136"/>
      <sheetName val="[SHOPLIST.xls]_SHOPLIST_xl_1137"/>
      <sheetName val="[SHOPLIST.xls]_SHOPLIST_xl_1138"/>
      <sheetName val="[SHOPLIST.xls]_SHOPLIST_xl_1139"/>
      <sheetName val="[SHOPLIST.xls]_SHOPLIST_xl_1140"/>
      <sheetName val="[SHOPLIST.xls]_SHOPLIST_xl_1141"/>
      <sheetName val="Utility Summary"/>
      <sheetName val="shuttering"/>
      <sheetName val="CFS3"/>
      <sheetName val="[SHOPLIST_xls]70,/0s«_iÆø_í¬3"/>
      <sheetName val="[SHOPLIST_xls]70,/0s«iÆøí¬i23"/>
      <sheetName val="[SHOPLIST_xls]70,/0s«iÆøí¬i33"/>
      <sheetName val="GFA_HQ_Building38"/>
      <sheetName val="GFA_Conference37"/>
      <sheetName val="BQ_External37"/>
      <sheetName val="Raw_Data36"/>
      <sheetName val="Penthouse_Apartment36"/>
      <sheetName val="StattCo_yCharges36"/>
      <sheetName val="@risk_rents_and_incentives36"/>
      <sheetName val="Car_park_lease36"/>
      <sheetName val="Net_rent_analysis36"/>
      <sheetName val="Poz-1_36"/>
      <sheetName val="Chiet_tinh_dz2236"/>
      <sheetName val="Chiet_tinh_dz3536"/>
      <sheetName val="LEVEL_SHEET36"/>
      <sheetName val="LABOUR_HISTOGRAM37"/>
      <sheetName val="Lab_Cum_Hist36"/>
      <sheetName val="Graph_Data_(DO_NOT_PRINT)36"/>
      <sheetName val="Body_Sheet35"/>
      <sheetName val="1_0_Executive_Summary35"/>
      <sheetName val="CT_Thang_Mo36"/>
      <sheetName val="Customize_Your_Invoice36"/>
      <sheetName val="HVAC_BoQ36"/>
      <sheetName val="Bill_No__236"/>
      <sheetName val="budget_summary_(2)35"/>
      <sheetName val="Budget_Analysis_Summary35"/>
      <sheetName val="Projet,_methodes_&amp;_couts35"/>
      <sheetName val="Risques_majeurs_&amp;_Frais_Ind_35"/>
      <sheetName val="SPT_vs_PHI36"/>
      <sheetName val="CT__PL35"/>
      <sheetName val="FOL_-_Bar36"/>
      <sheetName val="Tender_Summary36"/>
      <sheetName val="Insurance_Ext36"/>
      <sheetName val="Top_sheet35"/>
      <sheetName val="intr_stool_brkup35"/>
      <sheetName val="2_Div_14_33"/>
      <sheetName val="SHOPLIST_xls32"/>
      <sheetName val="Bill_234"/>
      <sheetName val="Ap_A33"/>
      <sheetName val="Bill_133"/>
      <sheetName val="Bill_333"/>
      <sheetName val="Bill_433"/>
      <sheetName val="Bill_533"/>
      <sheetName val="Bill_633"/>
      <sheetName val="Bill_733"/>
      <sheetName val="Invoice_Summary32"/>
      <sheetName val="beam-reinft-IIInd_floor32"/>
      <sheetName val="beam-reinft-machine_rm32"/>
      <sheetName val="PROJECT_BRIEF33"/>
      <sheetName val="C_(3)33"/>
      <sheetName val="POWER_ASSUMPTIONS32"/>
      <sheetName val="Dubai_golf32"/>
      <sheetName val="WITHOUT_C&amp;I_PROFIT_(3)31"/>
      <sheetName val="Civil_Boq31"/>
      <sheetName val="Activity_List31"/>
      <sheetName val="HIRED_LABOUR_CODE29"/>
      <sheetName val="PA-_Consutant_29"/>
      <sheetName val="foot-slab_reinft29"/>
      <sheetName val="DETAILED__BOQ29"/>
      <sheetName val="M-Book_for_Conc29"/>
      <sheetName val="M-Book_for_FW29"/>
      <sheetName val="BILL_COV29"/>
      <sheetName val="Ra__stair29"/>
      <sheetName val="Softscape_Buildup31"/>
      <sheetName val="Mat'l_Rate31"/>
      <sheetName val="VALVE_CHAMBERS28"/>
      <sheetName val="Fire_Hydrants28"/>
      <sheetName val="B_GATE_VALVE28"/>
      <sheetName val="Sub_G1_Fire28"/>
      <sheetName val="Sub_G12_Fire28"/>
      <sheetName val="Materials_Cost(PCC)28"/>
      <sheetName val="India_F&amp;S_Template28"/>
      <sheetName val="IO_LIST28"/>
      <sheetName val="Material_28"/>
      <sheetName val="Quote_Sheet28"/>
      <sheetName val="Day_work28"/>
      <sheetName val="bill_nb2-Plumbing_&amp;_Drainag25"/>
      <sheetName val="Pl_&amp;_Dr_B25"/>
      <sheetName val="Pl_&amp;_Dr_G25"/>
      <sheetName val="Pl_&amp;_Dr_M25"/>
      <sheetName val="Pl_&amp;_Dr_125"/>
      <sheetName val="Pl_&amp;_Dr_225"/>
      <sheetName val="Pl_&amp;_Dr_325"/>
      <sheetName val="Pl_&amp;_Dr_425"/>
      <sheetName val="Pl_&amp;_Dr_525"/>
      <sheetName val="Pl_&amp;_Dr_625"/>
      <sheetName val="Pl_&amp;_Dr_725"/>
      <sheetName val="Pl_&amp;_Dr_825"/>
      <sheetName val="Pl_&amp;_Dr_R25"/>
      <sheetName val="FF_B25"/>
      <sheetName val="FF_G25"/>
      <sheetName val="FF_M25"/>
      <sheetName val="FF_125"/>
      <sheetName val="FF_2_25"/>
      <sheetName val="FF_325"/>
      <sheetName val="FF_425"/>
      <sheetName val="FF_525"/>
      <sheetName val="FF_6_25"/>
      <sheetName val="FF_725"/>
      <sheetName val="FF_825"/>
      <sheetName val="FF_R25"/>
      <sheetName val="bill_nb3-FF25"/>
      <sheetName val="HVAC_B25"/>
      <sheetName val="HVAC_G25"/>
      <sheetName val="HVAC_M25"/>
      <sheetName val="HVAC_125"/>
      <sheetName val="HVAC_225"/>
      <sheetName val="HVAC_325"/>
      <sheetName val="HVAC_425"/>
      <sheetName val="HVAC_525"/>
      <sheetName val="HVAC_625"/>
      <sheetName val="HVAC_725"/>
      <sheetName val="HVAC_825"/>
      <sheetName val="HVAC_R25"/>
      <sheetName val="bill_nb4-HVAC25"/>
      <sheetName val="SC_B25"/>
      <sheetName val="SC_G25"/>
      <sheetName val="SC_M25"/>
      <sheetName val="SC_125"/>
      <sheetName val="SC_225"/>
      <sheetName val="SC_325"/>
      <sheetName val="SC_425"/>
      <sheetName val="SC_525"/>
      <sheetName val="SC_625"/>
      <sheetName val="SC_725"/>
      <sheetName val="SC_825"/>
      <sheetName val="SC_R25"/>
      <sheetName val="AV_B25"/>
      <sheetName val="AV_G25"/>
      <sheetName val="AV_M25"/>
      <sheetName val="AV_125"/>
      <sheetName val="AV_225"/>
      <sheetName val="AV_325"/>
      <sheetName val="AV_425"/>
      <sheetName val="AV_525"/>
      <sheetName val="AV_625"/>
      <sheetName val="AV_725"/>
      <sheetName val="AV_825"/>
      <sheetName val="EL_B25"/>
      <sheetName val="EL_M25"/>
      <sheetName val="EL_125"/>
      <sheetName val="EL_225"/>
      <sheetName val="EL_325"/>
      <sheetName val="EL_425"/>
      <sheetName val="EL_525"/>
      <sheetName val="EL_625"/>
      <sheetName val="EL_725"/>
      <sheetName val="EL_825"/>
      <sheetName val="EL_R25"/>
      <sheetName val="EL_TR25"/>
      <sheetName val="8-_EL25"/>
      <sheetName val="FA_B25"/>
      <sheetName val="FA_G25"/>
      <sheetName val="FA_M25"/>
      <sheetName val="FA_125"/>
      <sheetName val="FA_225"/>
      <sheetName val="FA_325"/>
      <sheetName val="FA_425"/>
      <sheetName val="FA_525"/>
      <sheetName val="FA_625"/>
      <sheetName val="FA_725"/>
      <sheetName val="FA_825"/>
      <sheetName val="FA_R25"/>
      <sheetName val="9-_FA25"/>
      <sheetName val="CHART_OF_ACCOUNTS26"/>
      <sheetName val="E-Bill_No_6_A-O26"/>
      <sheetName val="Eq__Mobilization26"/>
      <sheetName val="Div__0227"/>
      <sheetName val="Div__0327"/>
      <sheetName val="Div__0427"/>
      <sheetName val="Div__0527"/>
      <sheetName val="Div__0627"/>
      <sheetName val="Div__0727"/>
      <sheetName val="Div__0826"/>
      <sheetName val="Div__0926"/>
      <sheetName val="Div__1026"/>
      <sheetName val="Div__1126"/>
      <sheetName val="Div__1226"/>
      <sheetName val="Div_1326"/>
      <sheetName val="EXTERNAL_WORKS26"/>
      <sheetName val="PRODUCTIVITY_RATE26"/>
      <sheetName val="U_R_A_-_MASONRY26"/>
      <sheetName val="U_R_A_-_PLASTERING26"/>
      <sheetName val="U_R_A_-_TILING26"/>
      <sheetName val="U_R_A_-_GRANITE26"/>
      <sheetName val="V_C_2_-_EARTHWORK26"/>
      <sheetName val="V_C_9_-_CERAMIC26"/>
      <sheetName val="V_C_9_-_FINISHES26"/>
      <sheetName val="BOQ_Direct_selling_cost27"/>
      <sheetName val="PointNo_525"/>
      <sheetName val="Elemental_Buildup25"/>
      <sheetName val="Working_for_RCC27"/>
      <sheetName val="B185-B-9_126"/>
      <sheetName val="B185-B-9_226"/>
      <sheetName val="B09_126"/>
      <sheetName val="w't_table25"/>
      <sheetName val="PMWeb_data26"/>
      <sheetName val="Chiet_t25"/>
      <sheetName val="Staffing_and_Rates_IA25"/>
      <sheetName val="Index_List25"/>
      <sheetName val="Type_List25"/>
      <sheetName val="File_Types25"/>
      <sheetName val="Division_254"/>
      <sheetName val="Division_425"/>
      <sheetName val="Division_525"/>
      <sheetName val="Division_625"/>
      <sheetName val="Division_725"/>
      <sheetName val="Division_825"/>
      <sheetName val="Division_925"/>
      <sheetName val="Division_1025"/>
      <sheetName val="Division_1225"/>
      <sheetName val="Division_1425"/>
      <sheetName val="Division_2128"/>
      <sheetName val="Division_2226"/>
      <sheetName val="Division_2325"/>
      <sheetName val="Division_2625"/>
      <sheetName val="Division_2725"/>
      <sheetName val="Division_2825"/>
      <sheetName val="Division_3125"/>
      <sheetName val="Division_3225"/>
      <sheetName val="Division_3325"/>
      <sheetName val="Material_List_25"/>
      <sheetName val="2_2)Revised_Cash_Flow25"/>
      <sheetName val="SS_MH26"/>
      <sheetName val="입찰내역_발주처_양식25"/>
      <sheetName val="LIST_DO_NOT_REMOVE24"/>
      <sheetName val="Rate_summary22"/>
      <sheetName val="Employee_List23"/>
      <sheetName val="B6_2_24"/>
      <sheetName val="Project_Cost_Breakdown23"/>
      <sheetName val="Summary_of_Work23"/>
      <sheetName val="PRECAST_lightconc-II27"/>
      <sheetName val="final_abstract27"/>
      <sheetName val="Staff_Acco_23"/>
      <sheetName val="TBAL9697_-group_wise__sdpl23"/>
      <sheetName val="SITE_WORK22"/>
      <sheetName val="Item-_Compact23"/>
      <sheetName val="E_&amp;_R23"/>
      <sheetName val="train_cash22"/>
      <sheetName val="accom_cash22"/>
      <sheetName val="INDIGINEOUS_ITEMS_22"/>
      <sheetName val="Рабочий_лист22"/>
      <sheetName val="Mall_waterproofing22"/>
      <sheetName val="MSCP_waterproofing22"/>
      <sheetName val="RAB_AR&amp;STR22"/>
      <sheetName val="Annex_1_Sect_3a23"/>
      <sheetName val="Annex_1_Sect_3a_123"/>
      <sheetName val="Annex_1_Sect_3b23"/>
      <sheetName val="Annex_1_Sect_3c23"/>
      <sheetName val="HOURLY_RATES23"/>
      <sheetName val="PT_141-_Site_A_Landscape22"/>
      <sheetName val="d-safe_DELUXE22"/>
      <sheetName val="Back_up22"/>
      <sheetName val="Duct_Accesories22"/>
      <sheetName val="Common_Variables22"/>
      <sheetName val="????_???_??22"/>
      <sheetName val="Labour_&amp;_Plant22"/>
      <sheetName val="Ave_wtd_rates22"/>
      <sheetName val="Debits_as_on_12_04_0822"/>
      <sheetName val="STAFFSCHED_22"/>
      <sheetName val="TRIAL_BALANCE22"/>
      <sheetName val="Risk_Breakdown_Structure21"/>
      <sheetName val="Resumo_Empreitadas18"/>
      <sheetName val="GPL_Revenu_Update22"/>
      <sheetName val="DO_NOT_TOUCH22"/>
      <sheetName val="Work_Type22"/>
      <sheetName val="AREA_OF_APPLICATION21"/>
      <sheetName val="Equipment_Rates17"/>
      <sheetName val="1_2_Staff_Schedule18"/>
      <sheetName val="Geneí¬_i21"/>
      <sheetName val="Qtys_ZamZam_(Del__before)14"/>
      <sheetName val="Qtys_Relocation_(Del_before)14"/>
      <sheetName val="_Qtys_Sub_&amp;_Tents_(Del__befor14"/>
      <sheetName val="Qtys__Signages_(Del__before)14"/>
      <sheetName val="Qtys_Temporary_Passages_(Del)14"/>
      <sheetName val="_Qtys_Ser__Rooms_(Del_before)14"/>
      <sheetName val="PROJECT_BRIEF(EX_NEW)22"/>
      <sheetName val="PPA_Summary18"/>
      <sheetName val="Mix_Design18"/>
      <sheetName val="steel_total21"/>
      <sheetName val="ELE_BOQ21"/>
      <sheetName val="Floor_Box_19"/>
      <sheetName val="%_prog_figs_-u5_and_total18"/>
      <sheetName val="Service_Type15"/>
      <sheetName val="Contract_Division15"/>
      <sheetName val="SubContract_Type15"/>
      <sheetName val="Z-_GENERAL_PRICE_SUMMARY18"/>
      <sheetName val="Cashflow_projection17"/>
      <sheetName val="Data_I_(2)14"/>
      <sheetName val="rEFERENCES_14"/>
      <sheetName val="[SHOPLIST_xls]7017"/>
      <sheetName val="[SHOPLIST_xls]70,17"/>
      <sheetName val="Base_BM-rebar17"/>
      <sheetName val="E_H_-_H__W_P_17"/>
      <sheetName val="E__H__Treatment_for_pile_cap17"/>
      <sheetName val="[SHOPLIST_xls][SHOPLIST_xls][17"/>
      <sheetName val="Dash_board17"/>
      <sheetName val="[SHOPLIST_xls]/VW17"/>
      <sheetName val="Site_Dev_BOQ17"/>
      <sheetName val="Attach_4-1814"/>
      <sheetName val="Materials_17"/>
      <sheetName val="Area_Breakdown_PER_LEVEL_LINK17"/>
      <sheetName val="Cost_Heading14"/>
      <sheetName val="D_&amp;_W_sizes14"/>
      <sheetName val="SOPMA_DD14"/>
      <sheetName val="BOQ_(2)8"/>
      <sheetName val="LABOUR_RATE8"/>
      <sheetName val="Material_Rate8"/>
      <sheetName val="Labor_abs-PW8"/>
      <sheetName val="Labor_abs-NMR8"/>
      <sheetName val="Form_617"/>
      <sheetName val="Combined_Results_8"/>
      <sheetName val="P-100_MRF_DB_R114"/>
      <sheetName val="[SHOPLIST_xls]70,/0s«_iÆø_í¬_17"/>
      <sheetName val="[SHOPLIST_xls]70?,/0?s«i?Æøí¬17"/>
      <sheetName val="CF_Input17"/>
      <sheetName val="DATA_INPUT17"/>
      <sheetName val="Vordruck-Nr__7_1_3_D17"/>
      <sheetName val="M&amp;A_D17"/>
      <sheetName val="M&amp;A_E17"/>
      <sheetName val="M&amp;A_G17"/>
      <sheetName val="Labour_Costs17"/>
      <sheetName val="Data_Sheet17"/>
      <sheetName val="BLOCK-A_(MEA_SHEET)17"/>
      <sheetName val="tender_allowances17"/>
      <sheetName val="_Summary_BKG_03417"/>
      <sheetName val="BILL_3R17"/>
      <sheetName val="Ewaan_Show_Kitchen_(2)14"/>
      <sheetName val="Cash_Flow_Working14"/>
      <sheetName val="2F_회의실견적(5_14_일대)10"/>
      <sheetName val="_HIT-&gt;HMC_견적(3900)10"/>
      <sheetName val="Appendix_B10"/>
      <sheetName val="Risk_Register17"/>
      <sheetName val="Revised_Front_Page17"/>
      <sheetName val="Diff_Run01&amp;Run0217"/>
      <sheetName val="CCS_Summary17"/>
      <sheetName val="1_Carillion_Staff17"/>
      <sheetName val="_2_Staff_&amp;_Gen_labour17"/>
      <sheetName val="3_Offices17"/>
      <sheetName val="4_TempServ17"/>
      <sheetName val="__5_Temp_Wks17"/>
      <sheetName val="_6_Addn_Plant17"/>
      <sheetName val="_7__Transport17"/>
      <sheetName val="_8_Testing17"/>
      <sheetName val="9__Miscellaneous17"/>
      <sheetName val="10__Design17"/>
      <sheetName val="_11_Insurances17"/>
      <sheetName val="_12_Client_Req_17"/>
      <sheetName val="Risk_List17"/>
      <sheetName val="Track_of_Changes17"/>
      <sheetName val="Bill_8_Doors_&amp;_Windows17"/>
      <sheetName val="Bill_9_Finishes_17"/>
      <sheetName val="Bill_10_Specialities17"/>
      <sheetName val="Bill_1017"/>
      <sheetName val="MN_T_B_14"/>
      <sheetName val="PRICE_INFO14"/>
      <sheetName val="RC_SUMMARY14"/>
      <sheetName val="LABOUR_PRODUCTIVITY-TAV14"/>
      <sheetName val="MATERIAL_PRICES14"/>
      <sheetName val="kppl_pl8"/>
      <sheetName val="Basic_Rates8"/>
      <sheetName val="Labour_Rate_14"/>
      <sheetName val="Div_07_Thermal_&amp;_Moisture8"/>
      <sheetName val="Data_Validation8"/>
      <sheetName val="Div26_-_Elect8"/>
      <sheetName val="CHUNG_CU_CARRILON8"/>
      <sheetName val="precast_RC_element8"/>
      <sheetName val="pile_Fabrication8"/>
      <sheetName val="[SHOPLIST_xls][SHOPLIST_xls]/V6"/>
      <sheetName val="[SHOPLIST_xls]70,/0s«iÆøí¬i24"/>
      <sheetName val="[SHOPLIST_xls]_VW__VU________10"/>
      <sheetName val="[SHOPLIST_xls]70___0_s__i____14"/>
      <sheetName val="[SHOPLIST_xls]70___0_s__i____15"/>
      <sheetName val="[SHOPLIST_xls]_VW__VU________11"/>
      <sheetName val="[SHOPLIST_xls]70___0_s__i____16"/>
      <sheetName val="[SHOPLIST_xls]70_x005f_x0000___0_x0_6"/>
      <sheetName val="[SHOPLIST_xls]70___0_s__i____17"/>
      <sheetName val="[SHOPLIST_xls]_VW__VU________12"/>
      <sheetName val="[SHOPLIST_xls]70___0_s__i____18"/>
      <sheetName val="[SHOPLIST_xls]_VW__VU________13"/>
      <sheetName val="[SHOPLIST_xls]70___0_s__i____19"/>
      <sheetName val="[SHOPLIST_xls]70_x005f_x0000___0_x0_7"/>
      <sheetName val="[SHOPLIST_xls]70___0_s__i____20"/>
      <sheetName val="[SHOPLIST_xls]_VW__VU________14"/>
      <sheetName val="[SHOPLIST_xls]_SHOPLIST_xls_464"/>
      <sheetName val="[SHOPLIST_xls]_SHOPLIST_xls_465"/>
      <sheetName val="[SHOPLIST_xls]_SHOPLIST_xls_466"/>
      <sheetName val="[SHOPLIST_xls]_SHOPLIST_xls_467"/>
      <sheetName val="[SHOPLIST_xls]_SHOPLIST_xls_468"/>
      <sheetName val="[SHOPLIST_xls]_SHOPLIST_xls_469"/>
      <sheetName val="[SHOPLIST_xls]_SHOPLIST_xls_470"/>
      <sheetName val="[SHOPLIST_xls]_SHOPLIST_xls_471"/>
      <sheetName val="[SHOPLIST_xls]_SHOPLIST_xls_472"/>
      <sheetName val="[SHOPLIST_xls]_SHOPLIST_xls_473"/>
      <sheetName val="[SHOPLIST_xls]_SHOPLIST_xls_474"/>
      <sheetName val="[SHOPLIST_xls]_SHOPLIST_xls_475"/>
      <sheetName val="[SHOPLIST_xls]_SHOPLIST_xls_476"/>
      <sheetName val="[SHOPLIST_xls]_SHOPLIST_xls_477"/>
      <sheetName val="[SHOPLIST_xls]_SHOPLIST_xls_478"/>
      <sheetName val="[SHOPLIST_xls]_SHOPLIST_xls_479"/>
      <sheetName val="[SHOPLIST_xls]_SHOPLIST_xls_480"/>
      <sheetName val="[SHOPLIST_xls]_SHOPLIST_xls_481"/>
      <sheetName val="[SHOPLIST_xls]_SHOPLIST_xls_482"/>
      <sheetName val="[SHOPLIST_xls]_SHOPLIST_xls_483"/>
      <sheetName val="[SHOPLIST_xls]_SHOPLIST_xls_484"/>
      <sheetName val="[SHOPLIST_xls]_SHOPLIST_xls_485"/>
      <sheetName val="[SHOPLIST_xls]_SHOPLIST_xls_486"/>
      <sheetName val="[SHOPLIST_xls]_SHOPLIST_xls_487"/>
      <sheetName val="[SHOPLIST_xls]_SHOPLIST_xls_488"/>
      <sheetName val="[SHOPLIST_xls]_SHOPLIST_xls_489"/>
      <sheetName val="[SHOPLIST_xls]_SHOPLIST_xls_490"/>
      <sheetName val="[SHOPLIST_xls]_SHOPLIST_xls_491"/>
      <sheetName val="[SHOPLIST_xls]_SHOPLIST_xls_492"/>
      <sheetName val="[SHOPLIST_xls]_SHOPLIST_xls_493"/>
      <sheetName val="[SHOPLIST_xls]_SHOPLIST_xls_494"/>
      <sheetName val="[SHOPLIST_xls]_SHOPLIST_xls_495"/>
      <sheetName val="[SHOPLIST_xls]_SHOPLIST_xls_496"/>
      <sheetName val="[SHOPLIST_xls]_SHOPLIST_xls_497"/>
      <sheetName val="[SHOPLIST_xls]_SHOPLIST_xls_498"/>
      <sheetName val="[SHOPLIST_xls]_SHOPLIST_xls_499"/>
      <sheetName val="[SHOPLIST_xls]_SHOPLIST_xls_500"/>
      <sheetName val="[SHOPLIST_xls]_SHOPLIST_xls_501"/>
      <sheetName val="[SHOPLIST_xls]_SHOPLIST_xls_502"/>
      <sheetName val="[SHOPLIST_xls]_SHOPLIST_xls_503"/>
      <sheetName val="[SHOPLIST_xls]_SHOPLIST_xls_504"/>
      <sheetName val="[SHOPLIST_xls]_SHOPLIST_xls_505"/>
      <sheetName val="[SHOPLIST_xls]_SHOPLIST_xls_506"/>
      <sheetName val="[SHOPLIST_xls]_SHOPLIST_xls_507"/>
      <sheetName val="[SHOPLIST_xls]_SHOPLIST_xls_508"/>
      <sheetName val="[SHOPLIST_xls]_SHOPLIST_xls_509"/>
      <sheetName val="[SHOPLIST_xls]_SHOPLIST_xls_510"/>
      <sheetName val="[SHOPLIST_xls]_SHOPLIST_xls_511"/>
      <sheetName val="[SHOPLIST_xls]_SHOPLIST_xls_512"/>
      <sheetName val="[SHOPLIST_xls]_SHOPLIST_xls_513"/>
      <sheetName val="[SHOPLIST_xls]_SHOPLIST_xls_514"/>
      <sheetName val="[SHOPLIST_xls]_SHOPLIST_xls_515"/>
      <sheetName val="[SHOPLIST_xls]_SHOPLIST_xls_516"/>
      <sheetName val="[SHOPLIST_xls]_SHOPLIST_xls_517"/>
      <sheetName val="[SHOPLIST_xls]_SHOPLIST_xls_518"/>
      <sheetName val="[SHOPLIST_xls]_SHOPLIST_xls_519"/>
      <sheetName val="[SHOPLIST_xls]_SHOPLIST_xls_520"/>
      <sheetName val="[SHOPLIST_xls]_SHOPLIST_xls_521"/>
      <sheetName val="[SHOPLIST_xls]_SHOPLIST_xls_522"/>
      <sheetName val="[SHOPLIST_xls]_SHOPLIST_xls_523"/>
      <sheetName val="[SHOPLIST_xls]_SHOPLIST_xls_524"/>
      <sheetName val="[SHOPLIST_xls]_SHOPLIST_xls_525"/>
      <sheetName val="[SHOPLIST_xls]_SHOPLIST_xls_526"/>
      <sheetName val="[SHOPLIST_xls]_SHOPLIST_xls_527"/>
      <sheetName val="[SHOPLIST_xls]_SHOPLIST_xls_528"/>
      <sheetName val="[SHOPLIST_xls]_SHOPLIST_xls_529"/>
      <sheetName val="[SHOPLIST_xls]_SHOPLIST_xls_530"/>
      <sheetName val="[SHOPLIST_xls]_SHOPLIST_xls_531"/>
      <sheetName val="[SHOPLIST_xls]_SHOPLIST_xls_532"/>
      <sheetName val="[SHOPLIST_xls]_SHOPLIST_xls_533"/>
      <sheetName val="[SHOPLIST_xls]_SHOPLIST_xls_534"/>
      <sheetName val="[SHOPLIST_xls]_SHOPLIST_xls_535"/>
      <sheetName val="[SHOPLIST_xls]_SHOPLIST_xls_536"/>
      <sheetName val="[SHOPLIST_xls]70_x005f_x005f_x005f_x0000__5"/>
      <sheetName val="[SHOPLIST_xls]_SHOPLIST_xls_537"/>
      <sheetName val="[SHOPLIST_xls]_SHOPLIST_xls_538"/>
      <sheetName val="[SHOPLIST_xls]_SHOPLIST_xls_539"/>
      <sheetName val="[SHOPLIST_xls]_SHOPLIST_xls_540"/>
      <sheetName val="[SHOPLIST_xls]_SHOPLIST_xls_541"/>
      <sheetName val="[SHOPLIST_xls]_SHOPLIST_xls_542"/>
      <sheetName val="[SHOPLIST_xls]_SHOPLIST_xls_543"/>
      <sheetName val="[SHOPLIST_xls]_SHOPLIST_xls_544"/>
      <sheetName val="[SHOPLIST_xls]_SHOPLIST_xls_545"/>
      <sheetName val="[SHOPLIST_xls]_SHOPLIST_xls_546"/>
      <sheetName val="[SHOPLIST_xls]_SHOPLIST_xls_547"/>
      <sheetName val="[SHOPLIST_xls]_SHOPLIST_xls_548"/>
      <sheetName val="[SHOPLIST_xls]_SHOPLIST_xls_549"/>
      <sheetName val="[SHOPLIST_xls]_SHOPLIST_xls_550"/>
      <sheetName val="[SHOPLIST_xls]_SHOPLIST_xls_551"/>
      <sheetName val="[SHOPLIST_xls]_SHOPLIST_xls_552"/>
      <sheetName val="[SHOPLIST_xls]_SHOPLIST_xls_553"/>
      <sheetName val="[SHOPLIST_xls]_SHOPLIST_xls_554"/>
      <sheetName val="[SHOPLIST_xls]_SHOPLIST_xls_555"/>
      <sheetName val="[SHOPLIST_xls]_SHOPLIST_xls_556"/>
      <sheetName val="[SHOPLIST_xls]_SHOPLIST_xls_557"/>
      <sheetName val="[SHOPLIST_xls]_SHOPLIST_xls_558"/>
      <sheetName val="[SHOPLIST_xls]_SHOPLIST_xls_559"/>
      <sheetName val="[SHOPLIST_xls]_SHOPLIST_xls_560"/>
      <sheetName val="[SHOPLIST_xls]_SHOPLIST_xls_561"/>
      <sheetName val="[SHOPLIST_xls]_SHOPLIST_xls_562"/>
      <sheetName val="[SHOPLIST_xls]_SHOPLIST_xls_563"/>
      <sheetName val="[SHOPLIST_xls]_SHOPLIST_xls_564"/>
      <sheetName val="[SHOPLIST_xls]_SHOPLIST_xls_565"/>
      <sheetName val="[SHOPLIST_xls]_SHOPLIST_xls_566"/>
      <sheetName val="[SHOPLIST_xls]_SHOPLIST_xls_567"/>
      <sheetName val="[SHOPLIST_xls]_SHOPLIST_xls_568"/>
      <sheetName val="[SHOPLIST_xls]_SHOPLIST_xls_569"/>
      <sheetName val="[SHOPLIST_xls]_SHOPLIST_xls_570"/>
      <sheetName val="[SHOPLIST_xls]_SHOPLIST_xls_571"/>
      <sheetName val="[SHOPLIST_xls]_SHOPLIST_xls_572"/>
      <sheetName val="[SHOPLIST_xls]_SHOPLIST_xls_573"/>
      <sheetName val="[SHOPLIST_xls]_SHOPLIST_xls_574"/>
      <sheetName val="[SHOPLIST_xls]_SHOPLIST_xls_575"/>
      <sheetName val="[SHOPLIST_xls]_SHOPLIST_xls_576"/>
      <sheetName val="[SHOPLIST_xls]_SHOPLIST_xls_577"/>
      <sheetName val="[SHOPLIST_xls]_SHOPLIST_xls_578"/>
      <sheetName val="[SHOPLIST_xls]_SHOPLIST_xls_579"/>
      <sheetName val="[SHOPLIST_xls]_SHOPLIST_xls_580"/>
      <sheetName val="[SHOPLIST_xls]_SHOPLIST_xls_581"/>
      <sheetName val="[SHOPLIST_xls]_SHOPLIST_xls_582"/>
      <sheetName val="[SHOPLIST_xls]70___0_s__i____21"/>
      <sheetName val="[SHOPLIST_xls]_VW__VU________15"/>
      <sheetName val="[SHOPLIST_xls]70___0_s__i____22"/>
      <sheetName val="[SHOPLIST_xls]70_x005f_x0000___0_x0_8"/>
      <sheetName val="[SHOPLIST_xls]70___0_s__i____23"/>
      <sheetName val="[SHOPLIST_xls]_SHOPLIST_xls_583"/>
      <sheetName val="[SHOPLIST_xls]_VW__VU________16"/>
      <sheetName val="[SHOPLIST_xls]_SHOPLIST_xls_584"/>
      <sheetName val="[SHOPLIST_xls]_SHOPLIST_xls_585"/>
      <sheetName val="[SHOPLIST_xls]_SHOPLIST_xls_586"/>
      <sheetName val="[SHOPLIST_xls]_SHOPLIST_xls_587"/>
      <sheetName val="[SHOPLIST_xls]_SHOPLIST_xls_588"/>
      <sheetName val="[SHOPLIST_xls]_SHOPLIST_xls_589"/>
      <sheetName val="[SHOPLIST_xls]_SHOPLIST_xls_590"/>
      <sheetName val="[SHOPLIST_xls]_SHOPLIST_xls_591"/>
      <sheetName val="[SHOPLIST_xls]_SHOPLIST_xls_592"/>
      <sheetName val="[SHOPLIST_xls]_SHOPLIST_xls_593"/>
      <sheetName val="[SHOPLIST_xls]_SHOPLIST_xls_594"/>
      <sheetName val="[SHOPLIST_xls]_SHOPLIST_xls_595"/>
      <sheetName val="[SHOPLIST_xls]_SHOPLIST_xls_596"/>
      <sheetName val="[SHOPLIST_xls]_SHOPLIST_xls_597"/>
      <sheetName val="[SHOPLIST_xls]_SHOPLIST_xls_598"/>
      <sheetName val="[SHOPLIST_xls]_SHOPLIST_xls_599"/>
      <sheetName val="[SHOPLIST_xls]_SHOPLIST_xls_600"/>
      <sheetName val="[SHOPLIST_xls]_SHOPLIST_xls_601"/>
      <sheetName val="[SHOPLIST_xls]_SHOPLIST_xls_602"/>
      <sheetName val="[SHOPLIST_xls]_SHOPLIST_xls_603"/>
      <sheetName val="[SHOPLIST_xls]_SHOPLIST_xls_604"/>
      <sheetName val="[SHOPLIST_xls]_SHOPLIST_xls_605"/>
      <sheetName val="[SHOPLIST_xls]_SHOPLIST_xls_606"/>
      <sheetName val="[SHOPLIST_xls]_SHOPLIST_xls_607"/>
      <sheetName val="[SHOPLIST_xls]_SHOPLIST_xls_608"/>
      <sheetName val="[SHOPLIST_xls]_SHOPLIST_xls_609"/>
      <sheetName val="[SHOPLIST_xls]_SHOPLIST_xls_610"/>
      <sheetName val="[SHOPLIST_xls]_SHOPLIST_xls_611"/>
      <sheetName val="[SHOPLIST_xls]_SHOPLIST_xls_612"/>
      <sheetName val="[SHOPLIST_xls]_SHOPLIST_xls_613"/>
      <sheetName val="[SHOPLIST_xls]_SHOPLIST_xls_614"/>
      <sheetName val="[SHOPLIST_xls]_SHOPLIST_xls_615"/>
      <sheetName val="[SHOPLIST_xls]_SHOPLIST_xls_616"/>
      <sheetName val="[SHOPLIST_xls]_SHOPLIST_xls_617"/>
      <sheetName val="[SHOPLIST_xls]_SHOPLIST_xls_618"/>
      <sheetName val="[SHOPLIST_xls]_SHOPLIST_xls_619"/>
      <sheetName val="[SHOPLIST_xls]_SHOPLIST_xls_620"/>
      <sheetName val="[SHOPLIST_xls]_SHOPLIST_xls_621"/>
      <sheetName val="[SHOPLIST_xls]_SHOPLIST_xls_622"/>
      <sheetName val="[SHOPLIST_xls]_SHOPLIST_xls_623"/>
      <sheetName val="[SHOPLIST_xls]_SHOPLIST_xls_624"/>
      <sheetName val="[SHOPLIST_xls]_SHOPLIST_xls_625"/>
      <sheetName val="[SHOPLIST_xls]_SHOPLIST_xls_626"/>
      <sheetName val="[SHOPLIST_xls]_SHOPLIST_xls_627"/>
      <sheetName val="[SHOPLIST_xls]_SHOPLIST_xls_628"/>
      <sheetName val="[SHOPLIST_xls]_SHOPLIST_xls_629"/>
      <sheetName val="[SHOPLIST_xls]_SHOPLIST_xls_630"/>
      <sheetName val="[SHOPLIST_xls]_SHOPLIST_xls_631"/>
      <sheetName val="[SHOPLIST_xls]_SHOPLIST_xls_632"/>
      <sheetName val="[SHOPLIST_xls]_SHOPLIST_xls_633"/>
      <sheetName val="[SHOPLIST_xls]_SHOPLIST_xls_634"/>
      <sheetName val="[SHOPLIST_xls]_SHOPLIST_xls_635"/>
      <sheetName val="[SHOPLIST_xls]_SHOPLIST_xls_636"/>
      <sheetName val="[SHOPLIST_xls]_SHOPLIST_xls_637"/>
      <sheetName val="[SHOPLIST_xls]_SHOPLIST_xls_638"/>
      <sheetName val="[SHOPLIST_xls]_SHOPLIST_xls_639"/>
      <sheetName val="[SHOPLIST_xls]_SHOPLIST_xls_640"/>
      <sheetName val="[SHOPLIST_xls]_SHOPLIST_xls_641"/>
      <sheetName val="[SHOPLIST_xls]_SHOPLIST_xls_642"/>
      <sheetName val="[SHOPLIST_xls]_SHOPLIST_xls_643"/>
      <sheetName val="[SHOPLIST_xls]_SHOPLIST_xls_644"/>
      <sheetName val="[SHOPLIST_xls]_SHOPLIST_xls_645"/>
      <sheetName val="[SHOPLIST_xls]_SHOPLIST_xls_646"/>
      <sheetName val="[SHOPLIST_xls]_SHOPLIST_xls_647"/>
      <sheetName val="[SHOPLIST_xls]_SHOPLIST_xls_648"/>
      <sheetName val="[SHOPLIST_xls]_SHOPLIST_xls_649"/>
      <sheetName val="[SHOPLIST_xls]_SHOPLIST_xls_650"/>
      <sheetName val="[SHOPLIST_xls]_SHOPLIST_xls_651"/>
      <sheetName val="[SHOPLIST_xls]_SHOPLIST_xls_652"/>
      <sheetName val="[SHOPLIST_xls]_SHOPLIST_xls_653"/>
      <sheetName val="[SHOPLIST_xls]_SHOPLIST_xls_654"/>
      <sheetName val="[SHOPLIST_xls]_SHOPLIST_xls_655"/>
      <sheetName val="[SHOPLIST_xls]_SHOPLIST_xls_656"/>
      <sheetName val="[SHOPLIST_xls]_SHOPLIST_xls_657"/>
      <sheetName val="[SHOPLIST_xls]_SHOPLIST_xls_658"/>
      <sheetName val="[SHOPLIST_xls]_SHOPLIST_xls_659"/>
      <sheetName val="[SHOPLIST_xls]_SHOPLIST_xls_660"/>
      <sheetName val="[SHOPLIST_xls]_SHOPLIST_xls_661"/>
      <sheetName val="[SHOPLIST_xls]_SHOPLIST_xls_662"/>
      <sheetName val="[SHOPLIST_xls]_SHOPLIST_xls_663"/>
      <sheetName val="[SHOPLIST_xls]_SHOPLIST_xls_664"/>
      <sheetName val="[SHOPLIST_xls]_SHOPLIST_xls_665"/>
      <sheetName val="[SHOPLIST_xls]_SHOPLIST_xls_666"/>
      <sheetName val="[SHOPLIST_xls]_SHOPLIST_xls_667"/>
      <sheetName val="[SHOPLIST_xls]_SHOPLIST_xls_668"/>
      <sheetName val="[SHOPLIST_xls]_SHOPLIST_xls_669"/>
      <sheetName val="[SHOPLIST_xls]_SHOPLIST_xls_670"/>
      <sheetName val="[SHOPLIST_xls]_SHOPLIST_xls_671"/>
      <sheetName val="[SHOPLIST_xls]_SHOPLIST_xls_672"/>
      <sheetName val="[SHOPLIST_xls]_SHOPLIST_xls_673"/>
      <sheetName val="[SHOPLIST_xls]_SHOPLIST_xls_674"/>
      <sheetName val="[SHOPLIST_xls]_SHOPLIST_xls_675"/>
      <sheetName val="[SHOPLIST_xls]_SHOPLIST_xls_676"/>
      <sheetName val="[SHOPLIST_xls]_SHOPLIST_xls_677"/>
      <sheetName val="[SHOPLIST_xls]_SHOPLIST_xls_678"/>
      <sheetName val="[SHOPLIST_xls]_SHOPLIST_xls_679"/>
      <sheetName val="[SHOPLIST_xls]_SHOPLIST_xls_680"/>
      <sheetName val="[SHOPLIST_xls]_SHOPLIST_xls_681"/>
      <sheetName val="[SHOPLIST_xls]_SHOPLIST_xls_682"/>
      <sheetName val="[SHOPLIST_xls]_SHOPLIST_xls_683"/>
      <sheetName val="[SHOPLIST_xls]_SHOPLIST_xls_684"/>
      <sheetName val="[SHOPLIST_xls]_SHOPLIST_xls_685"/>
      <sheetName val="[SHOPLIST_xls]_SHOPLIST_xls_686"/>
      <sheetName val="[SHOPLIST_xls]_SHOPLIST_xls_687"/>
      <sheetName val="[SHOPLIST_xls]_SHOPLIST_xls_688"/>
      <sheetName val="[SHOPLIST_xls]_SHOPLIST_xls_689"/>
      <sheetName val="[SHOPLIST_xls]_SHOPLIST_xls_690"/>
      <sheetName val="[SHOPLIST_xls]_SHOPLIST_xls_691"/>
      <sheetName val="[SHOPLIST_xls]_SHOPLIST_xls_692"/>
      <sheetName val="[SHOPLIST_xls]_SHOPLIST_xls_693"/>
      <sheetName val="[SHOPLIST_xls]_SHOPLIST_xls_694"/>
      <sheetName val="[SHOPLIST_xls]70_x005f_x005f_x005f_x0000__6"/>
      <sheetName val="Materials_Cost"/>
      <sheetName val="[SHOPLIST_xls]70,/0s«iÆøí¬i41"/>
      <sheetName val="[SHOPLIST_xls]70,/0s«iÆøí¬i51"/>
      <sheetName val="Rectangular_Duct"/>
      <sheetName val="Cost_Heaࡤing"/>
      <sheetName val="bill_no__3"/>
      <sheetName val="[SHOPLIST_xls]_SHOPLIST_xls_695"/>
      <sheetName val="[SHOPLIST_xls]_SHOPLIST_xls_696"/>
      <sheetName val="[SHOPLIST_xls]_SHOPLIST_xls_697"/>
      <sheetName val="[SHOPLIST_xls]_SHOPLIST_xls_698"/>
      <sheetName val="[SHOPLIST_xls]_SHOPLIST_xls_699"/>
      <sheetName val="[SHOPLIST_xls]_SHOPLIST_xls_700"/>
      <sheetName val="[SHOPLIST_xls]_SHOPLIST_xls_701"/>
      <sheetName val="[SHOPLIST_xls]_SHOPLIST_xls_702"/>
      <sheetName val="[SHOPLIST_xls]_SHOPLIST_xls_703"/>
      <sheetName val="[SHOPLIST_xls]_SHOPLIST_xls_704"/>
      <sheetName val="[SHOPLIST_xls]_SHOPLIST_xls_705"/>
      <sheetName val="[SHOPLIST_xls]_SHOPLIST_xls_706"/>
      <sheetName val="[SHOPLIST_xls]_SHOPLIST_xls_707"/>
      <sheetName val="[SHOPLIST_xls]_SHOPLIST_xls_708"/>
      <sheetName val="[SHOPLIST_xls]_SHOPLIST_xls_709"/>
      <sheetName val="[SHOPLIST_xls]_SHOPLIST_xls_710"/>
      <sheetName val="[SHOPLIST_xls]_SHOPLIST_xls_711"/>
      <sheetName val="[SHOPLIST_xls]_SHOPLIST_xls_712"/>
      <sheetName val="[SHOPLIST_xls]_SHOPLIST_xls_713"/>
      <sheetName val="[SHOPLIST_xls]_SHOPLIST_xls_714"/>
      <sheetName val="[SHOPLIST_xls]_SHOPLIST_xls_715"/>
      <sheetName val="[SHOPLIST_xls]_SHOPLIST_xls_716"/>
      <sheetName val="[SHOPLIST_xls]_SHOPLIST_xls_717"/>
      <sheetName val="[SHOPLIST_xls]_SHOPLIST_xls_718"/>
      <sheetName val="[SHOPLIST_xls]_SHOPLIST_xls_719"/>
      <sheetName val="[SHOPLIST_xls]_SHOPLIST_xls_720"/>
      <sheetName val="[SHOPLIST_xls]_SHOPLIST_xls_721"/>
      <sheetName val="[SHOPLIST_xls]_SHOPLIST_xls_722"/>
      <sheetName val="[SHOPLIST_xls]_SHOPLIST_xls_723"/>
      <sheetName val="[SHOPLIST_xls]_SHOPLIST_xls_724"/>
      <sheetName val="[SHOPLIST_xls]_SHOPLIST_xls_725"/>
      <sheetName val="[SHOPLIST_xls]_SHOPLIST_xls_726"/>
      <sheetName val="[SHOPLIST_xls]70___0_s__i____24"/>
      <sheetName val="[SHOPLIST_xls]_VW__VU________17"/>
      <sheetName val="[SHOPLIST_xls]70___0_s__i____25"/>
      <sheetName val="[SHOPLIST_xls]70_x005f_x0000___0_x0_9"/>
      <sheetName val="[SHOPLIST_xls]70___0_s__i____26"/>
      <sheetName val="[SHOPLIST_xls]_SHOPLIST_xls_727"/>
      <sheetName val="[SHOPLIST_xls]_VW__VU________18"/>
      <sheetName val="[SHOPLIST_xls]_SHOPLIST_xls_728"/>
      <sheetName val="[SHOPLIST_xls]_SHOPLIST_xls_729"/>
      <sheetName val="[SHOPLIST_xls]_SHOPLIST_xls_730"/>
      <sheetName val="[SHOPLIST_xls]_SHOPLIST_xls_731"/>
      <sheetName val="[SHOPLIST_xls]_SHOPLIST_xls_732"/>
      <sheetName val="[SHOPLIST_xls]_SHOPLIST_xls_733"/>
      <sheetName val="[SHOPLIST_xls]_SHOPLIST_xls_734"/>
      <sheetName val="[SHOPLIST_xls]_SHOPLIST_xls_735"/>
      <sheetName val="[SHOPLIST_xls]_SHOPLIST_xls_736"/>
      <sheetName val="[SHOPLIST_xls]_SHOPLIST_xls_737"/>
      <sheetName val="[SHOPLIST_xls]_SHOPLIST_xls_738"/>
      <sheetName val="[SHOPLIST_xls]_SHOPLIST_xls_739"/>
      <sheetName val="[SHOPLIST_xls]_SHOPLIST_xls_740"/>
      <sheetName val="[SHOPLIST_xls]_SHOPLIST_xls_741"/>
      <sheetName val="[SHOPLIST_xls]_SHOPLIST_xls_742"/>
      <sheetName val="[SHOPLIST_xls]_SHOPLIST_xls_743"/>
      <sheetName val="[SHOPLIST_xls]_SHOPLIST_xls_744"/>
      <sheetName val="[SHOPLIST_xls]_SHOPLIST_xls_745"/>
      <sheetName val="[SHOPLIST_xls]_SHOPLIST_xls_746"/>
      <sheetName val="[SHOPLIST_xls]_SHOPLIST_xls_747"/>
      <sheetName val="[SHOPLIST_xls]_SHOPLIST_xls_748"/>
      <sheetName val="[SHOPLIST_xls]_SHOPLIST_xls_749"/>
      <sheetName val="[SHOPLIST_xls]_SHOPLIST_xls_750"/>
      <sheetName val="[SHOPLIST_xls]_SHOPLIST_xls_751"/>
      <sheetName val="[SHOPLIST_xls]_SHOPLIST_xls_752"/>
      <sheetName val="[SHOPLIST_xls]_SHOPLIST_xls_753"/>
      <sheetName val="[SHOPLIST_xls]_SHOPLIST_xls_754"/>
      <sheetName val="[SHOPLIST_xls]_SHOPLIST_xls_755"/>
      <sheetName val="[SHOPLIST_xls]_SHOPLIST_xls_756"/>
      <sheetName val="[SHOPLIST_xls]_SHOPLIST_xls_757"/>
      <sheetName val="[SHOPLIST_xls]_SHOPLIST_xls_758"/>
      <sheetName val="[SHOPLIST_xls]_SHOPLIST_xls_759"/>
      <sheetName val="[SHOPLIST_xls]_SHOPLIST_xls_760"/>
      <sheetName val="[SHOPLIST_xls]_SHOPLIST_xls_761"/>
      <sheetName val="[SHOPLIST_xls]_SHOPLIST_xls_762"/>
      <sheetName val="[SHOPLIST_xls]_SHOPLIST_xls_763"/>
      <sheetName val="[SHOPLIST_xls]_SHOPLIST_xls_764"/>
      <sheetName val="[SHOPLIST_xls]_SHOPLIST_xls_765"/>
      <sheetName val="[SHOPLIST_xls]_SHOPLIST_xls_766"/>
      <sheetName val="[SHOPLIST_xls]_SHOPLIST_xls_767"/>
      <sheetName val="[SHOPLIST_xls]_SHOPLIST_xls_768"/>
      <sheetName val="[SHOPLIST_xls]_SHOPLIST_xls_769"/>
      <sheetName val="[SHOPLIST_xls]_SHOPLIST_xls_770"/>
      <sheetName val="[SHOPLIST_xls]_SHOPLIST_xls_771"/>
      <sheetName val="[SHOPLIST_xls]_SHOPLIST_xls_772"/>
      <sheetName val="[SHOPLIST_xls]_SHOPLIST_xls_773"/>
      <sheetName val="[SHOPLIST_xls]_SHOPLIST_xls_774"/>
      <sheetName val="[SHOPLIST_xls]_SHOPLIST_xls_775"/>
      <sheetName val="[SHOPLIST_xls]_SHOPLIST_xls_776"/>
      <sheetName val="[SHOPLIST_xls]_SHOPLIST_xls_777"/>
      <sheetName val="[SHOPLIST_xls]_SHOPLIST_xls_778"/>
      <sheetName val="[SHOPLIST_xls]_SHOPLIST_xls_779"/>
      <sheetName val="[SHOPLIST_xls]_SHOPLIST_xls_780"/>
      <sheetName val="[SHOPLIST_xls]_SHOPLIST_xls_781"/>
      <sheetName val="[SHOPLIST_xls]_SHOPLIST_xls_782"/>
      <sheetName val="[SHOPLIST_xls]_SHOPLIST_xls_783"/>
      <sheetName val="[SHOPLIST_xls]_SHOPLIST_xls_784"/>
      <sheetName val="[SHOPLIST_xls]_SHOPLIST_xls_785"/>
      <sheetName val="[SHOPLIST_xls]_SHOPLIST_xls_786"/>
      <sheetName val="[SHOPLIST_xls]_SHOPLIST_xls_787"/>
      <sheetName val="[SHOPLIST_xls]_SHOPLIST_xls_788"/>
      <sheetName val="[SHOPLIST_xls]_SHOPLIST_xls_789"/>
      <sheetName val="[SHOPLIST_xls]_SHOPLIST_xls_790"/>
      <sheetName val="[SHOPLIST_xls]_SHOPLIST_xls_791"/>
      <sheetName val="[SHOPLIST_xls]_SHOPLIST_xls_792"/>
      <sheetName val="[SHOPLIST_xls]_SHOPLIST_xls_793"/>
      <sheetName val="[SHOPLIST_xls]_SHOPLIST_xls_794"/>
      <sheetName val="[SHOPLIST_xls]_SHOPLIST_xls_795"/>
      <sheetName val="[SHOPLIST_xls]_SHOPLIST_xls_796"/>
      <sheetName val="[SHOPLIST_xls]_SHOPLIST_xls_797"/>
      <sheetName val="[SHOPLIST_xls]_SHOPLIST_xls_798"/>
      <sheetName val="[SHOPLIST_xls]_SHOPLIST_xls_799"/>
      <sheetName val="[SHOPLIST_xls]_SHOPLIST_xls_800"/>
      <sheetName val="[SHOPLIST_xls]_SHOPLIST_xls_801"/>
      <sheetName val="[SHOPLIST_xls]_SHOPLIST_xls_802"/>
      <sheetName val="[SHOPLIST_xls]_SHOPLIST_xls_803"/>
      <sheetName val="[SHOPLIST_xls]_SHOPLIST_xls_804"/>
      <sheetName val="[SHOPLIST_xls]_SHOPLIST_xls_805"/>
      <sheetName val="[SHOPLIST_xls]_SHOPLIST_xls_806"/>
      <sheetName val="[SHOPLIST_xls]_SHOPLIST_xls_807"/>
      <sheetName val="[SHOPLIST_xls]_SHOPLIST_xls_808"/>
      <sheetName val="[SHOPLIST_xls]_SHOPLIST_xls_809"/>
      <sheetName val="[SHOPLIST_xls]_SHOPLIST_xls_810"/>
      <sheetName val="[SHOPLIST_xls]_SHOPLIST_xls_811"/>
      <sheetName val="[SHOPLIST_xls]_SHOPLIST_xls_812"/>
      <sheetName val="[SHOPLIST_xls]_SHOPLIST_xls_813"/>
      <sheetName val="[SHOPLIST_xls]_SHOPLIST_xls_814"/>
      <sheetName val="[SHOPLIST_xls]_SHOPLIST_xls_815"/>
      <sheetName val="[SHOPLIST_xls]_SHOPLIST_xls_816"/>
      <sheetName val="[SHOPLIST_xls]_SHOPLIST_xls_817"/>
      <sheetName val="[SHOPLIST_xls]_SHOPLIST_xls_818"/>
      <sheetName val="[SHOPLIST_xls]_SHOPLIST_xls_819"/>
      <sheetName val="[SHOPLIST_xls]_SHOPLIST_xls_820"/>
      <sheetName val="[SHOPLIST_xls]_SHOPLIST_xls_821"/>
      <sheetName val="[SHOPLIST_xls]_SHOPLIST_xls_822"/>
      <sheetName val="[SHOPLIST_xls]_SHOPLIST_xls_823"/>
      <sheetName val="[SHOPLIST_xls]_SHOPLIST_xls_824"/>
      <sheetName val="[SHOPLIST_xls]_SHOPLIST_xls_825"/>
      <sheetName val="[SHOPLIST_xls]_SHOPLIST_xls_826"/>
      <sheetName val="[SHOPLIST_xls]_SHOPLIST_xls_827"/>
      <sheetName val="[SHOPLIST_xls]_SHOPLIST_xls_828"/>
      <sheetName val="[SHOPLIST_xls]_SHOPLIST_xls_829"/>
      <sheetName val="[SHOPLIST_xls]_SHOPLIST_xls_830"/>
      <sheetName val="[SHOPLIST_xls]_SHOPLIST_xls_831"/>
      <sheetName val="[SHOPLIST_xls]_SHOPLIST_xls_832"/>
      <sheetName val="[SHOPLIST_xls]_SHOPLIST_xls_833"/>
      <sheetName val="[SHOPLIST_xls]_SHOPLIST_xls_834"/>
      <sheetName val="[SHOPLIST_xls]_SHOPLIST_xls_835"/>
      <sheetName val="[SHOPLIST_xls]_SHOPLIST_xls_836"/>
      <sheetName val="[SHOPLIST_xls]_SHOPLIST_xls_837"/>
      <sheetName val="[SHOPLIST_xls]_SHOPLIST_xls_838"/>
      <sheetName val="[SHOPLIST_xls]70_x005f_x005f_x005f_x0000__7"/>
      <sheetName val="Unit_cost-_Drain-Protection-1_"/>
      <sheetName val="Unit_cost-_Drain-Protection-2"/>
      <sheetName val="_SHOPLIST_xls_70_x005f_x0000_,_0_x000"/>
      <sheetName val="HO_Costs"/>
      <sheetName val="[SHOPLIST_xls]70,/0s�i����i"/>
      <sheetName val="14267"/>
      <sheetName val="Services_InitialEst_UtilityServ"/>
      <sheetName val="FSA"/>
      <sheetName val="[SHOPLIST_xls]70,/0_x000"/>
      <sheetName val="satış_planı_(2)"/>
      <sheetName val="B_Room_W_Done_Progress"/>
      <sheetName val="SUMMARY_(ROOM)"/>
      <sheetName val="W_D_Prgress_Public_area"/>
      <sheetName val="SUMMARY_Public"/>
      <sheetName val="IPL_SCHEDULE"/>
      <sheetName val="Structured Cabling"/>
      <sheetName val="Technical"/>
      <sheetName val="VD-CALC"/>
      <sheetName val="内訳書"/>
      <sheetName val="[SHOPLIST.xls]_VW__VU________20"/>
      <sheetName val="[SHOPLIST.xls]_VW__VU________21"/>
      <sheetName val="[SHOPLIST.xls]70_x005f_x0000___0_x_11"/>
      <sheetName val="[SHOPLIST.xls]70___0_s__i____30"/>
      <sheetName val="[SHOPLIST.xls]70___0_s__i____31"/>
      <sheetName val="[SHOPLIST.xls]70_x005f_x005f_x005f_x0000__9"/>
      <sheetName val="5.1-AB"/>
      <sheetName val="[SHOPLIST.xls]70_x005f_x005f_x005f_x0000_10"/>
      <sheetName val="[SHOPLIST.xls]70___0_s__i____32"/>
      <sheetName val="[SHOPLIST.xls]_VW__VU________22"/>
      <sheetName val="[SHOPLIST.xls]_VW__VU________23"/>
      <sheetName val="[SHOPLIST.xls]70_x005f_x0000___0_x_12"/>
      <sheetName val="[SHOPLIST.xls]70___0_s__i____33"/>
      <sheetName val="[SHOPLIST.xls]70___0_s__i____34"/>
      <sheetName val="[SHOPLIST.xls]70___0_s__i____35"/>
      <sheetName val="[SHOPLIST.xls]70_x005f_x005f_x005f_x0000_11"/>
      <sheetName val="Ramp data"/>
      <sheetName val="Lower Ground"/>
      <sheetName val="Income"/>
      <sheetName val="Letting"/>
      <sheetName val="UBR"/>
      <sheetName val="PPlay_Data"/>
      <sheetName val="Cap Cost"/>
      <sheetName val="Control"/>
      <sheetName val="RLV Calc"/>
      <sheetName val="Costs (dev)"/>
      <sheetName val="Bluewater NPV - sell January"/>
      <sheetName val="Calcs"/>
      <sheetName val="Upper Ground"/>
      <sheetName val="D&amp;C Calcs"/>
      <sheetName val="CA Upside_Downside Old"/>
      <sheetName val="RBD_ENG"/>
      <sheetName val="RBD_SLD_RLD"/>
      <sheetName val="V_Summary"/>
      <sheetName val="Product_Sheet40"/>
      <sheetName val="[SHOPLIST_xls]_SHOPLIST_xls_839"/>
      <sheetName val="[SHOPLIST_xls]_SHOPLIST_xls_840"/>
      <sheetName val="[SHOPLIST_xls]_SHOPLIST_xls_841"/>
      <sheetName val="[SHOPLIST_xls]_SHOPLIST_xls_842"/>
      <sheetName val="[SHOPLIST_xls]_SHOPLIST_xls_843"/>
      <sheetName val="[SHOPLIST_xls]_SHOPLIST_xls_844"/>
      <sheetName val="[SHOPLIST_xls]_SHOPLIST_xls_845"/>
      <sheetName val="[SHOPLIST_xls]_SHOPLIST_xls_846"/>
      <sheetName val="[SHOPLIST_xls]_SHOPLIST_xls_847"/>
      <sheetName val="[SHOPLIST_xls]_SHOPLIST_xls_848"/>
      <sheetName val="[SHOPLIST_xls]_SHOPLIST_xls_849"/>
      <sheetName val="[SHOPLIST_xls]_SHOPLIST_xls_850"/>
      <sheetName val="[SHOPLIST_xls]_SHOPLIST_xls_851"/>
      <sheetName val="[SHOPLIST_xls]_SHOPLIST_xls_852"/>
      <sheetName val="[SHOPLIST_xls]_SHOPLIST_xls_853"/>
      <sheetName val="[SHOPLIST_xls]_SHOPLIST_xls_854"/>
      <sheetName val="[SHOPLIST_xls]_SHOPLIST_xls_855"/>
      <sheetName val="[SHOPLIST_xls]_SHOPLIST_xls_856"/>
      <sheetName val="[SHOPLIST_xls]_SHOPLIST_xls_857"/>
      <sheetName val="[SHOPLIST_xls]_SHOPLIST_xls_858"/>
      <sheetName val="[SHOPLIST_xls]_SHOPLIST_xls_859"/>
      <sheetName val="[SHOPLIST_xls]_SHOPLIST_xls_860"/>
      <sheetName val="[SHOPLIST_xls]_SHOPLIST_xls_861"/>
      <sheetName val="[SHOPLIST_xls]_SHOPLIST_xls_862"/>
      <sheetName val="[SHOPLIST_xls]_SHOPLIST_xls_863"/>
      <sheetName val="[SHOPLIST_xls]_SHOPLIST_xls_864"/>
      <sheetName val="[SHOPLIST_xls]_SHOPLIST_xls_865"/>
      <sheetName val="[SHOPLIST_xls]_SHOPLIST_xls_866"/>
      <sheetName val="[SHOPLIST_xls]_SHOPLIST_xls_867"/>
      <sheetName val="[SHOPLIST_xls]_SHOPLIST_xls_868"/>
      <sheetName val="[SHOPLIST_xls]_SHOPLIST_xls_869"/>
      <sheetName val="[SHOPLIST_xls]_SHOPLIST_xls_870"/>
      <sheetName val="[SHOPLIST_xls]_SHOPLIST_xls_871"/>
      <sheetName val="[SHOPLIST_xls]_SHOPLIST_xls_872"/>
      <sheetName val="[SHOPLIST_xls]_SHOPLIST_xls_873"/>
      <sheetName val="[SHOPLIST_xls]_SHOPLIST_xls_874"/>
      <sheetName val="[SHOPLIST_xls]_SHOPLIST_xls_875"/>
      <sheetName val="[SHOPLIST_xls]_SHOPLIST_xls_876"/>
      <sheetName val="[SHOPLIST_xls]_SHOPLIST_xls_877"/>
      <sheetName val="[SHOPLIST_xls]_SHOPLIST_xls_878"/>
      <sheetName val="[SHOPLIST_xls]_SHOPLIST_xls_879"/>
      <sheetName val="[SHOPLIST_xls]_SHOPLIST_xls_880"/>
      <sheetName val="[SHOPLIST_xls]_SHOPLIST_xls_881"/>
      <sheetName val="[SHOPLIST_xls]_SHOPLIST_xls_882"/>
      <sheetName val="[SHOPLIST_xls]_SHOPLIST_xls_883"/>
      <sheetName val="[SHOPLIST_xls]_SHOPLIST_xls_884"/>
      <sheetName val="[SHOPLIST_xls]_SHOPLIST_xls_885"/>
      <sheetName val="[SHOPLIST_xls]_SHOPLIST_xls_886"/>
      <sheetName val="[SHOPLIST_xls]_SHOPLIST_xls_887"/>
      <sheetName val="[SHOPLIST_xls]_SHOPLIST_xls_888"/>
      <sheetName val="[SHOPLIST_xls]_SHOPLIST_xls_889"/>
      <sheetName val="[SHOPLIST_xls]_SHOPLIST_xls_890"/>
      <sheetName val="[SHOPLIST_xls]_SHOPLIST_xls_891"/>
      <sheetName val="[SHOPLIST_xls]_SHOPLIST_xls_892"/>
      <sheetName val="[SHOPLIST_xls]_SHOPLIST_xls_893"/>
      <sheetName val="[SHOPLIST_xls]_SHOPLIST_xls_894"/>
      <sheetName val="[SHOPLIST_xls]_SHOPLIST_xls_895"/>
      <sheetName val="[SHOPLIST_xls]_SHOPLIST_xls_896"/>
      <sheetName val="[SHOPLIST_xls]_SHOPLIST_xls_897"/>
      <sheetName val="[SHOPLIST_xls]_SHOPLIST_xls_898"/>
      <sheetName val="[SHOPLIST_xls]_SHOPLIST_xls_899"/>
      <sheetName val="[SHOPLIST_xls]_SHOPLIST_xls_900"/>
      <sheetName val="[SHOPLIST_xls]_SHOPLIST_xls_901"/>
      <sheetName val="[SHOPLIST_xls]_SHOPLIST_xls_902"/>
      <sheetName val="Non-Positioin_Summary"/>
      <sheetName val="F-6_COVER"/>
      <sheetName val="10_Breakdown_"/>
      <sheetName val="Exc_Adj"/>
      <sheetName val="Bill_01"/>
      <sheetName val="Bill_02"/>
      <sheetName val="Bill_03"/>
      <sheetName val="Bill_04"/>
      <sheetName val="Bill_05"/>
      <sheetName val="Bill_06"/>
      <sheetName val="Bill_07"/>
      <sheetName val="Bill_08"/>
      <sheetName val="Bill_09"/>
      <sheetName val="Bill_1018"/>
      <sheetName val="NBT_Calculation"/>
      <sheetName val="Main_VO_Summary"/>
      <sheetName val="VO_Sum_Non(New)"/>
      <sheetName val="VO-07_"/>
      <sheetName val="VO-08_"/>
      <sheetName val="Mnhr_Book_Updated_11_10_2018"/>
      <sheetName val="辽电初设_XLS_定额"/>
      <sheetName val="EST"/>
      <sheetName val="12. Ins &amp; Bonds"/>
      <sheetName val="3. Staff Facilities"/>
      <sheetName val="11. Clients Requirements"/>
      <sheetName val="Legal Risk Analysis"/>
      <sheetName val="foot-slab_reinl"/>
      <sheetName val="Sheet"/>
      <sheetName val="M-480"/>
      <sheetName val="M-519"/>
      <sheetName val="Currency Rate"/>
      <sheetName val="contents "/>
      <sheetName val="Div.8 - Opening"/>
      <sheetName val="Div .9- Finishes"/>
      <sheetName val="Total "/>
      <sheetName val="Projects Name"/>
      <sheetName val="Cover_Page4"/>
      <sheetName val="Approved_INR_Claimed_Log_(2)4"/>
      <sheetName val="INR_Data4"/>
      <sheetName val="Dec_OCR4"/>
      <sheetName val="OCR_(APR4"/>
      <sheetName val="Survey_4"/>
      <sheetName val="INR_Summary_Sheet4"/>
      <sheetName val="ITR_Form_(Rev0)4"/>
      <sheetName val="ITR_Form_(SS)4"/>
      <sheetName val="ITR_Form_(Rev1)4"/>
      <sheetName val="Method_Statements4"/>
      <sheetName val="SI_224"/>
      <sheetName val="TO_List4"/>
      <sheetName val="CCTV_DATA4"/>
      <sheetName val="FAL_intern4"/>
      <sheetName val="B_Room_W_Done_Progress1"/>
      <sheetName val="SUMMARY_(ROOM)1"/>
      <sheetName val="W_D_Prgress_Public_area1"/>
      <sheetName val="SUMMARY_Public1"/>
      <sheetName val="Tender_Stage"/>
      <sheetName val="Delay_Clasifications"/>
      <sheetName val="PA_Milestones"/>
      <sheetName val="cables"/>
      <sheetName val="[SHOPLIST.xls]_SHOPLIST_xl_1193"/>
      <sheetName val="[SHOPLIST.xls]_SHOPLIST_xl_1194"/>
      <sheetName val="[SHOPLIST.xls]_SHOPLIST_xl_1195"/>
      <sheetName val="[SHOPLIST.xls]_SHOPLIST_xl_1196"/>
      <sheetName val="[SHOPLIST.xls]_SHOPLIST_xl_1197"/>
      <sheetName val="[SHOPLIST.xls]_SHOPLIST_xl_1198"/>
      <sheetName val="[SHOPLIST.xls]_SHOPLIST_xl_1199"/>
      <sheetName val="[SHOPLIST.xls]_SHOPLIST_xl_1200"/>
      <sheetName val="[SHOPLIST.xls]_SHOPLIST_xl_1201"/>
      <sheetName val="[SHOPLIST.xls]_SHOPLIST_xl_1202"/>
      <sheetName val="[SHOPLIST.xls]_SHOPLIST_xl_1203"/>
      <sheetName val="[SHOPLIST.xls]_SHOPLIST_xl_1204"/>
      <sheetName val="[SHOPLIST.xls]_SHOPLIST_xl_1205"/>
      <sheetName val="[SHOPLIST.xls]_SHOPLIST_xl_1206"/>
      <sheetName val="[SHOPLIST.xls]_SHOPLIST_xl_1207"/>
      <sheetName val="[SHOPLIST.xls]_SHOPLIST_xl_1208"/>
      <sheetName val="[SHOPLIST.xls]_SHOPLIST_xl_1209"/>
      <sheetName val="[SHOPLIST.xls]_SHOPLIST_xl_1210"/>
      <sheetName val="[SHOPLIST.xls]_SHOPLIST_xl_1211"/>
      <sheetName val="[SHOPLIST.xls]_SHOPLIST_xl_1212"/>
      <sheetName val="[SHOPLIST.xls]_SHOPLIST_xl_1213"/>
      <sheetName val="[SHOPLIST.xls]_SHOPLIST_xl_1214"/>
      <sheetName val="[SHOPLIST.xls]_SHOPLIST_xl_1215"/>
      <sheetName val="[SHOPLIST.xls]_SHOPLIST_xl_1216"/>
      <sheetName val="[SHOPLIST.xls]_SHOPLIST_xl_1217"/>
      <sheetName val="[SHOPLIST.xls]_SHOPLIST_xl_1218"/>
      <sheetName val="[SHOPLIST.xls]_SHOPLIST_xl_1219"/>
      <sheetName val="[SHOPLIST.xls]_SHOPLIST_xl_1220"/>
      <sheetName val="[SHOPLIST.xls]_SHOPLIST_xl_1221"/>
      <sheetName val="[SHOPLIST.xls]_SHOPLIST_xl_1222"/>
      <sheetName val="[SHOPLIST.xls]_VW__VU________24"/>
      <sheetName val="[SHOPLIST.xls]_VW__VU________25"/>
      <sheetName val="[SHOPLIST.xls]70_x005f_x0000___0_x_13"/>
      <sheetName val="[SHOPLIST.xls]70___0_s__i____36"/>
      <sheetName val="[SHOPLIST.xls]70___0_s__i____37"/>
      <sheetName val="[SHOPLIST.xls]_SHOPLIST_xl_1223"/>
      <sheetName val="[SHOPLIST.xls]_SHOPLIST_xl_1224"/>
      <sheetName val="[SHOPLIST.xls]_SHOPLIST_xl_1225"/>
      <sheetName val="[SHOPLIST.xls]_SHOPLIST_xl_1226"/>
      <sheetName val="[SHOPLIST.xls]_SHOPLIST_xl_1227"/>
      <sheetName val="[SHOPLIST.xls]_SHOPLIST_xl_1228"/>
      <sheetName val="[SHOPLIST.xls]_SHOPLIST_xl_1229"/>
      <sheetName val="[SHOPLIST.xls]_SHOPLIST_xl_1230"/>
      <sheetName val="[SHOPLIST.xls]_SHOPLIST_xl_1231"/>
      <sheetName val="[SHOPLIST.xls]_SHOPLIST_xl_1232"/>
      <sheetName val="[SHOPLIST.xls]_SHOPLIST_xl_1233"/>
      <sheetName val="[SHOPLIST.xls]_SHOPLIST_xl_1234"/>
      <sheetName val="[SHOPLIST.xls]_SHOPLIST_xl_1235"/>
      <sheetName val="[SHOPLIST.xls]_SHOPLIST_xl_1236"/>
      <sheetName val="[SHOPLIST.xls]_SHOPLIST_xl_1237"/>
      <sheetName val="[SHOPLIST.xls]_SHOPLIST_xl_1238"/>
      <sheetName val="[SHOPLIST.xls]_SHOPLIST_xl_1239"/>
      <sheetName val="[SHOPLIST.xls]_SHOPLIST_xl_1240"/>
      <sheetName val="[SHOPLIST.xls]_SHOPLIST_xl_1241"/>
      <sheetName val="[SHOPLIST.xls]_SHOPLIST_xl_1242"/>
      <sheetName val="[SHOPLIST.xls]_SHOPLIST_xl_1243"/>
      <sheetName val="[SHOPLIST.xls]_SHOPLIST_xl_1244"/>
      <sheetName val="[SHOPLIST.xls]_SHOPLIST_xl_1245"/>
      <sheetName val="[SHOPLIST.xls]_SHOPLIST_xl_1246"/>
      <sheetName val="[SHOPLIST.xls]_SHOPLIST_xl_1247"/>
      <sheetName val="[SHOPLIST.xls]_SHOPLIST_xl_1248"/>
      <sheetName val="[SHOPLIST.xls]_SHOPLIST_xl_1249"/>
      <sheetName val="[SHOPLIST.xls]_SHOPLIST_xl_1250"/>
      <sheetName val="[SHOPLIST.xls]_SHOPLIST_xl_1251"/>
      <sheetName val="[SHOPLIST.xls]_SHOPLIST_xl_1252"/>
      <sheetName val="[SHOPLIST.xls]_SHOPLIST_xl_1253"/>
      <sheetName val="[SHOPLIST.xls]_SHOPLIST_xl_1254"/>
      <sheetName val="[SHOPLIST.xls]_SHOPLIST_xl_1255"/>
      <sheetName val="[SHOPLIST.xls]_SHOPLIST_xl_1256"/>
      <sheetName val="[SHOPLIST.xls]_SHOPLIST_xl_1257"/>
      <sheetName val="[SHOPLIST.xls]_SHOPLIST_xl_1258"/>
      <sheetName val="[SHOPLIST.xls]_SHOPLIST_xl_1259"/>
      <sheetName val="[SHOPLIST.xls]_SHOPLIST_xl_1260"/>
      <sheetName val="[SHOPLIST.xls]_SHOPLIST_xl_1261"/>
      <sheetName val="[SHOPLIST.xls]_SHOPLIST_xl_1262"/>
      <sheetName val="[SHOPLIST.xls]_SHOPLIST_xl_1263"/>
      <sheetName val="[SHOPLIST.xls]_SHOPLIST_xl_1264"/>
      <sheetName val="[SHOPLIST.xls]_SHOPLIST_xl_1265"/>
      <sheetName val="[SHOPLIST.xls]_SHOPLIST_xl_1266"/>
      <sheetName val="[SHOPLIST.xls]_SHOPLIST_xl_1267"/>
      <sheetName val="[SHOPLIST.xls]_SHOPLIST_xl_1268"/>
      <sheetName val="[SHOPLIST.xls]_SHOPLIST_xl_1269"/>
      <sheetName val="[SHOPLIST.xls]_SHOPLIST_xl_1270"/>
      <sheetName val="[SHOPLIST.xls]_SHOPLIST_xl_1271"/>
      <sheetName val="[SHOPLIST.xls]_SHOPLIST_xl_1272"/>
      <sheetName val="[SHOPLIST.xls]_SHOPLIST_xl_1273"/>
      <sheetName val="[SHOPLIST.xls]_SHOPLIST_xl_1274"/>
      <sheetName val="[SHOPLIST.xls]_SHOPLIST_xl_1275"/>
      <sheetName val="[SHOPLIST.xls]_SHOPLIST_xl_1276"/>
      <sheetName val="[SHOPLIST.xls]_SHOPLIST_xl_1277"/>
      <sheetName val="[SHOPLIST.xls]_SHOPLIST_xl_1278"/>
      <sheetName val="[SHOPLIST.xls]_SHOPLIST_xl_1279"/>
      <sheetName val="[SHOPLIST.xls]_SHOPLIST_xl_1280"/>
      <sheetName val="[SHOPLIST.xls]_SHOPLIST_xl_1281"/>
      <sheetName val="[SHOPLIST.xls]_SHOPLIST_xl_1282"/>
      <sheetName val="[SHOPLIST.xls]_SHOPLIST_xl_1283"/>
      <sheetName val="[SHOPLIST.xls]_SHOPLIST_xl_1284"/>
      <sheetName val="[SHOPLIST.xls]_SHOPLIST_xl_1285"/>
      <sheetName val="[SHOPLIST.xls]_SHOPLIST_xl_1286"/>
      <sheetName val="[SHOPLIST.xls]_SHOPLIST_xl_1287"/>
      <sheetName val="[SHOPLIST.xls]_SHOPLIST_xl_1288"/>
      <sheetName val="[SHOPLIST.xls]_SHOPLIST_xl_1289"/>
      <sheetName val="[SHOPLIST.xls]_SHOPLIST_xl_1290"/>
      <sheetName val="[SHOPLIST.xls]_SHOPLIST_xl_1291"/>
      <sheetName val="[SHOPLIST.xls]_SHOPLIST_xl_1292"/>
      <sheetName val="[SHOPLIST.xls]_SHOPLIST_xl_1293"/>
      <sheetName val="[SHOPLIST.xls]_SHOPLIST_xl_1294"/>
      <sheetName val="[SHOPLIST.xls]_SHOPLIST_xl_1295"/>
      <sheetName val="[SHOPLIST.xls]_SHOPLIST_xl_1296"/>
      <sheetName val="[SHOPLIST.xls]_SHOPLIST_xl_1297"/>
      <sheetName val="[SHOPLIST.xls]_SHOPLIST_xl_1298"/>
      <sheetName val="[SHOPLIST.xls]_SHOPLIST_xl_1299"/>
      <sheetName val="[SHOPLIST.xls]_SHOPLIST_xl_1300"/>
      <sheetName val="[SHOPLIST.xls]_SHOPLIST_xl_1301"/>
      <sheetName val="[SHOPLIST.xls]_SHOPLIST_xl_1302"/>
      <sheetName val="[SHOPLIST.xls]_SHOPLIST_xl_1303"/>
      <sheetName val="[SHOPLIST.xls]_SHOPLIST_xl_1304"/>
      <sheetName val="[SHOPLIST.xls]_SHOPLIST_xl_1305"/>
      <sheetName val="[SHOPLIST.xls]_SHOPLIST_xl_1306"/>
      <sheetName val="[SHOPLIST.xls]_SHOPLIST_xl_1307"/>
      <sheetName val="[SHOPLIST.xls]_SHOPLIST_xl_1308"/>
      <sheetName val="[SHOPLIST.xls]_SHOPLIST_xl_1309"/>
      <sheetName val="[SHOPLIST.xls]_SHOPLIST_xl_1310"/>
      <sheetName val="[SHOPLIST.xls]_SHOPLIST_xl_1311"/>
      <sheetName val="[SHOPLIST.xls]_SHOPLIST_xl_1312"/>
      <sheetName val="[SHOPLIST.xls]_SHOPLIST_xl_1313"/>
      <sheetName val="[SHOPLIST.xls]70_x005f_x005f_x005f_x0000_13"/>
      <sheetName val="[SHOPLIST.xls]_SHOPLIST_xl_1314"/>
      <sheetName val="[SHOPLIST.xls]_SHOPLIST_xl_1142"/>
      <sheetName val="[SHOPLIST.xls]_SHOPLIST_xl_1143"/>
      <sheetName val="[SHOPLIST.xls]_SHOPLIST_xl_1144"/>
      <sheetName val="[SHOPLIST.xls]_SHOPLIST_xl_1145"/>
      <sheetName val="[SHOPLIST.xls]_SHOPLIST_xl_1146"/>
      <sheetName val="[SHOPLIST.xls]_SHOPLIST_xl_1147"/>
      <sheetName val="[SHOPLIST.xls]_SHOPLIST_xl_1148"/>
      <sheetName val="[SHOPLIST.xls]_SHOPLIST_xl_1149"/>
      <sheetName val="[SHOPLIST.xls]_SHOPLIST_xl_1150"/>
      <sheetName val="[SHOPLIST.xls]_SHOPLIST_xl_1151"/>
      <sheetName val="[SHOPLIST.xls]_SHOPLIST_xl_1152"/>
      <sheetName val="[SHOPLIST.xls]_SHOPLIST_xl_1153"/>
      <sheetName val="[SHOPLIST.xls]_SHOPLIST_xl_1154"/>
      <sheetName val="[SHOPLIST.xls]_SHOPLIST_xl_1155"/>
      <sheetName val="[SHOPLIST.xls]_SHOPLIST_xl_1156"/>
      <sheetName val="[SHOPLIST.xls]_SHOPLIST_xl_1157"/>
      <sheetName val="[SHOPLIST.xls]_SHOPLIST_xl_1158"/>
      <sheetName val="[SHOPLIST.xls]_SHOPLIST_xl_1159"/>
      <sheetName val="[SHOPLIST.xls]_SHOPLIST_xl_1160"/>
      <sheetName val="[SHOPLIST.xls]_SHOPLIST_xl_1161"/>
      <sheetName val="[SHOPLIST.xls]_SHOPLIST_xl_1162"/>
      <sheetName val="[SHOPLIST.xls]_SHOPLIST_xl_1163"/>
      <sheetName val="[SHOPLIST.xls]_SHOPLIST_xl_1164"/>
      <sheetName val="[SHOPLIST.xls]_SHOPLIST_xl_1165"/>
      <sheetName val="[SHOPLIST.xls]_SHOPLIST_xl_1166"/>
      <sheetName val="[SHOPLIST.xls]_SHOPLIST_xl_1167"/>
      <sheetName val="[SHOPLIST.xls]_SHOPLIST_xl_1168"/>
      <sheetName val="[SHOPLIST.xls]_SHOPLIST_xl_1169"/>
      <sheetName val="[SHOPLIST.xls]_SHOPLIST_xl_1170"/>
      <sheetName val="[SHOPLIST.xls]_SHOPLIST_xl_1171"/>
      <sheetName val="[SHOPLIST.xls]_SHOPLIST_xl_1172"/>
      <sheetName val="[SHOPLIST.xls]_SHOPLIST_xl_1173"/>
      <sheetName val="[SHOPLIST.xls]_SHOPLIST_xl_1174"/>
      <sheetName val="[SHOPLIST.xls]_SHOPLIST_xl_1175"/>
      <sheetName val="[SHOPLIST.xls]_SHOPLIST_xl_1176"/>
      <sheetName val="[SHOPLIST.xls]_SHOPLIST_xl_1177"/>
      <sheetName val="[SHOPLIST.xls]_SHOPLIST_xl_1178"/>
      <sheetName val="[SHOPLIST.xls]_SHOPLIST_xl_1179"/>
      <sheetName val="[SHOPLIST.xls]_SHOPLIST_xl_1180"/>
      <sheetName val="[SHOPLIST.xls]_SHOPLIST_xl_1181"/>
      <sheetName val="[SHOPLIST.xls]_SHOPLIST_xl_1182"/>
      <sheetName val="[SHOPLIST.xls]_SHOPLIST_xl_1183"/>
      <sheetName val="[SHOPLIST.xls]_SHOPLIST_xl_1184"/>
      <sheetName val="[SHOPLIST.xls]_SHOPLIST_xl_1185"/>
      <sheetName val="[SHOPLIST.xls]_SHOPLIST_xl_1186"/>
      <sheetName val="[SHOPLIST.xls]70_x005f_x005f_x005f_x0000_12"/>
      <sheetName val="[SHOPLIST.xls]_SHOPLIST_xl_1187"/>
      <sheetName val="[SHOPLIST.xls]_SHOPLIST_xl_1188"/>
      <sheetName val="[SHOPLIST.xls]_SHOPLIST_xl_1189"/>
      <sheetName val="[SHOPLIST.xls]_SHOPLIST_xl_1190"/>
      <sheetName val="[SHOPLIST.xls]_SHOPLIST_xl_1191"/>
      <sheetName val="[SHOPLIST.xls]_SHOPLIST_xl_1192"/>
      <sheetName val="C-7-9-1-J (ESU 1,2,3,4)"/>
      <sheetName val="bill no 2"/>
      <sheetName val="bill no 3"/>
      <sheetName val="bill no 4"/>
      <sheetName val="bill no 5"/>
      <sheetName val="bill no 6"/>
      <sheetName val="bill no 7"/>
      <sheetName val="bill no 8"/>
      <sheetName val="EW01-B7"/>
      <sheetName val="EW02-B7"/>
      <sheetName val="EW03-B7"/>
      <sheetName val="EW04-B7"/>
      <sheetName val="EW05-B7"/>
      <sheetName val="VO ( Bus Bays &amp; Park)"/>
      <sheetName val="VO (Fair face wall)"/>
      <sheetName val="VO (Heavy Veh.Access)"/>
      <sheetName val="VO-Pipe&amp;Slab Culvt"/>
      <sheetName val="VO (Raised foot walk)"/>
      <sheetName val="VO Bill-4 &amp; 5"/>
      <sheetName val="VO (WATCHER's HUT)"/>
      <sheetName val="VO (Water Tank)"/>
      <sheetName val="SEX"/>
      <sheetName val="PLUMBING WORK ADDITIONS"/>
      <sheetName val="Dropdown Attributes"/>
      <sheetName val="DCF_5"/>
      <sheetName val="US Ship Repair Industry Growth"/>
      <sheetName val="Market Overview"/>
      <sheetName val="US Shipyard Repair Output"/>
      <sheetName val="Charts"/>
      <sheetName val="LBO"/>
      <sheetName val="Summary Financials"/>
      <sheetName val="[SIOPLIST.yls]_SHOPLIST_xls_491"/>
      <sheetName val="[SIOPLHST.yls]^SHOQLIST_xls_508"/>
      <sheetName val="[SHOPLIST.xls]_SHOQLISU_xlr_524"/>
      <sheetName val="[SIOPLHST.xls]_SHOPLIST_xlr_535"/>
      <sheetName val="[SHOPLIST.xls]^SHOPLIST_xls_537"/>
      <sheetName val="[SHOPLIST.xls]_SHOPLIST_xlr_539"/>
      <sheetName val="All BGL List"/>
      <sheetName val="Budget Config"/>
      <sheetName val="All Department List"/>
      <sheetName val="Admin TAKE OFF"/>
      <sheetName val="Doi so"/>
      <sheetName val="F4-F7"/>
      <sheetName val="토공"/>
      <sheetName val="CỘT + VÁCH B2-B4"/>
      <sheetName val="조명시설"/>
      <sheetName val="Du thau"/>
      <sheetName val="Door &amp; Window- Schedule"/>
      <sheetName val="Buy vs. Lease Car"/>
      <sheetName val="GIÁ TRỊ GĐ2"/>
      <sheetName val="GIẤY ĐỀ NGHỊ THANH TOÁN GĐ1"/>
      <sheetName val="GIẤY ĐỀ NGHỊ THANH TOÁN GĐ2"/>
      <sheetName val="bìa trước"/>
      <sheetName val="bìa sau"/>
      <sheetName val="DANH MỤC"/>
      <sheetName val="DNTT"/>
      <sheetName val="THGT"/>
      <sheetName val="THKL"/>
      <sheetName val="BBNT"/>
      <sheetName val="BẢNG THDG"/>
      <sheetName val="BẢNG DG"/>
      <sheetName val="BẢNG THỐNG KÊ"/>
      <sheetName val="HVAC-full"/>
      <sheetName val="HUTKHOI 2"/>
      <sheetName val="WC 2"/>
      <sheetName val="GIO TUOI 2"/>
      <sheetName val="GIO THẢI 2"/>
      <sheetName val="TAO AP"/>
      <sheetName val="入力作成表"/>
      <sheetName val="gvl"/>
      <sheetName val="CH-01"/>
      <sheetName val="CH-02-03"/>
      <sheetName val="CH-06-07"/>
      <sheetName val="CH-08"/>
      <sheetName val="CH-14"/>
      <sheetName val="CH-15"/>
      <sheetName val="CH-16"/>
      <sheetName val="CH-19-20"/>
      <sheetName val="Điện căn hộ04"/>
      <sheetName val="Điện căn hộ05"/>
      <sheetName val="Điện căn hộ09"/>
      <sheetName val="Điện căn hộ10"/>
      <sheetName val="Điện căn hộ11"/>
      <sheetName val="Điện căn hộ12"/>
      <sheetName val="Điện căn hộ13"/>
      <sheetName val="Điện căn hộ17"/>
      <sheetName val="Điện căn hộ 18"/>
      <sheetName val="Điện căn hộ 21"/>
      <sheetName val="MC"/>
      <sheetName val="CS+OC+CSSC HL"/>
      <sheetName val="CN CH"/>
      <sheetName val="Tong hop"/>
      <sheetName val="BOQ(MECH)"/>
      <sheetName val="BOQ(ELEC) "/>
      <sheetName val="입찰안"/>
      <sheetName val="Nhan cong"/>
      <sheetName val="負荷集計（断熱不燃）"/>
      <sheetName val="Liệt kê"/>
      <sheetName val="MTO REV_2_ARMOR_"/>
      <sheetName val="Vat tu XD"/>
      <sheetName val="PS-Labour_M"/>
      <sheetName val="402"/>
      <sheetName val="BMS"/>
      <sheetName val="sort2"/>
      <sheetName val="個案9411"/>
      <sheetName val="Ｎｏ.13"/>
      <sheetName val="Budget Code"/>
      <sheetName val="CPBTXM-THUONG"/>
      <sheetName val="BXLDL"/>
      <sheetName val="설계내역서"/>
      <sheetName val="Geneí¬_x0008_"/>
      <sheetName val="70_x0000_,_0_"/>
      <sheetName val="70_x0000_,/0_x0000_"/>
      <sheetName val="Goi thau"/>
      <sheetName val="Bill 1.CPC"/>
      <sheetName val="Bill 2.BoQ  (2)"/>
      <sheetName val="Bảng TH cửa CC"/>
      <sheetName val="Bảng TH PK"/>
      <sheetName val="Chi tiết"/>
      <sheetName val="Bill 3.PL"/>
      <sheetName val="Bill 4.Do boc KL"/>
      <sheetName val="Bill5. VT CDT cap"/>
      <sheetName val="I.1"/>
      <sheetName val="I.2"/>
      <sheetName val="I.3"/>
      <sheetName val="I.4"/>
      <sheetName val="I.5"/>
      <sheetName val="Bc"/>
      <sheetName val="264"/>
      <sheetName val="A. Electrical"/>
      <sheetName val="Doi_so"/>
      <sheetName val="CỘT_+_VÁCH_B2-B4"/>
      <sheetName val="Du_thau"/>
      <sheetName val="Door_&amp;_Window-_Schedule"/>
      <sheetName val="Buy_vs__Lease_Car"/>
      <sheetName val="GIÁ_TRỊ_GĐ2"/>
      <sheetName val="GIẤY_ĐỀ_NGHỊ_THANH_TOÁN_GĐ1"/>
      <sheetName val="GIẤY_ĐỀ_NGHỊ_THANH_TOÁN_GĐ2"/>
      <sheetName val="bìa_trước"/>
      <sheetName val="bìa_sau"/>
      <sheetName val="DANH_MỤC"/>
      <sheetName val="BẢNG_THDG"/>
      <sheetName val="BẢNG_DG"/>
      <sheetName val="BẢNG_THỐNG_KÊ"/>
      <sheetName val="HUTKHOI_2"/>
      <sheetName val="WC_2"/>
      <sheetName val="GIO_TUOI_2"/>
      <sheetName val="GIO_THẢI_2"/>
      <sheetName val="TAO_AP"/>
      <sheetName val="Vat_tu_XD"/>
      <sheetName val="BOQ(ELEC)_"/>
      <sheetName val="Điện_căn_hộ04"/>
      <sheetName val="Điện_căn_hộ05"/>
      <sheetName val="Điện_căn_hộ09"/>
      <sheetName val="Điện_căn_hộ10"/>
      <sheetName val="Điện_căn_hộ11"/>
      <sheetName val="Điện_căn_hộ12"/>
      <sheetName val="Điện_căn_hộ13"/>
      <sheetName val="Điện_căn_hộ17"/>
      <sheetName val="Điện_căn_hộ_18"/>
      <sheetName val="Điện_căn_hộ_21"/>
      <sheetName val="CS+OC+CSSC_HL"/>
      <sheetName val="CN_CH"/>
      <sheetName val="Tong_hop"/>
      <sheetName val="MTO_REV_2_ARMOR_"/>
      <sheetName val="eqpmad2"/>
      <sheetName val="결과조달"/>
      <sheetName val="SG"/>
      <sheetName val="LEGEND"/>
      <sheetName val="ESTI_"/>
      <sheetName val="DI_ESTI"/>
      <sheetName val="SP10"/>
      <sheetName val="Priced BOQ"/>
      <sheetName val="Nhan_cong"/>
      <sheetName val="Liệt_kê"/>
      <sheetName val="Ｎｏ_13"/>
      <sheetName val="Budget_Code"/>
      <sheetName val="VO-MC"/>
      <sheetName val="VO-Curtain Wall"/>
      <sheetName val="VO-M&amp;E"/>
      <sheetName val="Bar.Sched"/>
      <sheetName val="公寓材料表"/>
      <sheetName val="ANL"/>
      <sheetName val="TH thiet bi"/>
      <sheetName val="TH vat tu"/>
      <sheetName val="TH may TC"/>
      <sheetName val="Bang phan tich"/>
      <sheetName val="DM Chi phi"/>
      <sheetName val="HD-XUAT"/>
      <sheetName val="SORT"/>
      <sheetName val="IBASE"/>
      <sheetName val="FAB별"/>
      <sheetName val="BAOGIATHANG"/>
      <sheetName val="DAODAT"/>
      <sheetName val="vanchuyen TC"/>
      <sheetName val="Bill 1_Prelim"/>
      <sheetName val="Bill 2_Bored Pile"/>
      <sheetName val="CTG"/>
      <sheetName val="Gra¦_x0004_)???VW????????? U"/>
      <sheetName val="/VW?VU?)???)???_x0001_???tÏØ0_x0009__x0008_??_x0009__x0008_"/>
      <sheetName val="/VW?VU?)???)???_x0001_???tÏØ0 _x0008_?? _x0008_"/>
      <sheetName val="[SHOPLIST.xls]70?,/0?s«_x0008_i?Æø_x0003_í¬"/>
      <sheetName val="Geneí¬_x005f_x0008_i_x005f_x005f_x000"/>
      <sheetName val="ConferenceCentre?옰ʒ䄂ʒ鵠ʐ䄂ʒ"/>
      <sheetName val="Geneí¬_x0008_i??_x0"/>
      <sheetName val="70?,_0?s«_x0008_i_x"/>
      <sheetName val="Gra¦_x0004_)??_x0"/>
      <sheetName val="_VW?VU?)?_x"/>
      <sheetName val="_SHOPLIST.xls_70?,_0_x000"/>
      <sheetName val="????_x0"/>
      <sheetName val="70?,/0?s«_x0008_i_x"/>
      <sheetName val="ConferenceCentre?옰ʒ"/>
      <sheetName val="70?,_0?"/>
      <sheetName val="??_x005"/>
      <sheetName val="[SHOPLIST.xls]70?,/0?s«_x0008_i_x"/>
      <sheetName val="70?,_0_"/>
      <sheetName val="70?,/0?"/>
      <sheetName val="Geneí¬ i?? ?0."/>
      <sheetName val="70?,/0?s« i?Æø í¬ i?"/>
      <sheetName val="[SHOPLIST.xls]70?,/0?s« i?Æø í¬"/>
      <sheetName val="ConferenceCentre?옰ʒ䄂ʒ鵠ʐ䄂ʒ閐̐脭め_x0005_?"/>
      <sheetName val="[SHOPLIST.xls]/VW?VU?)???)???"/>
      <sheetName val="TK T2"/>
      <sheetName val="TĐ-L2"/>
      <sheetName val="T2.CAMERA"/>
      <sheetName val="T2.LOA"/>
      <sheetName val="T2.TRUNKING"/>
      <sheetName val="T2.MANG"/>
      <sheetName val="電気設備表"/>
      <sheetName val="BQ_SUM"/>
      <sheetName val="BQ_T"/>
      <sheetName val="Btra"/>
      <sheetName val="GiaVL"/>
      <sheetName val="PL-F&amp;B"/>
      <sheetName val="GAEYO"/>
      <sheetName val="갑지1"/>
      <sheetName val="概総括1"/>
      <sheetName val="[SHOPLIST.xls]70_x0000_,/0_x0000_"/>
      <sheetName val="HĐ"/>
      <sheetName val="갑지(추정)"/>
      <sheetName val="Doi_so1"/>
      <sheetName val="CỘT_+_VÁCH_B2-B41"/>
      <sheetName val="Du_thau1"/>
      <sheetName val="Door_&amp;_Window-_Schedule1"/>
      <sheetName val="Buy_vs__Lease_Car1"/>
      <sheetName val="GIÁ_TRỊ_GĐ21"/>
      <sheetName val="GIẤY_ĐỀ_NGHỊ_THANH_TOÁN_GĐ11"/>
      <sheetName val="GIẤY_ĐỀ_NGHỊ_THANH_TOÁN_GĐ21"/>
      <sheetName val="bìa_trước1"/>
      <sheetName val="bìa_sau1"/>
      <sheetName val="DANH_MỤC1"/>
      <sheetName val="BẢNG_THDG1"/>
      <sheetName val="BẢNG_DG1"/>
      <sheetName val="BẢNG_THỐNG_KÊ1"/>
      <sheetName val="HUTKHOI_21"/>
      <sheetName val="WC_21"/>
      <sheetName val="GIO_TUOI_21"/>
      <sheetName val="GIO_THẢI_21"/>
      <sheetName val="TAO_AP1"/>
      <sheetName val="BOQ(ELEC)_1"/>
      <sheetName val="Điện_căn_hộ041"/>
      <sheetName val="Điện_căn_hộ051"/>
      <sheetName val="Điện_căn_hộ091"/>
      <sheetName val="Điện_căn_hộ101"/>
      <sheetName val="Điện_căn_hộ111"/>
      <sheetName val="Điện_căn_hộ121"/>
      <sheetName val="Điện_căn_hộ131"/>
      <sheetName val="Điện_căn_hộ171"/>
      <sheetName val="Điện_căn_hộ_181"/>
      <sheetName val="Điện_căn_hộ_211"/>
      <sheetName val="CS+OC+CSSC_HL1"/>
      <sheetName val="CN_CH1"/>
      <sheetName val="Tong_hop1"/>
      <sheetName val="MTO_REV_2_ARMOR_1"/>
      <sheetName val="Liệt_kê1"/>
      <sheetName val="Vat_tu_XD1"/>
      <sheetName val="Nhan_cong1"/>
      <sheetName val="Ｎｏ_131"/>
      <sheetName val="Budget_Code1"/>
      <sheetName val="Geneí¬"/>
      <sheetName val="70,_0_"/>
      <sheetName val="Goi_thau"/>
      <sheetName val="Bill_1_CPC"/>
      <sheetName val="Bill_2_BoQ__(2)"/>
      <sheetName val="Bảng_TH_cửa_CC"/>
      <sheetName val="Bảng_TH_PK"/>
      <sheetName val="Chi_tiết"/>
      <sheetName val="Bill_3_PL"/>
      <sheetName val="Bill_4_Do_boc_KL"/>
      <sheetName val="Bill5__VT_CDT_cap"/>
      <sheetName val="I_1"/>
      <sheetName val="I_2"/>
      <sheetName val="I_3"/>
      <sheetName val="I_4"/>
      <sheetName val="I_5"/>
      <sheetName val="A__Electrical"/>
      <sheetName val="70,/0"/>
      <sheetName val="_SHOPLIST_xls_70,_0s«iÆøí¬1"/>
      <sheetName val="Priced_BOQ"/>
      <sheetName val="TH_thiet_bi"/>
      <sheetName val="TH_vat_tu"/>
      <sheetName val="TH_may_TC"/>
      <sheetName val="Bang_phan_tich"/>
      <sheetName val="DM_Chi_phi"/>
      <sheetName val="Gra¦)???VW?????????_U"/>
      <sheetName val="/VW?VU?)???)??????tÏØ0 ?? "/>
      <sheetName val="/VW?VU?)???)??????tÏØ0_??_"/>
      <sheetName val="[SHOPLIST_xls]70?,/0?s«i?Æøí¬"/>
      <sheetName val="Geneí¬i??_x0"/>
      <sheetName val="70?,_0?s«i_x"/>
      <sheetName val="Gra¦)??_x0"/>
      <sheetName val="_SHOPLIST_xls_70?,_0_x000"/>
      <sheetName val="70?,/0?s«i_x"/>
      <sheetName val="[SHOPLIST_xls]70?,/0?s«i_x"/>
      <sheetName val="Geneí¬_i??_?0_"/>
      <sheetName val="70?,/0?s«_i?Æø_í¬_i?"/>
      <sheetName val="[SHOPLIST_xls]70?,/0?s«_i?Æø_í¬"/>
      <sheetName val="ConferenceCentre?옰ʒ䄂ʒ鵠ʐ䄂ʒ閐̐脭め?"/>
      <sheetName val="[SHOPLIST_xls]/VW?VU?)???)???"/>
      <sheetName val="VO-Curtain_Wall"/>
      <sheetName val="Bar_Sched"/>
      <sheetName val="Fitout"/>
      <sheetName val="Bill of Qty MEP"/>
      <sheetName val="6MONTHS"/>
      <sheetName val="諸経費"/>
      <sheetName val="清水計算営業税率関連"/>
      <sheetName val="Goc CC"/>
      <sheetName val="Msw-study"/>
      <sheetName val="BF2001"/>
      <sheetName val="شهادة الدفع"/>
      <sheetName val="Lucas1"/>
      <sheetName val="Lucas2"/>
      <sheetName val="Lucas4"/>
      <sheetName val="Lucas3"/>
      <sheetName val="foot-slab_rein_x000c__x0002_"/>
      <sheetName val="Income_Statement1"/>
      <sheetName val="BT3-Package_05"/>
      <sheetName val="Schedules_PL"/>
      <sheetName val="Schedules_BS"/>
      <sheetName val="Summary-margin_calc"/>
      <sheetName val="eval"/>
      <sheetName val=" Est "/>
      <sheetName val="calcul"/>
      <sheetName val="Cost_Any."/>
      <sheetName val="CAUSTIC"/>
      <sheetName val="pri-com"/>
      <sheetName val="Detail In Door Stad"/>
      <sheetName val="8. Cover"/>
      <sheetName val="Cost_Rates"/>
      <sheetName val="Qty_SR"/>
      <sheetName val="EW_SR"/>
      <sheetName val="[SHOPLIST_xls]70,/0s«iÆøí¬i61"/>
      <sheetName val="[SHOPLIST_xls]/VW18"/>
      <sheetName val="[SHOPLIST_xls]70,/0s«iÆøí¬i71"/>
      <sheetName val="[SHOPLIST_xls]/VW21"/>
      <sheetName val="[SHOPLIST_xls]70,/0s«_iÆø_í¬_18"/>
      <sheetName val="[SHOPLIST_xls]70?,/0?s«i?Æøí¬18"/>
      <sheetName val="[SHOPLIST_xls]70,/0s«_iÆø_í¬_19"/>
      <sheetName val="[SHOPLIST_xls]70?,/0?s«i?Æøí¬19"/>
      <sheetName val="[SHOPLIST_xls]70,/0s«iÆøí¬i81"/>
      <sheetName val="[SHOPLIST_xls]/VW31"/>
      <sheetName val="[SHOPLIST_xls]70,/0s«_iÆø_í¬_20"/>
      <sheetName val="[SHOPLIST_xls]70?,/0?s«i?Æøí¬20"/>
      <sheetName val="[SHOPLIST_xls]70,/0s«iÆøí¬i131"/>
      <sheetName val="[SHOPLIST_xls]/VW81"/>
      <sheetName val="[SHOPLIST_xls]70,/0s«_iÆø_í¬_21"/>
      <sheetName val="[SHOPLIST_xls]70?,/0?s«i?Æøí¬21"/>
      <sheetName val="[SHOPLIST_xls]70,/0s«iÆøí¬i101"/>
      <sheetName val="[SHOPLIST_xls]/VW51"/>
      <sheetName val="[SHOPLIST_xls]70,/0s«_iÆø_í¬_22"/>
      <sheetName val="[SHOPLIST_xls]70?,/0?s«i?Æøí¬22"/>
      <sheetName val="[SHOPLIST_xls]70,/0s«iÆøí¬i91"/>
      <sheetName val="[SHOPLIST_xls]/VW41"/>
      <sheetName val="[SHOPLIST_xls]70,/0s«_iÆø_í¬_23"/>
      <sheetName val="[SHOPLIST_xls]70?,/0?s«i?Æøí¬23"/>
      <sheetName val="[SHOPLIST_xls]70,/0s«iÆøí¬i121"/>
      <sheetName val="[SHOPLIST_xls]/VW71"/>
      <sheetName val="[SHOPLIST_xls]70,/0s«_iÆø_í¬_24"/>
      <sheetName val="[SHOPLIST_xls]70?,/0?s«i?Æøí¬24"/>
      <sheetName val="[SHOPLIST_xls]70,/0s«iÆøí¬i111"/>
      <sheetName val="[SHOPLIST_xls]/VW61"/>
      <sheetName val="[SHOPLIST_xls]70,/0s«_iÆø_í¬_25"/>
      <sheetName val="[SHOPLIST_xls]70?,/0?s«i?Æøí¬25"/>
      <sheetName val="[SHOPLIST_xls]70,/0s«iÆøí¬i141"/>
      <sheetName val="[SHOPLIST_xls]/VW91"/>
      <sheetName val="[SHOPLIST_xls]70,/0s«_iÆø_í¬_26"/>
      <sheetName val="[SHOPLIST_xls]70?,/0?s«i?Æøí¬26"/>
      <sheetName val="[SHOPLIST_xls]70,/0s«iÆøí¬i151"/>
      <sheetName val="[SHOPLIST_xls]/VW101"/>
      <sheetName val="[SHOPLIST_xls]70,/0s«_iÆø_í¬_27"/>
      <sheetName val="[SHOPLIST_xls]70?,/0?s«i?Æøí¬27"/>
      <sheetName val="CRUDE-D"/>
      <sheetName val="POSTLPG"/>
      <sheetName val="S'PORE-D"/>
      <sheetName val="POSTF1"/>
      <sheetName val="POSTHD1"/>
      <sheetName val="PO97(02)"/>
      <sheetName val="P-Ins_&amp;_Bonds4"/>
      <sheetName val="Admin_TAKE_OFF1"/>
      <sheetName val="Admin_TAKE_OFF"/>
      <sheetName val="P-Ins_&amp;_Bonds3"/>
      <sheetName val="Assmpns"/>
      <sheetName val="Drop_Down_Data6"/>
      <sheetName val="Rules_6"/>
      <sheetName val="L3-WBS_Mapping6"/>
      <sheetName val="Update_list6"/>
      <sheetName val="Sinh_Nam_systems6"/>
      <sheetName val="DIE_profile6"/>
      <sheetName val="Import_tax6"/>
      <sheetName val="TONG_HOP_VL-NC6"/>
      <sheetName val="TONGKE3p_6"/>
      <sheetName val="TH_VL,_NC,_DDHT_Thanhphuoc6"/>
      <sheetName val="DON_GIA6"/>
      <sheetName val="CHITIET_VL-NC6"/>
      <sheetName val="TH_kinh_phi6"/>
      <sheetName val="KLDT_DIEN6"/>
      <sheetName val="Dinh_muc_CP_KTCB_khac6"/>
      <sheetName val="quotation_6"/>
      <sheetName val="Bill_5_-_Carpark6"/>
      <sheetName val="BOQ_-_summary__36"/>
      <sheetName val="NKSC_thue6"/>
      <sheetName val="05__Data_Cash_Flow6"/>
      <sheetName val="MTO_REV_2(ARMOR)6"/>
      <sheetName val="BAFO_CCL_Submission6"/>
      <sheetName val="P-Ins_&amp;_Bonds5"/>
      <sheetName val="Admin_TAKE_OFF2"/>
      <sheetName val="[SHOPLIST_xls][SHOPLIST_xls]769"/>
      <sheetName val="[SHOPLIST_xls][SHOPLIST_xls]770"/>
      <sheetName val="[SHOPLIST_xls][SHOPLIST_xls]771"/>
      <sheetName val="[SHOPLIST_xls][SHOPLIST_xls]772"/>
      <sheetName val="[SHOPLIST_xls][SHOPLIST_xls]773"/>
      <sheetName val="[SHOPLIST_xls][SHOPLIST_xls]239"/>
      <sheetName val="[SHOPLIST_xls][SHOPLIST_xls]774"/>
      <sheetName val="[SHOPLIST_xls][SHOPLIST_xls]240"/>
      <sheetName val="[SHOPLIST_xls][SHOPLIST_xls]241"/>
      <sheetName val="[SHOPLIST_xls][SHOPLIST_xls]242"/>
      <sheetName val="[SHOPLIST_xls][SHOPLIST_xls]243"/>
      <sheetName val="[SHOPLIST_xls][SHOPLIST_xls]244"/>
      <sheetName val="[SHOPLIST_xls][SHOPLIST_xls]245"/>
      <sheetName val="[SHOPLIST_xls][SHOPLIST_xls]246"/>
      <sheetName val="[SHOPLIST_xls][SHOPLIST_xls]247"/>
      <sheetName val="[SHOPLIST_xls][SHOPLIST_xls]248"/>
      <sheetName val="[SHOPLIST_xls][SHOPLIST_xls]249"/>
      <sheetName val="[SHOPLIST_xls][SHOPLIST_xls]250"/>
      <sheetName val="[SHOPLIST_xls][SHOPLIST_xls]251"/>
      <sheetName val="[SHOPLIST_xls][SHOPLIST_xls]252"/>
      <sheetName val="[SHOPLIST_xls][SHOPLIST_xls]253"/>
      <sheetName val="[SHOPLIST_xls][SHOPLIST_xls]254"/>
      <sheetName val="[SHOPLIST_xls][SHOPLIST_xls]255"/>
      <sheetName val="[SHOPLIST_xls][SHOPLIST_xls]256"/>
      <sheetName val="[SHOPLIST_xls][SHOPLIST_xls]257"/>
      <sheetName val="[SHOPLIST_xls][SHOPLIST_xls]258"/>
      <sheetName val="[SHOPLIST_xls][SHOPLIST_xls]259"/>
      <sheetName val="[SHOPLIST_xls][SHOPLIST_xls]260"/>
      <sheetName val="[SHOPLIST_xls][SHOPLIST_xls]261"/>
      <sheetName val="[SHOPLIST_xls][SHOPLIST_xls]262"/>
      <sheetName val="[SHOPLIST_xls][SHOPLIST_xls]263"/>
      <sheetName val="[SHOPLIST_xls][SHOPLIST_xls]264"/>
      <sheetName val="[SHOPLIST_xls][SHOPLIST_xls]265"/>
      <sheetName val="[SHOPLIST_xls][SHOPLIST_xls]266"/>
      <sheetName val="[SHOPLIST_xls][SHOPLIST_xls]267"/>
      <sheetName val="[SHOPLIST_xls][SHOPLIST_xls]268"/>
      <sheetName val="[SHOPLIST_xls][SHOPLIST_xls]269"/>
      <sheetName val="[SHOPLIST_xls][SHOPLIST_xls]270"/>
      <sheetName val="[SHOPLIST_xls][SHOPLIST_xls]271"/>
      <sheetName val="[SHOPLIST_xls][SHOPLIST_xls]272"/>
      <sheetName val="[SHOPLIST_xls][SHOPLIST_xls]273"/>
      <sheetName val="[SHOPLIST_xls][SHOPLIST_xls]274"/>
      <sheetName val="[SHOPLIST_xls][SHOPLIST_xls]275"/>
      <sheetName val="[SHOPLIST_xls][SHOPLIST_xls]276"/>
      <sheetName val="[SHOPLIST_xls][SHOPLIST_xls]277"/>
      <sheetName val="[SHOPLIST_xls][SHOPLIST_xls]278"/>
      <sheetName val="[SHOPLIST_xls][SHOPLIST_xls]279"/>
      <sheetName val="[SHOPLIST_xls][SHOPLIST_xls]280"/>
      <sheetName val="[SHOPLIST_xls][SHOPLIST_xls]281"/>
      <sheetName val="[SHOPLIST_xls][SHOPLIST_xls]282"/>
      <sheetName val="[SHOPLIST_xls][SHOPLIST_xls]283"/>
      <sheetName val="[SHOPLIST_xls][SHOPLIST_xls]284"/>
      <sheetName val="[SHOPLIST_xls][SHOPLIST_xls]285"/>
      <sheetName val="[SHOPLIST_xls][SHOPLIST_xls]286"/>
      <sheetName val="[SHOPLIST_xls][SHOPLIST_xls]287"/>
      <sheetName val="[SHOPLIST_xls][SHOPLIST_xls]288"/>
      <sheetName val="[SHOPLIST_xls][SHOPLIST_xls]289"/>
      <sheetName val="[SHOPLIST_xls][SHOPLIST_xls]290"/>
      <sheetName val="[SHOPLIST_xls][SHOPLIST_xls]291"/>
      <sheetName val="[SHOPLIST_xls][SHOPLIST_xls]292"/>
      <sheetName val="[SHOPLIST_xls][SHOPLIST_xls]293"/>
      <sheetName val="[SHOPLIST_xls][SHOPLIST_xls]294"/>
      <sheetName val="[SHOPLIST_xls][SHOPLIST_xls]295"/>
      <sheetName val="[SHOPLIST_xls][SHOPLIST_xls]296"/>
      <sheetName val="[SHOPLIST_xls][SHOPLIST_xls]297"/>
      <sheetName val="[SHOPLIST_xls][SHOPLIST_xls]298"/>
      <sheetName val="[SHOPLIST_xls][SHOPLIST_xls]299"/>
      <sheetName val="[SHOPLIST_xls][SHOPLIST_xls]300"/>
      <sheetName val="[SHOPLIST_xls][SHOPLIST_xls]301"/>
      <sheetName val="[SHOPLIST_xls][SHOPLIST_xls]302"/>
      <sheetName val="[SHOPLIST_xls][SHOPLIST_xls]303"/>
      <sheetName val="[SHOPLIST_xls][SHOPLIST_xls]304"/>
      <sheetName val="[SHOPLIST_xls][SHOPLIST_xls]305"/>
      <sheetName val="[SHOPLIST_xls][SHOPLIST_xls]306"/>
      <sheetName val="[SHOPLIST_xls][SHOPLIST_xls]307"/>
      <sheetName val="[SHOPLIST_xls][SHOPLIST_xls]308"/>
      <sheetName val="[SHOPLIST_xls][SHOPLIST_xls]309"/>
      <sheetName val="[SHOPLIST_xls][SHOPLIST_xls]310"/>
      <sheetName val="[SHOPLIST_xls][SHOPLIST_xls]311"/>
      <sheetName val="[SHOPLIST_xls][SHOPLIST_xls]312"/>
      <sheetName val="[SHOPLIST_xls][SHOPLIST_xls]313"/>
      <sheetName val="[SHOPLIST_xls][SHOPLIST_xls]314"/>
      <sheetName val="[SHOPLIST_xls][SHOPLIST_xls]315"/>
      <sheetName val="[SHOPLIST_xls][SHOPLIST_xls]316"/>
      <sheetName val="[SHOPLIST_xls][SHOPLIST_xls]317"/>
      <sheetName val="[SHOPLIST_xls][SHOPLIST_xls]318"/>
      <sheetName val="[SHOPLIST_xls][SHOPLIST_xls]319"/>
      <sheetName val="[SHOPLIST_xls][SHOPLIST_xls]320"/>
      <sheetName val="[SHOPLIST_xls][SHOPLIST_xls]321"/>
      <sheetName val="[SHOPLIST_xls][SHOPLIST_xls]322"/>
      <sheetName val="[SHOPLIST_xls][SHOPLIST_xls]323"/>
      <sheetName val="[SHOPLIST_xls][SHOPLIST_xls]324"/>
      <sheetName val="[SHOPLIST_xls][SHOPLIST_xls]325"/>
      <sheetName val="[SHOPLIST_xls][SHOPLIST_xls]326"/>
      <sheetName val="[SHOPLIST_xls][SHOPLIST_xls]327"/>
      <sheetName val="[SHOPLIST_xls][SHOPLIST_xls]328"/>
      <sheetName val="[SHOPLIST_xls][SHOPLIST_xls]329"/>
      <sheetName val="[SHOPLIST_xls][SHOPLIST_xls]330"/>
      <sheetName val="[SHOPLIST_xls][SHOPLIST_xls]331"/>
      <sheetName val="[SHOPLIST_xls][SHOPLIST_xls]332"/>
      <sheetName val="[SHOPLIST_xls][SHOPLIST_xls]333"/>
      <sheetName val="[SHOPLIST_xls][SHOPLIST_xls]334"/>
      <sheetName val="[SHOPLIST_xls][SHOPLIST_xls]335"/>
      <sheetName val="[SHOPLIST_xls][SHOPLIST_xls]336"/>
      <sheetName val="[SHOPLIST_xls][SHOPLIST_xls]337"/>
      <sheetName val="[SHOPLIST_xls][SHOPLIST_xls]338"/>
      <sheetName val="[SHOPLIST_xls][SHOPLIST_xls]339"/>
      <sheetName val="[SHOPLIST_xls][SHOPLIST_xls]340"/>
      <sheetName val="[SHOPLIST_xls][SHOPLIST_xls]775"/>
      <sheetName val="[SHOPLIST_xls][SHOPLIST_xls]341"/>
      <sheetName val="[SHOPLIST_xls][SHOPLIST_xls]342"/>
      <sheetName val="[SHOPLIST_xls][SHOPLIST_xls]776"/>
      <sheetName val="[SHOPLIST_xls]/VWVU))3"/>
      <sheetName val="VESSELS_2"/>
      <sheetName val="[SHOPLIST_xls][SHOPLIST_xls]343"/>
      <sheetName val="[SHOPLIST_xls][SHOPLIST_xls]344"/>
      <sheetName val="[SHOPLIST_xls][SHOPLIST_xls]345"/>
      <sheetName val="[SHOPLIST_xls][SHOPLIST_xls]346"/>
      <sheetName val="[SHOPLIST_xls][SHOPLIST_xls]347"/>
      <sheetName val="[SHOPLIST_xls][SHOPLIST_xls]348"/>
      <sheetName val="[SHOPLIST_xls][SHOPLIST_xls]349"/>
      <sheetName val="[SHOPLIST_xls][SHOPLIST_xls]350"/>
      <sheetName val="EATON_SUMMARY2"/>
      <sheetName val="Outline_Cost_-_Five_star_Hotel2"/>
      <sheetName val="Schedules_PL1"/>
      <sheetName val="Schedules_BS1"/>
      <sheetName val="Drop_Down_Data7"/>
      <sheetName val="Rules_7"/>
      <sheetName val="L3-WBS_Mapping7"/>
      <sheetName val="[SHOPLIST_xls][SHOPLIST_xls]777"/>
      <sheetName val="[SHOPLIST_xls]70,/0s«iÆøí¬i25"/>
      <sheetName val="[SHOPLIST_xls][SHOPLIST_xls]778"/>
      <sheetName val="[SHOPLIST_xls][SHOPLIST_xls]779"/>
      <sheetName val="Update_list7"/>
      <sheetName val="Sinh_Nam_systems7"/>
      <sheetName val="DIE_profile7"/>
      <sheetName val="Import_tax7"/>
      <sheetName val="TONG_HOP_VL-NC7"/>
      <sheetName val="TONGKE3p_7"/>
      <sheetName val="TH_VL,_NC,_DDHT_Thanhphuoc7"/>
      <sheetName val="DON_GIA7"/>
      <sheetName val="CHITIET_VL-NC7"/>
      <sheetName val="TH_kinh_phi7"/>
      <sheetName val="KLDT_DIEN7"/>
      <sheetName val="Dinh_muc_CP_KTCB_khac7"/>
      <sheetName val="quotation_7"/>
      <sheetName val="Bill_5_-_Carpark7"/>
      <sheetName val="BOQ_-_summary__37"/>
      <sheetName val="NKSC_thue7"/>
      <sheetName val="05__Data_Cash_Flow7"/>
      <sheetName val="MTO_REV_2(ARMOR)7"/>
      <sheetName val="BAFO_CCL_Submission7"/>
      <sheetName val="MASTER_RATE_ANALYSIS6"/>
      <sheetName val="Basic_Rate6"/>
      <sheetName val="P-Ins_&amp;_Bonds6"/>
      <sheetName val="Admin_TAKE_OFF3"/>
      <sheetName val="Drop_down3"/>
      <sheetName val="[SHOPLIST_xls][SHOPLIST_xls]780"/>
      <sheetName val="[SHOPLIST_xls][SHOPLIST_xls]351"/>
      <sheetName val="[SHOPLIST_xls][SHOPLIST_xls]781"/>
      <sheetName val="[SHOPLIST_xls][SHOPLIST_xls]352"/>
      <sheetName val="[SHOPLIST_xls][SHOPLIST_xls]353"/>
      <sheetName val="[SHOPLIST_xls][SHOPLIST_xls]354"/>
      <sheetName val="[SHOPLIST_xls][SHOPLIST_xls]355"/>
      <sheetName val="[SHOPLIST_xls][SHOPLIST_xls]356"/>
      <sheetName val="[SHOPLIST_xls][SHOPLIST_xls]782"/>
      <sheetName val="[SHOPLIST_xls][SHOPLIST_xls]783"/>
      <sheetName val="[SHOPLIST_xls][SHOPLIST_xls]784"/>
      <sheetName val="[SHOPLIST_xls][SHOPLIST_xls]785"/>
      <sheetName val="[SHOPLIST_xls][SHOPLIST_xls]786"/>
      <sheetName val="[SHOPLIST_xls][SHOPLIST_xls]787"/>
      <sheetName val="[SHOPLIST_xls][SHOPLIST_xls]788"/>
      <sheetName val="[SHOPLIST_xls][SHOPLIST_xls]789"/>
      <sheetName val="[SHOPLIST_xls][SHOPLIST_xls]357"/>
      <sheetName val="[SHOPLIST_xls][SHOPLIST_xls]790"/>
      <sheetName val="[SHOPLIST_xls][SHOPLIST_xls]791"/>
      <sheetName val="[SHOPLIST_xls][SHOPLIST_xls]358"/>
      <sheetName val="[SHOPLIST_xls][SHOPLIST_xls]359"/>
      <sheetName val="[SHOPLIST_xls][SHOPLIST_xls]360"/>
      <sheetName val="[SHOPLIST_xls][SHOPLIST_xls]361"/>
      <sheetName val="[SHOPLIST_xls][SHOPLIST_xls]792"/>
      <sheetName val="[SHOPLIST_xls][SHOPLIST_xls]362"/>
      <sheetName val="[SHOPLIST_xls][SHOPLIST_xls]363"/>
      <sheetName val="[SHOPLIST_xls][SHOPLIST_xls]364"/>
      <sheetName val="[SHOPLIST_xls][SHOPLIST_xls]365"/>
      <sheetName val="[SHOPLIST_xls][SHOPLIST_xls]366"/>
      <sheetName val="[SHOPLIST_xls][SHOPLIST_xls]367"/>
      <sheetName val="[SHOPLIST_xls][SHOPLIST_xls]368"/>
      <sheetName val="[SHOPLIST_xls][SHOPLIST_xls]369"/>
      <sheetName val="[SHOPLIST_xls][SHOPLIST_xls]370"/>
      <sheetName val="[SHOPLIST_xls][SHOPLIST_xls]371"/>
      <sheetName val="[SHOPLIST_xls][SHOPLIST_xls]372"/>
      <sheetName val="[SHOPLIST_xls][SHOPLIST_xls]373"/>
      <sheetName val="[SHOPLIST_xls][SHOPLIST_xls]374"/>
      <sheetName val="[SHOPLIST_xls][SHOPLIST_xls]375"/>
      <sheetName val="[SHOPLIST_xls][SHOPLIST_xls]376"/>
      <sheetName val="[SHOPLIST_xls][SHOPLIST_xls]377"/>
      <sheetName val="[SHOPLIST_xls][SHOPLIST_xls]378"/>
      <sheetName val="[SHOPLIST_xls][SHOPLIST_xls]379"/>
      <sheetName val="[SHOPLIST_xls][SHOPLIST_xls]380"/>
      <sheetName val="[SHOPLIST_xls][SHOPLIST_xls]381"/>
      <sheetName val="[SHOPLIST_xls][SHOPLIST_xls]382"/>
      <sheetName val="[SHOPLIST_xls][SHOPLIST_xls]383"/>
      <sheetName val="[SHOPLIST_xls][SHOPLIST_xls]384"/>
      <sheetName val="[SHOPLIST_xls][SHOPLIST_xls]385"/>
      <sheetName val="[SHOPLIST_xls][SHOPLIST_xls]386"/>
      <sheetName val="[SHOPLIST_xls][SHOPLIST_xls]387"/>
      <sheetName val="[SHOPLIST_xls][SHOPLIST_xls]388"/>
      <sheetName val="[SHOPLIST_xls][SHOPLIST_xls]389"/>
      <sheetName val="[SHOPLIST_xls][SHOPLIST_xls]390"/>
      <sheetName val="[SHOPLIST_xls][SHOPLIST_xls]391"/>
      <sheetName val="[SHOPLIST_xls][SHOPLIST_xls]392"/>
      <sheetName val="[SHOPLIST_xls][SHOPLIST_xls]393"/>
      <sheetName val="[SHOPLIST_xls][SHOPLIST_xls]394"/>
      <sheetName val="[SHOPLIST_xls][SHOPLIST_xls]395"/>
      <sheetName val="[SHOPLIST_xls][SHOPLIST_xls]396"/>
      <sheetName val="[SHOPLIST_xls][SHOPLIST_xls]397"/>
      <sheetName val="[SHOPLIST_xls][SHOPLIST_xls]398"/>
      <sheetName val="[SHOPLIST_xls][SHOPLIST_xls]399"/>
      <sheetName val="[SHOPLIST_xls][SHOPLIST_xls]400"/>
      <sheetName val="[SHOPLIST_xls][SHOPLIST_xls]401"/>
      <sheetName val="[SHOPLIST_xls][SHOPLIST_xls]402"/>
      <sheetName val="[SHOPLIST_xls][SHOPLIST_xls]403"/>
      <sheetName val="[SHOPLIST_xls][SHOPLIST_xls]404"/>
      <sheetName val="[SHOPLIST_xls][SHOPLIST_xls]405"/>
      <sheetName val="[SHOPLIST_xls][SHOPLIST_xls]406"/>
      <sheetName val="[SHOPLIST_xls][SHOPLIST_xls]407"/>
      <sheetName val="[SHOPLIST_xls][SHOPLIST_xls]408"/>
      <sheetName val="[SHOPLIST_xls][SHOPLIST_xls]409"/>
      <sheetName val="[SHOPLIST_xls][SHOPLIST_xls]410"/>
      <sheetName val="[SHOPLIST_xls][SHOPLIST_xls]411"/>
      <sheetName val="[SHOPLIST_xls][SHOPLIST_xls]412"/>
      <sheetName val="[SHOPLIST_xls][SHOPLIST_xls]413"/>
      <sheetName val="[SHOPLIST_xls][SHOPLIST_xls]414"/>
      <sheetName val="[SHOPLIST_xls][SHOPLIST_xls]415"/>
      <sheetName val="[SHOPLIST_xls][SHOPLIST_xls]416"/>
      <sheetName val="[SHOPLIST_xls][SHOPLIST_xls]417"/>
      <sheetName val="[SHOPLIST_xls][SHOPLIST_xls]418"/>
      <sheetName val="[SHOPLIST_xls][SHOPLIST_xls]419"/>
      <sheetName val="[SHOPLIST_xls][SHOPLIST_xls]420"/>
      <sheetName val="[SHOPLIST_xls][SHOPLIST_xls]421"/>
      <sheetName val="[SHOPLIST_xls][SHOPLIST_xls]422"/>
      <sheetName val="[SHOPLIST_xls][SHOPLIST_xls]423"/>
      <sheetName val="[SHOPLIST_xls][SHOPLIST_xls]424"/>
      <sheetName val="[SHOPLIST_xls][SHOPLIST_xls]425"/>
      <sheetName val="[SHOPLIST_xls][SHOPLIST_xls]426"/>
      <sheetName val="[SHOPLIST_xls][SHOPLIST_xls]427"/>
      <sheetName val="[SHOPLIST_xls][SHOPLIST_xls]428"/>
      <sheetName val="[SHOPLIST_xls][SHOPLIST_xls]429"/>
      <sheetName val="[SHOPLIST_xls][SHOPLIST_xls]430"/>
      <sheetName val="[SHOPLIST_xls][SHOPLIST_xls]431"/>
      <sheetName val="[SHOPLIST_xls][SHOPLIST_xls]432"/>
      <sheetName val="[SHOPLIST_xls][SHOPLIST_xls]433"/>
      <sheetName val="[SHOPLIST_xls][SHOPLIST_xls]434"/>
      <sheetName val="[SHOPLIST_xls][SHOPLIST_xls]435"/>
      <sheetName val="[SHOPLIST_xls][SHOPLIST_xls]436"/>
      <sheetName val="[SHOPLIST_xls][SHOPLIST_xls]437"/>
      <sheetName val="[SHOPLIST_xls][SHOPLIST_xls]438"/>
      <sheetName val="[SHOPLIST_xls][SHOPLIST_xls]439"/>
      <sheetName val="[SHOPLIST_xls][SHOPLIST_xls]440"/>
      <sheetName val="[SHOPLIST_xls][SHOPLIST_xls]441"/>
      <sheetName val="[SHOPLIST_xls][SHOPLIST_xls]442"/>
      <sheetName val="[SHOPLIST_xls][SHOPLIST_xls]443"/>
      <sheetName val="[SHOPLIST_xls][SHOPLIST_xls]444"/>
      <sheetName val="[SHOPLIST_xls][SHOPLIST_xls]445"/>
      <sheetName val="[SHOPLIST_xls][SHOPLIST_xls]446"/>
      <sheetName val="[SHOPLIST_xls][SHOPLIST_xls]447"/>
      <sheetName val="[SHOPLIST_xls][SHOPLIST_xls]448"/>
      <sheetName val="[SHOPLIST_xls][SHOPLIST_xls]449"/>
      <sheetName val="[SHOPLIST_xls][SHOPLIST_xls]450"/>
      <sheetName val="[SHOPLIST_xls][SHOPLIST_xls]451"/>
      <sheetName val="[SHOPLIST_xls][SHOPLIST_xls]452"/>
      <sheetName val="[SHOPLIST_xls][SHOPLIST_xls]453"/>
      <sheetName val="[SHOPLIST_xls][SHOPLIST_xls]454"/>
      <sheetName val="[SHOPLIST_xls][SHOPLIST_xls]455"/>
      <sheetName val="[SHOPLIST_xls][SHOPLIST_xls]456"/>
      <sheetName val="[SHOPLIST_xls][SHOPLIST_xls]457"/>
      <sheetName val="[SHOPLIST_xls][SHOPLIST_xls]458"/>
      <sheetName val="[SHOPLIST_xls][SHOPLIST_xls]459"/>
      <sheetName val="[SHOPLIST_xls][SHOPLIST_xls]460"/>
      <sheetName val="[SHOPLIST_xls][SHOPLIST_xls]461"/>
      <sheetName val="[SHOPLIST_xls][SHOPLIST_xls]462"/>
      <sheetName val="[SHOPLIST_xls][SHOPLIST_xls]793"/>
      <sheetName val="[SHOPLIST_xls][SHOPLIST_xls]463"/>
      <sheetName val="[SHOPLIST_xls][SHOPLIST_xls]464"/>
      <sheetName val="[SHOPLIST_xls]70,/0s«iÆøí¬i112"/>
      <sheetName val="[SHOPLIST_xls]70,/0s«_iÆø_í¬4"/>
      <sheetName val="[SHOPLIST_xls]70,/0s«iÆøí¬i26"/>
      <sheetName val="[SHOPLIST_xls]70,/0s«iÆøí¬i34"/>
      <sheetName val="[SHOPLIST_xls][SHOPLIST_xls]794"/>
      <sheetName val="[SHOPLIST_xls]/VWVU))4"/>
      <sheetName val="VESSELS_3"/>
      <sheetName val="[SHOPLIST_xls][SHOPLIST_xls]465"/>
      <sheetName val="[SHOPLIST_xls][SHOPLIST_xls]466"/>
      <sheetName val="[SHOPLIST_xls][SHOPLIST_xls]467"/>
      <sheetName val="[SHOPLIST_xls][SHOPLIST_xls]468"/>
      <sheetName val="[SHOPLIST_xls][SHOPLIST_xls]469"/>
      <sheetName val="[SHOPLIST_xls][SHOPLIST_xls]470"/>
      <sheetName val="[SHOPLIST_xls][SHOPLIST_xls]471"/>
      <sheetName val="[SHOPLIST_xls][SHOPLIST_xls]472"/>
      <sheetName val="Spacing_of_Delineators2"/>
      <sheetName val="EATON_SUMMARY3"/>
      <sheetName val="Outline_Cost_-_Five_star_Hotel3"/>
      <sheetName val="Schedules_PL2"/>
      <sheetName val="Schedules_BS2"/>
      <sheetName val="1. Scenario Manager"/>
      <sheetName val="Finansal_tamamlanma_Eğrisi8"/>
      <sheetName val="Dropdown_List8"/>
      <sheetName val="HB_CEC_schd_4_28"/>
      <sheetName val="HB_CEC_schd_4_38"/>
      <sheetName val="HB_CEC_schd_5_28"/>
      <sheetName val="HB_CEC_schd_6_28"/>
      <sheetName val="HB_CEC_schd_7_28"/>
      <sheetName val="HB_CEC_schd_9_28"/>
      <sheetName val="Doha_Farm8"/>
      <sheetName val="New_Bld8"/>
      <sheetName val="Cover_Page5"/>
      <sheetName val="Approved_INR_Claimed_Log_(2)5"/>
      <sheetName val="INR_Data5"/>
      <sheetName val="Dec_OCR5"/>
      <sheetName val="OCR_(APR5"/>
      <sheetName val="Survey_5"/>
      <sheetName val="INR_Summary_Sheet5"/>
      <sheetName val="ITR_Form_(Rev0)5"/>
      <sheetName val="ITR_Form_(SS)5"/>
      <sheetName val="ITR_Form_(Rev1)5"/>
      <sheetName val="Method_Statements5"/>
      <sheetName val="SI_225"/>
      <sheetName val="TO_List5"/>
      <sheetName val="CCTV_DATA5"/>
      <sheetName val="FAL_intern5"/>
      <sheetName val="SoW_Assess_Blank_Form2"/>
      <sheetName val="VO_Breakdown2"/>
      <sheetName val="Measurement_Sheet2"/>
      <sheetName val="Schedule_of_Drawings2"/>
      <sheetName val="SI_Schedule2"/>
      <sheetName val="ContraCharge_Schedule2"/>
      <sheetName val="Item_List_OLD2"/>
      <sheetName val="B_Room_W_Done_Progress2"/>
      <sheetName val="SUMMARY_(ROOM)2"/>
      <sheetName val="W_D_Prgress_Public_area2"/>
      <sheetName val="SUMMARY_Public2"/>
      <sheetName val="Tender_Stage1"/>
      <sheetName val="Delay_Clasifications1"/>
      <sheetName val="PA_Milestones1"/>
      <sheetName val="Dropdown Lists"/>
      <sheetName val="AOR"/>
      <sheetName val="SGOLD FEB"/>
      <sheetName val="VC2 8.98"/>
      <sheetName val="MPC"/>
      <sheetName val="B100-Cable Rack"/>
      <sheetName val="4.1 G Ammount"/>
      <sheetName val="Costcal"/>
      <sheetName val="1-Excavation"/>
      <sheetName val="2-Substructure"/>
      <sheetName val="3-Concrete"/>
      <sheetName val="4-Masonry"/>
      <sheetName val="5-Thermal &amp; Moisture"/>
      <sheetName val="[SHOPLIST.xls]_SHOPLIST_xl_1315"/>
      <sheetName val="[SHOPLIST.xls]_SHOPLIST_xl_1316"/>
      <sheetName val="[SHOPLIST.xls]_SHOPLIST_xl_1317"/>
      <sheetName val="[SHOPLIST.xls]_SHOPLIST_xl_1318"/>
      <sheetName val="[SHOPLIST.xls]_SHOPLIST_xl_1319"/>
      <sheetName val="[SHOPLIST.xls]_SHOPLIST_xl_1320"/>
      <sheetName val="[SHOPLIST.xls]_SHOPLIST_xl_1321"/>
      <sheetName val="[SHOPLIST.xls]_SHOPLIST_xl_1322"/>
      <sheetName val="[SHOPLIST.xls]_SHOPLIST_xl_1323"/>
      <sheetName val="[SHOPLIST.xls]_SHOPLIST_xl_1324"/>
      <sheetName val="[SHOPLIST.xls]_SHOPLIST_xl_1325"/>
      <sheetName val="[SHOPLIST.xls]_SHOPLIST_xl_1326"/>
      <sheetName val="[SHOPLIST.xls]_SHOPLIST_xl_1327"/>
      <sheetName val="[SHOPLIST.xls]_SHOPLIST_xl_1328"/>
      <sheetName val="[SHOPLIST.xls]_SHOPLIST_xl_1329"/>
      <sheetName val="[SHOPLIST.xls]_SHOPLIST_xl_1330"/>
      <sheetName val="[SHOPLIST.xls]_SHOPLIST_xl_1331"/>
      <sheetName val="[SHOPLIST.xls]_SHOPLIST_xl_1332"/>
      <sheetName val="[SHOPLIST.xls]_SHOPLIST_xl_1333"/>
      <sheetName val="[SHOPLIST.xls]_SHOPLIST_xl_1334"/>
      <sheetName val="[SHOPLIST.xls]_SHOPLIST_xl_1335"/>
      <sheetName val="[SHOPLIST.xls]_SHOPLIST_xl_1336"/>
      <sheetName val="[SHOPLIST.xls]_SHOPLIST_xl_1337"/>
      <sheetName val="[SHOPLIST.xls]_SHOPLIST_xl_1338"/>
      <sheetName val="[SHOPLIST.xls]_SHOPLIST_xl_1339"/>
      <sheetName val="[SHOPLIST.xls]_SHOPLIST_xl_1340"/>
      <sheetName val="[SHOPLIST.xls]_SHOPLIST_xl_1341"/>
      <sheetName val="[SHOPLIST.xls]_SHOPLIST_xl_1342"/>
      <sheetName val="[SHOPLIST.xls]_SHOPLIST_xl_1343"/>
      <sheetName val="[SHOPLIST.xls]_SHOPLIST_xl_1344"/>
      <sheetName val="[SHOPLIST.xls]_SHOPLIST_xl_1345"/>
      <sheetName val="[SHOPLIST.xls]_SHOPLIST_xl_1346"/>
      <sheetName val="[SHOPLIST.xls]_SHOPLIST_xl_1347"/>
      <sheetName val="[SHOPLIST.xls]_SHOPLIST_xl_1348"/>
      <sheetName val="[SHOPLIST.xls]_SHOPLIST_xl_1349"/>
      <sheetName val="[SHOPLIST.xls]_SHOPLIST_xl_1350"/>
      <sheetName val="[SHOPLIST.xls]_SHOPLIST_xl_1351"/>
      <sheetName val="[SHOPLIST.xls]_SHOPLIST_xl_1352"/>
      <sheetName val="[SHOPLIST.xls]_SHOPLIST_xl_1353"/>
      <sheetName val="[SHOPLIST.xls]_SHOPLIST_xl_1354"/>
      <sheetName val="[SHOPLIST.xls]_SHOPLIST_xl_1355"/>
      <sheetName val="[SHOPLIST.xls]_SHOPLIST_xl_1356"/>
      <sheetName val="[SHOPLIST.xls]_SHOPLIST_xl_1357"/>
      <sheetName val="[SHOPLIST.xls]_SHOPLIST_xl_1358"/>
      <sheetName val="[SHOPLIST.xls]_SHOPLIST_xl_1359"/>
      <sheetName val="[SHOPLIST.xls]_SHOPLIST_xl_1360"/>
      <sheetName val="[SHOPLIST.xls]_SHOPLIST_xl_1361"/>
      <sheetName val="[SHOPLIST.xls]_SHOPLIST_xl_1362"/>
      <sheetName val="[SHOPLIST.xls]_SHOPLIST_xl_1363"/>
      <sheetName val="[SHOPLIST.xls]_SHOPLIST_xl_1364"/>
      <sheetName val="[SHOPLIST.xls]_SHOPLIST_xl_1365"/>
      <sheetName val="[SHOPLIST.xls]_SHOPLIST_xl_1366"/>
      <sheetName val="[SHOPLIST.xls]_SHOPLIST_xl_1367"/>
      <sheetName val="[SHOPLIST.xls]_SHOPLIST_xl_1368"/>
      <sheetName val="[SHOPLIST.xls]_SHOPLIST_xl_1369"/>
      <sheetName val="[SHOPLIST.xls]_SHOPLIST_xl_1370"/>
      <sheetName val="[SHOPLIST.xls]_SHOPLIST_xl_1371"/>
      <sheetName val="[SHOPLIST.xls]_SHOPLIST_xl_1372"/>
      <sheetName val="[SHOPLIST.xls]_SHOPLIST_xl_1373"/>
      <sheetName val="[SHOPLIST.xls]_SHOPLIST_xl_1374"/>
      <sheetName val="[SHOPLIST.xls]_SHOPLIST_xl_1375"/>
      <sheetName val="[SHOPLIST.xls]_SHOPLIST_xl_1376"/>
      <sheetName val="[SHOPLIST.xls]_SHOPLIST_xl_1377"/>
      <sheetName val="[SHOPLIST.xls]_SHOPLIST_xl_1378"/>
      <sheetName val="[SHOPLIST.xls]_SHOPLIST_xl_1379"/>
      <sheetName val="[SHOPLIST.xls]_SHOPLIST_xl_1380"/>
      <sheetName val="[SHOPLIST.xls]_SHOPLIST_xl_1381"/>
      <sheetName val="[SHOPLIST.xls]_SHOPLIST_xl_1382"/>
      <sheetName val="[SHOPLIST.xls]_SHOPLIST_xl_1383"/>
      <sheetName val="[SHOPLIST.xls]_SHOPLIST_xl_1384"/>
      <sheetName val="[SHOPLIST.xls]_SHOPLIST_xl_1385"/>
      <sheetName val="[SHOPLIST.xls]_SHOPLIST_xl_1386"/>
      <sheetName val="[SHOPLIST.xls]_SHOPLIST_xl_1387"/>
      <sheetName val="[SHOPLIST.xls]_SHOPLIST_xl_1388"/>
      <sheetName val="[SHOPLIST.xls]_SHOPLIST_xl_1389"/>
      <sheetName val="[SHOPLIST.xls]_SHOPLIST_xl_1390"/>
      <sheetName val="[SHOPLIST.xls]_SHOPLIST_xl_1391"/>
      <sheetName val="[SHOPLIST.xls]_SHOPLIST_xl_1392"/>
      <sheetName val="[SHOPLIST.xls]_SHOPLIST_xl_1393"/>
      <sheetName val="DESCRIPTIONS"/>
      <sheetName val="2.2 STAFF Scedule"/>
      <sheetName val="Gra¦_x005f_x0004_)"/>
      <sheetName val="Geneí¬_x005f_x0008_i??_x005f_x0014_?0."/>
      <sheetName val="Geneí¬_x005f_x0008_i___x005f_x0014__0."/>
      <sheetName val="BoatTMP"/>
      <sheetName val="Customer Master Data"/>
      <sheetName val="ZED Inventory Phase 1"/>
      <sheetName val="cancelled"/>
      <sheetName val="5% 5% &amp; 7Years"/>
      <sheetName val="10% 5% 6Y"/>
      <sheetName val="Data validation 1"/>
      <sheetName val="Data Validation 2"/>
      <sheetName val="calculator"/>
      <sheetName val="Receipt"/>
      <sheetName val="Receipt manual"/>
      <sheetName val="pivot-summary"/>
      <sheetName val="pivot-summary (2)"/>
      <sheetName val="Updated Sales Report"/>
      <sheetName val="A1-2 &amp; B1-2 "/>
      <sheetName val="Deleted Buildings"/>
      <sheetName val="Reconcilation"/>
      <sheetName val="Yard"/>
      <sheetName val="VenCF"/>
      <sheetName val="2_0_Cover_Sum"/>
      <sheetName val="Cost_Summary"/>
      <sheetName val="Cost_Summary_SD"/>
      <sheetName val="Schedule_S-Curve_Revision#3"/>
      <sheetName val="2_223M_due_to_adj_profit"/>
      <sheetName val="Свод_(Бюджет)"/>
      <sheetName val="Свод_(понедельно)"/>
      <sheetName val="Статьи_расходов"/>
      <sheetName val="HAKEDİŞ_"/>
      <sheetName val="keşif_özeti"/>
      <sheetName val="_SHOPLIST_xls__SH1"/>
      <sheetName val="_SHOPLIST_xls_70_1"/>
      <sheetName val="sc"/>
      <sheetName val="[SHOPLIST_xls]_SHOPLIST_xls_903"/>
      <sheetName val="[SHOPLIST_xls]_SHOPLIST_xls_904"/>
      <sheetName val="[SHOPLIST_xls]_SHOPLIST_xls_905"/>
      <sheetName val="[SHOPLIST_xls]_SHOPLIST_xls_906"/>
      <sheetName val="[SHOPLIST_xls]_SHOPLIST_xls_907"/>
      <sheetName val="[SHOPLIST_xls]_SHOPLIST_xls_908"/>
      <sheetName val="[SHOPLIST_xls]_SHOPLIST_xls_909"/>
      <sheetName val="[SHOPLIST_xls]_SHOPLIST_xls_910"/>
      <sheetName val="[SHOPLIST_xls]_SHOPLIST_xls_911"/>
      <sheetName val="[SHOPLIST_xls]_SHOPLIST_xls_912"/>
      <sheetName val="[SHOPLIST_xls]_SHOPLIST_xls_913"/>
      <sheetName val="[SHOPLIST_xls]_SHOPLIST_xls_914"/>
      <sheetName val="[SHOPLIST_xls]_SHOPLIST_xls_915"/>
      <sheetName val="[SHOPLIST_xls]_SHOPLIST_xls_916"/>
      <sheetName val="[SHOPLIST_xls]_SHOPLIST_xls_917"/>
      <sheetName val="[SHOPLIST_xls]_SHOPLIST_xls_918"/>
      <sheetName val="[SHOPLIST_xls]_SHOPLIST_xls_919"/>
      <sheetName val="[SHOPLIST_xls]_SHOPLIST_xls_920"/>
      <sheetName val="[SHOPLIST_xls]_SHOPLIST_xls_921"/>
      <sheetName val="[SHOPLIST_xls]_SHOPLIST_xls_922"/>
      <sheetName val="[SHOPLIST_xls]_SHOPLIST_xls_923"/>
      <sheetName val="[SHOPLIST_xls]_SHOPLIST_xls_924"/>
      <sheetName val="[SHOPLIST_xls]_SHOPLIST_xls_925"/>
      <sheetName val="[SHOPLIST_xls]_SHOPLIST_xls_926"/>
      <sheetName val="[SHOPLIST_xls]_SHOPLIST_xls_927"/>
      <sheetName val="[SHOPLIST_xls]_SHOPLIST_xls_928"/>
      <sheetName val="[SHOPLIST_xls]_SHOPLIST_xls_929"/>
      <sheetName val="[SHOPLIST_xls]_SHOPLIST_xls_930"/>
      <sheetName val="[SHOPLIST_xls]_SHOPLIST_xls_931"/>
      <sheetName val="[SHOPLIST_xls]_SHOPLIST_xls_932"/>
      <sheetName val="[SHOPLIST_xls]_SHOPLIST_xls_933"/>
      <sheetName val="[SHOPLIST_xls]_SHOPLIST_xl_1048"/>
      <sheetName val="[SHOPLIST_xls]_SHOPLIST_xl_1049"/>
      <sheetName val="[SHOPLIST_xls]_SHOPLIST_xl_1050"/>
      <sheetName val="[SHOPLIST_xls]_SHOPLIST_xl_1051"/>
      <sheetName val="[SHOPLIST_xls]_SHOPLIST_xl_1052"/>
      <sheetName val="[SHOPLIST_xls]_SHOPLIST_xl_1053"/>
      <sheetName val="[SHOPLIST_xls]_SHOPLIST_xls_934"/>
      <sheetName val="[SHOPLIST_xls]_SHOPLIST_xl_1054"/>
      <sheetName val="[SHOPLIST_xls]_SHOPLIST_xl_1055"/>
      <sheetName val="[SHOPLIST_xls]_SHOPLIST_xl_1056"/>
      <sheetName val="[SHOPLIST_xls]_SHOPLIST_xls_935"/>
      <sheetName val="[SHOPLIST_xls]_SHOPLIST_xls_936"/>
      <sheetName val="[SHOPLIST_xls]_SHOPLIST_xls_937"/>
      <sheetName val="[SHOPLIST_xls]_SHOPLIST_xls_938"/>
      <sheetName val="[SHOPLIST_xls]_SHOPLIST_xl_1057"/>
      <sheetName val="[SHOPLIST_xls]_SHOPLIST_xls_939"/>
      <sheetName val="[SHOPLIST_xls]_SHOPLIST_xls_940"/>
      <sheetName val="[SHOPLIST_xls]_SHOPLIST_xl_1058"/>
      <sheetName val="[SHOPLIST_xls]_SHOPLIST_xls_941"/>
      <sheetName val="[SHOPLIST_xls]_SHOPLIST_xl_1059"/>
      <sheetName val="[SHOPLIST_xls]_SHOPLIST_xls_942"/>
      <sheetName val="[SHOPLIST_xls]_SHOPLIST_xl_1060"/>
      <sheetName val="[SHOPLIST_xls]_SHOPLIST_xl_1061"/>
      <sheetName val="[SHOPLIST_xls]_SHOPLIST_xls_943"/>
      <sheetName val="[SHOPLIST_xls]_SHOPLIST_xls_944"/>
      <sheetName val="[SHOPLIST_xls]_SHOPLIST_xls_945"/>
      <sheetName val="[SHOPLIST_xls]_SHOPLIST_xls_946"/>
      <sheetName val="[SHOPLIST_xls]_SHOPLIST_xls_947"/>
      <sheetName val="[SHOPLIST_xls]_SHOPLIST_xls_948"/>
      <sheetName val="[SHOPLIST_xls]_SHOPLIST_xls_949"/>
      <sheetName val="[SHOPLIST_xls]_SHOPLIST_xls_950"/>
      <sheetName val="[SHOPLIST_xls]_SHOPLIST_xls_951"/>
      <sheetName val="[SHOPLIST_xls]_SHOPLIST_xls_952"/>
      <sheetName val="[SHOPLIST_xls]_SHOPLIST_xl_1062"/>
      <sheetName val="[SHOPLIST_xls]_SHOPLIST_xls_953"/>
      <sheetName val="[SHOPLIST_xls]_SHOPLIST_xl_1063"/>
      <sheetName val="[SHOPLIST_xls]_SHOPLIST_xl_1064"/>
      <sheetName val="[SHOPLIST_xls]_SHOPLIST_xls_954"/>
      <sheetName val="[SHOPLIST_xls]_SHOPLIST_xls_955"/>
      <sheetName val="[SHOPLIST_xls]_SHOPLIST_xls_956"/>
      <sheetName val="[SHOPLIST_xls]_SHOPLIST_xls_957"/>
      <sheetName val="[SHOPLIST_xls]_SHOPLIST_xls_958"/>
      <sheetName val="[SHOPLIST_xls]_SHOPLIST_xls_959"/>
      <sheetName val="[SHOPLIST_xls]_SHOPLIST_xls_960"/>
      <sheetName val="[SHOPLIST_xls]_SHOPLIST_xls_961"/>
      <sheetName val="[SHOPLIST_xls]_SHOPLIST_xls_962"/>
      <sheetName val="[SHOPLIST_xls]_SHOPLIST_xls_963"/>
      <sheetName val="[SHOPLIST_xls]_SHOPLIST_xls_964"/>
      <sheetName val="[SHOPLIST_xls]_SHOPLIST_xl_1065"/>
      <sheetName val="[SHOPLIST_xls]_SHOPLIST_xl_1066"/>
      <sheetName val="[SHOPLIST_xls]_SHOPLIST_xls_965"/>
      <sheetName val="[SHOPLIST_xls]_SHOPLIST_xls_966"/>
      <sheetName val="[SHOPLIST_xls]_SHOPLIST_xls_967"/>
      <sheetName val="[SHOPLIST_xls]_SHOPLIST_xls_968"/>
      <sheetName val="[SHOPLIST_xls]_SHOPLIST_xls_969"/>
      <sheetName val="[SHOPLIST_xls]_SHOPLIST_xls_970"/>
      <sheetName val="[SHOPLIST_xls]_SHOPLIST_xls_971"/>
      <sheetName val="[SHOPLIST_xls]_SHOPLIST_xls_972"/>
      <sheetName val="[SHOPLIST_xls]_SHOPLIST_xls_973"/>
      <sheetName val="[SHOPLIST_xls]_SHOPLIST_xls_974"/>
      <sheetName val="[SHOPLIST_xls]_SHOPLIST_xls_975"/>
      <sheetName val="[SHOPLIST_xls]_SHOPLIST_xls_976"/>
      <sheetName val="[SHOPLIST_xls]_SHOPLIST_xls_977"/>
      <sheetName val="[SHOPLIST_xls]_SHOPLIST_xl_1067"/>
      <sheetName val="[SHOPLIST_xls]_SHOPLIST_xls_978"/>
      <sheetName val="[SHOPLIST_xls]_SHOPLIST_xl_1068"/>
      <sheetName val="[SHOPLIST_xls]_SHOPLIST_xl_1069"/>
      <sheetName val="[SHOPLIST_xls]_SHOPLIST_xl_1070"/>
      <sheetName val="[SHOPLIST_xls]_SHOPLIST_xl_1071"/>
      <sheetName val="[SHOPLIST_xls]_SHOPLIST_xls_979"/>
      <sheetName val="[SHOPLIST_xls]_SHOPLIST_xl_1072"/>
      <sheetName val="[SHOPLIST_xls]_SHOPLIST_xls_980"/>
      <sheetName val="[SHOPLIST_xls]_SHOPLIST_xls_981"/>
      <sheetName val="[SHOPLIST_xls]_SHOPLIST_xls_982"/>
      <sheetName val="[SHOPLIST_xls]_SHOPLIST_xls_983"/>
      <sheetName val="[SHOPLIST_xls]_SHOPLIST_xls_984"/>
      <sheetName val="[SHOPLIST_xls]_SHOPLIST_xls_985"/>
      <sheetName val="[SHOPLIST_xls]_SHOPLIST_xls_986"/>
      <sheetName val="[SHOPLIST_xls]_SHOPLIST_xl_1073"/>
      <sheetName val="[SHOPLIST_xls]_SHOPLIST_xl_1074"/>
      <sheetName val="[SHOPLIST_xls]_SHOPLIST_xls_987"/>
      <sheetName val="[SHOPLIST_xls]_SHOPLIST_xls_988"/>
      <sheetName val="[SHOPLIST_xls]_SHOPLIST_xls_989"/>
      <sheetName val="[SHOPLIST_xls]_SHOPLIST_xls_990"/>
      <sheetName val="[SHOPLIST_xls]_SHOPLIST_xls_991"/>
      <sheetName val="[SHOPLIST_xls]_SHOPLIST_xls_992"/>
      <sheetName val="[SHOPLIST_xls]_SHOPLIST_xls_993"/>
      <sheetName val="[SHOPLIST_xls]_SHOPLIST_xls_994"/>
      <sheetName val="[SHOPLIST_xls]_SHOPLIST_xls_995"/>
      <sheetName val="[SHOPLIST_xls]_SHOPLIST_xl_1075"/>
      <sheetName val="[SHOPLIST_xls]_SHOPLIST_xls_996"/>
      <sheetName val="[SHOPLIST_xls]_SHOPLIST_xls_997"/>
      <sheetName val="[SHOPLIST_xls]_SHOPLIST_xls_998"/>
      <sheetName val="[SHOPLIST_xls]_SHOPLIST_xls_999"/>
      <sheetName val="[SHOPLIST_xls]_SHOPLIST_xl_1000"/>
      <sheetName val="[SHOPLIST_xls]_SHOPLIST_xl_1001"/>
      <sheetName val="[SHOPLIST_xls]_SHOPLIST_xl_1002"/>
      <sheetName val="[SHOPLIST_xls]_SHOPLIST_xl_1076"/>
      <sheetName val="[SHOPLIST_xls]_SHOPLIST_xl_1003"/>
      <sheetName val="[SHOPLIST_xls]_SHOPLIST_xl_1004"/>
      <sheetName val="[SHOPLIST_xls]_SHOPLIST_xl_1005"/>
      <sheetName val="[SHOPLIST_xls]_SHOPLIST_xl_1006"/>
      <sheetName val="[SHOPLIST_xls]_SHOPLIST_xl_1007"/>
      <sheetName val="[SHOPLIST_xls]_SHOPLIST_xl_1008"/>
      <sheetName val="[SHOPLIST_xls]_SHOPLIST_xl_1009"/>
      <sheetName val="[SHOPLIST_xls]_SHOPLIST_xl_1010"/>
      <sheetName val="[SHOPLIST_xls]_SHOPLIST_xl_1011"/>
      <sheetName val="[SHOPLIST_xls]_SHOPLIST_xl_1012"/>
      <sheetName val="[SHOPLIST_xls]_SHOPLIST_xl_1013"/>
      <sheetName val="[SHOPLIST_xls]_SHOPLIST_xl_1014"/>
      <sheetName val="[SHOPLIST_xls]_SHOPLIST_xl_1015"/>
      <sheetName val="[SHOPLIST_xls]_SHOPLIST_xl_1016"/>
      <sheetName val="[SHOPLIST_xls]_SHOPLIST_xl_1017"/>
      <sheetName val="[SHOPLIST_xls]_SHOPLIST_xl_1018"/>
      <sheetName val="[SHOPLIST_xls]_SHOPLIST_xl_1019"/>
      <sheetName val="[SHOPLIST_xls]_SHOPLIST_xl_1020"/>
      <sheetName val="[SHOPLIST_xls]_SHOPLIST_xl_1077"/>
      <sheetName val="[SHOPLIST_xls]_SHOPLIST_xl_1021"/>
      <sheetName val="[SHOPLIST_xls]_SHOPLIST_xl_1022"/>
      <sheetName val="[SHOPLIST_xls]_SHOPLIST_xl_1023"/>
      <sheetName val="[SHOPLIST_xls]_SHOPLIST_xl_1024"/>
      <sheetName val="[SHOPLIST_xls]_SHOPLIST_xl_1025"/>
      <sheetName val="[SHOPLIST_xls]_SHOPLIST_xl_1026"/>
      <sheetName val="[SHOPLIST_xls]_SHOPLIST_xl_1027"/>
      <sheetName val="[SHOPLIST_xls]_SHOPLIST_xl_1028"/>
      <sheetName val="[SHOPLIST_xls]_SHOPLIST_xl_1029"/>
      <sheetName val="[SHOPLIST_xls]_SHOPLIST_xl_1078"/>
      <sheetName val="[SHOPLIST_xls]_SHOPLIST_xl_1030"/>
      <sheetName val="[SHOPLIST_xls]_SHOPLIST_xl_1031"/>
      <sheetName val="[SHOPLIST_xls]_SHOPLIST_xl_1032"/>
      <sheetName val="[SHOPLIST_xls]_SHOPLIST_xl_1033"/>
      <sheetName val="[SHOPLIST_xls]_SHOPLIST_xl_1034"/>
      <sheetName val="[SHOPLIST_xls]_SHOPLIST_xl_1035"/>
      <sheetName val="[SHOPLIST_xls]_SHOPLIST_xl_1036"/>
      <sheetName val="[SHOPLIST_xls]_SHOPLIST_xl_1037"/>
      <sheetName val="[SHOPLIST_xls]_SHOPLIST_xl_1038"/>
      <sheetName val="[SHOPLIST_xls]_SHOPLIST_xl_1079"/>
      <sheetName val="[SHOPLIST_xls]_SHOPLIST_xl_1039"/>
      <sheetName val="[SHOPLIST_xls]_SHOPLIST_xl_1040"/>
      <sheetName val="[SHOPLIST_xls]_SHOPLIST_xl_1041"/>
      <sheetName val="[SHOPLIST_xls]_SHOPLIST_xl_1042"/>
      <sheetName val="[SHOPLIST_xls]_SHOPLIST_xl_1043"/>
      <sheetName val="[SHOPLIST_xls]_SHOPLIST_xl_1044"/>
      <sheetName val="[SHOPLIST_xls]_SHOPLIST_xl_1045"/>
      <sheetName val="[SHOPLIST_xls]70_x005f_x005f_x005f_x0000__8"/>
      <sheetName val="[SHOPLIST_xls]_SHOPLIST_xl_1046"/>
      <sheetName val="[SHOPLIST_xls]_SHOPLIST_xl_1047"/>
      <sheetName val="[SHOPLIST_xls]70___0_s__i____27"/>
      <sheetName val="[SHOPLIST.xls]70___0_s__i____48"/>
      <sheetName val="[SHOPLIST.xls]_VW__VU________28"/>
      <sheetName val="[SHOPLIST.xls]_VW__VU________29"/>
      <sheetName val="[SHOPLIST.xls]70___0_s__i____49"/>
      <sheetName val="[SHOPLIST.xls]70_x005f_x0000___0_x_15"/>
      <sheetName val="[SHOPLIST.xls]70___0_s__i____50"/>
      <sheetName val="[SHOPLIST.xls]_SHOPLIST_xl_3232"/>
      <sheetName val="[SHOPLIST.xls]_SHOPLIST_xl_3233"/>
      <sheetName val="[SHOPLIST.xls]_SHOPLIST_xl_3234"/>
      <sheetName val="[SHOPLIST.xls]_SHOPLIST_xl_3235"/>
      <sheetName val="[SHOPLIST.xls]_SHOPLIST_xl_3236"/>
      <sheetName val="[SHOPLIST.xls]_SHOPLIST_xl_3237"/>
      <sheetName val="[SHOPLIST.xls]_SHOPLIST_xl_3238"/>
      <sheetName val="[SHOPLIST.xls]_SHOPLIST_xl_3239"/>
      <sheetName val="[SHOPLIST.xls]_SHOPLIST_xl_3240"/>
      <sheetName val="[SHOPLIST.xls]_SHOPLIST_xl_3241"/>
      <sheetName val="[SHOPLIST.xls]_SHOPLIST_xl_3242"/>
      <sheetName val="[SHOPLIST.xls]_SHOPLIST_xl_3243"/>
      <sheetName val="[SHOPLIST.xls]_SHOPLIST_xl_3244"/>
      <sheetName val="[SHOPLIST.xls]_SHOPLIST_xl_3245"/>
      <sheetName val="[SHOPLIST.xls]_SHOPLIST_xl_3246"/>
      <sheetName val="[SHOPLIST.xls]_SHOPLIST_xl_3247"/>
      <sheetName val="[SHOPLIST.xls]_SHOPLIST_xl_3248"/>
      <sheetName val="[SHOPLIST.xls]_SHOPLIST_xl_3249"/>
      <sheetName val="[SHOPLIST.xls]_SHOPLIST_xl_3250"/>
      <sheetName val="[SHOPLIST.xls]_SHOPLIST_xl_3251"/>
      <sheetName val="[SHOPLIST.xls]_SHOPLIST_xl_3252"/>
      <sheetName val="[SHOPLIST.xls]_SHOPLIST_xl_3253"/>
      <sheetName val="[SHOPLIST.xls]_SHOPLIST_xl_3254"/>
      <sheetName val="[SHOPLIST.xls]_SHOPLIST_xl_3255"/>
      <sheetName val="[SHOPLIST.xls]_SHOPLIST_xl_3256"/>
      <sheetName val="[SHOPLIST.xls]_SHOPLIST_xl_3257"/>
      <sheetName val="[SHOPLIST.xls]_SHOPLIST_xl_3258"/>
      <sheetName val="[SHOPLIST.xls]_SHOPLIST_xl_3259"/>
      <sheetName val="[SHOPLIST.xls]_SHOPLIST_xl_3260"/>
      <sheetName val="[SHOPLIST.xls]_SHOPLIST_xl_3261"/>
      <sheetName val="[SHOPLIST.xls]_SHOPLIST_xl_3262"/>
      <sheetName val="[SHOPLIST.xls]_SHOPLIST_xl_3263"/>
      <sheetName val="[SHOPLIST.xls]_SHOPLIST_xl_3264"/>
      <sheetName val="[SHOPLIST.xls]_SHOPLIST_xl_3265"/>
      <sheetName val="[SHOPLIST.xls]_SHOPLIST_xl_3266"/>
      <sheetName val="[SHOPLIST.xls]_SHOPLIST_xl_3267"/>
      <sheetName val="[SHOPLIST.xls]_SHOPLIST_xl_3268"/>
      <sheetName val="[SHOPLIST.xls]_SHOPLIST_xl_3269"/>
      <sheetName val="[SHOPLIST.xls]_SHOPLIST_xl_3270"/>
      <sheetName val="[SHOPLIST.xls]_SHOPLIST_xl_3271"/>
      <sheetName val="[SHOPLIST.xls]_SHOPLIST_xl_3272"/>
      <sheetName val="[SHOPLIST.xls]_SHOPLIST_xl_3273"/>
      <sheetName val="[SHOPLIST.xls]_SHOPLIST_xl_3274"/>
      <sheetName val="[SHOPLIST.xls]_SHOPLIST_xl_3275"/>
      <sheetName val="[SHOPLIST.xls]_SHOPLIST_xl_3276"/>
      <sheetName val="[SHOPLIST.xls]_SHOPLIST_xl_3277"/>
      <sheetName val="[SHOPLIST.xls]_SHOPLIST_xl_3278"/>
      <sheetName val="[SHOPLIST.xls]_SHOPLIST_xl_3279"/>
      <sheetName val="[SHOPLIST.xls]_SHOPLIST_xl_3280"/>
      <sheetName val="[SHOPLIST.xls]_SHOPLIST_xl_3281"/>
      <sheetName val="[SHOPLIST.xls]_SHOPLIST_xl_3282"/>
      <sheetName val="[SHOPLIST.xls]_SHOPLIST_xl_3283"/>
      <sheetName val="[SHOPLIST.xls]_SHOPLIST_xl_3284"/>
      <sheetName val="[SHOPLIST.xls]_SHOPLIST_xl_3285"/>
      <sheetName val="[SHOPLIST.xls]_SHOPLIST_xl_3286"/>
      <sheetName val="[SHOPLIST.xls]_SHOPLIST_xl_3287"/>
      <sheetName val="[SHOPLIST.xls]_SHOPLIST_xl_3288"/>
      <sheetName val="[SHOPLIST.xls]_SHOPLIST_xl_3289"/>
      <sheetName val="[SHOPLIST.xls]_SHOPLIST_xl_3290"/>
      <sheetName val="[SHOPLIST.xls]_SHOPLIST_xl_3291"/>
      <sheetName val="[SHOPLIST.xls]_SHOPLIST_xl_3292"/>
      <sheetName val="[SHOPLIST.xls]_SHOPLIST_xl_3293"/>
      <sheetName val="[SHOPLIST.xls]_SHOPLIST_xl_3294"/>
      <sheetName val="[SHOPLIST.xls]_SHOPLIST_xl_3295"/>
      <sheetName val="[SHOPLIST.xls]_SHOPLIST_xl_3296"/>
      <sheetName val="[SHOPLIST.xls]_SHOPLIST_xl_3297"/>
      <sheetName val="[SHOPLIST.xls]_SHOPLIST_xl_3298"/>
      <sheetName val="[SHOPLIST.xls]_SHOPLIST_xl_3299"/>
      <sheetName val="[SHOPLIST.xls]_SHOPLIST_xl_3300"/>
      <sheetName val="[SHOPLIST.xls]_SHOPLIST_xl_3301"/>
      <sheetName val="[SHOPLIST.xls]_SHOPLIST_xl_3302"/>
      <sheetName val="[SHOPLIST.xls]_SHOPLIST_xl_3303"/>
      <sheetName val="[SHOPLIST.xls]_SHOPLIST_xl_3304"/>
      <sheetName val="[SHOPLIST.xls]_SHOPLIST_xl_3305"/>
      <sheetName val="[SHOPLIST.xls]_SHOPLIST_xl_3306"/>
      <sheetName val="[SHOPLIST.xls]_SHOPLIST_xl_3307"/>
      <sheetName val="[SHOPLIST.xls]_SHOPLIST_xl_3308"/>
      <sheetName val="[SHOPLIST.xls]_SHOPLIST_xl_3309"/>
      <sheetName val="[SHOPLIST.xls]_SHOPLIST_xl_3310"/>
      <sheetName val="[SHOPLIST.xls]_SHOPLIST_xl_3311"/>
      <sheetName val="[SHOPLIST.xls]_SHOPLIST_xl_3312"/>
      <sheetName val="[SHOPLIST.xls]_SHOPLIST_xl_3313"/>
      <sheetName val="[SHOPLIST.xls]_SHOPLIST_xl_3314"/>
      <sheetName val="[SHOPLIST.xls]_SHOPLIST_xl_3315"/>
      <sheetName val="[SHOPLIST.xls]_SHOPLIST_xl_3316"/>
      <sheetName val="[SHOPLIST.xls]_SHOPLIST_xl_3317"/>
      <sheetName val="[SHOPLIST.xls]_SHOPLIST_xl_3318"/>
      <sheetName val="[SHOPLIST.xls]_SHOPLIST_xl_3319"/>
      <sheetName val="[SHOPLIST.xls]_SHOPLIST_xl_3320"/>
      <sheetName val="[SHOPLIST.xls]_SHOPLIST_xl_3321"/>
      <sheetName val="[SHOPLIST.xls]_SHOPLIST_xl_3322"/>
      <sheetName val="[SHOPLIST.xls]_SHOPLIST_xl_3323"/>
      <sheetName val="[SHOPLIST.xls]_SHOPLIST_xl_3324"/>
      <sheetName val="[SHOPLIST.xls]_SHOPLIST_xl_3325"/>
      <sheetName val="[SHOPLIST.xls]_SHOPLIST_xl_3326"/>
      <sheetName val="[SHOPLIST.xls]_SHOPLIST_xl_3327"/>
      <sheetName val="[SHOPLIST.xls]_SHOPLIST_xl_3328"/>
      <sheetName val="[SHOPLIST.xls]_SHOPLIST_xl_3329"/>
      <sheetName val="[SHOPLIST.xls]_SHOPLIST_xl_3330"/>
      <sheetName val="[SHOPLIST.xls]_SHOPLIST_xl_3331"/>
      <sheetName val="[SHOPLIST.xls]_SHOPLIST_xl_3332"/>
      <sheetName val="[SHOPLIST.xls]_SHOPLIST_xl_3333"/>
      <sheetName val="[SHOPLIST.xls]_SHOPLIST_xl_3334"/>
      <sheetName val="[SHOPLIST.xls]_SHOPLIST_xl_3335"/>
      <sheetName val="[SHOPLIST.xls]_SHOPLIST_xl_3336"/>
      <sheetName val="[SHOPLIST.xls]_SHOPLIST_xl_3337"/>
      <sheetName val="[SHOPLIST.xls]_SHOPLIST_xl_3338"/>
      <sheetName val="[SHOPLIST.xls]_SHOPLIST_xl_3339"/>
      <sheetName val="[SHOPLIST.xls]_SHOPLIST_xl_3340"/>
      <sheetName val="[SHOPLIST.xls]_SHOPLIST_xl_3341"/>
      <sheetName val="[SHOPLIST.xls]_SHOPLIST_xl_3342"/>
      <sheetName val="[SHOPLIST.xls]_SHOPLIST_xl_3343"/>
      <sheetName val="[SHOPLIST.xls]_SHOPLIST_xl_3344"/>
      <sheetName val="[SHOPLIST.xls]_SHOPLIST_xl_3345"/>
      <sheetName val="[SHOPLIST.xls]_SHOPLIST_xl_3346"/>
      <sheetName val="[SHOPLIST.xls]_SHOPLIST_xl_3347"/>
      <sheetName val="[SHOPLIST.xls]_SHOPLIST_xl_3348"/>
      <sheetName val="[SHOPLIST.xls]_SHOPLIST_xl_3349"/>
      <sheetName val="[SHOPLIST.xls]_SHOPLIST_xl_3350"/>
      <sheetName val="[SHOPLIST.xls]_SHOPLIST_xl_3351"/>
      <sheetName val="[SHOPLIST.xls]_SHOPLIST_xl_3352"/>
      <sheetName val="[SHOPLIST.xls]_SHOPLIST_xl_3353"/>
      <sheetName val="[SHOPLIST.xls]_SHOPLIST_xl_3354"/>
      <sheetName val="[SHOPLIST.xls]_SHOPLIST_xl_3355"/>
      <sheetName val="[SHOPLIST.xls]_SHOPLIST_xl_3356"/>
      <sheetName val="[SHOPLIST.xls]_SHOPLIST_xl_3357"/>
      <sheetName val="[SHOPLIST.xls]70_x005f_x005f_x005f_x0000_14"/>
      <sheetName val="[SHOPLIST.xls]_SHOPLIST_xl_3358"/>
      <sheetName val="[SHOPLIST.xls]_SHOPLIST_xl_3359"/>
      <sheetName val="[SHOPLIST.xls]_SHOPLIST_xl_3360"/>
      <sheetName val="[SHOPLIST.xls]_SHOPLIST_xl_3361"/>
      <sheetName val="[SHOPLIST.xls]_SHOPLIST_xl_3362"/>
      <sheetName val="[SHOPLIST.xls]_SHOPLIST_xl_3363"/>
      <sheetName val="[SHOPLIST.xls]_SHOPLIST_xl_3364"/>
      <sheetName val="[SHOPLIST.xls]_SHOPLIST_xl_3365"/>
      <sheetName val="[SHOPLIST.xls]_SHOPLIST_xl_3366"/>
      <sheetName val="[SHOPLIST.xls]_SHOPLIST_xl_3367"/>
      <sheetName val="[SHOPLIST.xls]_SHOPLIST_xl_3368"/>
      <sheetName val="[SHOPLIST.xls]_SHOPLIST_xl_3369"/>
      <sheetName val="[SHOPLIST.xls]_SHOPLIST_xl_3370"/>
      <sheetName val="[SHOPLIST.xls]70___0_s__i____51"/>
      <sheetName val="[SHOPLIST.xls]_SHOPLIST_xl_3371"/>
      <sheetName val="[SHOPLIST.xls]_SHOPLIST_xl_3372"/>
      <sheetName val="[SHOPLIST.xls]_SHOPLIST_xl_3373"/>
      <sheetName val="[SHOPLIST.xls]_SHOPLIST_xl_3374"/>
      <sheetName val="[SHOPLIST.xls]_SHOPLIST_xl_3375"/>
      <sheetName val="[SHOPLIST.xls]_SHOPLIST_xl_3376"/>
      <sheetName val="[SHOPLIST.xls]_SHOPLIST_xl_3377"/>
      <sheetName val="[SHOPLIST.xls]_SHOPLIST_xl_3378"/>
      <sheetName val="[SHOPLIST.xls]_SHOPLIST_xl_3379"/>
      <sheetName val="[SHOPLIST.xls]_SHOPLIST_xl_3380"/>
      <sheetName val="[SHOPLIST.xls]_SHOPLIST_xl_3381"/>
      <sheetName val="[SHOPLIST.xls]_SHOPLIST_xl_3382"/>
      <sheetName val="[SHOPLIST.xls]_SHOPLIST_xl_3383"/>
      <sheetName val="[SHOPLIST.xls]_SHOPLIST_xl_3384"/>
      <sheetName val="[SHOPLIST.xls]_SHOPLIST_xl_3385"/>
      <sheetName val="[SHOPLIST.xls]_SHOPLIST_xl_3386"/>
      <sheetName val="[SHOPLIST.xls]_SHOPLIST_xl_3387"/>
      <sheetName val="[SHOPLIST.xls]_SHOPLIST_xl_3388"/>
      <sheetName val="[SHOPLIST.xls]_SHOPLIST_xl_3389"/>
      <sheetName val="[SHOPLIST.xls]_SHOPLIST_xl_3390"/>
      <sheetName val="[SHOPLIST.xls]_SHOPLIST_xl_3391"/>
      <sheetName val="[SHOPLIST.xls]_SHOPLIST_xl_3392"/>
      <sheetName val="[SHOPLIST.xls]_SHOPLIST_xl_3393"/>
      <sheetName val="[SHOPLIST.xls]_SHOPLIST_xl_3394"/>
      <sheetName val="[SHOPLIST.xls]_SHOPLIST_xl_3395"/>
      <sheetName val="[SHOPLIST.xls]_SHOPLIST_xl_3396"/>
      <sheetName val="[SHOPLIST.xls]_SHOPLIST_xl_3397"/>
      <sheetName val="[SHOPLIST.xls]_SHOPLIST_xl_3398"/>
      <sheetName val="[SHOPLIST.xls]_SHOPLIST_xl_3399"/>
      <sheetName val="[SHOPLIST.xls]_SHOPLIST_xl_3400"/>
      <sheetName val="[SHOPLIST.xls]_SHOPLIST_xl_3401"/>
      <sheetName val="[SHOPLIST.xls]_SHOPLIST_xl_3402"/>
      <sheetName val="[SHOPLIST.xls]_SHOPLIST_xl_3403"/>
      <sheetName val="[SHOPLIST.xls]_SHOPLIST_xl_3404"/>
      <sheetName val="[SHOPLIST.xls]_SHOPLIST_xl_3405"/>
      <sheetName val="[SHOPLIST.xls]_SHOPLIST_xl_3406"/>
      <sheetName val="[SHOPLIST.xls]_SHOPLIST_xl_3407"/>
      <sheetName val="[SHOPLIST.xls]_SHOPLIST_xl_3408"/>
      <sheetName val="[SHOPLIST.xls]_SHOPLIST_xl_3409"/>
      <sheetName val="[SHOPLIST.xls]_SHOPLIST_xl_3410"/>
      <sheetName val="[SHOPLIST.xls]_SHOPLIST_xl_3411"/>
      <sheetName val="[SHOPLIST.xls]_SHOPLIST_xl_3412"/>
      <sheetName val="[SHOPLIST.xls]_SHOPLIST_xl_3413"/>
      <sheetName val="[SHOPLIST.xls]_SHOPLIST_xl_3414"/>
      <sheetName val="[SHOPLIST.xls]_SHOPLIST_xl_3415"/>
      <sheetName val="[SHOPLIST.xls]_SHOPLIST_xl_3416"/>
      <sheetName val="[SHOPLIST.xls]_SHOPLIST_xl_3417"/>
      <sheetName val="[SHOPLIST.xls]_SHOPLIST_xl_3418"/>
      <sheetName val="[SHOPLIST.xls]_SHOPLIST_xl_3419"/>
      <sheetName val="[SHOPLIST.xls]_SHOPLIST_xl_3420"/>
      <sheetName val="[SHOPLIST.xls]_SHOPLIST_xl_3421"/>
      <sheetName val="[SHOPLIST.xls]_SHOPLIST_xl_3422"/>
      <sheetName val="[SHOPLIST.xls]_SHOPLIST_xl_3423"/>
      <sheetName val="[SHOPLIST.xls]_SHOPLIST_xl_3424"/>
      <sheetName val="[SHOPLIST.xls]_SHOPLIST_xl_3425"/>
      <sheetName val="[SHOPLIST.xls]_SHOPLIST_xl_3426"/>
      <sheetName val="[SHOPLIST.xls]_SHOPLIST_xl_3427"/>
      <sheetName val="[SHOPLIST.xls]_SHOPLIST_xl_3428"/>
      <sheetName val="[SHOPLIST.xls]_SHOPLIST_xl_3429"/>
      <sheetName val="[SHOPLIST.xls]_SHOPLIST_xl_3430"/>
      <sheetName val="[SHOPLIST.xls]_SHOPLIST_xl_3431"/>
      <sheetName val="[SHOPLIST.xls]_SHOPLIST_xl_3432"/>
      <sheetName val="[SHOPLIST.xls]_SHOPLIST_xl_3433"/>
      <sheetName val="[SHOPLIST.xls]_SHOPLIST_xl_3434"/>
      <sheetName val="[SHOPLIST.xls]_SHOPLIST_xl_3435"/>
      <sheetName val="[SHOPLIST.xls]_SHOPLIST_xl_3436"/>
      <sheetName val="[SHOPLIST.xls]_SHOPLIST_xl_3437"/>
      <sheetName val="[SHOPLIST.xls]_SHOPLIST_xl_3438"/>
      <sheetName val="[SHOPLIST.xls]_SHOPLIST_xl_3439"/>
      <sheetName val="[SHOPLIST.xls]_SHOPLIST_xl_3440"/>
      <sheetName val="[SHOPLIST.xls]_SHOPLIST_xl_3441"/>
      <sheetName val="[SHOPLIST.xls]_SHOPLIST_xl_3442"/>
      <sheetName val="[SHOPLIST.xls]_SHOPLIST_xl_3443"/>
      <sheetName val="[SHOPLIST.xls]_SHOPLIST_xl_3444"/>
      <sheetName val="[SHOPLIST.xls]_SHOPLIST_xl_3445"/>
      <sheetName val="[SHOPLIST.xls]_SHOPLIST_xl_3446"/>
      <sheetName val="[SHOPLIST.xls]_SHOPLIST_xl_3447"/>
      <sheetName val="[SHOPLIST.xls]_SHOPLIST_xl_3448"/>
      <sheetName val="[SHOPLIST.xls]_SHOPLIST_xl_3449"/>
      <sheetName val="[SHOPLIST.xls]_SHOPLIST_xl_3450"/>
      <sheetName val="[SHOPLIST.xls]_SHOPLIST_xl_3451"/>
      <sheetName val="[SHOPLIST.xls]_SHOPLIST_xl_3452"/>
      <sheetName val="[SHOPLIST.xls]_SHOPLIST_xl_3453"/>
      <sheetName val="[SHOPLIST.xls]_SHOPLIST_xl_3454"/>
      <sheetName val="[SHOPLIST.xls]_SHOPLIST_xl_1394"/>
      <sheetName val="[SHOPLIST.xls]_SHOPLIST_xl_1395"/>
      <sheetName val="[SHOPLIST.xls]_SHOPLIST_xl_1396"/>
      <sheetName val="[SHOPLIST.xls]_SHOPLIST_xl_1397"/>
      <sheetName val="[SHOPLIST.xls]_SHOPLIST_xl_1398"/>
      <sheetName val="[SHOPLIST.xls]_SHOPLIST_xl_1399"/>
      <sheetName val="[SHOPLIST.xls]_SHOPLIST_xl_1400"/>
      <sheetName val="[SHOPLIST.xls]_SHOPLIST_xl_1401"/>
      <sheetName val="[SHOPLIST.xls]_SHOPLIST_xl_1402"/>
      <sheetName val="[SHOPLIST.xls]_SHOPLIST_xl_1403"/>
      <sheetName val="[SHOPLIST.xls]_SHOPLIST_xl_1404"/>
      <sheetName val="[SHOPLIST.xls]_SHOPLIST_xl_1405"/>
      <sheetName val="[SHOPLIST.xls]_SHOPLIST_xl_1406"/>
      <sheetName val="[SHOPLIST.xls]_SHOPLIST_xl_1407"/>
      <sheetName val="[SHOPLIST.xls]_SHOPLIST_xl_1408"/>
      <sheetName val="[SHOPLIST.xls]_SHOPLIST_xl_1409"/>
      <sheetName val="[SHOPLIST.xls]_SHOPLIST_xl_1410"/>
      <sheetName val="[SHOPLIST.xls]_SHOPLIST_xl_1411"/>
      <sheetName val="[SHOPLIST.xls]_SHOPLIST_xl_1412"/>
      <sheetName val="[SHOPLIST.xls]_SHOPLIST_xl_1413"/>
      <sheetName val="[SHOPLIST.xls]_SHOPLIST_xl_1414"/>
      <sheetName val="[SHOPLIST.xls]_SHOPLIST_xl_1415"/>
      <sheetName val="[SHOPLIST.xls]_SHOPLIST_xl_1416"/>
      <sheetName val="[SHOPLIST.xls]_SHOPLIST_xl_1417"/>
      <sheetName val="[SHOPLIST.xls]_SHOPLIST_xl_1418"/>
      <sheetName val="[SHOPLIST.xls]_SHOPLIST_xl_1419"/>
      <sheetName val="[SHOPLIST.xls]_SHOPLIST_xl_1420"/>
      <sheetName val="[SHOPLIST.xls]_SHOPLIST_xl_1421"/>
      <sheetName val="[SHOPLIST.xls]_SHOPLIST_xl_1422"/>
      <sheetName val="[SHOPLIST.xls]_SHOPLIST_xl_1423"/>
      <sheetName val="[SHOPLIST.xls]_SHOPLIST_xl_1424"/>
      <sheetName val="[SHOPLIST.xls]_SHOPLIST_xl_1425"/>
      <sheetName val="[SHOPLIST.xls]_SHOPLIST_xl_1426"/>
      <sheetName val="[SHOPLIST.xls]_SHOPLIST_xl_1427"/>
      <sheetName val="[SHOPLIST.xls]_SHOPLIST_xl_1428"/>
      <sheetName val="[SHOPLIST.xls]_SHOPLIST_xl_1429"/>
      <sheetName val="[SHOPLIST.xls]_SHOPLIST_xl_1430"/>
      <sheetName val="[SHOPLIST.xls]_SHOPLIST_xl_1433"/>
      <sheetName val="[SHOPLIST.xls]_SHOPLIST_xl_1431"/>
      <sheetName val="[SHOPLIST.xls]_SHOPLIST_xl_1432"/>
      <sheetName val="[SHOPLIST.xls]_SHOPLIST_xl_1823"/>
      <sheetName val="[SHOPLIST.xls]_SHOPLIST_xl_1824"/>
      <sheetName val="[SHOPLIST.xls]_SHOPLIST_xl_1825"/>
      <sheetName val="[SHOPLIST.xls]_SHOPLIST_xl_1826"/>
      <sheetName val="[SHOPLIST.xls]_SHOPLIST_xl_1827"/>
      <sheetName val="[SHOPLIST.xls]_SHOPLIST_xl_1828"/>
      <sheetName val="[SHOPLIST.xls]_SHOPLIST_xl_1434"/>
      <sheetName val="[SHOPLIST.xls]_SHOPLIST_xl_1435"/>
      <sheetName val="[SHOPLIST.xls]_SHOPLIST_xl_1829"/>
      <sheetName val="[SHOPLIST.xls]_SHOPLIST_xl_1830"/>
      <sheetName val="[SHOPLIST.xls]_SHOPLIST_xl_1831"/>
      <sheetName val="[SHOPLIST.xls]_SHOPLIST_xl_1436"/>
      <sheetName val="[SHOPLIST.xls]_SHOPLIST_xl_1437"/>
      <sheetName val="[SHOPLIST.xls]_SHOPLIST_xl_1438"/>
      <sheetName val="[SHOPLIST.xls]_SHOPLIST_xl_1832"/>
      <sheetName val="[SHOPLIST.xls]_SHOPLIST_xl_1439"/>
      <sheetName val="[SHOPLIST.xls]_SHOPLIST_xl_1833"/>
      <sheetName val="[SHOPLIST.xls]_SHOPLIST_xl_1440"/>
      <sheetName val="[SHOPLIST.xls]_SHOPLIST_xl_1441"/>
      <sheetName val="[SHOPLIST.xls]_SHOPLIST_xl_1442"/>
      <sheetName val="[SHOPLIST.xls]_SHOPLIST_xl_1443"/>
      <sheetName val="[SHOPLIST.xls]_SHOPLIST_xl_1444"/>
      <sheetName val="[SHOPLIST.xls]_SHOPLIST_xl_1445"/>
      <sheetName val="[SHOPLIST.xls]_SHOPLIST_xl_1834"/>
      <sheetName val="[SHOPLIST.xls]_SHOPLIST_xl_1446"/>
      <sheetName val="[SHOPLIST.xls]_SHOPLIST_xl_1447"/>
      <sheetName val="[SHOPLIST.xls]_SHOPLIST_xl_1448"/>
      <sheetName val="[SHOPLIST.xls]_SHOPLIST_xl_1449"/>
      <sheetName val="[SHOPLIST.xls]_SHOPLIST_xl_1450"/>
      <sheetName val="[SHOPLIST.xls]_SHOPLIST_xl_1451"/>
      <sheetName val="[SHOPLIST.xls]_SHOPLIST_xl_1835"/>
      <sheetName val="[SHOPLIST.xls]_SHOPLIST_xl_1452"/>
      <sheetName val="[SHOPLIST.xls]_SHOPLIST_xl_1836"/>
      <sheetName val="[SHOPLIST.xls]_SHOPLIST_xl_1453"/>
      <sheetName val="[SHOPLIST.xls]_SHOPLIST_xl_1454"/>
      <sheetName val="[SHOPLIST.xls]_SHOPLIST_xl_1455"/>
      <sheetName val="[SHOPLIST.xls]_SHOPLIST_xl_1456"/>
      <sheetName val="[SHOPLIST.xls]_SHOPLIST_xl_1457"/>
      <sheetName val="[SHOPLIST.xls]_SHOPLIST_xl_1458"/>
      <sheetName val="[SHOPLIST.xls]_SHOPLIST_xl_1459"/>
      <sheetName val="[SHOPLIST.xls]_SHOPLIST_xl_1460"/>
      <sheetName val="[SHOPLIST.xls]_SHOPLIST_xl_1461"/>
      <sheetName val="[SHOPLIST.xls]_SHOPLIST_xl_1462"/>
      <sheetName val="[SHOPLIST.xls]_SHOPLIST_xl_1837"/>
      <sheetName val="[SHOPLIST.xls]_SHOPLIST_xl_1463"/>
      <sheetName val="[SHOPLIST.xls]_SHOPLIST_xl_1464"/>
      <sheetName val="[SHOPLIST.xls]_SHOPLIST_xl_1465"/>
      <sheetName val="[SHOPLIST.xls]_SHOPLIST_xl_1466"/>
      <sheetName val="[SHOPLIST.xls]_SHOPLIST_xl_1467"/>
      <sheetName val="[SHOPLIST.xls]_SHOPLIST_xl_1838"/>
      <sheetName val="[SHOPLIST.xls]_SHOPLIST_xl_1468"/>
      <sheetName val="[SHOPLIST.xls]_SHOPLIST_xl_1469"/>
      <sheetName val="[SHOPLIST.xls]_SHOPLIST_xl_1839"/>
      <sheetName val="[SHOPLIST.xls]_SHOPLIST_xl_1470"/>
      <sheetName val="[SHOPLIST.xls]_SHOPLIST_xl_1471"/>
      <sheetName val="[SHOPLIST.xls]_SHOPLIST_xl_1472"/>
      <sheetName val="[SHOPLIST.xls]_SHOPLIST_xl_1473"/>
      <sheetName val="[SHOPLIST.xls]_SHOPLIST_xl_1474"/>
      <sheetName val="[SHOPLIST.xls]_SHOPLIST_xl_1475"/>
      <sheetName val="[SHOPLIST.xls]_SHOPLIST_xl_1476"/>
      <sheetName val="[SHOPLIST.xls]_SHOPLIST_xl_1477"/>
      <sheetName val="[SHOPLIST.xls]_SHOPLIST_xl_1478"/>
      <sheetName val="[SHOPLIST.xls]_SHOPLIST_xl_1840"/>
      <sheetName val="[SHOPLIST.xls]_SHOPLIST_xl_1479"/>
      <sheetName val="[SHOPLIST.xls]_SHOPLIST_xl_1480"/>
      <sheetName val="[SHOPLIST.xls]_SHOPLIST_xl_1481"/>
      <sheetName val="[SHOPLIST.xls]_SHOPLIST_xl_1482"/>
      <sheetName val="[SHOPLIST.xls]_SHOPLIST_xl_1483"/>
      <sheetName val="[SHOPLIST.xls]_SHOPLIST_xl_1484"/>
      <sheetName val="[SHOPLIST.xls]_SHOPLIST_xl_1485"/>
      <sheetName val="[SHOPLIST.xls]_SHOPLIST_xl_1486"/>
      <sheetName val="[SHOPLIST.xls]_SHOPLIST_xl_1841"/>
      <sheetName val="[SHOPLIST.xls]_SHOPLIST_xl_1842"/>
      <sheetName val="[SHOPLIST.xls]_SHOPLIST_xl_1487"/>
      <sheetName val="[SHOPLIST.xls]_SHOPLIST_xl_1488"/>
      <sheetName val="[SHOPLIST.xls]_SHOPLIST_xl_1489"/>
      <sheetName val="[SHOPLIST.xls]_SHOPLIST_xl_1490"/>
      <sheetName val="[SHOPLIST.xls]_SHOPLIST_xl_1491"/>
      <sheetName val="[SHOPLIST.xls]_SHOPLIST_xl_1492"/>
      <sheetName val="[SHOPLIST.xls]_SHOPLIST_xl_1493"/>
      <sheetName val="[SHOPLIST.xls]_SHOPLIST_xl_1494"/>
      <sheetName val="[SHOPLIST.xls]_SHOPLIST_xl_1843"/>
      <sheetName val="[SHOPLIST.xls]_SHOPLIST_xl_1495"/>
      <sheetName val="[SHOPLIST.xls]_SHOPLIST_xl_1496"/>
      <sheetName val="[SHOPLIST.xls]_SHOPLIST_xl_1497"/>
      <sheetName val="[SHOPLIST.xls]_SHOPLIST_xl_1498"/>
      <sheetName val="[SHOPLIST.xls]_SHOPLIST_xl_1499"/>
      <sheetName val="[SHOPLIST.xls]_SHOPLIST_xl_1500"/>
      <sheetName val="[SHOPLIST.xls]_SHOPLIST_xl_1501"/>
      <sheetName val="[SHOPLIST.xls]_SHOPLIST_xl_1502"/>
      <sheetName val="[SHOPLIST.xls]_SHOPLIST_xl_1503"/>
      <sheetName val="[SHOPLIST.xls]_SHOPLIST_xl_1844"/>
      <sheetName val="[SHOPLIST.xls]_SHOPLIST_xl_1845"/>
      <sheetName val="[SHOPLIST.xls]_SHOPLIST_xl_1504"/>
      <sheetName val="[SHOPLIST.xls]_SHOPLIST_xl_1505"/>
      <sheetName val="[SHOPLIST.xls]_SHOPLIST_xl_1506"/>
      <sheetName val="[SHOPLIST.xls]_SHOPLIST_xl_1507"/>
      <sheetName val="[SHOPLIST.xls]_SHOPLIST_xl_1508"/>
      <sheetName val="[SHOPLIST.xls]_SHOPLIST_xl_1509"/>
      <sheetName val="[SHOPLIST.xls]_SHOPLIST_xl_1510"/>
      <sheetName val="[SHOPLIST.xls]_SHOPLIST_xl_1511"/>
      <sheetName val="[SHOPLIST.xls]_SHOPLIST_xl_1512"/>
      <sheetName val="[SHOPLIST.xls]_SHOPLIST_xl_1846"/>
      <sheetName val="[SHOPLIST.xls]_SHOPLIST_xl_1513"/>
      <sheetName val="[SHOPLIST.xls]_SHOPLIST_xl_1514"/>
      <sheetName val="[SHOPLIST.xls]_SHOPLIST_xl_1515"/>
      <sheetName val="[SHOPLIST.xls]_SHOPLIST_xl_1516"/>
      <sheetName val="[SHOPLIST.xls]_SHOPLIST_xl_1517"/>
      <sheetName val="[SHOPLIST.xls]_SHOPLIST_xl_1518"/>
      <sheetName val="[SHOPLIST.xls]_SHOPLIST_xl_1519"/>
      <sheetName val="[SHOPLIST.xls]_SHOPLIST_xl_1520"/>
      <sheetName val="[SHOPLIST.xls]_SHOPLIST_xl_1521"/>
      <sheetName val="[SHOPLIST.xls]_SHOPLIST_xl_1522"/>
      <sheetName val="[SHOPLIST.xls]_SHOPLIST_xl_1523"/>
      <sheetName val="[SHOPLIST.xls]_SHOPLIST_xl_1524"/>
      <sheetName val="[SHOPLIST.xls]_SHOPLIST_xl_1525"/>
      <sheetName val="[SHOPLIST.xls]_SHOPLIST_xl_1526"/>
      <sheetName val="[SHOPLIST.xls]_SHOPLIST_xl_1527"/>
      <sheetName val="[SHOPLIST.xls]_SHOPLIST_xl_1528"/>
      <sheetName val="[SHOPLIST.xls]_SHOPLIST_xl_1529"/>
      <sheetName val="[SHOPLIST.xls]_SHOPLIST_xl_1530"/>
      <sheetName val="[SHOPLIST.xls]_SHOPLIST_xl_1847"/>
      <sheetName val="[SHOPLIST.xls]_SHOPLIST_xl_1531"/>
      <sheetName val="[SHOPLIST.xls]_SHOPLIST_xl_1532"/>
      <sheetName val="[SHOPLIST.xls]_SHOPLIST_xl_1533"/>
      <sheetName val="[SHOPLIST.xls]_SHOPLIST_xl_1534"/>
      <sheetName val="[SHOPLIST.xls]_SHOPLIST_xl_1535"/>
      <sheetName val="[SHOPLIST.xls]_SHOPLIST_xl_1536"/>
      <sheetName val="[SHOPLIST.xls]_SHOPLIST_xl_1537"/>
      <sheetName val="[SHOPLIST.xls]_SHOPLIST_xl_1538"/>
      <sheetName val="[SHOPLIST.xls]_SHOPLIST_xl_1539"/>
      <sheetName val="[SHOPLIST.xls]_SHOPLIST_xl_1848"/>
      <sheetName val="[SHOPLIST.xls]_SHOPLIST_xl_1540"/>
      <sheetName val="[SHOPLIST.xls]_SHOPLIST_xl_1541"/>
      <sheetName val="[SHOPLIST.xls]_SHOPLIST_xl_1542"/>
      <sheetName val="[SHOPLIST.xls]_SHOPLIST_xl_1543"/>
      <sheetName val="[SHOPLIST.xls]_SHOPLIST_xl_1544"/>
      <sheetName val="[SHOPLIST.xls]_SHOPLIST_xl_1545"/>
      <sheetName val="[SHOPLIST.xls]_SHOPLIST_xl_1546"/>
      <sheetName val="[SHOPLIST.xls]_SHOPLIST_xl_1547"/>
      <sheetName val="[SHOPLIST.xls]_SHOPLIST_xl_1548"/>
      <sheetName val="[SHOPLIST.xls]_SHOPLIST_xl_1849"/>
      <sheetName val="[SHOPLIST.xls]_SHOPLIST_xl_1549"/>
      <sheetName val="[SHOPLIST.xls]_SHOPLIST_xl_1550"/>
      <sheetName val="[SHOPLIST.xls]_SHOPLIST_xl_1551"/>
      <sheetName val="[SHOPLIST.xls]_SHOPLIST_xl_1552"/>
      <sheetName val="[SHOPLIST.xls]_SHOPLIST_xl_1553"/>
      <sheetName val="[SHOPLIST.xls]_SHOPLIST_xl_1554"/>
      <sheetName val="[SHOPLIST.xls]_SHOPLIST_xl_1555"/>
      <sheetName val="[SHOPLIST.xls]_SHOPLIST_xl_1556"/>
      <sheetName val="[SHOPLIST.xls]_SHOPLIST_xl_1557"/>
      <sheetName val="[SHOPLIST.xls]_SHOPLIST_xl_1558"/>
      <sheetName val="[SHOPLIST.xls]_SHOPLIST_xl_1559"/>
      <sheetName val="[SHOPLIST.xls]_SHOPLIST_xl_1850"/>
      <sheetName val="[SHOPLIST.xls]_SHOPLIST_xl_1851"/>
      <sheetName val="[SHOPLIST.xls]_SHOPLIST_xl_1852"/>
      <sheetName val="[SHOPLIST.xls]_SHOPLIST_xl_1853"/>
      <sheetName val="[SHOPLIST.xls]_SHOPLIST_xl_1854"/>
      <sheetName val="[SHOPLIST.xls]_SHOPLIST_xl_1560"/>
      <sheetName val="[SHOPLIST.xls]_SHOPLIST_xl_1561"/>
      <sheetName val="[SHOPLIST.xls]_SHOPLIST_xl_1562"/>
      <sheetName val="[SHOPLIST.xls]_SHOPLIST_xl_1563"/>
      <sheetName val="[SHOPLIST.xls]_SHOPLIST_xl_1564"/>
      <sheetName val="[SHOPLIST.xls]_SHOPLIST_xl_1855"/>
      <sheetName val="[SHOPLIST.xls]_SHOPLIST_xl_1565"/>
      <sheetName val="[SHOPLIST.xls]_SHOPLIST_xl_1566"/>
      <sheetName val="[SHOPLIST.xls]_SHOPLIST_xl_1567"/>
      <sheetName val="[SHOPLIST.xls]_SHOPLIST_xl_1568"/>
      <sheetName val="[SHOPLIST.xls]_SHOPLIST_xl_1569"/>
      <sheetName val="[SHOPLIST.xls]_SHOPLIST_xl_1570"/>
      <sheetName val="[SHOPLIST.xls]_SHOPLIST_xl_1571"/>
      <sheetName val="[SHOPLIST.xls]_SHOPLIST_xl_1572"/>
      <sheetName val="[SHOPLIST.xls]_SHOPLIST_xl_1573"/>
      <sheetName val="[SHOPLIST.xls]_SHOPLIST_xl_1574"/>
      <sheetName val="[SHOPLIST.xls]_SHOPLIST_xl_1575"/>
      <sheetName val="[SHOPLIST.xls]_SHOPLIST_xl_1576"/>
      <sheetName val="[SHOPLIST.xls]_SHOPLIST_xl_1577"/>
      <sheetName val="[SHOPLIST.xls]_SHOPLIST_xl_1578"/>
      <sheetName val="[SHOPLIST.xls]_SHOPLIST_xl_1856"/>
      <sheetName val="[SHOPLIST.xls]_SHOPLIST_xl_1857"/>
      <sheetName val="[SHOPLIST.xls]_SHOPLIST_xl_1858"/>
      <sheetName val="[SHOPLIST.xls]_SHOPLIST_xl_1579"/>
      <sheetName val="[SHOPLIST.xls]_SHOPLIST_xl_1580"/>
      <sheetName val="[SHOPLIST.xls]_SHOPLIST_xl_1859"/>
      <sheetName val="[SHOPLIST.xls]_SHOPLIST_xl_1581"/>
      <sheetName val="[SHOPLIST.xls]_SHOPLIST_xl_1582"/>
      <sheetName val="[SHOPLIST.xls]_SHOPLIST_xl_1583"/>
      <sheetName val="[SHOPLIST.xls]_SHOPLIST_xl_1584"/>
      <sheetName val="[SHOPLIST.xls]_SHOPLIST_xl_1585"/>
      <sheetName val="[SHOPLIST.xls]_SHOPLIST_xl_1586"/>
      <sheetName val="[SHOPLIST.xls]_SHOPLIST_xl_1587"/>
      <sheetName val="[SHOPLIST.xls]_SHOPLIST_xl_1588"/>
      <sheetName val="[SHOPLIST.xls]_SHOPLIST_xl_1589"/>
      <sheetName val="[SHOPLIST.xls]_SHOPLIST_xl_1590"/>
      <sheetName val="[SHOPLIST.xls]_SHOPLIST_xl_1591"/>
      <sheetName val="[SHOPLIST.xls]_SHOPLIST_xl_1592"/>
      <sheetName val="[SHOPLIST.xls]_SHOPLIST_xl_1593"/>
      <sheetName val="[SHOPLIST.xls]_SHOPLIST_xl_1860"/>
      <sheetName val="[SHOPLIST.xls]_SHOPLIST_xl_1594"/>
      <sheetName val="[SHOPLIST.xls]_SHOPLIST_xl_1595"/>
      <sheetName val="[SHOPLIST.xls]_SHOPLIST_xl_1596"/>
      <sheetName val="[SHOPLIST.xls]_SHOPLIST_xl_1597"/>
      <sheetName val="[SHOPLIST.xls]_SHOPLIST_xl_1598"/>
      <sheetName val="[SHOPLIST.xls]_SHOPLIST_xl_1599"/>
      <sheetName val="[SHOPLIST.xls]_SHOPLIST_xl_1600"/>
      <sheetName val="[SHOPLIST.xls]_SHOPLIST_xl_1601"/>
      <sheetName val="[SHOPLIST.xls]_SHOPLIST_xl_1602"/>
      <sheetName val="[SHOPLIST.xls]_SHOPLIST_xl_1603"/>
      <sheetName val="[SHOPLIST.xls]_SHOPLIST_xl_1604"/>
      <sheetName val="[SHOPLIST.xls]_SHOPLIST_xl_1605"/>
      <sheetName val="[SHOPLIST.xls]_SHOPLIST_xl_1606"/>
      <sheetName val="[SHOPLIST.xls]_SHOPLIST_xl_1607"/>
      <sheetName val="[SHOPLIST.xls]_SHOPLIST_xl_1608"/>
      <sheetName val="[SHOPLIST.xls]_SHOPLIST_xl_1609"/>
      <sheetName val="[SHOPLIST.xls]_SHOPLIST_xl_1610"/>
      <sheetName val="[SHOPLIST.xls]_SHOPLIST_xl_1611"/>
      <sheetName val="[SHOPLIST.xls]_SHOPLIST_xl_1612"/>
      <sheetName val="[SHOPLIST.xls]_SHOPLIST_xl_1613"/>
      <sheetName val="[SHOPLIST.xls]_SHOPLIST_xl_1614"/>
      <sheetName val="[SHOPLIST.xls]_SHOPLIST_xl_1861"/>
      <sheetName val="[SHOPLIST.xls]_SHOPLIST_xl_1615"/>
      <sheetName val="[SHOPLIST.xls]_SHOPLIST_xl_1616"/>
      <sheetName val="[SHOPLIST.xls]_SHOPLIST_xl_1617"/>
      <sheetName val="[SHOPLIST.xls]_SHOPLIST_xl_1618"/>
      <sheetName val="[SHOPLIST.xls]_SHOPLIST_xl_1619"/>
      <sheetName val="[SHOPLIST.xls]_SHOPLIST_xl_1620"/>
      <sheetName val="[SHOPLIST.xls]_SHOPLIST_xl_1621"/>
      <sheetName val="[SHOPLIST.xls]_SHOPLIST_xl_1622"/>
      <sheetName val="[SHOPLIST.xls]_SHOPLIST_xl_1623"/>
      <sheetName val="[SHOPLIST.xls]_SHOPLIST_xl_1624"/>
      <sheetName val="[SHOPLIST.xls]_SHOPLIST_xl_1625"/>
      <sheetName val="[SHOPLIST.xls]_SHOPLIST_xl_1626"/>
      <sheetName val="[SHOPLIST.xls]_SHOPLIST_xl_1627"/>
      <sheetName val="[SHOPLIST.xls]_SHOPLIST_xl_1628"/>
      <sheetName val="[SHOPLIST.xls]_SHOPLIST_xl_1629"/>
      <sheetName val="[SHOPLIST.xls]_SHOPLIST_xl_1630"/>
      <sheetName val="[SHOPLIST.xls]_SHOPLIST_xl_1631"/>
      <sheetName val="[SHOPLIST.xls]_SHOPLIST_xl_1632"/>
      <sheetName val="[SHOPLIST.xls]_SHOPLIST_xl_1633"/>
      <sheetName val="[SHOPLIST.xls]_SHOPLIST_xl_1634"/>
      <sheetName val="[SHOPLIST.xls]_SHOPLIST_xl_1862"/>
      <sheetName val="[SHOPLIST.xls]_SHOPLIST_xl_1635"/>
      <sheetName val="[SHOPLIST.xls]_SHOPLIST_xl_1636"/>
      <sheetName val="[SHOPLIST.xls]_SHOPLIST_xl_1637"/>
      <sheetName val="[SHOPLIST.xls]_SHOPLIST_xl_1638"/>
      <sheetName val="[SHOPLIST.xls]_SHOPLIST_xl_1639"/>
      <sheetName val="[SHOPLIST.xls]_SHOPLIST_xl_1640"/>
      <sheetName val="[SHOPLIST.xls]_SHOPLIST_xl_1641"/>
      <sheetName val="[SHOPLIST.xls]_SHOPLIST_xl_1642"/>
      <sheetName val="[SHOPLIST.xls]_SHOPLIST_xl_1643"/>
      <sheetName val="[SHOPLIST.xls]_SHOPLIST_xl_1644"/>
      <sheetName val="[SHOPLIST.xls]_SHOPLIST_xl_1645"/>
      <sheetName val="[SHOPLIST.xls]_SHOPLIST_xl_1646"/>
      <sheetName val="[SHOPLIST.xls]_SHOPLIST_xl_1647"/>
      <sheetName val="[SHOPLIST.xls]_SHOPLIST_xl_1648"/>
      <sheetName val="[SHOPLIST.xls]_SHOPLIST_xl_1649"/>
      <sheetName val="[SHOPLIST.xls]_SHOPLIST_xl_1650"/>
      <sheetName val="[SHOPLIST.xls]_SHOPLIST_xl_1651"/>
      <sheetName val="[SHOPLIST.xls]_SHOPLIST_xl_1652"/>
      <sheetName val="[SHOPLIST.xls]_SHOPLIST_xl_1653"/>
      <sheetName val="[SHOPLIST.xls]_SHOPLIST_xl_1654"/>
      <sheetName val="[SHOPLIST.xls]_SHOPLIST_xl_1655"/>
      <sheetName val="[SHOPLIST.xls]_SHOPLIST_xl_1863"/>
      <sheetName val="[SHOPLIST.xls]_SHOPLIST_xl_1864"/>
      <sheetName val="[SHOPLIST.xls]_SHOPLIST_xl_1865"/>
      <sheetName val="[SHOPLIST.xls]_SHOPLIST_xl_1866"/>
      <sheetName val="[SHOPLIST.xls]_SHOPLIST_xl_1867"/>
      <sheetName val="[SHOPLIST.xls]_SHOPLIST_xl_1868"/>
      <sheetName val="[SHOPLIST.xls]_SHOPLIST_xl_1869"/>
      <sheetName val="[SHOPLIST.xls]_SHOPLIST_xl_1870"/>
      <sheetName val="[SHOPLIST.xls]_SHOPLIST_xl_1871"/>
      <sheetName val="[SHOPLIST.xls]_SHOPLIST_xl_1872"/>
      <sheetName val="[SHOPLIST.xls]_SHOPLIST_xl_1873"/>
      <sheetName val="[SHOPLIST.xls]_SHOPLIST_xl_1874"/>
      <sheetName val="[SHOPLIST.xls]_SHOPLIST_xl_1875"/>
      <sheetName val="[SHOPLIST.xls]_SHOPLIST_xl_1876"/>
      <sheetName val="[SHOPLIST.xls]_SHOPLIST_xl_1877"/>
      <sheetName val="[SHOPLIST.xls]_SHOPLIST_xl_1878"/>
      <sheetName val="[SHOPLIST.xls]_SHOPLIST_xl_1879"/>
      <sheetName val="[SHOPLIST.xls]_SHOPLIST_xl_1880"/>
      <sheetName val="[SHOPLIST.xls]_SHOPLIST_xl_1881"/>
      <sheetName val="[SHOPLIST.xls]_SHOPLIST_xl_1882"/>
      <sheetName val="[SHOPLIST.xls]_SHOPLIST_xl_1883"/>
      <sheetName val="[SHOPLIST.xls]_SHOPLIST_xl_1884"/>
      <sheetName val="[SHOPLIST.xls]_SHOPLIST_xl_1885"/>
      <sheetName val="[SHOPLIST.xls]_SHOPLIST_xl_1886"/>
      <sheetName val="[SHOPLIST.xls]_SHOPLIST_xl_1887"/>
      <sheetName val="[SHOPLIST.xls]_SHOPLIST_xl_1888"/>
      <sheetName val="[SHOPLIST.xls]_SHOPLIST_xl_1889"/>
      <sheetName val="[SHOPLIST.xls]_SHOPLIST_xl_1890"/>
      <sheetName val="[SHOPLIST.xls]_SHOPLIST_xl_1891"/>
      <sheetName val="[SHOPLIST.xls]_SHOPLIST_xl_1892"/>
      <sheetName val="[SHOPLIST.xls]_SHOPLIST_xl_1893"/>
      <sheetName val="[SHOPLIST.xls]_SHOPLIST_xl_1894"/>
      <sheetName val="[SHOPLIST.xls]_SHOPLIST_xl_1895"/>
      <sheetName val="[SHOPLIST.xls]_SHOPLIST_xl_1896"/>
      <sheetName val="[SHOPLIST.xls]_SHOPLIST_xl_1897"/>
      <sheetName val="[SHOPLIST.xls]_SHOPLIST_xl_1898"/>
      <sheetName val="[SHOPLIST.xls]_SHOPLIST_xl_1899"/>
      <sheetName val="[SHOPLIST.xls]_SHOPLIST_xl_1900"/>
      <sheetName val="[SHOPLIST.xls]_SHOPLIST_xl_1901"/>
      <sheetName val="[SHOPLIST.xls]_SHOPLIST_xl_1902"/>
      <sheetName val="[SHOPLIST.xls]_SHOPLIST_xl_1903"/>
      <sheetName val="[SHOPLIST.xls]_SHOPLIST_xl_1904"/>
      <sheetName val="[SHOPLIST.xls]_SHOPLIST_xl_1905"/>
      <sheetName val="[SHOPLIST.xls]_SHOPLIST_xl_1906"/>
      <sheetName val="[SHOPLIST.xls]_SHOPLIST_xl_1907"/>
      <sheetName val="[SHOPLIST.xls]_SHOPLIST_xl_1908"/>
      <sheetName val="[SHOPLIST.xls]_SHOPLIST_xl_1909"/>
      <sheetName val="[SHOPLIST.xls]_SHOPLIST_xl_1910"/>
      <sheetName val="[SHOPLIST.xls]_SHOPLIST_xl_1911"/>
      <sheetName val="[SHOPLIST.xls]_SHOPLIST_xl_1912"/>
      <sheetName val="[SHOPLIST.xls]_SHOPLIST_xl_1913"/>
      <sheetName val="[SHOPLIST.xls]_SHOPLIST_xl_1914"/>
      <sheetName val="[SHOPLIST.xls]_SHOPLIST_xl_1915"/>
      <sheetName val="[SHOPLIST.xls]_SHOPLIST_xl_1916"/>
      <sheetName val="[SHOPLIST.xls]_SHOPLIST_xl_1917"/>
      <sheetName val="[SHOPLIST.xls]_SHOPLIST_xl_1918"/>
      <sheetName val="[SHOPLIST.xls]_SHOPLIST_xl_1919"/>
      <sheetName val="[SHOPLIST.xls]_SHOPLIST_xl_1920"/>
      <sheetName val="[SHOPLIST.xls]_SHOPLIST_xl_1921"/>
      <sheetName val="[SHOPLIST.xls]_SHOPLIST_xl_1922"/>
      <sheetName val="[SHOPLIST.xls]_SHOPLIST_xl_1923"/>
      <sheetName val="[SHOPLIST.xls]_SHOPLIST_xl_1924"/>
      <sheetName val="[SHOPLIST.xls]_SHOPLIST_xl_1925"/>
      <sheetName val="[SHOPLIST.xls]_SHOPLIST_xl_1926"/>
      <sheetName val="[SHOPLIST.xls]_SHOPLIST_xl_1927"/>
      <sheetName val="[SHOPLIST.xls]_SHOPLIST_xl_1928"/>
      <sheetName val="[SHOPLIST.xls]_SHOPLIST_xl_1929"/>
      <sheetName val="[SHOPLIST.xls]_SHOPLIST_xl_1930"/>
      <sheetName val="[SHOPLIST.xls]_SHOPLIST_xl_1931"/>
      <sheetName val="[SHOPLIST.xls]_SHOPLIST_xl_1932"/>
      <sheetName val="[SHOPLIST.xls]_SHOPLIST_xl_1933"/>
      <sheetName val="[SHOPLIST.xls]_SHOPLIST_xl_2142"/>
      <sheetName val="[SHOPLIST.xls]_SHOPLIST_xl_1934"/>
      <sheetName val="[SHOPLIST.xls]_SHOPLIST_xl_1656"/>
      <sheetName val="[SHOPLIST.xls]_SHOPLIST_xl_1935"/>
      <sheetName val="[SHOPLIST.xls]_SHOPLIST_xl_1657"/>
      <sheetName val="[SHOPLIST.xls]_SHOPLIST_xl_1658"/>
      <sheetName val="[SHOPLIST.xls]_SHOPLIST_xl_1659"/>
      <sheetName val="[SHOPLIST.xls]_SHOPLIST_xl_1660"/>
      <sheetName val="[SHOPLIST.xls]_SHOPLIST_xl_1661"/>
      <sheetName val="[SHOPLIST.xls]_SHOPLIST_xl_1662"/>
      <sheetName val="[SHOPLIST.xls]_SHOPLIST_xl_1663"/>
      <sheetName val="[SHOPLIST.xls]_SHOPLIST_xl_1664"/>
      <sheetName val="[SHOPLIST.xls]_SHOPLIST_xl_1665"/>
      <sheetName val="[SHOPLIST.xls]_SHOPLIST_xl_1666"/>
      <sheetName val="[SHOPLIST.xls]_SHOPLIST_xl_1667"/>
      <sheetName val="[SHOPLIST.xls]_SHOPLIST_xl_1668"/>
      <sheetName val="[SHOPLIST.xls]_SHOPLIST_xl_1669"/>
      <sheetName val="[SHOPLIST.xls]_SHOPLIST_xl_1670"/>
      <sheetName val="[SHOPLIST.xls]_SHOPLIST_xl_1671"/>
      <sheetName val="[SHOPLIST.xls]_SHOPLIST_xl_1672"/>
      <sheetName val="[SHOPLIST.xls]_SHOPLIST_xl_1673"/>
      <sheetName val="[SHOPLIST.xls]_SHOPLIST_xl_1674"/>
      <sheetName val="[SHOPLIST.xls]_SHOPLIST_xl_1675"/>
      <sheetName val="[SHOPLIST.xls]_SHOPLIST_xl_1676"/>
      <sheetName val="[SHOPLIST.xls]_SHOPLIST_xl_1677"/>
      <sheetName val="[SHOPLIST.xls]_SHOPLIST_xl_1678"/>
      <sheetName val="[SHOPLIST.xls]_SHOPLIST_xl_1679"/>
      <sheetName val="[SHOPLIST.xls]_SHOPLIST_xl_1680"/>
      <sheetName val="[SHOPLIST.xls]_SHOPLIST_xl_1681"/>
      <sheetName val="[SHOPLIST.xls]_SHOPLIST_xl_1682"/>
      <sheetName val="[SHOPLIST.xls]_SHOPLIST_xl_1683"/>
      <sheetName val="[SHOPLIST.xls]_SHOPLIST_xl_1684"/>
      <sheetName val="[SHOPLIST.xls]_SHOPLIST_xl_1685"/>
      <sheetName val="[SHOPLIST.xls]_SHOPLIST_xl_1686"/>
      <sheetName val="[SHOPLIST.xls]_SHOPLIST_xl_1687"/>
      <sheetName val="[SHOPLIST.xls]_SHOPLIST_xl_1688"/>
      <sheetName val="[SHOPLIST.xls]_SHOPLIST_xl_1689"/>
      <sheetName val="[SHOPLIST.xls]_SHOPLIST_xl_1690"/>
      <sheetName val="[SHOPLIST.xls]_SHOPLIST_xl_1691"/>
      <sheetName val="[SHOPLIST.xls]_SHOPLIST_xl_1692"/>
      <sheetName val="[SHOPLIST.xls]_SHOPLIST_xl_1693"/>
      <sheetName val="[SHOPLIST.xls]_SHOPLIST_xl_1694"/>
      <sheetName val="[SHOPLIST.xls]_SHOPLIST_xl_1695"/>
      <sheetName val="[SHOPLIST.xls]_SHOPLIST_xl_1696"/>
      <sheetName val="[SHOPLIST.xls]_SHOPLIST_xl_1697"/>
      <sheetName val="[SHOPLIST.xls]_SHOPLIST_xl_1698"/>
      <sheetName val="[SHOPLIST.xls]_SHOPLIST_xl_1699"/>
      <sheetName val="[SHOPLIST.xls]_SHOPLIST_xl_1700"/>
      <sheetName val="[SHOPLIST.xls]_SHOPLIST_xl_1701"/>
      <sheetName val="[SHOPLIST.xls]_SHOPLIST_xl_1702"/>
      <sheetName val="[SHOPLIST.xls]_SHOPLIST_xl_1703"/>
      <sheetName val="[SHOPLIST.xls]_SHOPLIST_xl_1704"/>
      <sheetName val="[SHOPLIST.xls]_SHOPLIST_xl_1705"/>
      <sheetName val="[SHOPLIST.xls]_SHOPLIST_xl_1706"/>
      <sheetName val="[SHOPLIST.xls]_SHOPLIST_xl_1707"/>
      <sheetName val="[SHOPLIST.xls]_SHOPLIST_xl_1708"/>
      <sheetName val="[SHOPLIST.xls]_SHOPLIST_xl_1709"/>
      <sheetName val="[SHOPLIST.xls]_SHOPLIST_xl_1710"/>
      <sheetName val="[SHOPLIST.xls]_SHOPLIST_xl_1711"/>
      <sheetName val="[SHOPLIST.xls]_SHOPLIST_xl_1712"/>
      <sheetName val="[SHOPLIST.xls]_SHOPLIST_xl_1713"/>
      <sheetName val="[SHOPLIST.xls]_SHOPLIST_xl_1714"/>
      <sheetName val="[SHOPLIST.xls]_SHOPLIST_xl_1715"/>
      <sheetName val="[SHOPLIST.xls]_SHOPLIST_xl_1716"/>
      <sheetName val="[SHOPLIST.xls]_SHOPLIST_xl_1717"/>
      <sheetName val="[SHOPLIST.xls]_SHOPLIST_xl_1718"/>
      <sheetName val="[SHOPLIST.xls]_SHOPLIST_xl_1719"/>
      <sheetName val="[SHOPLIST.xls]_SHOPLIST_xl_1720"/>
      <sheetName val="[SHOPLIST.xls]_SHOPLIST_xl_1721"/>
      <sheetName val="[SHOPLIST.xls]_SHOPLIST_xl_1722"/>
      <sheetName val="[SHOPLIST.xls]_SHOPLIST_xl_1723"/>
      <sheetName val="[SHOPLIST.xls]_SHOPLIST_xl_1724"/>
      <sheetName val="[SHOPLIST.xls]_SHOPLIST_xl_1725"/>
      <sheetName val="[SHOPLIST.xls]_SHOPLIST_xl_1726"/>
      <sheetName val="[SHOPLIST.xls]_SHOPLIST_xl_1727"/>
      <sheetName val="[SHOPLIST.xls]_SHOPLIST_xl_1728"/>
      <sheetName val="[SHOPLIST.xls]_SHOPLIST_xl_1729"/>
      <sheetName val="[SHOPLIST.xls]_SHOPLIST_xl_1730"/>
      <sheetName val="[SHOPLIST.xls]_SHOPLIST_xl_1731"/>
      <sheetName val="[SHOPLIST.xls]_SHOPLIST_xl_1732"/>
      <sheetName val="[SHOPLIST.xls]_SHOPLIST_xl_1733"/>
      <sheetName val="[SHOPLIST.xls]_SHOPLIST_xl_1734"/>
      <sheetName val="[SHOPLIST.xls]_SHOPLIST_xl_1735"/>
      <sheetName val="[SHOPLIST.xls]_SHOPLIST_xl_1736"/>
      <sheetName val="[SHOPLIST.xls]_SHOPLIST_xl_1737"/>
      <sheetName val="[SHOPLIST.xls]_SHOPLIST_xl_1738"/>
      <sheetName val="[SHOPLIST.xls]_SHOPLIST_xl_1739"/>
      <sheetName val="[SHOPLIST.xls]_SHOPLIST_xl_1740"/>
      <sheetName val="[SHOPLIST.xls]_SHOPLIST_xl_1741"/>
      <sheetName val="[SHOPLIST.xls]_SHOPLIST_xl_1742"/>
      <sheetName val="[SHOPLIST.xls]_SHOPLIST_xl_1743"/>
      <sheetName val="[SHOPLIST.xls]_SHOPLIST_xl_1744"/>
      <sheetName val="[SHOPLIST.xls]_SHOPLIST_xl_1745"/>
      <sheetName val="[SHOPLIST.xls]_SHOPLIST_xl_1746"/>
      <sheetName val="[SHOPLIST.xls]_SHOPLIST_xl_1747"/>
      <sheetName val="[SHOPLIST.xls]_SHOPLIST_xl_1748"/>
      <sheetName val="[SHOPLIST.xls]_SHOPLIST_xl_1749"/>
      <sheetName val="[SHOPLIST.xls]_SHOPLIST_xl_1750"/>
      <sheetName val="[SHOPLIST.xls]_SHOPLIST_xl_1751"/>
      <sheetName val="[SHOPLIST.xls]_SHOPLIST_xl_1936"/>
      <sheetName val="[SHOPLIST.xls]_SHOPLIST_xl_1937"/>
      <sheetName val="[SHOPLIST.xls]_SHOPLIST_xl_1938"/>
      <sheetName val="[SHOPLIST.xls]_SHOPLIST_xl_1939"/>
      <sheetName val="[SHOPLIST.xls]_SHOPLIST_xl_1940"/>
      <sheetName val="[SHOPLIST.xls]_SHOPLIST_xl_1941"/>
      <sheetName val="[SHOPLIST.xls]_SHOPLIST_xl_1942"/>
      <sheetName val="[SHOPLIST.xls]_SHOPLIST_xl_1943"/>
      <sheetName val="[SHOPLIST.xls]_SHOPLIST_xl_1944"/>
      <sheetName val="[SHOPLIST.xls]_SHOPLIST_xl_1945"/>
      <sheetName val="[SHOPLIST.xls]_SHOPLIST_xl_1946"/>
      <sheetName val="[SHOPLIST.xls]_SHOPLIST_xl_1947"/>
      <sheetName val="[SHOPLIST.xls]_SHOPLIST_xl_1948"/>
      <sheetName val="[SHOPLIST.xls]_SHOPLIST_xl_1949"/>
      <sheetName val="[SHOPLIST.xls]_SHOPLIST_xl_1950"/>
      <sheetName val="[SHOPLIST.xls]_SHOPLIST_xl_1951"/>
      <sheetName val="[SHOPLIST.xls]_SHOPLIST_xl_1952"/>
      <sheetName val="[SHOPLIST.xls]_SHOPLIST_xl_1752"/>
      <sheetName val="[SHOPLIST.xls]_SHOPLIST_xl_1753"/>
      <sheetName val="[SHOPLIST.xls]_SHOPLIST_xl_1754"/>
      <sheetName val="[SHOPLIST.xls]_SHOPLIST_xl_1755"/>
      <sheetName val="[SHOPLIST.xls]_SHOPLIST_xl_1756"/>
      <sheetName val="[SHOPLIST.xls]_SHOPLIST_xl_1757"/>
      <sheetName val="[SHOPLIST.xls]_SHOPLIST_xl_1758"/>
      <sheetName val="[SHOPLIST.xls]_SHOPLIST_xl_1759"/>
      <sheetName val="[SHOPLIST.xls]_SHOPLIST_xl_1760"/>
      <sheetName val="[SHOPLIST.xls]_SHOPLIST_xl_1761"/>
      <sheetName val="[SHOPLIST.xls]_SHOPLIST_xl_1762"/>
      <sheetName val="[SHOPLIST.xls]_SHOPLIST_xl_1763"/>
      <sheetName val="[SHOPLIST.xls]_SHOPLIST_xl_1764"/>
      <sheetName val="[SHOPLIST.xls]_SHOPLIST_xl_1765"/>
      <sheetName val="[SHOPLIST.xls]_SHOPLIST_xl_1766"/>
      <sheetName val="[SHOPLIST.xls]_SHOPLIST_xl_1767"/>
      <sheetName val="[SHOPLIST.xls]_SHOPLIST_xl_1768"/>
      <sheetName val="[SHOPLIST.xls]_SHOPLIST_xl_1769"/>
      <sheetName val="[SHOPLIST.xls]_SHOPLIST_xl_1770"/>
      <sheetName val="[SHOPLIST.xls]_SHOPLIST_xl_1771"/>
      <sheetName val="[SHOPLIST.xls]_SHOPLIST_xl_1772"/>
      <sheetName val="[SHOPLIST.xls]_SHOPLIST_xl_1773"/>
      <sheetName val="[SHOPLIST.xls]_SHOPLIST_xl_1774"/>
      <sheetName val="[SHOPLIST.xls]_SHOPLIST_xl_1775"/>
      <sheetName val="[SHOPLIST.xls]_SHOPLIST_xl_1776"/>
      <sheetName val="[SHOPLIST.xls]_SHOPLIST_xl_1777"/>
      <sheetName val="[SHOPLIST.xls]_SHOPLIST_xl_1778"/>
      <sheetName val="[SHOPLIST.xls]_SHOPLIST_xl_1779"/>
      <sheetName val="[SHOPLIST.xls]_SHOPLIST_xl_1780"/>
      <sheetName val="[SHOPLIST.xls]_SHOPLIST_xl_1781"/>
      <sheetName val="[SHOPLIST.xls]_SHOPLIST_xl_1782"/>
      <sheetName val="[SHOPLIST.xls]_SHOPLIST_xl_1783"/>
      <sheetName val="[SHOPLIST.xls]_SHOPLIST_xl_1784"/>
      <sheetName val="[SHOPLIST.xls]_SHOPLIST_xl_1785"/>
      <sheetName val="[SHOPLIST.xls]_SHOPLIST_xl_1786"/>
      <sheetName val="[SHOPLIST.xls]_SHOPLIST_xl_1787"/>
      <sheetName val="[SHOPLIST.xls]_SHOPLIST_xl_1788"/>
      <sheetName val="[SHOPLIST.xls]_SHOPLIST_xl_1789"/>
      <sheetName val="[SHOPLIST.xls]_SHOPLIST_xl_1790"/>
      <sheetName val="[SHOPLIST.xls]_SHOPLIST_xl_1791"/>
      <sheetName val="[SHOPLIST.xls]_SHOPLIST_xl_1792"/>
      <sheetName val="[SHOPLIST.xls]_SHOPLIST_xl_1793"/>
      <sheetName val="[SHOPLIST.xls]_SHOPLIST_xl_1794"/>
      <sheetName val="[SHOPLIST.xls]_SHOPLIST_xl_1795"/>
      <sheetName val="[SHOPLIST.xls]_SHOPLIST_xl_1796"/>
      <sheetName val="[SHOPLIST.xls]_SHOPLIST_xl_1797"/>
      <sheetName val="[SHOPLIST.xls]_SHOPLIST_xl_1798"/>
      <sheetName val="[SHOPLIST.xls]_SHOPLIST_xl_1799"/>
      <sheetName val="[SHOPLIST.xls]_SHOPLIST_xl_1800"/>
      <sheetName val="[SHOPLIST.xls]_SHOPLIST_xl_1801"/>
      <sheetName val="[SHOPLIST.xls]_SHOPLIST_xl_1802"/>
      <sheetName val="[SHOPLIST.xls]_SHOPLIST_xl_1803"/>
      <sheetName val="[SHOPLIST.xls]_SHOPLIST_xl_1804"/>
      <sheetName val="[SHOPLIST.xls]_SHOPLIST_xl_1805"/>
      <sheetName val="[SHOPLIST.xls]_SHOPLIST_xl_1806"/>
      <sheetName val="[SHOPLIST.xls]_SHOPLIST_xl_1807"/>
      <sheetName val="[SHOPLIST.xls]_SHOPLIST_xl_1808"/>
      <sheetName val="[SHOPLIST.xls]_SHOPLIST_xl_1809"/>
      <sheetName val="[SHOPLIST.xls]_SHOPLIST_xl_1810"/>
      <sheetName val="[SHOPLIST.xls]_SHOPLIST_xl_1811"/>
      <sheetName val="[SHOPLIST.xls]_SHOPLIST_xl_1812"/>
      <sheetName val="[SHOPLIST.xls]_SHOPLIST_xl_1813"/>
      <sheetName val="[SHOPLIST.xls]_SHOPLIST_xl_1814"/>
      <sheetName val="[SHOPLIST.xls]_SHOPLIST_xl_1815"/>
      <sheetName val="[SHOPLIST.xls]_SHOPLIST_xl_1816"/>
      <sheetName val="[SHOPLIST.xls]_SHOPLIST_xl_1817"/>
      <sheetName val="[SHOPLIST.xls]_SHOPLIST_xl_1818"/>
      <sheetName val="[SHOPLIST.xls]_SHOPLIST_xl_1819"/>
      <sheetName val="[SHOPLIST.xls]_SHOPLIST_xl_1820"/>
      <sheetName val="[SHOPLIST.xls]_SHOPLIST_xl_1821"/>
      <sheetName val="[SHOPLIST.xls]_SHOPLIST_xl_1822"/>
      <sheetName val="[SHOPLIST.xls]_SHOPLIST_xl_2143"/>
      <sheetName val="[SHOPLIST.xls]_SHOPLIST_xl_2144"/>
      <sheetName val="[SHOPLIST.xls]_SHOPLIST_xl_2145"/>
      <sheetName val="[SHOPLIST.xls]_SHOPLIST_xl_2146"/>
      <sheetName val="[SHOPLIST.xls]_SHOPLIST_xl_2147"/>
      <sheetName val="[SHOPLIST.xls]_SHOPLIST_xl_1953"/>
      <sheetName val="[SHOPLIST.xls]70___0_s__i____38"/>
      <sheetName val="[SHOPLIST.xls]_SHOPLIST_xl_2148"/>
      <sheetName val="[SHOPLIST.xls]_SHOPLIST_xl_2149"/>
      <sheetName val="[SHOPLIST.xls]_SHOPLIST_xl_1954"/>
      <sheetName val="[SHOPLIST.xls]_SHOPLIST_xl_1955"/>
      <sheetName val="[SHOPLIST.xls]_SHOPLIST_xl_2150"/>
      <sheetName val="[SHOPLIST.xls]_SHOPLIST_xl_1956"/>
      <sheetName val="[SHOPLIST.xls]_SHOPLIST_xl_2151"/>
      <sheetName val="[SHOPLIST.xls]_SHOPLIST_xl_1957"/>
      <sheetName val="[SHOPLIST.xls]_SHOPLIST_xl_2152"/>
      <sheetName val="[SHOPLIST.xls]_SHOPLIST_xl_1958"/>
      <sheetName val="[SHOPLIST.xls]_SHOPLIST_xl_1959"/>
      <sheetName val="[SHOPLIST.xls]_SHOPLIST_xl_2153"/>
      <sheetName val="[SHOPLIST.xls]_SHOPLIST_xl_1960"/>
      <sheetName val="[SHOPLIST.xls]_SHOPLIST_xl_2154"/>
      <sheetName val="[SHOPLIST.xls]_SHOPLIST_xl_1961"/>
      <sheetName val="[SHOPLIST.xls]_SHOPLIST_xl_2155"/>
      <sheetName val="[SHOPLIST.xls]_SHOPLIST_xl_1962"/>
      <sheetName val="[SHOPLIST.xls]_SHOPLIST_xl_2156"/>
      <sheetName val="[SHOPLIST.xls]_SHOPLIST_xl_1963"/>
      <sheetName val="[SHOPLIST.xls]_SHOPLIST_xl_1964"/>
      <sheetName val="[SHOPLIST.xls]_SHOPLIST_xl_1965"/>
      <sheetName val="[SHOPLIST.xls]_SHOPLIST_xl_1966"/>
      <sheetName val="[SHOPLIST.xls]_SHOPLIST_xl_1967"/>
      <sheetName val="[SHOPLIST.xls]_SHOPLIST_xl_1968"/>
      <sheetName val="[SHOPLIST.xls]_SHOPLIST_xl_1969"/>
      <sheetName val="[SHOPLIST.xls]_SHOPLIST_xl_2157"/>
      <sheetName val="[SHOPLIST.xls]_SHOPLIST_xl_1970"/>
      <sheetName val="[SHOPLIST.xls]_SHOPLIST_xl_1971"/>
      <sheetName val="[SHOPLIST.xls]_SHOPLIST_xl_1972"/>
      <sheetName val="[SHOPLIST.xls]_SHOPLIST_xl_2158"/>
      <sheetName val="[SHOPLIST.xls]_SHOPLIST_xl_1973"/>
      <sheetName val="[SHOPLIST.xls]_SHOPLIST_xl_1974"/>
      <sheetName val="[SHOPLIST.xls]_SHOPLIST_xl_2159"/>
      <sheetName val="[SHOPLIST.xls]_SHOPLIST_xl_1975"/>
      <sheetName val="[SHOPLIST.xls]_SHOPLIST_xl_1976"/>
      <sheetName val="[SHOPLIST.xls]_SHOPLIST_xl_1977"/>
      <sheetName val="[SHOPLIST.xls]_SHOPLIST_xl_1978"/>
      <sheetName val="[SHOPLIST.xls]_SHOPLIST_xl_1979"/>
      <sheetName val="[SHOPLIST.xls]_SHOPLIST_xl_1980"/>
      <sheetName val="[SHOPLIST.xls]_SHOPLIST_xl_1981"/>
      <sheetName val="[SHOPLIST.xls]_SHOPLIST_xl_1982"/>
      <sheetName val="[SHOPLIST.xls]_SHOPLIST_xl_1983"/>
      <sheetName val="[SHOPLIST.xls]_SHOPLIST_xl_2160"/>
      <sheetName val="[SHOPLIST.xls]_SHOPLIST_xl_1984"/>
      <sheetName val="[SHOPLIST.xls]_SHOPLIST_xl_1985"/>
      <sheetName val="[SHOPLIST.xls]_SHOPLIST_xl_1986"/>
      <sheetName val="[SHOPLIST.xls]_SHOPLIST_xl_1987"/>
      <sheetName val="[SHOPLIST.xls]_SHOPLIST_xl_1988"/>
      <sheetName val="[SHOPLIST.xls]_SHOPLIST_xl_1989"/>
      <sheetName val="[SHOPLIST.xls]_SHOPLIST_xl_1990"/>
      <sheetName val="[SHOPLIST.xls]_SHOPLIST_xl_2161"/>
      <sheetName val="[SHOPLIST.xls]_SHOPLIST_xl_1991"/>
      <sheetName val="[SHOPLIST.xls]_SHOPLIST_xl_2162"/>
      <sheetName val="[SHOPLIST.xls]_SHOPLIST_xl_1992"/>
      <sheetName val="[SHOPLIST.xls]_SHOPLIST_xl_1993"/>
      <sheetName val="[SHOPLIST.xls]_SHOPLIST_xl_1994"/>
      <sheetName val="[SHOPLIST.xls]_SHOPLIST_xl_1995"/>
      <sheetName val="[SHOPLIST.xls]_SHOPLIST_xl_1996"/>
      <sheetName val="[SHOPLIST.xls]_SHOPLIST_xl_1997"/>
      <sheetName val="[SHOPLIST.xls]_SHOPLIST_xl_1998"/>
      <sheetName val="[SHOPLIST.xls]_SHOPLIST_xl_1999"/>
      <sheetName val="[SHOPLIST.xls]_SHOPLIST_xl_2163"/>
      <sheetName val="[SHOPLIST.xls]_SHOPLIST_xl_2000"/>
      <sheetName val="[SHOPLIST.xls]_SHOPLIST_xl_2001"/>
      <sheetName val="[SHOPLIST.xls]_SHOPLIST_xl_2002"/>
      <sheetName val="[SHOPLIST.xls]_SHOPLIST_xl_2003"/>
      <sheetName val="[SHOPLIST.xls]_SHOPLIST_xl_2004"/>
      <sheetName val="[SHOPLIST.xls]_SHOPLIST_xl_2005"/>
      <sheetName val="[SHOPLIST.xls]_SHOPLIST_xl_2006"/>
      <sheetName val="[SHOPLIST.xls]_SHOPLIST_xl_2007"/>
      <sheetName val="[SHOPLIST.xls]_SHOPLIST_xl_2008"/>
      <sheetName val="[SHOPLIST.xls]_SHOPLIST_xl_2164"/>
      <sheetName val="[SHOPLIST.xls]_SHOPLIST_xl_2165"/>
      <sheetName val="[SHOPLIST.xls]_SHOPLIST_xl_2009"/>
      <sheetName val="[SHOPLIST.xls]_SHOPLIST_xl_2010"/>
      <sheetName val="[SHOPLIST.xls]_SHOPLIST_xl_2011"/>
      <sheetName val="[SHOPLIST.xls]_SHOPLIST_xl_2012"/>
      <sheetName val="[SHOPLIST.xls]_SHOPLIST_xl_2013"/>
      <sheetName val="[SHOPLIST.xls]_SHOPLIST_xl_2014"/>
      <sheetName val="[SHOPLIST.xls]_SHOPLIST_xl_2015"/>
      <sheetName val="[SHOPLIST.xls]_SHOPLIST_xl_2016"/>
      <sheetName val="[SHOPLIST.xls]_SHOPLIST_xl_2017"/>
      <sheetName val="[SHOPLIST.xls]_SHOPLIST_xl_2166"/>
      <sheetName val="[SHOPLIST.xls]_SHOPLIST_xl_2018"/>
      <sheetName val="[SHOPLIST.xls]_SHOPLIST_xl_2019"/>
      <sheetName val="[SHOPLIST.xls]_SHOPLIST_xl_2020"/>
      <sheetName val="[SHOPLIST.xls]_SHOPLIST_xl_2021"/>
      <sheetName val="[SHOPLIST.xls]_SHOPLIST_xl_2022"/>
      <sheetName val="[SHOPLIST.xls]_SHOPLIST_xl_2023"/>
      <sheetName val="[SHOPLIST.xls]_SHOPLIST_xl_2024"/>
      <sheetName val="[SHOPLIST.xls]_SHOPLIST_xl_2025"/>
      <sheetName val="[SHOPLIST.xls]_SHOPLIST_xl_2026"/>
      <sheetName val="[SHOPLIST.xls]_SHOPLIST_xl_2027"/>
      <sheetName val="[SHOPLIST.xls]_SHOPLIST_xl_2028"/>
      <sheetName val="[SHOPLIST.xls]_SHOPLIST_xl_2029"/>
      <sheetName val="[SHOPLIST.xls]_SHOPLIST_xl_2030"/>
      <sheetName val="[SHOPLIST.xls]_SHOPLIST_xl_2031"/>
      <sheetName val="[SHOPLIST.xls]_SHOPLIST_xl_2032"/>
      <sheetName val="[SHOPLIST.xls]_SHOPLIST_xl_2033"/>
      <sheetName val="[SHOPLIST.xls]_SHOPLIST_xl_2034"/>
      <sheetName val="[SHOPLIST.xls]_SHOPLIST_xl_2035"/>
      <sheetName val="[SHOPLIST.xls]_SHOPLIST_xl_2167"/>
      <sheetName val="[SHOPLIST.xls]_SHOPLIST_xl_2036"/>
      <sheetName val="[SHOPLIST.xls]_SHOPLIST_xl_2037"/>
      <sheetName val="[SHOPLIST.xls]_SHOPLIST_xl_2038"/>
      <sheetName val="[SHOPLIST.xls]_SHOPLIST_xl_2039"/>
      <sheetName val="[SHOPLIST.xls]_SHOPLIST_xl_2040"/>
      <sheetName val="[SHOPLIST.xls]_SHOPLIST_xl_2041"/>
      <sheetName val="[SHOPLIST.xls]_SHOPLIST_xl_2042"/>
      <sheetName val="[SHOPLIST.xls]_SHOPLIST_xl_2043"/>
      <sheetName val="[SHOPLIST.xls]_SHOPLIST_xl_2044"/>
      <sheetName val="[SHOPLIST.xls]_SHOPLIST_xl_2168"/>
      <sheetName val="[SHOPLIST.xls]_SHOPLIST_xl_2045"/>
      <sheetName val="[SHOPLIST.xls]_SHOPLIST_xl_2046"/>
      <sheetName val="[SHOPLIST.xls]_SHOPLIST_xl_2047"/>
      <sheetName val="[SHOPLIST.xls]_SHOPLIST_xl_2048"/>
      <sheetName val="[SHOPLIST.xls]_SHOPLIST_xl_2049"/>
      <sheetName val="[SHOPLIST.xls]_SHOPLIST_xl_2050"/>
      <sheetName val="[SHOPLIST.xls]_SHOPLIST_xl_2051"/>
      <sheetName val="[SHOPLIST.xls]_SHOPLIST_xl_2052"/>
      <sheetName val="[SHOPLIST.xls]_SHOPLIST_xl_2053"/>
      <sheetName val="[SHOPLIST.xls]_SHOPLIST_xl_2169"/>
      <sheetName val="[SHOPLIST.xls]_SHOPLIST_xl_2054"/>
      <sheetName val="[SHOPLIST.xls]_SHOPLIST_xl_2055"/>
      <sheetName val="[SHOPLIST.xls]_SHOPLIST_xl_2056"/>
      <sheetName val="[SHOPLIST.xls]_SHOPLIST_xl_2057"/>
      <sheetName val="[SHOPLIST.xls]_SHOPLIST_xl_2058"/>
      <sheetName val="[SHOPLIST.xls]_SHOPLIST_xl_2059"/>
      <sheetName val="[SHOPLIST.xls]_SHOPLIST_xl_2060"/>
      <sheetName val="[SHOPLIST.xls]_SHOPLIST_xl_2061"/>
      <sheetName val="[SHOPLIST.xls]_SHOPLIST_xl_2062"/>
      <sheetName val="[SHOPLIST.xls]_SHOPLIST_xl_2170"/>
      <sheetName val="[SHOPLIST.xls]_SHOPLIST_xl_2063"/>
      <sheetName val="[SHOPLIST.xls]_SHOPLIST_xl_2064"/>
      <sheetName val="[SHOPLIST.xls]_SHOPLIST_xl_2171"/>
      <sheetName val="[SHOPLIST.xls]_SHOPLIST_xl_2172"/>
      <sheetName val="[SHOPLIST.xls]_SHOPLIST_xl_2173"/>
      <sheetName val="[SHOPLIST.xls]_SHOPLIST_xl_2174"/>
      <sheetName val="[SHOPLIST.xls]_SHOPLIST_xl_2065"/>
      <sheetName val="[SHOPLIST.xls]_SHOPLIST_xl_2175"/>
      <sheetName val="[SHOPLIST.xls]_SHOPLIST_xl_2176"/>
      <sheetName val="[SHOPLIST.xls]_SHOPLIST_xl_2177"/>
      <sheetName val="[SHOPLIST.xls]70___0_s__i____39"/>
      <sheetName val="[SHOPLIST.xls]_SHOPLIST_xl_2178"/>
      <sheetName val="[SHOPLIST.xls]_SHOPLIST_xl_2179"/>
      <sheetName val="[SHOPLIST.xls]_SHOPLIST_xl_2180"/>
      <sheetName val="[SHOPLIST.xls]_SHOPLIST_xl_2181"/>
      <sheetName val="[SHOPLIST.xls]_SHOPLIST_xl_2182"/>
      <sheetName val="[SHOPLIST.xls]_SHOPLIST_xl_2183"/>
      <sheetName val="[SHOPLIST.xls]_SHOPLIST_xl_2184"/>
      <sheetName val="[SHOPLIST.xls]_SHOPLIST_xl_2185"/>
      <sheetName val="[SHOPLIST.xls]_SHOPLIST_xl_2186"/>
      <sheetName val="[SHOPLIST.xls]_SHOPLIST_xl_2187"/>
      <sheetName val="[SHOPLIST.xls]_SHOPLIST_xl_2188"/>
      <sheetName val="[SHOPLIST.xls]_SHOPLIST_xl_2189"/>
      <sheetName val="[SHOPLIST.xls]_SHOPLIST_xl_2190"/>
      <sheetName val="[SHOPLIST.xls]_SHOPLIST_xl_2191"/>
      <sheetName val="[SHOPLIST.xls]_SHOPLIST_xl_2192"/>
      <sheetName val="[SHOPLIST.xls]_SHOPLIST_xl_2193"/>
      <sheetName val="[SHOPLIST.xls]_SHOPLIST_xl_2194"/>
      <sheetName val="[SHOPLIST.xls]_SHOPLIST_xl_2195"/>
      <sheetName val="[SHOPLIST.xls]_SHOPLIST_xl_2196"/>
      <sheetName val="[SHOPLIST.xls]_SHOPLIST_xl_2197"/>
      <sheetName val="[SHOPLIST.xls]_SHOPLIST_xl_2198"/>
      <sheetName val="[SHOPLIST.xls]_SHOPLIST_xl_2199"/>
      <sheetName val="[SHOPLIST.xls]_SHOPLIST_xl_2200"/>
      <sheetName val="[SHOPLIST.xls]_SHOPLIST_xl_2201"/>
      <sheetName val="[SHOPLIST.xls]_SHOPLIST_xl_2202"/>
      <sheetName val="[SHOPLIST.xls]_SHOPLIST_xl_2203"/>
      <sheetName val="[SHOPLIST.xls]_SHOPLIST_xl_2204"/>
      <sheetName val="[SHOPLIST.xls]_SHOPLIST_xl_2205"/>
      <sheetName val="[SHOPLIST.xls]_SHOPLIST_xl_2206"/>
      <sheetName val="[SHOPLIST.xls]_SHOPLIST_xl_2207"/>
      <sheetName val="[SHOPLIST.xls]_SHOPLIST_xl_2208"/>
      <sheetName val="[SHOPLIST.xls]_SHOPLIST_xl_2209"/>
      <sheetName val="[SHOPLIST.xls]_SHOPLIST_xl_2210"/>
      <sheetName val="[SHOPLIST.xls]_SHOPLIST_xl_2211"/>
      <sheetName val="[SHOPLIST.xls]_SHOPLIST_xl_2212"/>
      <sheetName val="[SHOPLIST.xls]_SHOPLIST_xl_2213"/>
      <sheetName val="[SHOPLIST.xls]_SHOPLIST_xl_2214"/>
      <sheetName val="[SHOPLIST.xls]_SHOPLIST_xl_2215"/>
      <sheetName val="[SHOPLIST.xls]_SHOPLIST_xl_2216"/>
      <sheetName val="[SHOPLIST.xls]_SHOPLIST_xl_2217"/>
      <sheetName val="[SHOPLIST.xls]_SHOPLIST_xl_2218"/>
      <sheetName val="[SHOPLIST.xls]_SHOPLIST_xl_2219"/>
      <sheetName val="[SHOPLIST.xls]_SHOPLIST_xl_2220"/>
      <sheetName val="[SHOPLIST.xls]_SHOPLIST_xl_2221"/>
      <sheetName val="[SHOPLIST.xls]_SHOPLIST_xl_2222"/>
      <sheetName val="[SHOPLIST.xls]_SHOPLIST_xl_2223"/>
      <sheetName val="[SHOPLIST.xls]_SHOPLIST_xl_2224"/>
      <sheetName val="[SHOPLIST.xls]_SHOPLIST_xl_2225"/>
      <sheetName val="[SHOPLIST.xls]_SHOPLIST_xl_2226"/>
      <sheetName val="[SHOPLIST.xls]_SHOPLIST_xl_2227"/>
      <sheetName val="[SHOPLIST.xls]_SHOPLIST_xl_2228"/>
      <sheetName val="[SHOPLIST.xls]_SHOPLIST_xl_2229"/>
      <sheetName val="[SHOPLIST.xls]_SHOPLIST_xl_2230"/>
      <sheetName val="[SHOPLIST.xls]_SHOPLIST_xl_2231"/>
      <sheetName val="[SHOPLIST.xls]_SHOPLIST_xl_2232"/>
      <sheetName val="[SHOPLIST.xls]_SHOPLIST_xl_2233"/>
      <sheetName val="[SHOPLIST.xls]_SHOPLIST_xl_2234"/>
      <sheetName val="[SHOPLIST.xls]_SHOPLIST_xl_2235"/>
      <sheetName val="[SHOPLIST.xls]_SHOPLIST_xl_2236"/>
      <sheetName val="[SHOPLIST.xls]_SHOPLIST_xl_2237"/>
      <sheetName val="[SHOPLIST.xls]_SHOPLIST_xl_2238"/>
      <sheetName val="[SHOPLIST.xls]_SHOPLIST_xl_2239"/>
      <sheetName val="[SHOPLIST.xls]_SHOPLIST_xl_2240"/>
      <sheetName val="[SHOPLIST.xls]_SHOPLIST_xl_2241"/>
      <sheetName val="[SHOPLIST.xls]_SHOPLIST_xl_2242"/>
      <sheetName val="[SHOPLIST.xls]_SHOPLIST_xl_2243"/>
      <sheetName val="[SHOPLIST.xls]_SHOPLIST_xl_2244"/>
      <sheetName val="[SHOPLIST.xls]_SHOPLIST_xl_2245"/>
      <sheetName val="[SHOPLIST.xls]_SHOPLIST_xl_2246"/>
      <sheetName val="[SHOPLIST.xls]_SHOPLIST_xl_2247"/>
      <sheetName val="[SHOPLIST.xls]_SHOPLIST_xl_2248"/>
      <sheetName val="[SHOPLIST.xls]_SHOPLIST_xl_2249"/>
      <sheetName val="[SHOPLIST.xls]_SHOPLIST_xl_2250"/>
      <sheetName val="[SHOPLIST.xls]_SHOPLIST_xl_2251"/>
      <sheetName val="[SHOPLIST.xls]_SHOPLIST_xl_2252"/>
      <sheetName val="[SHOPLIST.xls]_SHOPLIST_xl_2066"/>
      <sheetName val="[SHOPLIST.xls]_SHOPLIST_xl_2067"/>
      <sheetName val="[SHOPLIST.xls]_SHOPLIST_xl_2068"/>
      <sheetName val="[SHOPLIST.xls]_SHOPLIST_xl_2069"/>
      <sheetName val="[SHOPLIST.xls]_SHOPLIST_xl_2070"/>
      <sheetName val="[SHOPLIST.xls]_SHOPLIST_xl_2071"/>
      <sheetName val="[SHOPLIST.xls]_SHOPLIST_xl_2072"/>
      <sheetName val="[SHOPLIST.xls]_SHOPLIST_xl_2073"/>
      <sheetName val="[SHOPLIST.xls]_SHOPLIST_xl_2074"/>
      <sheetName val="[SHOPLIST.xls]_SHOPLIST_xl_2075"/>
      <sheetName val="[SHOPLIST.xls]_SHOPLIST_xl_2076"/>
      <sheetName val="[SHOPLIST.xls]_SHOPLIST_xl_2077"/>
      <sheetName val="[SHOPLIST.xls]_SHOPLIST_xl_2078"/>
      <sheetName val="[SHOPLIST.xls]_SHOPLIST_xl_2079"/>
      <sheetName val="[SHOPLIST.xls]_SHOPLIST_xl_2080"/>
      <sheetName val="[SHOPLIST.xls]_SHOPLIST_xl_2081"/>
      <sheetName val="[SHOPLIST.xls]_SHOPLIST_xl_2253"/>
      <sheetName val="[SHOPLIST.xls]_SHOPLIST_xl_2254"/>
      <sheetName val="[SHOPLIST.xls]_SHOPLIST_xl_2255"/>
      <sheetName val="[SHOPLIST.xls]_SHOPLIST_xl_2082"/>
      <sheetName val="[SHOPLIST.xls]_SHOPLIST_xl_2083"/>
      <sheetName val="[SHOPLIST.xls]_SHOPLIST_xl_2084"/>
      <sheetName val="[SHOPLIST.xls]_SHOPLIST_xl_2085"/>
      <sheetName val="[SHOPLIST.xls]_SHOPLIST_xl_2086"/>
      <sheetName val="[SHOPLIST.xls]_SHOPLIST_xl_2087"/>
      <sheetName val="[SHOPLIST.xls]_SHOPLIST_xl_2256"/>
      <sheetName val="[SHOPLIST.xls]_SHOPLIST_xl_2257"/>
      <sheetName val="[SHOPLIST.xls]_SHOPLIST_xl_2258"/>
      <sheetName val="[SHOPLIST.xls]_SHOPLIST_xl_2259"/>
      <sheetName val="[SHOPLIST.xls]_SHOPLIST_xl_2260"/>
      <sheetName val="[SHOPLIST.xls]_SHOPLIST_xl_2261"/>
      <sheetName val="[SHOPLIST.xls]_SHOPLIST_xl_2262"/>
      <sheetName val="[SHOPLIST.xls]_SHOPLIST_xl_2263"/>
      <sheetName val="[SHOPLIST.xls]_SHOPLIST_xl_2264"/>
      <sheetName val="[SHOPLIST.xls]_SHOPLIST_xl_2265"/>
      <sheetName val="[SHOPLIST.xls]_SHOPLIST_xl_2266"/>
      <sheetName val="[SHOPLIST.xls]_SHOPLIST_xl_2267"/>
      <sheetName val="[SHOPLIST.xls]_SHOPLIST_xl_2268"/>
      <sheetName val="[SHOPLIST.xls]_SHOPLIST_xl_2269"/>
      <sheetName val="[SHOPLIST.xls]_SHOPLIST_xl_2270"/>
      <sheetName val="[SHOPLIST.xls]_SHOPLIST_xl_2088"/>
      <sheetName val="[SHOPLIST.xls]_SHOPLIST_xl_2089"/>
      <sheetName val="[SHOPLIST.xls]_SHOPLIST_xl_2090"/>
      <sheetName val="[SHOPLIST.xls]_SHOPLIST_xl_2091"/>
      <sheetName val="[SHOPLIST.xls]_SHOPLIST_xl_2092"/>
      <sheetName val="[SHOPLIST.xls]_SHOPLIST_xl_2093"/>
      <sheetName val="[SHOPLIST.xls]_SHOPLIST_xl_2271"/>
      <sheetName val="[SHOPLIST.xls]_SHOPLIST_xl_2094"/>
      <sheetName val="[SHOPLIST.xls]_SHOPLIST_xl_2095"/>
      <sheetName val="[SHOPLIST.xls]_SHOPLIST_xl_2096"/>
      <sheetName val="[SHOPLIST.xls]_SHOPLIST_xl_2097"/>
      <sheetName val="[SHOPLIST.xls]_SHOPLIST_xl_2098"/>
      <sheetName val="[SHOPLIST.xls]_SHOPLIST_xl_2099"/>
      <sheetName val="[SHOPLIST.xls]_SHOPLIST_xl_2100"/>
      <sheetName val="[SHOPLIST.xls]_SHOPLIST_xl_2101"/>
      <sheetName val="[SHOPLIST.xls]_SHOPLIST_xl_2102"/>
      <sheetName val="[SHOPLIST.xls]_SHOPLIST_xl_2103"/>
      <sheetName val="[SHOPLIST.xls]_SHOPLIST_xl_2104"/>
      <sheetName val="[SHOPLIST.xls]_SHOPLIST_xl_2105"/>
      <sheetName val="[SHOPLIST.xls]_SHOPLIST_xl_2106"/>
      <sheetName val="[SHOPLIST.xls]_SHOPLIST_xl_2107"/>
      <sheetName val="[SHOPLIST.xls]_SHOPLIST_xl_2108"/>
      <sheetName val="[SHOPLIST.xls]_SHOPLIST_xl_2109"/>
      <sheetName val="[SHOPLIST.xls]_SHOPLIST_xl_2110"/>
      <sheetName val="[SHOPLIST.xls]_SHOPLIST_xl_2111"/>
      <sheetName val="[SHOPLIST.xls]_SHOPLIST_xl_2112"/>
      <sheetName val="[SHOPLIST.xls]_SHOPLIST_xl_2113"/>
      <sheetName val="[SHOPLIST.xls]_SHOPLIST_xl_2114"/>
      <sheetName val="[SHOPLIST.xls]_SHOPLIST_xl_2115"/>
      <sheetName val="[SHOPLIST.xls]_SHOPLIST_xl_2116"/>
      <sheetName val="[SHOPLIST.xls]_SHOPLIST_xl_2117"/>
      <sheetName val="[SHOPLIST.xls]_SHOPLIST_xl_2118"/>
      <sheetName val="[SHOPLIST.xls]_SHOPLIST_xl_2119"/>
      <sheetName val="[SHOPLIST.xls]_SHOPLIST_xl_2120"/>
      <sheetName val="[SHOPLIST.xls]_SHOPLIST_xl_2121"/>
      <sheetName val="[SHOPLIST.xls]_SHOPLIST_xl_2122"/>
      <sheetName val="[SHOPLIST.xls]_SHOPLIST_xl_2123"/>
      <sheetName val="[SHOPLIST.xls]_SHOPLIST_xl_2124"/>
      <sheetName val="[SHOPLIST.xls]_SHOPLIST_xl_2125"/>
      <sheetName val="[SHOPLIST.xls]_SHOPLIST_xl_2126"/>
      <sheetName val="[SHOPLIST.xls]_SHOPLIST_xl_2127"/>
      <sheetName val="[SHOPLIST.xls]_SHOPLIST_xl_2128"/>
      <sheetName val="[SHOPLIST.xls]_SHOPLIST_xl_2129"/>
      <sheetName val="[SHOPLIST.xls]_SHOPLIST_xl_2130"/>
      <sheetName val="[SHOPLIST.xls]_SHOPLIST_xl_2131"/>
      <sheetName val="[SHOPLIST.xls]_SHOPLIST_xl_2132"/>
      <sheetName val="[SHOPLIST.xls]_SHOPLIST_xl_2133"/>
      <sheetName val="[SHOPLIST.xls]_SHOPLIST_xl_2134"/>
      <sheetName val="[SHOPLIST.xls]_SHOPLIST_xl_2135"/>
      <sheetName val="[SHOPLIST.xls]_SHOPLIST_xl_2136"/>
      <sheetName val="[SHOPLIST.xls]_SHOPLIST_xl_2137"/>
      <sheetName val="[SHOPLIST.xls]_SHOPLIST_xl_2138"/>
      <sheetName val="[SHOPLIST.xls]_SHOPLIST_xl_2139"/>
      <sheetName val="[SHOPLIST.xls]_SHOPLIST_xl_2140"/>
      <sheetName val="[SHOPLIST.xls]_SHOPLIST_xl_2141"/>
      <sheetName val="[SHOPLIST.xls]70___0_s__i____40"/>
      <sheetName val="[SHOPLIST.xls]70___0_s__i____41"/>
      <sheetName val="[SHOPLIST.xls]_SHOPLIST_xl_2272"/>
      <sheetName val="[SHOPLIST.xls]70___0_s__i____42"/>
      <sheetName val="[SHOPLIST.xls]_SHOPLIST_xl_2273"/>
      <sheetName val="[SHOPLIST.xls]_SHOPLIST_xl_2274"/>
      <sheetName val="[SHOPLIST.xls]_SHOPLIST_xl_2275"/>
      <sheetName val="[SHOPLIST.xls]_SHOPLIST_xl_2276"/>
      <sheetName val="[SHOPLIST.xls]_SHOPLIST_xl_2277"/>
      <sheetName val="[SHOPLIST.xls]_SHOPLIST_xl_2278"/>
      <sheetName val="[SHOPLIST.xls]_SHOPLIST_xl_2279"/>
      <sheetName val="[SHOPLIST.xls]_SHOPLIST_xl_2280"/>
      <sheetName val="[SHOPLIST.xls]_SHOPLIST_xl_2281"/>
      <sheetName val="[SHOPLIST.xls]_SHOPLIST_xl_2282"/>
      <sheetName val="[SHOPLIST.xls]_SHOPLIST_xl_2283"/>
      <sheetName val="[SHOPLIST.xls]_SHOPLIST_xl_2284"/>
      <sheetName val="[SHOPLIST.xls]_SHOPLIST_xl_2285"/>
      <sheetName val="[SHOPLIST.xls]_SHOPLIST_xl_2286"/>
      <sheetName val="[SHOPLIST.xls]_SHOPLIST_xl_2287"/>
      <sheetName val="[SHOPLIST.xls]_SHOPLIST_xl_2288"/>
      <sheetName val="[SHOPLIST.xls]_SHOPLIST_xl_2289"/>
      <sheetName val="[SHOPLIST.xls]_SHOPLIST_xl_2290"/>
      <sheetName val="[SHOPLIST.xls]_SHOPLIST_xl_2291"/>
      <sheetName val="[SHOPLIST.xls]_SHOPLIST_xl_2292"/>
      <sheetName val="[SHOPLIST.xls]_SHOPLIST_xl_2293"/>
      <sheetName val="[SHOPLIST.xls]_SHOPLIST_xl_2294"/>
      <sheetName val="[SHOPLIST.xls]_SHOPLIST_xl_2295"/>
      <sheetName val="[SHOPLIST.xls]_SHOPLIST_xl_2296"/>
      <sheetName val="[SHOPLIST.xls]_SHOPLIST_xl_2297"/>
      <sheetName val="[SHOPLIST.xls]_SHOPLIST_xl_2298"/>
      <sheetName val="[SHOPLIST.xls]_SHOPLIST_xl_2299"/>
      <sheetName val="[SHOPLIST.xls]_SHOPLIST_xl_2300"/>
      <sheetName val="[SHOPLIST.xls]_SHOPLIST_xl_2301"/>
      <sheetName val="[SHOPLIST.xls]_SHOPLIST_xl_2302"/>
      <sheetName val="[SHOPLIST.xls]_SHOPLIST_xl_2303"/>
      <sheetName val="[SHOPLIST.xls]_SHOPLIST_xl_2304"/>
      <sheetName val="[SHOPLIST.xls]_SHOPLIST_xl_2305"/>
      <sheetName val="[SHOPLIST.xls]_SHOPLIST_xl_2306"/>
      <sheetName val="[SHOPLIST.xls]_SHOPLIST_xl_2307"/>
      <sheetName val="[SHOPLIST.xls]_SHOPLIST_xl_2308"/>
      <sheetName val="[SHOPLIST.xls]_SHOPLIST_xl_2309"/>
      <sheetName val="[SHOPLIST.xls]_SHOPLIST_xl_2310"/>
      <sheetName val="[SHOPLIST.xls]_SHOPLIST_xl_2311"/>
      <sheetName val="[SHOPLIST.xls]_SHOPLIST_xl_2312"/>
      <sheetName val="[SHOPLIST.xls]_SHOPLIST_xl_2313"/>
      <sheetName val="[SHOPLIST.xls]_SHOPLIST_xl_2314"/>
      <sheetName val="[SHOPLIST.xls]_SHOPLIST_xl_2315"/>
      <sheetName val="[SHOPLIST.xls]_SHOPLIST_xl_2316"/>
      <sheetName val="[SHOPLIST.xls]_SHOPLIST_xl_2317"/>
      <sheetName val="[SHOPLIST.xls]_SHOPLIST_xl_2318"/>
      <sheetName val="[SHOPLIST.xls]_SHOPLIST_xl_2319"/>
      <sheetName val="[SHOPLIST.xls]_SHOPLIST_xl_2320"/>
      <sheetName val="[SHOPLIST.xls]_SHOPLIST_xl_2321"/>
      <sheetName val="[SHOPLIST.xls]_SHOPLIST_xl_2322"/>
      <sheetName val="[SHOPLIST.xls]_SHOPLIST_xl_2323"/>
      <sheetName val="[SHOPLIST.xls]_SHOPLIST_xl_2324"/>
      <sheetName val="[SHOPLIST.xls]_SHOPLIST_xl_2325"/>
      <sheetName val="[SHOPLIST.xls]_SHOPLIST_xl_2326"/>
      <sheetName val="[SHOPLIST.xls]_SHOPLIST_xl_2327"/>
      <sheetName val="[SHOPLIST.xls]_SHOPLIST_xl_2328"/>
      <sheetName val="[SHOPLIST.xls]_SHOPLIST_xl_2329"/>
      <sheetName val="[SHOPLIST.xls]_SHOPLIST_xl_2330"/>
      <sheetName val="[SHOPLIST.xls]_SHOPLIST_xl_2331"/>
      <sheetName val="[SHOPLIST.xls]_SHOPLIST_xl_2332"/>
      <sheetName val="[SHOPLIST.xls]_SHOPLIST_xl_2333"/>
      <sheetName val="[SHOPLIST.xls]_SHOPLIST_xl_2334"/>
      <sheetName val="[SHOPLIST.xls]_SHOPLIST_xl_2335"/>
      <sheetName val="[SHOPLIST.xls]_SHOPLIST_xl_2336"/>
      <sheetName val="[SHOPLIST.xls]_SHOPLIST_xl_2337"/>
      <sheetName val="[SHOPLIST.xls]_SHOPLIST_xl_2338"/>
      <sheetName val="[SHOPLIST.xls]_SHOPLIST_xl_2339"/>
      <sheetName val="[SHOPLIST.xls]_SHOPLIST_xl_2340"/>
      <sheetName val="[SHOPLIST.xls]_SHOPLIST_xl_2341"/>
      <sheetName val="[SHOPLIST.xls]_SHOPLIST_xl_2342"/>
      <sheetName val="[SHOPLIST.xls]_SHOPLIST_xl_2343"/>
      <sheetName val="[SHOPLIST.xls]_SHOPLIST_xl_2344"/>
      <sheetName val="[SHOPLIST.xls]_SHOPLIST_xl_2345"/>
      <sheetName val="[SHOPLIST.xls]_SHOPLIST_xl_2346"/>
      <sheetName val="[SHOPLIST.xls]_SHOPLIST_xl_2347"/>
      <sheetName val="[SHOPLIST.xls]_SHOPLIST_xl_2348"/>
      <sheetName val="[SHOPLIST.xls]_SHOPLIST_xl_2349"/>
      <sheetName val="[SHOPLIST.xls]_SHOPLIST_xl_2350"/>
      <sheetName val="[SHOPLIST.xls]_SHOPLIST_xl_2351"/>
      <sheetName val="[SHOPLIST.xls]_SHOPLIST_xl_2352"/>
      <sheetName val="[SHOPLIST.xls]_SHOPLIST_xl_2353"/>
      <sheetName val="[SHOPLIST.xls]_SHOPLIST_xl_2354"/>
      <sheetName val="[SHOPLIST.xls]_SHOPLIST_xl_2355"/>
      <sheetName val="[SHOPLIST.xls]_SHOPLIST_xl_2356"/>
      <sheetName val="[SHOPLIST.xls]_SHOPLIST_xl_2357"/>
      <sheetName val="[SHOPLIST.xls]_SHOPLIST_xl_2358"/>
      <sheetName val="[SHOPLIST.xls]_SHOPLIST_xl_2359"/>
      <sheetName val="[SHOPLIST.xls]_SHOPLIST_xl_2360"/>
      <sheetName val="[SHOPLIST.xls]_SHOPLIST_xl_2361"/>
      <sheetName val="[SHOPLIST.xls]_SHOPLIST_xl_2362"/>
      <sheetName val="[SHOPLIST.xls]_SHOPLIST_xl_2363"/>
      <sheetName val="[SHOPLIST.xls]_SHOPLIST_xl_2364"/>
      <sheetName val="[SHOPLIST.xls]_SHOPLIST_xl_2365"/>
      <sheetName val="[SHOPLIST.xls]_SHOPLIST_xl_2366"/>
      <sheetName val="[SHOPLIST.xls]_SHOPLIST_xl_2367"/>
      <sheetName val="[SHOPLIST.xls]_SHOPLIST_xl_2368"/>
      <sheetName val="[SHOPLIST.xls]_SHOPLIST_xl_2369"/>
      <sheetName val="[SHOPLIST.xls]_SHOPLIST_xl_2370"/>
      <sheetName val="[SHOPLIST.xls]_SHOPLIST_xl_2371"/>
      <sheetName val="[SHOPLIST.xls]_SHOPLIST_xl_2372"/>
      <sheetName val="[SHOPLIST.xls]_SHOPLIST_xl_2373"/>
      <sheetName val="[SHOPLIST.xls]_SHOPLIST_xl_2374"/>
      <sheetName val="[SHOPLIST.xls]_SHOPLIST_xl_2375"/>
      <sheetName val="[SHOPLIST.xls]_SHOPLIST_xl_2376"/>
      <sheetName val="[SHOPLIST.xls]_SHOPLIST_xl_2377"/>
      <sheetName val="[SHOPLIST.xls]_SHOPLIST_xl_2378"/>
      <sheetName val="[SHOPLIST.xls]_SHOPLIST_xl_2379"/>
      <sheetName val="[SHOPLIST.xls]_SHOPLIST_xl_2380"/>
      <sheetName val="[SHOPLIST.xls]_SHOPLIST_xl_2381"/>
      <sheetName val="[SHOPLIST.xls]_SHOPLIST_xl_2382"/>
      <sheetName val="[SHOPLIST.xls]_SHOPLIST_xl_2383"/>
      <sheetName val="[SHOPLIST.xls]_SHOPLIST_xl_2384"/>
      <sheetName val="[SHOPLIST.xls]70___0_s__i____43"/>
      <sheetName val="[SHOPLIST.xls]_SHOPLIST_xl_3455"/>
      <sheetName val="[SHOPLIST.xls]_SHOPLIST_xl_3456"/>
      <sheetName val="[SHOPLIST.xls]_SHOPLIST_xl_3457"/>
      <sheetName val="[SHOPLIST.xls]_SHOPLIST_xl_2385"/>
      <sheetName val="[SHOPLIST.xls]_SHOPLIST_xl_2386"/>
      <sheetName val="[SHOPLIST.xls]_SHOPLIST_xl_2387"/>
      <sheetName val="[SHOPLIST.xls]_SHOPLIST_xl_2388"/>
      <sheetName val="[SHOPLIST.xls]_SHOPLIST_xl_2389"/>
      <sheetName val="[SHOPLIST.xls]_SHOPLIST_xl_2390"/>
      <sheetName val="[SHOPLIST.xls]_SHOPLIST_xl_2391"/>
      <sheetName val="[SHOPLIST.xls]_SHOPLIST_xl_2392"/>
      <sheetName val="[SHOPLIST.xls]_SHOPLIST_xl_2393"/>
      <sheetName val="[SHOPLIST.xls]_SHOPLIST_xl_2394"/>
      <sheetName val="[SHOPLIST.xls]_SHOPLIST_xl_2395"/>
      <sheetName val="[SHOPLIST.xls]_SHOPLIST_xl_2396"/>
      <sheetName val="[SHOPLIST.xls]_SHOPLIST_xl_2397"/>
      <sheetName val="[SHOPLIST.xls]_SHOPLIST_xl_2398"/>
      <sheetName val="[SHOPLIST.xls]_SHOPLIST_xl_2399"/>
      <sheetName val="[SHOPLIST.xls]_SHOPLIST_xl_2400"/>
      <sheetName val="[SHOPLIST.xls]_SHOPLIST_xl_2401"/>
      <sheetName val="[SHOPLIST.xls]_SHOPLIST_xl_2402"/>
      <sheetName val="[SHOPLIST.xls]_SHOPLIST_xl_2403"/>
      <sheetName val="[SHOPLIST.xls]_SHOPLIST_xl_2404"/>
      <sheetName val="[SHOPLIST.xls]_SHOPLIST_xl_2405"/>
      <sheetName val="[SHOPLIST.xls]_SHOPLIST_xl_2406"/>
      <sheetName val="[SHOPLIST.xls]_SHOPLIST_xl_3458"/>
      <sheetName val="[SHOPLIST.xls]_SHOPLIST_xl_3459"/>
      <sheetName val="[SHOPLIST.xls]_SHOPLIST_xl_2407"/>
      <sheetName val="[SHOPLIST.xls]_SHOPLIST_xl_2408"/>
      <sheetName val="[SHOPLIST.xls]_SHOPLIST_xl_2409"/>
      <sheetName val="[SHOPLIST.xls]_SHOPLIST_xl_2410"/>
      <sheetName val="[SHOPLIST.xls]_SHOPLIST_xl_2411"/>
      <sheetName val="[SHOPLIST.xls]_SHOPLIST_xl_2412"/>
      <sheetName val="[SHOPLIST.xls]_SHOPLIST_xl_2413"/>
      <sheetName val="[SHOPLIST.xls]_SHOPLIST_xl_2414"/>
      <sheetName val="[SHOPLIST.xls]_SHOPLIST_xl_2415"/>
      <sheetName val="[SHOPLIST.xls]_SHOPLIST_xl_2416"/>
      <sheetName val="[SHOPLIST.xls]_SHOPLIST_xl_2417"/>
      <sheetName val="[SHOPLIST.xls]_SHOPLIST_xl_2418"/>
      <sheetName val="[SHOPLIST.xls]_SHOPLIST_xl_2419"/>
      <sheetName val="[SHOPLIST.xls]_SHOPLIST_xl_2420"/>
      <sheetName val="[SHOPLIST.xls]_SHOPLIST_xl_3460"/>
      <sheetName val="[SHOPLIST.xls]_SHOPLIST_xl_3461"/>
      <sheetName val="[SHOPLIST.xls]_SHOPLIST_xl_3462"/>
      <sheetName val="[SHOPLIST.xls]_SHOPLIST_xl_3463"/>
      <sheetName val="[SHOPLIST.xls]_SHOPLIST_xl_3464"/>
      <sheetName val="[SHOPLIST.xls]_SHOPLIST_xl_3465"/>
      <sheetName val="[SHOPLIST.xls]_SHOPLIST_xl_3466"/>
      <sheetName val="[SHOPLIST.xls]_SHOPLIST_xl_3467"/>
      <sheetName val="[SHOPLIST.xls]_SHOPLIST_xl_3468"/>
      <sheetName val="[SHOPLIST.xls]_SHOPLIST_xl_3469"/>
      <sheetName val="[SHOPLIST.xls]_SHOPLIST_xl_3470"/>
      <sheetName val="[SHOPLIST.xls]_SHOPLIST_xl_3471"/>
      <sheetName val="[SHOPLIST.xls]_SHOPLIST_xl_3472"/>
      <sheetName val="[SHOPLIST.xls]_SHOPLIST_xl_3473"/>
      <sheetName val="[SHOPLIST.xls]_SHOPLIST_xl_3474"/>
      <sheetName val="[SHOPLIST.xls]_SHOPLIST_xl_3475"/>
      <sheetName val="[SHOPLIST.xls]_SHOPLIST_xl_3476"/>
      <sheetName val="[SHOPLIST.xls]_SHOPLIST_xl_3477"/>
      <sheetName val="[SHOPLIST.xls]_SHOPLIST_xl_3478"/>
      <sheetName val="[SHOPLIST.xls]_SHOPLIST_xl_3479"/>
      <sheetName val="[SHOPLIST.xls]_SHOPLIST_xl_3480"/>
      <sheetName val="[SHOPLIST.xls]_SHOPLIST_xl_3481"/>
      <sheetName val="[SHOPLIST.xls]_SHOPLIST_xl_3482"/>
      <sheetName val="[SHOPLIST.xls]_SHOPLIST_xl_3483"/>
      <sheetName val="[SHOPLIST.xls]_SHOPLIST_xl_3484"/>
      <sheetName val="[SHOPLIST.xls]_SHOPLIST_xl_3485"/>
      <sheetName val="[SHOPLIST.xls]_SHOPLIST_xl_3486"/>
      <sheetName val="[SHOPLIST.xls]_SHOPLIST_xl_3487"/>
      <sheetName val="[SHOPLIST.xls]_SHOPLIST_xl_3488"/>
      <sheetName val="[SHOPLIST.xls]_SHOPLIST_xl_3489"/>
      <sheetName val="[SHOPLIST.xls]_SHOPLIST_xl_3490"/>
      <sheetName val="[SHOPLIST.xls]_SHOPLIST_xl_3491"/>
      <sheetName val="[SHOPLIST.xls]_SHOPLIST_xl_3492"/>
      <sheetName val="[SHOPLIST.xls]_SHOPLIST_xl_3493"/>
      <sheetName val="[SHOPLIST.xls]_SHOPLIST_xl_3494"/>
      <sheetName val="[SHOPLIST.xls]_SHOPLIST_xl_3495"/>
      <sheetName val="[SHOPLIST.xls]_SHOPLIST_xl_3496"/>
      <sheetName val="[SHOPLIST.xls]_SHOPLIST_xl_3497"/>
      <sheetName val="[SHOPLIST.xls]_SHOPLIST_xl_3498"/>
      <sheetName val="[SHOPLIST.xls]_SHOPLIST_xl_3499"/>
      <sheetName val="[SHOPLIST.xls]_SHOPLIST_xl_3500"/>
      <sheetName val="[SHOPLIST.xls]_SHOPLIST_xl_3501"/>
      <sheetName val="[SHOPLIST.xls]_SHOPLIST_xl_3502"/>
      <sheetName val="[SHOPLIST.xls]_SHOPLIST_xl_3503"/>
      <sheetName val="[SHOPLIST.xls]_SHOPLIST_xl_3504"/>
      <sheetName val="[SHOPLIST.xls]_SHOPLIST_xl_3505"/>
      <sheetName val="[SHOPLIST.xls]_SHOPLIST_xl_3506"/>
      <sheetName val="[SHOPLIST.xls]_SHOPLIST_xl_3507"/>
      <sheetName val="[SHOPLIST.xls]_SHOPLIST_xl_3508"/>
      <sheetName val="[SHOPLIST.xls]_SHOPLIST_xl_3509"/>
      <sheetName val="[SHOPLIST.xls]_SHOPLIST_xl_3510"/>
      <sheetName val="[SHOPLIST.xls]_SHOPLIST_xl_3511"/>
      <sheetName val="[SHOPLIST.xls]_SHOPLIST_xl_3512"/>
      <sheetName val="[SHOPLIST.xls]_SHOPLIST_xl_3513"/>
      <sheetName val="[SHOPLIST.xls]_SHOPLIST_xl_3514"/>
      <sheetName val="[SHOPLIST.xls]_SHOPLIST_xl_3515"/>
      <sheetName val="[SHOPLIST.xls]_SHOPLIST_xl_3516"/>
      <sheetName val="[SHOPLIST.xls]_SHOPLIST_xl_3517"/>
      <sheetName val="[SHOPLIST.xls]_SHOPLIST_xl_3518"/>
      <sheetName val="[SHOPLIST.xls]_SHOPLIST_xl_3519"/>
      <sheetName val="[SHOPLIST.xls]_SHOPLIST_xl_3520"/>
      <sheetName val="[SHOPLIST.xls]_SHOPLIST_xl_3521"/>
      <sheetName val="[SHOPLIST.xls]_SHOPLIST_xl_3522"/>
      <sheetName val="[SHOPLIST.xls]_SHOPLIST_xl_3523"/>
      <sheetName val="[SHOPLIST.xls]_SHOPLIST_xl_3524"/>
      <sheetName val="[SHOPLIST.xls]_SHOPLIST_xl_3525"/>
      <sheetName val="[SHOPLIST.xls]_SHOPLIST_xl_3526"/>
      <sheetName val="[SHOPLIST.xls]_SHOPLIST_xl_3527"/>
      <sheetName val="[SHOPLIST.xls]_SHOPLIST_xl_3528"/>
      <sheetName val="[SHOPLIST.xls]_SHOPLIST_xl_3529"/>
      <sheetName val="[SHOPLIST.xls]_SHOPLIST_xl_3530"/>
      <sheetName val="[SHOPLIST.xls]_SHOPLIST_xl_3531"/>
      <sheetName val="[SHOPLIST.xls]_SHOPLIST_xl_3532"/>
      <sheetName val="[SHOPLIST.xls]_SHOPLIST_xl_2421"/>
      <sheetName val="[SHOPLIST.xls]_SHOPLIST_xl_2422"/>
      <sheetName val="[SHOPLIST.xls]_SHOPLIST_xl_2423"/>
      <sheetName val="[SHOPLIST.xls]_SHOPLIST_xl_2424"/>
      <sheetName val="[SHOPLIST.xls]_SHOPLIST_xl_2425"/>
      <sheetName val="[SHOPLIST.xls]_SHOPLIST_xl_3533"/>
      <sheetName val="[SHOPLIST.xls]_SHOPLIST_xl_2426"/>
      <sheetName val="[SHOPLIST.xls]_SHOPLIST_xl_2427"/>
      <sheetName val="[SHOPLIST.xls]_SHOPLIST_xl_2428"/>
      <sheetName val="[SHOPLIST.xls]_SHOPLIST_xl_2429"/>
      <sheetName val="[SHOPLIST.xls]_SHOPLIST_xl_2430"/>
      <sheetName val="[SHOPLIST.xls]_SHOPLIST_xl_2431"/>
      <sheetName val="[SHOPLIST.xls]_SHOPLIST_xl_2432"/>
      <sheetName val="[SHOPLIST.xls]_SHOPLIST_xl_2433"/>
      <sheetName val="[SHOPLIST.xls]_SHOPLIST_xl_2434"/>
      <sheetName val="[SHOPLIST.xls]_SHOPLIST_xl_2435"/>
      <sheetName val="[SHOPLIST.xls]_SHOPLIST_xl_2436"/>
      <sheetName val="[SHOPLIST.xls]_SHOPLIST_xl_2437"/>
      <sheetName val="[SHOPLIST.xls]_SHOPLIST_xl_2438"/>
      <sheetName val="[SHOPLIST.xls]_SHOPLIST_xl_2439"/>
      <sheetName val="[SHOPLIST.xls]_SHOPLIST_xl_2440"/>
      <sheetName val="[SHOPLIST.xls]_SHOPLIST_xl_2441"/>
      <sheetName val="[SHOPLIST.xls]_SHOPLIST_xl_2442"/>
      <sheetName val="[SHOPLIST.xls]_SHOPLIST_xl_2443"/>
      <sheetName val="[SHOPLIST.xls]_SHOPLIST_xl_2444"/>
      <sheetName val="[SHOPLIST.xls]_SHOPLIST_xl_2445"/>
      <sheetName val="[SHOPLIST.xls]_SHOPLIST_xl_2446"/>
      <sheetName val="[SHOPLIST.xls]_SHOPLIST_xl_2447"/>
      <sheetName val="[SHOPLIST.xls]_SHOPLIST_xl_2448"/>
      <sheetName val="[SHOPLIST.xls]_SHOPLIST_xl_2449"/>
      <sheetName val="[SHOPLIST.xls]_SHOPLIST_xl_2450"/>
      <sheetName val="[SHOPLIST.xls]_SHOPLIST_xl_2451"/>
      <sheetName val="[SHOPLIST.xls]_SHOPLIST_xl_2452"/>
      <sheetName val="[SHOPLIST.xls]_SHOPLIST_xl_2453"/>
      <sheetName val="[SHOPLIST.xls]_SHOPLIST_xl_2454"/>
      <sheetName val="[SHOPLIST.xls]_SHOPLIST_xl_2455"/>
      <sheetName val="[SHOPLIST.xls]_SHOPLIST_xl_2456"/>
      <sheetName val="[SHOPLIST.xls]_SHOPLIST_xl_2457"/>
      <sheetName val="[SHOPLIST.xls]_SHOPLIST_xl_2458"/>
      <sheetName val="[SHOPLIST.xls]_SHOPLIST_xl_2459"/>
      <sheetName val="[SHOPLIST.xls]_SHOPLIST_xl_2460"/>
      <sheetName val="[SHOPLIST.xls]_SHOPLIST_xl_2800"/>
      <sheetName val="[SHOPLIST.xls]_SHOPLIST_xl_2801"/>
      <sheetName val="[SHOPLIST.xls]_SHOPLIST_xl_2802"/>
      <sheetName val="[SHOPLIST.xls]_SHOPLIST_xl_2803"/>
      <sheetName val="[SHOPLIST.xls]_SHOPLIST_xl_2804"/>
      <sheetName val="[SHOPLIST.xls]_SHOPLIST_xl_2805"/>
      <sheetName val="[SHOPLIST.xls]_SHOPLIST_xl_2806"/>
      <sheetName val="[SHOPLIST.xls]_SHOPLIST_xl_2807"/>
      <sheetName val="[SHOPLIST.xls]_SHOPLIST_xl_2808"/>
      <sheetName val="[SHOPLIST.xls]_SHOPLIST_xl_2809"/>
      <sheetName val="[SHOPLIST.xls]_SHOPLIST_xl_2810"/>
      <sheetName val="[SHOPLIST.xls]_SHOPLIST_xl_2811"/>
      <sheetName val="[SHOPLIST.xls]_SHOPLIST_xl_2812"/>
      <sheetName val="[SHOPLIST.xls]_SHOPLIST_xl_2813"/>
      <sheetName val="[SHOPLIST.xls]_SHOPLIST_xl_2814"/>
      <sheetName val="[SHOPLIST.xls]_SHOPLIST_xl_2815"/>
      <sheetName val="[SHOPLIST.xls]_SHOPLIST_xl_2816"/>
      <sheetName val="[SHOPLIST.xls]_SHOPLIST_xl_2817"/>
      <sheetName val="[SHOPLIST.xls]_SHOPLIST_xl_2818"/>
      <sheetName val="[SHOPLIST.xls]_SHOPLIST_xl_2819"/>
      <sheetName val="[SHOPLIST.xls]_SHOPLIST_xl_2820"/>
      <sheetName val="[SHOPLIST.xls]_SHOPLIST_xl_2821"/>
      <sheetName val="[SHOPLIST.xls]_SHOPLIST_xl_2822"/>
      <sheetName val="[SHOPLIST.xls]_SHOPLIST_xl_2823"/>
      <sheetName val="[SHOPLIST.xls]_SHOPLIST_xl_2824"/>
      <sheetName val="[SHOPLIST.xls]_SHOPLIST_xl_2825"/>
      <sheetName val="[SHOPLIST.xls]_SHOPLIST_xl_2826"/>
      <sheetName val="[SHOPLIST.xls]_SHOPLIST_xl_2827"/>
      <sheetName val="[SHOPLIST.xls]_SHOPLIST_xl_2828"/>
      <sheetName val="[SHOPLIST.xls]_SHOPLIST_xl_2829"/>
      <sheetName val="[SHOPLIST.xls]_SHOPLIST_xl_2830"/>
      <sheetName val="[SHOPLIST.xls]_SHOPLIST_xl_2831"/>
      <sheetName val="[SHOPLIST.xls]_SHOPLIST_xl_2832"/>
      <sheetName val="[SHOPLIST.xls]_SHOPLIST_xl_2833"/>
      <sheetName val="[SHOPLIST.xls]_SHOPLIST_xl_2834"/>
      <sheetName val="[SHOPLIST.xls]_SHOPLIST_xl_2835"/>
      <sheetName val="[SHOPLIST.xls]_SHOPLIST_xl_2836"/>
      <sheetName val="[SHOPLIST.xls]_SHOPLIST_xl_2837"/>
      <sheetName val="[SHOPLIST.xls]_SHOPLIST_xl_2838"/>
      <sheetName val="[SHOPLIST.xls]_SHOPLIST_xl_2839"/>
      <sheetName val="[SHOPLIST.xls]_SHOPLIST_xl_2840"/>
      <sheetName val="[SHOPLIST.xls]_SHOPLIST_xl_2841"/>
      <sheetName val="[SHOPLIST.xls]_SHOPLIST_xl_2842"/>
      <sheetName val="[SHOPLIST.xls]_SHOPLIST_xl_2843"/>
      <sheetName val="[SHOPLIST.xls]_SHOPLIST_xl_2844"/>
      <sheetName val="[SHOPLIST.xls]_SHOPLIST_xl_2845"/>
      <sheetName val="[SHOPLIST.xls]_SHOPLIST_xl_2846"/>
      <sheetName val="[SHOPLIST.xls]_SHOPLIST_xl_2847"/>
      <sheetName val="[SHOPLIST.xls]_SHOPLIST_xl_2848"/>
      <sheetName val="[SHOPLIST.xls]_SHOPLIST_xl_2849"/>
      <sheetName val="[SHOPLIST.xls]_SHOPLIST_xl_2850"/>
      <sheetName val="[SHOPLIST.xls]_SHOPLIST_xl_2851"/>
      <sheetName val="[SHOPLIST.xls]_SHOPLIST_xl_2852"/>
      <sheetName val="[SHOPLIST.xls]_SHOPLIST_xl_2853"/>
      <sheetName val="[SHOPLIST.xls]_SHOPLIST_xl_2854"/>
      <sheetName val="[SHOPLIST.xls]_SHOPLIST_xl_2855"/>
      <sheetName val="[SHOPLIST.xls]_SHOPLIST_xl_2856"/>
      <sheetName val="[SHOPLIST.xls]_SHOPLIST_xl_2857"/>
      <sheetName val="[SHOPLIST.xls]_SHOPLIST_xl_2858"/>
      <sheetName val="[SHOPLIST.xls]_SHOPLIST_xl_2859"/>
      <sheetName val="[SHOPLIST.xls]_SHOPLIST_xl_2860"/>
      <sheetName val="[SHOPLIST.xls]_SHOPLIST_xl_2861"/>
      <sheetName val="[SHOPLIST.xls]_SHOPLIST_xl_2862"/>
      <sheetName val="[SHOPLIST.xls]_SHOPLIST_xl_2863"/>
      <sheetName val="[SHOPLIST.xls]_SHOPLIST_xl_2864"/>
      <sheetName val="[SHOPLIST.xls]_SHOPLIST_xl_2865"/>
      <sheetName val="[SHOPLIST.xls]_SHOPLIST_xl_2866"/>
      <sheetName val="[SHOPLIST.xls]_SHOPLIST_xl_2867"/>
      <sheetName val="[SHOPLIST.xls]_SHOPLIST_xl_2868"/>
      <sheetName val="[SHOPLIST.xls]_SHOPLIST_xl_2869"/>
      <sheetName val="[SHOPLIST.xls]_SHOPLIST_xl_2870"/>
      <sheetName val="[SHOPLIST.xls]_SHOPLIST_xl_2871"/>
      <sheetName val="[SHOPLIST.xls]_SHOPLIST_xl_2872"/>
      <sheetName val="[SHOPLIST.xls]_SHOPLIST_xl_2873"/>
      <sheetName val="[SHOPLIST.xls]_SHOPLIST_xl_2874"/>
      <sheetName val="[SHOPLIST.xls]_SHOPLIST_xl_2875"/>
      <sheetName val="[SHOPLIST.xls]_SHOPLIST_xl_2876"/>
      <sheetName val="[SHOPLIST.xls]_SHOPLIST_xl_2877"/>
      <sheetName val="[SHOPLIST.xls]_SHOPLIST_xl_2878"/>
      <sheetName val="[SHOPLIST.xls]_SHOPLIST_xl_2879"/>
      <sheetName val="[SHOPLIST.xls]_SHOPLIST_xl_2880"/>
      <sheetName val="[SHOPLIST.xls]_SHOPLIST_xl_2881"/>
      <sheetName val="[SHOPLIST.xls]_SHOPLIST_xl_2882"/>
      <sheetName val="[SHOPLIST.xls]_SHOPLIST_xl_2883"/>
      <sheetName val="[SHOPLIST.xls]_SHOPLIST_xl_2884"/>
      <sheetName val="[SHOPLIST.xls]_SHOPLIST_xl_2885"/>
      <sheetName val="[SHOPLIST.xls]_SHOPLIST_xl_2886"/>
      <sheetName val="[SHOPLIST.xls]_SHOPLIST_xl_2887"/>
      <sheetName val="[SHOPLIST.xls]_SHOPLIST_xl_2888"/>
      <sheetName val="[SHOPLIST.xls]_SHOPLIST_xl_2889"/>
      <sheetName val="[SHOPLIST.xls]_SHOPLIST_xl_2890"/>
      <sheetName val="[SHOPLIST.xls]_SHOPLIST_xl_2891"/>
      <sheetName val="[SHOPLIST.xls]_SHOPLIST_xl_2892"/>
      <sheetName val="[SHOPLIST.xls]_SHOPLIST_xl_2893"/>
      <sheetName val="[SHOPLIST.xls]_SHOPLIST_xl_2894"/>
      <sheetName val="[SHOPLIST.xls]_SHOPLIST_xl_2895"/>
      <sheetName val="[SHOPLIST.xls]_SHOPLIST_xl_2896"/>
      <sheetName val="[SHOPLIST.xls]_SHOPLIST_xl_2897"/>
      <sheetName val="[SHOPLIST.xls]_SHOPLIST_xl_2898"/>
      <sheetName val="[SHOPLIST.xls]_SHOPLIST_xl_2899"/>
      <sheetName val="[SHOPLIST.xls]_SHOPLIST_xl_2900"/>
      <sheetName val="[SHOPLIST.xls]_SHOPLIST_xl_2901"/>
      <sheetName val="[SHOPLIST.xls]_SHOPLIST_xl_2902"/>
      <sheetName val="[SHOPLIST.xls]_SHOPLIST_xl_2903"/>
      <sheetName val="[SHOPLIST.xls]_SHOPLIST_xl_2904"/>
      <sheetName val="[SHOPLIST.xls]_SHOPLIST_xl_2905"/>
      <sheetName val="[SHOPLIST.xls]_SHOPLIST_xl_2906"/>
      <sheetName val="[SHOPLIST.xls]_SHOPLIST_xl_2907"/>
      <sheetName val="[SHOPLIST.xls]_SHOPLIST_xl_2908"/>
      <sheetName val="[SHOPLIST.xls]_SHOPLIST_xl_2909"/>
      <sheetName val="[SHOPLIST.xls]_SHOPLIST_xl_2910"/>
      <sheetName val="[SHOPLIST.xls]_SHOPLIST_xl_2911"/>
      <sheetName val="[SHOPLIST.xls]_SHOPLIST_xl_2912"/>
      <sheetName val="[SHOPLIST.xls]_SHOPLIST_xl_2687"/>
      <sheetName val="[SHOPLIST.xls]_SHOPLIST_xl_2688"/>
      <sheetName val="[SHOPLIST.xls]_SHOPLIST_xl_2689"/>
      <sheetName val="[SHOPLIST.xls]_SHOPLIST_xl_2690"/>
      <sheetName val="[SHOPLIST.xls]_SHOPLIST_xl_2691"/>
      <sheetName val="[SHOPLIST.xls]_SHOPLIST_xl_2692"/>
      <sheetName val="[SHOPLIST.xls]_SHOPLIST_xl_2693"/>
      <sheetName val="[SHOPLIST.xls]_SHOPLIST_xl_2694"/>
      <sheetName val="[SHOPLIST.xls]_SHOPLIST_xl_2695"/>
      <sheetName val="[SHOPLIST.xls]_SHOPLIST_xl_2696"/>
      <sheetName val="[SHOPLIST.xls]_SHOPLIST_xl_2697"/>
      <sheetName val="[SHOPLIST.xls]_SHOPLIST_xl_2698"/>
      <sheetName val="[SHOPLIST.xls]_SHOPLIST_xl_2699"/>
      <sheetName val="[SHOPLIST.xls]_SHOPLIST_xl_2700"/>
      <sheetName val="[SHOPLIST.xls]_SHOPLIST_xl_2701"/>
      <sheetName val="[SHOPLIST.xls]_SHOPLIST_xl_2702"/>
      <sheetName val="[SHOPLIST.xls]_SHOPLIST_xl_2703"/>
      <sheetName val="[SHOPLIST.xls]_SHOPLIST_xl_2704"/>
      <sheetName val="[SHOPLIST.xls]_SHOPLIST_xl_2705"/>
      <sheetName val="[SHOPLIST.xls]_SHOPLIST_xl_2706"/>
      <sheetName val="[SHOPLIST.xls]_SHOPLIST_xl_2707"/>
      <sheetName val="[SHOPLIST.xls]_SHOPLIST_xl_2708"/>
      <sheetName val="[SHOPLIST.xls]_SHOPLIST_xl_2709"/>
      <sheetName val="[SHOPLIST.xls]_SHOPLIST_xl_2710"/>
      <sheetName val="[SHOPLIST.xls]_SHOPLIST_xl_2711"/>
      <sheetName val="[SHOPLIST.xls]_SHOPLIST_xl_2712"/>
      <sheetName val="[SHOPLIST.xls]_SHOPLIST_xl_2713"/>
      <sheetName val="[SHOPLIST.xls]_SHOPLIST_xl_2714"/>
      <sheetName val="[SHOPLIST.xls]_SHOPLIST_xl_2715"/>
      <sheetName val="[SHOPLIST.xls]_SHOPLIST_xl_2716"/>
      <sheetName val="[SHOPLIST.xls]_SHOPLIST_xl_2717"/>
      <sheetName val="[SHOPLIST.xls]_SHOPLIST_xl_2718"/>
      <sheetName val="[SHOPLIST.xls]_SHOPLIST_xl_2719"/>
      <sheetName val="[SHOPLIST.xls]_SHOPLIST_xl_2720"/>
      <sheetName val="[SHOPLIST.xls]_SHOPLIST_xl_2721"/>
      <sheetName val="[SHOPLIST.xls]_SHOPLIST_xl_2722"/>
      <sheetName val="[SHOPLIST.xls]_SHOPLIST_xl_2723"/>
      <sheetName val="[SHOPLIST.xls]_SHOPLIST_xl_2724"/>
      <sheetName val="[SHOPLIST.xls]_SHOPLIST_xl_2725"/>
      <sheetName val="[SHOPLIST.xls]_SHOPLIST_xl_2726"/>
      <sheetName val="[SHOPLIST.xls]_SHOPLIST_xl_2727"/>
      <sheetName val="[SHOPLIST.xls]_SHOPLIST_xl_2728"/>
      <sheetName val="[SHOPLIST.xls]_SHOPLIST_xl_2729"/>
      <sheetName val="[SHOPLIST.xls]_SHOPLIST_xl_2730"/>
      <sheetName val="[SHOPLIST.xls]_SHOPLIST_xl_2731"/>
      <sheetName val="[SHOPLIST.xls]_SHOPLIST_xl_2732"/>
      <sheetName val="[SHOPLIST.xls]_SHOPLIST_xl_2733"/>
      <sheetName val="[SHOPLIST.xls]_SHOPLIST_xl_2734"/>
      <sheetName val="[SHOPLIST.xls]_SHOPLIST_xl_2735"/>
      <sheetName val="[SHOPLIST.xls]_SHOPLIST_xl_2736"/>
      <sheetName val="[SHOPLIST.xls]_SHOPLIST_xl_2737"/>
      <sheetName val="[SHOPLIST.xls]_SHOPLIST_xl_2738"/>
      <sheetName val="[SHOPLIST.xls]_SHOPLIST_xl_2739"/>
      <sheetName val="[SHOPLIST.xls]_SHOPLIST_xl_2740"/>
      <sheetName val="[SHOPLIST.xls]_SHOPLIST_xl_2741"/>
      <sheetName val="[SHOPLIST.xls]_SHOPLIST_xl_2742"/>
      <sheetName val="[SHOPLIST.xls]_SHOPLIST_xl_2743"/>
      <sheetName val="[SHOPLIST.xls]_SHOPLIST_xl_2744"/>
      <sheetName val="[SHOPLIST.xls]_SHOPLIST_xl_2745"/>
      <sheetName val="[SHOPLIST.xls]_SHOPLIST_xl_2746"/>
      <sheetName val="[SHOPLIST.xls]_SHOPLIST_xl_2747"/>
      <sheetName val="[SHOPLIST.xls]_SHOPLIST_xl_2748"/>
      <sheetName val="[SHOPLIST.xls]_SHOPLIST_xl_2749"/>
      <sheetName val="[SHOPLIST.xls]_SHOPLIST_xl_2750"/>
      <sheetName val="[SHOPLIST.xls]_SHOPLIST_xl_2751"/>
      <sheetName val="[SHOPLIST.xls]_SHOPLIST_xl_2752"/>
      <sheetName val="[SHOPLIST.xls]_SHOPLIST_xl_2753"/>
      <sheetName val="[SHOPLIST.xls]_SHOPLIST_xl_2754"/>
      <sheetName val="[SHOPLIST.xls]_SHOPLIST_xl_2755"/>
      <sheetName val="[SHOPLIST.xls]_SHOPLIST_xl_2756"/>
      <sheetName val="[SHOPLIST.xls]_SHOPLIST_xl_2757"/>
      <sheetName val="[SHOPLIST.xls]_SHOPLIST_xl_2758"/>
      <sheetName val="[SHOPLIST.xls]_SHOPLIST_xl_2759"/>
      <sheetName val="[SHOPLIST.xls]_SHOPLIST_xl_2760"/>
      <sheetName val="[SHOPLIST.xls]_SHOPLIST_xl_2761"/>
      <sheetName val="[SHOPLIST.xls]_SHOPLIST_xl_2762"/>
      <sheetName val="[SHOPLIST.xls]_SHOPLIST_xl_2763"/>
      <sheetName val="[SHOPLIST.xls]_SHOPLIST_xl_2764"/>
      <sheetName val="[SHOPLIST.xls]_SHOPLIST_xl_2765"/>
      <sheetName val="[SHOPLIST.xls]_SHOPLIST_xl_2766"/>
      <sheetName val="[SHOPLIST.xls]_SHOPLIST_xl_2767"/>
      <sheetName val="[SHOPLIST.xls]_SHOPLIST_xl_2768"/>
      <sheetName val="[SHOPLIST.xls]_SHOPLIST_xl_2769"/>
      <sheetName val="[SHOPLIST.xls]_SHOPLIST_xl_2770"/>
      <sheetName val="[SHOPLIST.xls]_SHOPLIST_xl_2771"/>
      <sheetName val="[SHOPLIST.xls]_SHOPLIST_xl_2772"/>
      <sheetName val="[SHOPLIST.xls]_SHOPLIST_xl_2773"/>
      <sheetName val="[SHOPLIST.xls]_SHOPLIST_xl_2774"/>
      <sheetName val="[SHOPLIST.xls]_SHOPLIST_xl_2775"/>
      <sheetName val="[SHOPLIST.xls]_SHOPLIST_xl_2776"/>
      <sheetName val="[SHOPLIST.xls]_SHOPLIST_xl_2777"/>
      <sheetName val="[SHOPLIST.xls]_SHOPLIST_xl_2778"/>
      <sheetName val="[SHOPLIST.xls]_SHOPLIST_xl_2779"/>
      <sheetName val="[SHOPLIST.xls]_SHOPLIST_xl_2780"/>
      <sheetName val="[SHOPLIST.xls]_SHOPLIST_xl_2781"/>
      <sheetName val="[SHOPLIST.xls]_SHOPLIST_xl_2782"/>
      <sheetName val="[SHOPLIST.xls]_SHOPLIST_xl_2783"/>
      <sheetName val="[SHOPLIST.xls]_SHOPLIST_xl_2784"/>
      <sheetName val="[SHOPLIST.xls]_SHOPLIST_xl_2785"/>
      <sheetName val="[SHOPLIST.xls]_SHOPLIST_xl_2786"/>
      <sheetName val="[SHOPLIST.xls]_SHOPLIST_xl_2787"/>
      <sheetName val="[SHOPLIST.xls]_SHOPLIST_xl_2788"/>
      <sheetName val="[SHOPLIST.xls]_SHOPLIST_xl_2789"/>
      <sheetName val="[SHOPLIST.xls]_SHOPLIST_xl_2790"/>
      <sheetName val="[SHOPLIST.xls]_SHOPLIST_xl_2791"/>
      <sheetName val="[SHOPLIST.xls]_SHOPLIST_xl_2792"/>
      <sheetName val="[SHOPLIST.xls]_SHOPLIST_xl_2793"/>
      <sheetName val="[SHOPLIST.xls]_SHOPLIST_xl_2794"/>
      <sheetName val="[SHOPLIST.xls]_SHOPLIST_xl_2795"/>
      <sheetName val="[SHOPLIST.xls]_SHOPLIST_xl_2796"/>
      <sheetName val="[SHOPLIST.xls]_SHOPLIST_xl_2797"/>
      <sheetName val="[SHOPLIST.xls]_SHOPLIST_xl_2798"/>
      <sheetName val="[SHOPLIST.xls]_SHOPLIST_xl_2799"/>
      <sheetName val="[SHOPLIST.xls]_SHOPLIST_xl_2461"/>
      <sheetName val="[SHOPLIST.xls]_SHOPLIST_xl_2462"/>
      <sheetName val="[SHOPLIST.xls]_SHOPLIST_xl_2463"/>
      <sheetName val="[SHOPLIST.xls]_SHOPLIST_xl_2464"/>
      <sheetName val="[SHOPLIST.xls]_SHOPLIST_xl_2465"/>
      <sheetName val="[SHOPLIST.xls]_SHOPLIST_xl_2466"/>
      <sheetName val="[SHOPLIST.xls]_SHOPLIST_xl_2467"/>
      <sheetName val="[SHOPLIST.xls]_SHOPLIST_xl_2468"/>
      <sheetName val="[SHOPLIST.xls]_SHOPLIST_xl_2469"/>
      <sheetName val="[SHOPLIST.xls]_SHOPLIST_xl_2470"/>
      <sheetName val="[SHOPLIST.xls]_SHOPLIST_xl_2471"/>
      <sheetName val="[SHOPLIST.xls]_SHOPLIST_xl_2472"/>
      <sheetName val="[SHOPLIST.xls]_SHOPLIST_xl_2473"/>
      <sheetName val="[SHOPLIST.xls]_SHOPLIST_xl_2474"/>
      <sheetName val="[SHOPLIST.xls]_SHOPLIST_xl_2475"/>
      <sheetName val="[SHOPLIST.xls]_SHOPLIST_xl_2476"/>
      <sheetName val="[SHOPLIST.xls]_SHOPLIST_xl_2477"/>
      <sheetName val="[SHOPLIST.xls]_SHOPLIST_xl_2478"/>
      <sheetName val="[SHOPLIST.xls]_SHOPLIST_xl_2479"/>
      <sheetName val="[SHOPLIST.xls]_SHOPLIST_xl_2480"/>
      <sheetName val="[SHOPLIST.xls]_SHOPLIST_xl_2481"/>
      <sheetName val="[SHOPLIST.xls]_SHOPLIST_xl_2482"/>
      <sheetName val="[SHOPLIST.xls]_SHOPLIST_xl_2483"/>
      <sheetName val="[SHOPLIST.xls]_SHOPLIST_xl_2484"/>
      <sheetName val="[SHOPLIST.xls]_SHOPLIST_xl_2485"/>
      <sheetName val="[SHOPLIST.xls]_SHOPLIST_xl_2486"/>
      <sheetName val="[SHOPLIST.xls]_SHOPLIST_xl_2487"/>
      <sheetName val="[SHOPLIST.xls]_SHOPLIST_xl_2488"/>
      <sheetName val="[SHOPLIST.xls]_SHOPLIST_xl_2489"/>
      <sheetName val="[SHOPLIST.xls]_SHOPLIST_xl_2490"/>
      <sheetName val="[SHOPLIST.xls]_SHOPLIST_xl_2491"/>
      <sheetName val="[SHOPLIST.xls]_SHOPLIST_xl_2492"/>
      <sheetName val="[SHOPLIST.xls]_SHOPLIST_xl_2493"/>
      <sheetName val="[SHOPLIST.xls]_SHOPLIST_xl_2494"/>
      <sheetName val="[SHOPLIST.xls]_SHOPLIST_xl_2495"/>
      <sheetName val="[SHOPLIST.xls]_SHOPLIST_xl_2496"/>
      <sheetName val="[SHOPLIST.xls]_SHOPLIST_xl_2497"/>
      <sheetName val="[SHOPLIST.xls]_SHOPLIST_xl_2498"/>
      <sheetName val="[SHOPLIST.xls]_SHOPLIST_xl_2499"/>
      <sheetName val="[SHOPLIST.xls]_SHOPLIST_xl_2500"/>
      <sheetName val="[SHOPLIST.xls]_SHOPLIST_xl_2501"/>
      <sheetName val="[SHOPLIST.xls]_SHOPLIST_xl_2502"/>
      <sheetName val="[SHOPLIST.xls]_SHOPLIST_xl_2503"/>
      <sheetName val="[SHOPLIST.xls]_SHOPLIST_xl_2504"/>
      <sheetName val="[SHOPLIST.xls]_SHOPLIST_xl_2505"/>
      <sheetName val="[SHOPLIST.xls]_SHOPLIST_xl_2506"/>
      <sheetName val="[SHOPLIST.xls]_SHOPLIST_xl_2507"/>
      <sheetName val="[SHOPLIST.xls]_SHOPLIST_xl_2508"/>
      <sheetName val="[SHOPLIST.xls]_SHOPLIST_xl_2509"/>
      <sheetName val="[SHOPLIST.xls]_SHOPLIST_xl_2510"/>
      <sheetName val="[SHOPLIST.xls]_SHOPLIST_xl_2511"/>
      <sheetName val="[SHOPLIST.xls]_SHOPLIST_xl_2512"/>
      <sheetName val="[SHOPLIST.xls]_SHOPLIST_xl_2513"/>
      <sheetName val="[SHOPLIST.xls]_SHOPLIST_xl_2514"/>
      <sheetName val="[SHOPLIST.xls]_SHOPLIST_xl_2515"/>
      <sheetName val="[SHOPLIST.xls]_SHOPLIST_xl_2516"/>
      <sheetName val="[SHOPLIST.xls]_SHOPLIST_xl_2517"/>
      <sheetName val="[SHOPLIST.xls]_SHOPLIST_xl_2518"/>
      <sheetName val="[SHOPLIST.xls]_SHOPLIST_xl_2519"/>
      <sheetName val="[SHOPLIST.xls]_SHOPLIST_xl_2520"/>
      <sheetName val="[SHOPLIST.xls]_SHOPLIST_xl_2521"/>
      <sheetName val="[SHOPLIST.xls]_SHOPLIST_xl_2522"/>
      <sheetName val="[SHOPLIST.xls]_SHOPLIST_xl_2523"/>
      <sheetName val="[SHOPLIST.xls]_SHOPLIST_xl_2524"/>
      <sheetName val="[SHOPLIST.xls]_SHOPLIST_xl_2525"/>
      <sheetName val="[SHOPLIST.xls]_SHOPLIST_xl_2526"/>
      <sheetName val="[SHOPLIST.xls]_SHOPLIST_xl_2527"/>
      <sheetName val="[SHOPLIST.xls]_SHOPLIST_xl_2528"/>
      <sheetName val="[SHOPLIST.xls]_SHOPLIST_xl_2529"/>
      <sheetName val="[SHOPLIST.xls]_SHOPLIST_xl_2530"/>
      <sheetName val="[SHOPLIST.xls]_SHOPLIST_xl_2531"/>
      <sheetName val="[SHOPLIST.xls]_SHOPLIST_xl_2532"/>
      <sheetName val="[SHOPLIST.xls]_SHOPLIST_xl_2533"/>
      <sheetName val="[SHOPLIST.xls]_SHOPLIST_xl_2534"/>
      <sheetName val="[SHOPLIST.xls]_SHOPLIST_xl_2535"/>
      <sheetName val="[SHOPLIST.xls]_SHOPLIST_xl_2536"/>
      <sheetName val="[SHOPLIST.xls]_SHOPLIST_xl_2537"/>
      <sheetName val="[SHOPLIST.xls]_SHOPLIST_xl_2538"/>
      <sheetName val="[SHOPLIST.xls]_SHOPLIST_xl_2539"/>
      <sheetName val="[SHOPLIST.xls]_SHOPLIST_xl_2540"/>
      <sheetName val="[SHOPLIST.xls]_SHOPLIST_xl_2541"/>
      <sheetName val="[SHOPLIST.xls]_SHOPLIST_xl_2542"/>
      <sheetName val="[SHOPLIST.xls]_SHOPLIST_xl_2543"/>
      <sheetName val="[SHOPLIST.xls]_SHOPLIST_xl_2544"/>
      <sheetName val="[SHOPLIST.xls]_SHOPLIST_xl_2545"/>
      <sheetName val="[SHOPLIST.xls]_SHOPLIST_xl_2546"/>
      <sheetName val="[SHOPLIST.xls]_SHOPLIST_xl_2547"/>
      <sheetName val="[SHOPLIST.xls]_SHOPLIST_xl_2548"/>
      <sheetName val="[SHOPLIST.xls]_SHOPLIST_xl_2549"/>
      <sheetName val="[SHOPLIST.xls]_SHOPLIST_xl_2550"/>
      <sheetName val="[SHOPLIST.xls]_SHOPLIST_xl_2551"/>
      <sheetName val="[SHOPLIST.xls]_SHOPLIST_xl_2552"/>
      <sheetName val="[SHOPLIST.xls]_SHOPLIST_xl_2553"/>
      <sheetName val="[SHOPLIST.xls]_SHOPLIST_xl_2554"/>
      <sheetName val="[SHOPLIST.xls]_SHOPLIST_xl_2555"/>
      <sheetName val="[SHOPLIST.xls]_SHOPLIST_xl_2556"/>
      <sheetName val="[SHOPLIST.xls]_SHOPLIST_xl_2557"/>
      <sheetName val="[SHOPLIST.xls]_SHOPLIST_xl_2558"/>
      <sheetName val="[SHOPLIST.xls]_SHOPLIST_xl_2559"/>
      <sheetName val="[SHOPLIST.xls]_SHOPLIST_xl_2560"/>
      <sheetName val="[SHOPLIST.xls]_SHOPLIST_xl_2561"/>
      <sheetName val="[SHOPLIST.xls]_SHOPLIST_xl_2562"/>
      <sheetName val="[SHOPLIST.xls]_SHOPLIST_xl_2563"/>
      <sheetName val="[SHOPLIST.xls]_SHOPLIST_xl_2564"/>
      <sheetName val="[SHOPLIST.xls]_SHOPLIST_xl_2565"/>
      <sheetName val="[SHOPLIST.xls]_SHOPLIST_xl_2566"/>
      <sheetName val="[SHOPLIST.xls]_SHOPLIST_xl_2567"/>
      <sheetName val="[SHOPLIST.xls]_SHOPLIST_xl_2568"/>
      <sheetName val="[SHOPLIST.xls]_SHOPLIST_xl_2569"/>
      <sheetName val="[SHOPLIST.xls]_SHOPLIST_xl_2570"/>
      <sheetName val="[SHOPLIST.xls]_SHOPLIST_xl_2571"/>
      <sheetName val="[SHOPLIST.xls]_SHOPLIST_xl_2572"/>
      <sheetName val="[SHOPLIST.xls]_SHOPLIST_xl_2573"/>
      <sheetName val="[SHOPLIST.xls]_SHOPLIST_xl_2574"/>
      <sheetName val="[SHOPLIST.xls]_SHOPLIST_xl_2575"/>
      <sheetName val="[SHOPLIST.xls]_SHOPLIST_xl_2576"/>
      <sheetName val="[SHOPLIST.xls]_SHOPLIST_xl_2577"/>
      <sheetName val="[SHOPLIST.xls]_SHOPLIST_xl_2578"/>
      <sheetName val="[SHOPLIST.xls]_SHOPLIST_xl_2579"/>
      <sheetName val="[SHOPLIST.xls]_SHOPLIST_xl_2580"/>
      <sheetName val="[SHOPLIST.xls]_SHOPLIST_xl_2581"/>
      <sheetName val="[SHOPLIST.xls]_SHOPLIST_xl_2582"/>
      <sheetName val="[SHOPLIST.xls]_SHOPLIST_xl_2583"/>
      <sheetName val="[SHOPLIST.xls]_SHOPLIST_xl_2584"/>
      <sheetName val="[SHOPLIST.xls]_SHOPLIST_xl_2585"/>
      <sheetName val="[SHOPLIST.xls]_SHOPLIST_xl_2586"/>
      <sheetName val="[SHOPLIST.xls]_SHOPLIST_xl_2587"/>
      <sheetName val="[SHOPLIST.xls]_SHOPLIST_xl_2588"/>
      <sheetName val="[SHOPLIST.xls]_SHOPLIST_xl_2589"/>
      <sheetName val="[SHOPLIST.xls]_SHOPLIST_xl_2590"/>
      <sheetName val="[SHOPLIST.xls]_SHOPLIST_xl_2591"/>
      <sheetName val="[SHOPLIST.xls]_SHOPLIST_xl_2592"/>
      <sheetName val="[SHOPLIST.xls]_SHOPLIST_xl_2593"/>
      <sheetName val="[SHOPLIST.xls]_SHOPLIST_xl_2594"/>
      <sheetName val="[SHOPLIST.xls]_SHOPLIST_xl_2595"/>
      <sheetName val="[SHOPLIST.xls]_SHOPLIST_xl_2596"/>
      <sheetName val="[SHOPLIST.xls]_SHOPLIST_xl_2597"/>
      <sheetName val="[SHOPLIST.xls]_SHOPLIST_xl_2598"/>
      <sheetName val="[SHOPLIST.xls]_SHOPLIST_xl_2599"/>
      <sheetName val="[SHOPLIST.xls]_SHOPLIST_xl_2600"/>
      <sheetName val="[SHOPLIST.xls]_SHOPLIST_xl_2601"/>
      <sheetName val="[SHOPLIST.xls]_SHOPLIST_xl_2602"/>
      <sheetName val="[SHOPLIST.xls]_SHOPLIST_xl_2603"/>
      <sheetName val="[SHOPLIST.xls]_SHOPLIST_xl_2604"/>
      <sheetName val="[SHOPLIST.xls]_SHOPLIST_xl_2605"/>
      <sheetName val="[SHOPLIST.xls]_SHOPLIST_xl_2606"/>
      <sheetName val="[SHOPLIST.xls]_SHOPLIST_xl_2607"/>
      <sheetName val="[SHOPLIST.xls]_SHOPLIST_xl_2608"/>
      <sheetName val="[SHOPLIST.xls]_SHOPLIST_xl_2609"/>
      <sheetName val="[SHOPLIST.xls]_SHOPLIST_xl_2610"/>
      <sheetName val="[SHOPLIST.xls]_SHOPLIST_xl_2611"/>
      <sheetName val="[SHOPLIST.xls]_SHOPLIST_xl_2612"/>
      <sheetName val="[SHOPLIST.xls]_SHOPLIST_xl_2613"/>
      <sheetName val="[SHOPLIST.xls]_SHOPLIST_xl_2614"/>
      <sheetName val="[SHOPLIST.xls]_SHOPLIST_xl_2615"/>
      <sheetName val="[SHOPLIST.xls]_SHOPLIST_xl_2616"/>
      <sheetName val="[SHOPLIST.xls]_SHOPLIST_xl_2617"/>
      <sheetName val="[SHOPLIST.xls]_SHOPLIST_xl_2618"/>
      <sheetName val="[SHOPLIST.xls]_SHOPLIST_xl_2619"/>
      <sheetName val="[SHOPLIST.xls]_SHOPLIST_xl_2620"/>
      <sheetName val="[SHOPLIST.xls]_SHOPLIST_xl_2621"/>
      <sheetName val="[SHOPLIST.xls]_SHOPLIST_xl_2622"/>
      <sheetName val="[SHOPLIST.xls]_SHOPLIST_xl_2623"/>
      <sheetName val="[SHOPLIST.xls]_SHOPLIST_xl_2624"/>
      <sheetName val="[SHOPLIST.xls]_SHOPLIST_xl_2625"/>
      <sheetName val="[SHOPLIST.xls]_SHOPLIST_xl_2626"/>
      <sheetName val="[SHOPLIST.xls]_SHOPLIST_xl_2627"/>
      <sheetName val="[SHOPLIST.xls]_SHOPLIST_xl_2628"/>
      <sheetName val="[SHOPLIST.xls]_SHOPLIST_xl_2629"/>
      <sheetName val="[SHOPLIST.xls]_SHOPLIST_xl_2630"/>
      <sheetName val="[SHOPLIST.xls]_SHOPLIST_xl_2631"/>
      <sheetName val="[SHOPLIST.xls]_SHOPLIST_xl_2632"/>
      <sheetName val="[SHOPLIST.xls]_SHOPLIST_xl_2633"/>
      <sheetName val="[SHOPLIST.xls]_SHOPLIST_xl_2634"/>
      <sheetName val="[SHOPLIST.xls]_SHOPLIST_xl_2635"/>
      <sheetName val="[SHOPLIST.xls]_SHOPLIST_xl_2636"/>
      <sheetName val="[SHOPLIST.xls]_SHOPLIST_xl_2637"/>
      <sheetName val="[SHOPLIST.xls]_SHOPLIST_xl_2638"/>
      <sheetName val="[SHOPLIST.xls]_SHOPLIST_xl_2639"/>
      <sheetName val="[SHOPLIST.xls]_SHOPLIST_xl_2640"/>
      <sheetName val="[SHOPLIST.xls]_SHOPLIST_xl_2641"/>
      <sheetName val="[SHOPLIST.xls]_SHOPLIST_xl_2642"/>
      <sheetName val="[SHOPLIST.xls]_SHOPLIST_xl_2643"/>
      <sheetName val="[SHOPLIST.xls]_SHOPLIST_xl_2644"/>
      <sheetName val="[SHOPLIST.xls]_SHOPLIST_xl_2645"/>
      <sheetName val="[SHOPLIST.xls]_SHOPLIST_xl_2646"/>
      <sheetName val="[SHOPLIST.xls]_SHOPLIST_xl_2647"/>
      <sheetName val="[SHOPLIST.xls]_SHOPLIST_xl_2648"/>
      <sheetName val="[SHOPLIST.xls]_SHOPLIST_xl_2649"/>
      <sheetName val="[SHOPLIST.xls]_SHOPLIST_xl_2650"/>
      <sheetName val="[SHOPLIST.xls]_SHOPLIST_xl_2651"/>
      <sheetName val="[SHOPLIST.xls]_SHOPLIST_xl_2652"/>
      <sheetName val="[SHOPLIST.xls]_SHOPLIST_xl_2653"/>
      <sheetName val="[SHOPLIST.xls]_SHOPLIST_xl_2654"/>
      <sheetName val="[SHOPLIST.xls]_SHOPLIST_xl_2655"/>
      <sheetName val="[SHOPLIST.xls]_SHOPLIST_xl_2656"/>
      <sheetName val="[SHOPLIST.xls]_SHOPLIST_xl_2657"/>
      <sheetName val="[SHOPLIST.xls]_SHOPLIST_xl_2658"/>
      <sheetName val="[SHOPLIST.xls]_SHOPLIST_xl_2659"/>
      <sheetName val="[SHOPLIST.xls]_SHOPLIST_xl_2660"/>
      <sheetName val="[SHOPLIST.xls]_SHOPLIST_xl_2661"/>
      <sheetName val="[SHOPLIST.xls]_SHOPLIST_xl_2662"/>
      <sheetName val="[SHOPLIST.xls]_SHOPLIST_xl_2663"/>
      <sheetName val="[SHOPLIST.xls]_SHOPLIST_xl_2664"/>
      <sheetName val="[SHOPLIST.xls]_SHOPLIST_xl_2665"/>
      <sheetName val="[SHOPLIST.xls]_SHOPLIST_xl_2666"/>
      <sheetName val="[SHOPLIST.xls]_SHOPLIST_xl_2667"/>
      <sheetName val="[SHOPLIST.xls]_SHOPLIST_xl_2668"/>
      <sheetName val="[SHOPLIST.xls]_SHOPLIST_xl_2669"/>
      <sheetName val="[SHOPLIST.xls]_SHOPLIST_xl_2670"/>
      <sheetName val="[SHOPLIST.xls]_SHOPLIST_xl_2671"/>
      <sheetName val="[SHOPLIST.xls]_SHOPLIST_xl_2672"/>
      <sheetName val="[SHOPLIST.xls]_SHOPLIST_xl_2673"/>
      <sheetName val="[SHOPLIST.xls]_SHOPLIST_xl_2674"/>
      <sheetName val="[SHOPLIST.xls]_SHOPLIST_xl_2675"/>
      <sheetName val="[SHOPLIST.xls]_SHOPLIST_xl_2676"/>
      <sheetName val="[SHOPLIST.xls]_SHOPLIST_xl_2677"/>
      <sheetName val="[SHOPLIST.xls]_SHOPLIST_xl_2678"/>
      <sheetName val="[SHOPLIST.xls]_SHOPLIST_xl_2679"/>
      <sheetName val="[SHOPLIST.xls]_SHOPLIST_xl_2680"/>
      <sheetName val="[SHOPLIST.xls]_SHOPLIST_xl_2681"/>
      <sheetName val="[SHOPLIST.xls]_SHOPLIST_xl_2682"/>
      <sheetName val="[SHOPLIST.xls]_SHOPLIST_xl_2683"/>
      <sheetName val="[SHOPLIST.xls]_SHOPLIST_xl_2684"/>
      <sheetName val="[SHOPLIST.xls]_SHOPLIST_xl_2685"/>
      <sheetName val="[SHOPLIST.xls]_SHOPLIST_xl_2686"/>
      <sheetName val="[SHOPLIST.xls]_SHOPLIST_xl_3534"/>
      <sheetName val="[SHOPLIST.xls]_SHOPLIST_xl_3535"/>
      <sheetName val="[SHOPLIST.xls]_SHOPLIST_xl_3536"/>
      <sheetName val="[SHOPLIST.xls]_SHOPLIST_xl_3537"/>
      <sheetName val="[SHOPLIST.xls]_SHOPLIST_xl_3538"/>
      <sheetName val="[SHOPLIST.xls]_SHOPLIST_xl_3539"/>
      <sheetName val="[SHOPLIST.xls]_SHOPLIST_xl_3540"/>
      <sheetName val="[SHOPLIST.xls]_SHOPLIST_xl_3541"/>
      <sheetName val="[SHOPLIST.xls]_SHOPLIST_xl_3542"/>
      <sheetName val="[SHOPLIST.xls]_SHOPLIST_xl_3543"/>
      <sheetName val="[SHOPLIST.xls]_SHOPLIST_xl_3544"/>
      <sheetName val="[SHOPLIST.xls]_SHOPLIST_xl_3545"/>
      <sheetName val="[SHOPLIST.xls]_SHOPLIST_xl_3546"/>
      <sheetName val="[SHOPLIST.xls]_SHOPLIST_xl_3547"/>
      <sheetName val="[SHOPLIST.xls]_SHOPLIST_xl_3548"/>
      <sheetName val="[SHOPLIST.xls]_SHOPLIST_xl_3549"/>
      <sheetName val="[SHOPLIST.xls]/VWVU))tÏØ0__61"/>
      <sheetName val="[SHOPLIST.xls]/VWVU))tÏØ0__71"/>
      <sheetName val="[SHOPLIST.xls]70,/0s«iÆøí¬i16"/>
      <sheetName val="[SHOPLIST.xls]/VW11"/>
      <sheetName val="[SHOPLIST.xls]/VWVU))tÏØ0__55"/>
      <sheetName val="[SHOPLIST.xls]/VWVU))tÏØ0__56"/>
      <sheetName val="[SHOPLIST.xls]/VWVU))tÏØ0__57"/>
      <sheetName val="[SHOPLIST.xls]/VWVU))tÏØ0__58"/>
      <sheetName val="[SHOPLIST.xls]/VWVU))tÏØ0__59"/>
      <sheetName val="[SHOPLIST.xls]70,/0s«_iÆø_í¬_11"/>
      <sheetName val="[SHOPLIST.xls]70?,/0?s«i?Æøí¬11"/>
      <sheetName val="[SHOPLIST.xls]/VWVU))tÏØ0__60"/>
      <sheetName val="[SHOPLIST.xls]/VWVU))tÏØ0__62"/>
      <sheetName val="[SHOPLIST.xls]/VWVU))tÏØ0__63"/>
      <sheetName val="[SHOPLIST.xls]/VWVU))tÏØ0__81"/>
      <sheetName val="[SHOPLIST.xls]/VWVU))tÏØ0__91"/>
      <sheetName val="[SHOPLIST.xls]_SHOPLIST_xl_3550"/>
      <sheetName val="[SHOPLIST.xls]_SHOPLIST_xl_2913"/>
      <sheetName val="[SHOPLIST.xls]_SHOPLIST_xl_2914"/>
      <sheetName val="[SHOPLIST.xls]_SHOPLIST_xl_2915"/>
      <sheetName val="[SHOPLIST.xls]_SHOPLIST_xl_2916"/>
      <sheetName val="[SHOPLIST.xls]_SHOPLIST_xl_2917"/>
      <sheetName val="[SHOPLIST.xls]_SHOPLIST_xl_2918"/>
      <sheetName val="[SHOPLIST.xls]_SHOPLIST_xl_2919"/>
      <sheetName val="[SHOPLIST.xls]_SHOPLIST_xl_2920"/>
      <sheetName val="[SHOPLIST.xls]_SHOPLIST_xl_2921"/>
      <sheetName val="[SHOPLIST.xls]_SHOPLIST_xl_2922"/>
      <sheetName val="[SHOPLIST.xls]_SHOPLIST_xl_2923"/>
      <sheetName val="[SHOPLIST.xls]_SHOPLIST_xl_2924"/>
      <sheetName val="[SHOPLIST.xls]_SHOPLIST_xl_2925"/>
      <sheetName val="[SHOPLIST.xls]_SHOPLIST_xl_2926"/>
      <sheetName val="[SHOPLIST.xls]_SHOPLIST_xl_2927"/>
      <sheetName val="[SHOPLIST.xls]_SHOPLIST_xl_2928"/>
      <sheetName val="[SHOPLIST.xls]_SHOPLIST_xl_2929"/>
      <sheetName val="[SHOPLIST.xls]_SHOPLIST_xl_2930"/>
      <sheetName val="[SHOPLIST.xls]_SHOPLIST_xl_2931"/>
      <sheetName val="[SHOPLIST.xls]_SHOPLIST_xl_2932"/>
      <sheetName val="[SHOPLIST.xls]_SHOPLIST_xl_2933"/>
      <sheetName val="[SHOPLIST.xls]_SHOPLIST_xl_2934"/>
      <sheetName val="[SHOPLIST.xls]_SHOPLIST_xl_2935"/>
      <sheetName val="[SHOPLIST.xls]_SHOPLIST_xl_2936"/>
      <sheetName val="[SHOPLIST.xls]_SHOPLIST_xl_2937"/>
      <sheetName val="[SHOPLIST.xls]_SHOPLIST_xl_2938"/>
      <sheetName val="[SHOPLIST.xls]_SHOPLIST_xl_2939"/>
      <sheetName val="[SHOPLIST.xls]_SHOPLIST_xl_2940"/>
      <sheetName val="[SHOPLIST.xls]_SHOPLIST_xl_2941"/>
      <sheetName val="[SHOPLIST.xls]_SHOPLIST_xl_2942"/>
      <sheetName val="[SHOPLIST.xls]_SHOPLIST_xl_2943"/>
      <sheetName val="[SHOPLIST.xls]_SHOPLIST_xl_2944"/>
      <sheetName val="[SHOPLIST.xls]_SHOPLIST_xl_2945"/>
      <sheetName val="[SHOPLIST.xls]_SHOPLIST_xl_2946"/>
      <sheetName val="[SHOPLIST.xls]_SHOPLIST_xl_2947"/>
      <sheetName val="[SHOPLIST.xls]_SHOPLIST_xl_2948"/>
      <sheetName val="[SHOPLIST.xls]_SHOPLIST_xl_2949"/>
      <sheetName val="[SHOPLIST.xls]_SHOPLIST_xl_2950"/>
      <sheetName val="[SHOPLIST.xls]_SHOPLIST_xl_2951"/>
      <sheetName val="[SHOPLIST.xls]_SHOPLIST_xl_2952"/>
      <sheetName val="[SHOPLIST.xls]_SHOPLIST_xl_2953"/>
      <sheetName val="[SHOPLIST.xls]_SHOPLIST_xl_2954"/>
      <sheetName val="[SHOPLIST.xls]_SHOPLIST_xl_2955"/>
      <sheetName val="[SHOPLIST.xls]_SHOPLIST_xl_2956"/>
      <sheetName val="[SHOPLIST.xls]_SHOPLIST_xl_2957"/>
      <sheetName val="[SHOPLIST.xls]_SHOPLIST_xl_2958"/>
      <sheetName val="[SHOPLIST.xls]_SHOPLIST_xl_2959"/>
      <sheetName val="[SHOPLIST.xls]_SHOPLIST_xl_2960"/>
      <sheetName val="[SHOPLIST.xls]_SHOPLIST_xl_2961"/>
      <sheetName val="[SHOPLIST.xls]_SHOPLIST_xl_2962"/>
      <sheetName val="[SHOPLIST.xls]_SHOPLIST_xl_2963"/>
      <sheetName val="[SHOPLIST.xls]_SHOPLIST_xl_2964"/>
      <sheetName val="[SHOPLIST.xls]_SHOPLIST_xl_2965"/>
      <sheetName val="[SHOPLIST.xls]_SHOPLIST_xl_2966"/>
      <sheetName val="[SHOPLIST.xls]_SHOPLIST_xl_2967"/>
      <sheetName val="[SHOPLIST.xls]_SHOPLIST_xl_2968"/>
      <sheetName val="[SHOPLIST.xls]_SHOPLIST_xl_2969"/>
      <sheetName val="[SHOPLIST.xls]_SHOPLIST_xl_2970"/>
      <sheetName val="[SHOPLIST.xls]_SHOPLIST_xl_2971"/>
      <sheetName val="[SHOPLIST.xls]_SHOPLIST_xl_2972"/>
      <sheetName val="[SHOPLIST.xls]_SHOPLIST_xl_2973"/>
      <sheetName val="[SHOPLIST.xls]_SHOPLIST_xl_2974"/>
      <sheetName val="[SHOPLIST.xls]_SHOPLIST_xl_2975"/>
      <sheetName val="[SHOPLIST.xls]_SHOPLIST_xl_2976"/>
      <sheetName val="[SHOPLIST.xls]_SHOPLIST_xl_2977"/>
      <sheetName val="[SHOPLIST.xls]_SHOPLIST_xl_2978"/>
      <sheetName val="[SHOPLIST.xls]_SHOPLIST_xl_2979"/>
      <sheetName val="[SHOPLIST.xls]_SHOPLIST_xl_2980"/>
      <sheetName val="[SHOPLIST.xls]_SHOPLIST_xl_2981"/>
      <sheetName val="[SHOPLIST.xls]_SHOPLIST_xl_2982"/>
      <sheetName val="[SHOPLIST.xls]_SHOPLIST_xl_2983"/>
      <sheetName val="[SHOPLIST.xls]_SHOPLIST_xl_2984"/>
      <sheetName val="[SHOPLIST.xls]_SHOPLIST_xl_2985"/>
      <sheetName val="[SHOPLIST.xls]_SHOPLIST_xl_2986"/>
      <sheetName val="[SHOPLIST.xls]_SHOPLIST_xl_2987"/>
      <sheetName val="[SHOPLIST.xls]_SHOPLIST_xl_2988"/>
      <sheetName val="[SHOPLIST.xls]_SHOPLIST_xl_2989"/>
      <sheetName val="[SHOPLIST.xls]_SHOPLIST_xl_2990"/>
      <sheetName val="[SHOPLIST.xls]_SHOPLIST_xl_2991"/>
      <sheetName val="[SHOPLIST.xls]_SHOPLIST_xl_2992"/>
      <sheetName val="[SHOPLIST.xls]_SHOPLIST_xl_2993"/>
      <sheetName val="[SHOPLIST.xls]_SHOPLIST_xl_2994"/>
      <sheetName val="[SHOPLIST.xls]_SHOPLIST_xl_2995"/>
      <sheetName val="[SHOPLIST.xls]_SHOPLIST_xl_2996"/>
      <sheetName val="[SHOPLIST.xls]_SHOPLIST_xl_2997"/>
      <sheetName val="[SHOPLIST.xls]_SHOPLIST_xl_2998"/>
      <sheetName val="[SHOPLIST.xls]_SHOPLIST_xl_2999"/>
      <sheetName val="[SHOPLIST.xls]_SHOPLIST_xl_3000"/>
      <sheetName val="[SHOPLIST.xls]_SHOPLIST_xl_3001"/>
      <sheetName val="[SHOPLIST.xls]_SHOPLIST_xl_3002"/>
      <sheetName val="[SHOPLIST.xls]_SHOPLIST_xl_3003"/>
      <sheetName val="[SHOPLIST.xls]_SHOPLIST_xl_3004"/>
      <sheetName val="[SHOPLIST.xls]_SHOPLIST_xl_3005"/>
      <sheetName val="[SHOPLIST.xls]_SHOPLIST_xl_3006"/>
      <sheetName val="[SHOPLIST.xls]_SHOPLIST_xl_3007"/>
      <sheetName val="[SHOPLIST.xls]_SHOPLIST_xl_3008"/>
      <sheetName val="[SHOPLIST.xls]_SHOPLIST_xl_3009"/>
      <sheetName val="[SHOPLIST.xls]_SHOPLIST_xl_3010"/>
      <sheetName val="[SHOPLIST.xls]_SHOPLIST_xl_3011"/>
      <sheetName val="[SHOPLIST.xls]_SHOPLIST_xl_3012"/>
      <sheetName val="[SHOPLIST.xls]_SHOPLIST_xl_3013"/>
      <sheetName val="[SHOPLIST.xls]_SHOPLIST_xl_3014"/>
      <sheetName val="[SHOPLIST.xls]_SHOPLIST_xl_3015"/>
      <sheetName val="[SHOPLIST.xls]_SHOPLIST_xl_3016"/>
      <sheetName val="[SHOPLIST.xls]_SHOPLIST_xl_3017"/>
      <sheetName val="[SHOPLIST.xls]_SHOPLIST_xl_3018"/>
      <sheetName val="[SHOPLIST.xls]_SHOPLIST_xl_3019"/>
      <sheetName val="[SHOPLIST.xls]_SHOPLIST_xl_3020"/>
      <sheetName val="[SHOPLIST.xls]_SHOPLIST_xl_3021"/>
      <sheetName val="[SHOPLIST.xls]_SHOPLIST_xl_3022"/>
      <sheetName val="[SHOPLIST.xls]_SHOPLIST_xl_3023"/>
      <sheetName val="[SHOPLIST.xls]_SHOPLIST_xl_3024"/>
      <sheetName val="[SHOPLIST.xls]_SHOPLIST_xl_3025"/>
      <sheetName val="[SHOPLIST.xls]70___0_s__i____44"/>
      <sheetName val="[SHOPLIST.xls]_VW__VU________26"/>
      <sheetName val="[SHOPLIST.xls]_VW__VU________27"/>
      <sheetName val="[SHOPLIST.xls]70_x005f_x0000___0_x_14"/>
      <sheetName val="[SHOPLIST.xls]70___0_s__i____45"/>
      <sheetName val="[SHOPLIST.xls]_SHOPLIST_xl_3026"/>
      <sheetName val="[SHOPLIST.xls]70___0_s__i____46"/>
      <sheetName val="[SHOPLIST.xls]_SHOPLIST_xl_3027"/>
      <sheetName val="[SHOPLIST.xls]_SHOPLIST_xl_3028"/>
      <sheetName val="[SHOPLIST.xls]_SHOPLIST_xl_3029"/>
      <sheetName val="[SHOPLIST.xls]_SHOPLIST_xl_3030"/>
      <sheetName val="[SHOPLIST.xls]_SHOPLIST_xl_3031"/>
      <sheetName val="[SHOPLIST.xls]_SHOPLIST_xl_3032"/>
      <sheetName val="[SHOPLIST.xls]_SHOPLIST_xl_3033"/>
      <sheetName val="[SHOPLIST.xls]_SHOPLIST_xl_3034"/>
      <sheetName val="[SHOPLIST.xls]_SHOPLIST_xl_3035"/>
      <sheetName val="[SHOPLIST.xls]_SHOPLIST_xl_3036"/>
      <sheetName val="[SHOPLIST.xls]_SHOPLIST_xl_3037"/>
      <sheetName val="[SHOPLIST.xls]_SHOPLIST_xl_3038"/>
      <sheetName val="[SHOPLIST.xls]_SHOPLIST_xl_3039"/>
      <sheetName val="[SHOPLIST.xls]_SHOPLIST_xl_3040"/>
      <sheetName val="[SHOPLIST.xls]_SHOPLIST_xl_3041"/>
      <sheetName val="[SHOPLIST.xls]_SHOPLIST_xl_3042"/>
      <sheetName val="[SHOPLIST.xls]_SHOPLIST_xl_3043"/>
      <sheetName val="[SHOPLIST.xls]_SHOPLIST_xl_3044"/>
      <sheetName val="[SHOPLIST.xls]_SHOPLIST_xl_3045"/>
      <sheetName val="[SHOPLIST.xls]_SHOPLIST_xl_3046"/>
      <sheetName val="[SHOPLIST.xls]_SHOPLIST_xl_3047"/>
      <sheetName val="[SHOPLIST.xls]_SHOPLIST_xl_3048"/>
      <sheetName val="[SHOPLIST.xls]_SHOPLIST_xl_3049"/>
      <sheetName val="[SHOPLIST.xls]_SHOPLIST_xl_3050"/>
      <sheetName val="[SHOPLIST.xls]_SHOPLIST_xl_3051"/>
      <sheetName val="[SHOPLIST.xls]_SHOPLIST_xl_3052"/>
      <sheetName val="[SHOPLIST.xls]_SHOPLIST_xl_3053"/>
      <sheetName val="[SHOPLIST.xls]_SHOPLIST_xl_3054"/>
      <sheetName val="[SHOPLIST.xls]_SHOPLIST_xl_3055"/>
      <sheetName val="[SHOPLIST.xls]_SHOPLIST_xl_3056"/>
      <sheetName val="[SHOPLIST.xls]_SHOPLIST_xl_3057"/>
      <sheetName val="[SHOPLIST.xls]_SHOPLIST_xl_3058"/>
      <sheetName val="[SHOPLIST.xls]_SHOPLIST_xl_3059"/>
      <sheetName val="[SHOPLIST.xls]_SHOPLIST_xl_3060"/>
      <sheetName val="[SHOPLIST.xls]_SHOPLIST_xl_3061"/>
      <sheetName val="[SHOPLIST.xls]_SHOPLIST_xl_3062"/>
      <sheetName val="[SHOPLIST.xls]_SHOPLIST_xl_3063"/>
      <sheetName val="[SHOPLIST.xls]_SHOPLIST_xl_3064"/>
      <sheetName val="[SHOPLIST.xls]_SHOPLIST_xl_3065"/>
      <sheetName val="[SHOPLIST.xls]_SHOPLIST_xl_3066"/>
      <sheetName val="[SHOPLIST.xls]_SHOPLIST_xl_3067"/>
      <sheetName val="[SHOPLIST.xls]_SHOPLIST_xl_3068"/>
      <sheetName val="[SHOPLIST.xls]_SHOPLIST_xl_3069"/>
      <sheetName val="[SHOPLIST.xls]_SHOPLIST_xl_3070"/>
      <sheetName val="[SHOPLIST.xls]_SHOPLIST_xl_3071"/>
      <sheetName val="[SHOPLIST.xls]_SHOPLIST_xl_3072"/>
      <sheetName val="[SHOPLIST.xls]_SHOPLIST_xl_3073"/>
      <sheetName val="[SHOPLIST.xls]_SHOPLIST_xl_3074"/>
      <sheetName val="[SHOPLIST.xls]_SHOPLIST_xl_3075"/>
      <sheetName val="[SHOPLIST.xls]_SHOPLIST_xl_3076"/>
      <sheetName val="[SHOPLIST.xls]_SHOPLIST_xl_3077"/>
      <sheetName val="[SHOPLIST.xls]_SHOPLIST_xl_3078"/>
      <sheetName val="[SHOPLIST.xls]_SHOPLIST_xl_3079"/>
      <sheetName val="[SHOPLIST.xls]_SHOPLIST_xl_3080"/>
      <sheetName val="[SHOPLIST.xls]_SHOPLIST_xl_3081"/>
      <sheetName val="[SHOPLIST.xls]_SHOPLIST_xl_3082"/>
      <sheetName val="[SHOPLIST.xls]_SHOPLIST_xl_3083"/>
      <sheetName val="[SHOPLIST.xls]_SHOPLIST_xl_3084"/>
      <sheetName val="[SHOPLIST.xls]_SHOPLIST_xl_3085"/>
      <sheetName val="[SHOPLIST.xls]_SHOPLIST_xl_3086"/>
      <sheetName val="[SHOPLIST.xls]_SHOPLIST_xl_3087"/>
      <sheetName val="[SHOPLIST.xls]_SHOPLIST_xl_3088"/>
      <sheetName val="[SHOPLIST.xls]_SHOPLIST_xl_3089"/>
      <sheetName val="[SHOPLIST.xls]_SHOPLIST_xl_3090"/>
      <sheetName val="[SHOPLIST.xls]_SHOPLIST_xl_3091"/>
      <sheetName val="[SHOPLIST.xls]_SHOPLIST_xl_3092"/>
      <sheetName val="[SHOPLIST.xls]_SHOPLIST_xl_3093"/>
      <sheetName val="[SHOPLIST.xls]_SHOPLIST_xl_3094"/>
      <sheetName val="[SHOPLIST.xls]_SHOPLIST_xl_3095"/>
      <sheetName val="[SHOPLIST.xls]_SHOPLIST_xl_3096"/>
      <sheetName val="[SHOPLIST.xls]_SHOPLIST_xl_3097"/>
      <sheetName val="[SHOPLIST.xls]_SHOPLIST_xl_3098"/>
      <sheetName val="[SHOPLIST.xls]_SHOPLIST_xl_3099"/>
      <sheetName val="[SHOPLIST.xls]_SHOPLIST_xl_3100"/>
      <sheetName val="[SHOPLIST.xls]_SHOPLIST_xl_3101"/>
      <sheetName val="[SHOPLIST.xls]_SHOPLIST_xl_3102"/>
      <sheetName val="[SHOPLIST.xls]_SHOPLIST_xl_3103"/>
      <sheetName val="[SHOPLIST.xls]_SHOPLIST_xl_3104"/>
      <sheetName val="[SHOPLIST.xls]_SHOPLIST_xl_3105"/>
      <sheetName val="[SHOPLIST.xls]_SHOPLIST_xl_3106"/>
      <sheetName val="[SHOPLIST.xls]_SHOPLIST_xl_3107"/>
      <sheetName val="[SHOPLIST.xls]_SHOPLIST_xl_3108"/>
      <sheetName val="[SHOPLIST.xls]_SHOPLIST_xl_3109"/>
      <sheetName val="[SHOPLIST.xls]_SHOPLIST_xl_3110"/>
      <sheetName val="[SHOPLIST.xls]_SHOPLIST_xl_3111"/>
      <sheetName val="[SHOPLIST.xls]_SHOPLIST_xl_3112"/>
      <sheetName val="[SHOPLIST.xls]_SHOPLIST_xl_3113"/>
      <sheetName val="[SHOPLIST.xls]_SHOPLIST_xl_3114"/>
      <sheetName val="[SHOPLIST.xls]_SHOPLIST_xl_3115"/>
      <sheetName val="[SHOPLIST.xls]_SHOPLIST_xl_3116"/>
      <sheetName val="[SHOPLIST.xls]_SHOPLIST_xl_3117"/>
      <sheetName val="[SHOPLIST.xls]_SHOPLIST_xl_3118"/>
      <sheetName val="[SHOPLIST.xls]_SHOPLIST_xl_3119"/>
      <sheetName val="[SHOPLIST.xls]_SHOPLIST_xl_3120"/>
      <sheetName val="[SHOPLIST.xls]_SHOPLIST_xl_3121"/>
      <sheetName val="[SHOPLIST.xls]_SHOPLIST_xl_3122"/>
      <sheetName val="[SHOPLIST.xls]_SHOPLIST_xl_3123"/>
      <sheetName val="[SHOPLIST.xls]_SHOPLIST_xl_3124"/>
      <sheetName val="[SHOPLIST.xls]_SHOPLIST_xl_3125"/>
      <sheetName val="[SHOPLIST.xls]_SHOPLIST_xl_3126"/>
      <sheetName val="[SHOPLIST.xls]_SHOPLIST_xl_3127"/>
      <sheetName val="[SHOPLIST.xls]_SHOPLIST_xl_3128"/>
      <sheetName val="[SHOPLIST.xls]_SHOPLIST_xl_3129"/>
      <sheetName val="[SHOPLIST.xls]_SHOPLIST_xl_3130"/>
      <sheetName val="[SHOPLIST.xls]_SHOPLIST_xl_3131"/>
      <sheetName val="[SHOPLIST.xls]_SHOPLIST_xl_3132"/>
      <sheetName val="[SHOPLIST.xls]_SHOPLIST_xl_3133"/>
      <sheetName val="[SHOPLIST.xls]_SHOPLIST_xl_3134"/>
      <sheetName val="[SHOPLIST.xls]_SHOPLIST_xl_3135"/>
      <sheetName val="[SHOPLIST.xls]_SHOPLIST_xl_3136"/>
      <sheetName val="[SHOPLIST.xls]_SHOPLIST_xl_3137"/>
      <sheetName val="[SHOPLIST.xls]_SHOPLIST_xl_3138"/>
      <sheetName val="[SHOPLIST.xls]_SHOPLIST_xl_3139"/>
      <sheetName val="[SHOPLIST.xls]_SHOPLIST_xl_3140"/>
      <sheetName val="[SHOPLIST.xls]_SHOPLIST_xl_3141"/>
      <sheetName val="[SHOPLIST.xls]_SHOPLIST_xl_3142"/>
      <sheetName val="[SHOPLIST.xls]_SHOPLIST_xl_3143"/>
      <sheetName val="[SHOPLIST.xls]_SHOPLIST_xl_3144"/>
      <sheetName val="[SHOPLIST.xls]_SHOPLIST_xl_3145"/>
      <sheetName val="[SHOPLIST.xls]_SHOPLIST_xl_3146"/>
      <sheetName val="[SHOPLIST.xls]_SHOPLIST_xl_3147"/>
      <sheetName val="[SHOPLIST.xls]_SHOPLIST_xl_3148"/>
      <sheetName val="[SHOPLIST.xls]_SHOPLIST_xl_3149"/>
      <sheetName val="[SHOPLIST.xls]_SHOPLIST_xl_3150"/>
      <sheetName val="[SHOPLIST.xls]_SHOPLIST_xl_3151"/>
      <sheetName val="[SHOPLIST.xls]_SHOPLIST_xl_3152"/>
      <sheetName val="[SHOPLIST.xls]_SHOPLIST_xl_3153"/>
      <sheetName val="[SHOPLIST.xls]_SHOPLIST_xl_3154"/>
      <sheetName val="[SHOPLIST.xls]_SHOPLIST_xl_3155"/>
      <sheetName val="[SHOPLIST.xls]70___0_s__i____47"/>
      <sheetName val="[SHOPLIST.xls]_SHOPLIST_xl_3156"/>
      <sheetName val="[SHOPLIST.xls]_SHOPLIST_xl_3157"/>
      <sheetName val="[SHOPLIST.xls]_SHOPLIST_xl_3158"/>
      <sheetName val="[SHOPLIST.xls]_SHOPLIST_xl_3159"/>
      <sheetName val="[SHOPLIST.xls]_SHOPLIST_xl_3160"/>
      <sheetName val="[SHOPLIST.xls]_SHOPLIST_xl_3161"/>
      <sheetName val="[SHOPLIST.xls]_SHOPLIST_xl_3162"/>
      <sheetName val="[SHOPLIST.xls]_SHOPLIST_xl_3163"/>
      <sheetName val="[SHOPLIST.xls]_SHOPLIST_xl_3164"/>
      <sheetName val="[SHOPLIST.xls]_SHOPLIST_xl_3165"/>
      <sheetName val="[SHOPLIST.xls]_SHOPLIST_xl_3166"/>
      <sheetName val="[SHOPLIST.xls]_SHOPLIST_xl_3167"/>
      <sheetName val="[SHOPLIST.xls]_SHOPLIST_xl_3168"/>
      <sheetName val="[SHOPLIST.xls]_SHOPLIST_xl_3169"/>
      <sheetName val="[SHOPLIST.xls]_SHOPLIST_xl_3170"/>
      <sheetName val="[SHOPLIST.xls]_SHOPLIST_xl_3171"/>
      <sheetName val="[SHOPLIST.xls]_SHOPLIST_xl_3172"/>
      <sheetName val="[SHOPLIST.xls]_SHOPLIST_xl_3173"/>
      <sheetName val="[SHOPLIST.xls]_SHOPLIST_xl_3174"/>
      <sheetName val="[SHOPLIST.xls]_SHOPLIST_xl_3175"/>
      <sheetName val="[SHOPLIST.xls]_SHOPLIST_xl_3176"/>
      <sheetName val="[SHOPLIST.xls]_SHOPLIST_xl_3177"/>
      <sheetName val="[SHOPLIST.xls]_SHOPLIST_xl_3178"/>
      <sheetName val="[SHOPLIST.xls]_SHOPLIST_xl_3179"/>
      <sheetName val="[SHOPLIST.xls]_SHOPLIST_xl_3180"/>
      <sheetName val="[SHOPLIST.xls]_SHOPLIST_xl_3181"/>
      <sheetName val="[SHOPLIST.xls]_SHOPLIST_xl_3182"/>
      <sheetName val="[SHOPLIST.xls]_SHOPLIST_xl_3183"/>
      <sheetName val="[SHOPLIST.xls]_SHOPLIST_xl_3184"/>
      <sheetName val="[SHOPLIST.xls]_SHOPLIST_xl_3185"/>
      <sheetName val="[SHOPLIST.xls]_SHOPLIST_xl_3186"/>
      <sheetName val="[SHOPLIST.xls]_SHOPLIST_xl_3187"/>
      <sheetName val="[SHOPLIST.xls]_SHOPLIST_xl_3188"/>
      <sheetName val="[SHOPLIST.xls]_SHOPLIST_xl_3189"/>
      <sheetName val="[SHOPLIST.xls]_SHOPLIST_xl_3190"/>
      <sheetName val="[SHOPLIST.xls]_SHOPLIST_xl_3191"/>
      <sheetName val="[SHOPLIST.xls]_SHOPLIST_xl_3192"/>
      <sheetName val="[SHOPLIST.xls]_SHOPLIST_xl_3193"/>
      <sheetName val="[SHOPLIST.xls]_SHOPLIST_xl_3194"/>
      <sheetName val="[SHOPLIST.xls]_SHOPLIST_xl_3195"/>
      <sheetName val="[SHOPLIST.xls]_SHOPLIST_xl_3196"/>
      <sheetName val="[SHOPLIST.xls]_SHOPLIST_xl_3197"/>
      <sheetName val="[SHOPLIST.xls]_SHOPLIST_xl_3198"/>
      <sheetName val="[SHOPLIST.xls]_SHOPLIST_xl_3199"/>
      <sheetName val="[SHOPLIST.xls]_SHOPLIST_xl_3200"/>
      <sheetName val="[SHOPLIST.xls]_SHOPLIST_xl_3201"/>
      <sheetName val="[SHOPLIST.xls]_SHOPLIST_xl_3202"/>
      <sheetName val="[SHOPLIST.xls]_SHOPLIST_xl_3203"/>
      <sheetName val="[SHOPLIST.xls]_SHOPLIST_xl_3204"/>
      <sheetName val="[SHOPLIST.xls]_SHOPLIST_xl_3205"/>
      <sheetName val="[SHOPLIST.xls]_SHOPLIST_xl_3206"/>
      <sheetName val="[SHOPLIST.xls]_SHOPLIST_xl_3207"/>
      <sheetName val="[SHOPLIST.xls]_SHOPLIST_xl_3208"/>
      <sheetName val="[SHOPLIST.xls]_SHOPLIST_xl_3209"/>
      <sheetName val="[SHOPLIST.xls]_SHOPLIST_xl_3210"/>
      <sheetName val="[SHOPLIST.xls]_SHOPLIST_xl_3211"/>
      <sheetName val="[SHOPLIST.xls]_SHOPLIST_xl_3212"/>
      <sheetName val="[SHOPLIST.xls]_SHOPLIST_xl_3213"/>
      <sheetName val="[SHOPLIST.xls]_SHOPLIST_xl_3214"/>
      <sheetName val="[SHOPLIST.xls]_SHOPLIST_xl_3215"/>
      <sheetName val="[SHOPLIST.xls]_SHOPLIST_xl_3216"/>
      <sheetName val="[SHOPLIST.xls]_SHOPLIST_xl_3217"/>
      <sheetName val="[SHOPLIST.xls]_SHOPLIST_xl_3218"/>
      <sheetName val="[SHOPLIST.xls]_SHOPLIST_xl_3219"/>
      <sheetName val="[SHOPLIST.xls]_SHOPLIST_xl_3220"/>
      <sheetName val="[SHOPLIST.xls]_SHOPLIST_xl_3221"/>
      <sheetName val="[SHOPLIST.xls]_SHOPLIST_xl_3222"/>
      <sheetName val="[SHOPLIST.xls]_SHOPLIST_xl_3223"/>
      <sheetName val="[SHOPLIST.xls]_SHOPLIST_xl_3224"/>
      <sheetName val="[SHOPLIST.xls]_SHOPLIST_xl_3225"/>
      <sheetName val="[SHOPLIST.xls]_SHOPLIST_xl_3226"/>
      <sheetName val="[SHOPLIST.xls]_SHOPLIST_xl_3227"/>
      <sheetName val="[SHOPLIST.xls]_SHOPLIST_xl_3228"/>
      <sheetName val="[SHOPLIST.xls]_SHOPLIST_xl_3229"/>
      <sheetName val="[SHOPLIST.xls]_SHOPLIST_xl_3230"/>
      <sheetName val="[SHOPLIST.xls]_SHOPLIST_xl_3231"/>
      <sheetName val="_x005f_x005f_x005f_x0000__x005f_x005f_x005f_x0000__x005"/>
      <sheetName val="Gra¦_x005f_x0004_)_x005f_x0000__x005f_x0000__x0"/>
      <sheetName val="_VW_x005f_x0000_VU_x005f_x0000_)_x005f_x0000__x"/>
      <sheetName val="Geneí¬_x005f_x005f_x005f_x0008_i_x000"/>
      <sheetName val="70_,_0_s«_x005f_x0008_i_Æø_x005f_x0003_í¬_x"/>
      <sheetName val="Cac HS hieu chinh"/>
      <sheetName val="Cước CG"/>
      <sheetName val="gia tri theo phong"/>
      <sheetName val="DMCP"/>
      <sheetName val="BocXep"/>
      <sheetName val="TinhGiaMTC"/>
      <sheetName val="Truot_nen"/>
      <sheetName val="Bill 3- Restaurant 1"/>
      <sheetName val="PEBBill 2- Food Court"/>
      <sheetName val="PEBBill 3- Restaurant 1"/>
      <sheetName val="PEBBill 4- Restaurant 2 &amp;3"/>
      <sheetName val="Steeldoor"/>
      <sheetName val="Du toan"/>
      <sheetName val="Keothep"/>
      <sheetName val="TEMP"/>
      <sheetName val="PTdam"/>
      <sheetName val="09. DATABASE"/>
      <sheetName val="Chi tiet gia DT"/>
      <sheetName val="Gia DT bo Sung"/>
      <sheetName val="PT gia DT"/>
      <sheetName val="Phan tich vat tu"/>
      <sheetName val="PTgia DT BS"/>
      <sheetName val="FP-Labour_M"/>
      <sheetName val="GTNC"/>
      <sheetName val="2nd-corridor"/>
      <sheetName val="2nd-back corridor"/>
      <sheetName val="1st-Multi-function room"/>
      <sheetName val="2nd-Multi-function room"/>
      <sheetName val="2nd-Meeting room"/>
      <sheetName val="1st-Lobby"/>
      <sheetName val="2nd-Lobby"/>
      <sheetName val="1st-corridor"/>
      <sheetName val="1st-back chamber"/>
      <sheetName val="1st-Toilet"/>
      <sheetName val="2nd-Toilet"/>
      <sheetName val="Hot-Piping"/>
      <sheetName val="Doi_so2"/>
      <sheetName val="CỘT_+_VÁCH_B2-B42"/>
      <sheetName val="Du_thau2"/>
      <sheetName val="Door_&amp;_Window-_Schedule2"/>
      <sheetName val="GIÁ_TRỊ_GĐ22"/>
      <sheetName val="GIẤY_ĐỀ_NGHỊ_THANH_TOÁN_GĐ12"/>
      <sheetName val="GIẤY_ĐỀ_NGHỊ_THANH_TOÁN_GĐ22"/>
      <sheetName val="bìa_trước2"/>
      <sheetName val="bìa_sau2"/>
      <sheetName val="DANH_MỤC2"/>
      <sheetName val="BẢNG_THDG2"/>
      <sheetName val="BẢNG_DG2"/>
      <sheetName val="BẢNG_THỐNG_KÊ2"/>
      <sheetName val="HUTKHOI_22"/>
      <sheetName val="WC_22"/>
      <sheetName val="GIO_TUOI_22"/>
      <sheetName val="GIO_THẢI_22"/>
      <sheetName val="TAO_AP2"/>
      <sheetName val="Điện_căn_hộ042"/>
      <sheetName val="Điện_căn_hộ052"/>
      <sheetName val="Điện_căn_hộ092"/>
      <sheetName val="Điện_căn_hộ102"/>
      <sheetName val="Điện_căn_hộ112"/>
      <sheetName val="Điện_căn_hộ122"/>
      <sheetName val="Điện_căn_hộ132"/>
      <sheetName val="Điện_căn_hộ172"/>
      <sheetName val="Điện_căn_hộ_182"/>
      <sheetName val="Điện_căn_hộ_212"/>
      <sheetName val="CS+OC+CSSC_HL2"/>
      <sheetName val="CN_CH2"/>
      <sheetName val="Tong_hop2"/>
      <sheetName val="BOQ(ELEC)_2"/>
      <sheetName val="Buy_vs__Lease_Car2"/>
      <sheetName val="Vat_tu_XD2"/>
      <sheetName val="Liệt_kê2"/>
      <sheetName val="Nhan_cong2"/>
      <sheetName val="MTO_REV_2_ARMOR_2"/>
      <sheetName val="Goi_thau1"/>
      <sheetName val="Bill_1_CPC1"/>
      <sheetName val="Bill_2_BoQ__(2)1"/>
      <sheetName val="Bảng_TH_cửa_CC1"/>
      <sheetName val="Bảng_TH_PK1"/>
      <sheetName val="Chi_tiết1"/>
      <sheetName val="Bill_3_PL1"/>
      <sheetName val="Bill_4_Do_boc_KL1"/>
      <sheetName val="Bill5__VT_CDT_cap1"/>
      <sheetName val="I_11"/>
      <sheetName val="I_21"/>
      <sheetName val="I_31"/>
      <sheetName val="I_41"/>
      <sheetName val="I_51"/>
      <sheetName val="Ｎｏ_132"/>
      <sheetName val="Budget_Code2"/>
      <sheetName val="Priced_BOQ1"/>
      <sheetName val="A__Electrical1"/>
      <sheetName val="_SHOPLIST_xls_70,_0s«iÆøí¬2"/>
      <sheetName val="TH_thiet_bi1"/>
      <sheetName val="TH_vat_tu1"/>
      <sheetName val="TH_may_TC1"/>
      <sheetName val="Bang_phan_tich1"/>
      <sheetName val="DM_Chi_phi1"/>
      <sheetName val="_SHOPLIST_xls_70?,_0_x0001"/>
      <sheetName val="Geneí¬_i??_?0_1"/>
      <sheetName val="70?,/0?s«_i?Æø_í¬_i?1"/>
      <sheetName val="[SHOPLIST_xls]70?,/0?s«_i?Æø_í1"/>
      <sheetName val="[SHOPLIST_xls]/VW?VU?)???)??1"/>
      <sheetName val="VO-Curtain_Wall1"/>
      <sheetName val="Bar_Sched1"/>
      <sheetName val="Bill_1_Prelim"/>
      <sheetName val="Bill_2_Bored_Pile"/>
      <sheetName val="vanchuyen_TC"/>
      <sheetName val="TK_T2"/>
      <sheetName val="T2_CAMERA"/>
      <sheetName val="T2_LOA"/>
      <sheetName val="T2_TRUNKING"/>
      <sheetName val="T2_MANG"/>
      <sheetName val="[SHOPLIST_xls]70,/0"/>
      <sheetName val="/VW?VU?)???)??????tÏØ0_??_1"/>
      <sheetName val="Bill_of_Qty_MEP"/>
      <sheetName val="TT DZ35"/>
      <sheetName val="물량표"/>
      <sheetName val="TONGKE-HT"/>
      <sheetName val="Gra¦_x0004_)___VW_________ U"/>
      <sheetName val="_VW_VU_)___)____x0001____tÏØ0 _x0008___ _x0008_"/>
      <sheetName val="_SHOPLIST.xls_70_,_0_s«_x0008_i_Æø_x0003_í¬"/>
      <sheetName val="ConferenceCentre_옰ʒ䄂ʒ鵠ʐ䄂ʒ"/>
      <sheetName val="Geneí¬_x0008_i___x0"/>
      <sheetName val="70_,_0_s«_x0008_i_x"/>
      <sheetName val="Gra¦_x0004_)___x0"/>
      <sheetName val="_VW_VU_)__x"/>
      <sheetName val="_SHOPLIST.xls_70_,_0_x000"/>
      <sheetName val="_____x0"/>
      <sheetName val="ConferenceCentre_옰ʒ"/>
      <sheetName val="70_,_0_"/>
      <sheetName val="___x005"/>
      <sheetName val="_SHOPLIST.xls_70_,_0_s«_x0008_i_x"/>
      <sheetName val="Geneí¬ i__ _0."/>
      <sheetName val="70_,_0_s« i_Æø í¬ i_"/>
      <sheetName val="_SHOPLIST.xls_70_,_0_s« i_Æø í¬"/>
      <sheetName val="ConferenceCentre_옰ʒ䄂ʒ鵠ʐ䄂ʒ閐̐脭め_x0005__"/>
      <sheetName val="_SHOPLIST.xls__VW_VU_)___)___"/>
      <sheetName val="_SHOPLIST.xls_70___0_s__i_____2"/>
      <sheetName val="_SHOPLIST.xls__VW__VU_________2"/>
      <sheetName val="_SHOPLIST.xls__VW__VU_________3"/>
      <sheetName val="_SHOPLIST.xls_70_x005f_x0000___0_x0_2"/>
      <sheetName val="_SHOPLIST.xls__SHOPLIST.xls_7_2"/>
      <sheetName val="_SHOPLIST.xls__SHOPLIST.xls_7_3"/>
      <sheetName val="_SHOPLIST.xls_70_x005f_x005f_x005f_x0000__2"/>
      <sheetName val="_SHOPLIST.xls_70___0_s__i_____3"/>
      <sheetName val="_SHOPLIST.xls__SHOPLIST.xls___2"/>
      <sheetName val="_SHOPLIST.xls__SHOPLIST_xls_7_2"/>
      <sheetName val="_SHOPLIST.xls__SHOPLIST_xls_7_3"/>
      <sheetName val="_SHOPLIST.xls__SHOPLIST.xls___3"/>
      <sheetName val="_SHOPLIST.xls__SHOPLIST.xls___4"/>
      <sheetName val="_SHOPLIST.xls__SHOPLIST_xls_7_4"/>
      <sheetName val="_SHOPLIST.xls__SHOPLIST.xls___5"/>
      <sheetName val="_SHOPLIST.xls__SHOPLIST.xls_7_4"/>
      <sheetName val="_SHOPLIST.xls__SHOPLIST.xls_7_5"/>
      <sheetName val="_SHOPLIST.xls_70_x005f_x0000___0_x0_3"/>
      <sheetName val="_SHOPLIST.xls__SHOPLIST_xls_7_5"/>
      <sheetName val="_SHOPLIST.xls__SHOPLIST_xls___2"/>
      <sheetName val="_SHOPLIST.xls__SHOPLIST_xls___3"/>
      <sheetName val="_SHOPLIST.xls__SHOPLIST_xls___4"/>
      <sheetName val="_SHOPLIST.xls_70,_0s«i_x"/>
      <sheetName val="_SHOPLIST_xls_70,_0s«i_x"/>
      <sheetName val="Gra¦)___VW__________U"/>
      <sheetName val="_VW_VU_)___)______tÏØ0 __ "/>
      <sheetName val="_VW_VU_)___)______tÏØ0____"/>
      <sheetName val="_SHOPLIST_xls_70_,_0_s«i_Æøí¬"/>
      <sheetName val="Geneí¬i___x0"/>
      <sheetName val="70_,_0_s«i_x"/>
      <sheetName val="Gra¦)___x0"/>
      <sheetName val="_SHOPLIST_xls_70_,_0_x000"/>
      <sheetName val="_SHOPLIST_xls_70_,_0_s«i_x"/>
      <sheetName val="Geneí¬_i____0_"/>
      <sheetName val="70_,_0_s«_i_Æø_í¬_i_"/>
      <sheetName val="_SHOPLIST_xls_70_,_0_s«_i_Æø_í¬"/>
      <sheetName val="ConferenceCentre_옰ʒ䄂ʒ鵠ʐ䄂ʒ閐̐脭め_"/>
      <sheetName val="_SHOPLIST_xls__VW_VU_)___)___"/>
      <sheetName val="_SHOPLIST.xls__SHOPLIST_xls___5"/>
      <sheetName val="_SHOPLIST.xls_70___0_s__i_____4"/>
      <sheetName val="_SHOPLIST.xls__SHOPLIST.xls_7_6"/>
      <sheetName val="_SHOPLIST.xls__SHOPLIST.xls___6"/>
      <sheetName val="h-013211-2"/>
      <sheetName val="70,/0s«iÆøí¬i20"/>
      <sheetName val="[SHOPLIST_xls]741"/>
      <sheetName val="[SHOPLIST_xls]742"/>
      <sheetName val="[SHOPLIST_xls]743"/>
      <sheetName val="/VWVU))tÏØ0_108"/>
      <sheetName val="/VWVU))tÏØ0_109"/>
      <sheetName val="/VWVU))tÏØ0_110"/>
      <sheetName val="/VWVU))tÏØ0_111"/>
      <sheetName val="/VWVU))tÏØ0_112"/>
      <sheetName val="/VWVU))tÏØ0_113"/>
      <sheetName val="/VWVU))tÏØ0_114"/>
      <sheetName val="/VWVU))tÏØ0_115"/>
      <sheetName val="/VWVU))tÏØ0_116"/>
      <sheetName val="/VWVU))tÏØ0_117"/>
      <sheetName val="70,/0s«iÆøí¬4"/>
      <sheetName val="[SH4"/>
      <sheetName val="70_4"/>
      <sheetName val="/VWVU))tÏØ0_118"/>
      <sheetName val="/VWVU))tÏØ0_119"/>
      <sheetName val="/VWVU))tÏØ0_120"/>
      <sheetName val="70,/0s«i_x3"/>
      <sheetName val="70_x005f_x0000_,/0_x001"/>
      <sheetName val="/VWVU))tÏØ0_121"/>
      <sheetName val="/VWVU))tÏØ0_122"/>
      <sheetName val="/VWVU))tÏØ0_123"/>
      <sheetName val="/VWVU))tÏØ0_124"/>
      <sheetName val="/VWVU))tÏØ0_125"/>
      <sheetName val="/VWVU))tÏØ0_126"/>
      <sheetName val="/VWVU))tÏØ0_127"/>
      <sheetName val="/VWVU))tÏØ0_128"/>
      <sheetName val="70___0_s__i_____1"/>
      <sheetName val="_VW__VU_________1"/>
      <sheetName val="[SHOPLIST_xls]744"/>
      <sheetName val="[SHOPLIST_xls]115"/>
      <sheetName val="[SHOPLIST_xls]745"/>
      <sheetName val="70_x005f_x0000___0_x0_1"/>
      <sheetName val="[SHOPLIST_xls]116"/>
      <sheetName val="[SHOPLIST_xls]117"/>
      <sheetName val="[SHOPLIST_xls]118"/>
      <sheetName val="[SHOPLIST_xls]119"/>
      <sheetName val="[SHOPLIST_xls]120"/>
      <sheetName val="[SHOPLIST_xls]746"/>
      <sheetName val="[SHOPLIST_xls]747"/>
      <sheetName val="[SHOPLIST_xls]748"/>
      <sheetName val="[SHOPLIST_xls]749"/>
      <sheetName val="[SHOPLIST_xls]750"/>
      <sheetName val="[SHOPLIST_xls]751"/>
      <sheetName val="[SHOPLIST_xls]752"/>
      <sheetName val="[SHOPLIST_xls]753"/>
      <sheetName val="[SHOPLIST_xls]121"/>
      <sheetName val="[SHOPLIST_xls]754"/>
      <sheetName val="[SHOPLIST_xls]755"/>
      <sheetName val="[SHOPLIST_xls]122"/>
      <sheetName val="[SHOPLIST_xls]123"/>
      <sheetName val="[SHOPLIST_xls]124"/>
      <sheetName val="[SHOPLIST_xls]125"/>
      <sheetName val="[SHOPLIST_xls]756"/>
      <sheetName val="[SHOPLIST_xls]126"/>
      <sheetName val="[SHOPLIST_xls]127"/>
      <sheetName val="[SHOPLIST_xls]128"/>
      <sheetName val="[SHOPLIST_xls]129"/>
      <sheetName val="[SHOPLIST_xls]130"/>
      <sheetName val="[SHOPLIST_xls]131"/>
      <sheetName val="[SHOPLIST_xls]132"/>
      <sheetName val="[SHOPLIST_xls]133"/>
      <sheetName val="[SHOPLIST_xls]134"/>
      <sheetName val="[SHOPLIST_xls]135"/>
      <sheetName val="[SHOPLIST_xls]136"/>
      <sheetName val="[SHOPLIST_xls]137"/>
      <sheetName val="[SHOPLIST_xls]138"/>
      <sheetName val="[SHOPLIST_xls]139"/>
      <sheetName val="[SHOPLIST_xls]140"/>
      <sheetName val="[SHOPLIST_xls]141"/>
      <sheetName val="[SHOPLIST_xls]142"/>
      <sheetName val="[SHOPLIST_xls]143"/>
      <sheetName val="[SHOPLIST_xls]144"/>
      <sheetName val="[SHOPLIST_xls]145"/>
      <sheetName val="[SHOPLIST_xls]146"/>
      <sheetName val="[SHOPLIST_xls]147"/>
      <sheetName val="[SHOPLIST_xls]148"/>
      <sheetName val="[SHOPLIST_xls]149"/>
      <sheetName val="[SHOPLIST_xls]150"/>
      <sheetName val="[SHOPLIST_xls]151"/>
      <sheetName val="[SHOPLIST_xls]152"/>
      <sheetName val="[SHOPLIST_xls]153"/>
      <sheetName val="[SHOPLIST_xls]154"/>
      <sheetName val="[SHOPLIST_xls]155"/>
      <sheetName val="[SHOPLIST_xls]156"/>
      <sheetName val="[SHOPLIST_xls]157"/>
      <sheetName val="[SHOPLIST_xls]158"/>
      <sheetName val="[SHOPLIST_xls]159"/>
      <sheetName val="[SHOPLIST_xls]160"/>
      <sheetName val="[SHOPLIST_xls]161"/>
      <sheetName val="[SHOPLIST_xls]162"/>
      <sheetName val="[SHOPLIST_xls]163"/>
      <sheetName val="[SHOPLIST_xls]164"/>
      <sheetName val="[SHOPLIST_xls]165"/>
      <sheetName val="[SHOPLIST_xls]166"/>
      <sheetName val="[SHOPLIST_xls]167"/>
      <sheetName val="[SHOPLIST_xls]168"/>
      <sheetName val="[SHOPLIST_xls]169"/>
      <sheetName val="[SHOPLIST_xls]170"/>
      <sheetName val="[SHOPLIST_xls]171"/>
      <sheetName val="[SHOPLIST_xls]172"/>
      <sheetName val="[SHOPLIST_xls]173"/>
      <sheetName val="[SHOPLIST_xls]174"/>
      <sheetName val="[SHOPLIST_xls]175"/>
      <sheetName val="[SHOPLIST_xls]176"/>
      <sheetName val="[SHOPLIST_xls]177"/>
      <sheetName val="[SHOPLIST_xls]178"/>
      <sheetName val="[SHOPLIST_xls]179"/>
      <sheetName val="[SHOPLIST_xls]180"/>
      <sheetName val="[SHOPLIST_xls]181"/>
      <sheetName val="[SHOPLIST_xls]182"/>
      <sheetName val="[SHOPLIST_xls]183"/>
      <sheetName val="[SHOPLIST_xls]184"/>
      <sheetName val="[SHOPLIST_xls]185"/>
      <sheetName val="[SHOPLIST_xls]186"/>
      <sheetName val="[SHOPLIST_xls]187"/>
      <sheetName val="[SHOPLIST_xls]188"/>
      <sheetName val="[SHOPLIST_xls]189"/>
      <sheetName val="[SHOPLIST_xls]190"/>
      <sheetName val="[SHOPLIST_xls]191"/>
      <sheetName val="[SHOPLIST_xls]192"/>
      <sheetName val="[SHOPLIST_xls]193"/>
      <sheetName val="[SHOPLIST_xls]194"/>
      <sheetName val="[SHOPLIST_xls]195"/>
      <sheetName val="[SHOPLIST_xls]196"/>
      <sheetName val="[SHOPLIST_xls]197"/>
      <sheetName val="[SHOPLIST_xls]198"/>
      <sheetName val="[SHOPLIST_xls]199"/>
      <sheetName val="[SHOPLIST_xls]200"/>
      <sheetName val="[SHOPLIST_xls]201"/>
      <sheetName val="[SHOPLIST_xls]202"/>
      <sheetName val="[SHOPLIST_xls]203"/>
      <sheetName val="[SHOPLIST_xls]204"/>
      <sheetName val="[SHOPLIST_xls]205"/>
      <sheetName val="[SHOPLIST_xls]206"/>
      <sheetName val="[SHOPLIST_xls]207"/>
      <sheetName val="[SHOPLIST_xls]208"/>
      <sheetName val="[SHOPLIST_xls]209"/>
      <sheetName val="[SHOPLIST_xls]210"/>
      <sheetName val="[SHOPLIST_xls]211"/>
      <sheetName val="[SHOPLIST_xls]212"/>
      <sheetName val="[SHOPLIST_xls]213"/>
      <sheetName val="[SHOPLIST_xls]214"/>
      <sheetName val="[SHOPLIST_xls]215"/>
      <sheetName val="[SHOPLIST_xls]216"/>
      <sheetName val="[SHOPLIST_xls]217"/>
      <sheetName val="[SHOPLIST_xls]218"/>
      <sheetName val="[SHOPLIST_xls]219"/>
      <sheetName val="[SHOPLIST_xls]220"/>
      <sheetName val="[SHOPLIST_xls]221"/>
      <sheetName val="[SHOPLIST_xls]222"/>
      <sheetName val="[SHOPLIST_xls]223"/>
      <sheetName val="[SHOPLIST_xls]224"/>
      <sheetName val="[SHOPLIST_xls]225"/>
      <sheetName val="[SHOPLIST_xls]226"/>
      <sheetName val="[SHOPLIST_xls]757"/>
      <sheetName val="[SHOPLIST_xls]227"/>
      <sheetName val="[SHOPLIST_xls]228"/>
      <sheetName val="70,/0s«iÆøí¬i110"/>
      <sheetName val="70,/0s«_iÆø_í¬2"/>
      <sheetName val="70,/0s«iÆøí¬i22"/>
      <sheetName val="70,/0s«iÆøí¬i32"/>
      <sheetName val="[SHOPLIST_xls]758"/>
      <sheetName val="/VWVU))2"/>
      <sheetName val="70_x005f_x005f_x005f_x0000__1"/>
      <sheetName val="70,/0s«i_x1"/>
      <sheetName val="[SHOPLIST_xls]7_1"/>
      <sheetName val="[SHOPLIST_xls]__1"/>
      <sheetName val="[SHOPLIST_xls]100"/>
      <sheetName val="[SHOPLIST_xls]101"/>
      <sheetName val="[SHOPLIST_xls]102"/>
      <sheetName val="[SHOPLIST_xls]103"/>
      <sheetName val="[SHOPLIST_xls]104"/>
      <sheetName val="[SHOPLIST_xls]105"/>
      <sheetName val="[SHOPLIST_xls]106"/>
      <sheetName val="[SHOPLIST_xls]107"/>
      <sheetName val="[SHOPLIST_xls]108"/>
      <sheetName val="[SHOPLIST_xls]109"/>
      <sheetName val="[SHOPLIST_xls]110"/>
      <sheetName val="[SHOPLIST_xls]111"/>
      <sheetName val="[SHOPLIST_xls]112"/>
      <sheetName val="[SHOPLIST_xls]113"/>
      <sheetName val="[SHOPLIST_xls]114"/>
      <sheetName val="70,/0s«_iÆø_í¬1"/>
      <sheetName val="70,/0s«iÆøí¬i21"/>
      <sheetName val="70,/0s«iÆøí¬i31"/>
      <sheetName val="/VWVU))1"/>
      <sheetName val="70,/0s«i_x2"/>
      <sheetName val="[SHOPLIST_xls]738"/>
      <sheetName val="[SHOPLIST_xls]739"/>
      <sheetName val="[SHOPLIST_xls]740"/>
      <sheetName val="[SHOPLIST_xls]759"/>
      <sheetName val="70,/0s«iÆøí¬i23"/>
      <sheetName val="[SHOPLIST_xls][15"/>
      <sheetName val="/VW15"/>
      <sheetName val="/VWVU))tÏØ0_129"/>
      <sheetName val="/VWVU))tÏØ0_130"/>
      <sheetName val="[SHOPLIST_xls]760"/>
      <sheetName val="7015"/>
      <sheetName val="70,15"/>
      <sheetName val="[SHOPLIST_xls]761"/>
      <sheetName val="/VWVU))tÏØ0_131"/>
      <sheetName val="/VWVU))tÏØ0_132"/>
      <sheetName val="/VWVU))tÏØ0_133"/>
      <sheetName val="70,/0s«_iÆø_í¬_15"/>
      <sheetName val="70?,/0?s«i?Æøí¬15"/>
      <sheetName val="/VWVU))tÏØ0_134"/>
      <sheetName val="/VWVU))tÏØ0_135"/>
      <sheetName val="/VWVU))tÏØ0_136"/>
      <sheetName val="/VWVU))tÏØ0_137"/>
      <sheetName val="/VWVU))tÏØ0_138"/>
      <sheetName val="/VWVU))tÏØ0_139"/>
      <sheetName val="[SHOPLIST_xls]/V4"/>
      <sheetName val="70,/0s«iÆøí¬5"/>
      <sheetName val="[SH5"/>
      <sheetName val="70_5"/>
      <sheetName val="/VWVU))tÏØ0_140"/>
      <sheetName val="/VWVU))tÏØ0_141"/>
      <sheetName val="/VWVU))tÏØ0_142"/>
      <sheetName val="70,/0s«i_x4"/>
      <sheetName val="70_x005f_x0000_,/0_x002"/>
      <sheetName val="/VWVU))tÏØ0_143"/>
      <sheetName val="/VWVU))tÏØ0_144"/>
      <sheetName val="/VWVU))tÏØ0_145"/>
      <sheetName val="/VWVU))tÏØ0_146"/>
      <sheetName val="/VWVU))tÏØ0_147"/>
      <sheetName val="/VWVU))tÏØ0_148"/>
      <sheetName val="/VWVU))tÏØ0_149"/>
      <sheetName val="/VWVU))tÏØ0_150"/>
      <sheetName val="[SHOPLIST_xls]762"/>
      <sheetName val="[SHOPLIST_xls]229"/>
      <sheetName val="[SHOPLIST_xls]763"/>
      <sheetName val="[SHOPLIST_xls]230"/>
      <sheetName val="[SHOPLIST_xls]231"/>
      <sheetName val="[SHOPLIST_xls]232"/>
      <sheetName val="[SHOPLIST_xls]233"/>
      <sheetName val="[SHOPLIST_xls]234"/>
      <sheetName val="[SHOPLIST_xls]764"/>
      <sheetName val="[SHOPLIST_xls]765"/>
      <sheetName val="[SHOPLIST_xls]766"/>
      <sheetName val="[SHOPLIST_xls]767"/>
      <sheetName val="[SHOPLIST_xls]768"/>
      <sheetName val="[SHOPLIST_xls]769"/>
      <sheetName val="[SHOPLIST_xls]770"/>
      <sheetName val="[SHOPLIST_xls]771"/>
      <sheetName val="[SHOPLIST_xls]235"/>
      <sheetName val="[SHOPLIST_xls]772"/>
      <sheetName val="[SHOPLIST_xls]773"/>
      <sheetName val="[SHOPLIST_xls]236"/>
      <sheetName val="[SHOPLIST_xls]237"/>
      <sheetName val="[SHOPLIST_xls]238"/>
      <sheetName val="[SHOPLIST_xls]239"/>
      <sheetName val="[SHOPLIST_xls]774"/>
      <sheetName val="[SHOPLIST_xls]240"/>
      <sheetName val="[SHOPLIST_xls]241"/>
      <sheetName val="[SHOPLIST_xls]242"/>
      <sheetName val="[SHOPLIST_xls]243"/>
      <sheetName val="[SHOPLIST_xls]244"/>
      <sheetName val="[SHOPLIST_xls]245"/>
      <sheetName val="[SHOPLIST_xls]246"/>
      <sheetName val="[SHOPLIST_xls]247"/>
      <sheetName val="[SHOPLIST_xls]248"/>
      <sheetName val="[SHOPLIST_xls]249"/>
      <sheetName val="[SHOPLIST_xls]250"/>
      <sheetName val="[SHOPLIST_xls]251"/>
      <sheetName val="[SHOPLIST_xls]252"/>
      <sheetName val="[SHOPLIST_xls]253"/>
      <sheetName val="[SHOPLIST_xls]254"/>
      <sheetName val="[SHOPLIST_xls]255"/>
      <sheetName val="[SHOPLIST_xls]256"/>
      <sheetName val="[SHOPLIST_xls]257"/>
      <sheetName val="[SHOPLIST_xls]258"/>
      <sheetName val="[SHOPLIST_xls]259"/>
      <sheetName val="[SHOPLIST_xls]260"/>
      <sheetName val="[SHOPLIST_xls]261"/>
      <sheetName val="[SHOPLIST_xls]262"/>
      <sheetName val="[SHOPLIST_xls]263"/>
      <sheetName val="[SHOPLIST_xls]264"/>
      <sheetName val="[SHOPLIST_xls]265"/>
      <sheetName val="[SHOPLIST_xls]266"/>
      <sheetName val="[SHOPLIST_xls]267"/>
      <sheetName val="[SHOPLIST_xls]268"/>
      <sheetName val="[SHOPLIST_xls]269"/>
      <sheetName val="[SHOPLIST_xls]270"/>
      <sheetName val="[SHOPLIST_xls]271"/>
      <sheetName val="[SHOPLIST_xls]272"/>
      <sheetName val="[SHOPLIST_xls]273"/>
      <sheetName val="[SHOPLIST_xls]274"/>
      <sheetName val="[SHOPLIST_xls]275"/>
      <sheetName val="[SHOPLIST_xls]276"/>
      <sheetName val="[SHOPLIST_xls]277"/>
      <sheetName val="[SHOPLIST_xls]278"/>
      <sheetName val="[SHOPLIST_xls]279"/>
      <sheetName val="[SHOPLIST_xls]280"/>
      <sheetName val="[SHOPLIST_xls]281"/>
      <sheetName val="[SHOPLIST_xls]282"/>
      <sheetName val="[SHOPLIST_xls]283"/>
      <sheetName val="[SHOPLIST_xls]284"/>
      <sheetName val="[SHOPLIST_xls]285"/>
      <sheetName val="[SHOPLIST_xls]286"/>
      <sheetName val="[SHOPLIST_xls]287"/>
      <sheetName val="[SHOPLIST_xls]288"/>
      <sheetName val="[SHOPLIST_xls]289"/>
      <sheetName val="[SHOPLIST_xls]290"/>
      <sheetName val="[SHOPLIST_xls]291"/>
      <sheetName val="[SHOPLIST_xls]292"/>
      <sheetName val="[SHOPLIST_xls]293"/>
      <sheetName val="[SHOPLIST_xls]294"/>
      <sheetName val="[SHOPLIST_xls]295"/>
      <sheetName val="[SHOPLIST_xls]296"/>
      <sheetName val="[SHOPLIST_xls]297"/>
      <sheetName val="[SHOPLIST_xls]298"/>
      <sheetName val="[SHOPLIST_xls]299"/>
      <sheetName val="[SHOPLIST_xls]300"/>
      <sheetName val="[SHOPLIST_xls]301"/>
      <sheetName val="[SHOPLIST_xls]302"/>
      <sheetName val="[SHOPLIST_xls]303"/>
      <sheetName val="[SHOPLIST_xls]304"/>
      <sheetName val="[SHOPLIST_xls]305"/>
      <sheetName val="[SHOPLIST_xls]306"/>
      <sheetName val="[SHOPLIST_xls]307"/>
      <sheetName val="[SHOPLIST_xls]308"/>
      <sheetName val="[SHOPLIST_xls]309"/>
      <sheetName val="[SHOPLIST_xls]310"/>
      <sheetName val="[SHOPLIST_xls]311"/>
      <sheetName val="[SHOPLIST_xls]312"/>
      <sheetName val="[SHOPLIST_xls]313"/>
      <sheetName val="[SHOPLIST_xls]314"/>
      <sheetName val="[SHOPLIST_xls]315"/>
      <sheetName val="[SHOPLIST_xls]316"/>
      <sheetName val="[SHOPLIST_xls]317"/>
      <sheetName val="[SHOPLIST_xls]318"/>
      <sheetName val="[SHOPLIST_xls]319"/>
      <sheetName val="[SHOPLIST_xls]320"/>
      <sheetName val="[SHOPLIST_xls]321"/>
      <sheetName val="[SHOPLIST_xls]322"/>
      <sheetName val="[SHOPLIST_xls]323"/>
      <sheetName val="[SHOPLIST_xls]324"/>
      <sheetName val="[SHOPLIST_xls]325"/>
      <sheetName val="[SHOPLIST_xls]326"/>
      <sheetName val="[SHOPLIST_xls]327"/>
      <sheetName val="[SHOPLIST_xls]328"/>
      <sheetName val="[SHOPLIST_xls]329"/>
      <sheetName val="[SHOPLIST_xls]330"/>
      <sheetName val="[SHOPLIST_xls]331"/>
      <sheetName val="[SHOPLIST_xls]332"/>
      <sheetName val="[SHOPLIST_xls]333"/>
      <sheetName val="[SHOPLIST_xls]334"/>
      <sheetName val="[SHOPLIST_xls]335"/>
      <sheetName val="[SHOPLIST_xls]336"/>
      <sheetName val="[SHOPLIST_xls]337"/>
      <sheetName val="[SHOPLIST_xls]338"/>
      <sheetName val="[SHOPLIST_xls]339"/>
      <sheetName val="[SHOPLIST_xls]340"/>
      <sheetName val="[SHOPLIST_xls]775"/>
      <sheetName val="[SHOPLIST_xls]341"/>
      <sheetName val="[SHOPLIST_xls]342"/>
      <sheetName val="70,/0s«iÆøí¬i111"/>
      <sheetName val="70,/0s«_iÆø_í¬3"/>
      <sheetName val="70,/0s«iÆøí¬i24"/>
      <sheetName val="70,/0s«iÆøí¬i33"/>
      <sheetName val="[SHOPLIST_xls]776"/>
      <sheetName val="/VWVU))3"/>
      <sheetName val="[SHOPLIST_xls]343"/>
      <sheetName val="[SHOPLIST_xls]344"/>
      <sheetName val="[SHOPLIST_xls]345"/>
      <sheetName val="[SHOPLIST_xls]346"/>
      <sheetName val="[SHOPLIST_xls]347"/>
      <sheetName val="[SHOPLIST_xls]348"/>
      <sheetName val="[SHOPLIST_xls]349"/>
      <sheetName val="[SHOPLIST_xls]350"/>
      <sheetName val="7_2"/>
      <sheetName val="__2"/>
      <sheetName val="7_3"/>
      <sheetName val="__3"/>
      <sheetName val="__4"/>
      <sheetName val="__5"/>
      <sheetName val="__6"/>
      <sheetName val="__7"/>
      <sheetName val="7_4"/>
      <sheetName val="7_5"/>
      <sheetName val="7_6"/>
      <sheetName val="7_7"/>
      <sheetName val="7_8"/>
      <sheetName val="__8"/>
      <sheetName val="__9"/>
      <sheetName val="7_9"/>
      <sheetName val="_10"/>
      <sheetName val="_11"/>
      <sheetName val="_12"/>
      <sheetName val="_13"/>
      <sheetName val="_14"/>
      <sheetName val="_15"/>
      <sheetName val="_16"/>
      <sheetName val="_17"/>
      <sheetName val="_18"/>
      <sheetName val="_19"/>
      <sheetName val="_20"/>
      <sheetName val="_21"/>
      <sheetName val="_22"/>
      <sheetName val="_23"/>
      <sheetName val="_24"/>
      <sheetName val="_25"/>
      <sheetName val="_26"/>
      <sheetName val="_27"/>
      <sheetName val="_28"/>
      <sheetName val="_29"/>
      <sheetName val="_30"/>
      <sheetName val="_31"/>
      <sheetName val="_32"/>
      <sheetName val="_33"/>
      <sheetName val="_34"/>
      <sheetName val="_35"/>
      <sheetName val="_36"/>
      <sheetName val="_37"/>
      <sheetName val="_38"/>
      <sheetName val="_39"/>
      <sheetName val="_40"/>
      <sheetName val="_41"/>
      <sheetName val="_42"/>
      <sheetName val="_43"/>
      <sheetName val="_44"/>
      <sheetName val="_45"/>
      <sheetName val="_46"/>
      <sheetName val="_47"/>
      <sheetName val="_48"/>
      <sheetName val="_49"/>
      <sheetName val="_50"/>
      <sheetName val="_51"/>
      <sheetName val="_52"/>
      <sheetName val="_53"/>
      <sheetName val="_54"/>
      <sheetName val="_55"/>
      <sheetName val="_56"/>
      <sheetName val="_57"/>
      <sheetName val="_58"/>
      <sheetName val="_59"/>
      <sheetName val="_60"/>
      <sheetName val="_61"/>
      <sheetName val="_62"/>
      <sheetName val="_63"/>
      <sheetName val="_64"/>
      <sheetName val="_65"/>
      <sheetName val="_66"/>
      <sheetName val="_67"/>
      <sheetName val="_68"/>
      <sheetName val="_69"/>
      <sheetName val="_70"/>
      <sheetName val="_71"/>
      <sheetName val="_72"/>
      <sheetName val="_73"/>
      <sheetName val="_74"/>
      <sheetName val="_75"/>
      <sheetName val="_76"/>
      <sheetName val="_77"/>
      <sheetName val="_78"/>
      <sheetName val="_79"/>
      <sheetName val="_80"/>
      <sheetName val="_81"/>
      <sheetName val="_82"/>
      <sheetName val="_83"/>
      <sheetName val="_84"/>
      <sheetName val="_85"/>
      <sheetName val="_86"/>
      <sheetName val="_87"/>
      <sheetName val="_88"/>
      <sheetName val="_89"/>
      <sheetName val="_90"/>
      <sheetName val="_91"/>
      <sheetName val="_92"/>
      <sheetName val="_93"/>
      <sheetName val="_94"/>
      <sheetName val="_95"/>
      <sheetName val="_96"/>
      <sheetName val="_97"/>
      <sheetName val="_98"/>
      <sheetName val="_99"/>
      <sheetName val="729"/>
      <sheetName val="730"/>
      <sheetName val="[12"/>
      <sheetName val="731"/>
      <sheetName val="/V1"/>
      <sheetName val="741"/>
      <sheetName val="742"/>
      <sheetName val="743"/>
      <sheetName val="[14"/>
      <sheetName val="/V3"/>
      <sheetName val="744"/>
      <sheetName val="115"/>
      <sheetName val="745"/>
      <sheetName val="116"/>
      <sheetName val="117"/>
      <sheetName val="118"/>
      <sheetName val="119"/>
      <sheetName val="120"/>
      <sheetName val="746"/>
      <sheetName val="747"/>
      <sheetName val="748"/>
      <sheetName val="749"/>
      <sheetName val="750"/>
      <sheetName val="751"/>
      <sheetName val="752"/>
      <sheetName val="753"/>
      <sheetName val="121"/>
      <sheetName val="754"/>
      <sheetName val="755"/>
      <sheetName val="122"/>
      <sheetName val="123"/>
      <sheetName val="124"/>
      <sheetName val="125"/>
      <sheetName val="756"/>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146"/>
      <sheetName val="147"/>
      <sheetName val="148"/>
      <sheetName val="149"/>
      <sheetName val="150"/>
      <sheetName val="151"/>
      <sheetName val="152"/>
      <sheetName val="153"/>
      <sheetName val="154"/>
      <sheetName val="155"/>
      <sheetName val="156"/>
      <sheetName val="157"/>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185"/>
      <sheetName val="186"/>
      <sheetName val="187"/>
      <sheetName val="188"/>
      <sheetName val="189"/>
      <sheetName val="190"/>
      <sheetName val="191"/>
      <sheetName val="192"/>
      <sheetName val="193"/>
      <sheetName val="194"/>
      <sheetName val="195"/>
      <sheetName val="196"/>
      <sheetName val="197"/>
      <sheetName val="198"/>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757"/>
      <sheetName val="227"/>
      <sheetName val="228"/>
      <sheetName val="758"/>
      <sheetName val="7_1"/>
      <sheetName val="732"/>
      <sheetName val="733"/>
      <sheetName val="734"/>
      <sheetName val="__1"/>
      <sheetName val="735"/>
      <sheetName val="100"/>
      <sheetName val="101"/>
      <sheetName val="102"/>
      <sheetName val="103"/>
      <sheetName val="104"/>
      <sheetName val="105"/>
      <sheetName val="106"/>
      <sheetName val="107"/>
      <sheetName val="108"/>
      <sheetName val="109"/>
      <sheetName val="110"/>
      <sheetName val="111"/>
      <sheetName val="112"/>
      <sheetName val="736"/>
      <sheetName val="113"/>
      <sheetName val="114"/>
      <sheetName val="737"/>
      <sheetName val="[13"/>
      <sheetName val="/V2"/>
      <sheetName val="738"/>
      <sheetName val="739"/>
      <sheetName val="740"/>
      <sheetName val="759"/>
      <sheetName val="[15"/>
      <sheetName val="760"/>
      <sheetName val="761"/>
      <sheetName val="/V4"/>
      <sheetName val="762"/>
      <sheetName val="229"/>
      <sheetName val="763"/>
      <sheetName val="230"/>
      <sheetName val="231"/>
      <sheetName val="232"/>
      <sheetName val="233"/>
      <sheetName val="234"/>
      <sheetName val="764"/>
      <sheetName val="765"/>
      <sheetName val="766"/>
      <sheetName val="767"/>
      <sheetName val="768"/>
      <sheetName val="769"/>
      <sheetName val="770"/>
      <sheetName val="771"/>
      <sheetName val="235"/>
      <sheetName val="772"/>
      <sheetName val="773"/>
      <sheetName val="236"/>
      <sheetName val="237"/>
      <sheetName val="238"/>
      <sheetName val="239"/>
      <sheetName val="774"/>
      <sheetName val="240"/>
      <sheetName val="241"/>
      <sheetName val="242"/>
      <sheetName val="243"/>
      <sheetName val="244"/>
      <sheetName val="245"/>
      <sheetName val="246"/>
      <sheetName val="247"/>
      <sheetName val="248"/>
      <sheetName val="249"/>
      <sheetName val="250"/>
      <sheetName val="251"/>
      <sheetName val="252"/>
      <sheetName val="253"/>
      <sheetName val="254"/>
      <sheetName val="255"/>
      <sheetName val="256"/>
      <sheetName val="257"/>
      <sheetName val="258"/>
      <sheetName val="259"/>
      <sheetName val="260"/>
      <sheetName val="261"/>
      <sheetName val="262"/>
      <sheetName val="263"/>
      <sheetName val="265"/>
      <sheetName val="266"/>
      <sheetName val="267"/>
      <sheetName val="268"/>
      <sheetName val="269"/>
      <sheetName val="270"/>
      <sheetName val="271"/>
      <sheetName val="272"/>
      <sheetName val="273"/>
      <sheetName val="274"/>
      <sheetName val="275"/>
      <sheetName val="276"/>
      <sheetName val="277"/>
      <sheetName val="278"/>
      <sheetName val="279"/>
      <sheetName val="280"/>
      <sheetName val="281"/>
      <sheetName val="282"/>
      <sheetName val="283"/>
      <sheetName val="284"/>
      <sheetName val="285"/>
      <sheetName val="286"/>
      <sheetName val="287"/>
      <sheetName val="288"/>
      <sheetName val="289"/>
      <sheetName val="290"/>
      <sheetName val="291"/>
      <sheetName val="292"/>
      <sheetName val="293"/>
      <sheetName val="294"/>
      <sheetName val="295"/>
      <sheetName val="296"/>
      <sheetName val="297"/>
      <sheetName val="298"/>
      <sheetName val="299"/>
      <sheetName val="300"/>
      <sheetName val="301"/>
      <sheetName val="302"/>
      <sheetName val="303"/>
      <sheetName val="304"/>
      <sheetName val="305"/>
      <sheetName val="306"/>
      <sheetName val="307"/>
      <sheetName val="308"/>
      <sheetName val="309"/>
      <sheetName val="310"/>
      <sheetName val="311"/>
      <sheetName val="312"/>
      <sheetName val="313"/>
      <sheetName val="314"/>
      <sheetName val="315"/>
      <sheetName val="316"/>
      <sheetName val="317"/>
      <sheetName val="318"/>
      <sheetName val="319"/>
      <sheetName val="320"/>
      <sheetName val="321"/>
      <sheetName val="322"/>
      <sheetName val="323"/>
      <sheetName val="324"/>
      <sheetName val="325"/>
      <sheetName val="326"/>
      <sheetName val="327"/>
      <sheetName val="328"/>
      <sheetName val="329"/>
      <sheetName val="330"/>
      <sheetName val="331"/>
      <sheetName val="332"/>
      <sheetName val="333"/>
      <sheetName val="334"/>
      <sheetName val="335"/>
      <sheetName val="336"/>
      <sheetName val="337"/>
      <sheetName val="338"/>
      <sheetName val="339"/>
      <sheetName val="340"/>
      <sheetName val="775"/>
      <sheetName val="341"/>
      <sheetName val="342"/>
      <sheetName val="776"/>
      <sheetName val="343"/>
      <sheetName val="344"/>
      <sheetName val="345"/>
      <sheetName val="346"/>
      <sheetName val="347"/>
      <sheetName val="348"/>
      <sheetName val="349"/>
      <sheetName val="350"/>
      <sheetName val="Attachment 1"/>
      <sheetName val="PROGRAM"/>
      <sheetName val="Staffing Plan"/>
      <sheetName val="PASARELA"/>
      <sheetName val="Drop_Down_Data8"/>
      <sheetName val="Rules_8"/>
      <sheetName val="L3-WBS_Mapping8"/>
      <sheetName val="BAFO_CCL_Submission8"/>
      <sheetName val="Update_list8"/>
      <sheetName val="Sinh_Nam_systems8"/>
      <sheetName val="DIE_profile8"/>
      <sheetName val="Import_tax8"/>
      <sheetName val="[SHOPLIST_xls]70,/0s«iÆøí¬i27"/>
      <sheetName val="TONG_HOP_VL-NC8"/>
      <sheetName val="TONGKE3p_8"/>
      <sheetName val="TH_VL,_NC,_DDHT_Thanhphuoc8"/>
      <sheetName val="DON_GIA8"/>
      <sheetName val="CHITIET_VL-NC8"/>
      <sheetName val="TH_kinh_phi8"/>
      <sheetName val="KLDT_DIEN8"/>
      <sheetName val="Dinh_muc_CP_KTCB_khac8"/>
      <sheetName val="[SHOPLIST_xls][SHOPLIST_xls]795"/>
      <sheetName val="quotation_8"/>
      <sheetName val="Bill_5_-_Carpark8"/>
      <sheetName val="BOQ_-_summary__38"/>
      <sheetName val="NKSC_thue8"/>
      <sheetName val="05__Data_Cash_Flow8"/>
      <sheetName val="MTO_REV_2(ARMOR)8"/>
      <sheetName val="[SHOPLIST_xls][SHOPLIST_xls]796"/>
      <sheetName val="[SHOPLIST_xls][SHOPLIST_xls]797"/>
      <sheetName val="Sheet_Index7"/>
      <sheetName val="Trade_Summary7"/>
      <sheetName val="Status_Summary8"/>
      <sheetName val="2_Plex8"/>
      <sheetName val="Sheet1_(2)8"/>
      <sheetName val="4_Plex8"/>
      <sheetName val="6_Plex_8"/>
      <sheetName val="Detailed_Summary8"/>
      <sheetName val="Sheet1_(3)8"/>
      <sheetName val="Sheet1_(4)8"/>
      <sheetName val="May_059"/>
      <sheetName val="April_059"/>
      <sheetName val="Aug_059"/>
      <sheetName val="July_059"/>
      <sheetName val="June_059"/>
      <sheetName val="Nov_059"/>
      <sheetName val="Oct_059"/>
      <sheetName val="Sep_059"/>
      <sheetName val="1_-_Main_Building8"/>
      <sheetName val="1_-_Summary8"/>
      <sheetName val="2_-_Landscaping_Works8"/>
      <sheetName val="2_-_Summary8"/>
      <sheetName val="4_-_Bldg_Infra8"/>
      <sheetName val="4_-_Summary8"/>
      <sheetName val="Asset_Allocation_(CR)8"/>
      <sheetName val="Project_Benchmarking8"/>
      <sheetName val="Dashboard_(1)8"/>
      <sheetName val="VO_Agreed_to_Unifier_Sum8"/>
      <sheetName val="VO_Not_yet_Agreed_to_Unifier8"/>
      <sheetName val="VO_Anticipated_to_Unifier8"/>
      <sheetName val="EW_to_Unifier8"/>
      <sheetName val="Prov_Sums8"/>
      <sheetName val="Other_Amounts8"/>
      <sheetName val="Summary_7"/>
      <sheetName val="B04-A_-_DIA_SUDEER7"/>
      <sheetName val="04D_-_Tanmyat7"/>
      <sheetName val="13-_B04-B_&amp;_C7"/>
      <sheetName val="_SITE_09_B04-B&amp;C-AFAQ7"/>
      <sheetName val="CONSTRUCTION_COMPONENT7"/>
      <sheetName val="B-3_2_EB7"/>
      <sheetName val="Balance_Sheet7"/>
      <sheetName val="Other_Cost_Norms6"/>
      <sheetName val="AOP_Summary-29"/>
      <sheetName val="Estimate_for_approval7"/>
      <sheetName val="New_Rates7"/>
      <sheetName val="Labour_Rates7"/>
      <sheetName val="Status_7"/>
      <sheetName val="CLIENT_BUDGET7"/>
      <sheetName val="Reco-June_20197"/>
      <sheetName val="REMINING_PROGRESS7"/>
      <sheetName val="OS&amp;E__IT7"/>
      <sheetName val="PAID_AMOUNT7"/>
      <sheetName val="IPA_217"/>
      <sheetName val="Order_by_owner7"/>
      <sheetName val="PERLIM__Sammary7"/>
      <sheetName val="RECOVER_OF_DOUBLE_PAYMENT7"/>
      <sheetName val="rathath_al_matar7"/>
      <sheetName val="INTERNAL_LINE_7"/>
      <sheetName val="MINOVA_AL_DEYAR7"/>
      <sheetName val="BLUE_RHINE7"/>
      <sheetName val="NATIONAL_PAINT7"/>
      <sheetName val="FIRE_RATED7"/>
      <sheetName val="MAIN_SUMMARY6"/>
      <sheetName val="Sec__A-PQ8"/>
      <sheetName val="Preamble_B8"/>
      <sheetName val="Sec__C-Dayworks8"/>
      <sheetName val="d5_8"/>
      <sheetName val="Tender_Docs7"/>
      <sheetName val="Miral_Emails7"/>
      <sheetName val="LOAs_(061619)7"/>
      <sheetName val="Contract_Conditions_(Tender)7"/>
      <sheetName val="Contract_Qualifications7"/>
      <sheetName val="YVPI_&amp;_GII7"/>
      <sheetName val="LOA_(live_sheet)7"/>
      <sheetName val="LOA_Log_(082419)7"/>
      <sheetName val="Key_Docs_Ref_7"/>
      <sheetName val="To_Mr__Boota_(072519)7"/>
      <sheetName val="Abs_PMRL6"/>
      <sheetName val="B2-DV_No_026"/>
      <sheetName val="TB_ALJADA6"/>
      <sheetName val="Plot_Area6"/>
      <sheetName val="Closing_entries6"/>
      <sheetName val="Executive_Summary6"/>
      <sheetName val="Sales_Tracking_Report_(STR)6"/>
      <sheetName val="Blocking_Tracking_Report_(BTR)6"/>
      <sheetName val="Bill_No_16"/>
      <sheetName val="[SHOPLIST_xls]70,/0s«iÆøí¬7"/>
      <sheetName val="[SHOPLIST_xls][SH7"/>
      <sheetName val="[SHOPLIST_xls]70_7"/>
      <sheetName val="MASTER_RATE_ANALYSIS7"/>
      <sheetName val="Basic_Rate7"/>
      <sheetName val="P-Ins_&amp;_Bonds7"/>
      <sheetName val="DIV_01_General_Requirements6"/>
      <sheetName val="Bill_(1)_Main_Building6"/>
      <sheetName val="Bill_(2)_General_Site_&amp;_Parkin6"/>
      <sheetName val="wd_points6"/>
      <sheetName val="Bill_(3)_Guest_House6"/>
      <sheetName val="Bill_(4)_Family_Buildings6"/>
      <sheetName val="Bill_(5)_Villa_Buildings6"/>
      <sheetName val="Bill_(6)_Entrance_Building6"/>
      <sheetName val="Bill_(7)_Masjid6"/>
      <sheetName val="Bill_(8)_Auditorium6"/>
      <sheetName val="Bill_(9)_Site_Prep__&amp;_Roadway6"/>
      <sheetName val="Summary_Cost6"/>
      <sheetName val="lighting_points6"/>
      <sheetName val="ESTIMATE_(2)6"/>
      <sheetName val="COM_Summary6"/>
      <sheetName val="Comp_equip6"/>
      <sheetName val="SITE_WORKS6"/>
      <sheetName val="WOOD_WORK6"/>
      <sheetName val="THERMAL_&amp;_MOISTURE_6"/>
      <sheetName val="DOORS_&amp;_WINDOWS6"/>
      <sheetName val="Additional_Items6"/>
      <sheetName val="P15_Cost_Implications6"/>
      <sheetName val="P15_uPVC_ducts-Rate_Summary6"/>
      <sheetName val="P13_uPVC_ducts6"/>
      <sheetName val="P13_Mass_Concrete6"/>
      <sheetName val="P13_Imported_Fill6"/>
      <sheetName val="P14_uPVC_ducts6"/>
      <sheetName val="P14_Mass_Concrete6"/>
      <sheetName val="P14_Imported_Fill6"/>
      <sheetName val="P14_Sand_bed_to_cable6"/>
      <sheetName val="P15_uPVC_ducts6"/>
      <sheetName val="Master_data6"/>
      <sheetName val="Quotation_FM_administration6"/>
      <sheetName val="Quotation_Visitor_and_Sec6"/>
      <sheetName val="Service_Charge6"/>
      <sheetName val="CABLES_6"/>
      <sheetName val="Quotation_Offices_108,9,10,11)6"/>
      <sheetName val="Quotation_modification6"/>
      <sheetName val="L_(4)6"/>
      <sheetName val="BOQ_1_926"/>
      <sheetName val="Ref_Arch6"/>
      <sheetName val="Portfolio_List6"/>
      <sheetName val="Staff_OLD_6"/>
      <sheetName val="개시대사_(2)6"/>
      <sheetName val="Appendix-A_-GRAND_SUMMARY6"/>
      <sheetName val="D9_(New_Rate)6"/>
      <sheetName val="WATER_DUCT_-_IC_216"/>
      <sheetName val="Initial_Data6"/>
      <sheetName val="Package_Status6"/>
      <sheetName val="Asset_Desc6"/>
      <sheetName val="Cumulative_Rail_6"/>
      <sheetName val="Data_6"/>
      <sheetName val="6_2_Floor_Finishes6"/>
      <sheetName val="BUAs_and_Sales_Forecast6"/>
      <sheetName val="Lagoons_Breakdown_Prices6"/>
      <sheetName val="Cover_HW_Z2_6"/>
      <sheetName val="TOTAL_WORK6"/>
      <sheetName val="part_36"/>
      <sheetName val="pile_Length_for_Easter_fence6"/>
      <sheetName val="Div_10-Specialities_6"/>
      <sheetName val="MALE_&amp;_FEMALE_6"/>
      <sheetName val="Div_Summary6"/>
      <sheetName val="_Estimate__6"/>
      <sheetName val="Equip_6"/>
      <sheetName val="[SHOPLIST_xls]70,/0s«i_x6"/>
      <sheetName val="Admin_TAKE_OFF4"/>
      <sheetName val="[SHOPLIST_xls]70_x005f_x0000_,/0_x004"/>
      <sheetName val="[SHOPLIST_xls]/VWVU))tÏØ0_189"/>
      <sheetName val="[SHOPLIST_xls]/VWVU))tÏØ0_190"/>
      <sheetName val="[SHOPLIST_xls]/VWVU))tÏØ0_191"/>
      <sheetName val="[SHOPLIST_xls]/VWVU))tÏØ0_192"/>
      <sheetName val="[SHOPLIST_xls]/VWVU))tÏØ0_193"/>
      <sheetName val="[SHOPLIST_xls]/VWVU))tÏØ0_194"/>
      <sheetName val="Drop_down4"/>
      <sheetName val="[SHOPLIST_xls][SHOPLIST_xls]798"/>
      <sheetName val="[SHOPLIST_xls][SHOPLIST_xls]473"/>
      <sheetName val="[SHOPLIST_xls][SHOPLIST_xls]799"/>
      <sheetName val="[SHOPLIST_xls][SHOPLIST_xls]474"/>
      <sheetName val="[SHOPLIST_xls][SHOPLIST_xls]475"/>
      <sheetName val="[SHOPLIST_xls][SHOPLIST_xls]476"/>
      <sheetName val="[SHOPLIST_xls][SHOPLIST_xls]477"/>
      <sheetName val="[SHOPLIST_xls][SHOPLIST_xls]478"/>
      <sheetName val="[SHOPLIST_xls][SHOPLIST_xls]479"/>
      <sheetName val="[SHOPLIST_xls][SHOPLIST_xls]480"/>
      <sheetName val="[SHOPLIST_xls][SHOPLIST_xls]481"/>
      <sheetName val="[SHOPLIST_xls][SHOPLIST_xls]482"/>
      <sheetName val="[SHOPLIST_xls][SHOPLIST_xls]483"/>
      <sheetName val="[SHOPLIST_xls][SHOPLIST_xls]484"/>
      <sheetName val="[SHOPLIST_xls][SHOPLIST_xls]485"/>
      <sheetName val="[SHOPLIST_xls][SHOPLIST_xls]486"/>
      <sheetName val="[SHOPLIST_xls][SHOPLIST_xls]487"/>
      <sheetName val="[SHOPLIST_xls][SHOPLIST_xls]488"/>
      <sheetName val="[SHOPLIST_xls][SHOPLIST_xls]489"/>
      <sheetName val="[SHOPLIST_xls][SHOPLIST_xls]490"/>
      <sheetName val="[SHOPLIST_xls][SHOPLIST_xls]491"/>
      <sheetName val="[SHOPLIST_xls][SHOPLIST_xls]492"/>
      <sheetName val="[SHOPLIST_xls][SHOPLIST_xls]493"/>
      <sheetName val="[SHOPLIST_xls][SHOPLIST_xls]494"/>
      <sheetName val="[SHOPLIST_xls][SHOPLIST_xls]495"/>
      <sheetName val="[SHOPLIST_xls][SHOPLIST_xls]496"/>
      <sheetName val="[SHOPLIST_xls][SHOPLIST_xls]497"/>
      <sheetName val="[SHOPLIST_xls][SHOPLIST_xls]498"/>
      <sheetName val="[SHOPLIST_xls][SHOPLIST_xls]499"/>
      <sheetName val="[SHOPLIST_xls][SHOPLIST_xls]500"/>
      <sheetName val="[SHOPLIST_xls][SHOPLIST_xls]501"/>
      <sheetName val="[SHOPLIST_xls][SHOPLIST_xls]502"/>
      <sheetName val="[SHOPLIST_xls][SHOPLIST_xls]503"/>
      <sheetName val="[SHOPLIST_xls][SHOPLIST_xls]504"/>
      <sheetName val="[SHOPLIST_xls][SHOPLIST_xls]505"/>
      <sheetName val="[SHOPLIST_xls][SHOPLIST_xls]506"/>
      <sheetName val="[SHOPLIST_xls][SHOPLIST_xls]507"/>
      <sheetName val="[SHOPLIST_xls][SHOPLIST_xls]508"/>
      <sheetName val="[SHOPLIST_xls][SHOPLIST_xls]509"/>
      <sheetName val="[SHOPLIST_xls][SHOPLIST_xls]510"/>
      <sheetName val="[SHOPLIST_xls][SHOPLIST_xls]511"/>
      <sheetName val="[SHOPLIST_xls][SHOPLIST_xls]512"/>
      <sheetName val="[SHOPLIST_xls][SHOPLIST_xls]513"/>
      <sheetName val="[SHOPLIST_xls][SHOPLIST_xls]514"/>
      <sheetName val="[SHOPLIST_xls][SHOPLIST_xls]515"/>
      <sheetName val="[SHOPLIST_xls][SHOPLIST_xls]516"/>
      <sheetName val="[SHOPLIST_xls][SHOPLIST_xls]517"/>
      <sheetName val="[SHOPLIST_xls][SHOPLIST_xls]518"/>
      <sheetName val="[SHOPLIST_xls][SHOPLIST_xls]519"/>
      <sheetName val="[SHOPLIST_xls][SHOPLIST_xls]520"/>
      <sheetName val="[SHOPLIST_xls][SHOPLIST_xls]521"/>
      <sheetName val="[SHOPLIST_xls][SHOPLIST_xls]522"/>
      <sheetName val="[SHOPLIST_xls][SHOPLIST_xls]523"/>
      <sheetName val="[SHOPLIST_xls][SHOPLIST_xls]524"/>
      <sheetName val="[SHOPLIST_xls][SHOPLIST_xls]525"/>
      <sheetName val="[SHOPLIST_xls][SHOPLIST_xls]526"/>
      <sheetName val="[SHOPLIST_xls][SHOPLIST_xls]527"/>
      <sheetName val="[SHOPLIST_xls][SHOPLIST_xls]528"/>
      <sheetName val="[SHOPLIST_xls][SHOPLIST_xls]529"/>
      <sheetName val="[SHOPLIST_xls][SHOPLIST_xls]530"/>
      <sheetName val="[SHOPLIST_xls][SHOPLIST_xls]531"/>
      <sheetName val="[SHOPLIST_xls][SHOPLIST_xls]532"/>
      <sheetName val="[SHOPLIST_xls][SHOPLIST_xls]533"/>
      <sheetName val="[SHOPLIST_xls][SHOPLIST_xls]534"/>
      <sheetName val="[SHOPLIST_xls][SHOPLIST_xls]535"/>
      <sheetName val="[SHOPLIST_xls][SHOPLIST_xls]536"/>
      <sheetName val="[SHOPLIST_xls][SHOPLIST_xls]537"/>
      <sheetName val="[SHOPLIST_xls][SHOPLIST_xls]538"/>
      <sheetName val="[SHOPLIST_xls][SHOPLIST_xls]539"/>
      <sheetName val="[SHOPLIST_xls][SHOPLIST_xls]540"/>
      <sheetName val="[SHOPLIST_xls][SHOPLIST_xls]541"/>
      <sheetName val="[SHOPLIST_xls][SHOPLIST_xls]542"/>
      <sheetName val="[SHOPLIST_xls][SHOPLIST_xls]543"/>
      <sheetName val="[SHOPLIST_xls][SHOPLIST_xls]544"/>
      <sheetName val="[SHOPLIST_xls][SHOPLIST_xls]545"/>
      <sheetName val="[SHOPLIST_xls][SHOPLIST_xls]546"/>
      <sheetName val="[SHOPLIST_xls][SHOPLIST_xls]547"/>
      <sheetName val="[SHOPLIST_xls][SHOPLIST_xls]548"/>
      <sheetName val="[SHOPLIST_xls][SHOPLIST_xls]549"/>
      <sheetName val="[SHOPLIST_xls][SHOPLIST_xls]550"/>
      <sheetName val="[SHOPLIST_xls][SHOPLIST_xls]551"/>
      <sheetName val="[SHOPLIST_xls][SHOPLIST_xls]552"/>
      <sheetName val="[SHOPLIST_xls][SHOPLIST_xls]553"/>
      <sheetName val="[SHOPLIST_xls][SHOPLIST_xls]554"/>
      <sheetName val="[SHOPLIST_xls][SHOPLIST_xls]555"/>
      <sheetName val="[SHOPLIST_xls][SHOPLIST_xls]556"/>
      <sheetName val="[SHOPLIST_xls][SHOPLIST_xls]557"/>
      <sheetName val="[SHOPLIST_xls][SHOPLIST_xls]558"/>
      <sheetName val="[SHOPLIST_xls][SHOPLIST_xls]559"/>
      <sheetName val="[SHOPLIST_xls][SHOPLIST_xls]560"/>
      <sheetName val="[SHOPLIST_xls][SHOPLIST_xls]561"/>
      <sheetName val="[SHOPLIST_xls][SHOPLIST_xls]562"/>
      <sheetName val="[SHOPLIST_xls][SHOPLIST_xls]563"/>
      <sheetName val="[SHOPLIST_xls][SHOPLIST_xls]564"/>
      <sheetName val="[SHOPLIST_xls][SHOPLIST_xls]565"/>
      <sheetName val="[SHOPLIST_xls][SHOPLIST_xls]566"/>
      <sheetName val="[SHOPLIST_xls][SHOPLIST_xls]567"/>
      <sheetName val="[SHOPLIST_xls][SHOPLIST_xls]568"/>
      <sheetName val="[SHOPLIST_xls][SHOPLIST_xls]569"/>
      <sheetName val="[SHOPLIST_xls][SHOPLIST_xls]570"/>
      <sheetName val="[SHOPLIST_xls][SHOPLIST_xls]571"/>
      <sheetName val="[SHOPLIST_xls][SHOPLIST_xls]572"/>
      <sheetName val="[SHOPLIST_xls][SHOPLIST_xls]573"/>
      <sheetName val="[SHOPLIST_xls][SHOPLIST_xls]574"/>
      <sheetName val="[SHOPLIST_xls][SHOPLIST_xls]575"/>
      <sheetName val="[SHOPLIST_xls][SHOPLIST_xls]576"/>
      <sheetName val="[SHOPLIST_xls][SHOPLIST_xls]577"/>
      <sheetName val="[SHOPLIST_xls][SHOPLIST_xls]578"/>
      <sheetName val="[SHOPLIST_xls][SHOPLIST_xls]579"/>
      <sheetName val="[SHOPLIST_xls][SHOPLIST_xls]580"/>
      <sheetName val="[SHOPLIST_xls][SHOPLIST_xls]581"/>
      <sheetName val="[SHOPLIST_xls][SHOPLIST_xls]582"/>
      <sheetName val="[SHOPLIST_xls][SHOPLIST_xls]583"/>
      <sheetName val="[SHOPLIST_xls][SHOPLIST_xls]584"/>
      <sheetName val="[SHOPLIST_xls][SHOPLIST_xls]585"/>
      <sheetName val="[SHOPLIST_xls][SHOPLIST_xls]586"/>
      <sheetName val="[SHOPLIST_xls][SHOPLIST_xls]587"/>
      <sheetName val="[SHOPLIST_xls][SHOPLIST_xls]588"/>
      <sheetName val="[SHOPLIST_xls][SHOPLIST_xls]589"/>
      <sheetName val="[SHOPLIST_xls][SHOPLIST_xls]590"/>
      <sheetName val="[SHOPLIST_xls][SHOPLIST_xls]591"/>
      <sheetName val="[SHOPLIST_xls][SHOPLIST_xls]592"/>
      <sheetName val="[SHOPLIST_xls][SHOPLIST_xls]593"/>
      <sheetName val="[SHOPLIST_xls][SHOPLIST_xls]594"/>
      <sheetName val="[SHOPLIST_xls][SHOPLIST_xls]595"/>
      <sheetName val="[SHOPLIST_xls][SHOPLIST_xls]596"/>
      <sheetName val="[SHOPLIST_xls][SHOPLIST_xls]597"/>
      <sheetName val="[SHOPLIST_xls][SHOPLIST_xls]598"/>
      <sheetName val="[SHOPLIST_xls]70,/0s«iÆøí¬i113"/>
      <sheetName val="[SHOPLIST_xls]70,/0s«_iÆø_í¬5"/>
      <sheetName val="[SHOPLIST_xls]70,/0s«iÆøí¬i28"/>
      <sheetName val="[SHOPLIST_xls]70,/0s«iÆøí¬i35"/>
      <sheetName val="[SHOPLIST_xls][SHOPLIST_xls]599"/>
      <sheetName val="[SHOPLIST_xls]/VWVU))5"/>
      <sheetName val="S-Curve_Update4"/>
      <sheetName val="VESSELS_4"/>
      <sheetName val="FLOOR_AND_CEILING4"/>
      <sheetName val="area_comp_2011_01_18_(2)4"/>
      <sheetName val="drop_down_lists4"/>
      <sheetName val="PH_54"/>
      <sheetName val="[SHOPLIST_xls][SHOPLIST_xls]600"/>
      <sheetName val="[SHOPLIST_xls][SHOPLIST_xls]601"/>
      <sheetName val="[SHOPLIST_xls][SHOPLIST_xls]602"/>
      <sheetName val="[SHOPLIST_xls][SHOPLIST_xls]603"/>
      <sheetName val="[SHOPLIST_xls][SHOPLIST_xls]604"/>
      <sheetName val="[SHOPLIST_xls][SHOPLIST_xls]605"/>
      <sheetName val="[SHOPLIST_xls][SHOPLIST_xls]606"/>
      <sheetName val="[SHOPLIST_xls][SHOPLIST_xls]607"/>
      <sheetName val="Spacing_of_Delineators3"/>
      <sheetName val="EATON_SUMMARY4"/>
      <sheetName val="Outline_Cost_-_Five_star_Hotel4"/>
      <sheetName val="Schedules_PL3"/>
      <sheetName val="Schedules_BS3"/>
      <sheetName val="[SHOPLIST_xls][SHOPLIST_xls]608"/>
      <sheetName val="[SHOPLIST_xls][SHOPLIST_xls]609"/>
      <sheetName val="[SHOPLIST_xls][SHOPLIST_xls]610"/>
      <sheetName val="[SHOPLIST_xls][SHOPLIST_xls]611"/>
      <sheetName val="[SHOPLIST_xls][SHOPLIST_xls]612"/>
      <sheetName val="[SHOPLIST_xls][SHOPLIST_xls]613"/>
      <sheetName val="[SHOPLIST_xls][SHOPLIST_xls]614"/>
      <sheetName val="[SHOPLIST_xls][SHOPLIST_xls]615"/>
      <sheetName val="[SHOPLIST_xls][SHOPLIST_xls]616"/>
      <sheetName val="[SHOPLIST_xls][SHOPLIST_xls]617"/>
      <sheetName val="[SHOPLIST_xls][SHOPLIST_xls]618"/>
      <sheetName val="[SHOPLIST_xls][SHOPLIST_xls]619"/>
      <sheetName val="[SHOPLIST_xls][SHOPLIST_xls]620"/>
      <sheetName val="[SHOPLIST_xls][SHOPLIST_xls]621"/>
      <sheetName val="[SHOPLIST_xls][SHOPLIST_xls]622"/>
      <sheetName val="[SHOPLIST_xls][SHOPLIST_xls]623"/>
      <sheetName val="[SHOPLIST_xls][SHOPLIST_xls]624"/>
      <sheetName val="[SHOPLIST_xls][SHOPLIST_xls]625"/>
      <sheetName val="[SHOPLIST_xls][SHOPLIST_xls]626"/>
      <sheetName val="[SHOPLIST_xls][SHOPLIST_xls]627"/>
      <sheetName val="[SHOPLIST_xls][SHOPLIST_xls]628"/>
      <sheetName val="[SHOPLIST_xls][SHOPLIST_xls]629"/>
      <sheetName val="[SHOPLIST_xls][SHOPLIST_xls]630"/>
      <sheetName val="[SHOPLIST_xls][SHOPLIST_xls]631"/>
      <sheetName val="[SHOPLIST_xls][SHOPLIST_xls]632"/>
      <sheetName val="[SHOPLIST_xls][SHOPLIST_xls]633"/>
      <sheetName val="[SHOPLIST_xls][SHOPLIST_xls]634"/>
      <sheetName val="[SHOPLIST_xls][SHOPLIST_xls]635"/>
      <sheetName val="[SHOPLIST_xls][SHOPLIST_xls]636"/>
      <sheetName val="[SHOPLIST_xls][SHOPLIST_xls]637"/>
      <sheetName val="[SHOPLIST_xls][SHOPLIST_xls]638"/>
      <sheetName val="[SHOPLIST_xls][SHOPLIST_xls]639"/>
      <sheetName val="[SHOPLIST_xls][SHOPLIST_xls]640"/>
      <sheetName val="[SHOPLIST_xls][SHOPLIST_xls]641"/>
      <sheetName val="[SHOPLIST_xls][SHOPLIST_xls]642"/>
      <sheetName val="[SHOPLIST_xls][SHOPLIST_xls]643"/>
      <sheetName val="[SHOPLIST_xls][SHOPLIST_xls]644"/>
      <sheetName val="Drop_Down_Data9"/>
      <sheetName val="Rules_9"/>
      <sheetName val="L3-WBS_Mapping9"/>
      <sheetName val="Elemental_Buildup26"/>
      <sheetName val="Div__0827"/>
      <sheetName val="Div__0927"/>
      <sheetName val="Div__1027"/>
      <sheetName val="Div__1127"/>
      <sheetName val="Div__1227"/>
      <sheetName val="Div_1327"/>
      <sheetName val="EXTERNAL_WORKS27"/>
      <sheetName val="PRODUCTIVITY_RATE27"/>
      <sheetName val="U_R_A_-_MASONRY27"/>
      <sheetName val="U_R_A_-_PLASTERING27"/>
      <sheetName val="U_R_A_-_TILING27"/>
      <sheetName val="U_R_A_-_GRANITE27"/>
      <sheetName val="V_C_2_-_EARTHWORK27"/>
      <sheetName val="V_C_9_-_CERAMIC27"/>
      <sheetName val="V_C_9_-_FINISHES27"/>
      <sheetName val="BAFO_CCL_Submission9"/>
      <sheetName val="BOQ_Direct_selling_cost28"/>
      <sheetName val="Eq__Mobilization27"/>
      <sheetName val="PointNo_526"/>
      <sheetName val="w't_table26"/>
      <sheetName val="PMWeb_data27"/>
      <sheetName val="CHART_OF_ACCOUNTS27"/>
      <sheetName val="B185-B-9_127"/>
      <sheetName val="B185-B-9_227"/>
      <sheetName val="E-Bill_No_6_A-O27"/>
      <sheetName val="Material_List_26"/>
      <sheetName val="Project_Cost_Breakdown24"/>
      <sheetName val="Index_List26"/>
      <sheetName val="Type_List26"/>
      <sheetName val="File_Types26"/>
      <sheetName val="SS_MH27"/>
      <sheetName val="bill_nb2-Plumbing_&amp;_Drainag26"/>
      <sheetName val="Pl_&amp;_Dr_B26"/>
      <sheetName val="Pl_&amp;_Dr_G26"/>
      <sheetName val="Pl_&amp;_Dr_M26"/>
      <sheetName val="Pl_&amp;_Dr_126"/>
      <sheetName val="Pl_&amp;_Dr_226"/>
      <sheetName val="Pl_&amp;_Dr_326"/>
      <sheetName val="Pl_&amp;_Dr_426"/>
      <sheetName val="Pl_&amp;_Dr_526"/>
      <sheetName val="Pl_&amp;_Dr_626"/>
      <sheetName val="Pl_&amp;_Dr_726"/>
      <sheetName val="Pl_&amp;_Dr_826"/>
      <sheetName val="Pl_&amp;_Dr_R26"/>
      <sheetName val="FF_B26"/>
      <sheetName val="FF_G26"/>
      <sheetName val="FF_M26"/>
      <sheetName val="FF_126"/>
      <sheetName val="FF_2_26"/>
      <sheetName val="FF_326"/>
      <sheetName val="FF_426"/>
      <sheetName val="FF_526"/>
      <sheetName val="FF_6_26"/>
      <sheetName val="FF_726"/>
      <sheetName val="FF_826"/>
      <sheetName val="FF_R26"/>
      <sheetName val="bill_nb3-FF26"/>
      <sheetName val="HVAC_B26"/>
      <sheetName val="HVAC_G26"/>
      <sheetName val="HVAC_M26"/>
      <sheetName val="HVAC_126"/>
      <sheetName val="HVAC_226"/>
      <sheetName val="HVAC_326"/>
      <sheetName val="HVAC_426"/>
      <sheetName val="HVAC_526"/>
      <sheetName val="HVAC_626"/>
      <sheetName val="HVAC_726"/>
      <sheetName val="HVAC_826"/>
      <sheetName val="HVAC_R26"/>
      <sheetName val="bill_nb4-HVAC26"/>
      <sheetName val="SC_B26"/>
      <sheetName val="SC_G26"/>
      <sheetName val="SC_M26"/>
      <sheetName val="SC_126"/>
      <sheetName val="SC_226"/>
      <sheetName val="SC_326"/>
      <sheetName val="SC_426"/>
      <sheetName val="SC_526"/>
      <sheetName val="SC_626"/>
      <sheetName val="SC_726"/>
      <sheetName val="SC_826"/>
      <sheetName val="SC_R26"/>
      <sheetName val="AV_B26"/>
      <sheetName val="AV_G26"/>
      <sheetName val="AV_M26"/>
      <sheetName val="AV_126"/>
      <sheetName val="AV_226"/>
      <sheetName val="AV_326"/>
      <sheetName val="AV_426"/>
      <sheetName val="AV_526"/>
      <sheetName val="AV_626"/>
      <sheetName val="AV_726"/>
      <sheetName val="AV_826"/>
      <sheetName val="EL_B26"/>
      <sheetName val="EL_M26"/>
      <sheetName val="EL_126"/>
      <sheetName val="EL_226"/>
      <sheetName val="EL_326"/>
      <sheetName val="EL_426"/>
      <sheetName val="EL_526"/>
      <sheetName val="EL_626"/>
      <sheetName val="EL_726"/>
      <sheetName val="EL_826"/>
      <sheetName val="EL_R26"/>
      <sheetName val="EL_TR26"/>
      <sheetName val="8-_EL26"/>
      <sheetName val="FA_B26"/>
      <sheetName val="FA_G26"/>
      <sheetName val="FA_M26"/>
      <sheetName val="FA_126"/>
      <sheetName val="FA_226"/>
      <sheetName val="FA_326"/>
      <sheetName val="FA_426"/>
      <sheetName val="FA_526"/>
      <sheetName val="FA_626"/>
      <sheetName val="FA_726"/>
      <sheetName val="FA_826"/>
      <sheetName val="FA_R26"/>
      <sheetName val="9-_FA26"/>
      <sheetName val="B09_127"/>
      <sheetName val="2_2)Revised_Cash_Flow26"/>
      <sheetName val="입찰내역_발주처_양식26"/>
      <sheetName val="Division_255"/>
      <sheetName val="Division_426"/>
      <sheetName val="Division_526"/>
      <sheetName val="Division_626"/>
      <sheetName val="Division_726"/>
      <sheetName val="Division_826"/>
      <sheetName val="Division_926"/>
      <sheetName val="Division_1026"/>
      <sheetName val="Division_1226"/>
      <sheetName val="Division_1426"/>
      <sheetName val="Division_2129"/>
      <sheetName val="Division_2227"/>
      <sheetName val="Division_2326"/>
      <sheetName val="Division_2626"/>
      <sheetName val="Division_2726"/>
      <sheetName val="Division_2826"/>
      <sheetName val="Division_3126"/>
      <sheetName val="Division_3226"/>
      <sheetName val="Division_3326"/>
      <sheetName val="LIST_DO_NOT_REMOVE25"/>
      <sheetName val="PRECAST_lightconc-II28"/>
      <sheetName val="final_abstract28"/>
      <sheetName val="Mall_waterproofing23"/>
      <sheetName val="MSCP_waterproofing23"/>
      <sheetName val="Employee_List24"/>
      <sheetName val="Chiet_t26"/>
      <sheetName val="Staffing_and_Rates_IA26"/>
      <sheetName val="B6_2_25"/>
      <sheetName val="Summary_of_Work24"/>
      <sheetName val="RAB_AR&amp;STR23"/>
      <sheetName val="Data_Validation9"/>
      <sheetName val="Staff_Acco_24"/>
      <sheetName val="TBAL9697_-group_wise__sdpl24"/>
      <sheetName val="Div26_-_Elect9"/>
      <sheetName val="CHUNG_CU_CARRILON9"/>
      <sheetName val="Update_list9"/>
      <sheetName val="Sinh_Nam_systems9"/>
      <sheetName val="DIE_profile9"/>
      <sheetName val="Import_tax9"/>
      <sheetName val="[SHOPLIST_xls]70,/0s«iÆøí¬i29"/>
      <sheetName val="TONG_HOP_VL-NC9"/>
      <sheetName val="TONGKE3p_9"/>
      <sheetName val="TH_VL,_NC,_DDHT_Thanhphuoc9"/>
      <sheetName val="DON_GIA9"/>
      <sheetName val="CHITIET_VL-NC9"/>
      <sheetName val="TH_kinh_phi9"/>
      <sheetName val="KLDT_DIEN9"/>
      <sheetName val="Dinh_muc_CP_KTCB_khac9"/>
      <sheetName val="[SHOPLIST_xls][SHOPLIST_xls]645"/>
      <sheetName val="_SHOPLIST_xls_7015"/>
      <sheetName val="quotation_9"/>
      <sheetName val="Bill_5_-_Carpark9"/>
      <sheetName val="BOQ_-_summary__39"/>
      <sheetName val="NKSC_thue9"/>
      <sheetName val="05__Data_Cash_Flow9"/>
      <sheetName val="MTO_REV_2(ARMOR)9"/>
      <sheetName val="Item-_Compact24"/>
      <sheetName val="E_&amp;_R24"/>
      <sheetName val="Rate_summary23"/>
      <sheetName val="Рабочий_лист23"/>
      <sheetName val="[SHOPLIST_xls]7018"/>
      <sheetName val="Back_up23"/>
      <sheetName val="Annex_1_Sect_3a24"/>
      <sheetName val="Annex_1_Sect_3a_124"/>
      <sheetName val="Annex_1_Sect_3b24"/>
      <sheetName val="Annex_1_Sect_3c24"/>
      <sheetName val="HOURLY_RATES24"/>
      <sheetName val="Risk_Breakdown_Structure22"/>
      <sheetName val="Common_Variables23"/>
      <sheetName val="INDIGINEOUS_ITEMS_23"/>
      <sheetName val="SITE_WORK23"/>
      <sheetName val="PT_141-_Site_A_Landscape23"/>
      <sheetName val="train_cash23"/>
      <sheetName val="accom_cash23"/>
      <sheetName val="d-safe_DELUXE23"/>
      <sheetName val="GPL_Revenu_Update23"/>
      <sheetName val="DO_NOT_TOUCH23"/>
      <sheetName val="Work_Type23"/>
      <sheetName val="Duct_Accesories23"/>
      <sheetName val="AREA_OF_APPLICATION22"/>
      <sheetName val="????_???_??23"/>
      <sheetName val="Labour_&amp;_Plant23"/>
      <sheetName val="Ave_wtd_rates23"/>
      <sheetName val="Debits_as_on_12_04_0823"/>
      <sheetName val="STAFFSCHED_23"/>
      <sheetName val="TRIAL_BALANCE23"/>
      <sheetName val="PROJECT_BRIEF(EX_NEW)23"/>
      <sheetName val="Geneí¬_i22"/>
      <sheetName val="Cashflow_projection18"/>
      <sheetName val="steel_total22"/>
      <sheetName val="ELE_BOQ22"/>
      <sheetName val="Resumo_Empreitadas19"/>
      <sheetName val="Floor_Box_20"/>
      <sheetName val="PPA_Summary19"/>
      <sheetName val="Mix_Design19"/>
      <sheetName val="Equipment_Rates18"/>
      <sheetName val="[SHOPLIST_xls][SHOPLIST_xls][18"/>
      <sheetName val="E_H_-_H__W_P_18"/>
      <sheetName val="E__H__Treatment_for_pile_cap18"/>
      <sheetName val="Z-_GENERAL_PRICE_SUMMARY19"/>
      <sheetName val="[SHOPLIST_xls]/VWVU))tÏØ0_195"/>
      <sheetName val="[SHOPLIST_xls]/VWVU))tÏØ0_196"/>
      <sheetName val="%_prog_figs_-u5_and_total19"/>
      <sheetName val="[SHOPLIST_xls][SHOPLIST_xls]646"/>
      <sheetName val="Area_Breakdown_PER_LEVEL_LINK18"/>
      <sheetName val="CF_Input18"/>
      <sheetName val="DATA_INPUT18"/>
      <sheetName val="Vordruck-Nr__7_1_3_D18"/>
      <sheetName val="M&amp;A_D18"/>
      <sheetName val="M&amp;A_E18"/>
      <sheetName val="M&amp;A_G18"/>
      <sheetName val="[SHOPLIST_xls]70,18"/>
      <sheetName val="Base_BM-rebar18"/>
      <sheetName val="Data_Sheet18"/>
      <sheetName val="Materials_18"/>
      <sheetName val="Form_618"/>
      <sheetName val="Risk_Register18"/>
      <sheetName val="Revised_Front_Page18"/>
      <sheetName val="Diff_Run01&amp;Run0218"/>
      <sheetName val="CCS_Summary18"/>
      <sheetName val="1_Carillion_Staff18"/>
      <sheetName val="_2_Staff_&amp;_Gen_labour18"/>
      <sheetName val="3_Offices18"/>
      <sheetName val="4_TempServ18"/>
      <sheetName val="__5_Temp_Wks18"/>
      <sheetName val="_6_Addn_Plant18"/>
      <sheetName val="_7__Transport18"/>
      <sheetName val="_8_Testing18"/>
      <sheetName val="9__Miscellaneous18"/>
      <sheetName val="10__Design18"/>
      <sheetName val="_11_Insurances18"/>
      <sheetName val="_12_Client_Req_18"/>
      <sheetName val="Risk_List18"/>
      <sheetName val="Track_of_Changes18"/>
      <sheetName val="Bill_8_Doors_&amp;_Windows18"/>
      <sheetName val="Bill_9_Finishes_18"/>
      <sheetName val="Bill_10_Specialities18"/>
      <sheetName val="Contract_Division16"/>
      <sheetName val="SubContract_Type16"/>
      <sheetName val="Service_Type16"/>
      <sheetName val="PRICE_INFO15"/>
      <sheetName val="RC_SUMMARY15"/>
      <sheetName val="LABOUR_PRODUCTIVITY-TAV15"/>
      <sheetName val="MATERIAL_PRICES15"/>
      <sheetName val="P-100_MRF_DB_R115"/>
      <sheetName val="1_2_Staff_Schedule19"/>
      <sheetName val="Attach_4-1815"/>
      <sheetName val="tender_allowances18"/>
      <sheetName val="_Summary_BKG_03418"/>
      <sheetName val="BILL_3R18"/>
      <sheetName val="BLOCK-A_(MEA_SHEET)18"/>
      <sheetName val="Cost_Heading15"/>
      <sheetName val="Labour_Costs18"/>
      <sheetName val="Ewaan_Show_Kitchen_(2)15"/>
      <sheetName val="Cash_Flow_Working15"/>
      <sheetName val="MN_T_B_15"/>
      <sheetName val="D_&amp;_W_sizes15"/>
      <sheetName val="SOPMA_DD15"/>
      <sheetName val="[SHOPLIST_xls]/VWVU))tÏØ0_197"/>
      <sheetName val="[SHOPLIST_xls]/VWVU))tÏØ0_198"/>
      <sheetName val="Qtys_ZamZam_(Del__before)15"/>
      <sheetName val="Qtys_Relocation_(Del_before)15"/>
      <sheetName val="_Qtys_Sub_&amp;_Tents_(Del__befor15"/>
      <sheetName val="Qtys__Signages_(Del__before)15"/>
      <sheetName val="Qtys_Temporary_Passages_(Del)15"/>
      <sheetName val="_Qtys_Ser__Rooms_(Del_before)15"/>
      <sheetName val="Div_07_Thermal_&amp;_Moisture9"/>
      <sheetName val="Sheet_Index8"/>
      <sheetName val="Site_Dev_BOQ18"/>
      <sheetName val="Trade_Summary8"/>
      <sheetName val="Data_I_(2)15"/>
      <sheetName val="rEFERENCES_15"/>
      <sheetName val="[SHOPLIST_xls]/VWVU))tÏØ0_199"/>
      <sheetName val="[SHOPLIST_xls]/VWVU))tÏØ0_200"/>
      <sheetName val="BOQ_(2)9"/>
      <sheetName val="LABOUR_RATE9"/>
      <sheetName val="Material_Rate9"/>
      <sheetName val="Labor_abs-PW9"/>
      <sheetName val="Labor_abs-NMR9"/>
      <sheetName val="Combined_Results_9"/>
      <sheetName val="precast_RC_element9"/>
      <sheetName val="pile_Fabrication9"/>
      <sheetName val="New_Bld9"/>
      <sheetName val="Finansal_tamamlanma_Eğrisi9"/>
      <sheetName val="Status_Summary9"/>
      <sheetName val="Dash_board18"/>
      <sheetName val="2F_회의실견적(5_14_일대)11"/>
      <sheetName val="_HIT-&gt;HMC_견적(3900)11"/>
      <sheetName val="Appendix_B11"/>
      <sheetName val="Labour_Rate_15"/>
      <sheetName val="kppl_pl9"/>
      <sheetName val="Basic_Rates9"/>
      <sheetName val="2_Plex9"/>
      <sheetName val="Sheet1_(2)9"/>
      <sheetName val="4_Plex9"/>
      <sheetName val="6_Plex_9"/>
      <sheetName val="Detailed_Summary9"/>
      <sheetName val="Sheet1_(3)9"/>
      <sheetName val="Sheet1_(4)9"/>
      <sheetName val="May_0510"/>
      <sheetName val="April_0510"/>
      <sheetName val="Aug_0510"/>
      <sheetName val="July_0510"/>
      <sheetName val="June_0510"/>
      <sheetName val="Nov_0510"/>
      <sheetName val="Oct_0510"/>
      <sheetName val="Sep_0510"/>
      <sheetName val="Dropdown_List9"/>
      <sheetName val="1_-_Main_Building9"/>
      <sheetName val="1_-_Summary9"/>
      <sheetName val="2_-_Landscaping_Works9"/>
      <sheetName val="2_-_Summary9"/>
      <sheetName val="4_-_Bldg_Infra9"/>
      <sheetName val="4_-_Summary9"/>
      <sheetName val="Asset_Allocation_(CR)9"/>
      <sheetName val="Project_Benchmarking9"/>
      <sheetName val="Dashboard_(1)9"/>
      <sheetName val="VO_Agreed_to_Unifier_Sum9"/>
      <sheetName val="VO_Not_yet_Agreed_to_Unifier9"/>
      <sheetName val="VO_Anticipated_to_Unifier9"/>
      <sheetName val="EW_to_Unifier9"/>
      <sheetName val="Prov_Sums9"/>
      <sheetName val="Other_Amounts9"/>
      <sheetName val="Summary_8"/>
      <sheetName val="B04-A_-_DIA_SUDEER8"/>
      <sheetName val="04D_-_Tanmyat8"/>
      <sheetName val="13-_B04-B_&amp;_C8"/>
      <sheetName val="_SITE_09_B04-B&amp;C-AFAQ8"/>
      <sheetName val="CONSTRUCTION_COMPONENT8"/>
      <sheetName val="HB_CEC_schd_4_29"/>
      <sheetName val="HB_CEC_schd_4_39"/>
      <sheetName val="HB_CEC_schd_5_29"/>
      <sheetName val="HB_CEC_schd_6_29"/>
      <sheetName val="HB_CEC_schd_7_29"/>
      <sheetName val="HB_CEC_schd_9_29"/>
      <sheetName val="Doha_Farm9"/>
      <sheetName val="B-3_2_EB8"/>
      <sheetName val="Balance_Sheet8"/>
      <sheetName val="Other_Cost_Norms7"/>
      <sheetName val="[SHOPLIST_xls]/VWVU))tÏØ0_201"/>
      <sheetName val="[SHOPLIST_xls]/VWVU))tÏØ0_202"/>
      <sheetName val="[SHOPLIST_xls]/VWVU))tÏØ0_203"/>
      <sheetName val="AOP_Summary-210"/>
      <sheetName val="Estimate_for_approval8"/>
      <sheetName val="New_Rates8"/>
      <sheetName val="Labour_Rates8"/>
      <sheetName val="Status_8"/>
      <sheetName val="CLIENT_BUDGET8"/>
      <sheetName val="Reco-June_20198"/>
      <sheetName val="REMINING_PROGRESS8"/>
      <sheetName val="OS&amp;E__IT8"/>
      <sheetName val="PAID_AMOUNT8"/>
      <sheetName val="IPA_218"/>
      <sheetName val="Order_by_owner8"/>
      <sheetName val="PERLIM__Sammary8"/>
      <sheetName val="RECOVER_OF_DOUBLE_PAYMENT8"/>
      <sheetName val="rathath_al_matar8"/>
      <sheetName val="INTERNAL_LINE_8"/>
      <sheetName val="MINOVA_AL_DEYAR8"/>
      <sheetName val="BLUE_RHINE8"/>
      <sheetName val="NATIONAL_PAINT8"/>
      <sheetName val="FIRE_RATED8"/>
      <sheetName val="CIF_COST_ITEM7"/>
      <sheetName val="Rates_for_public_areas7"/>
      <sheetName val="[SHOPLIST_xls]/VWVU))tÏØ0_204"/>
      <sheetName val="[SHOPLIST_xls]/VWVU))tÏØ0_205"/>
      <sheetName val="MAIN_SUMMARY7"/>
      <sheetName val="[SHOPLIST_xls][SHOPLIST_xls]/V7"/>
      <sheetName val="Sec__A-PQ9"/>
      <sheetName val="Preamble_B9"/>
      <sheetName val="Sec__C-Dayworks9"/>
      <sheetName val="d5_9"/>
      <sheetName val="Tender_Docs8"/>
      <sheetName val="Miral_Emails8"/>
      <sheetName val="LOAs_(061619)8"/>
      <sheetName val="Contract_Conditions_(Tender)8"/>
      <sheetName val="Contract_Qualifications8"/>
      <sheetName val="YVPI_&amp;_GII8"/>
      <sheetName val="LOA_(live_sheet)8"/>
      <sheetName val="LOA_Log_(082419)8"/>
      <sheetName val="Key_Docs_Ref_8"/>
      <sheetName val="To_Mr__Boota_(072519)8"/>
      <sheetName val="Core_Data7"/>
      <sheetName val="Abs_PMRL7"/>
      <sheetName val="B2-DV_No_027"/>
      <sheetName val="TB_ALJADA7"/>
      <sheetName val="Plot_Area7"/>
      <sheetName val="Closing_entries7"/>
      <sheetName val="Executive_Summary7"/>
      <sheetName val="Sales_Tracking_Report_(STR)7"/>
      <sheetName val="Blocking_Tracking_Report_(BTR)7"/>
      <sheetName val="Bill_No_17"/>
      <sheetName val="[SHOPLIST_xls]70,/0s«iÆøí¬8"/>
      <sheetName val="[SHOPLIST_xls][SH8"/>
      <sheetName val="[SHOPLIST_xls]70_8"/>
      <sheetName val="MASTER_RATE_ANALYSIS8"/>
      <sheetName val="Basic_Rate8"/>
      <sheetName val="P-Ins_&amp;_Bonds8"/>
      <sheetName val="Recon_Template7"/>
      <sheetName val="DIV_01_General_Requirements7"/>
      <sheetName val="Bill_(1)_Main_Building7"/>
      <sheetName val="Bill_(2)_General_Site_&amp;_Parkin7"/>
      <sheetName val="wd_points7"/>
      <sheetName val="Bill_(3)_Guest_House7"/>
      <sheetName val="Bill_(4)_Family_Buildings7"/>
      <sheetName val="Bill_(5)_Villa_Buildings7"/>
      <sheetName val="Bill_(6)_Entrance_Building7"/>
      <sheetName val="Bill_(7)_Masjid7"/>
      <sheetName val="Bill_(8)_Auditorium7"/>
      <sheetName val="Bill_(9)_Site_Prep__&amp;_Roadway7"/>
      <sheetName val="Summary_Cost7"/>
      <sheetName val="lighting_points7"/>
      <sheetName val="ESTIMATE_(2)7"/>
      <sheetName val="COM_Summary7"/>
      <sheetName val="Comp_equip7"/>
      <sheetName val="SITE_WORKS7"/>
      <sheetName val="WOOD_WORK7"/>
      <sheetName val="THERMAL_&amp;_MOISTURE_7"/>
      <sheetName val="DOORS_&amp;_WINDOWS7"/>
      <sheetName val="Additional_Items7"/>
      <sheetName val="P15_Cost_Implications7"/>
      <sheetName val="P15_uPVC_ducts-Rate_Summary7"/>
      <sheetName val="P13_uPVC_ducts7"/>
      <sheetName val="P13_Mass_Concrete7"/>
      <sheetName val="P13_Imported_Fill7"/>
      <sheetName val="P14_uPVC_ducts7"/>
      <sheetName val="P14_Mass_Concrete7"/>
      <sheetName val="P14_Imported_Fill7"/>
      <sheetName val="P14_Sand_bed_to_cable7"/>
      <sheetName val="P15_uPVC_ducts7"/>
      <sheetName val="Master_data7"/>
      <sheetName val="[SHOPLIST_xls]/VWVU))tÏØ0_206"/>
      <sheetName val="[SHOPLIST_xls]/VWVU))tÏØ0_207"/>
      <sheetName val="Quotation_FM_administration7"/>
      <sheetName val="Quotation_Visitor_and_Sec7"/>
      <sheetName val="Service_Charge7"/>
      <sheetName val="CABLES_7"/>
      <sheetName val="Quotation_Offices_108,9,10,11)7"/>
      <sheetName val="Quotation_modification7"/>
      <sheetName val="L_(4)7"/>
      <sheetName val="P1926-H2B_Pkg_2A&amp;2B7"/>
      <sheetName val="P1940-H2B_Pkg_1_Guestrooms7"/>
      <sheetName val="BOQ_1_927"/>
      <sheetName val="Ref_Arch7"/>
      <sheetName val="Portfolio_List7"/>
      <sheetName val="[SHOPLIST_xls]/VWVU))tÏØ0_208"/>
      <sheetName val="Staff_OLD_7"/>
      <sheetName val="개시대사_(2)7"/>
      <sheetName val="Appendix-A_-GRAND_SUMMARY7"/>
      <sheetName val="D9_(New_Rate)7"/>
      <sheetName val="WATER_DUCT_-_IC_217"/>
      <sheetName val="Initial_Data7"/>
      <sheetName val="Package_Status7"/>
      <sheetName val="Asset_Desc7"/>
      <sheetName val="Cumulative_Rail_7"/>
      <sheetName val="Data_7"/>
      <sheetName val="6_2_Floor_Finishes7"/>
      <sheetName val="BUAs_and_Sales_Forecast7"/>
      <sheetName val="Lagoons_Breakdown_Prices7"/>
      <sheetName val="Cover_HW_Z2_7"/>
      <sheetName val="TOTAL_WORK7"/>
      <sheetName val="part_37"/>
      <sheetName val="pile_Length_for_Easter_fence7"/>
      <sheetName val="Div_10-Specialities_7"/>
      <sheetName val="MALE_&amp;_FEMALE_7"/>
      <sheetName val="Div_Summary7"/>
      <sheetName val="_Estimate__7"/>
      <sheetName val="Equip_7"/>
      <sheetName val="[SHOPLIST_xls]70,/0s«i_x7"/>
      <sheetName val="Contractor_Application6"/>
      <sheetName val="08_MEP_Summary6"/>
      <sheetName val="Addnl_works6"/>
      <sheetName val="B3__Material_on_Site-Detail6"/>
      <sheetName val="[SHOPLIST_xls]70_x005f_x0000_,/0_x005"/>
      <sheetName val="[SHOPLIST_xls]/VWVU))tÏØ0_209"/>
      <sheetName val="[SHOPLIST_xls]/VWVU))tÏØ0_210"/>
      <sheetName val="[SHOPLIST_xls]/VWVU))tÏØ0_211"/>
      <sheetName val="[SHOPLIST_xls]/VWVU))tÏØ0_212"/>
      <sheetName val="[SHOPLIST_xls]/VWVU))tÏØ0_213"/>
      <sheetName val="[SHOPLIST_xls]/VWVU))tÏØ0_214"/>
      <sheetName val="[SHOPLIST_xls]/VWVU))tÏØ0_215"/>
      <sheetName val="[SHOPLIST_xls]/VWVU))tÏØ0_216"/>
      <sheetName val="Drop_down5"/>
      <sheetName val="[SHOPLIST_xls][SHOPLIST_xls]647"/>
      <sheetName val="[SHOPLIST_xls][SHOPLIST_xls]648"/>
      <sheetName val="[SHOPLIST_xls][SHOPLIST_xls]649"/>
      <sheetName val="[SHOPLIST_xls][SHOPLIST_xls]650"/>
      <sheetName val="[SHOPLIST_xls][SHOPLIST_xls]651"/>
      <sheetName val="[SHOPLIST_xls][SHOPLIST_xls]652"/>
      <sheetName val="[SHOPLIST_xls][SHOPLIST_xls]653"/>
      <sheetName val="[SHOPLIST_xls][SHOPLIST_xls]654"/>
      <sheetName val="[SHOPLIST_xls][SHOPLIST_xls]655"/>
      <sheetName val="[SHOPLIST_xls][SHOPLIST_xls]656"/>
      <sheetName val="[SHOPLIST_xls][SHOPLIST_xls]657"/>
      <sheetName val="[SHOPLIST_xls][SHOPLIST_xls]658"/>
      <sheetName val="[SHOPLIST_xls][SHOPLIST_xls]659"/>
      <sheetName val="[SHOPLIST_xls][SHOPLIST_xls]660"/>
      <sheetName val="[SHOPLIST_xls][SHOPLIST_xls]661"/>
      <sheetName val="[SHOPLIST_xls][SHOPLIST_xls]662"/>
      <sheetName val="[SHOPLIST_xls][SHOPLIST_xls]663"/>
      <sheetName val="[SHOPLIST_xls][SHOPLIST_xls]664"/>
      <sheetName val="[SHOPLIST_xls][SHOPLIST_xls]665"/>
      <sheetName val="[SHOPLIST_xls][SHOPLIST_xls]666"/>
      <sheetName val="[SHOPLIST_xls][SHOPLIST_xls]667"/>
      <sheetName val="[SHOPLIST_xls][SHOPLIST_xls]668"/>
      <sheetName val="[SHOPLIST_xls][SHOPLIST_xls]669"/>
      <sheetName val="[SHOPLIST_xls][SHOPLIST_xls]670"/>
      <sheetName val="[SHOPLIST_xls][SHOPLIST_xls]671"/>
      <sheetName val="[SHOPLIST_xls][SHOPLIST_xls]672"/>
      <sheetName val="[SHOPLIST_xls][SHOPLIST_xls]673"/>
      <sheetName val="[SHOPLIST_xls][SHOPLIST_xls]674"/>
      <sheetName val="[SHOPLIST_xls][SHOPLIST_xls]675"/>
      <sheetName val="[SHOPLIST_xls][SHOPLIST_xls]676"/>
      <sheetName val="[SHOPLIST_xls][SHOPLIST_xls]677"/>
      <sheetName val="[SHOPLIST_xls][SHOPLIST_xls]678"/>
      <sheetName val="[SHOPLIST_xls][SHOPLIST_xls]679"/>
      <sheetName val="[SHOPLIST_xls][SHOPLIST_xls]680"/>
      <sheetName val="[SHOPLIST_xls][SHOPLIST_xls]681"/>
      <sheetName val="[SHOPLIST_xls][SHOPLIST_xls]682"/>
      <sheetName val="[SHOPLIST_xls][SHOPLIST_xls]683"/>
      <sheetName val="[SHOPLIST_xls][SHOPLIST_xls]684"/>
      <sheetName val="[SHOPLIST_xls][SHOPLIST_xls]685"/>
      <sheetName val="[SHOPLIST_xls][SHOPLIST_xls]686"/>
      <sheetName val="[SHOPLIST_xls][SHOPLIST_xls]687"/>
      <sheetName val="[SHOPLIST_xls][SHOPLIST_xls]688"/>
      <sheetName val="[SHOPLIST_xls][SHOPLIST_xls]689"/>
      <sheetName val="[SHOPLIST_xls][SHOPLIST_xls]690"/>
      <sheetName val="[SHOPLIST_xls][SHOPLIST_xls]691"/>
      <sheetName val="[SHOPLIST_xls][SHOPLIST_xls]692"/>
      <sheetName val="[SHOPLIST_xls][SHOPLIST_xls]693"/>
      <sheetName val="[SHOPLIST_xls][SHOPLIST_xls]694"/>
      <sheetName val="[SHOPLIST_xls][SHOPLIST_xls]695"/>
      <sheetName val="[SHOPLIST_xls][SHOPLIST_xls]696"/>
      <sheetName val="[SHOPLIST_xls][SHOPLIST_xls]697"/>
      <sheetName val="[SHOPLIST_xls][SHOPLIST_xls]698"/>
      <sheetName val="[SHOPLIST_xls][SHOPLIST_xls]699"/>
      <sheetName val="[SHOPLIST_xls][SHOPLIST_xls]700"/>
      <sheetName val="[SHOPLIST_xls][SHOPLIST_xls]800"/>
      <sheetName val="[SHOPLIST_xls][SHOPLIST_xls]801"/>
      <sheetName val="[SHOPLIST_xls][SHOPLIST_xls]802"/>
      <sheetName val="[SHOPLIST_xls][SHOPLIST_xls]803"/>
      <sheetName val="[SHOPLIST_xls][SHOPLIST_xls]804"/>
      <sheetName val="[SHOPLIST_xls][SHOPLIST_xls]805"/>
      <sheetName val="[SHOPLIST_xls][SHOPLIST_xls]806"/>
      <sheetName val="[SHOPLIST_xls][SHOPLIST_xls]807"/>
      <sheetName val="[SHOPLIST_xls][SHOPLIST_xls]808"/>
      <sheetName val="[SHOPLIST_xls][SHOPLIST_xls]809"/>
      <sheetName val="[SHOPLIST_xls][SHOPLIST_xls]810"/>
      <sheetName val="[SHOPLIST_xls][SHOPLIST_xls]811"/>
      <sheetName val="[SHOPLIST_xls][SHOPLIST_xls]812"/>
      <sheetName val="[SHOPLIST_xls][SHOPLIST_xls]813"/>
      <sheetName val="[SHOPLIST_xls][SHOPLIST_xls]814"/>
      <sheetName val="[SHOPLIST_xls][SHOPLIST_xls]815"/>
      <sheetName val="[SHOPLIST_xls][SHOPLIST_xls]816"/>
      <sheetName val="[SHOPLIST_xls][SHOPLIST_xls]817"/>
      <sheetName val="[SHOPLIST_xls][SHOPLIST_xls]818"/>
      <sheetName val="[SHOPLIST_xls][SHOPLIST_xls]819"/>
      <sheetName val="[SHOPLIST_xls][SHOPLIST_xls]820"/>
      <sheetName val="[SHOPLIST_xls][SHOPLIST_xls]821"/>
      <sheetName val="[SHOPLIST_xls][SHOPLIST_xls]822"/>
      <sheetName val="[SHOPLIST_xls][SHOPLIST_xls]823"/>
      <sheetName val="[SHOPLIST_xls][SHOPLIST_xls]824"/>
      <sheetName val="[SHOPLIST_xls][SHOPLIST_xls]825"/>
      <sheetName val="[SHOPLIST_xls][SHOPLIST_xls]826"/>
      <sheetName val="[SHOPLIST_xls][SHOPLIST_xls]827"/>
      <sheetName val="[SHOPLIST_xls][SHOPLIST_xls]828"/>
      <sheetName val="[SHOPLIST_xls][SHOPLIST_xls]829"/>
      <sheetName val="[SHOPLIST_xls][SHOPLIST_xls]830"/>
      <sheetName val="[SHOPLIST_xls][SHOPLIST_xls]831"/>
      <sheetName val="[SHOPLIST_xls][SHOPLIST_xls]832"/>
      <sheetName val="[SHOPLIST_xls][SHOPLIST_xls]833"/>
      <sheetName val="[SHOPLIST_xls][SHOPLIST_xls]834"/>
      <sheetName val="[SHOPLIST_xls][SHOPLIST_xls]835"/>
      <sheetName val="[SHOPLIST_xls][SHOPLIST_xls]836"/>
      <sheetName val="[SHOPLIST_xls][SHOPLIST_xls]837"/>
      <sheetName val="[SHOPLIST_xls][SHOPLIST_xls]838"/>
      <sheetName val="[SHOPLIST_xls][SHOPLIST_xls]839"/>
      <sheetName val="[SHOPLIST_xls][SHOPLIST_xls]840"/>
      <sheetName val="[SHOPLIST_xls][SHOPLIST_xls]841"/>
      <sheetName val="[SHOPLIST_xls][SHOPLIST_xls]842"/>
      <sheetName val="[SHOPLIST_xls][SHOPLIST_xls]843"/>
      <sheetName val="[SHOPLIST_xls][SHOPLIST_xls]844"/>
      <sheetName val="[SHOPLIST_xls][SHOPLIST_xls]845"/>
      <sheetName val="[SHOPLIST_xls][SHOPLIST_xls]846"/>
      <sheetName val="[SHOPLIST_xls][SHOPLIST_xls]847"/>
      <sheetName val="[SHOPLIST_xls][SHOPLIST_xls]848"/>
      <sheetName val="[SHOPLIST_xls][SHOPLIST_xls]849"/>
      <sheetName val="[SHOPLIST_xls][SHOPLIST_xls]850"/>
      <sheetName val="[SHOPLIST_xls][SHOPLIST_xls]851"/>
      <sheetName val="[SHOPLIST_xls][SHOPLIST_xls]852"/>
      <sheetName val="[SHOPLIST_xls][SHOPLIST_xls]853"/>
      <sheetName val="[SHOPLIST_xls][SHOPLIST_xls]854"/>
      <sheetName val="[SHOPLIST_xls][SHOPLIST_xls]855"/>
      <sheetName val="[SHOPLIST_xls][SHOPLIST_xls]856"/>
      <sheetName val="[SHOPLIST_xls][SHOPLIST_xls]857"/>
      <sheetName val="[SHOPLIST_xls][SHOPLIST_xls]858"/>
      <sheetName val="[SHOPLIST_xls][SHOPLIST_xls]859"/>
      <sheetName val="[SHOPLIST_xls][SHOPLIST_xls]860"/>
      <sheetName val="[SHOPLIST_xls][SHOPLIST_xls]861"/>
      <sheetName val="[SHOPLIST_xls][SHOPLIST_xls]862"/>
      <sheetName val="[SHOPLIST_xls][SHOPLIST_xls]863"/>
      <sheetName val="[SHOPLIST_xls][SHOPLIST_xls]864"/>
      <sheetName val="[SHOPLIST_xls][SHOPLIST_xls]865"/>
      <sheetName val="[SHOPLIST_xls][SHOPLIST_xls]866"/>
      <sheetName val="[SHOPLIST_xls][SHOPLIST_xls]867"/>
      <sheetName val="[SHOPLIST_xls][SHOPLIST_xls]868"/>
      <sheetName val="[SHOPLIST_xls][SHOPLIST_xls]869"/>
      <sheetName val="[SHOPLIST_xls][SHOPLIST_xls]870"/>
      <sheetName val="[SHOPLIST_xls][SHOPLIST_xls]871"/>
      <sheetName val="[SHOPLIST_xls][SHOPLIST_xls]872"/>
      <sheetName val="[SHOPLIST_xls][SHOPLIST_xls]873"/>
      <sheetName val="[SHOPLIST_xls]70,/0s«iÆøí¬i114"/>
      <sheetName val="[SHOPLIST_xls]70,/0s«_iÆø_í¬6"/>
      <sheetName val="[SHOPLIST_xls]70,/0s«iÆøí¬i210"/>
      <sheetName val="[SHOPLIST_xls]70,/0s«iÆøí¬i36"/>
      <sheetName val="[SHOPLIST_xls][SHOPLIST_xls]874"/>
      <sheetName val="S-Curve_Update5"/>
      <sheetName val="VESSELS_5"/>
      <sheetName val="FLOOR_AND_CEILING5"/>
      <sheetName val="area_comp_2011_01_18_(2)5"/>
      <sheetName val="drop_down_lists5"/>
      <sheetName val="PH_55"/>
      <sheetName val="Admin_TAKE_OFF5"/>
      <sheetName val="[SHOPLIST_xls][SHOPLIST_xls]875"/>
      <sheetName val="[SHOPLIST_xls][SHOPLIST_xls]876"/>
      <sheetName val="[SHOPLIST_xls][SHOPLIST_xls]877"/>
      <sheetName val="[SHOPLIST_xls][SHOPLIST_xls]878"/>
      <sheetName val="[SHOPLIST_xls][SHOPLIST_xls]879"/>
      <sheetName val="[SHOPLIST_xls][SHOPLIST_xls]880"/>
      <sheetName val="[SHOPLIST_xls][SHOPLIST_xls]881"/>
      <sheetName val="[SHOPLIST_xls][SHOPLIST_xls]882"/>
      <sheetName val="Spacing_of_Delineators4"/>
      <sheetName val="EATON_SUMMARY5"/>
      <sheetName val="Outline_Cost_-_Five_star_Hotel5"/>
      <sheetName val="Schedules_PL4"/>
      <sheetName val="Schedules_BS4"/>
      <sheetName val="[SHOPLIST_xls][SHOPLIST_xls]883"/>
      <sheetName val="[SHOPLIST_xls]/VWVU))6"/>
      <sheetName val="_boaboard_(1)2"/>
      <sheetName val="[SHOPLIST_xls][SHOPLIST_xls]884"/>
      <sheetName val="[SHOPLIST_xls][SHOPLIST_xls]885"/>
      <sheetName val="[SHOPLIST_xls][SHOPLIST_xls]886"/>
      <sheetName val="[SHOPLIST_xls][SHOPLIST_xls]887"/>
      <sheetName val="[SHOPLIST_xls][SHOPLIST_xls]888"/>
      <sheetName val="[SHOPLIST_xls][SHOPLIST_xls]889"/>
      <sheetName val="[SHOPLIST_xls][SHOPLIST_xls]890"/>
      <sheetName val="[SHOPLIST_xls][SHOPLIST_xls]891"/>
      <sheetName val="[SHOPLIST_xls][SHOPLIST_xls]892"/>
      <sheetName val="[SHOPLIST_xls][SHOPLIST_xls]893"/>
      <sheetName val="[SHOPLIST_xls][SHOPLIST_xls]894"/>
      <sheetName val="[SHOPLIST_xls][SHOPLIST_xls]895"/>
      <sheetName val="[SHOPLIST_xls][SHOPLIST_xls]896"/>
      <sheetName val="[SHOPLIST_xls][SHOPLIST_xls]897"/>
      <sheetName val="[SHOPLIST_xls][SHOPLIST_xls]898"/>
      <sheetName val="[SHOPLIST_xls][SHOPLIST_xls]899"/>
      <sheetName val="[SHOPLIST_xls][SHOPLIST_xls]900"/>
      <sheetName val="[SHOPLIST_xls][SHOPLIST_xls]901"/>
      <sheetName val="[SHOPLIST_xls][SHOPLIST_xls]902"/>
      <sheetName val="[SHOPLIST_xls][SHOPLIST_xls]903"/>
      <sheetName val="[SHOPLIST_xls][SHOPLIST_xls]904"/>
      <sheetName val="[SHOPLIST_xls][SHOPLIST_xls]905"/>
      <sheetName val="[SHOPLIST_xls][SHOPLIST_xls]906"/>
      <sheetName val="[SHOPLIST_xls][SHOPLIST_xls]907"/>
      <sheetName val="[SHOPLIST_xls][SHOPLIST_xls]908"/>
      <sheetName val="[SHOPLIST_xls][SHOPLIST_xls]909"/>
      <sheetName val="[SHOPLIST_xls][SHOPLIST_xls]910"/>
      <sheetName val="[SHOPLIST_xls][SHOPLIST_xls]911"/>
      <sheetName val="[SHOPLIST_xls][SHOPLIST_xls]912"/>
      <sheetName val="[SHOPLIST_xls][SHOPLIST_xls]913"/>
      <sheetName val="[SHOPLIST_xls][SHOPLIST_xls]914"/>
      <sheetName val="[SHOPLIST_xls][SHOPLIST_xls]915"/>
      <sheetName val="[SHOPLIST_xls][SHOPLIST_xls]916"/>
      <sheetName val="[SHOPLIST_xls][SHOPLIST_xls]917"/>
      <sheetName val="[SHOPLIST_xls][SHOPLIST_xls]918"/>
      <sheetName val="[SHOPLIST_xls][SHOPLIST_xls]919"/>
      <sheetName val="[SHOPLIST_xls][SHOPLIST_xls]920"/>
      <sheetName val="[SHOPLIST_xls][SHOPLIST_xls]921"/>
      <sheetName val="II손익관리"/>
      <sheetName val="목표세부명세"/>
      <sheetName val="[SHOPLIST.xls]70?,/0?"/>
      <sheetName val="[SHOPLIST.xls]70?,/0?s«i_x"/>
      <sheetName val="[SHOPLIST.xls]70,/0"/>
      <sheetName val="Structural BOQ"/>
      <sheetName val="Masonry &amp; Plaster"/>
      <sheetName val="Advance_Recovery"/>
      <sheetName val="SC_Cost_FEB_03"/>
      <sheetName val="DVM_Sizing_Calculator-_10_ips_"/>
      <sheetName val="[SHOPLIST_xls]/VWVU))tÏØ0_217"/>
      <sheetName val="[SHOPLIST_xls]/VWVU))tÏØ0_218"/>
      <sheetName val="[SHOPLIST_xls]/VWVU))tÏØ0_219"/>
      <sheetName val="[SHOPLIST_xls]/VWVU))tÏØ0_220"/>
      <sheetName val="[SHOPLIST_xls]/VWVU))tÏØ0_221"/>
      <sheetName val="[SHOPLIST_xls]/VWVU))tÏØ0_222"/>
      <sheetName val="[SHOPLIST_xls]/VWVU))tÏØ0_223"/>
      <sheetName val="Fee_Rate_Summary"/>
      <sheetName val="P_Staff_fac"/>
      <sheetName val="Summary_year_Plan"/>
      <sheetName val="BS_"/>
      <sheetName val="Geneí¬_x005f_x0008_i??_x005f_x0014_?0_"/>
      <sheetName val="Geneí¬_x005f_x0008_i___x005f_x0014__0_"/>
      <sheetName val="Goc_CC"/>
      <sheetName val="Room_Type"/>
      <sheetName val="Basement2_DB"/>
      <sheetName val="_SHOPLIST_xls__VWVU))tÏØ0_101"/>
      <sheetName val="_SHOPLIST_xls__VWVU))tÏØ0_102"/>
      <sheetName val="_SHOPLIST_xls__VWVU))tÏØ0_103"/>
      <sheetName val="[SHOPLIST_xls]70___0_s__i____28"/>
      <sheetName val="footing_for_SP"/>
      <sheetName val="Macro_custom_function"/>
      <sheetName val="_N_Finansal_Eğri"/>
      <sheetName val="[SHOPLIST_xls]_VW__VU________19"/>
      <sheetName val="[SHOPLIST_xls]70_x005f_x0000___0_x_10"/>
      <sheetName val="[SHOPLIST_xls]70___0_s__i____29"/>
      <sheetName val="[SHOPLIST_xls]_VW__VU________20"/>
      <sheetName val="[SHOPLIST_xls]70___0_s__i____30"/>
      <sheetName val="[SHOPLIST_xls]_SHOPLIST_xl_1080"/>
      <sheetName val="[SHOPLIST_xls]_SHOPLIST_xl_1081"/>
      <sheetName val="[SHOPLIST_xls]_SHOPLIST_xl_1082"/>
      <sheetName val="[SHOPLIST_xls]_SHOPLIST_xl_1083"/>
      <sheetName val="[SHOPLIST_xls]_SHOPLIST_xl_1084"/>
      <sheetName val="[SHOPLIST_xls]_SHOPLIST_xl_1085"/>
      <sheetName val="[SHOPLIST_xls]_SHOPLIST_xl_1086"/>
      <sheetName val="[SHOPLIST_xls]_SHOPLIST_xl_1087"/>
      <sheetName val="[SHOPLIST_xls]_SHOPLIST_xl_1088"/>
      <sheetName val="[SHOPLIST_xls]_SHOPLIST_xl_1089"/>
      <sheetName val="[SHOPLIST_xls]_SHOPLIST_xl_1090"/>
      <sheetName val="[SHOPLIST_xls]_SHOPLIST_xl_1091"/>
      <sheetName val="[SHOPLIST_xls]_SHOPLIST_xl_1092"/>
      <sheetName val="[SHOPLIST_xls]_SHOPLIST_xl_1093"/>
      <sheetName val="[SHOPLIST_xls]_SHOPLIST_xl_1094"/>
      <sheetName val="[SHOPLIST_xls]_SHOPLIST_xl_1095"/>
      <sheetName val="[SHOPLIST_xls]_SHOPLIST_xl_1096"/>
      <sheetName val="[SHOPLIST_xls]_SHOPLIST_xl_1097"/>
      <sheetName val="[SHOPLIST_xls]_SHOPLIST_xl_1098"/>
      <sheetName val="[SHOPLIST_xls]_SHOPLIST_xl_1099"/>
      <sheetName val="[SHOPLIST_xls]_SHOPLIST_xl_1100"/>
      <sheetName val="[SHOPLIST_xls]_SHOPLIST_xl_1101"/>
      <sheetName val="[SHOPLIST_xls]_SHOPLIST_xl_1102"/>
      <sheetName val="[SHOPLIST_xls]_SHOPLIST_xl_1103"/>
      <sheetName val="[SHOPLIST_xls]_SHOPLIST_xl_1104"/>
      <sheetName val="[SHOPLIST_xls]_SHOPLIST_xl_1105"/>
      <sheetName val="[SHOPLIST_xls]_SHOPLIST_xl_1106"/>
      <sheetName val="[SHOPLIST_xls]_SHOPLIST_xl_1107"/>
      <sheetName val="[SHOPLIST_xls]_SHOPLIST_xl_1108"/>
      <sheetName val="[SHOPLIST_xls]_SHOPLIST_xl_1109"/>
      <sheetName val="[SHOPLIST_xls]_SHOPLIST_xl_1110"/>
      <sheetName val="[SHOPLIST_xls]_SHOPLIST_xl_1111"/>
      <sheetName val="[SHOPLIST_xls]_SHOPLIST_xl_1112"/>
      <sheetName val="[SHOPLIST_xls]_SHOPLIST_xl_1113"/>
      <sheetName val="[SHOPLIST_xls]_SHOPLIST_xl_1114"/>
      <sheetName val="[SHOPLIST_xls]_SHOPLIST_xl_1115"/>
      <sheetName val="[SHOPLIST_xls]_SHOPLIST_xl_1116"/>
      <sheetName val="[SHOPLIST_xls]_SHOPLIST_xl_1117"/>
      <sheetName val="[SHOPLIST_xls]_SHOPLIST_xl_1118"/>
      <sheetName val="[SHOPLIST_xls]_SHOPLIST_xl_1119"/>
      <sheetName val="[SHOPLIST_xls]_SHOPLIST_xl_1120"/>
      <sheetName val="[SHOPLIST_xls]_SHOPLIST_xl_1121"/>
      <sheetName val="[SHOPLIST_xls]_SHOPLIST_xl_1122"/>
      <sheetName val="[SHOPLIST_xls]_SHOPLIST_xl_1123"/>
      <sheetName val="[SHOPLIST_xls]_SHOPLIST_xl_1124"/>
      <sheetName val="[SHOPLIST_xls]_SHOPLIST_xl_1125"/>
      <sheetName val="[SHOPLIST_xls]_SHOPLIST_xl_1126"/>
      <sheetName val="[SHOPLIST_xls]_SHOPLIST_xl_1127"/>
      <sheetName val="[SHOPLIST_xls]_SHOPLIST_xl_1128"/>
      <sheetName val="[SHOPLIST_xls]_SHOPLIST_xl_1129"/>
      <sheetName val="[SHOPLIST_xls]_SHOPLIST_xl_1130"/>
      <sheetName val="[SHOPLIST_xls]_SHOPLIST_xl_1131"/>
      <sheetName val="[SHOPLIST_xls]_SHOPLIST_xl_1132"/>
      <sheetName val="[SHOPLIST_xls]_SHOPLIST_xl_1133"/>
      <sheetName val="[SHOPLIST_xls]_SHOPLIST_xl_1134"/>
      <sheetName val="[SHOPLIST_xls]_SHOPLIST_xl_1135"/>
      <sheetName val="[SHOPLIST_xls]_SHOPLIST_xl_1136"/>
      <sheetName val="[SHOPLIST_xls]_SHOPLIST_xl_1137"/>
      <sheetName val="[SHOPLIST_xls]_SHOPLIST_xl_1138"/>
      <sheetName val="[SHOPLIST_xls]_SHOPLIST_xl_1139"/>
      <sheetName val="[SHOPLIST_xls]_SHOPLIST_xl_1140"/>
      <sheetName val="[SHOPLIST_xls]_SHOPLIST_xl_1141"/>
      <sheetName val="Project Details"/>
      <sheetName val="Working"/>
      <sheetName val="Cont-1-Pipeline Civil Working"/>
      <sheetName val="List of Materials"/>
      <sheetName val="Project Flow Diagram"/>
      <sheetName val="CPM"/>
      <sheetName val="TOTAL COST OF PROJECT"/>
      <sheetName val="Rate Analysis for Civil Works"/>
      <sheetName val="Schedule info"/>
      <sheetName val="Total  Amount"/>
      <sheetName val="PMP"/>
      <sheetName val="ConferenceCentre______________2"/>
      <sheetName val="Back"/>
      <sheetName val="jobhist"/>
      <sheetName val="ProjInfo"/>
      <sheetName val="Rate (2)"/>
      <sheetName val="CERT.NO 1"/>
      <sheetName val="org"/>
      <sheetName val="Bill 2K"/>
      <sheetName val="1) COMMON FACILITIES"/>
      <sheetName val="Bldg Brkdown"/>
      <sheetName val="参数"/>
      <sheetName val="D.5 Bid statement"/>
      <sheetName val="计算表"/>
      <sheetName val="03定额库"/>
      <sheetName val="94定额库"/>
      <sheetName val="清单库"/>
      <sheetName val="工程量汇总表"/>
      <sheetName val="D.MAKAN"/>
      <sheetName val="Superstruc"/>
      <sheetName val="Data Input-A"/>
      <sheetName val="Sum cost"/>
      <sheetName val="#3E1_GCR"/>
      <sheetName val="Joseph_Record4"/>
      <sheetName val="_boaboard_(1)3"/>
      <sheetName val="DGG"/>
      <sheetName val="골조시행"/>
      <sheetName val="실행철강하도"/>
      <sheetName val="Kian Wan"/>
      <sheetName val="RT1_conc"/>
      <sheetName val="RT2_fmk"/>
      <sheetName val="RT2_conc"/>
      <sheetName val="S3_fmk"/>
      <sheetName val="S3_conc"/>
      <sheetName val="RT1_rebar"/>
      <sheetName val="RT2_rebar"/>
      <sheetName val="S3_rebar"/>
      <sheetName val="110 cs EW"/>
      <sheetName val="2851"/>
      <sheetName val="Blk A"/>
      <sheetName val="Bill  No. 4"/>
      <sheetName val="KỲ TT"/>
      <sheetName val="Joinery works"/>
      <sheetName val="Geneí¬_x005f_x005f_x005f_x005f_x005f_x005f_x005f_x005f_"/>
      <sheetName val="01. DATA"/>
      <sheetName val="_SHOPLIST.xls__SHOPLIST.xls_7_7"/>
      <sheetName val="_SHOPLIST.xls__SHOPLIST.xls___7"/>
      <sheetName val="_SHOPLIST.xls__SHOPLIST.xls___8"/>
      <sheetName val="_SHOPLIST.xls__SHOPLIST.xls___9"/>
      <sheetName val="_SHOPLIST.xls__SHOPLIST.xls__10"/>
      <sheetName val="_SHOPLIST.xls__SHOPLIST.xls_7_8"/>
      <sheetName val="_SHOPLIST.xls__SHOPLIST.xls_7_9"/>
      <sheetName val="_SHOPLIST.xls__SHOPLIST.xls__11"/>
      <sheetName val="_SHOPLIST.xls__SHOPLIST.xls__12"/>
      <sheetName val="_SHOPLIST.xls__SHOPLIST.xls__13"/>
      <sheetName val="_SHOPLIST.xls__SHOPLIST.xls__14"/>
      <sheetName val="_SHOPLIST.xls__SHOPLIST.xls__15"/>
      <sheetName val="_SHOPLIST.xls__SHOPLIST.xls__16"/>
      <sheetName val="_SHOPLIST.xls__SHOPLIST.xls__17"/>
      <sheetName val="DGchitiet "/>
      <sheetName val="Guneí¬_x005f_x0008_i_x005f_x0000__x005f_x0000__x0"/>
      <sheetName val="BOQ LT"/>
      <sheetName val="BP"/>
      <sheetName val="Abstract-2"/>
      <sheetName val="Shor &amp; Shuter"/>
      <sheetName val="nVision"/>
      <sheetName val="STR-Var"/>
      <sheetName val="Structure Progress"/>
      <sheetName val="Structure Exec Qty"/>
      <sheetName val="Structure Sub"/>
      <sheetName val="Structure Approval"/>
      <sheetName val="Structure BBS Qty"/>
      <sheetName val="Structure BBS Sub"/>
      <sheetName val="Structure BBS Approval"/>
      <sheetName val="Arch Approval"/>
      <sheetName val="Arch Qty"/>
      <sheetName val="Elec Qty"/>
      <sheetName val="Elec Progress"/>
      <sheetName val="Arch-Var"/>
      <sheetName val="Elec-Var"/>
      <sheetName val="Mech-Var"/>
      <sheetName val="Mech Qty"/>
      <sheetName val="Mech SUB"/>
      <sheetName val="Mech Progress"/>
      <sheetName val="Section(0)Preliminaries"/>
      <sheetName val="Section(1)Demolition"/>
      <sheetName val="Section(2)Exca "/>
      <sheetName val="Slide 6 - Returns &amp; NWC"/>
      <sheetName val="PE-F-42 Rev 01 Manpower"/>
      <sheetName val="GEN-TEC-02"/>
      <sheetName val="EPI Directo"/>
      <sheetName val="INSTRUCTIVO"/>
      <sheetName val="0-Datos de la Obra"/>
      <sheetName val="Gastos Generales"/>
      <sheetName val="1.1. Manpower(Data Ref)"/>
      <sheetName val="2.0 Section 2 Cover"/>
      <sheetName val="(COV)"/>
      <sheetName val="PCSum"/>
      <sheetName val="OSM"/>
      <sheetName val="ตารางส่วนลด EE."/>
      <sheetName val="FR"/>
      <sheetName val="frais VS BBI"/>
      <sheetName val="DB1"/>
      <sheetName val="DB10"/>
      <sheetName val="DB11"/>
      <sheetName val="DB12"/>
      <sheetName val="DB13"/>
      <sheetName val="DB14"/>
      <sheetName val="DB15"/>
      <sheetName val="DB16"/>
      <sheetName val="DB17"/>
      <sheetName val="DB18"/>
      <sheetName val="DB19"/>
      <sheetName val="DB2"/>
      <sheetName val="DB3"/>
      <sheetName val="DB4"/>
      <sheetName val="DB5"/>
      <sheetName val="DB6"/>
      <sheetName val="DB7"/>
      <sheetName val="DB8"/>
      <sheetName val="DB9"/>
      <sheetName val="PARAMETERS"/>
      <sheetName val="4300 UTILITY BLDG (2)"/>
      <sheetName val="JOB COSTING SHEET HVAC"/>
      <sheetName val="SUBCON OR OTHER"/>
      <sheetName val="CASH"/>
      <sheetName val="SSuppliers"/>
      <sheetName val="Supp of General Ledger"/>
      <sheetName val="3-1 GRN costing step 2"/>
      <sheetName val="LPO Compliment"/>
      <sheetName val="SUMMARYMCA"/>
      <sheetName val="IQAMA"/>
      <sheetName val="JULY19"/>
      <sheetName val="JULY26"/>
      <sheetName val="JULY5"/>
      <sheetName val="NOV1"/>
      <sheetName val="NOV15"/>
      <sheetName val="NOV22"/>
      <sheetName val="NOV23"/>
      <sheetName val="NOV29"/>
      <sheetName val="NOV7"/>
      <sheetName val="NOV8"/>
      <sheetName val="19"/>
      <sheetName val="20"/>
      <sheetName val="22"/>
      <sheetName val="23"/>
      <sheetName val="24"/>
      <sheetName val="25"/>
      <sheetName val="26"/>
      <sheetName val="Drop Down List"/>
      <sheetName val="Controls"/>
      <sheetName val="Planned"/>
      <sheetName val="Plants_Shrubs_Trees"/>
      <sheetName val="Planting_Data"/>
      <sheetName val="标号库"/>
      <sheetName val="单位库"/>
      <sheetName val="位置库"/>
      <sheetName val="Structure Bills Qty"/>
      <sheetName val="材料"/>
      <sheetName val="21"/>
      <sheetName val="Sheet366"/>
      <sheetName val="Sheet367"/>
      <sheetName val="Sheet370"/>
      <sheetName val="Sheet371"/>
      <sheetName val="Sheet372"/>
      <sheetName val="Sheet373"/>
      <sheetName val="Sheet374"/>
      <sheetName val="Sheet375"/>
      <sheetName val="Sheet359"/>
      <sheetName val="Sheet361"/>
      <sheetName val="Sheet378"/>
      <sheetName val="Sheet379"/>
      <sheetName val="Sheet380"/>
      <sheetName val="Sheet111"/>
      <sheetName val="5_1-AB"/>
      <sheetName val="Sheet388"/>
      <sheetName val="Mus &amp; DC"/>
      <sheetName val="SUM(D2)"/>
      <sheetName val="Workdone_MFI"/>
      <sheetName val="BIF"/>
      <sheetName val="Flr.Fin"/>
      <sheetName val="Inter unit set off"/>
      <sheetName val="Consolidated"/>
      <sheetName val="Bill No. 3 Podium"/>
      <sheetName val="ATD"/>
      <sheetName val="Op"/>
      <sheetName val="Details"/>
      <sheetName val="Proj Cost Sumry"/>
      <sheetName val="INS"/>
      <sheetName val="JUNE14"/>
      <sheetName val="JUNE16"/>
      <sheetName val="JUNE21"/>
      <sheetName val="JUNE28"/>
      <sheetName val="JUNE10"/>
      <sheetName val="JUNE3"/>
      <sheetName val="Sales &amp; Prod"/>
      <sheetName val="FORM-16"/>
      <sheetName val="SD Log"/>
      <sheetName val="Currency"/>
      <sheetName val="TOTAL MPR"/>
      <sheetName val="Mat_Cost1"/>
      <sheetName val="Cost_Any_"/>
      <sheetName val="12__Ins_&amp;_Bonds"/>
      <sheetName val="3__Staff_Facilities"/>
      <sheetName val="11__Clients_Requirements"/>
      <sheetName val="Legal_Risk_Analysis"/>
      <sheetName val="Measurment"/>
      <sheetName val="Parameter-Country codes"/>
      <sheetName val="[SHOPLIST.xls]70___0_s__i____52"/>
      <sheetName val="[SHOPLIST.xls]_VW__VU________30"/>
      <sheetName val="[SHOPLIST.xls]_VW__VU________31"/>
      <sheetName val="[SHOPLIST.xls]70_x005f_x0000___0_x_16"/>
      <sheetName val="[SHOPLIST.xls]70___0_s__i____53"/>
      <sheetName val="[SHOPLIST.xls]70___0_s__i____54"/>
      <sheetName val="[SHOPLIST.xls]_SHOPLIST_xl_3795"/>
      <sheetName val="[SHOPLIST.xls]_SHOPLIST_xl_3796"/>
      <sheetName val="[SHOPLIST.xls]_SHOPLIST_xl_3797"/>
      <sheetName val="[SHOPLIST.xls]_SHOPLIST_xl_3798"/>
      <sheetName val="[SHOPLIST.xls]_SHOPLIST_xl_3799"/>
      <sheetName val="[SHOPLIST.xls]_SHOPLIST_xl_3800"/>
      <sheetName val="[SHOPLIST.xls]_SHOPLIST_xl_3801"/>
      <sheetName val="[SHOPLIST.xls]_SHOPLIST_xl_3802"/>
      <sheetName val="[SHOPLIST.xls]_SHOPLIST_xl_3803"/>
      <sheetName val="[SHOPLIST.xls]_SHOPLIST_xl_3804"/>
      <sheetName val="[SHOPLIST.xls]_SHOPLIST_xl_3805"/>
      <sheetName val="[SHOPLIST.xls]_SHOPLIST_xl_3806"/>
      <sheetName val="[SHOPLIST.xls]_SHOPLIST_xl_3807"/>
      <sheetName val="[SHOPLIST.xls]_SHOPLIST_xl_3808"/>
      <sheetName val="[SHOPLIST.xls]_SHOPLIST_xl_3809"/>
      <sheetName val="[SHOPLIST.xls]_SHOPLIST_xl_3810"/>
      <sheetName val="[SHOPLIST.xls]_SHOPLIST_xl_3811"/>
      <sheetName val="[SHOPLIST.xls]_SHOPLIST_xl_3812"/>
      <sheetName val="[SHOPLIST.xls]_SHOPLIST_xl_3813"/>
      <sheetName val="[SHOPLIST.xls]_SHOPLIST_xl_3814"/>
      <sheetName val="[SHOPLIST.xls]_SHOPLIST_xl_3815"/>
      <sheetName val="[SHOPLIST.xls]_SHOPLIST_xl_3816"/>
      <sheetName val="[SHOPLIST.xls]_SHOPLIST_xl_3817"/>
      <sheetName val="[SHOPLIST.xls]_SHOPLIST_xl_3818"/>
      <sheetName val="[SHOPLIST.xls]_SHOPLIST_xl_3819"/>
      <sheetName val="[SHOPLIST.xls]_SHOPLIST_xl_3820"/>
      <sheetName val="[SHOPLIST.xls]_SHOPLIST_xl_3821"/>
      <sheetName val="[SHOPLIST.xls]_SHOPLIST_xl_3822"/>
      <sheetName val="[SHOPLIST.xls]_SHOPLIST_xl_3823"/>
      <sheetName val="[SHOPLIST.xls]_SHOPLIST_xl_3824"/>
      <sheetName val="[SHOPLIST.xls]_SHOPLIST_xl_3825"/>
      <sheetName val="[SHOPLIST.xls]_SHOPLIST_xl_3826"/>
      <sheetName val="[SHOPLIST.xls]_SHOPLIST_xl_3827"/>
      <sheetName val="[SHOPLIST.xls]_SHOPLIST_xl_3828"/>
      <sheetName val="[SHOPLIST.xls]_SHOPLIST_xl_3829"/>
      <sheetName val="[SHOPLIST.xls]_SHOPLIST_xl_3830"/>
      <sheetName val="[SHOPLIST.xls]_SHOPLIST_xl_3831"/>
      <sheetName val="[SHOPLIST.xls]_SHOPLIST_xl_3832"/>
      <sheetName val="[SHOPLIST.xls]_SHOPLIST_xl_3833"/>
      <sheetName val="[SHOPLIST.xls]_SHOPLIST_xl_3834"/>
      <sheetName val="[SHOPLIST.xls]_SHOPLIST_xl_3835"/>
      <sheetName val="[SHOPLIST.xls]_SHOPLIST_xl_3836"/>
      <sheetName val="[SHOPLIST.xls]_SHOPLIST_xl_3837"/>
      <sheetName val="[SHOPLIST.xls]_SHOPLIST_xl_3838"/>
      <sheetName val="[SHOPLIST.xls]_SHOPLIST_xl_3839"/>
      <sheetName val="[SHOPLIST.xls]_SHOPLIST_xl_3840"/>
      <sheetName val="[SHOPLIST.xls]_SHOPLIST_xl_3841"/>
      <sheetName val="[SHOPLIST.xls]_SHOPLIST_xl_3842"/>
      <sheetName val="[SHOPLIST.xls]_SHOPLIST_xl_3843"/>
      <sheetName val="[SHOPLIST.xls]_SHOPLIST_xl_3844"/>
      <sheetName val="[SHOPLIST.xls]_SHOPLIST_xl_3845"/>
      <sheetName val="[SHOPLIST.xls]_SHOPLIST_xl_3846"/>
      <sheetName val="[SHOPLIST.xls]_SHOPLIST_xl_3847"/>
      <sheetName val="[SHOPLIST.xls]_SHOPLIST_xl_3848"/>
      <sheetName val="[SHOPLIST.xls]_SHOPLIST_xl_3849"/>
      <sheetName val="[SHOPLIST.xls]_SHOPLIST_xl_3850"/>
      <sheetName val="[SHOPLIST.xls]_SHOPLIST_xl_3851"/>
      <sheetName val="[SHOPLIST.xls]_SHOPLIST_xl_3852"/>
      <sheetName val="[SHOPLIST.xls]_SHOPLIST_xl_3853"/>
      <sheetName val="[SHOPLIST.xls]_SHOPLIST_xl_3854"/>
      <sheetName val="[SHOPLIST.xls]_SHOPLIST_xl_3855"/>
      <sheetName val="[SHOPLIST.xls]_SHOPLIST_xl_3856"/>
      <sheetName val="[SHOPLIST.xls]_SHOPLIST_xl_3857"/>
      <sheetName val="[SHOPLIST.xls]_SHOPLIST_xl_3858"/>
      <sheetName val="[SHOPLIST.xls]_SHOPLIST_xl_3859"/>
      <sheetName val="[SHOPLIST.xls]_SHOPLIST_xl_3860"/>
      <sheetName val="[SHOPLIST.xls]_SHOPLIST_xl_3861"/>
      <sheetName val="[SHOPLIST.xls]_SHOPLIST_xl_3862"/>
      <sheetName val="[SHOPLIST.xls]_SHOPLIST_xl_3863"/>
      <sheetName val="[SHOPLIST.xls]_SHOPLIST_xl_3864"/>
      <sheetName val="[SHOPLIST.xls]_SHOPLIST_xl_3865"/>
      <sheetName val="[SHOPLIST.xls]_SHOPLIST_xl_3866"/>
      <sheetName val="[SHOPLIST.xls]_SHOPLIST_xl_3867"/>
      <sheetName val="[SHOPLIST.xls]_SHOPLIST_xl_3868"/>
      <sheetName val="[SHOPLIST.xls]_SHOPLIST_xl_3869"/>
      <sheetName val="[SHOPLIST.xls]_SHOPLIST_xl_3870"/>
      <sheetName val="[SHOPLIST.xls]_SHOPLIST_xl_3871"/>
      <sheetName val="[SHOPLIST.xls]_SHOPLIST_xl_3872"/>
      <sheetName val="[SHOPLIST.xls]_SHOPLIST_xl_3873"/>
      <sheetName val="[SHOPLIST.xls]_SHOPLIST_xl_3874"/>
      <sheetName val="[SHOPLIST.xls]_SHOPLIST_xl_3875"/>
      <sheetName val="[SHOPLIST.xls]_SHOPLIST_xl_3876"/>
      <sheetName val="[SHOPLIST.xls]_SHOPLIST_xl_3877"/>
      <sheetName val="[SHOPLIST.xls]_SHOPLIST_xl_3878"/>
      <sheetName val="[SHOPLIST.xls]_SHOPLIST_xl_3879"/>
      <sheetName val="[SHOPLIST.xls]_SHOPLIST_xl_3880"/>
      <sheetName val="[SHOPLIST.xls]_SHOPLIST_xl_3881"/>
      <sheetName val="[SHOPLIST.xls]_SHOPLIST_xl_3882"/>
      <sheetName val="[SHOPLIST.xls]_SHOPLIST_xl_3883"/>
      <sheetName val="[SHOPLIST.xls]_SHOPLIST_xl_3884"/>
      <sheetName val="[SHOPLIST.xls]_SHOPLIST_xl_3885"/>
      <sheetName val="[SHOPLIST.xls]_SHOPLIST_xl_3886"/>
      <sheetName val="[SHOPLIST.xls]_SHOPLIST_xl_3887"/>
      <sheetName val="[SHOPLIST.xls]_SHOPLIST_xl_3888"/>
      <sheetName val="[SHOPLIST.xls]_SHOPLIST_xl_3889"/>
      <sheetName val="[SHOPLIST.xls]_SHOPLIST_xl_3890"/>
      <sheetName val="[SHOPLIST.xls]_SHOPLIST_xl_3891"/>
      <sheetName val="[SHOPLIST.xls]_SHOPLIST_xl_3892"/>
      <sheetName val="[SHOPLIST.xls]_SHOPLIST_xl_3893"/>
      <sheetName val="[SHOPLIST.xls]_SHOPLIST_xl_3894"/>
      <sheetName val="[SHOPLIST.xls]_SHOPLIST_xl_3895"/>
      <sheetName val="[SHOPLIST.xls]_SHOPLIST_xl_3896"/>
      <sheetName val="[SHOPLIST.xls]_SHOPLIST_xl_3897"/>
      <sheetName val="[SHOPLIST.xls]_SHOPLIST_xl_3898"/>
      <sheetName val="[SHOPLIST.xls]_SHOPLIST_xl_3899"/>
      <sheetName val="[SHOPLIST.xls]_SHOPLIST_xl_3900"/>
      <sheetName val="[SHOPLIST.xls]_SHOPLIST_xl_3901"/>
      <sheetName val="[SHOPLIST.xls]_SHOPLIST_xl_3902"/>
      <sheetName val="[SHOPLIST.xls]_SHOPLIST_xl_3903"/>
      <sheetName val="[SHOPLIST.xls]_SHOPLIST_xl_3904"/>
      <sheetName val="[SHOPLIST.xls]_SHOPLIST_xl_3905"/>
      <sheetName val="[SHOPLIST.xls]_SHOPLIST_xl_3906"/>
      <sheetName val="[SHOPLIST.xls]_SHOPLIST_xl_3907"/>
      <sheetName val="[SHOPLIST.xls]_SHOPLIST_xl_3908"/>
      <sheetName val="[SHOPLIST.xls]_SHOPLIST_xl_3909"/>
      <sheetName val="[SHOPLIST.xls]_SHOPLIST_xl_3910"/>
      <sheetName val="[SHOPLIST.xls]_SHOPLIST_xl_3911"/>
      <sheetName val="[SHOPLIST.xls]_SHOPLIST_xl_3912"/>
      <sheetName val="[SHOPLIST.xls]_SHOPLIST_xl_3913"/>
      <sheetName val="[SHOPLIST.xls]_SHOPLIST_xl_3914"/>
      <sheetName val="[SHOPLIST.xls]_SHOPLIST_xl_3915"/>
      <sheetName val="[SHOPLIST.xls]_SHOPLIST_xl_3916"/>
      <sheetName val="[SHOPLIST.xls]_SHOPLIST_xl_3917"/>
      <sheetName val="[SHOPLIST.xls]_SHOPLIST_xl_3918"/>
      <sheetName val="[SHOPLIST.xls]_SHOPLIST_xl_3919"/>
      <sheetName val="[SHOPLIST.xls]_SHOPLIST_xl_3920"/>
      <sheetName val="[SHOPLIST.xls]_SHOPLIST_xl_3921"/>
      <sheetName val="[SHOPLIST.xls]70_x005f_x005f_x005f_x0000_15"/>
      <sheetName val="[SHOPLIST.xls]_SHOPLIST_xl_3922"/>
      <sheetName val="[SHOPLIST.xls]_SHOPLIST_xl_3923"/>
      <sheetName val="[SHOPLIST.xls]_SHOPLIST_xl_3924"/>
      <sheetName val="[SHOPLIST.xls]_SHOPLIST_xl_3925"/>
      <sheetName val="[SHOPLIST.xls]_SHOPLIST_xl_3926"/>
      <sheetName val="[SHOPLIST.xls]_SHOPLIST_xl_3927"/>
      <sheetName val="[SHOPLIST.xls]70___0_s__i____55"/>
      <sheetName val="[SHOPLIST.xls]_SHOPLIST_xl_3928"/>
      <sheetName val="[SHOPLIST.xls]_SHOPLIST_xl_3929"/>
      <sheetName val="[SHOPLIST.xls]_SHOPLIST_xl_3930"/>
      <sheetName val="[SHOPLIST.xls]_SHOPLIST_xl_3931"/>
      <sheetName val="[SHOPLIST.xls]_SHOPLIST_xl_3932"/>
      <sheetName val="[SHOPLIST.xls]_SHOPLIST_xl_3933"/>
      <sheetName val="[SHOPLIST.xls]_SHOPLIST_xl_3934"/>
      <sheetName val="[SHOPLIST.xls]_SHOPLIST_xl_3935"/>
      <sheetName val="[SHOPLIST.xls]_SHOPLIST_xl_3936"/>
      <sheetName val="[SHOPLIST.xls]_SHOPLIST_xl_3937"/>
      <sheetName val="[SHOPLIST.xls]_SHOPLIST_xl_3938"/>
      <sheetName val="[SHOPLIST.xls]_SHOPLIST_xl_3939"/>
      <sheetName val="[SHOPLIST.xls]_SHOPLIST_xl_3940"/>
      <sheetName val="[SHOPLIST.xls]_SHOPLIST_xl_3941"/>
      <sheetName val="[SHOPLIST.xls]_SHOPLIST_xl_3942"/>
      <sheetName val="[SHOPLIST.xls]_SHOPLIST_xl_3943"/>
      <sheetName val="[SHOPLIST.xls]_SHOPLIST_xl_3944"/>
      <sheetName val="[SHOPLIST.xls]_SHOPLIST_xl_3945"/>
      <sheetName val="[SHOPLIST.xls]_SHOPLIST_xl_3946"/>
      <sheetName val="[SHOPLIST.xls]_SHOPLIST_xl_3947"/>
      <sheetName val="[SHOPLIST.xls]_SHOPLIST_xl_3948"/>
      <sheetName val="[SHOPLIST.xls]_SHOPLIST_xl_3949"/>
      <sheetName val="[SHOPLIST.xls]_SHOPLIST_xl_3950"/>
      <sheetName val="[SHOPLIST.xls]_SHOPLIST_xl_3951"/>
      <sheetName val="[SHOPLIST.xls]_SHOPLIST_xl_3952"/>
      <sheetName val="[SHOPLIST.xls]_SHOPLIST_xl_3953"/>
      <sheetName val="[SHOPLIST.xls]_SHOPLIST_xl_3954"/>
      <sheetName val="[SHOPLIST.xls]_SHOPLIST_xl_3955"/>
      <sheetName val="[SHOPLIST.xls]_SHOPLIST_xl_3956"/>
      <sheetName val="[SHOPLIST.xls]_SHOPLIST_xl_3957"/>
      <sheetName val="[SHOPLIST.xls]_SHOPLIST_xl_3958"/>
      <sheetName val="[SHOPLIST.xls]_SHOPLIST_xl_3959"/>
      <sheetName val="[SHOPLIST.xls]_SHOPLIST_xl_3960"/>
      <sheetName val="[SHOPLIST.xls]_SHOPLIST_xl_3961"/>
      <sheetName val="[SHOPLIST.xls]_SHOPLIST_xl_3962"/>
      <sheetName val="[SHOPLIST.xls]_SHOPLIST_xl_3963"/>
      <sheetName val="[SHOPLIST.xls]_SHOPLIST_xl_3964"/>
      <sheetName val="[SHOPLIST.xls]_SHOPLIST_xl_3965"/>
      <sheetName val="[SHOPLIST.xls]_SHOPLIST_xl_3966"/>
      <sheetName val="[SHOPLIST.xls]_SHOPLIST_xl_3967"/>
      <sheetName val="[SHOPLIST.xls]_SHOPLIST_xl_3968"/>
      <sheetName val="[SHOPLIST.xls]_SHOPLIST_xl_3969"/>
      <sheetName val="[SHOPLIST.xls]_SHOPLIST_xl_3970"/>
      <sheetName val="[SHOPLIST.xls]_SHOPLIST_xl_3971"/>
      <sheetName val="[SHOPLIST.xls]_SHOPLIST_xl_3972"/>
      <sheetName val="[SHOPLIST.xls]_SHOPLIST_xl_3973"/>
      <sheetName val="[SHOPLIST.xls]_SHOPLIST_xl_3974"/>
      <sheetName val="[SHOPLIST.xls]_SHOPLIST_xl_3975"/>
      <sheetName val="[SHOPLIST.xls]_SHOPLIST_xl_3976"/>
      <sheetName val="[SHOPLIST.xls]_SHOPLIST_xl_3977"/>
      <sheetName val="[SHOPLIST.xls]_SHOPLIST_xl_3978"/>
      <sheetName val="[SHOPLIST.xls]_SHOPLIST_xl_3979"/>
      <sheetName val="[SHOPLIST.xls]_SHOPLIST_xl_3980"/>
      <sheetName val="[SHOPLIST.xls]_SHOPLIST_xl_3981"/>
      <sheetName val="[SHOPLIST.xls]_SHOPLIST_xl_3982"/>
      <sheetName val="[SHOPLIST.xls]_SHOPLIST_xl_3983"/>
      <sheetName val="[SHOPLIST.xls]_SHOPLIST_xl_3984"/>
      <sheetName val="[SHOPLIST.xls]_SHOPLIST_xl_3985"/>
      <sheetName val="[SHOPLIST.xls]_SHOPLIST_xl_3986"/>
      <sheetName val="[SHOPLIST.xls]_SHOPLIST_xl_3987"/>
      <sheetName val="[SHOPLIST.xls]_SHOPLIST_xl_3988"/>
      <sheetName val="[SHOPLIST.xls]_SHOPLIST_xl_3989"/>
      <sheetName val="[SHOPLIST.xls]_SHOPLIST_xl_3990"/>
      <sheetName val="[SHOPLIST.xls]_SHOPLIST_xl_3991"/>
      <sheetName val="[SHOPLIST.xls]_SHOPLIST_xl_3992"/>
      <sheetName val="[SHOPLIST.xls]_SHOPLIST_xl_3993"/>
      <sheetName val="[SHOPLIST.xls]_SHOPLIST_xl_3994"/>
      <sheetName val="[SHOPLIST.xls]_SHOPLIST_xl_3995"/>
      <sheetName val="[SHOPLIST.xls]_SHOPLIST_xl_3996"/>
      <sheetName val="[SHOPLIST.xls]_SHOPLIST_xl_3997"/>
      <sheetName val="[SHOPLIST.xls]_SHOPLIST_xl_3998"/>
      <sheetName val="[SHOPLIST.xls]_SHOPLIST_xl_3999"/>
      <sheetName val="[SHOPLIST.xls]_SHOPLIST_xl_4000"/>
      <sheetName val="[SHOPLIST.xls]_SHOPLIST_xl_4001"/>
      <sheetName val="[SHOPLIST.xls]_SHOPLIST_xl_4002"/>
      <sheetName val="[SHOPLIST.xls]_SHOPLIST_xl_4003"/>
      <sheetName val="[SHOPLIST.xls]_SHOPLIST_xl_4004"/>
      <sheetName val="[SHOPLIST.xls]_SHOPLIST_xl_4005"/>
      <sheetName val="[SHOPLIST.xls]_SHOPLIST_xl_4006"/>
      <sheetName val="[SHOPLIST.xls]_SHOPLIST_xl_4007"/>
      <sheetName val="[SHOPLIST.xls]_SHOPLIST_xl_4008"/>
      <sheetName val="[SHOPLIST.xls]_SHOPLIST_xl_4009"/>
      <sheetName val="[SHOPLIST.xls]_SHOPLIST_xl_4010"/>
      <sheetName val="[SHOPLIST.xls]_SHOPLIST_xl_4011"/>
      <sheetName val="[SHOPLIST.xls]_SHOPLIST_xl_4012"/>
      <sheetName val="[SHOPLIST.xls]_SHOPLIST_xl_4013"/>
      <sheetName val="[SHOPLIST.xls]_SHOPLIST_xl_4014"/>
      <sheetName val="[SHOPLIST.xls]_SHOPLIST_xl_4015"/>
      <sheetName val="[SHOPLIST.xls]_SHOPLIST_xl_4016"/>
      <sheetName val="[SHOPLIST.xls]_SHOPLIST_xl_4017"/>
      <sheetName val="[SHOPLIST.xls]_SHOPLIST_xl_4018"/>
      <sheetName val="[SHOPLIST.xls]_SHOPLIST_xl_4019"/>
      <sheetName val="[SHOPLIST.xls]_SHOPLIST_xl_4020"/>
      <sheetName val="[SHOPLIST.xls]_SHOPLIST_xl_4021"/>
      <sheetName val="[SHOPLIST.xls]_SHOPLIST_xl_4022"/>
      <sheetName val="[SHOPLIST.xls]_SHOPLIST_xl_4023"/>
      <sheetName val="[SHOPLIST.xls]_SHOPLIST_xl_4024"/>
      <sheetName val="[SHOPLIST.xls]_SHOPLIST_xl_4025"/>
      <sheetName val="[SHOPLIST.xls]_SHOPLIST_xl_4026"/>
      <sheetName val="[SHOPLIST.xls]_SHOPLIST_xl_4027"/>
      <sheetName val="[SHOPLIST.xls]_SHOPLIST_xl_4028"/>
      <sheetName val="[SHOPLIST.xls]_SHOPLIST_xl_4029"/>
      <sheetName val="[SHOPLIST.xls]_SHOPLIST_xl_4030"/>
      <sheetName val="[SHOPLIST.xls]_SHOPLIST_xl_4031"/>
      <sheetName val="[SHOPLIST.xls]_SHOPLIST_xl_4032"/>
      <sheetName val="[SHOPLIST.xls]_SHOPLIST_xl_4033"/>
      <sheetName val="[SHOPLIST.xls]_SHOPLIST_xl_4034"/>
      <sheetName val="[SHOPLIST.xls]_SHOPLIST_xl_4035"/>
      <sheetName val="[SHOPLIST.xls]_SHOPLIST_xl_4036"/>
      <sheetName val="[SHOPLIST.xls]_SHOPLIST_xl_4037"/>
      <sheetName val="[SHOPLIST.xls]_SHOPLIST_xl_4038"/>
      <sheetName val="[SHOPLIST.xls]_SHOPLIST_xl_4039"/>
      <sheetName val="[SHOPLIST.xls]_SHOPLIST_xl_4040"/>
      <sheetName val="[SHOPLIST.xls]_SHOPLIST_xl_4041"/>
      <sheetName val="[SHOPLIST.xls]_SHOPLIST_xl_4042"/>
      <sheetName val="[SHOPLIST.xls]_SHOPLIST_xl_4043"/>
      <sheetName val="[SHOPLIST.xls]_SHOPLIST_xl_4044"/>
      <sheetName val="[SHOPLIST.xls]_SHOPLIST_xl_4045"/>
      <sheetName val="[SHOPLIST.xls]_SHOPLIST_xl_4046"/>
      <sheetName val="[SHOPLIST.xls]_SHOPLIST_xl_4047"/>
      <sheetName val="[SHOPLIST.xls]_SHOPLIST_xl_4048"/>
      <sheetName val="[SHOPLIST.xls]_SHOPLIST_xl_4049"/>
      <sheetName val="[SHOPLIST.xls]_SHOPLIST_xl_4050"/>
      <sheetName val="[SHOPLIST.xls]_SHOPLIST_xl_4051"/>
      <sheetName val="[SHOPLIST.xls]_SHOPLIST_xl_4052"/>
      <sheetName val="[SHOPLIST.xls]_SHOPLIST_xl_4053"/>
      <sheetName val="[SHOPLIST.xls]_SHOPLIST_xl_4054"/>
      <sheetName val="[SHOPLIST.xls]_SHOPLIST_xl_4055"/>
      <sheetName val="[SHOPLIST.xls]_SHOPLIST_xl_4056"/>
      <sheetName val="[SHOPLIST.xls]_SHOPLIST_xl_4057"/>
      <sheetName val="[SHOPLIST.xls]_SHOPLIST_xl_4058"/>
      <sheetName val="[SHOPLIST.xls]_SHOPLIST_xl_4059"/>
      <sheetName val="[SHOPLIST.xls]_SHOPLIST_xl_4060"/>
      <sheetName val="[SHOPLIST.xls]_SHOPLIST_xl_4061"/>
      <sheetName val="[SHOPLIST.xls]_SHOPLIST_xl_4062"/>
      <sheetName val="[SHOPLIST.xls]_SHOPLIST_xl_4063"/>
      <sheetName val="[SHOPLIST.xls]_SHOPLIST_xl_4064"/>
      <sheetName val="[SHOPLIST.xls]_SHOPLIST_xl_4065"/>
      <sheetName val="[SHOPLIST.xls]_SHOPLIST_xl_4066"/>
      <sheetName val="[SHOPLIST.xls]_SHOPLIST_xl_4067"/>
      <sheetName val="[SHOPLIST.xls]_SHOPLIST_xl_4068"/>
      <sheetName val="[SHOPLIST.xls]_SHOPLIST_xl_4069"/>
      <sheetName val="[SHOPLIST.xls]_SHOPLIST_xl_4070"/>
      <sheetName val="[SHOPLIST.xls]_SHOPLIST_xl_4071"/>
      <sheetName val="[SHOPLIST.xls]_SHOPLIST_xl_4072"/>
      <sheetName val="[SHOPLIST.xls]_SHOPLIST_xl_4073"/>
      <sheetName val="[SHOPLIST.xls]_SHOPLIST_xl_4074"/>
      <sheetName val="[SHOPLIST.xls]_SHOPLIST_xl_4075"/>
      <sheetName val="[SHOPLIST.xls]_SHOPLIST_xl_4076"/>
      <sheetName val="[SHOPLIST.xls]_SHOPLIST_xl_4077"/>
      <sheetName val="[SHOPLIST.xls]_SHOPLIST_xl_4078"/>
      <sheetName val="[SHOPLIST.xls]_SHOPLIST_xl_4079"/>
      <sheetName val="[SHOPLIST.xls]_SHOPLIST_xl_4080"/>
      <sheetName val="[SHOPLIST.xls]_SHOPLIST_xl_4081"/>
      <sheetName val="[SHOPLIST.xls]_SHOPLIST_xl_4082"/>
      <sheetName val="[SHOPLIST.xls]_SHOPLIST_xl_4083"/>
      <sheetName val="[SHOPLIST.xls]_SHOPLIST_xl_4084"/>
      <sheetName val="[SHOPLIST.xls]_SHOPLIST_xl_4085"/>
      <sheetName val="[SHOPLIST.xls]_SHOPLIST_xl_4086"/>
      <sheetName val="[SHOPLIST.xls]_SHOPLIST_xl_4087"/>
      <sheetName val="[SHOPLIST.xls]_SHOPLIST_xl_4088"/>
      <sheetName val="[SHOPLIST.xls]_SHOPLIST_xl_4089"/>
      <sheetName val="[SHOPLIST.xls]_SHOPLIST_xl_4090"/>
      <sheetName val="[SHOPLIST.xls]_SHOPLIST_xl_4091"/>
      <sheetName val="[SHOPLIST.xls]_SHOPLIST_xl_4092"/>
      <sheetName val="[SHOPLIST.xls]_SHOPLIST_xl_4093"/>
      <sheetName val="[SHOPLIST.xls]_SHOPLIST_xl_4094"/>
      <sheetName val="[SHOPLIST.xls]_SHOPLIST_xl_4095"/>
      <sheetName val="[SHOPLIST.xls]_SHOPLIST_xl_4096"/>
      <sheetName val="[SHOPLIST.xls]_SHOPLIST_xl_4097"/>
      <sheetName val="[SHOPLIST.xls]_SHOPLIST_xl_4098"/>
      <sheetName val="[SHOPLIST.xls]_SHOPLIST_xl_4099"/>
      <sheetName val="[SHOPLIST.xls]_SHOPLIST_xl_4100"/>
      <sheetName val="[SHOPLIST.xls]_SHOPLIST_xl_4101"/>
      <sheetName val="[SHOPLIST.xls]_SHOPLIST_xl_4102"/>
      <sheetName val="[SHOPLIST.xls]_SHOPLIST_xl_4103"/>
      <sheetName val="[SHOPLIST.xls]_SHOPLIST_xl_4104"/>
      <sheetName val="[SHOPLIST.xls]_SHOPLIST_xl_4105"/>
      <sheetName val="[SHOPLIST.xls]_SHOPLIST_xl_4106"/>
      <sheetName val="[SHOPLIST.xls]_SHOPLIST_xl_4107"/>
      <sheetName val="[SHOPLIST.xls]_SHOPLIST_xl_4108"/>
      <sheetName val="[SHOPLIST.xls]_SHOPLIST_xl_4109"/>
      <sheetName val="[SHOPLIST.xls]_SHOPLIST_xl_4110"/>
      <sheetName val="[SHOPLIST.xls]_SHOPLIST_xl_4111"/>
      <sheetName val="[SHOPLIST.xls]_SHOPLIST_xl_4112"/>
      <sheetName val="[SHOPLIST.xls]_SHOPLIST_xl_4113"/>
      <sheetName val="[SHOPLIST.xls]_SHOPLIST_xl_4114"/>
      <sheetName val="[SHOPLIST.xls]_SHOPLIST_xl_4115"/>
      <sheetName val="[SHOPLIST.xls]_SHOPLIST_xl_4116"/>
      <sheetName val="[SHOPLIST.xls]_SHOPLIST_xl_4117"/>
      <sheetName val="[SHOPLIST.xls]_SHOPLIST_xl_4118"/>
      <sheetName val="[SHOPLIST.xls]_SHOPLIST_xl_4119"/>
      <sheetName val="[SHOPLIST.xls]_SHOPLIST_xl_4120"/>
      <sheetName val="[SHOPLIST.xls]_SHOPLIST_xl_4121"/>
      <sheetName val="[SHOPLIST.xls]_SHOPLIST_xl_4122"/>
      <sheetName val="[SHOPLIST.xls]_SHOPLIST_xl_4123"/>
      <sheetName val="[SHOPLIST.xls]_SHOPLIST_xl_4124"/>
      <sheetName val="[SHOPLIST.xls]_SHOPLIST_xl_4125"/>
      <sheetName val="[SHOPLIST.xls]_SHOPLIST_xl_4126"/>
      <sheetName val="[SHOPLIST.xls]_SHOPLIST_xl_4127"/>
      <sheetName val="[SHOPLIST.xls]_SHOPLIST_xl_4128"/>
      <sheetName val="[SHOPLIST.xls]_SHOPLIST_xl_4129"/>
      <sheetName val="[SHOPLIST.xls]_SHOPLIST_xl_4130"/>
      <sheetName val="[SHOPLIST.xls]_SHOPLIST_xl_4131"/>
      <sheetName val="[SHOPLIST.xls]_SHOPLIST_xl_4132"/>
      <sheetName val="[SHOPLIST.xls]_SHOPLIST_xl_4133"/>
      <sheetName val="[SHOPLIST.xls]_SHOPLIST_xl_4134"/>
      <sheetName val="[SHOPLIST.xls]_SHOPLIST_xl_4135"/>
      <sheetName val="[SHOPLIST.xls]_SHOPLIST_xl_4136"/>
      <sheetName val="[SHOPLIST.xls]_SHOPLIST_xl_4137"/>
      <sheetName val="[SHOPLIST.xls]_SHOPLIST_xl_4138"/>
      <sheetName val="[SHOPLIST.xls]_SHOPLIST_xl_4139"/>
      <sheetName val="[SHOPLIST.xls]_SHOPLIST_xl_4140"/>
      <sheetName val="[SHOPLIST.xls]_SHOPLIST_xl_4141"/>
      <sheetName val="[SHOPLIST.xls]_SHOPLIST_xl_4142"/>
      <sheetName val="[SHOPLIST.xls]_SHOPLIST_xl_4143"/>
      <sheetName val="[SHOPLIST.xls]_SHOPLIST_xl_4144"/>
      <sheetName val="[SHOPLIST.xls]_SHOPLIST_xl_4145"/>
      <sheetName val="[SHOPLIST.xls]_SHOPLIST_xl_4146"/>
      <sheetName val="[SHOPLIST.xls]_SHOPLIST_xl_4147"/>
      <sheetName val="[SHOPLIST.xls]_SHOPLIST_xl_4148"/>
      <sheetName val="[SHOPLIST.xls]_SHOPLIST_xl_4149"/>
      <sheetName val="[SHOPLIST.xls]_SHOPLIST_xl_4150"/>
      <sheetName val="[SHOPLIST.xls]_SHOPLIST_xl_4151"/>
      <sheetName val="[SHOPLIST.xls]_SHOPLIST_xl_4152"/>
      <sheetName val="[SHOPLIST.xls]_SHOPLIST_xl_4153"/>
      <sheetName val="[SHOPLIST.xls]_SHOPLIST_xl_4154"/>
      <sheetName val="[SHOPLIST.xls]_SHOPLIST_xl_4155"/>
      <sheetName val="[SHOPLIST.xls]_SHOPLIST_xl_4156"/>
      <sheetName val="[SHOPLIST.xls]_SHOPLIST_xl_4157"/>
      <sheetName val="[SHOPLIST.xls]_SHOPLIST_xl_4158"/>
      <sheetName val="[SHOPLIST.xls]_SHOPLIST_xl_4159"/>
      <sheetName val="[SHOPLIST.xls]_SHOPLIST_xl_4160"/>
      <sheetName val="[SHOPLIST.xls]_SHOPLIST_xl_4161"/>
      <sheetName val="[SHOPLIST.xls]_SHOPLIST_xl_4162"/>
      <sheetName val="[SHOPLIST.xls]_SHOPLIST_xl_4163"/>
      <sheetName val="[SHOPLIST.xls]_SHOPLIST_xl_4164"/>
      <sheetName val="[SHOPLIST.xls]_SHOPLIST_xl_4165"/>
      <sheetName val="[SHOPLIST.xls]_SHOPLIST_xl_4166"/>
      <sheetName val="[SHOPLIST.xls]_SHOPLIST_xl_4167"/>
      <sheetName val="[SHOPLIST.xls]_SHOPLIST_xl_4168"/>
      <sheetName val="[SHOPLIST.xls]_SHOPLIST_xl_4169"/>
      <sheetName val="[SHOPLIST.xls]_SHOPLIST_xl_4170"/>
      <sheetName val="[SHOPLIST.xls]_SHOPLIST_xl_4171"/>
      <sheetName val="[SHOPLIST.xls]_SHOPLIST_xl_4172"/>
      <sheetName val="[SHOPLIST.xls]_SHOPLIST_xl_4173"/>
      <sheetName val="[SHOPLIST.xls]_SHOPLIST_xl_4174"/>
      <sheetName val="[SHOPLIST.xls]_SHOPLIST_xl_4175"/>
      <sheetName val="[SHOPLIST.xls]_SHOPLIST_xl_4176"/>
      <sheetName val="[SHOPLIST.xls]_SHOPLIST_xl_4177"/>
      <sheetName val="[SHOPLIST.xls]_SHOPLIST_xl_4178"/>
      <sheetName val="[SHOPLIST.xls]_SHOPLIST_xl_4179"/>
      <sheetName val="[SHOPLIST.xls]_SHOPLIST_xl_4180"/>
      <sheetName val="[SHOPLIST.xls]_SHOPLIST_xl_4181"/>
      <sheetName val="[SHOPLIST.xls]_SHOPLIST_xl_4182"/>
      <sheetName val="[SHOPLIST.xls]_SHOPLIST_xl_4183"/>
      <sheetName val="[SHOPLIST.xls]_SHOPLIST_xl_4184"/>
      <sheetName val="[SHOPLIST.xls]70_x005f_x0000___0_x_17"/>
      <sheetName val="[SHOPLIST.xls]_SHOPLIST_xl_3551"/>
      <sheetName val="[SHOPLIST.xls]_SHOPLIST_xl_3552"/>
      <sheetName val="[SHOPLIST.xls]_SHOPLIST_xl_3553"/>
      <sheetName val="[SHOPLIST.xls]_SHOPLIST_xl_3554"/>
      <sheetName val="[SHOPLIST.xls]_SHOPLIST_xl_3555"/>
      <sheetName val="[SHOPLIST.xls]_SHOPLIST_xl_3556"/>
      <sheetName val="[SHOPLIST.xls]_SHOPLIST_xl_3557"/>
      <sheetName val="[SHOPLIST.xls]_SHOPLIST_xl_3558"/>
      <sheetName val="[SHOPLIST.xls]_SHOPLIST_xl_3559"/>
      <sheetName val="[SHOPLIST.xls]_SHOPLIST_xl_3560"/>
      <sheetName val="[SHOPLIST.xls]_SHOPLIST_xl_3561"/>
      <sheetName val="[SHOPLIST.xls]_SHOPLIST_xl_3562"/>
      <sheetName val="[SHOPLIST.xls]_SHOPLIST_xl_3563"/>
      <sheetName val="[SHOPLIST.xls]_SHOPLIST_xl_3564"/>
      <sheetName val="[SHOPLIST.xls]_SHOPLIST_xl_3565"/>
      <sheetName val="[SHOPLIST.xls]_SHOPLIST_xl_3566"/>
      <sheetName val="[SHOPLIST.xls]_SHOPLIST_xl_3567"/>
      <sheetName val="[SHOPLIST.xls]_SHOPLIST_xl_3568"/>
      <sheetName val="[SHOPLIST.xls]_SHOPLIST_xl_3569"/>
      <sheetName val="[SHOPLIST.xls]_SHOPLIST_xl_3570"/>
      <sheetName val="[SHOPLIST.xls]_SHOPLIST_xl_3571"/>
      <sheetName val="[SHOPLIST.xls]_SHOPLIST_xl_3572"/>
      <sheetName val="[SHOPLIST.xls]_SHOPLIST_xl_3573"/>
      <sheetName val="[SHOPLIST.xls]_SHOPLIST_xl_3574"/>
      <sheetName val="[SHOPLIST.xls]_SHOPLIST_xl_3575"/>
      <sheetName val="[SHOPLIST.xls]_SHOPLIST_xl_3576"/>
      <sheetName val="[SHOPLIST.xls]_SHOPLIST_xl_3577"/>
      <sheetName val="[SHOPLIST.xls]_SHOPLIST_xl_3578"/>
      <sheetName val="[SHOPLIST.xls]_SHOPLIST_xl_3579"/>
      <sheetName val="[SHOPLIST.xls]_SHOPLIST_xl_3580"/>
      <sheetName val="[SHOPLIST.xls]_SHOPLIST_xl_3581"/>
      <sheetName val="[SHOPLIST.xls]_SHOPLIST_xl_3582"/>
      <sheetName val="[SHOPLIST.xls]_SHOPLIST_xl_3583"/>
      <sheetName val="[SHOPLIST.xls]_SHOPLIST_xl_3584"/>
      <sheetName val="[SHOPLIST.xls]_SHOPLIST_xl_3585"/>
      <sheetName val="[SHOPLIST.xls]_SHOPLIST_xl_3586"/>
      <sheetName val="[SHOPLIST.xls]_SHOPLIST_xl_3587"/>
      <sheetName val="[SHOPLIST.xls]_SHOPLIST_xl_3588"/>
      <sheetName val="[SHOPLIST.xls]_SHOPLIST_xl_3589"/>
      <sheetName val="[SHOPLIST.xls]_SHOPLIST_xl_3590"/>
      <sheetName val="[SHOPLIST.xls]_SHOPLIST_xl_3591"/>
      <sheetName val="[SHOPLIST.xls]_SHOPLIST_xl_3592"/>
      <sheetName val="[SHOPLIST.xls]_SHOPLIST_xl_3593"/>
      <sheetName val="[SHOPLIST.xls]_SHOPLIST_xl_3594"/>
      <sheetName val="[SHOPLIST.xls]_SHOPLIST_xl_3595"/>
      <sheetName val="[SHOPLIST.xls]_SHOPLIST_xl_3596"/>
      <sheetName val="[SHOPLIST.xls]_SHOPLIST_xl_3597"/>
      <sheetName val="[SHOPLIST.xls]_SHOPLIST_xl_3598"/>
      <sheetName val="[SHOPLIST.xls]_SHOPLIST_xl_3599"/>
      <sheetName val="[SHOPLIST.xls]_SHOPLIST_xl_3600"/>
      <sheetName val="[SHOPLIST.xls]_SHOPLIST_xl_3601"/>
      <sheetName val="[SHOPLIST.xls]_SHOPLIST_xl_3602"/>
      <sheetName val="[SHOPLIST.xls]_SHOPLIST_xl_3603"/>
      <sheetName val="[SHOPLIST.xls]_SHOPLIST_xl_3604"/>
      <sheetName val="[SHOPLIST.xls]_SHOPLIST_xl_3605"/>
      <sheetName val="[SHOPLIST.xls]_SHOPLIST_xl_3606"/>
      <sheetName val="[SHOPLIST.xls]_SHOPLIST_xl_3607"/>
      <sheetName val="[SHOPLIST.xls]_SHOPLIST_xl_3608"/>
      <sheetName val="[SHOPLIST.xls]_SHOPLIST_xl_3609"/>
      <sheetName val="[SHOPLIST.xls]_SHOPLIST_xl_3610"/>
      <sheetName val="[SHOPLIST.xls]_SHOPLIST_xl_3611"/>
      <sheetName val="[SHOPLIST.xls]_SHOPLIST_xl_3612"/>
      <sheetName val="[SHOPLIST.xls]_SHOPLIST_xl_3613"/>
      <sheetName val="[SHOPLIST.xls]_SHOPLIST_xl_3614"/>
      <sheetName val="[SHOPLIST.xls]_SHOPLIST_xl_3615"/>
      <sheetName val="[SHOPLIST.xls]_SHOPLIST_xl_3616"/>
      <sheetName val="[SHOPLIST.xls]_SHOPLIST_xl_3617"/>
      <sheetName val="[SHOPLIST.xls]_SHOPLIST_xl_3618"/>
      <sheetName val="[SHOPLIST.xls]_SHOPLIST_xl_3619"/>
      <sheetName val="[SHOPLIST.xls]_SHOPLIST_xl_3620"/>
      <sheetName val="[SHOPLIST.xls]_SHOPLIST_xl_3621"/>
      <sheetName val="[SHOPLIST.xls]_SHOPLIST_xl_3622"/>
      <sheetName val="[SHOPLIST.xls]_SHOPLIST_xl_3623"/>
      <sheetName val="[SHOPLIST.xls]_SHOPLIST_xl_3624"/>
      <sheetName val="[SHOPLIST.xls]_SHOPLIST_xl_3625"/>
      <sheetName val="[SHOPLIST.xls]_SHOPLIST_xl_3626"/>
      <sheetName val="[SHOPLIST.xls]_SHOPLIST_xl_3627"/>
      <sheetName val="[SHOPLIST.xls]_SHOPLIST_xl_3628"/>
      <sheetName val="[SHOPLIST.xls]_SHOPLIST_xl_3629"/>
      <sheetName val="[SHOPLIST.xls]_SHOPLIST_xl_3630"/>
      <sheetName val="[SHOPLIST.xls]_SHOPLIST_xl_3631"/>
      <sheetName val="[SHOPLIST.xls]_SHOPLIST_xl_3632"/>
      <sheetName val="[SHOPLIST.xls]_SHOPLIST_xl_3633"/>
      <sheetName val="[SHOPLIST.xls]_SHOPLIST_xl_3634"/>
      <sheetName val="[SHOPLIST.xls]_SHOPLIST_xl_3635"/>
      <sheetName val="[SHOPLIST.xls]_SHOPLIST_xl_3636"/>
      <sheetName val="[SHOPLIST.xls]_SHOPLIST_xl_3637"/>
      <sheetName val="[SHOPLIST.xls]_SHOPLIST_xl_3638"/>
      <sheetName val="[SHOPLIST.xls]_SHOPLIST_xl_3639"/>
      <sheetName val="[SHOPLIST.xls]_SHOPLIST_xl_3640"/>
      <sheetName val="[SHOPLIST.xls]_SHOPLIST_xl_3641"/>
      <sheetName val="[SHOPLIST.xls]_SHOPLIST_xl_3642"/>
      <sheetName val="[SHOPLIST.xls]_SHOPLIST_xl_3643"/>
      <sheetName val="[SHOPLIST.xls]_SHOPLIST_xl_3644"/>
      <sheetName val="[SHOPLIST.xls]_SHOPLIST_xl_3645"/>
      <sheetName val="[SHOPLIST.xls]_SHOPLIST_xl_3646"/>
      <sheetName val="[SHOPLIST.xls]_SHOPLIST_xl_3647"/>
      <sheetName val="[SHOPLIST.xls]_SHOPLIST_xl_3648"/>
      <sheetName val="[SHOPLIST.xls]_SHOPLIST_xl_3649"/>
      <sheetName val="[SHOPLIST.xls]_SHOPLIST_xl_3650"/>
      <sheetName val="[SHOPLIST.xls]_SHOPLIST_xl_3651"/>
      <sheetName val="[SHOPLIST.xls]_SHOPLIST_xl_3652"/>
      <sheetName val="[SHOPLIST.xls]_SHOPLIST_xl_3653"/>
      <sheetName val="[SHOPLIST.xls]_SHOPLIST_xl_3654"/>
      <sheetName val="[SHOPLIST.xls]_SHOPLIST_xl_3655"/>
      <sheetName val="[SHOPLIST.xls]_SHOPLIST_xl_3656"/>
      <sheetName val="[SHOPLIST.xls]_SHOPLIST_xl_3657"/>
      <sheetName val="[SHOPLIST.xls]_SHOPLIST_xl_3658"/>
      <sheetName val="[SHOPLIST.xls]_SHOPLIST_xl_3659"/>
      <sheetName val="[SHOPLIST.xls]_SHOPLIST_xl_3660"/>
      <sheetName val="[SHOPLIST.xls]_SHOPLIST_xl_3661"/>
      <sheetName val="[SHOPLIST.xls]_SHOPLIST_xl_3681"/>
      <sheetName val="[SHOPLIST.xls]_SHOPLIST_xl_3662"/>
      <sheetName val="[SHOPLIST.xls]_SHOPLIST_xl_3663"/>
      <sheetName val="[SHOPLIST.xls]_SHOPLIST_xl_3664"/>
      <sheetName val="[SHOPLIST.xls]_SHOPLIST_xl_3665"/>
      <sheetName val="[SHOPLIST.xls]_SHOPLIST_xl_3666"/>
      <sheetName val="[SHOPLIST.xls]_SHOPLIST_xl_3667"/>
      <sheetName val="[SHOPLIST.xls]_SHOPLIST_xl_3668"/>
      <sheetName val="[SHOPLIST.xls]_SHOPLIST_xl_3669"/>
      <sheetName val="[SHOPLIST.xls]_SHOPLIST_xl_3670"/>
      <sheetName val="[SHOPLIST.xls]_SHOPLIST_xl_3671"/>
      <sheetName val="[SHOPLIST.xls]_SHOPLIST_xl_3672"/>
      <sheetName val="[SHOPLIST.xls]_SHOPLIST_xl_3673"/>
      <sheetName val="[SHOPLIST.xls]_SHOPLIST_xl_3674"/>
      <sheetName val="[SHOPLIST.xls]_SHOPLIST_xl_3675"/>
      <sheetName val="[SHOPLIST.xls]_SHOPLIST_xl_3676"/>
      <sheetName val="[SHOPLIST.xls]_SHOPLIST_xl_3677"/>
      <sheetName val="[SHOPLIST.xls]_SHOPLIST_xl_3678"/>
      <sheetName val="[SHOPLIST.xls]_SHOPLIST_xl_3679"/>
      <sheetName val="[SHOPLIST.xls]_SHOPLIST_xl_3680"/>
      <sheetName val="[SHOPLIST.xls]_SHOPLIST_xl_3682"/>
      <sheetName val="[SHOPLIST.xls]_SHOPLIST_xl_3683"/>
      <sheetName val="[SHOPLIST.xls]_SHOPLIST_xl_3684"/>
      <sheetName val="[SHOPLIST.xls]_SHOPLIST_xl_3685"/>
      <sheetName val="[SHOPLIST.xls]_SHOPLIST_xl_3686"/>
      <sheetName val="[SHOPLIST.xls]_SHOPLIST_xl_3687"/>
      <sheetName val="[SHOPLIST.xls]_SHOPLIST_xl_3688"/>
      <sheetName val="[SHOPLIST.xls]_SHOPLIST_xl_3689"/>
      <sheetName val="[SHOPLIST.xls]_SHOPLIST_xl_3690"/>
      <sheetName val="[SHOPLIST.xls]_SHOPLIST_xl_3691"/>
      <sheetName val="[SHOPLIST.xls]_SHOPLIST_xl_3692"/>
      <sheetName val="[SHOPLIST.xls]_SHOPLIST_xl_3693"/>
      <sheetName val="[SHOPLIST.xls]_SHOPLIST_xl_3694"/>
      <sheetName val="[SHOPLIST.xls]_SHOPLIST_xl_3695"/>
      <sheetName val="[SHOPLIST.xls]_SHOPLIST_xl_3696"/>
      <sheetName val="[SHOPLIST.xls]_SHOPLIST_xl_3697"/>
      <sheetName val="[SHOPLIST.xls]_SHOPLIST_xl_3698"/>
      <sheetName val="[SHOPLIST.xls]_SHOPLIST_xl_3699"/>
      <sheetName val="[SHOPLIST.xls]_SHOPLIST_xl_3700"/>
      <sheetName val="[SHOPLIST.xls]_SHOPLIST_xl_3701"/>
      <sheetName val="[SHOPLIST.xls]_SHOPLIST_xl_3702"/>
      <sheetName val="[SHOPLIST.xls]_SHOPLIST_xl_3703"/>
      <sheetName val="[SHOPLIST.xls]_SHOPLIST_xl_3704"/>
      <sheetName val="[SHOPLIST.xls]_SHOPLIST_xl_3705"/>
      <sheetName val="[SHOPLIST.xls]_SHOPLIST_xl_3706"/>
      <sheetName val="[SHOPLIST.xls]_SHOPLIST_xl_3707"/>
      <sheetName val="[SHOPLIST.xls]_SHOPLIST_xl_3708"/>
      <sheetName val="[SHOPLIST.xls]_SHOPLIST_xl_3709"/>
      <sheetName val="[SHOPLIST.xls]_SHOPLIST_xl_3710"/>
      <sheetName val="[SHOPLIST.xls]_SHOPLIST_xl_3711"/>
      <sheetName val="[SHOPLIST.xls]_SHOPLIST_xl_3712"/>
      <sheetName val="[SHOPLIST.xls]_SHOPLIST_xl_3713"/>
      <sheetName val="[SHOPLIST.xls]_SHOPLIST_xl_3714"/>
      <sheetName val="[SHOPLIST.xls]_SHOPLIST_xl_3715"/>
      <sheetName val="[SHOPLIST.xls]_SHOPLIST_xl_3716"/>
      <sheetName val="[SHOPLIST.xls]_SHOPLIST_xl_3717"/>
      <sheetName val="[SHOPLIST.xls]_SHOPLIST_xl_3718"/>
      <sheetName val="[SHOPLIST.xls]_SHOPLIST_xl_3719"/>
      <sheetName val="[SHOPLIST.xls]_SHOPLIST_xl_3720"/>
      <sheetName val="[SHOPLIST.xls]_SHOPLIST_xl_3721"/>
      <sheetName val="[SHOPLIST.xls]_SHOPLIST_xl_3722"/>
      <sheetName val="[SHOPLIST.xls]_SHOPLIST_xl_3723"/>
      <sheetName val="[SHOPLIST.xls]_SHOPLIST_xl_3724"/>
      <sheetName val="[SHOPLIST.xls]_SHOPLIST_xl_3725"/>
      <sheetName val="[SHOPLIST.xls]_SHOPLIST_xl_3726"/>
      <sheetName val="[SHOPLIST.xls]_SHOPLIST_xl_3727"/>
      <sheetName val="[SHOPLIST.xls]_SHOPLIST_xl_3728"/>
      <sheetName val="[SHOPLIST.xls]_SHOPLIST_xl_3729"/>
      <sheetName val="[SHOPLIST.xls]_SHOPLIST_xl_3730"/>
      <sheetName val="[SHOPLIST.xls]_SHOPLIST_xl_3731"/>
      <sheetName val="[SHOPLIST.xls]_SHOPLIST_xl_3732"/>
      <sheetName val="[SHOPLIST.xls]_SHOPLIST_xl_3733"/>
      <sheetName val="[SHOPLIST.xls]_SHOPLIST_xl_3734"/>
      <sheetName val="[SHOPLIST.xls]_SHOPLIST_xl_3735"/>
      <sheetName val="[SHOPLIST.xls]_SHOPLIST_xl_3736"/>
      <sheetName val="[SHOPLIST.xls]_SHOPLIST_xl_3737"/>
      <sheetName val="[SHOPLIST.xls]_SHOPLIST_xl_3738"/>
      <sheetName val="[SHOPLIST.xls]_SHOPLIST_xl_3739"/>
      <sheetName val="[SHOPLIST.xls]_SHOPLIST_xl_3740"/>
      <sheetName val="[SHOPLIST.xls]_SHOPLIST_xl_3741"/>
      <sheetName val="[SHOPLIST.xls]_SHOPLIST_xl_3742"/>
      <sheetName val="[SHOPLIST.xls]_SHOPLIST_xl_3743"/>
      <sheetName val="[SHOPLIST.xls]_SHOPLIST_xl_3744"/>
      <sheetName val="[SHOPLIST.xls]_SHOPLIST_xl_3745"/>
      <sheetName val="[SHOPLIST.xls]_SHOPLIST_xl_3746"/>
      <sheetName val="[SHOPLIST.xls]_SHOPLIST_xl_3747"/>
      <sheetName val="[SHOPLIST.xls]_SHOPLIST_xl_3748"/>
      <sheetName val="[SHOPLIST.xls]_SHOPLIST_xl_3749"/>
      <sheetName val="[SHOPLIST.xls]_SHOPLIST_xl_3750"/>
      <sheetName val="[SHOPLIST.xls]_SHOPLIST_xl_3751"/>
      <sheetName val="[SHOPLIST.xls]_SHOPLIST_xl_3752"/>
      <sheetName val="[SHOPLIST.xls]_SHOPLIST_xl_3753"/>
      <sheetName val="[SHOPLIST.xls]_SHOPLIST_xl_3754"/>
      <sheetName val="[SHOPLIST.xls]_SHOPLIST_xl_3755"/>
      <sheetName val="[SHOPLIST.xls]_SHOPLIST_xl_3756"/>
      <sheetName val="[SHOPLIST.xls]_SHOPLIST_xl_3757"/>
      <sheetName val="[SHOPLIST.xls]_SHOPLIST_xl_3758"/>
      <sheetName val="[SHOPLIST.xls]_SHOPLIST_xl_3759"/>
      <sheetName val="[SHOPLIST.xls]_SHOPLIST_xl_3760"/>
      <sheetName val="[SHOPLIST.xls]_SHOPLIST_xl_3761"/>
      <sheetName val="[SHOPLIST.xls]_SHOPLIST_xl_3762"/>
      <sheetName val="[SHOPLIST.xls]_SHOPLIST_xl_3763"/>
      <sheetName val="[SHOPLIST.xls]_SHOPLIST_xl_3764"/>
      <sheetName val="[SHOPLIST.xls]_SHOPLIST_xl_3765"/>
      <sheetName val="[SHOPLIST.xls]_SHOPLIST_xl_3766"/>
      <sheetName val="[SHOPLIST.xls]_SHOPLIST_xl_3767"/>
      <sheetName val="[SHOPLIST.xls]_SHOPLIST_xl_3768"/>
      <sheetName val="[SHOPLIST.xls]_SHOPLIST_xl_3769"/>
      <sheetName val="[SHOPLIST.xls]_SHOPLIST_xl_3770"/>
      <sheetName val="[SHOPLIST.xls]_SHOPLIST_xl_3771"/>
      <sheetName val="[SHOPLIST.xls]_SHOPLIST_xl_3772"/>
      <sheetName val="[SHOPLIST.xls]_SHOPLIST_xl_3773"/>
      <sheetName val="[SHOPLIST.xls]_SHOPLIST_xl_3774"/>
      <sheetName val="[SHOPLIST.xls]_SHOPLIST_xl_3775"/>
      <sheetName val="[SHOPLIST.xls]_SHOPLIST_xl_3776"/>
      <sheetName val="[SHOPLIST.xls]_SHOPLIST_xl_3777"/>
      <sheetName val="[SHOPLIST.xls]_SHOPLIST_xl_3778"/>
      <sheetName val="[SHOPLIST.xls]_SHOPLIST_xl_3779"/>
      <sheetName val="[SHOPLIST.xls]_SHOPLIST_xl_3780"/>
      <sheetName val="[SHOPLIST.xls]_SHOPLIST_xl_3781"/>
      <sheetName val="[SHOPLIST.xls]_SHOPLIST_xl_3782"/>
      <sheetName val="[SHOPLIST.xls]_SHOPLIST_xl_3783"/>
      <sheetName val="[SHOPLIST.xls]_SHOPLIST_xl_3784"/>
      <sheetName val="[SHOPLIST.xls]_SHOPLIST_xl_3785"/>
      <sheetName val="[SHOPLIST.xls]_SHOPLIST_xl_3786"/>
      <sheetName val="[SHOPLIST.xls]_SHOPLIST_xl_3787"/>
      <sheetName val="[SHOPLIST.xls]_SHOPLIST_xl_3788"/>
      <sheetName val="[SHOPLIST.xls]_SHOPLIST_xl_3789"/>
      <sheetName val="[SHOPLIST.xls]_SHOPLIST_xl_3790"/>
      <sheetName val="[SHOPLIST.xls]_SHOPLIST_xl_3791"/>
      <sheetName val="[SHOPLIST.xls]_SHOPLIST_xl_3792"/>
      <sheetName val="[SHOPLIST.xls]_SHOPLIST_xl_3793"/>
      <sheetName val="[SHOPLIST.xls]_SHOPLIST_xl_3794"/>
      <sheetName val="[SHOPLIST.xls]_SHOPLIST_xl_4185"/>
      <sheetName val="[SHOPLIST.xls]_SHOPLIST_xl_4186"/>
      <sheetName val="[SHOPLIST.xls]_SHOPLIST_xl_4187"/>
      <sheetName val="[SHOPLIST.xls]_SHOPLIST_xl_4188"/>
      <sheetName val="[SHOPLIST.xls]_SHOPLIST_xl_4189"/>
      <sheetName val="[SHOPLIST.xls]_SHOPLIST_xl_4190"/>
      <sheetName val="[SHOPLIST.xls]_SHOPLIST_xl_4191"/>
      <sheetName val="[SHOPLIST.xls]_SHOPLIST_xl_4192"/>
      <sheetName val="[SHOPLIST.xls]_SHOPLIST_xl_4193"/>
      <sheetName val="[SHOPLIST.xls]_SHOPLIST_xl_4194"/>
      <sheetName val="[SHOPLIST.xls]_SHOPLIST_xl_4195"/>
      <sheetName val="[SHOPLIST.xls]_SHOPLIST_xl_4196"/>
      <sheetName val="[SHOPLIST.xls]_SHOPLIST_xl_4197"/>
      <sheetName val="[SHOPLIST.xls]_SHOPLIST_xl_4198"/>
      <sheetName val="[SHOPLIST.xls]_SHOPLIST_xl_4199"/>
      <sheetName val="[SHOPLIST.xls]_SHOPLIST_xl_4200"/>
      <sheetName val="[SHOPLIST.xls]70___0_s__i____56"/>
      <sheetName val="[SHOPLIST.xls]_VW__VU________32"/>
      <sheetName val="[SHOPLIST.xls]_VW__VU________33"/>
      <sheetName val="[SHOPLIST.xls]70_x005f_x0000___0_x_18"/>
      <sheetName val="[SHOPLIST.xls]70___0_s__i____57"/>
      <sheetName val="[SHOPLIST.xls]70___0_s__i____58"/>
      <sheetName val="[SHOPLIST.xls]_SHOPLIST_xl_4201"/>
      <sheetName val="[SHOPLIST.xls]_SHOPLIST_xl_4202"/>
      <sheetName val="[SHOPLIST.xls]_SHOPLIST_xl_4203"/>
      <sheetName val="[SHOPLIST.xls]_SHOPLIST_xl_4204"/>
      <sheetName val="[SHOPLIST.xls]_SHOPLIST_xl_4205"/>
      <sheetName val="[SHOPLIST.xls]_SHOPLIST_xl_4206"/>
      <sheetName val="[SHOPLIST.xls]_SHOPLIST_xl_4207"/>
      <sheetName val="[SHOPLIST.xls]_SHOPLIST_xl_4208"/>
      <sheetName val="[SHOPLIST.xls]_SHOPLIST_xl_4209"/>
      <sheetName val="[SHOPLIST.xls]_SHOPLIST_xl_4210"/>
      <sheetName val="[SHOPLIST.xls]_SHOPLIST_xl_4211"/>
      <sheetName val="[SHOPLIST.xls]_SHOPLIST_xl_4212"/>
      <sheetName val="[SHOPLIST.xls]_SHOPLIST_xl_4213"/>
      <sheetName val="[SHOPLIST.xls]_SHOPLIST_xl_4214"/>
      <sheetName val="[SHOPLIST.xls]_SHOPLIST_xl_4215"/>
      <sheetName val="[SHOPLIST.xls]_SHOPLIST_xl_4216"/>
      <sheetName val="[SHOPLIST.xls]_SHOPLIST_xl_4217"/>
      <sheetName val="[SHOPLIST.xls]_SHOPLIST_xl_4218"/>
      <sheetName val="[SHOPLIST.xls]_SHOPLIST_xl_4219"/>
      <sheetName val="[SHOPLIST.xls]_SHOPLIST_xl_4220"/>
      <sheetName val="[SHOPLIST.xls]_SHOPLIST_xl_4221"/>
      <sheetName val="[SHOPLIST.xls]_SHOPLIST_xl_4222"/>
      <sheetName val="[SHOPLIST.xls]_SHOPLIST_xl_4223"/>
      <sheetName val="[SHOPLIST.xls]_SHOPLIST_xl_4224"/>
      <sheetName val="[SHOPLIST.xls]_SHOPLIST_xl_4225"/>
      <sheetName val="[SHOPLIST.xls]_SHOPLIST_xl_4226"/>
      <sheetName val="[SHOPLIST.xls]_SHOPLIST_xl_4227"/>
      <sheetName val="[SHOPLIST.xls]_SHOPLIST_xl_4228"/>
      <sheetName val="[SHOPLIST.xls]_SHOPLIST_xl_4229"/>
      <sheetName val="[SHOPLIST.xls]_SHOPLIST_xl_4230"/>
      <sheetName val="[SHOPLIST.xls]_SHOPLIST_xl_4231"/>
      <sheetName val="[SHOPLIST.xls]_SHOPLIST_xl_4232"/>
      <sheetName val="[SHOPLIST.xls]_SHOPLIST_xl_4233"/>
      <sheetName val="[SHOPLIST.xls]_SHOPLIST_xl_4234"/>
      <sheetName val="[SHOPLIST.xls]_SHOPLIST_xl_4235"/>
      <sheetName val="[SHOPLIST.xls]_SHOPLIST_xl_4236"/>
      <sheetName val="[SHOPLIST.xls]_SHOPLIST_xl_4237"/>
      <sheetName val="[SHOPLIST.xls]_SHOPLIST_xl_4238"/>
      <sheetName val="[SHOPLIST.xls]_SHOPLIST_xl_4239"/>
      <sheetName val="[SHOPLIST.xls]_SHOPLIST_xl_4240"/>
      <sheetName val="[SHOPLIST.xls]_SHOPLIST_xl_4241"/>
      <sheetName val="[SHOPLIST.xls]_SHOPLIST_xl_4242"/>
      <sheetName val="[SHOPLIST.xls]_SHOPLIST_xl_4243"/>
      <sheetName val="[SHOPLIST.xls]_SHOPLIST_xl_4244"/>
      <sheetName val="[SHOPLIST.xls]_SHOPLIST_xl_4245"/>
      <sheetName val="[SHOPLIST.xls]_SHOPLIST_xl_4246"/>
      <sheetName val="[SHOPLIST.xls]_SHOPLIST_xl_4247"/>
      <sheetName val="[SHOPLIST.xls]_SHOPLIST_xl_4248"/>
      <sheetName val="[SHOPLIST.xls]_SHOPLIST_xl_4249"/>
      <sheetName val="[SHOPLIST.xls]_SHOPLIST_xl_4250"/>
      <sheetName val="[SHOPLIST.xls]_SHOPLIST_xl_4251"/>
      <sheetName val="[SHOPLIST.xls]_SHOPLIST_xl_4252"/>
      <sheetName val="[SHOPLIST.xls]_SHOPLIST_xl_4253"/>
      <sheetName val="[SHOPLIST.xls]_SHOPLIST_xl_4254"/>
      <sheetName val="[SHOPLIST.xls]_SHOPLIST_xl_4255"/>
      <sheetName val="[SHOPLIST.xls]_SHOPLIST_xl_4256"/>
      <sheetName val="[SHOPLIST.xls]_SHOPLIST_xl_4257"/>
      <sheetName val="[SHOPLIST.xls]_SHOPLIST_xl_4258"/>
      <sheetName val="[SHOPLIST.xls]_SHOPLIST_xl_4259"/>
      <sheetName val="[SHOPLIST.xls]_SHOPLIST_xl_4260"/>
      <sheetName val="[SHOPLIST.xls]_SHOPLIST_xl_4261"/>
      <sheetName val="[SHOPLIST.xls]_SHOPLIST_xl_4262"/>
      <sheetName val="[SHOPLIST.xls]_SHOPLIST_xl_4263"/>
      <sheetName val="[SHOPLIST.xls]_SHOPLIST_xl_4264"/>
      <sheetName val="[SHOPLIST.xls]_SHOPLIST_xl_4265"/>
      <sheetName val="[SHOPLIST.xls]_SHOPLIST_xl_4266"/>
      <sheetName val="[SHOPLIST.xls]_SHOPLIST_xl_4267"/>
      <sheetName val="[SHOPLIST.xls]_SHOPLIST_xl_4268"/>
      <sheetName val="[SHOPLIST.xls]_SHOPLIST_xl_4269"/>
      <sheetName val="[SHOPLIST.xls]_SHOPLIST_xl_4270"/>
      <sheetName val="[SHOPLIST.xls]_SHOPLIST_xl_4271"/>
      <sheetName val="[SHOPLIST.xls]_SHOPLIST_xl_4272"/>
      <sheetName val="[SHOPLIST.xls]_SHOPLIST_xl_4273"/>
      <sheetName val="[SHOPLIST.xls]_SHOPLIST_xl_4274"/>
      <sheetName val="[SHOPLIST.xls]_SHOPLIST_xl_4275"/>
      <sheetName val="[SHOPLIST.xls]_SHOPLIST_xl_4276"/>
      <sheetName val="[SHOPLIST.xls]_SHOPLIST_xl_4277"/>
      <sheetName val="[SHOPLIST.xls]_SHOPLIST_xl_4278"/>
      <sheetName val="[SHOPLIST.xls]_SHOPLIST_xl_4279"/>
      <sheetName val="[SHOPLIST.xls]_SHOPLIST_xl_4280"/>
      <sheetName val="[SHOPLIST.xls]_SHOPLIST_xl_4281"/>
      <sheetName val="[SHOPLIST.xls]_SHOPLIST_xl_4282"/>
      <sheetName val="[SHOPLIST.xls]_SHOPLIST_xl_4283"/>
      <sheetName val="[SHOPLIST.xls]_SHOPLIST_xl_4284"/>
      <sheetName val="[SHOPLIST.xls]_SHOPLIST_xl_4285"/>
      <sheetName val="[SHOPLIST.xls]_SHOPLIST_xl_4286"/>
      <sheetName val="[SHOPLIST.xls]_SHOPLIST_xl_4287"/>
      <sheetName val="[SHOPLIST.xls]_SHOPLIST_xl_4288"/>
      <sheetName val="[SHOPLIST.xls]_SHOPLIST_xl_4289"/>
      <sheetName val="[SHOPLIST.xls]_SHOPLIST_xl_4290"/>
      <sheetName val="[SHOPLIST.xls]_SHOPLIST_xl_4291"/>
      <sheetName val="[SHOPLIST.xls]_SHOPLIST_xl_4292"/>
      <sheetName val="[SHOPLIST.xls]_SHOPLIST_xl_4293"/>
      <sheetName val="[SHOPLIST.xls]_SHOPLIST_xl_4294"/>
      <sheetName val="[SHOPLIST.xls]_SHOPLIST_xl_4295"/>
      <sheetName val="[SHOPLIST.xls]_SHOPLIST_xl_4296"/>
      <sheetName val="[SHOPLIST.xls]_SHOPLIST_xl_4297"/>
      <sheetName val="[SHOPLIST.xls]_SHOPLIST_xl_4298"/>
      <sheetName val="[SHOPLIST.xls]_SHOPLIST_xl_4299"/>
      <sheetName val="[SHOPLIST.xls]_SHOPLIST_xl_4300"/>
      <sheetName val="[SHOPLIST.xls]_SHOPLIST_xl_4301"/>
      <sheetName val="[SHOPLIST.xls]_SHOPLIST_xl_4302"/>
      <sheetName val="[SHOPLIST.xls]_SHOPLIST_xl_4303"/>
      <sheetName val="[SHOPLIST.xls]_SHOPLIST_xl_4304"/>
      <sheetName val="[SHOPLIST.xls]_SHOPLIST_xl_4305"/>
      <sheetName val="[SHOPLIST.xls]_SHOPLIST_xl_4306"/>
      <sheetName val="[SHOPLIST.xls]_SHOPLIST_xl_4307"/>
      <sheetName val="[SHOPLIST.xls]_SHOPLIST_xl_4308"/>
      <sheetName val="[SHOPLIST.xls]_SHOPLIST_xl_4309"/>
      <sheetName val="[SHOPLIST.xls]_SHOPLIST_xl_4310"/>
      <sheetName val="[SHOPLIST.xls]_SHOPLIST_xl_4311"/>
      <sheetName val="[SHOPLIST.xls]_SHOPLIST_xl_4312"/>
      <sheetName val="[SHOPLIST.xls]_SHOPLIST_xl_4313"/>
      <sheetName val="[SHOPLIST.xls]_SHOPLIST_xl_4314"/>
      <sheetName val="[SHOPLIST.xls]_SHOPLIST_xl_4315"/>
      <sheetName val="[SHOPLIST.xls]_SHOPLIST_xl_4316"/>
      <sheetName val="[SHOPLIST.xls]_SHOPLIST_xl_4317"/>
      <sheetName val="[SHOPLIST.xls]_SHOPLIST_xl_4318"/>
      <sheetName val="[SHOPLIST.xls]_SHOPLIST_xl_4319"/>
      <sheetName val="[SHOPLIST.xls]_SHOPLIST_xl_4320"/>
      <sheetName val="[SHOPLIST.xls]_SHOPLIST_xl_4321"/>
      <sheetName val="[SHOPLIST.xls]_SHOPLIST_xl_4322"/>
      <sheetName val="[SHOPLIST.xls]_SHOPLIST_xl_4323"/>
      <sheetName val="[SHOPLIST.xls]_SHOPLIST_xl_4324"/>
      <sheetName val="[SHOPLIST.xls]_SHOPLIST_xl_4325"/>
      <sheetName val="[SHOPLIST.xls]_SHOPLIST_xl_4326"/>
      <sheetName val="[SHOPLIST.xls]_SHOPLIST_xl_4327"/>
      <sheetName val="[SHOPLIST.xls]70_x005f_x005f_x005f_x0000_16"/>
      <sheetName val="[SHOPLIST.xls]_SHOPLIST_xl_4328"/>
      <sheetName val="[SHOPLIST.xls]_SHOPLIST_xl_4329"/>
      <sheetName val="[SHOPLIST.xls]_SHOPLIST_xl_4330"/>
      <sheetName val="[SHOPLIST.xls]_SHOPLIST_xl_4331"/>
      <sheetName val="[SHOPLIST.xls]_SHOPLIST_xl_4332"/>
      <sheetName val="[SHOPLIST.xls]_SHOPLIST_xl_4333"/>
      <sheetName val="[SHOPLIST.xls]70___0_s__i____59"/>
      <sheetName val="[SHOPLIST.xls]_SHOPLIST_xl_4334"/>
      <sheetName val="[SHOPLIST.xls]_SHOPLIST_xl_4335"/>
      <sheetName val="[SHOPLIST.xls]_SHOPLIST_xl_4336"/>
      <sheetName val="[SHOPLIST.xls]_SHOPLIST_xl_4337"/>
      <sheetName val="[SHOPLIST.xls]_SHOPLIST_xl_4338"/>
      <sheetName val="[SHOPLIST.xls]_SHOPLIST_xl_4339"/>
      <sheetName val="[SHOPLIST.xls]_SHOPLIST_xl_4340"/>
      <sheetName val="[SHOPLIST.xls]_SHOPLIST_xl_4341"/>
      <sheetName val="[SHOPLIST.xls]_SHOPLIST_xl_4342"/>
      <sheetName val="[SHOPLIST.xls]_SHOPLIST_xl_4343"/>
      <sheetName val="[SHOPLIST.xls]_SHOPLIST_xl_4344"/>
      <sheetName val="[SHOPLIST.xls]_SHOPLIST_xl_4345"/>
      <sheetName val="[SHOPLIST.xls]_SHOPLIST_xl_4346"/>
      <sheetName val="[SHOPLIST.xls]_SHOPLIST_xl_4347"/>
      <sheetName val="[SHOPLIST.xls]_SHOPLIST_xl_4348"/>
      <sheetName val="[SHOPLIST.xls]_SHOPLIST_xl_4349"/>
      <sheetName val="[SHOPLIST.xls]_SHOPLIST_xl_4350"/>
      <sheetName val="[SHOPLIST.xls]_SHOPLIST_xl_4351"/>
      <sheetName val="[SHOPLIST.xls]_SHOPLIST_xl_4352"/>
      <sheetName val="[SHOPLIST.xls]_SHOPLIST_xl_4353"/>
      <sheetName val="[SHOPLIST.xls]_SHOPLIST_xl_4354"/>
      <sheetName val="[SHOPLIST.xls]_SHOPLIST_xl_4355"/>
      <sheetName val="[SHOPLIST.xls]_SHOPLIST_xl_4356"/>
      <sheetName val="[SHOPLIST.xls]_SHOPLIST_xl_4357"/>
      <sheetName val="[SHOPLIST.xls]_SHOPLIST_xl_4358"/>
      <sheetName val="[SHOPLIST.xls]_SHOPLIST_xl_4359"/>
      <sheetName val="[SHOPLIST.xls]_SHOPLIST_xl_4360"/>
      <sheetName val="[SHOPLIST.xls]_SHOPLIST_xl_4361"/>
      <sheetName val="[SHOPLIST.xls]_SHOPLIST_xl_4362"/>
      <sheetName val="[SHOPLIST.xls]_SHOPLIST_xl_4363"/>
      <sheetName val="[SHOPLIST.xls]_SHOPLIST_xl_4364"/>
      <sheetName val="[SHOPLIST.xls]_SHOPLIST_xl_4365"/>
      <sheetName val="[SHOPLIST.xls]_SHOPLIST_xl_4366"/>
      <sheetName val="[SHOPLIST.xls]_SHOPLIST_xl_4367"/>
      <sheetName val="[SHOPLIST.xls]_SHOPLIST_xl_4368"/>
      <sheetName val="[SHOPLIST.xls]_SHOPLIST_xl_4369"/>
      <sheetName val="[SHOPLIST.xls]_SHOPLIST_xl_4370"/>
      <sheetName val="[SHOPLIST.xls]_SHOPLIST_xl_4371"/>
      <sheetName val="[SHOPLIST.xls]_SHOPLIST_xl_4372"/>
      <sheetName val="[SHOPLIST.xls]_SHOPLIST_xl_4373"/>
      <sheetName val="[SHOPLIST.xls]_SHOPLIST_xl_4374"/>
      <sheetName val="[SHOPLIST.xls]_SHOPLIST_xl_4375"/>
      <sheetName val="[SHOPLIST.xls]_SHOPLIST_xl_4376"/>
      <sheetName val="[SHOPLIST.xls]_SHOPLIST_xl_4377"/>
      <sheetName val="[SHOPLIST.xls]_SHOPLIST_xl_4378"/>
      <sheetName val="[SHOPLIST.xls]_SHOPLIST_xl_4379"/>
      <sheetName val="[SHOPLIST.xls]_SHOPLIST_xl_4380"/>
      <sheetName val="[SHOPLIST.xls]_SHOPLIST_xl_4381"/>
      <sheetName val="[SHOPLIST.xls]_SHOPLIST_xl_4382"/>
      <sheetName val="[SHOPLIST.xls]_SHOPLIST_xl_4383"/>
      <sheetName val="[SHOPLIST.xls]_SHOPLIST_xl_4384"/>
      <sheetName val="[SHOPLIST.xls]_SHOPLIST_xl_4385"/>
      <sheetName val="[SHOPLIST.xls]_SHOPLIST_xl_4386"/>
      <sheetName val="[SHOPLIST.xls]_SHOPLIST_xl_4387"/>
      <sheetName val="[SHOPLIST.xls]_SHOPLIST_xl_4388"/>
      <sheetName val="[SHOPLIST.xls]_SHOPLIST_xl_4389"/>
      <sheetName val="[SHOPLIST.xls]_SHOPLIST_xl_4390"/>
      <sheetName val="[SHOPLIST.xls]_SHOPLIST_xl_4391"/>
      <sheetName val="[SHOPLIST.xls]_SHOPLIST_xl_4392"/>
      <sheetName val="[SHOPLIST.xls]_SHOPLIST_xl_4393"/>
      <sheetName val="[SHOPLIST.xls]_SHOPLIST_xl_4394"/>
      <sheetName val="[SHOPLIST.xls]_SHOPLIST_xl_4395"/>
      <sheetName val="[SHOPLIST.xls]_SHOPLIST_xl_4396"/>
      <sheetName val="[SHOPLIST.xls]_SHOPLIST_xl_4397"/>
      <sheetName val="[SHOPLIST.xls]_SHOPLIST_xl_4398"/>
      <sheetName val="[SHOPLIST.xls]_SHOPLIST_xl_4399"/>
      <sheetName val="[SHOPLIST.xls]_SHOPLIST_xl_4400"/>
      <sheetName val="[SHOPLIST.xls]_SHOPLIST_xl_4401"/>
      <sheetName val="[SHOPLIST.xls]_SHOPLIST_xl_4402"/>
      <sheetName val="[SHOPLIST.xls]_SHOPLIST_xl_4403"/>
      <sheetName val="[SHOPLIST.xls]_SHOPLIST_xl_4404"/>
      <sheetName val="[SHOPLIST.xls]_SHOPLIST_xl_4405"/>
      <sheetName val="[SHOPLIST.xls]_SHOPLIST_xl_4406"/>
      <sheetName val="[SHOPLIST.xls]_SHOPLIST_xl_4407"/>
      <sheetName val="[SHOPLIST.xls]_SHOPLIST_xl_4408"/>
      <sheetName val="[SHOPLIST.xls]_SHOPLIST_xl_4409"/>
      <sheetName val="[SHOPLIST.xls]_SHOPLIST_xl_4410"/>
      <sheetName val="[SHOPLIST.xls]_SHOPLIST_xl_4411"/>
      <sheetName val="[SHOPLIST.xls]_SHOPLIST_xl_4412"/>
      <sheetName val="[SHOPLIST.xls]_SHOPLIST_xl_4413"/>
      <sheetName val="[SHOPLIST.xls]_SHOPLIST_xl_4414"/>
      <sheetName val="[SHOPLIST.xls]_SHOPLIST_xl_4415"/>
      <sheetName val="[SHOPLIST.xls]_SHOPLIST_xl_4416"/>
      <sheetName val="[SHOPLIST.xls]_SHOPLIST_xl_4417"/>
      <sheetName val="[SHOPLIST.xls]_SHOPLIST_xl_4418"/>
      <sheetName val="[SHOPLIST.xls]_SHOPLIST_xl_4419"/>
      <sheetName val="[SHOPLIST.xls]_SHOPLIST_xl_4420"/>
      <sheetName val="[SHOPLIST.xls]_SHOPLIST_xl_4421"/>
      <sheetName val="[SHOPLIST.xls]_SHOPLIST_xl_4422"/>
      <sheetName val="[SHOPLIST.xls]_SHOPLIST_xl_4423"/>
      <sheetName val="[SHOPLIST.xls]_SHOPLIST_xl_4424"/>
      <sheetName val="[SHOPLIST.xls]_SHOPLIST_xl_4425"/>
      <sheetName val="[SHOPLIST.xls]_SHOPLIST_xl_4426"/>
      <sheetName val="[SHOPLIST.xls]_SHOPLIST_xl_4427"/>
      <sheetName val="[SHOPLIST.xls]_SHOPLIST_xl_4428"/>
      <sheetName val="[SHOPLIST.xls]_SHOPLIST_xl_4429"/>
      <sheetName val="[SHOPLIST.xls]_SHOPLIST_xl_4430"/>
      <sheetName val="[SHOPLIST.xls]_SHOPLIST_xl_4431"/>
      <sheetName val="[SHOPLIST.xls]_SHOPLIST_xl_4432"/>
      <sheetName val="[SHOPLIST.xls]_SHOPLIST_xl_4433"/>
      <sheetName val="[SHOPLIST.xls]_SHOPLIST_xl_4434"/>
      <sheetName val="[SHOPLIST.xls]_SHOPLIST_xl_4435"/>
      <sheetName val="[SHOPLIST.xls]_SHOPLIST_xl_4436"/>
      <sheetName val="[SHOPLIST.xls]_SHOPLIST_xl_4437"/>
      <sheetName val="[SHOPLIST.xls]_SHOPLIST_xl_4438"/>
      <sheetName val="[SHOPLIST.xls]_SHOPLIST_xl_4439"/>
      <sheetName val="[SHOPLIST.xls]_SHOPLIST_xl_4440"/>
      <sheetName val="[SHOPLIST.xls]_SHOPLIST_xl_4441"/>
      <sheetName val="[SHOPLIST.xls]_SHOPLIST_xl_4442"/>
      <sheetName val="[SHOPLIST.xls]_SHOPLIST_xl_4443"/>
      <sheetName val="[SHOPLIST.xls]_SHOPLIST_xl_4444"/>
      <sheetName val="[SHOPLIST.xls]_SHOPLIST_xl_4445"/>
      <sheetName val="[SHOPLIST.xls]_SHOPLIST_xl_4446"/>
      <sheetName val="[SHOPLIST.xls]_SHOPLIST_xl_4447"/>
      <sheetName val="[SHOPLIST.xls]_SHOPLIST_xl_4448"/>
      <sheetName val="[SHOPLIST.xls]_SHOPLIST_xl_4449"/>
      <sheetName val="[SHOPLIST.xls]_SHOPLIST_xl_4450"/>
      <sheetName val="[SHOPLIST.xls]_SHOPLIST_xl_4451"/>
      <sheetName val="[SHOPLIST.xls]_SHOPLIST_xl_4452"/>
      <sheetName val="[SHOPLIST.xls]_SHOPLIST_xl_4453"/>
      <sheetName val="[SHOPLIST.xls]_SHOPLIST_xl_4454"/>
      <sheetName val="[SHOPLIST.xls]_SHOPLIST_xl_4455"/>
      <sheetName val="[SHOPLIST.xls]_SHOPLIST_xl_4456"/>
      <sheetName val="[SHOPLIST.xls]_SHOPLIST_xl_4457"/>
      <sheetName val="[SHOPLIST.xls]_SHOPLIST_xl_4458"/>
      <sheetName val="[SHOPLIST.xls]_SHOPLIST_xl_4459"/>
      <sheetName val="[SHOPLIST.xls]_SHOPLIST_xl_4460"/>
      <sheetName val="[SHOPLIST.xls]_SHOPLIST_xl_4461"/>
      <sheetName val="[SHOPLIST.xls]_SHOPLIST_xl_4462"/>
      <sheetName val="[SHOPLIST.xls]_SHOPLIST_xl_4463"/>
      <sheetName val="[SHOPLIST.xls]_SHOPLIST_xl_4464"/>
      <sheetName val="[SHOPLIST.xls]_SHOPLIST_xl_4465"/>
      <sheetName val="[SHOPLIST.xls]_SHOPLIST_xl_4466"/>
      <sheetName val="[SHOPLIST.xls]_SHOPLIST_xl_4467"/>
      <sheetName val="[SHOPLIST.xls]_SHOPLIST_xl_4468"/>
      <sheetName val="[SHOPLIST.xls]_SHOPLIST_xl_4469"/>
      <sheetName val="[SHOPLIST.xls]_SHOPLIST_xl_4470"/>
      <sheetName val="[SHOPLIST.xls]_SHOPLIST_xl_4471"/>
      <sheetName val="[SHOPLIST.xls]_SHOPLIST_xl_4472"/>
      <sheetName val="[SHOPLIST.xls]_SHOPLIST_xl_4473"/>
      <sheetName val="[SHOPLIST.xls]_SHOPLIST_xl_4474"/>
      <sheetName val="[SHOPLIST.xls]_SHOPLIST_xl_4475"/>
      <sheetName val="[SHOPLIST.xls]_SHOPLIST_xl_4476"/>
      <sheetName val="[SHOPLIST.xls]_SHOPLIST_xl_4477"/>
      <sheetName val="[SHOPLIST.xls]_SHOPLIST_xl_4478"/>
      <sheetName val="[SHOPLIST.xls]_SHOPLIST_xl_4479"/>
      <sheetName val="[SHOPLIST.xls]_SHOPLIST_xl_4480"/>
      <sheetName val="[SHOPLIST.xls]_SHOPLIST_xl_4481"/>
      <sheetName val="[SHOPLIST.xls]_SHOPLIST_xl_4482"/>
      <sheetName val="[SHOPLIST.xls]_SHOPLIST_xl_4483"/>
      <sheetName val="[SHOPLIST.xls]_SHOPLIST_xl_4484"/>
      <sheetName val="[SHOPLIST.xls]_SHOPLIST_xl_4485"/>
      <sheetName val="[SHOPLIST.xls]_SHOPLIST_xl_4486"/>
      <sheetName val="[SHOPLIST.xls]_SHOPLIST_xl_4487"/>
      <sheetName val="[SHOPLIST.xls]_SHOPLIST_xl_4488"/>
      <sheetName val="[SHOPLIST.xls]_SHOPLIST_xl_4489"/>
      <sheetName val="[SHOPLIST.xls]_SHOPLIST_xl_4490"/>
      <sheetName val="[SHOPLIST.xls]_SHOPLIST_xl_4491"/>
      <sheetName val="[SHOPLIST.xls]_SHOPLIST_xl_4492"/>
      <sheetName val="[SHOPLIST.xls]_SHOPLIST_xl_4493"/>
      <sheetName val="[SHOPLIST.xls]_SHOPLIST_xl_4494"/>
      <sheetName val="[SHOPLIST.xls]_SHOPLIST_xl_4495"/>
      <sheetName val="[SHOPLIST.xls]_SHOPLIST_xl_4496"/>
      <sheetName val="[SHOPLIST.xls]_SHOPLIST_xl_4497"/>
      <sheetName val="[SHOPLIST.xls]_SHOPLIST_xl_4498"/>
      <sheetName val="[SHOPLIST.xls]_SHOPLIST_xl_4499"/>
      <sheetName val="[SHOPLIST.xls]_SHOPLIST_xl_4500"/>
      <sheetName val="[SHOPLIST.xls]_SHOPLIST_xl_4501"/>
      <sheetName val="[SHOPLIST.xls]_SHOPLIST_xl_4502"/>
      <sheetName val="[SHOPLIST.xls]_SHOPLIST_xl_4503"/>
      <sheetName val="[SHOPLIST.xls]_SHOPLIST_xl_4504"/>
      <sheetName val="[SHOPLIST.xls]_SHOPLIST_xl_4505"/>
      <sheetName val="[SHOPLIST.xls]_SHOPLIST_xl_4506"/>
      <sheetName val="[SHOPLIST.xls]_SHOPLIST_xl_4507"/>
      <sheetName val="[SHOPLIST.xls]_SHOPLIST_xl_4508"/>
      <sheetName val="[SHOPLIST.xls]_SHOPLIST_xl_4509"/>
      <sheetName val="[SHOPLIST.xls]_SHOPLIST_xl_4510"/>
      <sheetName val="[SHOPLIST.xls]_SHOPLIST_xl_4511"/>
      <sheetName val="[SHOPLIST.xls]_SHOPLIST_xl_4512"/>
      <sheetName val="[SHOPLIST.xls]_SHOPLIST_xl_4513"/>
      <sheetName val="[SHOPLIST.xls]_SHOPLIST_xl_4514"/>
      <sheetName val="[SHOPLIST.xls]_SHOPLIST_xl_4515"/>
      <sheetName val="[SHOPLIST.xls]_SHOPLIST_xl_4516"/>
      <sheetName val="[SHOPLIST.xls]_SHOPLIST_xl_4517"/>
      <sheetName val="[SHOPLIST.xls]_SHOPLIST_xl_4518"/>
      <sheetName val="[SHOPLIST.xls]_SHOPLIST_xl_4519"/>
      <sheetName val="[SHOPLIST.xls]_SHOPLIST_xl_4520"/>
      <sheetName val="[SHOPLIST.xls]_SHOPLIST_xl_4521"/>
      <sheetName val="[SHOPLIST.xls]_SHOPLIST_xl_4522"/>
      <sheetName val="[SHOPLIST.xls]_SHOPLIST_xl_4523"/>
      <sheetName val="[SHOPLIST.xls]_SHOPLIST_xl_4524"/>
      <sheetName val="[SHOPLIST.xls]_SHOPLIST_xl_4525"/>
      <sheetName val="[SHOPLIST.xls]_SHOPLIST_xl_4526"/>
      <sheetName val="[SHOPLIST.xls]_SHOPLIST_xl_4527"/>
      <sheetName val="[SHOPLIST.xls]_SHOPLIST_xl_4528"/>
      <sheetName val="[SHOPLIST.xls]_SHOPLIST_xl_4529"/>
      <sheetName val="[SHOPLIST.xls]_SHOPLIST_xl_4530"/>
      <sheetName val="[SHOPLIST.xls]_SHOPLIST_xl_4531"/>
      <sheetName val="[SHOPLIST.xls]_SHOPLIST_xl_4532"/>
      <sheetName val="[SHOPLIST.xls]_SHOPLIST_xl_4533"/>
      <sheetName val="[SHOPLIST.xls]_SHOPLIST_xl_4534"/>
      <sheetName val="[SHOPLIST.xls]_SHOPLIST_xl_4535"/>
      <sheetName val="[SHOPLIST.xls]_SHOPLIST_xl_4536"/>
      <sheetName val="[SHOPLIST.xls]_SHOPLIST_xl_4537"/>
      <sheetName val="[SHOPLIST.xls]_SHOPLIST_xl_4538"/>
      <sheetName val="[SHOPLIST.xls]_SHOPLIST_xl_4539"/>
      <sheetName val="[SHOPLIST.xls]_SHOPLIST_xl_4540"/>
      <sheetName val="[SHOPLIST.xls]_SHOPLIST_xl_4541"/>
      <sheetName val="[SHOPLIST.xls]_SHOPLIST_xl_4542"/>
      <sheetName val="[SHOPLIST.xls]_SHOPLIST_xl_4543"/>
      <sheetName val="[SHOPLIST.xls]_SHOPLIST_xl_4544"/>
      <sheetName val="[SHOPLIST.xls]_SHOPLIST_xl_4545"/>
      <sheetName val="[SHOPLIST.xls]_SHOPLIST_xl_4546"/>
      <sheetName val="[SHOPLIST.xls]_SHOPLIST_xl_4547"/>
      <sheetName val="[SHOPLIST.xls]_SHOPLIST_xl_4548"/>
      <sheetName val="[SHOPLIST.xls]_SHOPLIST_xl_4549"/>
      <sheetName val="[SHOPLIST.xls]_SHOPLIST_xl_4550"/>
      <sheetName val="[SHOPLIST.xls]_SHOPLIST_xl_4551"/>
      <sheetName val="[SHOPLIST.xls]_SHOPLIST_xl_4552"/>
      <sheetName val="[SHOPLIST.xls]_SHOPLIST_xl_4553"/>
      <sheetName val="[SHOPLIST.xls]_SHOPLIST_xl_4554"/>
      <sheetName val="[SHOPLIST.xls]_SHOPLIST_xl_4555"/>
      <sheetName val="[SHOPLIST.xls]_SHOPLIST_xl_4556"/>
      <sheetName val="[SHOPLIST.xls]_SHOPLIST_xl_4557"/>
      <sheetName val="[SHOPLIST.xls]_SHOPLIST_xl_4558"/>
      <sheetName val="[SHOPLIST.xls]_SHOPLIST_xl_4559"/>
      <sheetName val="[SHOPLIST.xls]_SHOPLIST_xl_4560"/>
      <sheetName val="[SHOPLIST.xls]_SHOPLIST_xl_4561"/>
      <sheetName val="[SHOPLIST.xls]_SHOPLIST_xl_4562"/>
      <sheetName val="[SHOPLIST.xls]_SHOPLIST_xl_4563"/>
      <sheetName val="[SHOPLIST.xls]_SHOPLIST_xl_4564"/>
      <sheetName val="[SHOPLIST.xls]_SHOPLIST_xl_4565"/>
      <sheetName val="[SHOPLIST.xls]_SHOPLIST_xl_4566"/>
      <sheetName val="[SHOPLIST.xls]_SHOPLIST_xl_4567"/>
      <sheetName val="[SHOPLIST.xls]_SHOPLIST_xl_4568"/>
      <sheetName val="[SHOPLIST.xls]_SHOPLIST_xl_4569"/>
      <sheetName val="[SHOPLIST.xls]_SHOPLIST_xl_4570"/>
      <sheetName val="[SHOPLIST.xls]_SHOPLIST_xl_4571"/>
      <sheetName val="[SHOPLIST.xls]_SHOPLIST_xl_4572"/>
      <sheetName val="[SHOPLIST.xls]_SHOPLIST_xl_4573"/>
      <sheetName val="[SHOPLIST.xls]_SHOPLIST_xl_4574"/>
      <sheetName val="[SHOPLIST.xls]_SHOPLIST_xl_4575"/>
      <sheetName val="[SHOPLIST.xls]_SHOPLIST_xl_4576"/>
      <sheetName val="[SHOPLIST.xls]_SHOPLIST_xl_4577"/>
      <sheetName val="[SHOPLIST.xls]_SHOPLIST_xl_4578"/>
      <sheetName val="[SHOPLIST.xls]_SHOPLIST_xl_4579"/>
      <sheetName val="[SHOPLIST.xls]_SHOPLIST_xl_4580"/>
      <sheetName val="[SHOPLIST.xls]_SHOPLIST_xl_4581"/>
      <sheetName val="[SHOPLIST.xls]_SHOPLIST_xl_4582"/>
      <sheetName val="[SHOPLIST.xls]_SHOPLIST_xl_4583"/>
      <sheetName val="[SHOPLIST.xls]_SHOPLIST_xl_4584"/>
      <sheetName val="[SHOPLIST.xls]_SHOPLIST_xl_4585"/>
      <sheetName val="[SHOPLIST.xls]_SHOPLIST_xl_4586"/>
      <sheetName val="[SHOPLIST.xls]_SHOPLIST_xl_4587"/>
      <sheetName val="[SHOPLIST.xls]_SHOPLIST_xl_4588"/>
      <sheetName val="[SHOPLIST.xls]_SHOPLIST_xl_4589"/>
      <sheetName val="[SHOPLIST.xls]_SHOPLIST_xl_4590"/>
      <sheetName val="[SHOPLIST.xls]70_x005f_x0000___0_x_19"/>
      <sheetName val="[SHOPLIST.xls]_SHOPLIST_xl_4591"/>
      <sheetName val="[SHOPLIST.xls]_SHOPLIST_xl_4592"/>
      <sheetName val="[SHOPLIST.xls]_SHOPLIST_xl_4593"/>
      <sheetName val="[SHOPLIST.xls]_SHOPLIST_xl_4594"/>
      <sheetName val="[SHOPLIST.xls]_SHOPLIST_xl_4595"/>
      <sheetName val="[SHOPLIST.xls]_SHOPLIST_xl_4596"/>
      <sheetName val="[SHOPLIST.xls]_SHOPLIST_xl_4597"/>
      <sheetName val="[SHOPLIST.xls]_SHOPLIST_xl_4598"/>
      <sheetName val="[SHOPLIST.xls]_SHOPLIST_xl_4599"/>
      <sheetName val="[SHOPLIST.xls]_SHOPLIST_xl_4600"/>
      <sheetName val="[SHOPLIST.xls]_SHOPLIST_xl_4601"/>
      <sheetName val="[SHOPLIST.xls]_SHOPLIST_xl_4602"/>
      <sheetName val="[SHOPLIST.xls]_SHOPLIST_xl_4603"/>
      <sheetName val="[SHOPLIST.xls]_SHOPLIST_xl_4604"/>
      <sheetName val="[SHOPLIST.xls]_SHOPLIST_xl_4605"/>
      <sheetName val="[SHOPLIST.xls]_SHOPLIST_xl_4606"/>
      <sheetName val="[SHOPLIST.xls]/VWVU))tÏØ0__72"/>
      <sheetName val="[SHOPLIST.xls]/VWVU))tÏØ0__64"/>
      <sheetName val="[SHOPLIST.xls]/VWVU))tÏØ0__65"/>
      <sheetName val="[SHOPLIST.xls]/VWVU))tÏØ0__66"/>
      <sheetName val="[SHOPLIST.xls]70,/0s«iÆøí¬i17"/>
      <sheetName val="[SHOPLIST.xls]/VW12"/>
      <sheetName val="[SHOPLIST.xls]/VWVU))tÏØ0__67"/>
      <sheetName val="[SHOPLIST.xls]70,/0s«_iÆø_í¬_12"/>
      <sheetName val="[SHOPLIST.xls]70?,/0?s«i?Æøí¬12"/>
      <sheetName val="[SHOPLIST.xls]/VWVU))tÏØ0__68"/>
      <sheetName val="[SHOPLIST.xls]/VWVU))tÏØ0__69"/>
      <sheetName val="[SHOPLIST.xls]/VWVU))tÏØ0__70"/>
      <sheetName val="[SHOPLIST.xls][SHOPLIST_xls]/V1"/>
      <sheetName val="[SHOPLIST.xls]/VWVU))tÏØ0__82"/>
      <sheetName val="[SHOPLIST.xls]/VWVU))tÏØ0__92"/>
      <sheetName val="[SHOPLIST.xls]/VWVU))tÏØ0__73"/>
      <sheetName val="[SHOPLIST.xls]/VWVU))tÏØ0__74"/>
      <sheetName val="[SHOPLIST.xls]/VWVU))tÏØ0__75"/>
      <sheetName val="[SHOPLIST.xls]70,/0s«iÆøí¬1"/>
      <sheetName val="[SHOPLIST.xls]70,/0s«iÆøí¬i18"/>
      <sheetName val="[SHOPLIST.xls]/VW13"/>
      <sheetName val="[SHOPLIST.xls]/VWVU))tÏØ0__76"/>
      <sheetName val="[SHOPLIST.xls]/VWVU))tÏØ0__77"/>
      <sheetName val="[SHOPLIST.xls]/VWVU))tÏØ0__78"/>
      <sheetName val="[SHOPLIST.xls]/VWVU))tÏØ0__79"/>
      <sheetName val="[SHOPLIST.xls]/VWVU))tÏØ0__80"/>
      <sheetName val="[SHOPLIST.xls]70,/0s«_iÆø_í¬_13"/>
      <sheetName val="[SHOPLIST.xls]70?,/0?s«i?Æøí¬13"/>
      <sheetName val="[SHOPLIST.xls]/VWVU))tÏØ0__83"/>
      <sheetName val="[SHOPLIST.xls]/VWVU))tÏØ0__84"/>
      <sheetName val="[SHOPLIST.xls]/VWVU))tÏØ0__85"/>
      <sheetName val="[SHOPLIST.xls]/VWVU))tÏØ0__86"/>
      <sheetName val="[SHOPLIST.xls][SHOPLIST_xls]/V2"/>
      <sheetName val="[SHOPLIST.xls]/VWVU))tÏØ0__87"/>
      <sheetName val="[SHOPLIST.xls]/VWVU))tÏØ0__93"/>
      <sheetName val="[SHOPLIST.xls]/VWVU))tÏØ0__88"/>
      <sheetName val="[SHOPLIST.xls]/VWVU))tÏØ0__89"/>
      <sheetName val="[SHOPLIST.xls]/VWVU))tÏØ0__90"/>
      <sheetName val="[SHOPLIST.xls]70,/0s«iÆøí¬2"/>
      <sheetName val="[SHOPLIST.xls]70,/0s«iÆøí¬i19"/>
      <sheetName val="[SHOPLIST.xls]/VW14"/>
      <sheetName val="[SHOPLIST.xls]/VWVU))tÏØ0__94"/>
      <sheetName val="[SHOPLIST.xls]/VWVU))tÏØ0__95"/>
      <sheetName val="[SHOPLIST.xls]/VWVU))tÏØ0__96"/>
      <sheetName val="[SHOPLIST.xls]/VWVU))tÏØ0__97"/>
      <sheetName val="[SHOPLIST.xls]/VWVU))tÏØ0__98"/>
      <sheetName val="[SHOPLIST.xls]70,/0s«_iÆø_í¬_14"/>
      <sheetName val="[SHOPLIST.xls]70?,/0?s«i?Æøí¬14"/>
      <sheetName val="[SHOPLIST.xls]/VWVU))tÏØ0__99"/>
      <sheetName val="[SHOPLIST.xls]/VWVU))tÏØ0_100"/>
      <sheetName val="[SHOPLIST.xls]/VWVU))tÏØ0_101"/>
      <sheetName val="[SHOPLIST.xls]/VWVU))tÏØ0_102"/>
      <sheetName val="[SHOPLIST.xls][SHOPLIST_xls]/V3"/>
      <sheetName val="[SHOPLIST.xls]/VWVU))tÏØ0_103"/>
      <sheetName val="[SHOPLIST.xls]/VWVU))tÏØ0_104"/>
      <sheetName val="[SHOPLIST.xls]/VWVU))tÏØ0_105"/>
      <sheetName val="[SHOPLIST.xls]/VWVU))tÏØ0_106"/>
      <sheetName val="[SHOPLIST.xls]/VWVU))tÏØ0_107"/>
      <sheetName val="[SHOPLIST.xls]70,/0s«iÆøí¬3"/>
      <sheetName val="[SHOPLIST.xls]_SHOPLIST_xl_4607"/>
      <sheetName val="[SHOPLIST.xls]_SHOPLIST_xl_4608"/>
      <sheetName val="[SHOPLIST.xls]_SHOPLIST_xl_4609"/>
      <sheetName val="[SHOPLIST.xls]_SHOPLIST_xl_4610"/>
      <sheetName val="[SHOPLIST.xls]_SHOPLIST_xl_4611"/>
      <sheetName val="[SHOPLIST.xls]_SHOPLIST_xl_4612"/>
      <sheetName val="[SHOPLIST.xls]_SHOPLIST_xl_4613"/>
      <sheetName val="[SHOPLIST.xls]_SHOPLIST_xl_4614"/>
      <sheetName val="[SHOPLIST.xls]_SHOPLIST_xl_4615"/>
      <sheetName val="[SHOPLIST.xls]_SHOPLIST_xl_4616"/>
      <sheetName val="[SHOPLIST.xls]_SHOPLIST_xl_4617"/>
      <sheetName val="[SHOPLIST.xls]_SHOPLIST_xl_4618"/>
      <sheetName val="[SHOPLIST.xls]_SHOPLIST_xl_4619"/>
      <sheetName val="[SHOPLIST.xls]_SHOPLIST_xl_4620"/>
      <sheetName val="[SHOPLIST.xls]_SHOPLIST_xl_4621"/>
      <sheetName val="[SHOPLIST.xls]_SHOPLIST_xl_4622"/>
      <sheetName val="[SHOPLIST.xls]_SHOPLIST_xl_4623"/>
      <sheetName val="[SHOPLIST.xls]_SHOPLIST_xl_4624"/>
      <sheetName val="[SHOPLIST.xls]_SHOPLIST_xl_4625"/>
      <sheetName val="[SHOPLIST.xls]_SHOPLIST_xl_4626"/>
      <sheetName val="[SHOPLIST.xls]_SHOPLIST_xl_4627"/>
      <sheetName val="[SHOPLIST.xls]_SHOPLIST_xl_4628"/>
      <sheetName val="[SHOPLIST.xls]_SHOPLIST_xl_4629"/>
      <sheetName val="[SHOPLIST.xls]_SHOPLIST_xl_4630"/>
      <sheetName val="[SHOPLIST.xls]_SHOPLIST_xl_4631"/>
      <sheetName val="[SHOPLIST.xls]_VW__VU________34"/>
      <sheetName val="[SHOPLIST.xls]_VW__VU________35"/>
      <sheetName val="[SHOPLIST.xls]_SHOPLIST_xl_4632"/>
      <sheetName val="[SHOPLIST.xls]_SHOPLIST_xl_4633"/>
      <sheetName val="[SHOPLIST.xls]70___0_s__i____60"/>
      <sheetName val="[SHOPLIST.xls]_SHOPLIST_xl_4634"/>
      <sheetName val="[SHOPLIST.xls]_SHOPLIST_xl_4635"/>
      <sheetName val="[SHOPLIST.xls]_VW__VU________36"/>
      <sheetName val="[SHOPLIST.xls]_VW__VU________37"/>
      <sheetName val="[SHOPLIST.xls]_SHOPLIST_xl_4636"/>
      <sheetName val="[SHOPLIST.xls]_SHOPLIST_xl_4637"/>
      <sheetName val="[SHOPLIST.xls]70___0_s__i____61"/>
      <sheetName val="[SHOPLIST.xls]_SHOPLIST_xl_4638"/>
      <sheetName val="[SHOPLIST.xls]_SHOPLIST_xl_4639"/>
      <sheetName val="[SHOPLIST.xls]_SHOPLIST_xl_4640"/>
      <sheetName val="[SHOPLIST.xls]70___0_s__i____62"/>
      <sheetName val="[SHOPLIST.xls]_SHOPLIST_xl_4641"/>
      <sheetName val="[SHOPLIST.xls]_SHOPLIST_xl_4642"/>
      <sheetName val="[SHOPLIST.xls]_SHOPLIST_xl_4643"/>
      <sheetName val="[SHOPLIST.xls]_VW__VU________38"/>
      <sheetName val="[SHOPLIST.xls]70___0_s__i____63"/>
      <sheetName val="[SHOPLIST.xls]_VW__VU________39"/>
      <sheetName val="[SHOPLIST.xls]_VW__VU________40"/>
      <sheetName val="[SHOPLIST.xls]70_x005f_x0000___0_x_20"/>
      <sheetName val="[SHOPLIST.xls]70___0_s__i____64"/>
      <sheetName val="[SHOPLIST.xls]_SHOPLIST_xl_4644"/>
      <sheetName val="[SHOPLIST.xls]_SHOPLIST_xl_4645"/>
      <sheetName val="[SHOPLIST.xls]70___0_s__i____65"/>
      <sheetName val="[SHOPLIST.xls]_SHOPLIST_xl_4646"/>
      <sheetName val="[SHOPLIST.xls]_SHOPLIST_xl_4647"/>
      <sheetName val="[SHOPLIST.xls]_SHOPLIST_xl_4648"/>
      <sheetName val="[SHOPLIST.xls]_SHOPLIST_xl_4649"/>
      <sheetName val="[SHOPLIST.xls]_SHOPLIST_xl_4650"/>
      <sheetName val="[SHOPLIST.xls]_SHOPLIST_xl_4651"/>
      <sheetName val="[SHOPLIST.xls]_SHOPLIST_xl_4652"/>
      <sheetName val="[SHOPLIST.xls]_SHOPLIST_xl_4653"/>
      <sheetName val="[SHOPLIST.xls]_SHOPLIST_xl_4654"/>
      <sheetName val="[SHOPLIST.xls]_SHOPLIST_xl_4655"/>
      <sheetName val="[SHOPLIST.xls]_SHOPLIST_xl_4656"/>
      <sheetName val="[SHOPLIST.xls]_SHOPLIST_xl_4657"/>
      <sheetName val="[SHOPLIST.xls]_SHOPLIST_xl_4658"/>
      <sheetName val="[SHOPLIST.xls]_SHOPLIST_xl_4659"/>
      <sheetName val="[SHOPLIST.xls]_SHOPLIST_xl_4660"/>
      <sheetName val="[SHOPLIST.xls]_SHOPLIST_xl_4661"/>
      <sheetName val="[SHOPLIST.xls]_SHOPLIST_xl_4662"/>
      <sheetName val="[SHOPLIST.xls]_SHOPLIST_xl_4663"/>
      <sheetName val="[SHOPLIST.xls]_SHOPLIST_xl_4664"/>
      <sheetName val="[SHOPLIST.xls]_SHOPLIST_xl_4665"/>
      <sheetName val="[SHOPLIST.xls]_SHOPLIST_xl_4666"/>
      <sheetName val="[SHOPLIST.xls]_SHOPLIST_xl_4667"/>
      <sheetName val="[SHOPLIST.xls]_SHOPLIST_xl_4668"/>
      <sheetName val="[SHOPLIST.xls]_SHOPLIST_xl_4669"/>
      <sheetName val="[SHOPLIST.xls]_SHOPLIST_xl_4670"/>
      <sheetName val="[SHOPLIST.xls]_SHOPLIST_xl_4671"/>
      <sheetName val="[SHOPLIST.xls]_SHOPLIST_xl_4672"/>
      <sheetName val="[SHOPLIST.xls]_SHOPLIST_xl_4673"/>
      <sheetName val="[SHOPLIST.xls]_SHOPLIST_xl_4674"/>
      <sheetName val="[SHOPLIST.xls]_SHOPLIST_xl_4675"/>
      <sheetName val="[SHOPLIST.xls]_SHOPLIST_xl_4676"/>
      <sheetName val="[SHOPLIST.xls]_SHOPLIST_xl_4677"/>
      <sheetName val="[SHOPLIST.xls]_SHOPLIST_xl_4678"/>
      <sheetName val="[SHOPLIST.xls]_SHOPLIST_xl_4679"/>
      <sheetName val="[SHOPLIST.xls]_SHOPLIST_xl_4680"/>
      <sheetName val="[SHOPLIST.xls]_SHOPLIST_xl_4681"/>
      <sheetName val="[SHOPLIST.xls]_SHOPLIST_xl_4682"/>
      <sheetName val="[SHOPLIST.xls]_SHOPLIST_xl_4683"/>
      <sheetName val="[SHOPLIST.xls]_SHOPLIST_xl_4684"/>
      <sheetName val="[SHOPLIST.xls]_SHOPLIST_xl_4685"/>
      <sheetName val="[SHOPLIST.xls]_SHOPLIST_xl_4686"/>
      <sheetName val="[SHOPLIST.xls]_SHOPLIST_xl_4687"/>
      <sheetName val="[SHOPLIST.xls]_SHOPLIST_xl_4688"/>
      <sheetName val="[SHOPLIST.xls]_SHOPLIST_xl_4689"/>
      <sheetName val="[SHOPLIST.xls]_SHOPLIST_xl_4690"/>
      <sheetName val="[SHOPLIST.xls]_SHOPLIST_xl_4691"/>
      <sheetName val="[SHOPLIST.xls]_SHOPLIST_xl_4692"/>
      <sheetName val="[SHOPLIST.xls]_SHOPLIST_xl_4693"/>
      <sheetName val="[SHOPLIST.xls]_SHOPLIST_xl_4694"/>
      <sheetName val="[SHOPLIST.xls]_SHOPLIST_xl_4695"/>
      <sheetName val="[SHOPLIST.xls]_SHOPLIST_xl_4696"/>
      <sheetName val="[SHOPLIST.xls]_SHOPLIST_xl_4697"/>
      <sheetName val="[SHOPLIST.xls]_SHOPLIST_xl_4698"/>
      <sheetName val="[SHOPLIST.xls]_SHOPLIST_xl_4699"/>
      <sheetName val="[SHOPLIST.xls]_SHOPLIST_xl_4700"/>
      <sheetName val="[SHOPLIST.xls]_SHOPLIST_xl_4701"/>
      <sheetName val="[SHOPLIST.xls]_SHOPLIST_xl_4702"/>
      <sheetName val="[SHOPLIST.xls]_SHOPLIST_xl_4703"/>
      <sheetName val="[SHOPLIST.xls]_SHOPLIST_xl_4704"/>
      <sheetName val="[SHOPLIST.xls]_SHOPLIST_xl_4705"/>
      <sheetName val="[SHOPLIST.xls]_SHOPLIST_xl_4706"/>
      <sheetName val="[SHOPLIST.xls]_SHOPLIST_xl_4707"/>
      <sheetName val="[SHOPLIST.xls]_SHOPLIST_xl_4708"/>
      <sheetName val="[SHOPLIST.xls]_SHOPLIST_xl_4709"/>
      <sheetName val="[SHOPLIST.xls]_SHOPLIST_xl_4710"/>
      <sheetName val="[SHOPLIST.xls]_SHOPLIST_xl_4711"/>
      <sheetName val="[SHOPLIST.xls]_SHOPLIST_xl_4712"/>
      <sheetName val="[SHOPLIST.xls]_SHOPLIST_xl_4713"/>
      <sheetName val="[SHOPLIST.xls]_SHOPLIST_xl_4714"/>
      <sheetName val="[SHOPLIST.xls]_SHOPLIST_xl_4715"/>
      <sheetName val="[SHOPLIST.xls]_SHOPLIST_xl_4716"/>
      <sheetName val="[SHOPLIST.xls]_SHOPLIST_xl_4717"/>
      <sheetName val="[SHOPLIST.xls]_SHOPLIST_xl_4718"/>
      <sheetName val="[SHOPLIST.xls]_SHOPLIST_xl_4719"/>
      <sheetName val="[SHOPLIST.xls]_SHOPLIST_xl_4720"/>
      <sheetName val="[SHOPLIST.xls]_SHOPLIST_xl_4721"/>
      <sheetName val="[SHOPLIST.xls]_SHOPLIST_xl_4722"/>
      <sheetName val="[SHOPLIST.xls]_SHOPLIST_xl_4723"/>
      <sheetName val="[SHOPLIST.xls]_SHOPLIST_xl_4724"/>
      <sheetName val="[SHOPLIST.xls]_SHOPLIST_xl_4725"/>
      <sheetName val="[SHOPLIST.xls]_SHOPLIST_xl_4726"/>
      <sheetName val="[SHOPLIST.xls]_SHOPLIST_xl_4727"/>
      <sheetName val="[SHOPLIST.xls]_SHOPLIST_xl_4728"/>
      <sheetName val="[SHOPLIST.xls]_SHOPLIST_xl_4729"/>
      <sheetName val="[SHOPLIST.xls]_SHOPLIST_xl_4730"/>
      <sheetName val="[SHOPLIST.xls]_SHOPLIST_xl_4731"/>
      <sheetName val="[SHOPLIST.xls]_SHOPLIST_xl_4732"/>
      <sheetName val="[SHOPLIST.xls]_SHOPLIST_xl_4733"/>
      <sheetName val="[SHOPLIST.xls]_SHOPLIST_xl_4734"/>
      <sheetName val="[SHOPLIST.xls]_SHOPLIST_xl_4735"/>
      <sheetName val="[SHOPLIST.xls]_SHOPLIST_xl_4736"/>
      <sheetName val="[SHOPLIST.xls]_SHOPLIST_xl_4737"/>
      <sheetName val="[SHOPLIST.xls]_SHOPLIST_xl_4738"/>
      <sheetName val="[SHOPLIST.xls]_SHOPLIST_xl_4739"/>
      <sheetName val="[SHOPLIST.xls]_SHOPLIST_xl_4740"/>
      <sheetName val="[SHOPLIST.xls]_SHOPLIST_xl_4741"/>
      <sheetName val="[SHOPLIST.xls]_SHOPLIST_xl_4742"/>
      <sheetName val="[SHOPLIST.xls]_SHOPLIST_xl_4743"/>
      <sheetName val="[SHOPLIST.xls]_SHOPLIST_xl_4744"/>
      <sheetName val="[SHOPLIST.xls]_SHOPLIST_xl_4745"/>
      <sheetName val="[SHOPLIST.xls]_SHOPLIST_xl_4746"/>
      <sheetName val="[SHOPLIST.xls]_SHOPLIST_xl_4747"/>
      <sheetName val="[SHOPLIST.xls]_SHOPLIST_xl_4748"/>
      <sheetName val="[SHOPLIST.xls]_SHOPLIST_xl_4749"/>
      <sheetName val="[SHOPLIST.xls]70_x005f_x005f_x005f_x0000_17"/>
      <sheetName val="[SHOPLIST.xls]_SHOPLIST_xl_4750"/>
      <sheetName val="[SHOPLIST.xls]_SHOPLIST_xl_4751"/>
      <sheetName val="[SHOPLIST.xls]_SHOPLIST_xl_4752"/>
      <sheetName val="[SHOPLIST.xls]_SHOPLIST_xl_4753"/>
      <sheetName val="[SHOPLIST.xls]_SHOPLIST_xl_4754"/>
      <sheetName val="[SHOPLIST.xls]_SHOPLIST_xl_4755"/>
      <sheetName val="[SHOPLIST.xls]_SHOPLIST_xl_4756"/>
      <sheetName val="[SHOPLIST.xls]_SHOPLIST_xl_4757"/>
      <sheetName val="[SHOPLIST.xls]_SHOPLIST_xl_4758"/>
      <sheetName val="[SHOPLIST.xls]_SHOPLIST_xl_4759"/>
      <sheetName val="[SHOPLIST.xls]_SHOPLIST_xl_4760"/>
      <sheetName val="[SHOPLIST.xls]_SHOPLIST_xl_4761"/>
      <sheetName val="[SHOPLIST.xls]_SHOPLIST_xl_4762"/>
      <sheetName val="[SHOPLIST.xls]_SHOPLIST_xl_4763"/>
      <sheetName val="[SHOPLIST.xls]_SHOPLIST_xl_4764"/>
      <sheetName val="[SHOPLIST.xls]_SHOPLIST_xl_4765"/>
      <sheetName val="[SHOPLIST.xls]_SHOPLIST_xl_4766"/>
      <sheetName val="[SHOPLIST.xls]_SHOPLIST_xl_4767"/>
      <sheetName val="[SHOPLIST.xls]_SHOPLIST_xl_4768"/>
      <sheetName val="[SHOPLIST.xls]_SHOPLIST_xl_4769"/>
      <sheetName val="[SHOPLIST.xls]_SHOPLIST_xl_4770"/>
      <sheetName val="[SHOPLIST.xls]_SHOPLIST_xl_4771"/>
      <sheetName val="[SHOPLIST.xls]_SHOPLIST_xl_4772"/>
      <sheetName val="[SHOPLIST.xls]_SHOPLIST_xl_4773"/>
      <sheetName val="[SHOPLIST.xls]_SHOPLIST_xl_4774"/>
      <sheetName val="[SHOPLIST.xls]_SHOPLIST_xl_4775"/>
      <sheetName val="[SHOPLIST.xls]_SHOPLIST_xl_4776"/>
      <sheetName val="[SHOPLIST.xls]70___0_s__i____66"/>
      <sheetName val="[SHOPLIST.xls]_SHOPLIST_xl_4777"/>
      <sheetName val="[SHOPLIST.xls]_SHOPLIST_xl_4778"/>
      <sheetName val="[SHOPLIST.xls]_SHOPLIST_xl_4779"/>
      <sheetName val="[SHOPLIST.xls]_SHOPLIST_xl_4780"/>
      <sheetName val="[SHOPLIST.xls]_SHOPLIST_xl_4781"/>
      <sheetName val="[SHOPLIST.xls]_SHOPLIST_xl_4782"/>
      <sheetName val="[SHOPLIST.xls]_SHOPLIST_xl_4783"/>
      <sheetName val="[SHOPLIST.xls]_SHOPLIST_xl_4784"/>
      <sheetName val="[SHOPLIST.xls]_SHOPLIST_xl_4785"/>
      <sheetName val="[SHOPLIST.xls]_SHOPLIST_xl_4786"/>
      <sheetName val="[SHOPLIST.xls]_SHOPLIST_xl_4787"/>
      <sheetName val="[SHOPLIST.xls]_SHOPLIST_xl_4788"/>
      <sheetName val="[SHOPLIST.xls]_SHOPLIST_xl_4789"/>
      <sheetName val="[SHOPLIST.xls]_SHOPLIST_xl_4790"/>
      <sheetName val="[SHOPLIST.xls]_SHOPLIST_xl_4791"/>
      <sheetName val="[SHOPLIST.xls]_SHOPLIST_xl_4792"/>
      <sheetName val="[SHOPLIST.xls]_SHOPLIST_xl_4793"/>
      <sheetName val="[SHOPLIST.xls]_SHOPLIST_xl_4794"/>
      <sheetName val="[SHOPLIST.xls]_SHOPLIST_xl_4795"/>
      <sheetName val="[SHOPLIST.xls]_SHOPLIST_xl_4796"/>
      <sheetName val="[SHOPLIST.xls]_SHOPLIST_xl_4797"/>
      <sheetName val="[SHOPLIST.xls]_SHOPLIST_xl_4798"/>
      <sheetName val="[SHOPLIST.xls]_SHOPLIST_xl_4799"/>
      <sheetName val="[SHOPLIST.xls]_SHOPLIST_xl_4800"/>
      <sheetName val="[SHOPLIST.xls]_SHOPLIST_xl_4801"/>
      <sheetName val="[SHOPLIST.xls]_SHOPLIST_xl_4802"/>
      <sheetName val="[SHOPLIST.xls]_SHOPLIST_xl_4803"/>
      <sheetName val="[SHOPLIST.xls]_SHOPLIST_xl_4804"/>
      <sheetName val="[SHOPLIST.xls]_SHOPLIST_xl_4805"/>
      <sheetName val="[SHOPLIST.xls]_SHOPLIST_xl_4806"/>
      <sheetName val="[SHOPLIST.xls]_SHOPLIST_xl_4807"/>
      <sheetName val="[SHOPLIST.xls]_SHOPLIST_xl_4808"/>
      <sheetName val="[SHOPLIST.xls]_SHOPLIST_xl_4809"/>
      <sheetName val="[SHOPLIST.xls]_SHOPLIST_xl_4810"/>
      <sheetName val="[SHOPLIST.xls]_SHOPLIST_xl_4811"/>
      <sheetName val="[SHOPLIST.xls]_SHOPLIST_xl_4812"/>
      <sheetName val="[SHOPLIST.xls]_SHOPLIST_xl_4813"/>
      <sheetName val="[SHOPLIST.xls]_SHOPLIST_xl_4814"/>
      <sheetName val="[SHOPLIST.xls]_SHOPLIST_xl_4815"/>
      <sheetName val="[SHOPLIST.xls]_SHOPLIST_xl_4816"/>
      <sheetName val="[SHOPLIST.xls]_SHOPLIST_xl_4817"/>
      <sheetName val="[SHOPLIST.xls]_SHOPLIST_xl_4818"/>
      <sheetName val="[SHOPLIST.xls]_SHOPLIST_xl_4819"/>
      <sheetName val="[SHOPLIST.xls]_SHOPLIST_xl_4820"/>
      <sheetName val="[SHOPLIST.xls]_SHOPLIST_xl_4821"/>
      <sheetName val="[SHOPLIST.xls]_SHOPLIST_xl_4822"/>
      <sheetName val="[SHOPLIST.xls]_SHOPLIST_xl_4823"/>
      <sheetName val="[SHOPLIST.xls]_SHOPLIST_xl_4824"/>
      <sheetName val="[SHOPLIST.xls]_SHOPLIST_xl_4825"/>
      <sheetName val="[SHOPLIST.xls]_SHOPLIST_xl_4826"/>
      <sheetName val="[SHOPLIST.xls]_SHOPLIST_xl_4827"/>
      <sheetName val="[SHOPLIST.xls]_SHOPLIST_xl_4828"/>
      <sheetName val="[SHOPLIST.xls]_SHOPLIST_xl_4829"/>
      <sheetName val="[SHOPLIST.xls]_SHOPLIST_xl_4830"/>
      <sheetName val="[SHOPLIST.xls]_SHOPLIST_xl_4831"/>
      <sheetName val="[SHOPLIST.xls]_SHOPLIST_xl_4832"/>
      <sheetName val="[SHOPLIST.xls]_SHOPLIST_xl_4833"/>
      <sheetName val="[SHOPLIST.xls]_SHOPLIST_xl_4834"/>
      <sheetName val="[SHOPLIST.xls]_SHOPLIST_xl_4835"/>
      <sheetName val="[SHOPLIST.xls]_SHOPLIST_xl_4836"/>
      <sheetName val="[SHOPLIST.xls]_SHOPLIST_xl_4837"/>
      <sheetName val="[SHOPLIST.xls]_SHOPLIST_xl_4838"/>
      <sheetName val="[SHOPLIST.xls]_SHOPLIST_xl_4839"/>
      <sheetName val="[SHOPLIST.xls]_SHOPLIST_xl_4840"/>
      <sheetName val="[SHOPLIST.xls]_SHOPLIST_xl_4841"/>
      <sheetName val="[SHOPLIST.xls]_SHOPLIST_xl_4842"/>
      <sheetName val="[SHOPLIST.xls]_SHOPLIST_xl_4843"/>
      <sheetName val="[SHOPLIST.xls]_SHOPLIST_xl_4844"/>
      <sheetName val="[SHOPLIST.xls]_SHOPLIST_xl_4845"/>
      <sheetName val="[SHOPLIST.xls]_SHOPLIST_xl_4846"/>
      <sheetName val="[SHOPLIST.xls]_SHOPLIST_xl_4847"/>
      <sheetName val="[SHOPLIST.xls]_SHOPLIST_xl_4848"/>
      <sheetName val="[SHOPLIST.xls]_SHOPLIST_xl_4849"/>
      <sheetName val="[SHOPLIST.xls]_SHOPLIST_xl_4850"/>
      <sheetName val="[SHOPLIST.xls]_SHOPLIST_xl_4851"/>
      <sheetName val="[SHOPLIST.xls]_SHOPLIST_xl_4852"/>
      <sheetName val="[SHOPLIST.xls]_SHOPLIST_xl_4853"/>
      <sheetName val="[SHOPLIST.xls]_SHOPLIST_xl_4854"/>
      <sheetName val="[SHOPLIST.xls]_SHOPLIST_xl_4855"/>
      <sheetName val="[SHOPLIST.xls]_SHOPLIST_xl_4856"/>
      <sheetName val="[SHOPLIST.xls]_SHOPLIST_xl_4857"/>
      <sheetName val="[SHOPLIST.xls]_SHOPLIST_xl_4858"/>
      <sheetName val="[SHOPLIST.xls]_SHOPLIST_xl_4859"/>
      <sheetName val="[SHOPLIST.xls]_SHOPLIST_xl_4860"/>
      <sheetName val="[SHOPLIST.xls]_SHOPLIST_xl_4861"/>
      <sheetName val="[SHOPLIST.xls]_SHOPLIST_xl_4862"/>
      <sheetName val="[SHOPLIST.xls]_SHOPLIST_xl_4863"/>
      <sheetName val="[SHOPLIST.xls]_SHOPLIST_xl_4864"/>
      <sheetName val="[SHOPLIST.xls]_SHOPLIST_xl_4865"/>
      <sheetName val="[SHOPLIST.xls]_SHOPLIST_xl_4866"/>
      <sheetName val="[SHOPLIST.xls]_SHOPLIST_xl_4867"/>
      <sheetName val="[SHOPLIST.xls]_SHOPLIST_xl_4868"/>
      <sheetName val="[SHOPLIST.xls]_SHOPLIST_xl_4869"/>
      <sheetName val="[SHOPLIST.xls]_SHOPLIST_xl_4870"/>
      <sheetName val="[SHOPLIST.xls]_SHOPLIST_xl_4871"/>
      <sheetName val="[SHOPLIST.xls]_SHOPLIST_xl_4872"/>
      <sheetName val="[SHOPLIST.xls]_SHOPLIST_xl_4873"/>
      <sheetName val="[SHOPLIST.xls]_SHOPLIST_xl_4874"/>
      <sheetName val="[SHOPLIST.xls]_SHOPLIST_xl_4875"/>
      <sheetName val="[SHOPLIST.xls]_SHOPLIST_xl_4876"/>
      <sheetName val="[SHOPLIST.xls]_SHOPLIST_xl_4877"/>
      <sheetName val="[SHOPLIST.xls]_SHOPLIST_xl_4878"/>
      <sheetName val="[SHOPLIST.xls]_SHOPLIST_xl_4879"/>
      <sheetName val="[SHOPLIST.xls]_SHOPLIST_xl_4880"/>
      <sheetName val="[SHOPLIST.xls]_SHOPLIST_xl_4881"/>
      <sheetName val="[SHOPLIST.xls]_SHOPLIST_xl_4882"/>
      <sheetName val="[SHOPLIST.xls]_SHOPLIST_xl_4883"/>
      <sheetName val="[SHOPLIST.xls]_SHOPLIST_xl_4884"/>
      <sheetName val="[SHOPLIST.xls]_SHOPLIST_xl_4885"/>
      <sheetName val="[SHOPLIST.xls]_SHOPLIST_xl_4886"/>
      <sheetName val="[SHOPLIST.xls]_SHOPLIST_xl_4887"/>
      <sheetName val="[SHOPLIST.xls]_SHOPLIST_xl_4888"/>
      <sheetName val="[SHOPLIST.xls]_SHOPLIST_xl_4889"/>
      <sheetName val="[SHOPLIST.xls]_SHOPLIST_xl_4890"/>
      <sheetName val="[SHOPLIST.xls]_SHOPLIST_xl_4891"/>
      <sheetName val="[SHOPLIST.xls]_SHOPLIST_xl_4892"/>
      <sheetName val="[SHOPLIST.xls]_SHOPLIST_xl_4893"/>
      <sheetName val="[SHOPLIST.xls]_SHOPLIST_xl_4894"/>
      <sheetName val="[SHOPLIST.xls]_SHOPLIST_xl_4895"/>
      <sheetName val="[SHOPLIST.xls]_SHOPLIST_xl_4896"/>
      <sheetName val="[SHOPLIST.xls]_SHOPLIST_xl_4897"/>
      <sheetName val="[SHOPLIST.xls]_SHOPLIST_xl_4898"/>
      <sheetName val="[SHOPLIST.xls]_SHOPLIST_xl_4899"/>
      <sheetName val="[SHOPLIST.xls]_SHOPLIST_xl_4900"/>
      <sheetName val="[SHOPLIST.xls]_SHOPLIST_xl_4901"/>
      <sheetName val="[SHOPLIST.xls]_SHOPLIST_xl_4902"/>
      <sheetName val="[SHOPLIST.xls]_SHOPLIST_xl_4903"/>
      <sheetName val="[SHOPLIST.xls]_SHOPLIST_xl_4904"/>
      <sheetName val="[SHOPLIST.xls]_SHOPLIST_xl_4905"/>
      <sheetName val="[SHOPLIST.xls]_SHOPLIST_xl_4906"/>
      <sheetName val="[SHOPLIST.xls]_SHOPLIST_xl_4907"/>
      <sheetName val="[SHOPLIST.xls]_SHOPLIST_xl_4908"/>
      <sheetName val="[SHOPLIST.xls]_SHOPLIST_xl_4909"/>
      <sheetName val="[SHOPLIST.xls]_SHOPLIST_xl_4910"/>
      <sheetName val="[SHOPLIST.xls]_SHOPLIST_xl_4911"/>
      <sheetName val="[SHOPLIST.xls]_SHOPLIST_xl_4912"/>
      <sheetName val="[SHOPLIST.xls]_SHOPLIST_xl_4913"/>
      <sheetName val="[SHOPLIST.xls]_SHOPLIST_xl_4914"/>
      <sheetName val="[SHOPLIST.xls]_SHOPLIST_xl_4915"/>
      <sheetName val="[SHOPLIST.xls]_SHOPLIST_xl_4916"/>
      <sheetName val="[SHOPLIST.xls]_SHOPLIST_xl_4917"/>
      <sheetName val="[SHOPLIST.xls]_SHOPLIST_xl_4918"/>
      <sheetName val="[SHOPLIST.xls]_SHOPLIST_xl_4919"/>
      <sheetName val="[SHOPLIST.xls]_SHOPLIST_xl_4920"/>
      <sheetName val="[SHOPLIST.xls]_SHOPLIST_xl_4921"/>
      <sheetName val="[SHOPLIST.xls]_SHOPLIST_xl_4922"/>
      <sheetName val="[SHOPLIST.xls]_SHOPLIST_xl_4923"/>
      <sheetName val="[SHOPLIST.xls]_SHOPLIST_xl_4924"/>
      <sheetName val="[SHOPLIST.xls]_SHOPLIST_xl_4925"/>
      <sheetName val="[SHOPLIST.xls]_SHOPLIST_xl_4926"/>
      <sheetName val="[SHOPLIST.xls]_SHOPLIST_xl_4927"/>
      <sheetName val="[SHOPLIST.xls]_SHOPLIST_xl_4928"/>
      <sheetName val="[SHOPLIST.xls]_SHOPLIST_xl_4929"/>
      <sheetName val="[SHOPLIST.xls]_SHOPLIST_xl_4930"/>
      <sheetName val="[SHOPLIST.xls]_SHOPLIST_xl_4931"/>
      <sheetName val="[SHOPLIST.xls]_SHOPLIST_xl_4932"/>
      <sheetName val="[SHOPLIST.xls]_SHOPLIST_xl_4933"/>
      <sheetName val="[SHOPLIST.xls]_SHOPLIST_xl_4934"/>
      <sheetName val="[SHOPLIST.xls]_SHOPLIST_xl_4935"/>
      <sheetName val="[SHOPLIST.xls]_SHOPLIST_xl_4936"/>
      <sheetName val="[SHOPLIST.xls]_SHOPLIST_xl_4937"/>
      <sheetName val="[SHOPLIST.xls]_SHOPLIST_xl_4938"/>
      <sheetName val="[SHOPLIST.xls]_SHOPLIST_xl_4939"/>
      <sheetName val="[SHOPLIST.xls]_SHOPLIST_xl_4940"/>
      <sheetName val="[SHOPLIST.xls]_SHOPLIST_xl_4941"/>
      <sheetName val="[SHOPLIST.xls]_SHOPLIST_xl_4942"/>
      <sheetName val="[SHOPLIST.xls]_SHOPLIST_xl_4943"/>
      <sheetName val="[SHOPLIST.xls]_SHOPLIST_xl_4944"/>
      <sheetName val="[SHOPLIST.xls]_SHOPLIST_xl_4945"/>
      <sheetName val="[SHOPLIST.xls]_SHOPLIST_xl_4946"/>
      <sheetName val="[SHOPLIST.xls]_SHOPLIST_xl_4947"/>
      <sheetName val="[SHOPLIST.xls]_SHOPLIST_xl_4948"/>
      <sheetName val="[SHOPLIST.xls]_SHOPLIST_xl_4949"/>
      <sheetName val="[SHOPLIST.xls]_SHOPLIST_xl_4950"/>
      <sheetName val="[SHOPLIST.xls]_SHOPLIST_xl_4951"/>
      <sheetName val="[SHOPLIST.xls]_SHOPLIST_xl_4952"/>
      <sheetName val="[SHOPLIST.xls]_SHOPLIST_xl_4953"/>
      <sheetName val="[SHOPLIST.xls]_SHOPLIST_xl_4954"/>
      <sheetName val="[SHOPLIST.xls]_SHOPLIST_xl_4955"/>
      <sheetName val="[SHOPLIST.xls]_SHOPLIST_xl_4956"/>
      <sheetName val="[SHOPLIST.xls]_SHOPLIST_xl_4957"/>
      <sheetName val="[SHOPLIST.xls]_SHOPLIST_xl_4958"/>
      <sheetName val="[SHOPLIST.xls]_SHOPLIST_xl_4959"/>
      <sheetName val="[SHOPLIST.xls]_SHOPLIST_xl_4960"/>
      <sheetName val="[SHOPLIST.xls]_SHOPLIST_xl_4961"/>
      <sheetName val="[SHOPLIST.xls]_SHOPLIST_xl_4962"/>
      <sheetName val="[SHOPLIST.xls]_SHOPLIST_xl_4963"/>
      <sheetName val="[SHOPLIST.xls]_SHOPLIST_xl_4964"/>
      <sheetName val="[SHOPLIST.xls]_SHOPLIST_xl_4965"/>
      <sheetName val="[SHOPLIST.xls]_SHOPLIST_xl_4966"/>
      <sheetName val="[SHOPLIST.xls]_SHOPLIST_xl_4967"/>
      <sheetName val="[SHOPLIST.xls]_SHOPLIST_xl_4968"/>
      <sheetName val="[SHOPLIST.xls]_SHOPLIST_xl_4969"/>
      <sheetName val="[SHOPLIST.xls]_SHOPLIST_xl_4970"/>
      <sheetName val="[SHOPLIST.xls]_SHOPLIST_xl_4971"/>
      <sheetName val="[SHOPLIST.xls]_SHOPLIST_xl_4972"/>
      <sheetName val="[SHOPLIST.xls]_SHOPLIST_xl_4973"/>
      <sheetName val="[SHOPLIST.xls]_SHOPLIST_xl_4974"/>
      <sheetName val="[SHOPLIST.xls]_SHOPLIST_xl_4975"/>
      <sheetName val="[SHOPLIST.xls]_SHOPLIST_xl_4976"/>
      <sheetName val="[SHOPLIST.xls]_SHOPLIST_xl_4977"/>
      <sheetName val="[SHOPLIST.xls]_SHOPLIST_xl_4978"/>
      <sheetName val="[SHOPLIST.xls]_SHOPLIST_xl_4979"/>
      <sheetName val="[SHOPLIST.xls]_SHOPLIST_xl_4980"/>
      <sheetName val="[SHOPLIST.xls]_SHOPLIST_xl_4981"/>
      <sheetName val="[SHOPLIST.xls]_SHOPLIST_xl_4982"/>
      <sheetName val="[SHOPLIST.xls]_SHOPLIST_xl_4983"/>
      <sheetName val="[SHOPLIST.xls]_SHOPLIST_xl_4984"/>
      <sheetName val="[SHOPLIST.xls]_SHOPLIST_xl_4985"/>
      <sheetName val="[SHOPLIST.xls]_SHOPLIST_xl_4986"/>
      <sheetName val="[SHOPLIST.xls]_SHOPLIST_xl_4987"/>
      <sheetName val="[SHOPLIST.xls]_SHOPLIST_xl_4988"/>
      <sheetName val="[SHOPLIST.xls]_SHOPLIST_xl_4989"/>
      <sheetName val="[SHOPLIST.xls]_SHOPLIST_xl_4990"/>
      <sheetName val="[SHOPLIST.xls]_SHOPLIST_xl_4991"/>
      <sheetName val="[SHOPLIST.xls]_SHOPLIST_xl_4992"/>
      <sheetName val="[SHOPLIST.xls]_SHOPLIST_xl_4993"/>
      <sheetName val="[SHOPLIST.xls]_SHOPLIST_xl_4994"/>
      <sheetName val="[SHOPLIST.xls]_SHOPLIST_xl_4995"/>
      <sheetName val="[SHOPLIST.xls]_SHOPLIST_xl_4996"/>
      <sheetName val="[SHOPLIST.xls]_SHOPLIST_xl_4997"/>
      <sheetName val="[SHOPLIST.xls]_SHOPLIST_xl_4998"/>
      <sheetName val="[SHOPLIST.xls]_SHOPLIST_xl_4999"/>
      <sheetName val="[SHOPLIST.xls]_SHOPLIST_xl_5000"/>
      <sheetName val="[SHOPLIST.xls]_SHOPLIST_xl_5001"/>
      <sheetName val="[SHOPLIST.xls]_SHOPLIST_xl_5002"/>
      <sheetName val="[SHOPLIST.xls]_SHOPLIST_xl_5003"/>
      <sheetName val="[SHOPLIST.xls]_SHOPLIST_xl_5004"/>
      <sheetName val="[SHOPLIST.xls]_SHOPLIST_xl_5005"/>
      <sheetName val="[SHOPLIST.xls]_SHOPLIST_xl_5006"/>
      <sheetName val="[SHOPLIST.xls]_SHOPLIST_xl_5007"/>
      <sheetName val="[SHOPLIST.xls]_SHOPLIST_xl_5008"/>
      <sheetName val="[SHOPLIST.xls]_SHOPLIST_xl_5009"/>
      <sheetName val="[SHOPLIST.xls]_SHOPLIST_xl_5010"/>
      <sheetName val="[SHOPLIST.xls]_SHOPLIST_xl_5011"/>
      <sheetName val="[SHOPLIST.xls]_SHOPLIST_xl_5012"/>
      <sheetName val="[SHOPLIST.xls]_SHOPLIST_xl_5013"/>
      <sheetName val="[SHOPLIST.xls]_SHOPLIST_xl_5014"/>
      <sheetName val="[SHOPLIST.xls]_SHOPLIST_xl_5015"/>
      <sheetName val="[SHOPLIST.xls]_SHOPLIST_xl_5016"/>
      <sheetName val="[SHOPLIST.xls]_SHOPLIST_xl_5017"/>
      <sheetName val="[SHOPLIST.xls]_SHOPLIST_xl_5018"/>
      <sheetName val="[SHOPLIST.xls]_SHOPLIST_xl_5019"/>
      <sheetName val="[SHOPLIST.xls]_SHOPLIST_xl_5020"/>
      <sheetName val="[SHOPLIST.xls]_SHOPLIST_xl_5021"/>
      <sheetName val="[SHOPLIST.xls]_SHOPLIST_xl_5022"/>
      <sheetName val="[SHOPLIST.xls]_SHOPLIST_xl_5023"/>
      <sheetName val="[SHOPLIST.xls]_SHOPLIST_xl_5024"/>
      <sheetName val="[SHOPLIST.xls]_SHOPLIST_xl_5025"/>
      <sheetName val="[SHOPLIST.xls]_SHOPLIST_xl_5026"/>
      <sheetName val="[SHOPLIST.xls]_SHOPLIST_xl_5027"/>
      <sheetName val="[SHOPLIST.xls]_SHOPLIST_xl_5028"/>
      <sheetName val="[SHOPLIST.xls]_SHOPLIST_xl_5029"/>
      <sheetName val="[SHOPLIST.xls]_SHOPLIST_xl_5030"/>
      <sheetName val="[SHOPLIST.xls]_SHOPLIST_xl_5031"/>
      <sheetName val="[SHOPLIST.xls]_SHOPLIST_xl_5032"/>
      <sheetName val="[SHOPLIST.xls]_SHOPLIST_xl_5033"/>
      <sheetName val="[SHOPLIST.xls]_SHOPLIST_xl_5034"/>
      <sheetName val="[SHOPLIST.xls]_SHOPLIST_xl_5035"/>
      <sheetName val="[SHOPLIST.xls]_SHOPLIST_xl_5036"/>
      <sheetName val="[SHOPLIST.xls]_SHOPLIST_xl_5037"/>
      <sheetName val="[SHOPLIST.xls]_SHOPLIST_xl_5038"/>
      <sheetName val="[SHOPLIST.xls]_SHOPLIST_xl_5039"/>
      <sheetName val="[SHOPLIST.xls]_SHOPLIST_xl_5040"/>
      <sheetName val="[SHOPLIST.xls]_SHOPLIST_xl_5041"/>
      <sheetName val="[SHOPLIST.xls]_SHOPLIST_xl_5042"/>
      <sheetName val="[SHOPLIST.xls]_SHOPLIST_xl_5043"/>
      <sheetName val="[SHOPLIST.xls]_SHOPLIST_xl_5044"/>
      <sheetName val="[SHOPLIST.xls]_SHOPLIST_xl_5045"/>
      <sheetName val="[SHOPLIST.xls]_SHOPLIST_xl_5046"/>
      <sheetName val="[SHOPLIST.xls]_SHOPLIST_xl_5047"/>
      <sheetName val="[SHOPLIST.xls]_SHOPLIST_xl_5048"/>
      <sheetName val="[SHOPLIST.xls]_SHOPLIST_xl_5049"/>
      <sheetName val="[SHOPLIST.xls]70_x005f_x0000___0_x_21"/>
      <sheetName val="[SHOPLIST.xls]_SHOPLIST_xl_5050"/>
      <sheetName val="[SHOPLIST.xls]_SHOPLIST_xl_5051"/>
      <sheetName val="[SHOPLIST.xls]_SHOPLIST_xl_5052"/>
      <sheetName val="[SHOPLIST.xls]_SHOPLIST_xl_5053"/>
      <sheetName val="[SHOPLIST.xls]_SHOPLIST_xl_5054"/>
      <sheetName val="[SHOPLIST.xls]_SHOPLIST_xl_5055"/>
      <sheetName val="[SHOPLIST.xls]_SHOPLIST_xl_5056"/>
      <sheetName val="[SHOPLIST.xls]_SHOPLIST_xl_5057"/>
      <sheetName val="[SHOPLIST.xls]_SHOPLIST_xl_5058"/>
      <sheetName val="[SHOPLIST.xls]_SHOPLIST_xl_5059"/>
      <sheetName val="[SHOPLIST.xls]_SHOPLIST_xl_5060"/>
      <sheetName val="[SHOPLIST.xls]_SHOPLIST_xl_5061"/>
      <sheetName val="[SHOPLIST.xls]_SHOPLIST_xl_5062"/>
      <sheetName val="[SHOPLIST.xls]_SHOPLIST_xl_5063"/>
      <sheetName val="[SHOPLIST.xls]_SHOPLIST_xl_5064"/>
      <sheetName val="[SHOPLIST.xls]_SHOPLIST_xl_5065"/>
      <sheetName val="[SHOPLIST.xls]_SHOPLIST_xl_5066"/>
      <sheetName val="[SHOPLIST.xls]_SHOPLIST_xl_5067"/>
      <sheetName val="[SHOPLIST.xls]_SHOPLIST_xl_5068"/>
      <sheetName val="[SHOPLIST.xls]_SHOPLIST_xl_5069"/>
      <sheetName val="[SHOPLIST.xls]_SHOPLIST_xl_5070"/>
      <sheetName val="[SHOPLIST.xls]_SHOPLIST_xl_5071"/>
      <sheetName val="[SHOPLIST.xls]_SHOPLIST_xl_5072"/>
      <sheetName val="[SHOPLIST.xls]_SHOPLIST_xl_5073"/>
      <sheetName val="[SHOPLIST.xls]_SHOPLIST_xl_5074"/>
      <sheetName val="[SHOPLIST.xls]_VW__VU________41"/>
      <sheetName val="[SHOPLIST.xls]_VW__VU________42"/>
      <sheetName val="[SHOPLIST.xls]_SHOPLIST_xl_5075"/>
      <sheetName val="[SHOPLIST.xls]_SHOPLIST_xl_5076"/>
      <sheetName val="[SHOPLIST.xls]70___0_s__i____67"/>
      <sheetName val="[SHOPLIST.xls]_SHOPLIST_xl_5077"/>
      <sheetName val="[SHOPLIST.xls]_SHOPLIST_xl_5078"/>
      <sheetName val="[SHOPLIST.xls]_VW__VU________43"/>
      <sheetName val="[SHOPLIST.xls]_VW__VU________44"/>
      <sheetName val="[SHOPLIST.xls]_SHOPLIST_xl_5079"/>
      <sheetName val="[SHOPLIST.xls]_SHOPLIST_xl_5080"/>
      <sheetName val="[SHOPLIST.xls]70___0_s__i____68"/>
      <sheetName val="[SHOPLIST.xls]_SHOPLIST_xl_5081"/>
      <sheetName val="[SHOPLIST.xls]_SHOPLIST_xl_5082"/>
      <sheetName val="[SHOPLIST.xls]_SHOPLIST_xl_5083"/>
      <sheetName val="[SHOPLIST.xls]70___0_s__i____69"/>
      <sheetName val="[SHOPLIST.xls]_SHOPLIST_xl_5084"/>
      <sheetName val="[SHOPLIST.xls]_SHOPLIST_xl_5085"/>
      <sheetName val="[SHOPLIST.xls]_SHOPLIST_xl_5086"/>
      <sheetName val="[SHOPLIST.xls]_VW__VU________45"/>
      <sheetName val="[SHOPLIST.xls]_SHOPLIST_xl_5087"/>
      <sheetName val="[SHOPLIST.xls]_SHOPLIST_xl_5088"/>
      <sheetName val="[SHOPLIST.xls]_SHOPLIST_xl_5089"/>
      <sheetName val="[SHOPLIST.xls]_SHOPLIST_xl_5090"/>
      <sheetName val="[SHOPLIST.xls]_SHOPLIST_xl_5091"/>
      <sheetName val="[SHOPLIST.xls]_SHOPLIST_xl_5092"/>
      <sheetName val="[SHOPLIST.xls]_SHOPLIST_xl_5093"/>
      <sheetName val="[SHOPLIST.xls]_SHOPLIST_xl_5094"/>
      <sheetName val="[SHOPLIST.xls]_SHOPLIST_xl_5095"/>
      <sheetName val="[SHOPLIST.xls]_SHOPLIST_xl_5096"/>
      <sheetName val="[SHOPLIST.xls]_SHOPLIST_xl_5097"/>
      <sheetName val="[SHOPLIST.xls]_SHOPLIST_xl_5098"/>
      <sheetName val="[SHOPLIST.xls]_SHOPLIST_xl_5099"/>
      <sheetName val="[SHOPLIST.xls]_SHOPLIST_xl_5100"/>
      <sheetName val="[SHOPLIST.xls]_SHOPLIST_xl_5101"/>
      <sheetName val="[SHOPLIST.xls]_SHOPLIST_xl_5102"/>
      <sheetName val="[SHOPLIST.xls]_SHOPLIST_xl_5103"/>
      <sheetName val="[SHOPLIST.xls]_SHOPLIST_xl_5104"/>
      <sheetName val="[SHOPLIST.xls]_SHOPLIST_xl_5105"/>
      <sheetName val="[SHOPLIST.xls]_SHOPLIST_xl_5106"/>
      <sheetName val="[SHOPLIST.xls]_SHOPLIST_xl_5107"/>
      <sheetName val="[SHOPLIST.xls]_SHOPLIST_xl_5108"/>
      <sheetName val="[SHOPLIST.xls]_SHOPLIST_xl_5109"/>
      <sheetName val="[SHOPLIST.xls]_SHOPLIST_xl_5110"/>
      <sheetName val="[SHOPLIST.xls]_SHOPLIST_xl_5111"/>
      <sheetName val="[SHOPLIST.xls]_SHOPLIST_xl_5112"/>
      <sheetName val="[SHOPLIST.xls]_SHOPLIST_xl_5113"/>
      <sheetName val="[SHOPLIST.xls]_SHOPLIST_xl_5114"/>
      <sheetName val="[SHOPLIST.xls]_SHOPLIST_xl_5115"/>
      <sheetName val="[SHOPLIST.xls]_SHOPLIST_xl_5116"/>
      <sheetName val="[SHOPLIST.xls]_SHOPLIST_xl_5117"/>
      <sheetName val="[SHOPLIST.xls]_SHOPLIST_xl_5118"/>
      <sheetName val="[SHOPLIST.xls]_SHOPLIST_xl_5119"/>
      <sheetName val="[SHOPLIST.xls]_SHOPLIST_xl_5120"/>
      <sheetName val="[SHOPLIST.xls]_SHOPLIST_xl_5121"/>
      <sheetName val="[SHOPLIST.xls]_SHOPLIST_xl_5122"/>
      <sheetName val="[SHOPLIST.xls]_SHOPLIST_xl_5123"/>
      <sheetName val="[SHOPLIST.xls]_SHOPLIST_xl_5124"/>
      <sheetName val="[SHOPLIST.xls]_SHOPLIST_xl_5125"/>
      <sheetName val="[SHOPLIST.xls]_SHOPLIST_xl_5126"/>
      <sheetName val="[SHOPLIST.xls]_SHOPLIST_xl_5127"/>
      <sheetName val="[SHOPLIST.xls]_SHOPLIST_xl_5128"/>
      <sheetName val="[SHOPLIST.xls]_SHOPLIST_xl_5129"/>
      <sheetName val="[SHOPLIST.xls]_SHOPLIST_xl_5130"/>
      <sheetName val="[SHOPLIST.xls]_SHOPLIST_xl_5131"/>
      <sheetName val="[SHOPLIST.xls]_SHOPLIST_xl_5132"/>
      <sheetName val="[SHOPLIST.xls]_SHOPLIST_xl_5133"/>
      <sheetName val="[SHOPLIST.xls]_SHOPLIST_xl_5134"/>
      <sheetName val="[SHOPLIST.xls]_SHOPLIST_xl_5135"/>
      <sheetName val="[SHOPLIST.xls]_SHOPLIST_xl_5136"/>
      <sheetName val="[SHOPLIST.xls]_SHOPLIST_xl_5137"/>
      <sheetName val="[SHOPLIST.xls]_SHOPLIST_xl_5138"/>
      <sheetName val="[SHOPLIST.xls]_SHOPLIST_xl_5139"/>
      <sheetName val="[SHOPLIST.xls]_SHOPLIST_xl_5140"/>
      <sheetName val="[SHOPLIST.xls]_SHOPLIST_xl_5141"/>
      <sheetName val="[SHOPLIST.xls]_SHOPLIST_xl_5142"/>
      <sheetName val="[SHOPLIST.xls]_SHOPLIST_xl_5143"/>
      <sheetName val="[SHOPLIST.xls]_SHOPLIST_xl_5144"/>
      <sheetName val="[SHOPLIST.xls]_SHOPLIST_xl_5145"/>
      <sheetName val="[SHOPLIST.xls]_SHOPLIST_xl_5146"/>
      <sheetName val="[SHOPLIST.xls]_SHOPLIST_xl_5147"/>
      <sheetName val="Values"/>
      <sheetName val="S3 Architectural"/>
      <sheetName val="[SHOPLIST.xls]70_x005f_x005f_x005f_x0000_18"/>
      <sheetName val="[SHOPLIST.xls]70_x005f_x005f_x005f_x0000_19"/>
      <sheetName val="[SHOPLIST.xls]70_x005f_x005f_x005f_x0000_20"/>
      <sheetName val="[SHOPLIST.xls]70_x005f_x005f_x005f_x0000_21"/>
      <sheetName val="Customer_Master_Data"/>
      <sheetName val="ZED_Inventory_Phase_1"/>
      <sheetName val="5%_5%_&amp;_7Years"/>
      <sheetName val="10%_5%_6Y"/>
      <sheetName val="Data_validation_1"/>
      <sheetName val="Data_Validation_2"/>
      <sheetName val="Receipt_manual"/>
      <sheetName val="pivot-summary_(2)"/>
      <sheetName val="Updated_Sales_Report"/>
      <sheetName val="A1-2_&amp;_B1-2_"/>
      <sheetName val="Deleted_Buildings"/>
      <sheetName val="MOTO"/>
      <sheetName val="WB"/>
      <sheetName val="BOQ_Revenue_&amp;_Cost"/>
      <sheetName val="Invoice_Certification"/>
      <sheetName val="Direct_Labour"/>
      <sheetName val="Cap__Exp__(Depreciation)"/>
      <sheetName val="Mobaliziation_&amp;_Consultancy"/>
      <sheetName val="Staff_Cost"/>
      <sheetName val="Running_Cost"/>
      <sheetName val="Finance,_BG_&amp;_Insurance"/>
      <sheetName val="Risk_&amp;_Contingency"/>
      <sheetName val="BOQ건축"/>
      <sheetName val="Income_Statement2"/>
      <sheetName val="ASD_Sum_of_Parts1"/>
      <sheetName val="SUBS_SUM1"/>
      <sheetName val="tower_and_monopoles_1"/>
      <sheetName val="Administrative_Prices1"/>
      <sheetName val="11B_1"/>
      <sheetName val="Field_Values1"/>
      <sheetName val="CFForecast_detail1"/>
      <sheetName val="ACAD_Finishes1"/>
      <sheetName val="Site_Details1"/>
      <sheetName val="Site_Area_Statement1"/>
      <sheetName val="GM_&amp;_TA1"/>
      <sheetName val="10__&amp;_11__Rate_Code_&amp;_BQ1"/>
      <sheetName val="key_dates1"/>
      <sheetName val="Basement_Budget1"/>
      <sheetName val="US_Ship_Repair_Industry_Growth"/>
      <sheetName val="Market_Overview"/>
      <sheetName val="US_Shipyard_Repair_Output"/>
      <sheetName val="Summary_Financials"/>
      <sheetName val="LOUVERS"/>
      <sheetName val="Ironmongery"/>
      <sheetName val="vendor"/>
      <sheetName val="[SHOPLIST_xls]70_x005f_x0000___0_x010"/>
      <sheetName val="Beamsked"/>
      <sheetName val="Columnsked"/>
      <sheetName val="Prelim"/>
      <sheetName val="Mosque"/>
      <sheetName val="SS_A"/>
      <sheetName val="Ext_works_A"/>
      <sheetName val="Site_works_B"/>
      <sheetName val="Pontoons"/>
      <sheetName val="F_Acco"/>
      <sheetName val="SS_B"/>
      <sheetName val="Ext_works_B"/>
      <sheetName val="Dayworks"/>
      <sheetName val="Prov_sum"/>
      <sheetName val="Site_works_A"/>
      <sheetName val="Dredging"/>
      <sheetName val="BreakWater"/>
      <sheetName val="Earthworks"/>
      <sheetName val="Quay_A"/>
      <sheetName val="Quay_B"/>
      <sheetName val="Cafe"/>
      <sheetName val="rent &amp; value assumptions"/>
      <sheetName val="PSDA detailed cashflow for debt"/>
      <sheetName val="Financing Assumptions"/>
      <sheetName val="Equity shares analysis"/>
      <sheetName val="Loan B interest"/>
      <sheetName val="Loan covenant tests"/>
      <sheetName val="Rents committed"/>
      <sheetName val="LCC profit share calculation"/>
      <sheetName val="Loan A interest guarantee"/>
      <sheetName val="ENG_prog"/>
      <sheetName val="Schedule(4)"/>
      <sheetName val="Maliyet Kodu"/>
      <sheetName val="configuration"/>
      <sheetName val="Geneí¬_x0008_i_x0014_0."/>
      <sheetName val="70,/0s«_x0008_iÆø_x0003_í¬_x0008_i"/>
      <sheetName val="Gra¦_x0004_)VW U"/>
      <sheetName val="/VWVU))_x0001_tÏØ0 _x0008_ _x0008_"/>
      <sheetName val="Geneí¬ i 0."/>
      <sheetName val="70,/0s« iÆø í¬ i"/>
      <sheetName val="[SHOPLIST.xls]70,/0s«_x0008_iÆø_x0003_í¬"/>
      <sheetName val="Geneí¬_x0008_i_x0"/>
      <sheetName val="70,_0s«_x0008_i_x"/>
      <sheetName val="[SHOPLIST.xls]70,/0s« iÆø í¬"/>
      <sheetName val="Gra¦_x0004_)_x0"/>
      <sheetName val="70,/0s«_x0008_i_x"/>
      <sheetName val="_SHOPLIST.xls_70,_0_x000"/>
      <sheetName val="[SHOPLIST.xls]70,/0s«_x0008_i_x"/>
      <sheetName val="Geneí¬ i 0"/>
      <sheetName val="70,_0s« iÆ"/>
      <sheetName val="_SHOPLIST.xls__VWVU_x0"/>
      <sheetName val="Gene��_x0008_i_x0014_0."/>
      <sheetName val="70,/0s�_x0008_i��_x0003_��_x0008_i"/>
      <sheetName val="Top_sh_x0001_Ԁ"/>
      <sheetName val="[SHOPLIST.xls]70,/0_x000"/>
      <sheetName val="Original"/>
      <sheetName val="ICO_budzet_97"/>
      <sheetName val="Old_Bars"/>
      <sheetName val="Variations (2)"/>
      <sheetName val="[SHOPLIST.xls]70_x0000___0_x0_2"/>
      <sheetName val="[SHOPLIST.xls]70_x005f_x0000__2"/>
      <sheetName val="[SHOPLIST.xls]70_x0000___0_x0_3"/>
      <sheetName val="[SHOPLIST.xls]70_x0000___0_x0_4"/>
      <sheetName val="[SHOPLIST.xls]70_x0000___0_x0_5"/>
      <sheetName val="[SHOPLIST.xls]70_x005f_x0000__4"/>
      <sheetName val="[SHOPLIST.xls]70_x005f_x0000__3"/>
      <sheetName val="Geneí¬_"/>
      <sheetName val="70_x005"/>
      <sheetName val="[SHOPLIST_xls]70_x0000___0_x0_2"/>
      <sheetName val="[SHOPLIST.xls]70_x0000___0_x0_6"/>
      <sheetName val="[SHOPLIST.xls]70_x005f_x0000__5"/>
      <sheetName val="[SHOPLIST_xls]70_x0000_,/0_x000"/>
      <sheetName val="[SHOPLIST.xls]70_x0000___0_x0_7"/>
      <sheetName val="[SHOPLIST.xls]70_x0000___0_x0_8"/>
      <sheetName val="[SHOPLIST.xls]70_x005f_x0000__6"/>
      <sheetName val="[SHOPLIST.xls]70_x0000___0_x0_9"/>
      <sheetName val="[SHOPLIST.xls]70_x005f_x0000__7"/>
      <sheetName val="[SHOPLIST.xls]70_x005f_x0000__8"/>
      <sheetName val="70_x0000_,/0_x000"/>
      <sheetName val="General Information"/>
      <sheetName val="Qty_SR1"/>
      <sheetName val="EW_SR1"/>
      <sheetName val="Summary-margin_calc1"/>
      <sheetName val="Materials_Cost1"/>
      <sheetName val="SC_Cost_FEB_031"/>
      <sheetName val="BS_1"/>
      <sheetName val="Order-book"/>
      <sheetName val="CONTRACTING P&amp;L"/>
      <sheetName val="Idustry Ratio"/>
      <sheetName val="[SHOPLIST.xls]70___0_s__i____70"/>
      <sheetName val="[SHOPLIST.xls]_VW__VU________46"/>
      <sheetName val="[SHOPLIST.xls]_VW__VU________47"/>
      <sheetName val="[SHOPLIST.xls]70_x005f_x0000___0_x_22"/>
      <sheetName val="[SHOPLIST.xls]70___0_s__i____71"/>
      <sheetName val="[SHOPLIST.xls]_SHOPLIST_xl_5148"/>
      <sheetName val="[SHOPLIST.xls]_SHOPLIST_xl_5149"/>
      <sheetName val="[SHOPLIST.xls]70___0_s__i____72"/>
      <sheetName val="[SHOPLIST.xls]_SHOPLIST_xl_5150"/>
      <sheetName val="[SHOPLIST.xls]_SHOPLIST_xl_5151"/>
      <sheetName val="[SHOPLIST.xls]_SHOPLIST_xl_5152"/>
      <sheetName val="[SHOPLIST.xls]_SHOPLIST_xl_5153"/>
      <sheetName val="[SHOPLIST.xls]_SHOPLIST_xl_5154"/>
      <sheetName val="[SHOPLIST.xls]_SHOPLIST_xl_5155"/>
      <sheetName val="[SHOPLIST.xls]_SHOPLIST_xl_5156"/>
      <sheetName val="[SHOPLIST.xls]_SHOPLIST_xl_5157"/>
      <sheetName val="[SHOPLIST.xls]_SHOPLIST_xl_5158"/>
      <sheetName val="[SHOPLIST.xls]_SHOPLIST_xl_5159"/>
      <sheetName val="[SHOPLIST.xls]_SHOPLIST_xl_5160"/>
      <sheetName val="[SHOPLIST.xls]_SHOPLIST_xl_5161"/>
      <sheetName val="[SHOPLIST.xls]_SHOPLIST_xl_5162"/>
      <sheetName val="[SHOPLIST.xls]_SHOPLIST_xl_5163"/>
      <sheetName val="[SHOPLIST.xls]_SHOPLIST_xl_5164"/>
      <sheetName val="[SHOPLIST.xls]_SHOPLIST_xl_5165"/>
      <sheetName val="[SHOPLIST.xls]_SHOPLIST_xl_5166"/>
      <sheetName val="[SHOPLIST.xls]_SHOPLIST_xl_5167"/>
      <sheetName val="[SHOPLIST.xls]_SHOPLIST_xl_5168"/>
      <sheetName val="[SHOPLIST.xls]_SHOPLIST_xl_5169"/>
      <sheetName val="[SHOPLIST.xls]_SHOPLIST_xl_5170"/>
      <sheetName val="[SHOPLIST.xls]_SHOPLIST_xl_5171"/>
      <sheetName val="[SHOPLIST.xls]_SHOPLIST_xl_5172"/>
      <sheetName val="[SHOPLIST.xls]_SHOPLIST_xl_5173"/>
      <sheetName val="[SHOPLIST.xls]_SHOPLIST_xl_5174"/>
      <sheetName val="[SHOPLIST.xls]_SHOPLIST_xl_5175"/>
      <sheetName val="[SHOPLIST.xls]_SHOPLIST_xl_5176"/>
      <sheetName val="[SHOPLIST.xls]_SHOPLIST_xl_5177"/>
      <sheetName val="[SHOPLIST.xls]_SHOPLIST_xl_5178"/>
      <sheetName val="[SHOPLIST.xls]_SHOPLIST_xl_5179"/>
      <sheetName val="[SHOPLIST.xls]_SHOPLIST_xl_5180"/>
      <sheetName val="[SHOPLIST.xls]_SHOPLIST_xl_5181"/>
      <sheetName val="[SHOPLIST.xls]_SHOPLIST_xl_5182"/>
      <sheetName val="[SHOPLIST.xls]_SHOPLIST_xl_5183"/>
      <sheetName val="[SHOPLIST.xls]_SHOPLIST_xl_5184"/>
      <sheetName val="[SHOPLIST.xls]_SHOPLIST_xl_5185"/>
      <sheetName val="[SHOPLIST.xls]_SHOPLIST_xl_5186"/>
      <sheetName val="[SHOPLIST.xls]_SHOPLIST_xl_5187"/>
      <sheetName val="[SHOPLIST.xls]_SHOPLIST_xl_5188"/>
      <sheetName val="[SHOPLIST.xls]_SHOPLIST_xl_5189"/>
      <sheetName val="[SHOPLIST.xls]_SHOPLIST_xl_5190"/>
      <sheetName val="[SHOPLIST.xls]_SHOPLIST_xl_5191"/>
      <sheetName val="[SHOPLIST.xls]_SHOPLIST_xl_5192"/>
      <sheetName val="[SHOPLIST.xls]_SHOPLIST_xl_5193"/>
      <sheetName val="[SHOPLIST.xls]_SHOPLIST_xl_5194"/>
      <sheetName val="[SHOPLIST.xls]_SHOPLIST_xl_5195"/>
      <sheetName val="[SHOPLIST.xls]_SHOPLIST_xl_5196"/>
      <sheetName val="[SHOPLIST.xls]_SHOPLIST_xl_5197"/>
      <sheetName val="[SHOPLIST.xls]_SHOPLIST_xl_5198"/>
      <sheetName val="[SHOPLIST.xls]_SHOPLIST_xl_5199"/>
      <sheetName val="[SHOPLIST.xls]_SHOPLIST_xl_5200"/>
      <sheetName val="[SHOPLIST.xls]_SHOPLIST_xl_5201"/>
      <sheetName val="[SHOPLIST.xls]_SHOPLIST_xl_5202"/>
      <sheetName val="[SHOPLIST.xls]_SHOPLIST_xl_5203"/>
      <sheetName val="[SHOPLIST.xls]_SHOPLIST_xl_5204"/>
      <sheetName val="[SHOPLIST.xls]_SHOPLIST_xl_5205"/>
      <sheetName val="[SHOPLIST.xls]_SHOPLIST_xl_5206"/>
      <sheetName val="[SHOPLIST.xls]_SHOPLIST_xl_5207"/>
      <sheetName val="[SHOPLIST.xls]_SHOPLIST_xl_5208"/>
      <sheetName val="[SHOPLIST.xls]_SHOPLIST_xl_5209"/>
      <sheetName val="[SHOPLIST.xls]_SHOPLIST_xl_5210"/>
      <sheetName val="[SHOPLIST.xls]_SHOPLIST_xl_5211"/>
      <sheetName val="[SHOPLIST.xls]_SHOPLIST_xl_5212"/>
      <sheetName val="[SHOPLIST.xls]_SHOPLIST_xl_5213"/>
      <sheetName val="[SHOPLIST.xls]_SHOPLIST_xl_5214"/>
      <sheetName val="[SHOPLIST.xls]_SHOPLIST_xl_5215"/>
      <sheetName val="[SHOPLIST.xls]_SHOPLIST_xl_5216"/>
      <sheetName val="[SHOPLIST.xls]_SHOPLIST_xl_5217"/>
      <sheetName val="[SHOPLIST.xls]_SHOPLIST_xl_5218"/>
      <sheetName val="[SHOPLIST.xls]_SHOPLIST_xl_5219"/>
      <sheetName val="[SHOPLIST.xls]_SHOPLIST_xl_5220"/>
      <sheetName val="[SHOPLIST.xls]_SHOPLIST_xl_5221"/>
      <sheetName val="[SHOPLIST.xls]_SHOPLIST_xl_5222"/>
      <sheetName val="[SHOPLIST.xls]_SHOPLIST_xl_5223"/>
      <sheetName val="[SHOPLIST.xls]_SHOPLIST_xl_5224"/>
      <sheetName val="[SHOPLIST.xls]_SHOPLIST_xl_5225"/>
      <sheetName val="[SHOPLIST.xls]_SHOPLIST_xl_5226"/>
      <sheetName val="[SHOPLIST.xls]_SHOPLIST_xl_5227"/>
      <sheetName val="[SHOPLIST.xls]_SHOPLIST_xl_5228"/>
      <sheetName val="[SHOPLIST.xls]_SHOPLIST_xl_5229"/>
      <sheetName val="[SHOPLIST.xls]_SHOPLIST_xl_5230"/>
      <sheetName val="[SHOPLIST.xls]_SHOPLIST_xl_5231"/>
      <sheetName val="[SHOPLIST.xls]_SHOPLIST_xl_5232"/>
      <sheetName val="[SHOPLIST.xls]_SHOPLIST_xl_5233"/>
      <sheetName val="[SHOPLIST.xls]_SHOPLIST_xl_5234"/>
      <sheetName val="[SHOPLIST.xls]_SHOPLIST_xl_5235"/>
      <sheetName val="[SHOPLIST.xls]_SHOPLIST_xl_5236"/>
      <sheetName val="[SHOPLIST.xls]_SHOPLIST_xl_5237"/>
      <sheetName val="[SHOPLIST.xls]_SHOPLIST_xl_5238"/>
      <sheetName val="[SHOPLIST.xls]_SHOPLIST_xl_5239"/>
      <sheetName val="[SHOPLIST.xls]_SHOPLIST_xl_5240"/>
      <sheetName val="[SHOPLIST.xls]_SHOPLIST_xl_5241"/>
      <sheetName val="[SHOPLIST.xls]_SHOPLIST_xl_5242"/>
      <sheetName val="[SHOPLIST.xls]_SHOPLIST_xl_5243"/>
      <sheetName val="[SHOPLIST.xls]_SHOPLIST_xl_5244"/>
      <sheetName val="[SHOPLIST.xls]_SHOPLIST_xl_5245"/>
      <sheetName val="[SHOPLIST.xls]_SHOPLIST_xl_5246"/>
      <sheetName val="[SHOPLIST.xls]_SHOPLIST_xl_5247"/>
      <sheetName val="[SHOPLIST.xls]_SHOPLIST_xl_5248"/>
      <sheetName val="[SHOPLIST.xls]_SHOPLIST_xl_5249"/>
      <sheetName val="[SHOPLIST.xls]_SHOPLIST_xl_5250"/>
      <sheetName val="[SHOPLIST.xls]_SHOPLIST_xl_5251"/>
      <sheetName val="[SHOPLIST.xls]_SHOPLIST_xl_5252"/>
      <sheetName val="[SHOPLIST.xls]_SHOPLIST_xl_5253"/>
      <sheetName val="[SHOPLIST.xls]_SHOPLIST_xl_5254"/>
      <sheetName val="[SHOPLIST.xls]_SHOPLIST_xl_5255"/>
      <sheetName val="[SHOPLIST.xls]_SHOPLIST_xl_5256"/>
      <sheetName val="[SHOPLIST.xls]_SHOPLIST_xl_5257"/>
      <sheetName val="[SHOPLIST.xls]_SHOPLIST_xl_5258"/>
      <sheetName val="[SHOPLIST.xls]_SHOPLIST_xl_5259"/>
      <sheetName val="[SHOPLIST.xls]_SHOPLIST_xl_5260"/>
      <sheetName val="[SHOPLIST.xls]_SHOPLIST_xl_5261"/>
      <sheetName val="[SHOPLIST.xls]_SHOPLIST_xl_5262"/>
      <sheetName val="[SHOPLIST.xls]_SHOPLIST_xl_5263"/>
      <sheetName val="[SHOPLIST.xls]_SHOPLIST_xl_5264"/>
      <sheetName val="[SHOPLIST.xls]_SHOPLIST_xl_5265"/>
      <sheetName val="[SHOPLIST.xls]_SHOPLIST_xl_5266"/>
      <sheetName val="[SHOPLIST.xls]_SHOPLIST_xl_5267"/>
      <sheetName val="[SHOPLIST.xls]_SHOPLIST_xl_5268"/>
      <sheetName val="[SHOPLIST.xls]_SHOPLIST_xl_5269"/>
      <sheetName val="[SHOPLIST.xls]_SHOPLIST_xl_5270"/>
      <sheetName val="[SHOPLIST.xls]_SHOPLIST_xl_5271"/>
      <sheetName val="[SHOPLIST.xls]_SHOPLIST_xl_5272"/>
      <sheetName val="[SHOPLIST.xls]_SHOPLIST_xl_5273"/>
      <sheetName val="[SHOPLIST.xls]_SHOPLIST_xl_5274"/>
      <sheetName val="[SHOPLIST.xls]_SHOPLIST_xl_5275"/>
      <sheetName val="[SHOPLIST.xls]_SHOPLIST_xl_5276"/>
      <sheetName val="[SHOPLIST.xls]_SHOPLIST_xl_5277"/>
      <sheetName val="[SHOPLIST.xls]_SHOPLIST_xl_5278"/>
      <sheetName val="[SHOPLIST.xls]_SHOPLIST_xl_5279"/>
      <sheetName val="[SHOPLIST.xls]_SHOPLIST_xl_5280"/>
      <sheetName val="[SHOPLIST.xls]70___0_s__i____73"/>
      <sheetName val="[SHOPLIST.xls]_SHOPLIST_xl_5281"/>
      <sheetName val="[SHOPLIST.xls]_SHOPLIST_xl_5282"/>
      <sheetName val="[SHOPLIST.xls]_SHOPLIST_xl_5283"/>
      <sheetName val="[SHOPLIST.xls]_SHOPLIST_xl_5284"/>
      <sheetName val="[SHOPLIST.xls]_SHOPLIST_xl_5285"/>
      <sheetName val="[SHOPLIST.xls]_SHOPLIST_xl_5286"/>
      <sheetName val="[SHOPLIST.xls]_SHOPLIST_xl_5287"/>
      <sheetName val="[SHOPLIST.xls]_SHOPLIST_xl_5288"/>
      <sheetName val="[SHOPLIST.xls]_SHOPLIST_xl_5289"/>
      <sheetName val="[SHOPLIST.xls]_SHOPLIST_xl_5290"/>
      <sheetName val="[SHOPLIST.xls]_SHOPLIST_xl_5291"/>
      <sheetName val="[SHOPLIST.xls]_SHOPLIST_xl_5292"/>
      <sheetName val="[SHOPLIST.xls]_SHOPLIST_xl_5293"/>
      <sheetName val="[SHOPLIST.xls]_SHOPLIST_xl_5294"/>
      <sheetName val="[SHOPLIST.xls]_SHOPLIST_xl_5295"/>
      <sheetName val="[SHOPLIST.xls]_SHOPLIST_xl_5296"/>
      <sheetName val="[SHOPLIST.xls]_SHOPLIST_xl_5297"/>
      <sheetName val="[SHOPLIST.xls]_SHOPLIST_xl_5298"/>
      <sheetName val="[SHOPLIST.xls]_SHOPLIST_xl_5299"/>
      <sheetName val="[SHOPLIST.xls]_SHOPLIST_xl_5300"/>
      <sheetName val="[SHOPLIST.xls]_SHOPLIST_xl_5301"/>
      <sheetName val="[SHOPLIST.xls]_SHOPLIST_xl_5302"/>
      <sheetName val="[SHOPLIST.xls]_SHOPLIST_xl_5303"/>
      <sheetName val="[SHOPLIST.xls]_SHOPLIST_xl_5304"/>
      <sheetName val="[SHOPLIST.xls]_SHOPLIST_xl_5305"/>
      <sheetName val="[SHOPLIST.xls]_SHOPLIST_xl_5306"/>
      <sheetName val="[SHOPLIST.xls]_SHOPLIST_xl_5307"/>
      <sheetName val="[SHOPLIST.xls]_SHOPLIST_xl_5308"/>
      <sheetName val="[SHOPLIST.xls]_SHOPLIST_xl_5309"/>
      <sheetName val="[SHOPLIST.xls]_SHOPLIST_xl_5310"/>
      <sheetName val="[SHOPLIST.xls]_SHOPLIST_xl_5311"/>
      <sheetName val="[SHOPLIST.xls]_SHOPLIST_xl_5312"/>
      <sheetName val="[SHOPLIST.xls]_SHOPLIST_xl_5313"/>
      <sheetName val="[SHOPLIST.xls]_SHOPLIST_xl_5314"/>
      <sheetName val="[SHOPLIST.xls]_SHOPLIST_xl_5315"/>
      <sheetName val="[SHOPLIST.xls]_SHOPLIST_xl_5316"/>
      <sheetName val="[SHOPLIST.xls]_SHOPLIST_xl_5317"/>
      <sheetName val="[SHOPLIST.xls]_SHOPLIST_xl_5318"/>
      <sheetName val="[SHOPLIST.xls]_SHOPLIST_xl_5319"/>
      <sheetName val="[SHOPLIST.xls]_SHOPLIST_xl_5320"/>
      <sheetName val="[SHOPLIST.xls]_SHOPLIST_xl_5321"/>
      <sheetName val="[SHOPLIST.xls]_SHOPLIST_xl_5322"/>
      <sheetName val="[SHOPLIST.xls]_SHOPLIST_xl_5323"/>
      <sheetName val="[SHOPLIST.xls]_SHOPLIST_xl_5324"/>
      <sheetName val="[SHOPLIST.xls]_SHOPLIST_xl_5325"/>
      <sheetName val="[SHOPLIST.xls]_SHOPLIST_xl_5326"/>
      <sheetName val="[SHOPLIST.xls]_SHOPLIST_xl_5327"/>
      <sheetName val="[SHOPLIST.xls]_SHOPLIST_xl_5328"/>
      <sheetName val="[SHOPLIST.xls]_SHOPLIST_xl_5329"/>
      <sheetName val="[SHOPLIST.xls]_SHOPLIST_xl_5330"/>
      <sheetName val="[SHOPLIST.xls]_SHOPLIST_xl_5331"/>
      <sheetName val="[SHOPLIST.xls]_SHOPLIST_xl_5332"/>
      <sheetName val="[SHOPLIST.xls]_SHOPLIST_xl_5333"/>
      <sheetName val="[SHOPLIST.xls]_SHOPLIST_xl_5334"/>
      <sheetName val="[SHOPLIST.xls]_SHOPLIST_xl_5335"/>
      <sheetName val="[SHOPLIST.xls]_SHOPLIST_xl_5336"/>
      <sheetName val="[SHOPLIST.xls]_SHOPLIST_xl_5337"/>
      <sheetName val="[SHOPLIST.xls]_SHOPLIST_xl_5338"/>
      <sheetName val="[SHOPLIST.xls]_SHOPLIST_xl_5339"/>
      <sheetName val="[SHOPLIST.xls]_SHOPLIST_xl_5340"/>
      <sheetName val="[SHOPLIST.xls]_SHOPLIST_xl_5341"/>
      <sheetName val="[SHOPLIST.xls]_SHOPLIST_xl_5342"/>
      <sheetName val="[SHOPLIST.xls]_SHOPLIST_xl_5343"/>
      <sheetName val="[SHOPLIST.xls]_SHOPLIST_xl_5344"/>
      <sheetName val="[SHOPLIST.xls]_SHOPLIST_xl_5345"/>
      <sheetName val="[SHOPLIST.xls]_SHOPLIST_xl_5346"/>
      <sheetName val="[SHOPLIST.xls]_SHOPLIST_xl_5347"/>
      <sheetName val="[SHOPLIST.xls]_SHOPLIST_xl_5348"/>
      <sheetName val="[SHOPLIST.xls]_SHOPLIST_xl_5349"/>
      <sheetName val="[SHOPLIST.xls]_SHOPLIST_xl_5350"/>
      <sheetName val="[SHOPLIST.xls]_SHOPLIST_xl_5351"/>
      <sheetName val="[SHOPLIST.xls]_SHOPLIST_xl_5352"/>
      <sheetName val="[SHOPLIST.xls]_SHOPLIST_xl_5353"/>
      <sheetName val="[SHOPLIST.xls]_SHOPLIST_xl_5354"/>
      <sheetName val="[SHOPLIST.xls]_SHOPLIST_xl_5355"/>
      <sheetName val="[SHOPLIST.xls]_SHOPLIST_xl_5356"/>
      <sheetName val="[SHOPLIST.xls]_SHOPLIST_xl_5357"/>
      <sheetName val="[SHOPLIST.xls]_SHOPLIST_xl_5358"/>
      <sheetName val="[SHOPLIST.xls]_SHOPLIST_xl_5359"/>
      <sheetName val="[SHOPLIST.xls]_SHOPLIST_xl_5360"/>
      <sheetName val="[SHOPLIST.xls]_SHOPLIST_xl_5361"/>
      <sheetName val="[SHOPLIST.xls]_SHOPLIST_xl_5362"/>
      <sheetName val="[SHOPLIST.xls]_SHOPLIST_xl_5363"/>
      <sheetName val="[SHOPLIST.xls]_SHOPLIST_xl_5364"/>
      <sheetName val="[SHOPLIST.xls]_SHOPLIST_xl_5365"/>
      <sheetName val="[SHOPLIST.xls]_SHOPLIST_xl_5366"/>
      <sheetName val="[SHOPLIST.xls]_SHOPLIST_xl_5367"/>
      <sheetName val="[SHOPLIST.xls]_SHOPLIST_xl_5368"/>
      <sheetName val="[SHOPLIST.xls]_SHOPLIST_xl_5369"/>
      <sheetName val="[SHOPLIST.xls]_SHOPLIST_xl_5370"/>
      <sheetName val="[SHOPLIST.xls]_SHOPLIST_xl_5371"/>
      <sheetName val="[SHOPLIST.xls]_SHOPLIST_xl_5372"/>
      <sheetName val="[SHOPLIST.xls]_SHOPLIST_xl_5373"/>
      <sheetName val="[SHOPLIST.xls]_SHOPLIST_xl_5374"/>
      <sheetName val="[SHOPLIST.xls]_SHOPLIST_xl_5375"/>
      <sheetName val="[SHOPLIST.xls]_SHOPLIST_xl_5376"/>
      <sheetName val="[SHOPLIST.xls]_SHOPLIST_xl_5377"/>
      <sheetName val="[SHOPLIST.xls]_SHOPLIST_xl_5378"/>
      <sheetName val="[SHOPLIST.xls]_SHOPLIST_xl_5379"/>
      <sheetName val="[SHOPLIST.xls]_SHOPLIST_xl_5380"/>
      <sheetName val="[SHOPLIST.xls]_SHOPLIST_xl_5381"/>
      <sheetName val="[SHOPLIST.xls]_SHOPLIST_xl_5382"/>
      <sheetName val="[SHOPLIST.xls]_SHOPLIST_xl_5383"/>
      <sheetName val="[SHOPLIST.xls]_SHOPLIST_xl_5384"/>
      <sheetName val="[SHOPLIST.xls]_SHOPLIST_xl_5385"/>
      <sheetName val="[SHOPLIST.xls]_SHOPLIST_xl_5386"/>
      <sheetName val="[SHOPLIST.xls]_SHOPLIST_xl_5387"/>
      <sheetName val="[SHOPLIST.xls]_SHOPLIST_xl_5388"/>
      <sheetName val="[SHOPLIST.xls]_SHOPLIST_xl_5389"/>
      <sheetName val="[SHOPLIST.xls]_SHOPLIST_xl_5390"/>
      <sheetName val="[SHOPLIST.xls]_SHOPLIST_xl_5391"/>
      <sheetName val="[SHOPLIST.xls]_SHOPLIST_xl_5392"/>
      <sheetName val="[SHOPLIST.xls]_SHOPLIST_xl_5393"/>
      <sheetName val="[SHOPLIST.xls]_SHOPLIST_xl_5394"/>
      <sheetName val="[SHOPLIST.xls]_SHOPLIST_xl_5395"/>
      <sheetName val="[SHOPLIST.xls]_SHOPLIST_xl_5396"/>
      <sheetName val="[SHOPLIST.xls]_SHOPLIST_xl_5397"/>
      <sheetName val="[SHOPLIST.xls]_SHOPLIST_xl_5398"/>
      <sheetName val="[SHOPLIST.xls]_SHOPLIST_xl_5399"/>
      <sheetName val="[SHOPLIST.xls]_SHOPLIST_xl_5400"/>
      <sheetName val="[SHOPLIST.xls]_SHOPLIST_xl_5401"/>
      <sheetName val="[SHOPLIST.xls]_SHOPLIST_xl_5402"/>
      <sheetName val="[SHOPLIST.xls]_SHOPLIST_xl_5403"/>
      <sheetName val="[SHOPLIST.xls]_SHOPLIST_xl_5404"/>
      <sheetName val="[SHOPLIST.xls]_SHOPLIST_xl_5405"/>
      <sheetName val="[SHOPLIST.xls]_SHOPLIST_xl_5406"/>
      <sheetName val="[SHOPLIST.xls]_SHOPLIST_xl_5407"/>
      <sheetName val="[SHOPLIST.xls]_SHOPLIST_xl_5408"/>
      <sheetName val="[SHOPLIST.xls]_SHOPLIST_xl_5409"/>
      <sheetName val="[SHOPLIST.xls]_SHOPLIST_xl_5410"/>
      <sheetName val="[SHOPLIST.xls]_SHOPLIST_xl_5411"/>
      <sheetName val="[SHOPLIST.xls]_SHOPLIST_xl_5412"/>
      <sheetName val="[SHOPLIST.xls]_SHOPLIST_xl_5413"/>
      <sheetName val="[SHOPLIST.xls]_SHOPLIST_xl_5414"/>
      <sheetName val="[SHOPLIST.xls]_SHOPLIST_xl_5415"/>
      <sheetName val="[SHOPLIST.xls]_SHOPLIST_xl_5416"/>
      <sheetName val="[SHOPLIST.xls]_SHOPLIST_xl_5417"/>
      <sheetName val="[SHOPLIST.xls]_SHOPLIST_xl_5418"/>
      <sheetName val="[SHOPLIST.xls]_SHOPLIST_xl_5419"/>
      <sheetName val="[SHOPLIST.xls]_SHOPLIST_xl_5420"/>
      <sheetName val="[SHOPLIST.xls]_SHOPLIST_xl_5421"/>
      <sheetName val="[SHOPLIST.xls]_SHOPLIST_xl_5422"/>
      <sheetName val="[SHOPLIST.xls]_SHOPLIST_xl_5423"/>
      <sheetName val="[SHOPLIST.xls]_SHOPLIST_xl_5424"/>
      <sheetName val="[SHOPLIST.xls]_SHOPLIST_xl_5425"/>
      <sheetName val="[SHOPLIST.xls]_SHOPLIST_xl_5426"/>
      <sheetName val="[SHOPLIST.xls]_SHOPLIST_xl_5427"/>
      <sheetName val="[SHOPLIST.xls]_SHOPLIST_xl_5428"/>
      <sheetName val="[SHOPLIST.xls]_SHOPLIST_xl_5429"/>
      <sheetName val="[SHOPLIST.xls]_SHOPLIST_xl_5430"/>
      <sheetName val="[SHOPLIST.xls]_SHOPLIST_xl_5431"/>
      <sheetName val="[SHOPLIST.xls]_SHOPLIST_xl_5432"/>
      <sheetName val="[SHOPLIST.xls]_SHOPLIST_xl_5433"/>
      <sheetName val="[SHOPLIST.xls]_SHOPLIST_xl_5434"/>
      <sheetName val="[SHOPLIST.xls]_SHOPLIST_xl_5435"/>
      <sheetName val="[SHOPLIST.xls]_SHOPLIST_xl_5436"/>
      <sheetName val="[SHOPLIST.xls]_SHOPLIST_xl_5437"/>
      <sheetName val="[SHOPLIST.xls]_SHOPLIST_xl_5438"/>
      <sheetName val="[SHOPLIST.xls]_SHOPLIST_xl_5439"/>
      <sheetName val="[SHOPLIST.xls]_SHOPLIST_xl_5440"/>
      <sheetName val="[SHOPLIST.xls]_SHOPLIST_xl_5441"/>
      <sheetName val="[SHOPLIST.xls]_SHOPLIST_xl_5442"/>
      <sheetName val="[SHOPLIST.xls]_SHOPLIST_xl_5443"/>
      <sheetName val="[SHOPLIST.xls]_SHOPLIST_xl_5444"/>
      <sheetName val="[SHOPLIST.xls]_SHOPLIST_xl_5445"/>
      <sheetName val="[SHOPLIST.xls]_SHOPLIST_xl_5446"/>
      <sheetName val="[SHOPLIST.xls]_SHOPLIST_xl_5447"/>
      <sheetName val="[SHOPLIST.xls]_SHOPLIST_xl_5448"/>
      <sheetName val="[SHOPLIST.xls]_SHOPLIST_xl_5449"/>
      <sheetName val="[SHOPLIST.xls]_SHOPLIST_xl_5450"/>
      <sheetName val="[SHOPLIST.xls]_SHOPLIST_xl_5451"/>
      <sheetName val="[SHOPLIST.xls]_SHOPLIST_xl_5452"/>
      <sheetName val="[SHOPLIST.xls]_SHOPLIST_xl_5453"/>
      <sheetName val="[SHOPLIST.xls]_SHOPLIST_xl_5454"/>
      <sheetName val="[SHOPLIST.xls]_SHOPLIST_xl_5455"/>
      <sheetName val="[SHOPLIST.xls]_SHOPLIST_xl_5456"/>
      <sheetName val="[SHOPLIST.xls]_SHOPLIST_xl_5457"/>
      <sheetName val="[SHOPLIST.xls]_SHOPLIST_xl_5458"/>
      <sheetName val="[SHOPLIST.xls]_SHOPLIST_xl_5459"/>
      <sheetName val="[SHOPLIST.xls]_SHOPLIST_xl_5460"/>
      <sheetName val="[SHOPLIST.xls]_SHOPLIST_xl_5461"/>
      <sheetName val="[SHOPLIST.xls]_SHOPLIST_xl_5462"/>
      <sheetName val="[SHOPLIST.xls]_SHOPLIST_xl_5463"/>
      <sheetName val="[SHOPLIST.xls]_SHOPLIST_xl_5464"/>
      <sheetName val="[SHOPLIST.xls]_SHOPLIST_xl_5465"/>
      <sheetName val="[SHOPLIST.xls]_SHOPLIST_xl_5466"/>
      <sheetName val="[SHOPLIST.xls]_SHOPLIST_xl_5467"/>
      <sheetName val="[SHOPLIST.xls]_SHOPLIST_xl_5468"/>
      <sheetName val="[SHOPLIST.xls]_SHOPLIST_xl_5469"/>
      <sheetName val="[SHOPLIST.xls]_SHOPLIST_xl_5470"/>
      <sheetName val="[SHOPLIST.xls]_SHOPLIST_xl_5471"/>
      <sheetName val="[SHOPLIST.xls]_SHOPLIST_xl_5472"/>
      <sheetName val="[SHOPLIST.xls]_SHOPLIST_xl_5473"/>
      <sheetName val="[SHOPLIST.xls]_SHOPLIST_xl_5474"/>
      <sheetName val="[SHOPLIST.xls]_SHOPLIST_xl_5475"/>
      <sheetName val="[SHOPLIST.xls]_SHOPLIST_xl_5476"/>
      <sheetName val="[SHOPLIST.xls]_SHOPLIST_xl_5477"/>
      <sheetName val="[SHOPLIST.xls]_SHOPLIST_xl_5478"/>
      <sheetName val="[SHOPLIST.xls]_SHOPLIST_xl_5479"/>
      <sheetName val="[SHOPLIST.xls]_SHOPLIST_xl_5480"/>
      <sheetName val="[SHOPLIST.xls]_SHOPLIST_xl_5481"/>
      <sheetName val="[SHOPLIST.xls]_SHOPLIST_xl_5482"/>
      <sheetName val="[SHOPLIST.xls]_SHOPLIST_xl_5483"/>
      <sheetName val="[SHOPLIST.xls]_SHOPLIST_xl_5484"/>
      <sheetName val="[SHOPLIST.xls]_SHOPLIST_xl_5485"/>
      <sheetName val="[SHOPLIST.xls]_SHOPLIST_xl_5486"/>
      <sheetName val="[SHOPLIST.xls]_SHOPLIST_xl_5487"/>
      <sheetName val="[SHOPLIST.xls]_SHOPLIST_xl_5488"/>
      <sheetName val="[SHOPLIST.xls]_SHOPLIST_xl_5489"/>
      <sheetName val="[SHOPLIST.xls]_SHOPLIST_xl_5490"/>
      <sheetName val="[SHOPLIST.xls]_SHOPLIST_xl_5491"/>
      <sheetName val="[SHOPLIST.xls]_SHOPLIST_xl_5492"/>
      <sheetName val="[SHOPLIST.xls]_SHOPLIST_xl_5493"/>
      <sheetName val="[SHOPLIST.xls]_SHOPLIST_xl_5494"/>
      <sheetName val="[SHOPLIST.xls]_SHOPLIST_xl_5495"/>
      <sheetName val="[SHOPLIST.xls]_SHOPLIST_xl_5496"/>
      <sheetName val="[SHOPLIST.xls]_SHOPLIST_xl_5497"/>
      <sheetName val="[SHOPLIST.xls]_SHOPLIST_xl_5498"/>
      <sheetName val="[SHOPLIST.xls]_SHOPLIST_xl_5499"/>
      <sheetName val="[SHOPLIST.xls]_SHOPLIST_xl_5500"/>
      <sheetName val="[SHOPLIST.xls]_SHOPLIST_xl_5501"/>
      <sheetName val="[SHOPLIST.xls]_SHOPLIST_xl_5502"/>
      <sheetName val="[SHOPLIST.xls]_SHOPLIST_xl_5503"/>
      <sheetName val="[SHOPLIST.xls]_SHOPLIST_xl_5504"/>
      <sheetName val="[SHOPLIST.xls]_SHOPLIST_xl_5505"/>
      <sheetName val="[SHOPLIST.xls]_SHOPLIST_xl_5506"/>
      <sheetName val="[SHOPLIST.xls]_SHOPLIST_xl_5507"/>
      <sheetName val="[SHOPLIST.xls]_SHOPLIST_xl_5508"/>
      <sheetName val="[SHOPLIST.xls]_SHOPLIST_xl_5509"/>
      <sheetName val="[SHOPLIST.xls]_SHOPLIST_xl_5510"/>
      <sheetName val="[SHOPLIST.xls]_SHOPLIST_xl_5511"/>
      <sheetName val="[SHOPLIST.xls]_SHOPLIST_xl_5512"/>
      <sheetName val="[SHOPLIST.xls]_SHOPLIST_xl_5513"/>
      <sheetName val="[SHOPLIST.xls]_SHOPLIST_xl_5514"/>
      <sheetName val="[SHOPLIST.xls]_SHOPLIST_xl_5515"/>
      <sheetName val="[SHOPLIST.xls]_SHOPLIST_xl_5516"/>
      <sheetName val="[SHOPLIST.xls]_SHOPLIST_xl_5517"/>
      <sheetName val="[SHOPLIST.xls]_SHOPLIST_xl_5518"/>
      <sheetName val="[SHOPLIST.xls]_SHOPLIST_xl_5519"/>
      <sheetName val="[SHOPLIST.xls]_SHOPLIST_xl_5520"/>
      <sheetName val="[SHOPLIST.xls]_SHOPLIST_xl_5521"/>
      <sheetName val="[SHOPLIST.xls]_SHOPLIST_xl_5522"/>
      <sheetName val="[SHOPLIST.xls]_SHOPLIST_xl_5523"/>
      <sheetName val="[SHOPLIST.xls]_SHOPLIST_xl_5524"/>
      <sheetName val="[SHOPLIST.xls]_SHOPLIST_xl_5525"/>
      <sheetName val="[SHOPLIST.xls]_SHOPLIST_xl_5526"/>
      <sheetName val="[SHOPLIST.xls]_SHOPLIST_xl_5527"/>
      <sheetName val="[SHOPLIST.xls]_SHOPLIST_xl_5528"/>
      <sheetName val="[SHOPLIST.xls]_SHOPLIST_xl_5529"/>
      <sheetName val="[SHOPLIST.xls]_SHOPLIST_xl_5530"/>
      <sheetName val="[SHOPLIST.xls]_SHOPLIST_xl_5531"/>
      <sheetName val="[SHOPLIST.xls]_SHOPLIST_xl_5532"/>
      <sheetName val="[SHOPLIST.xls]_SHOPLIST_xl_5533"/>
      <sheetName val="[SHOPLIST.xls]_SHOPLIST_xl_5534"/>
      <sheetName val="[SHOPLIST.xls]_SHOPLIST_xl_5535"/>
      <sheetName val="[SHOPLIST.xls]_SHOPLIST_xl_5536"/>
      <sheetName val="[SHOPLIST.xls]_SHOPLIST_xl_5537"/>
      <sheetName val="[SHOPLIST.xls]_SHOPLIST_xl_5538"/>
      <sheetName val="[SHOPLIST.xls]_SHOPLIST_xl_5539"/>
      <sheetName val="[SHOPLIST.xls]_SHOPLIST_xl_5540"/>
      <sheetName val="[SHOPLIST.xls]_SHOPLIST_xl_5541"/>
      <sheetName val="[SHOPLIST.xls]_SHOPLIST_xl_5542"/>
      <sheetName val="[SHOPLIST.xls]_SHOPLIST_xl_5543"/>
      <sheetName val="[SHOPLIST.xls]_SHOPLIST_xl_5544"/>
      <sheetName val="[SHOPLIST.xls]_SHOPLIST_xl_5545"/>
      <sheetName val="[SHOPLIST.xls]_SHOPLIST_xl_5546"/>
      <sheetName val="[SHOPLIST.xls]_SHOPLIST_xl_5547"/>
      <sheetName val="[SHOPLIST.xls]_SHOPLIST_xl_5548"/>
      <sheetName val="[SHOPLIST.xls]_SHOPLIST_xl_5549"/>
      <sheetName val="[SHOPLIST.xls]_SHOPLIST_xl_5550"/>
      <sheetName val="[SHOPLIST.xls]_SHOPLIST_xl_5551"/>
      <sheetName val="[SHOPLIST.xls]_SHOPLIST_xl_5552"/>
      <sheetName val="[SHOPLIST.xls]_SHOPLIST_xl_5553"/>
      <sheetName val="[SHOPLIST.xls]70_x005f_x0000___0_x_23"/>
      <sheetName val="[SHOPLIST.xls]_SHOPLIST_xl_5554"/>
      <sheetName val="[SHOPLIST.xls]_SHOPLIST_xl_5555"/>
      <sheetName val="[SHOPLIST.xls]_SHOPLIST_xl_5556"/>
      <sheetName val="[SHOPLIST.xls]_SHOPLIST_xl_5557"/>
      <sheetName val="[SHOPLIST.xls]_SHOPLIST_xl_5558"/>
      <sheetName val="[SHOPLIST.xls]_SHOPLIST_xl_5559"/>
      <sheetName val="[SHOPLIST.xls]_SHOPLIST_xl_5560"/>
      <sheetName val="[SHOPLIST.xls]_SHOPLIST_xl_5561"/>
      <sheetName val="[SHOPLIST.xls]_SHOPLIST_xl_5562"/>
      <sheetName val="[SHOPLIST.xls]_SHOPLIST_xl_5563"/>
      <sheetName val="[SHOPLIST.xls]_SHOPLIST_xl_5564"/>
      <sheetName val="[SHOPLIST.xls]_SHOPLIST_xl_5565"/>
      <sheetName val="[SHOPLIST.xls]_SHOPLIST_xl_5566"/>
      <sheetName val="[SHOPLIST.xls]_SHOPLIST_xl_5567"/>
      <sheetName val="[SHOPLIST.xls]_SHOPLIST_xl_5568"/>
      <sheetName val="[SHOPLIST.xls]_SHOPLIST_xl_5569"/>
      <sheetName val="[SHOPLIST.xls]_SHOPLIST_xl_5570"/>
      <sheetName val="[SHOPLIST.xls]_SHOPLIST_xl_5571"/>
      <sheetName val="[SHOPLIST.xls]_SHOPLIST_xl_5572"/>
      <sheetName val="[SHOPLIST.xls]_SHOPLIST_xl_5573"/>
      <sheetName val="[SHOPLIST.xls]_SHOPLIST_xl_5574"/>
      <sheetName val="[SHOPLIST.xls]_SHOPLIST_xl_5575"/>
      <sheetName val="[SHOPLIST.xls]_SHOPLIST_xl_5576"/>
      <sheetName val="[SHOPLIST.xls]_SHOPLIST_xl_5577"/>
      <sheetName val="[SHOPLIST.xls]_SHOPLIST_xl_5578"/>
      <sheetName val="[SHOPLIST.xls]_VW__VU________48"/>
      <sheetName val="[SHOPLIST.xls]_VW__VU________49"/>
      <sheetName val="[SHOPLIST.xls]_SHOPLIST_xl_5579"/>
      <sheetName val="[SHOPLIST.xls]_SHOPLIST_xl_5580"/>
      <sheetName val="[SHOPLIST.xls]70___0_s__i____74"/>
      <sheetName val="[SHOPLIST.xls]_SHOPLIST_xl_5581"/>
      <sheetName val="[SHOPLIST.xls]_SHOPLIST_xl_5582"/>
      <sheetName val="[SHOPLIST.xls]_VW__VU________50"/>
      <sheetName val="[SHOPLIST.xls]_VW__VU________51"/>
      <sheetName val="[SHOPLIST.xls]_SHOPLIST_xl_5583"/>
      <sheetName val="[SHOPLIST.xls]_SHOPLIST_xl_5584"/>
      <sheetName val="[SHOPLIST.xls]70___0_s__i____75"/>
      <sheetName val="[SHOPLIST.xls]_SHOPLIST_xl_5585"/>
      <sheetName val="[SHOPLIST.xls]_SHOPLIST_xl_5586"/>
      <sheetName val="[SHOPLIST.xls]_SHOPLIST_xl_5587"/>
      <sheetName val="[SHOPLIST.xls]70___0_s__i____76"/>
      <sheetName val="[SHOPLIST.xls]_SHOPLIST_xl_5588"/>
      <sheetName val="[SHOPLIST.xls]_SHOPLIST_xl_5589"/>
      <sheetName val="[SHOPLIST.xls]_SHOPLIST_xl_5590"/>
      <sheetName val="[SHOPLIST.xls]_VW__VU________52"/>
      <sheetName val="[SHOPLIST.xls]_SHOPLIST_xl_5591"/>
      <sheetName val="[SHOPLIST.xls]_SHOPLIST_xl_5592"/>
      <sheetName val="[SHOPLIST.xls]_SHOPLIST_xl_5593"/>
      <sheetName val="[SHOPLIST.xls]_SHOPLIST_xl_5594"/>
      <sheetName val="[SHOPLIST.xls]_SHOPLIST_xl_5595"/>
      <sheetName val="[SHOPLIST.xls]_SHOPLIST_xl_5596"/>
      <sheetName val="[SHOPLIST.xls]_SHOPLIST_xl_5597"/>
      <sheetName val="[SHOPLIST.xls]_SHOPLIST_xl_5598"/>
      <sheetName val="[SHOPLIST.xls]_SHOPLIST_xl_5599"/>
      <sheetName val="[SHOPLIST.xls]_SHOPLIST_xl_5600"/>
      <sheetName val="[SHOPLIST.xls]_SHOPLIST_xl_5601"/>
      <sheetName val="[SHOPLIST.xls]_SHOPLIST_xl_5602"/>
      <sheetName val="[SHOPLIST.xls]_SHOPLIST_xl_5603"/>
      <sheetName val="[SHOPLIST.xls]_SHOPLIST_xl_5604"/>
      <sheetName val="[SHOPLIST.xls]_SHOPLIST_xl_5605"/>
      <sheetName val="[SHOPLIST.xls]_SHOPLIST_xl_5606"/>
      <sheetName val="[SHOPLIST.xls]_SHOPLIST_xl_5607"/>
      <sheetName val="[SHOPLIST.xls]_SHOPLIST_xl_5608"/>
      <sheetName val="[SHOPLIST.xls]_SHOPLIST_xl_5609"/>
      <sheetName val="[SHOPLIST.xls]_SHOPLIST_xl_5610"/>
      <sheetName val="[SHOPLIST.xls]_SHOPLIST_xl_5611"/>
      <sheetName val="[SHOPLIST.xls]_SHOPLIST_xl_5612"/>
      <sheetName val="[SHOPLIST.xls]_SHOPLIST_xl_5613"/>
      <sheetName val="[SHOPLIST.xls]_SHOPLIST_xl_5614"/>
      <sheetName val="[SHOPLIST.xls]_SHOPLIST_xl_5615"/>
      <sheetName val="[SHOPLIST.xls]_SHOPLIST_xl_5616"/>
      <sheetName val="[SHOPLIST.xls]_SHOPLIST_xl_5617"/>
      <sheetName val="[SHOPLIST.xls]_SHOPLIST_xl_5618"/>
      <sheetName val="[SHOPLIST.xls]_SHOPLIST_xl_5619"/>
      <sheetName val="[SHOPLIST.xls]_SHOPLIST_xl_5620"/>
      <sheetName val="[SHOPLIST.xls]_SHOPLIST_xl_5621"/>
      <sheetName val="[SHOPLIST.xls]_SHOPLIST_xl_5622"/>
      <sheetName val="[SHOPLIST.xls]_SHOPLIST_xl_5623"/>
      <sheetName val="[SHOPLIST.xls]_SHOPLIST_xl_5624"/>
      <sheetName val="[SHOPLIST.xls]_SHOPLIST_xl_5625"/>
      <sheetName val="[SHOPLIST.xls]_SHOPLIST_xl_5626"/>
      <sheetName val="[SHOPLIST.xls]_SHOPLIST_xl_5627"/>
      <sheetName val="[SHOPLIST.xls]_SHOPLIST_xl_5628"/>
      <sheetName val="[SHOPLIST.xls]_SHOPLIST_xl_5629"/>
      <sheetName val="[SHOPLIST.xls]_SHOPLIST_xl_5630"/>
      <sheetName val="[SHOPLIST.xls]_SHOPLIST_xl_5631"/>
      <sheetName val="[SHOPLIST.xls]_SHOPLIST_xl_5632"/>
      <sheetName val="[SHOPLIST.xls]_SHOPLIST_xl_5633"/>
      <sheetName val="[SHOPLIST.xls]_SHOPLIST_xl_5634"/>
      <sheetName val="[SHOPLIST.xls]_SHOPLIST_xl_5635"/>
      <sheetName val="[SHOPLIST.xls]_SHOPLIST_xl_5636"/>
      <sheetName val="[SHOPLIST.xls]_SHOPLIST_xl_5637"/>
      <sheetName val="[SHOPLIST.xls]_SHOPLIST_xl_5638"/>
      <sheetName val="[SHOPLIST.xls]_SHOPLIST_xl_5639"/>
      <sheetName val="[SHOPLIST.xls]_SHOPLIST_xl_5640"/>
      <sheetName val="[SHOPLIST.xls]_SHOPLIST_xl_5641"/>
      <sheetName val="[SHOPLIST.xls]_SHOPLIST_xl_5642"/>
      <sheetName val="[SHOPLIST.xls]_SHOPLIST_xl_5643"/>
      <sheetName val="[SHOPLIST.xls]_SHOPLIST_xl_5644"/>
      <sheetName val="[SHOPLIST.xls]_SHOPLIST_xl_5645"/>
      <sheetName val="[SHOPLIST.xls]_SHOPLIST_xl_5646"/>
      <sheetName val="[SHOPLIST.xls]_SHOPLIST_xl_5647"/>
      <sheetName val="[SHOPLIST.xls]_SHOPLIST_xl_5648"/>
      <sheetName val="[SHOPLIST.xls]_SHOPLIST_xl_5649"/>
      <sheetName val="[SHOPLIST.xls]_SHOPLIST_xl_5650"/>
      <sheetName val="[SHOPLIST.xls]_SHOPLIST_xl_5651"/>
      <sheetName val="Rev3"/>
      <sheetName val="Rev3-modifications"/>
      <sheetName val="chart"/>
      <sheetName val="summary 1A"/>
      <sheetName val="1A-1"/>
      <sheetName val="1A-2"/>
      <sheetName val="1A-3"/>
      <sheetName val="1A-4"/>
      <sheetName val="1A-5"/>
      <sheetName val="1A-6"/>
      <sheetName val="1A-7"/>
      <sheetName val="1A-8"/>
      <sheetName val="1A-9"/>
      <sheetName val="1A-10"/>
      <sheetName val="1A-11"/>
      <sheetName val="1A-12"/>
      <sheetName val="[SHOPLIST.xls]70,/0s«iÆøí¬i20"/>
      <sheetName val="[SHOPLIST.xls]/VWVU))tÏØ0_108"/>
      <sheetName val="[SHOPLIST.xls]/VWVU))tÏØ0_109"/>
      <sheetName val="[SHOPLIST.xls]/VWVU))tÏØ0_110"/>
      <sheetName val="[SHOPLIST.xls]/VWVU))tÏØ0_111"/>
      <sheetName val="[SHOPLIST.xls]/VWVU))tÏØ0_112"/>
      <sheetName val="[SHOPLIST.xls]/VWVU))tÏØ0_113"/>
      <sheetName val="[SHOPLIST.xls]/VWVU))tÏØ0_114"/>
      <sheetName val="[SHOPLIST.xls]/VWVU))tÏØ0_115"/>
      <sheetName val="[SHOPLIST.xls]/VWVU))tÏØ0_116"/>
      <sheetName val="[SHOPLIST.xls]/VWVU))tÏØ0_117"/>
      <sheetName val="[SHOPLIST.xls]70,/0s«iÆøí¬4"/>
      <sheetName val="[SHOPLIST.xls]/VWVU))tÏØ0_118"/>
      <sheetName val="[SHOPLIST.xls]/VWVU))tÏØ0_119"/>
      <sheetName val="[SHOPLIST.xls]/VWVU))tÏØ0_120"/>
      <sheetName val="[SHOPLIST.xls]70,/0s«i_x3"/>
      <sheetName val="[SHOPLIST.xls]70_x005f_x0000_,/0_x001"/>
      <sheetName val="[SHOPLIST.xls]/VWVU))tÏØ0_121"/>
      <sheetName val="[SHOPLIST.xls]/VWVU))tÏØ0_122"/>
      <sheetName val="[SHOPLIST.xls]/VWVU))tÏØ0_123"/>
      <sheetName val="[SHOPLIST.xls]/VWVU))tÏØ0_124"/>
      <sheetName val="[SHOPLIST.xls]/VWVU))tÏØ0_125"/>
      <sheetName val="[SHOPLIST.xls]/VWVU))tÏØ0_126"/>
      <sheetName val="[SHOPLIST.xls]/VWVU))tÏØ0_127"/>
      <sheetName val="[SHOPLIST.xls]/VWVU))tÏØ0_128"/>
      <sheetName val="[SHOPLIST.xls]70,/0s«iÆøí¬i110"/>
      <sheetName val="[SHOPLIST.xls]70,/0s«_iÆø_í¬2"/>
      <sheetName val="[SHOPLIST.xls]70,/0s«iÆøí¬i22"/>
      <sheetName val="[SHOPLIST.xls]70,/0s«iÆøí¬i32"/>
      <sheetName val="[SHOPLIST.xls]/VWVU))2"/>
      <sheetName val="[SHOPLIST.xls]70,/0s«i_x1"/>
      <sheetName val="[SHOPLIST.xls]70,/0s«_iÆø_í¬1"/>
      <sheetName val="[SHOPLIST.xls]70,/0s«iÆøí¬i21"/>
      <sheetName val="[SHOPLIST.xls]70,/0s«iÆøí¬i31"/>
      <sheetName val="[SHOPLIST.xls]/VWVU))1"/>
      <sheetName val="[SHOPLIST.xls]70,/0s«i_x2"/>
      <sheetName val="[SHOPLIST.xls]70,/0s«iÆøí¬i23"/>
      <sheetName val="[SHOPLIST.xls]/VW15"/>
      <sheetName val="[SHOPLIST.xls]/VWVU))tÏØ0_129"/>
      <sheetName val="[SHOPLIST.xls]/VWVU))tÏØ0_130"/>
      <sheetName val="[SHOPLIST.xls]/VWVU))tÏØ0_131"/>
      <sheetName val="[SHOPLIST.xls]/VWVU))tÏØ0_132"/>
      <sheetName val="[SHOPLIST.xls]/VWVU))tÏØ0_133"/>
      <sheetName val="[SHOPLIST.xls]70,/0s«_iÆø_í¬_15"/>
      <sheetName val="[SHOPLIST.xls]70?,/0?s«i?Æøí¬15"/>
      <sheetName val="[SHOPLIST.xls]/VWVU))tÏØ0_134"/>
      <sheetName val="[SHOPLIST.xls]/VWVU))tÏØ0_135"/>
      <sheetName val="[SHOPLIST.xls]/VWVU))tÏØ0_136"/>
      <sheetName val="[SHOPLIST.xls]/VWVU))tÏØ0_137"/>
      <sheetName val="[SHOPLIST.xls]/VWVU))tÏØ0_138"/>
      <sheetName val="[SHOPLIST.xls]/VWVU))tÏØ0_139"/>
      <sheetName val="[SHOPLIST.xls][SHOPLIST_xls]/V4"/>
      <sheetName val="[SHOPLIST.xls]70,/0s«iÆøí¬5"/>
      <sheetName val="[SHOPLIST.xls]/VWVU))tÏØ0_140"/>
      <sheetName val="[SHOPLIST.xls]/VWVU))tÏØ0_141"/>
      <sheetName val="[SHOPLIST.xls]/VWVU))tÏØ0_142"/>
      <sheetName val="[SHOPLIST.xls]70,/0s«i_x4"/>
      <sheetName val="[SHOPLIST.xls]70_x005f_x0000_,/0_x002"/>
      <sheetName val="[SHOPLIST.xls]/VWVU))tÏØ0_143"/>
      <sheetName val="[SHOPLIST.xls]/VWVU))tÏØ0_144"/>
      <sheetName val="[SHOPLIST.xls]/VWVU))tÏØ0_145"/>
      <sheetName val="[SHOPLIST.xls]/VWVU))tÏØ0_146"/>
      <sheetName val="[SHOPLIST.xls]/VWVU))tÏØ0_147"/>
      <sheetName val="[SHOPLIST.xls]/VWVU))tÏØ0_148"/>
      <sheetName val="[SHOPLIST.xls]/VWVU))tÏØ0_149"/>
      <sheetName val="[SHOPLIST.xls]/VWVU))tÏØ0_150"/>
      <sheetName val="[SHOPLIST.xls]70,/0s«iÆøí¬i111"/>
      <sheetName val="[SHOPLIST.xls]70,/0s«_iÆø_í¬3"/>
      <sheetName val="[SHOPLIST.xls]70,/0s«iÆøí¬i24"/>
      <sheetName val="[SHOPLIST.xls]70,/0s«iÆøí¬i33"/>
      <sheetName val="[SHOPLIST.xls]/VWVU))3"/>
      <sheetName val="[SHOPLIST.xls]/V1"/>
      <sheetName val="[SHOPLIST.xls]/V3"/>
      <sheetName val="[SHOPLIST.xls]/V2"/>
      <sheetName val="[SHOPLIST.xls]/V4"/>
      <sheetName val="[SHOPLIST.xls][SHOPLIST.xls]/V1"/>
      <sheetName val="[SHOPLIST.xls][SHOPLIST.xls]/V3"/>
      <sheetName val="[SHOPLIST.xls][SHOPLIST.xls]/V2"/>
      <sheetName val="[SHOPLIST.xls][SHOPLIST.xls]/V4"/>
      <sheetName val="[SHOPLIST.xls]_VW__VU________53"/>
      <sheetName val="[SHOPLIST.xls]_VW__VU________54"/>
      <sheetName val="[SHOPLIST.xls]_VW__VU________55"/>
      <sheetName val="[SHOPLIST.xls]_VW__VU________56"/>
      <sheetName val="[SHOPLIST.xls]_SHOPLIST_xl_5652"/>
      <sheetName val="[SHOPLIST.xls]_SHOPLIST_xl_5653"/>
      <sheetName val="[SHOPLIST.xls]_SHOPLIST_xl_5654"/>
      <sheetName val="[SHOPLIST.xls]_SHOPLIST_xl_5655"/>
      <sheetName val="[SHOPLIST.xls]_SHOPLIST_xl_5656"/>
      <sheetName val="[SHOPLIST.xls]_SHOPLIST_xl_5657"/>
      <sheetName val="[SHOPLIST.xls]_SHOPLIST_xl_5658"/>
      <sheetName val="[SHOPLIST.xls]_SHOPLIST_xl_5659"/>
      <sheetName val="[SHOPLIST.xls]_SHOPLIST_xl_5660"/>
      <sheetName val="[SHOPLIST.xls]_SHOPLIST_xl_5661"/>
      <sheetName val="[SHOPLIST.xls]_SHOPLIST_xl_5662"/>
      <sheetName val="[SHOPLIST.xls]_SHOPLIST_xl_5663"/>
      <sheetName val="[SHOPLIST.xls]_SHOPLIST_xl_5664"/>
      <sheetName val="[SHOPLIST.xls]_SHOPLIST_xl_5665"/>
      <sheetName val="[SHOPLIST.xls]_SHOPLIST_xl_5666"/>
      <sheetName val="[SHOPLIST.xls]_SHOPLIST_xl_5667"/>
      <sheetName val="[SHOPLIST.xls]_SHOPLIST_xl_5668"/>
      <sheetName val="[SHOPLIST.xls]_SHOPLIST_xl_5669"/>
      <sheetName val="[SHOPLIST.xls]_SHOPLIST_xl_5670"/>
      <sheetName val="[SHOPLIST.xls]_SHOPLIST_xl_5671"/>
      <sheetName val="[SHOPLIST.xls]_SHOPLIST_xl_5672"/>
      <sheetName val="[SHOPLIST.xls]_SHOPLIST_xl_5673"/>
      <sheetName val="[SHOPLIST.xls]_SHOPLIST_xl_5674"/>
      <sheetName val="[SHOPLIST.xls]_SHOPLIST_xl_5675"/>
      <sheetName val="[SHOPLIST.xls]_SHOPLIST_xl_5676"/>
      <sheetName val="[SHOPLIST.xls]_SHOPLIST_xl_5677"/>
      <sheetName val="[SHOPLIST.xls]_SHOPLIST_xl_5678"/>
      <sheetName val="[SHOPLIST.xls]_SHOPLIST_xl_5679"/>
      <sheetName val="[SHOPLIST.xls]_SHOPLIST_xl_5680"/>
      <sheetName val="[SHOPLIST.xls]_SHOPLIST_xl_5681"/>
      <sheetName val="[SHOPLIST.xls]_SHOPLIST_xl_5682"/>
      <sheetName val="[SHOPLIST.xls]_SHOPLIST_xl_5683"/>
      <sheetName val="[SHOPLIST.xls]_SHOPLIST_xl_5684"/>
      <sheetName val="[SHOPLIST.xls]_SHOPLIST_xl_5685"/>
      <sheetName val="[SHOPLIST.xls]_SHOPLIST_xl_5686"/>
      <sheetName val="[SHOPLIST.xls]_SHOPLIST_xl_5687"/>
      <sheetName val="[SHOPLIST.xls]_SHOPLIST_xl_5688"/>
      <sheetName val="[SHOPLIST.xls]_SHOPLIST_xl_5689"/>
      <sheetName val="[SHOPLIST.xls]_SHOPLIST_xl_5690"/>
      <sheetName val="[SHOPLIST.xls]_SHOPLIST_xl_5691"/>
      <sheetName val="[SHOPLIST.xls]_SHOPLIST_xl_5692"/>
      <sheetName val="[SHOPLIST.xls]_SHOPLIST_xl_5693"/>
      <sheetName val="[SHOPLIST.xls]_SHOPLIST_xl_5694"/>
      <sheetName val="[SHOPLIST.xls]_SHOPLIST_xl_5695"/>
      <sheetName val="[SHOPLIST.xls]_SHOPLIST_xl_5696"/>
      <sheetName val="[SHOPLIST.xls]_SHOPLIST_xl_5697"/>
      <sheetName val="[SHOPLIST.xls]_SHOPLIST_xl_5698"/>
      <sheetName val="[SHOPLIST.xls]_SHOPLIST_xl_5699"/>
      <sheetName val="[SHOPLIST.xls]_SHOPLIST_xl_5700"/>
      <sheetName val="[SHOPLIST.xls]_SHOPLIST_xl_5701"/>
      <sheetName val="[SHOPLIST.xls]_SHOPLIST_xl_5702"/>
      <sheetName val="[SHOPLIST.xls]_SHOPLIST_xl_5703"/>
      <sheetName val="[SHOPLIST.xls]_SHOPLIST_xl_5704"/>
      <sheetName val="[SHOPLIST.xls]_SHOPLIST_xl_5705"/>
      <sheetName val="[SHOPLIST.xls]_SHOPLIST_xl_5706"/>
      <sheetName val="[SHOPLIST.xls]_SHOPLIST_xl_5707"/>
      <sheetName val="[SHOPLIST.xls]_SHOPLIST_xl_5708"/>
      <sheetName val="[SHOPLIST.xls]_SHOPLIST_xl_5709"/>
      <sheetName val="[SHOPLIST.xls]_SHOPLIST_xl_5710"/>
      <sheetName val="[SHOPLIST.xls]_SHOPLIST_xl_5711"/>
      <sheetName val="[SHOPLIST.xls]_SHOPLIST_xl_5712"/>
      <sheetName val="[SHOPLIST.xls]_SHOPLIST_xl_5713"/>
      <sheetName val="[SHOPLIST.xls]_SHOPLIST_xl_5714"/>
      <sheetName val="[SHOPLIST.xls]_SHOPLIST_xl_5715"/>
      <sheetName val="[SHOPLIST.xls]_SHOPLIST_xl_5716"/>
      <sheetName val="[SHOPLIST.xls]_SHOPLIST_xl_5717"/>
      <sheetName val="[SHOPLIST.xls]_SHOPLIST_xl_5718"/>
      <sheetName val="[SHOPLIST.xls]_SHOPLIST_xl_5719"/>
      <sheetName val="[SHOPLIST.xls]_SHOPLIST_xl_5720"/>
      <sheetName val="[SHOPLIST.xls]_SHOPLIST_xl_5721"/>
      <sheetName val="[SHOPLIST.xls]_SHOPLIST_xl_5722"/>
      <sheetName val="[SHOPLIST.xls]_SHOPLIST_xl_5723"/>
      <sheetName val="[SHOPLIST.xls]_SHOPLIST_xl_5724"/>
      <sheetName val="[SHOPLIST.xls]_SHOPLIST_xl_5725"/>
      <sheetName val="[SHOPLIST.xls]_SHOPLIST_xl_5726"/>
      <sheetName val="[SHOPLIST.xls]_SHOPLIST_xl_5727"/>
      <sheetName val="[SHOPLIST.xls]_SHOPLIST_xl_5728"/>
      <sheetName val="[SHOPLIST.xls]_SHOPLIST_xl_5729"/>
      <sheetName val="[SHOPLIST.xls]_SHOPLIST_xl_5730"/>
      <sheetName val="[SHOPLIST.xls]_SHOPLIST_xl_5731"/>
      <sheetName val="[SHOPLIST.xls]_SHOPLIST_xl_5732"/>
      <sheetName val="[SHOPLIST.xls]_SHOPLIST_xl_5733"/>
      <sheetName val="[SHOPLIST.xls]_SHOPLIST_xl_5734"/>
      <sheetName val="[SHOPLIST.xls]_SHOPLIST_xl_5735"/>
      <sheetName val="[SHOPLIST.xls]_SHOPLIST_xl_5736"/>
      <sheetName val="[SHOPLIST.xls]_SHOPLIST_xl_5737"/>
      <sheetName val="[SHOPLIST.xls]_SHOPLIST_xl_5738"/>
      <sheetName val="[SHOPLIST.xls]_SHOPLIST_xl_5739"/>
      <sheetName val="[SHOPLIST.xls]_SHOPLIST_xl_5740"/>
      <sheetName val="[SHOPLIST.xls]_SHOPLIST_xl_5741"/>
      <sheetName val="[SHOPLIST.xls]_SHOPLIST_xl_5742"/>
      <sheetName val="[SHOPLIST.xls]_SHOPLIST_xl_5743"/>
      <sheetName val="[SHOPLIST.xls]_SHOPLIST_xl_5744"/>
      <sheetName val="[SHOPLIST.xls]_SHOPLIST_xl_5745"/>
      <sheetName val="[SHOPLIST.xls]_SHOPLIST_xl_5746"/>
      <sheetName val="[SHOPLIST.xls]_SHOPLIST_xl_5747"/>
      <sheetName val="[SHOPLIST.xls]_SHOPLIST_xl_5748"/>
      <sheetName val="[SHOPLIST.xls]_SHOPLIST_xl_5749"/>
      <sheetName val="[SHOPLIST.xls]_SHOPLIST_xl_5750"/>
      <sheetName val="[SHOPLIST.xls]_SHOPLIST_xl_5751"/>
      <sheetName val="[SHOPLIST.xls]_SHOPLIST_xl_5752"/>
      <sheetName val="[SHOPLIST.xls]_SHOPLIST_xl_5753"/>
      <sheetName val="[SHOPLIST.xls]_SHOPLIST_xl_5754"/>
      <sheetName val="[SHOPLIST.xls]_SHOPLIST_xl_5755"/>
      <sheetName val="[SHOPLIST.xls]_SHOPLIST_xl_5756"/>
      <sheetName val="[SHOPLIST.xls]_SHOPLIST_xl_5757"/>
      <sheetName val="[SHOPLIST.xls]_SHOPLIST_xl_5758"/>
      <sheetName val="[SHOPLIST.xls]_SHOPLIST_xl_5759"/>
      <sheetName val="[SHOPLIST.xls]_SHOPLIST_xl_5760"/>
      <sheetName val="[SHOPLIST.xls]_SHOPLIST_xl_5761"/>
      <sheetName val="[SHOPLIST.xls]_SHOPLIST_xl_5762"/>
      <sheetName val="[SHOPLIST.xls]_SHOPLIST_xl_5763"/>
      <sheetName val="[SHOPLIST.xls]_SHOPLIST_xl_5764"/>
      <sheetName val="[SHOPLIST.xls]_SHOPLIST_xl_5765"/>
      <sheetName val="[SHOPLIST.xls]_SHOPLIST_xl_5766"/>
      <sheetName val="[SHOPLIST.xls]_SHOPLIST_xl_5767"/>
      <sheetName val="[SHOPLIST.xls]_SHOPLIST_xl_5768"/>
      <sheetName val="[SHOPLIST.xls]_SHOPLIST_xl_5769"/>
      <sheetName val="[SHOPLIST.xls]_SHOPLIST_xl_5770"/>
      <sheetName val="[SHOPLIST.xls]_SHOPLIST_xl_5771"/>
      <sheetName val="[SHOPLIST.xls]_SHOPLIST_xl_5772"/>
      <sheetName val="[SHOPLIST.xls]_SHOPLIST_xl_5773"/>
      <sheetName val="[SHOPLIST.xls]_SHOPLIST_xl_5774"/>
      <sheetName val="[SHOPLIST.xls]_SHOPLIST_xl_5775"/>
      <sheetName val="[SHOPLIST.xls]_SHOPLIST_xl_5776"/>
      <sheetName val="[SHOPLIST.xls]_SHOPLIST_xl_5777"/>
      <sheetName val="[SHOPLIST.xls]_SHOPLIST_xl_5778"/>
      <sheetName val="[SHOPLIST.xls]_SHOPLIST_xl_5779"/>
      <sheetName val="[SHOPLIST.xls]_SHOPLIST_xl_5780"/>
      <sheetName val="[SHOPLIST.xls]_SHOPLIST_xl_5781"/>
      <sheetName val="[SHOPLIST.xls]_SHOPLIST_xl_5782"/>
      <sheetName val="[SHOPLIST.xls]_SHOPLIST_xl_5783"/>
      <sheetName val="[SHOPLIST.xls]_SHOPLIST_xl_5784"/>
      <sheetName val="[SHOPLIST.xls]_SHOPLIST_xl_5785"/>
      <sheetName val="[SHOPLIST.xls]_SHOPLIST_xl_5786"/>
      <sheetName val="[SHOPLIST.xls]_SHOPLIST_xl_5787"/>
      <sheetName val="[SHOPLIST.xls]_SHOPLIST_xl_5788"/>
      <sheetName val="[SHOPLIST.xls]_SHOPLIST_xl_5789"/>
      <sheetName val="[SHOPLIST.xls]_SHOPLIST_xl_5790"/>
      <sheetName val="[SHOPLIST.xls]_SHOPLIST_xl_5791"/>
      <sheetName val="[SHOPLIST.xls]_SHOPLIST_xl_5792"/>
      <sheetName val="[SHOPLIST.xls]_SHOPLIST_xl_5793"/>
      <sheetName val="[SHOPLIST.xls]_SHOPLIST_xl_5794"/>
      <sheetName val="[SHOPLIST.xls]_SHOPLIST_xl_5795"/>
      <sheetName val="[SHOPLIST.xls]_SHOPLIST_xl_5796"/>
      <sheetName val="[SHOPLIST.xls]_SHOPLIST_xl_5797"/>
      <sheetName val="[SHOPLIST.xls]_SHOPLIST_xl_5798"/>
      <sheetName val="[SHOPLIST.xls]_SHOPLIST_xl_5799"/>
      <sheetName val="[SHOPLIST.xls]_SHOPLIST_xl_5800"/>
      <sheetName val="[SHOPLIST.xls]_SHOPLIST_xl_5801"/>
      <sheetName val="[SHOPLIST.xls]_SHOPLIST_xl_5802"/>
      <sheetName val="[SHOPLIST.xls]_SHOPLIST_xl_5803"/>
      <sheetName val="[SHOPLIST.xls]_SHOPLIST_xl_5804"/>
      <sheetName val="[SHOPLIST.xls]_SHOPLIST_xl_5805"/>
      <sheetName val="[SHOPLIST.xls]_SHOPLIST_xl_5806"/>
      <sheetName val="[SHOPLIST.xls]_SHOPLIST_xl_5807"/>
      <sheetName val="[SHOPLIST.xls]_SHOPLIST_xl_5808"/>
      <sheetName val="[SHOPLIST.xls]_SHOPLIST_xl_5809"/>
      <sheetName val="[SHOPLIST.xls]_SHOPLIST_xl_5810"/>
      <sheetName val="[SHOPLIST.xls]_SHOPLIST_xl_5811"/>
      <sheetName val="[SHOPLIST.xls]_SHOPLIST_xl_5812"/>
      <sheetName val="[SHOPLIST.xls]_SHOPLIST_xl_5813"/>
      <sheetName val="[SHOPLIST.xls]_SHOPLIST_xl_5814"/>
      <sheetName val="[SHOPLIST.xls]_SHOPLIST_xl_5815"/>
      <sheetName val="[SHOPLIST.xls]_SHOPLIST_xl_5816"/>
      <sheetName val="[SHOPLIST.xls]_SHOPLIST_xl_5817"/>
      <sheetName val="[SHOPLIST.xls]_SHOPLIST_xl_5818"/>
      <sheetName val="[SHOPLIST.xls]_SHOPLIST_xl_5819"/>
      <sheetName val="[SHOPLIST.xls]_SHOPLIST_xl_5820"/>
      <sheetName val="[SHOPLIST.xls]_SHOPLIST_xl_5821"/>
      <sheetName val="[SHOPLIST.xls]_SHOPLIST_xl_5822"/>
      <sheetName val="[SHOPLIST.xls]_SHOPLIST_xl_5823"/>
      <sheetName val="[SHOPLIST.xls]_SHOPLIST_xl_5824"/>
      <sheetName val="[SHOPLIST.xls]_SHOPLIST_xl_5825"/>
      <sheetName val="[SHOPLIST.xls]_SHOPLIST_xl_5826"/>
      <sheetName val="[SHOPLIST.xls]_SHOPLIST_xl_5827"/>
      <sheetName val="[SHOPLIST.xls]_SHOPLIST_xl_5828"/>
      <sheetName val="[SHOPLIST.xls]_SHOPLIST_xl_5829"/>
      <sheetName val="[SHOPLIST.xls]_SHOPLIST_xl_5830"/>
      <sheetName val="[SHOPLIST.xls]_SHOPLIST_xl_5831"/>
      <sheetName val="[SHOPLIST.xls]_SHOPLIST_xl_5832"/>
      <sheetName val="[SHOPLIST.xls]_SHOPLIST_xl_5833"/>
      <sheetName val="[SHOPLIST.xls]_SHOPLIST_xl_5834"/>
      <sheetName val="[SHOPLIST.xls]_SHOPLIST_xl_5835"/>
      <sheetName val="[SHOPLIST.xls]_SHOPLIST_xl_5836"/>
      <sheetName val="[SHOPLIST.xls]_SHOPLIST_xl_5837"/>
      <sheetName val="[SHOPLIST.xls]_SHOPLIST_xl_5838"/>
      <sheetName val="[SHOPLIST.xls]_SHOPLIST_xl_5839"/>
      <sheetName val="[SHOPLIST.xls]_SHOPLIST_xl_5840"/>
      <sheetName val="[SHOPLIST.xls]_SHOPLIST_xl_5841"/>
      <sheetName val="[SHOPLIST.xls]_SHOPLIST_xl_5842"/>
      <sheetName val="[SHOPLIST.xls]_SHOPLIST_xl_5843"/>
      <sheetName val="[SHOPLIST.xls]_SHOPLIST_xl_5844"/>
      <sheetName val="[SHOPLIST.xls]_SHOPLIST_xl_5845"/>
      <sheetName val="[SHOPLIST.xls]_SHOPLIST_xl_5846"/>
      <sheetName val="[SHOPLIST.xls]_SHOPLIST_xl_5847"/>
      <sheetName val="[SHOPLIST.xls]_SHOPLIST_xl_5848"/>
      <sheetName val="[SHOPLIST.xls]_SHOPLIST_xl_5849"/>
      <sheetName val="[SHOPLIST.xls]_SHOPLIST_xl_5850"/>
      <sheetName val="[SHOPLIST.xls]_SHOPLIST_xl_5851"/>
      <sheetName val="[SHOPLIST.xls]_SHOPLIST_xl_5852"/>
      <sheetName val="[SHOPLIST.xls]_SHOPLIST_xl_5853"/>
      <sheetName val="[SHOPLIST.xls]_SHOPLIST_xl_5854"/>
      <sheetName val="[SHOPLIST.xls]_SHOPLIST_xl_5855"/>
      <sheetName val="[SHOPLIST.xls]_SHOPLIST_xl_5856"/>
      <sheetName val="[SHOPLIST.xls]_SHOPLIST_xl_5857"/>
      <sheetName val="[SHOPLIST.xls]_SHOPLIST_xl_5858"/>
      <sheetName val="[SHOPLIST.xls]_SHOPLIST_xl_5859"/>
      <sheetName val="[SHOPLIST.xls]_SHOPLIST_xl_5860"/>
      <sheetName val="[SHOPLIST.xls]_SHOPLIST_xl_5861"/>
      <sheetName val="[SHOPLIST.xls]_SHOPLIST_xl_5862"/>
      <sheetName val="[SHOPLIST.xls]_SHOPLIST_xl_5863"/>
      <sheetName val="[SHOPLIST.xls]_SHOPLIST_xl_5864"/>
      <sheetName val="[SHOPLIST.xls]_SHOPLIST_xl_5865"/>
      <sheetName val="[SHOPLIST.xls]_SHOPLIST_xl_5866"/>
      <sheetName val="[SHOPLIST.xls]_SHOPLIST_xl_5867"/>
      <sheetName val="[SHOPLIST.xls]_SHOPLIST_xl_5868"/>
      <sheetName val="[SHOPLIST.xls]_SHOPLIST_xl_5869"/>
      <sheetName val="[SHOPLIST.xls]_SHOPLIST_xl_5870"/>
      <sheetName val="[SHOPLIST.xls]_SHOPLIST_xl_5871"/>
      <sheetName val="[SHOPLIST.xls]_SHOPLIST_xl_5872"/>
      <sheetName val="[SHOPLIST.xls]_SHOPLIST_xl_5873"/>
      <sheetName val="[SHOPLIST.xls]_SHOPLIST_xl_5874"/>
      <sheetName val="[SHOPLIST.xls]_SHOPLIST_xl_5875"/>
      <sheetName val="[SHOPLIST.xls]_SHOPLIST_xl_5876"/>
      <sheetName val="[SHOPLIST.xls]_SHOPLIST_xl_5877"/>
      <sheetName val="[SHOPLIST.xls]_SHOPLIST_xl_5878"/>
      <sheetName val="[SHOPLIST.xls]_SHOPLIST_xl_5879"/>
      <sheetName val="[SHOPLIST.xls]_SHOPLIST_xl_5880"/>
      <sheetName val="[SHOPLIST.xls]_SHOPLIST_xl_5881"/>
      <sheetName val="[SHOPLIST.xls]_SHOPLIST_xl_5882"/>
      <sheetName val="[SHOPLIST.xls]_SHOPLIST_xl_5883"/>
      <sheetName val="[SHOPLIST.xls]_SHOPLIST_xl_5884"/>
      <sheetName val="[SHOPLIST.xls]_SHOPLIST_xl_5885"/>
      <sheetName val="[SHOPLIST.xls]_SHOPLIST_xl_5886"/>
      <sheetName val="[SHOPLIST.xls]_SHOPLIST_xl_5887"/>
      <sheetName val="[SHOPLIST.xls]_SHOPLIST_xl_5888"/>
      <sheetName val="[SHOPLIST.xls]_SHOPLIST_xl_5889"/>
      <sheetName val="[SHOPLIST.xls]_SHOPLIST_xl_5890"/>
      <sheetName val="[SHOPLIST.xls]_SHOPLIST_xl_5891"/>
      <sheetName val="[SHOPLIST.xls]_SHOPLIST_xl_5892"/>
      <sheetName val="[SHOPLIST.xls]_SHOPLIST_xl_5893"/>
      <sheetName val="[SHOPLIST.xls]_SHOPLIST_xl_5894"/>
      <sheetName val="[SHOPLIST.xls]_SHOPLIST_xl_5895"/>
      <sheetName val="[SHOPLIST.xls]_SHOPLIST_xl_5896"/>
      <sheetName val="[SHOPLIST.xls]_SHOPLIST_xl_5897"/>
      <sheetName val="[SHOPLIST.xls]_SHOPLIST_xl_5898"/>
      <sheetName val="[SHOPLIST.xls]_SHOPLIST_xl_5899"/>
      <sheetName val="[SHOPLIST.xls]_SHOPLIST_xl_5900"/>
      <sheetName val="[SHOPLIST.xls]_SHOPLIST_xl_5901"/>
      <sheetName val="[SHOPLIST.xls]_SHOPLIST_xl_5902"/>
      <sheetName val="[SHOPLIST.xls]_SHOPLIST_xl_5903"/>
      <sheetName val="[SHOPLIST.xls]_SHOPLIST_xl_5904"/>
      <sheetName val="[SHOPLIST.xls]_SHOPLIST_xl_5905"/>
      <sheetName val="[SHOPLIST.xls]_SHOPLIST_xl_5906"/>
      <sheetName val="[SHOPLIST.xls]_SHOPLIST_xl_5907"/>
      <sheetName val="[SHOPLIST.xls]_SHOPLIST_xl_5908"/>
      <sheetName val="[SHOPLIST.xls]_SHOPLIST_xl_5909"/>
      <sheetName val="[SHOPLIST.xls]_SHOPLIST_xl_5910"/>
      <sheetName val="[SHOPLIST.xls]_SHOPLIST_xl_5911"/>
      <sheetName val="[SHOPLIST.xls]_SHOPLIST_xl_5912"/>
      <sheetName val="[SHOPLIST.xls]_SHOPLIST_xl_5913"/>
      <sheetName val="[SHOPLIST.xls]70_x005f_x0000___0_x_24"/>
      <sheetName val="[SHOPLIST.xls]_SHOPLIST_xl_5914"/>
      <sheetName val="[SHOPLIST.xls]_SHOPLIST_xl_5915"/>
      <sheetName val="[SHOPLIST.xls]_SHOPLIST_xl_5916"/>
      <sheetName val="[SHOPLIST.xls]_SHOPLIST_xl_5917"/>
      <sheetName val="[SHOPLIST.xls]_SHOPLIST_xl_5918"/>
      <sheetName val="[SHOPLIST.xls]_SHOPLIST_xl_5919"/>
      <sheetName val="[SHOPLIST.xls]_SHOPLIST_xl_5920"/>
      <sheetName val="[SHOPLIST.xls]_SHOPLIST_xl_5921"/>
      <sheetName val="[SHOPLIST.xls]_SHOPLIST_xl_5922"/>
      <sheetName val="[SHOPLIST.xls]_SHOPLIST_xl_5923"/>
      <sheetName val="[SHOPLIST.xls]_SHOPLIST_xl_5924"/>
      <sheetName val="[SHOPLIST.xls]_SHOPLIST_xl_5925"/>
      <sheetName val="[SHOPLIST.xls]_SHOPLIST_xl_5926"/>
      <sheetName val="[SHOPLIST.xls]_SHOPLIST_xl_5927"/>
      <sheetName val="[SHOPLIST.xls]_SHOPLIST_xl_5928"/>
      <sheetName val="[SHOPLIST.xls]_SHOPLIST_xl_5929"/>
      <sheetName val="[SHOPLIST.xls]_SHOPLIST_xl_5930"/>
      <sheetName val="[SHOPLIST.xls]_SHOPLIST_xl_5931"/>
      <sheetName val="[SHOPLIST.xls]_SHOPLIST_xl_5932"/>
      <sheetName val="[SHOPLIST.xls]_SHOPLIST_xl_5933"/>
      <sheetName val="[SHOPLIST.xls]_SHOPLIST_xl_5934"/>
      <sheetName val="[SHOPLIST.xls]_SHOPLIST_xl_5935"/>
      <sheetName val="[SHOPLIST.xls]_SHOPLIST_xl_5936"/>
      <sheetName val="[SHOPLIST.xls]_SHOPLIST_xl_5937"/>
      <sheetName val="[SHOPLIST.xls]_SHOPLIST_xl_5938"/>
      <sheetName val="[SHOPLIST.xls]_SHOPLIST_xl_5939"/>
      <sheetName val="[SHOPLIST.xls]_SHOPLIST_xl_5940"/>
      <sheetName val="[SHOPLIST.xls]_SHOPLIST_xl_5941"/>
      <sheetName val="[SHOPLIST.xls]_SHOPLIST_xl_5942"/>
      <sheetName val="[SHOPLIST.xls]_SHOPLIST_xl_5943"/>
      <sheetName val="[SHOPLIST.xls]_SHOPLIST_xl_5944"/>
      <sheetName val="[SHOPLIST.xls]_SHOPLIST_xl_5945"/>
      <sheetName val="[SHOPLIST.xls]_SHOPLIST_xl_5946"/>
      <sheetName val="[SHOPLIST.xls]_SHOPLIST_xl_5947"/>
      <sheetName val="[SHOPLIST.xls]_SHOPLIST_xl_5948"/>
      <sheetName val="[SHOPLIST.xls]_SHOPLIST_xl_5949"/>
      <sheetName val="[SHOPLIST.xls]_SHOPLIST_xl_5950"/>
      <sheetName val="[SHOPLIST.xls]_SHOPLIST_xl_5951"/>
      <sheetName val="[SHOPLIST.xls]_SHOPLIST_xl_5952"/>
      <sheetName val="[SHOPLIST.xls]_SHOPLIST_xl_5953"/>
      <sheetName val="[SHOPLIST.xls]_SHOPLIST_xl_5954"/>
      <sheetName val="[SHOPLIST.xls]_SHOPLIST_xl_5955"/>
      <sheetName val="[SHOPLIST.xls]_SHOPLIST_xl_5956"/>
      <sheetName val="[SHOPLIST.xls]_SHOPLIST_xl_5957"/>
      <sheetName val="[SHOPLIST.xls]_SHOPLIST_xl_5958"/>
      <sheetName val="[SHOPLIST.xls]_SHOPLIST_xl_5959"/>
      <sheetName val="[SHOPLIST.xls]_SHOPLIST_xl_5960"/>
      <sheetName val="[SHOPLIST.xls]_SHOPLIST_xl_5961"/>
      <sheetName val="[SHOPLIST.xls]_SHOPLIST_xl_5962"/>
      <sheetName val="[SHOPLIST.xls]_SHOPLIST_xl_5963"/>
      <sheetName val="[SHOPLIST.xls]_SHOPLIST_xl_5964"/>
      <sheetName val="[SHOPLIST.xls]_SHOPLIST_xl_5965"/>
      <sheetName val="[SHOPLIST.xls]_SHOPLIST_xl_5966"/>
      <sheetName val="[SHOPLIST.xls]_SHOPLIST_xl_5967"/>
      <sheetName val="[SHOPLIST.xls]_SHOPLIST_xl_5968"/>
      <sheetName val="[SHOPLIST.xls]_SHOPLIST_xl_5969"/>
      <sheetName val="[SHOPLIST.xls]_SHOPLIST_xl_5970"/>
      <sheetName val="[SHOPLIST.xls]_SHOPLIST_xl_5971"/>
      <sheetName val="[SHOPLIST.xls]_SHOPLIST_xl_5972"/>
      <sheetName val="[SHOPLIST.xls]_SHOPLIST_xl_5973"/>
      <sheetName val="[SHOPLIST.xls]_SHOPLIST_xl_5974"/>
      <sheetName val="[SHOPLIST.xls]_SHOPLIST_xl_5975"/>
      <sheetName val="[SHOPLIST.xls]_SHOPLIST_xl_5976"/>
      <sheetName val="[SHOPLIST.xls]_SHOPLIST_xl_5977"/>
      <sheetName val="[SHOPLIST.xls]_SHOPLIST_xl_5978"/>
      <sheetName val="[SHOPLIST.xls]_SHOPLIST_xl_5979"/>
      <sheetName val="[SHOPLIST.xls]_SHOPLIST_xl_5980"/>
      <sheetName val="[SHOPLIST.xls]_SHOPLIST_xl_5981"/>
      <sheetName val="[SHOPLIST.xls]_SHOPLIST_xl_5982"/>
      <sheetName val="[SHOPLIST.xls]_SHOPLIST_xl_5983"/>
      <sheetName val="[SHOPLIST.xls]_SHOPLIST_xl_5984"/>
      <sheetName val="[SHOPLIST.xls]_SHOPLIST_xl_5985"/>
      <sheetName val="[SHOPLIST.xls]_SHOPLIST_xl_5986"/>
      <sheetName val="[SHOPLIST.xls]_SHOPLIST_xl_5987"/>
      <sheetName val="[SHOPLIST.xls]_SHOPLIST_xl_5988"/>
      <sheetName val="[SHOPLIST.xls]_SHOPLIST_xl_5989"/>
      <sheetName val="[SHOPLIST.xls]_SHOPLIST_xl_5990"/>
      <sheetName val="[SHOPLIST.xls]_SHOPLIST_xl_5991"/>
      <sheetName val="[SHOPLIST.xls]_SHOPLIST_xl_5992"/>
      <sheetName val="[SHOPLIST.xls]_SHOPLIST_xl_5993"/>
      <sheetName val="[SHOPLIST.xls]_SHOPLIST_xl_5994"/>
      <sheetName val="[SHOPLIST.xls]_SHOPLIST_xl_5995"/>
      <sheetName val="[SHOPLIST.xls]_SHOPLIST_xl_5996"/>
      <sheetName val="[SHOPLIST.xls]_SHOPLIST_xl_5997"/>
      <sheetName val="[SHOPLIST.xls]_SHOPLIST_xl_5998"/>
      <sheetName val="[SHOPLIST.xls]_SHOPLIST_xl_5999"/>
      <sheetName val="[SHOPLIST.xls]_SHOPLIST_xl_6000"/>
      <sheetName val="[SHOPLIST.xls]_SHOPLIST_xl_6001"/>
      <sheetName val="[SHOPLIST.xls]_VW__VU________57"/>
      <sheetName val="[SHOPLIST.xls]_VW__VU________58"/>
      <sheetName val="[SHOPLIST.xls]_SHOPLIST_xl_6002"/>
      <sheetName val="[SHOPLIST.xls]_SHOPLIST_xl_6003"/>
      <sheetName val="[SHOPLIST.xls]70___0_s__i____77"/>
      <sheetName val="[SHOPLIST.xls]_SHOPLIST_xl_6004"/>
      <sheetName val="[SHOPLIST.xls]_SHOPLIST_xl_6005"/>
      <sheetName val="[SHOPLIST.xls]_SHOPLIST_xl_6006"/>
      <sheetName val="[SHOPLIST.xls]_VW__VU________59"/>
      <sheetName val="[SHOPLIST.xls]_VW__VU________60"/>
      <sheetName val="[SHOPLIST.xls]_SHOPLIST_xl_6007"/>
      <sheetName val="[SHOPLIST.xls]_SHOPLIST_xl_6008"/>
      <sheetName val="[SHOPLIST.xls]70___0_s__i____78"/>
      <sheetName val="[SHOPLIST.xls]_SHOPLIST_xl_6009"/>
      <sheetName val="[SHOPLIST.xls]_SHOPLIST_xl_6010"/>
      <sheetName val="[SHOPLIST.xls]_SHOPLIST_xl_6011"/>
      <sheetName val="[SHOPLIST.xls]_SHOPLIST_xl_6012"/>
      <sheetName val="[SHOPLIST.xls]_SHOPLIST_xl_6013"/>
      <sheetName val="[SHOPLIST.xls]_SHOPLIST_xl_6014"/>
      <sheetName val="[SHOPLIST.xls]_SHOPLIST_xl_6015"/>
      <sheetName val="[SHOPLIST.xls]_SHOPLIST_xl_6016"/>
      <sheetName val="[SHOPLIST.xls]_SHOPLIST_xl_6017"/>
      <sheetName val="[SHOPLIST.xls]_SHOPLIST_xl_6018"/>
      <sheetName val="[SHOPLIST.xls]_SHOPLIST_xl_6019"/>
      <sheetName val="[SHOPLIST.xls]_SHOPLIST_xl_6020"/>
      <sheetName val="[SHOPLIST.xls]_SHOPLIST_xl_6021"/>
      <sheetName val="[SHOPLIST.xls]_SHOPLIST_xl_6022"/>
      <sheetName val="[SHOPLIST.xls]_SHOPLIST_xl_6023"/>
      <sheetName val="[SHOPLIST.xls]_SHOPLIST_xl_6024"/>
      <sheetName val="[SHOPLIST.xls]_SHOPLIST_xl_6025"/>
      <sheetName val="[SHOPLIST.xls]_SHOPLIST_xl_6026"/>
      <sheetName val="[SHOPLIST.xls]_SHOPLIST_xl_6027"/>
      <sheetName val="[SHOPLIST.xls]_SHOPLIST_xl_6028"/>
      <sheetName val="[SHOPLIST.xls]_SHOPLIST_xl_6029"/>
      <sheetName val="[SHOPLIST.xls]_SHOPLIST_xl_6030"/>
      <sheetName val="[SHOPLIST.xls]_SHOPLIST_xl_6031"/>
      <sheetName val="[SHOPLIST.xls]_SHOPLIST_xl_6032"/>
      <sheetName val="[SHOPLIST.xls]_SHOPLIST_xl_6033"/>
      <sheetName val="[SHOPLIST.xls]_SHOPLIST_xl_6034"/>
      <sheetName val="[SHOPLIST.xls]_SHOPLIST_xl_6035"/>
      <sheetName val="[SHOPLIST.xls]_SHOPLIST_xl_6036"/>
      <sheetName val="[SHOPLIST.xls]_SHOPLIST_xl_6037"/>
      <sheetName val="[SHOPLIST.xls]_SHOPLIST_xl_6038"/>
      <sheetName val="[SHOPLIST.xls]_SHOPLIST_xl_6039"/>
      <sheetName val="[SHOPLIST.xls]_SHOPLIST_xl_6040"/>
      <sheetName val="[SHOPLIST.xls]_SHOPLIST_xl_6041"/>
      <sheetName val="[SHOPLIST.xls]_SHOPLIST_xl_6042"/>
      <sheetName val="[SHOPLIST.xls]_SHOPLIST_xl_6043"/>
      <sheetName val="[SHOPLIST.xls]_SHOPLIST_xl_6044"/>
      <sheetName val="[SHOPLIST.xls]_SHOPLIST_xl_6045"/>
      <sheetName val="[SHOPLIST.xls]_SHOPLIST_xl_6046"/>
      <sheetName val="[SHOPLIST.xls]_SHOPLIST_xl_6047"/>
      <sheetName val="[SHOPLIST.xls]_SHOPLIST_xl_6048"/>
      <sheetName val="[SHOPLIST.xls]_SHOPLIST_xl_6049"/>
      <sheetName val="[SHOPLIST.xls]_SHOPLIST_xl_6050"/>
      <sheetName val="[SHOPLIST.xls]_SHOPLIST_xl_6051"/>
      <sheetName val="[SHOPLIST.xls]_SHOPLIST_xl_6052"/>
      <sheetName val="[SHOPLIST.xls]_SHOPLIST_xl_6053"/>
      <sheetName val="[SHOPLIST.xls]_SHOPLIST_xl_6054"/>
      <sheetName val="[SHOPLIST.xls]_SHOPLIST_xl_6055"/>
      <sheetName val="[SHOPLIST.xls]_SHOPLIST_xl_6056"/>
      <sheetName val="[SHOPLIST.xls]_SHOPLIST_xl_6057"/>
      <sheetName val="[SHOPLIST.xls]_SHOPLIST_xl_6058"/>
      <sheetName val="[SHOPLIST.xls]_SHOPLIST_xl_6059"/>
      <sheetName val="[SHOPLIST.xls]_SHOPLIST_xl_6060"/>
      <sheetName val="[SHOPLIST.xls]_SHOPLIST_xl_6061"/>
      <sheetName val="[SHOPLIST.xls]_SHOPLIST_xl_6062"/>
      <sheetName val="[SHOPLIST.xls]_SHOPLIST_xl_6063"/>
      <sheetName val="[SHOPLIST.xls]_SHOPLIST_xl_6064"/>
      <sheetName val="[SHOPLIST.xls]_SHOPLIST_xl_6065"/>
      <sheetName val="[SHOPLIST.xls]_SHOPLIST_xl_6066"/>
      <sheetName val="[SHOPLIST.xls]_SHOPLIST_xl_6067"/>
      <sheetName val="[SHOPLIST.xls]_SHOPLIST_xl_6068"/>
      <sheetName val="[SHOPLIST.xls]_SHOPLIST_xl_6069"/>
      <sheetName val="[SHOPLIST.xls]_SHOPLIST_xl_6070"/>
      <sheetName val="[SHOPLIST.xls]_SHOPLIST_xl_6071"/>
      <sheetName val="[SHOPLIST.xls]_SHOPLIST_xl_6072"/>
      <sheetName val="[SHOPLIST.xls]_SHOPLIST_xl_6073"/>
      <sheetName val="[SHOPLIST.xls]_SHOPLIST_xl_6074"/>
      <sheetName val="[SHOPLIST.xls]_SHOPLIST_xl_6075"/>
      <sheetName val="[SHOPLIST.xls]_SHOPLIST_xl_6076"/>
      <sheetName val="[SHOPLIST.xls]_SHOPLIST_xl_6077"/>
      <sheetName val="[SHOPLIST.xls]_SHOPLIST_xl_6078"/>
      <sheetName val="[SHOPLIST.xls]_SHOPLIST_xl_6079"/>
      <sheetName val="[SHOPLIST.xls]_SHOPLIST_xl_6080"/>
      <sheetName val="[SHOPLIST.xls]_SHOPLIST_xl_6081"/>
      <sheetName val="[SHOPLIST.xls]_SHOPLIST_xl_6082"/>
      <sheetName val="[SHOPLIST.xls]_SHOPLIST_xl_6083"/>
      <sheetName val="[SHOPLIST.xls]_SHOPLIST_xl_6084"/>
      <sheetName val="[SHOPLIST.xls]_SHOPLIST_xl_6085"/>
      <sheetName val="[SHOPLIST.xls]_SHOPLIST_xl_6086"/>
      <sheetName val="[SHOPLIST.xls]_SHOPLIST_xl_6087"/>
      <sheetName val="[SHOPLIST.xls]_SHOPLIST_xl_6088"/>
      <sheetName val="[SHOPLIST.xls]_SHOPLIST_xl_6089"/>
      <sheetName val="[SHOPLIST.xls]_SHOPLIST_xl_6090"/>
      <sheetName val="[SHOPLIST.xls]_SHOPLIST_xl_6091"/>
      <sheetName val="[SHOPLIST.xls]_SHOPLIST_xl_6092"/>
      <sheetName val="[SHOPLIST.xls]_SHOPLIST_xl_6093"/>
      <sheetName val="[SHOPLIST.xls]_SHOPLIST_xl_6094"/>
      <sheetName val="[SHOPLIST.xls]_SHOPLIST_xl_6095"/>
      <sheetName val="[SHOPLIST.xls]_SHOPLIST_xl_6096"/>
      <sheetName val="[SHOPLIST.xls]_SHOPLIST_xl_6097"/>
      <sheetName val="[SHOPLIST.xls]_SHOPLIST_xl_6098"/>
      <sheetName val="[SHOPLIST.xls]_SHOPLIST_xl_6099"/>
      <sheetName val="[SHOPLIST.xls]_SHOPLIST_xl_6100"/>
      <sheetName val="[SHOPLIST.xls]_SHOPLIST_xl_6101"/>
      <sheetName val="[SHOPLIST.xls]_SHOPLIST_xl_6102"/>
      <sheetName val="[SHOPLIST.xls]_SHOPLIST_xl_6103"/>
      <sheetName val="[SHOPLIST.xls]_SHOPLIST_xl_6104"/>
      <sheetName val="[SHOPLIST.xls]_SHOPLIST_xl_6105"/>
      <sheetName val="[SHOPLIST.xls]_SHOPLIST_xl_6106"/>
      <sheetName val="[SHOPLIST.xls]_SHOPLIST_xl_6107"/>
      <sheetName val="[SHOPLIST.xls]_SHOPLIST_xl_6108"/>
      <sheetName val="[SHOPLIST.xls]_SHOPLIST_xl_6109"/>
      <sheetName val="[SHOPLIST.xls]_SHOPLIST_xl_6110"/>
      <sheetName val="[SHOPLIST.xls]_SHOPLIST_xl_6111"/>
      <sheetName val="[SHOPLIST.xls]_SHOPLIST_xl_6112"/>
      <sheetName val="[SHOPLIST.xls]_SHOPLIST_xl_6113"/>
      <sheetName val="[SHOPLIST.xls]_SHOPLIST_xl_6114"/>
      <sheetName val="[SHOPLIST.xls]_SHOPLIST_xl_6115"/>
      <sheetName val="[SHOPLIST.xls]_SHOPLIST_xl_6116"/>
      <sheetName val="[SHOPLIST.xls]_SHOPLIST_xl_6117"/>
      <sheetName val="[SHOPLIST.xls]_SHOPLIST_xl_6118"/>
      <sheetName val="[SHOPLIST.xls]_SHOPLIST_xl_6119"/>
      <sheetName val="[SHOPLIST.xls]_SHOPLIST_xl_6120"/>
      <sheetName val="[SHOPLIST.xls]_SHOPLIST_xl_6121"/>
      <sheetName val="[SHOPLIST.xls]_SHOPLIST_xl_6122"/>
      <sheetName val="[SHOPLIST.xls]_SHOPLIST_xl_6123"/>
      <sheetName val="[SHOPLIST.xls]_SHOPLIST_xl_6124"/>
      <sheetName val="[SHOPLIST.xls]_SHOPLIST_xl_6125"/>
      <sheetName val="[SHOPLIST.xls]_SHOPLIST_xl_6126"/>
      <sheetName val="[SHOPLIST.xls]_SHOPLIST_xl_6127"/>
      <sheetName val="[SHOPLIST.xls]_SHOPLIST_xl_6128"/>
      <sheetName val="[SHOPLIST.xls]_SHOPLIST_xl_6129"/>
      <sheetName val="[SHOPLIST.xls]_SHOPLIST_xl_6130"/>
      <sheetName val="[SHOPLIST.xls]_SHOPLIST_xl_6131"/>
      <sheetName val="[SHOPLIST.xls]_SHOPLIST_xl_6132"/>
      <sheetName val="[SHOPLIST.xls]_SHOPLIST_xl_6133"/>
      <sheetName val="[SHOPLIST.xls]_SHOPLIST_xl_6134"/>
      <sheetName val="[SHOPLIST.xls]_SHOPLIST_xl_6135"/>
      <sheetName val="[SHOPLIST.xls]_SHOPLIST_xl_6136"/>
      <sheetName val="[SHOPLIST.xls]_SHOPLIST_xl_6137"/>
      <sheetName val="[SHOPLIST.xls]_SHOPLIST_xl_6138"/>
      <sheetName val="[SHOPLIST.xls]70___0_s__i____79"/>
      <sheetName val="[SHOPLIST.xls]_SHOPLIST_xl_6139"/>
      <sheetName val="[SHOPLIST.xls]_SHOPLIST_xl_6140"/>
      <sheetName val="[SHOPLIST.xls]_SHOPLIST_xl_6141"/>
      <sheetName val="[SHOPLIST.xls]_VW__VU________61"/>
      <sheetName val="[SHOPLIST.xls]_SHOPLIST_xl_6142"/>
      <sheetName val="[SHOPLIST.xls]_SHOPLIST_xl_6143"/>
      <sheetName val="[SHOPLIST.xls]_SHOPLIST_xl_6144"/>
      <sheetName val="[SHOPLIST.xls]_SHOPLIST_xl_6145"/>
      <sheetName val="[SHOPLIST.xls]_SHOPLIST_xl_6146"/>
      <sheetName val="[SHOPLIST.xls]_SHOPLIST_xl_6147"/>
      <sheetName val="[SHOPLIST.xls]_SHOPLIST_xl_6148"/>
      <sheetName val="[SHOPLIST.xls]_SHOPLIST_xl_6149"/>
      <sheetName val="[SHOPLIST.xls]_SHOPLIST_xl_6150"/>
      <sheetName val="[SHOPLIST.xls]_SHOPLIST_xl_6151"/>
      <sheetName val="[SHOPLIST.xls]_SHOPLIST_xl_6152"/>
      <sheetName val="[SHOPLIST.xls]_SHOPLIST_xl_6153"/>
      <sheetName val="[SHOPLIST.xls]_SHOPLIST_xl_6154"/>
      <sheetName val="[SHOPLIST.xls]_SHOPLIST_xl_6155"/>
      <sheetName val="[SHOPLIST.xls]_SHOPLIST_xl_6156"/>
      <sheetName val="[SHOPLIST.xls]_SHOPLIST_xl_6157"/>
      <sheetName val="[SHOPLIST.xls]_SHOPLIST_xl_6158"/>
      <sheetName val="[SHOPLIST.xls]_SHOPLIST_xl_6159"/>
      <sheetName val="[SHOPLIST.xls]_SHOPLIST_xl_6160"/>
      <sheetName val="[SHOPLIST.xls]_SHOPLIST_xl_6161"/>
      <sheetName val="[SHOPLIST.xls]_SHOPLIST_xl_6162"/>
      <sheetName val="[SHOPLIST.xls]_SHOPLIST_xl_6163"/>
      <sheetName val="[SHOPLIST.xls]_SHOPLIST_xl_6164"/>
      <sheetName val="[SHOPLIST.xls]_SHOPLIST_xl_6165"/>
      <sheetName val="[SHOPLIST.xls]_SHOPLIST_xl_6166"/>
      <sheetName val="[SHOPLIST.xls]_SHOPLIST_xl_6167"/>
      <sheetName val="[SHOPLIST.xls]_SHOPLIST_xl_6168"/>
      <sheetName val="[SHOPLIST.xls]_SHOPLIST_xl_6169"/>
      <sheetName val="[SHOPLIST.xls]_SHOPLIST_xl_6170"/>
      <sheetName val="[SHOPLIST.xls]_SHOPLIST_xl_6171"/>
      <sheetName val="[SHOPLIST.xls]_SHOPLIST_xl_6172"/>
      <sheetName val="[SHOPLIST.xls]_SHOPLIST_xl_6173"/>
      <sheetName val="[SHOPLIST.xls]_SHOPLIST_xl_6174"/>
      <sheetName val="[SHOPLIST.xls]_SHOPLIST_xl_6175"/>
      <sheetName val="[SHOPLIST.xls]_SHOPLIST_xl_6176"/>
      <sheetName val="[SHOPLIST.xls]_SHOPLIST_xl_6177"/>
      <sheetName val="[SHOPLIST.xls]_SHOPLIST_xl_6178"/>
      <sheetName val="[SHOPLIST.xls]_SHOPLIST_xl_6179"/>
      <sheetName val="[SHOPLIST.xls]_SHOPLIST_xl_6180"/>
      <sheetName val="[SHOPLIST.xls]_SHOPLIST_xl_6181"/>
      <sheetName val="[SHOPLIST.xls]_SHOPLIST_xl_6182"/>
      <sheetName val="[SHOPLIST.xls]_SHOPLIST_xl_6183"/>
      <sheetName val="[SHOPLIST.xls]_SHOPLIST_xl_6184"/>
      <sheetName val="[SHOPLIST.xls]_SHOPLIST_xl_6185"/>
      <sheetName val="[SHOPLIST.xls]_SHOPLIST_xl_6186"/>
      <sheetName val="[SHOPLIST.xls]_SHOPLIST_xl_6187"/>
      <sheetName val="[SHOPLIST.xls]_SHOPLIST_xl_6188"/>
      <sheetName val="[SHOPLIST.xls]_SHOPLIST_xl_6189"/>
      <sheetName val="[SHOPLIST.xls]_SHOPLIST_xl_6190"/>
      <sheetName val="[SHOPLIST.xls]_SHOPLIST_xl_6191"/>
      <sheetName val="[SHOPLIST.xls]_SHOPLIST_xl_6192"/>
      <sheetName val="[SHOPLIST.xls]_SHOPLIST_xl_6193"/>
      <sheetName val="[SHOPLIST.xls]_SHOPLIST_xl_6194"/>
      <sheetName val="[SHOPLIST.xls]_SHOPLIST_xl_6195"/>
      <sheetName val="[SHOPLIST.xls]_SHOPLIST_xl_6196"/>
      <sheetName val="[SHOPLIST.xls]_SHOPLIST_xl_6197"/>
      <sheetName val="[SHOPLIST.xls]_SHOPLIST_xl_6198"/>
      <sheetName val="[SHOPLIST.xls]_SHOPLIST_xl_6199"/>
      <sheetName val="[SHOPLIST.xls]_SHOPLIST_xl_6200"/>
      <sheetName val="[SHOPLIST.xls]_SHOPLIST_xl_6201"/>
      <sheetName val="[SHOPLIST.xls]_SHOPLIST_xl_6202"/>
      <sheetName val="[SHOPLIST.xls]_SHOPLIST_xl_6203"/>
      <sheetName val="[SHOPLIST.xls]_SHOPLIST_xl_6204"/>
      <sheetName val="[SHOPLIST.xls]_SHOPLIST_xl_6205"/>
      <sheetName val="[SHOPLIST.xls]_SHOPLIST_xl_6206"/>
      <sheetName val="[SHOPLIST.xls]_SHOPLIST_xl_6207"/>
      <sheetName val="[SHOPLIST.xls]_SHOPLIST_xl_6208"/>
      <sheetName val="[SHOPLIST.xls]_SHOPLIST_xl_6209"/>
      <sheetName val="[SHOPLIST.xls]_SHOPLIST_xl_6210"/>
      <sheetName val="[SHOPLIST.xls]_SHOPLIST_xl_6211"/>
      <sheetName val="[SHOPLIST.xls]_SHOPLIST_xl_6212"/>
      <sheetName val="[SHOPLIST.xls]_SHOPLIST_xl_6213"/>
      <sheetName val="[SHOPLIST.xls]_SHOPLIST_xl_6214"/>
      <sheetName val="[SHOPLIST.xls]_SHOPLIST_xl_6215"/>
      <sheetName val="[SHOPLIST.xls]_SHOPLIST_xl_6216"/>
      <sheetName val="[SHOPLIST.xls]_SHOPLIST_xl_6217"/>
      <sheetName val="[SHOPLIST.xls]_SHOPLIST_xl_6218"/>
      <sheetName val="[SHOPLIST.xls]_SHOPLIST_xl_6219"/>
      <sheetName val="[SHOPLIST.xls]_SHOPLIST_xl_6220"/>
      <sheetName val="[SHOPLIST.xls]_SHOPLIST_xl_6221"/>
      <sheetName val="[SHOPLIST.xls]_SHOPLIST_xl_6222"/>
      <sheetName val="[SHOPLIST.xls]_SHOPLIST_xl_6223"/>
      <sheetName val="[SHOPLIST.xls]_SHOPLIST_xl_6224"/>
      <sheetName val="[SHOPLIST.xls]_SHOPLIST_xl_6225"/>
      <sheetName val="[SHOPLIST.xls]_SHOPLIST_xl_6226"/>
      <sheetName val="[SHOPLIST.xls]_SHOPLIST_xl_6227"/>
      <sheetName val="[SHOPLIST.xls]_SHOPLIST_xl_6228"/>
      <sheetName val="[SHOPLIST.xls]_SHOPLIST_xl_6229"/>
      <sheetName val="[SHOPLIST.xls]_SHOPLIST_xl_6230"/>
      <sheetName val="[SHOPLIST.xls]_SHOPLIST_xl_6231"/>
      <sheetName val="[SHOPLIST.xls]_SHOPLIST_xl_6232"/>
      <sheetName val="[SHOPLIST.xls]_SHOPLIST_xl_6233"/>
      <sheetName val="[SHOPLIST.xls]_SHOPLIST_xl_6234"/>
      <sheetName val="[SHOPLIST.xls]_SHOPLIST_xl_6235"/>
      <sheetName val="[SHOPLIST.xls]_SHOPLIST_xl_6236"/>
      <sheetName val="[SHOPLIST.xls]_SHOPLIST_xl_6237"/>
      <sheetName val="[SHOPLIST.xls]_SHOPLIST_xl_6238"/>
      <sheetName val="[SHOPLIST.xls]_SHOPLIST_xl_6239"/>
      <sheetName val="[SHOPLIST.xls]_SHOPLIST_xl_6240"/>
      <sheetName val="[SHOPLIST.xls]_SHOPLIST_xl_6241"/>
      <sheetName val="[SHOPLIST.xls]_SHOPLIST_xl_6242"/>
      <sheetName val="[SHOPLIST.xls]_SHOPLIST_xl_6243"/>
      <sheetName val="[SHOPLIST.xls]_SHOPLIST_xl_6244"/>
      <sheetName val="[SHOPLIST.xls]_SHOPLIST_xl_6245"/>
      <sheetName val="[SHOPLIST.xls]_SHOPLIST_xl_6246"/>
      <sheetName val="[SHOPLIST.xls]_SHOPLIST_xl_6247"/>
      <sheetName val="[SHOPLIST.xls]_SHOPLIST_xl_6248"/>
      <sheetName val="[SHOPLIST.xls]_SHOPLIST_xl_6249"/>
      <sheetName val="[SHOPLIST.xls]_SHOPLIST_xl_6250"/>
      <sheetName val="[SHOPLIST.xls]_SHOPLIST_xl_6251"/>
      <sheetName val="[SHOPLIST.xls]_SHOPLIST_xl_6252"/>
      <sheetName val="[SHOPLIST.xls]_SHOPLIST_xl_6253"/>
      <sheetName val="[SHOPLIST.xls]_SHOPLIST_xl_6254"/>
      <sheetName val="[SHOPLIST.xls]_SHOPLIST_xl_6255"/>
      <sheetName val="[SHOPLIST.xls]_SHOPLIST_xl_6256"/>
      <sheetName val="[SHOPLIST.xls]_SHOPLIST_xl_6257"/>
      <sheetName val="[SHOPLIST.xls]_SHOPLIST_xl_6258"/>
      <sheetName val="[SHOPLIST.xls]_SHOPLIST_xl_6259"/>
      <sheetName val="[SHOPLIST.xls]_SHOPLIST_xl_6260"/>
      <sheetName val="[SHOPLIST.xls]_SHOPLIST_xl_6261"/>
      <sheetName val="[SHOPLIST.xls]_SHOPLIST_xl_6262"/>
      <sheetName val="[SHOPLIST.xls]_SHOPLIST_xl_6263"/>
      <sheetName val="[SHOPLIST.xls]_SHOPLIST_xl_6264"/>
      <sheetName val="[SHOPLIST.xls]_SHOPLIST_xl_6265"/>
      <sheetName val="[SHOPLIST.xls]_SHOPLIST_xl_6266"/>
      <sheetName val="[SHOPLIST.xls]_SHOPLIST_xl_6267"/>
      <sheetName val="[SHOPLIST.xls]_SHOPLIST_xl_6268"/>
      <sheetName val="[SHOPLIST.xls]_SHOPLIST_xl_6269"/>
      <sheetName val="[SHOPLIST.xls]_SHOPLIST_xl_6270"/>
      <sheetName val="[SHOPLIST.xls]_SHOPLIST_xl_6271"/>
      <sheetName val="[SHOPLIST.xls]_SHOPLIST_xl_6272"/>
      <sheetName val="[SHOPLIST.xls]_SHOPLIST_xl_6273"/>
      <sheetName val="[SHOPLIST.xls]_SHOPLIST_xl_6274"/>
      <sheetName val="[SHOPLIST.xls]_SHOPLIST_xl_6275"/>
      <sheetName val="[SHOPLIST.xls]_SHOPLIST_xl_6276"/>
      <sheetName val="[SHOPLIST.xls]_SHOPLIST_xl_6277"/>
      <sheetName val="[SHOPLIST.xls]_SHOPLIST_xl_6278"/>
      <sheetName val="[SHOPLIST.xls]_SHOPLIST_xl_6279"/>
      <sheetName val="Geneí¬ i?? ?0"/>
      <sheetName val="70?,_0?s« i?Æ"/>
      <sheetName val="_SHOPLIST.xls__VW?VU_x0"/>
      <sheetName val="Gene��_x0008_i??_x0014_?0."/>
      <sheetName val="70?,/0?s�_x0008_i?��_x0003_��_x0008_i?"/>
      <sheetName val="Top_sh??_x0001_Ԁ"/>
      <sheetName val="Top_s๨ꫝ??퀀"/>
      <sheetName val="intr_stool_brkup?"/>
      <sheetName val="[SHOPLIST.xls]70?,/0_x000"/>
      <sheetName val="foot-slab_rein??"/>
      <sheetName val="[SHOPLIST_xls]70_x005f_x0000__2"/>
      <sheetName val="[SHOPLIST_xls]70_x005f_x0000__1"/>
      <sheetName val="70_x005f_x0000__2"/>
      <sheetName val="70_x005f_x0000__3"/>
      <sheetName val="70_x005f_x0000__4"/>
      <sheetName val="70_x005f_x0000__5"/>
      <sheetName val="70_x005f_x0000__6"/>
      <sheetName val="70_x005f_x0000__7"/>
      <sheetName val="[SHOPLIST_xls]70_x005f_x0000__4"/>
      <sheetName val="[SHOPLIST_xls]70_x005f_x0000__3"/>
      <sheetName val="[SHOPLIST.xls]70_x005f_x0000__9"/>
      <sheetName val="[SHOPLIST.xls]70_x005f_x0000_10"/>
      <sheetName val="[SHOPLIST.xls]70_x005f_x0000_11"/>
      <sheetName val="[SHOPLIST.xls]70_x005f_x0000_13"/>
      <sheetName val="[SHOPLIST.xls]70_x005f_x0000_12"/>
      <sheetName val="[SHOPLIST_xls]70_x005f_x0000__5"/>
      <sheetName val="[SHOPLIST_xls]70_x005f_x0000__6"/>
      <sheetName val="[SHOPLIST_xls]70_x005f_x0000__7"/>
      <sheetName val="_SHOPLIST.xls_70_x005f_x0000__2"/>
      <sheetName val="[SHOPLIST_xls]70_x005f_x0000__8"/>
      <sheetName val="_VWVU))"/>
      <sheetName val="_SHOPLIST_xls__S1"/>
      <sheetName val="_SHOPLIST_xls__S2"/>
      <sheetName val="_SH"/>
      <sheetName val="70,_0s«iÆøí¬i4"/>
      <sheetName val="_SHOPLIST.xls__VW"/>
      <sheetName val="70,_0s«iÆøí¬i5"/>
      <sheetName val="Prev_Pay_Cert3"/>
      <sheetName val="Base__x0003_ourse"/>
      <sheetName val="entitlements"/>
      <sheetName val="Cost of O &amp; O"/>
      <sheetName val="Worksheet"/>
      <sheetName val="Curves"/>
      <sheetName val="Heads"/>
      <sheetName val="Dbase"/>
      <sheetName val="Page 2"/>
      <sheetName val="Fee_Rate_Summary1"/>
      <sheetName val="HVAC QS"/>
      <sheetName val="Excel Format"/>
      <sheetName val="C.F"/>
      <sheetName val="Bid Tab"/>
      <sheetName val="Bid-Comp"/>
      <sheetName val="BILL3 R"/>
      <sheetName val="bill 4 (Orig)"/>
      <sheetName val="bill 8"/>
      <sheetName val="bill 9"/>
      <sheetName val="bill 11"/>
      <sheetName val="bill 12 Gal. Pipe"/>
      <sheetName val="bill 13 Dye Pen"/>
      <sheetName val="GRP Installation"/>
      <sheetName val="GRP Support"/>
      <sheetName val="EOT"/>
      <sheetName val="bill 10 (4 plant)"/>
      <sheetName val="bill 4 (Revised)"/>
      <sheetName val="bill 3 Old"/>
      <sheetName val="A &amp; B (2)"/>
      <sheetName val="Cost Summary Breakdown"/>
      <sheetName val="Kidtrans Per Phase Code"/>
      <sheetName val="P2P"/>
      <sheetName val="Bid_Tab"/>
      <sheetName val="BILL3_R"/>
      <sheetName val="bill_4_(Orig)"/>
      <sheetName val="bill_8"/>
      <sheetName val="bill_9"/>
      <sheetName val="bill_12_Gal__Pipe"/>
      <sheetName val="bill_13_Dye_Pen"/>
      <sheetName val="GRP_Installation"/>
      <sheetName val="GRP_Support"/>
      <sheetName val="bill_10_(4_plant)"/>
      <sheetName val="bill_4_(Revised)"/>
      <sheetName val="bill_3_Old"/>
      <sheetName val="A_&amp;_B_(2)"/>
      <sheetName val="Cost_Summary_Breakdown"/>
      <sheetName val="derive"/>
      <sheetName val="Land Dev't. Ph-1"/>
      <sheetName val="4-Lane bridge"/>
      <sheetName val="RFP Codes"/>
      <sheetName val="subcon sched"/>
      <sheetName val="MU1"/>
      <sheetName val="OPT1"/>
      <sheetName val="afis"/>
      <sheetName val="D&amp;W"/>
      <sheetName val="Derv"/>
      <sheetName val="COST-EST LTI P5C"/>
      <sheetName val="EQUIPMENT"/>
      <sheetName val="EquipList"/>
      <sheetName val="BOQ-P"/>
      <sheetName val="QTO"/>
      <sheetName val="quitangquil"/>
      <sheetName val="Civilwks.Deriv"/>
      <sheetName val="Main Bldg."/>
      <sheetName val="ewrks-deriv"/>
      <sheetName val="L(2)"/>
      <sheetName val="Summary of Qty2"/>
      <sheetName val="Main Works"/>
      <sheetName val="Bill of Quantity"/>
      <sheetName val="BM-Stairs"/>
      <sheetName val="NSC"/>
      <sheetName val="str. deriv"/>
      <sheetName val="Installation"/>
      <sheetName val="derivation"/>
      <sheetName val="L(1)"/>
      <sheetName val="L(3)"/>
      <sheetName val="L(4)"/>
      <sheetName val="masonry works"/>
      <sheetName val="Labor"/>
      <sheetName val="Bill 10 - Specialties"/>
      <sheetName val="Lookup Table"/>
      <sheetName val="CD_LC"/>
      <sheetName val="GenReq"/>
      <sheetName val="DERIV"/>
      <sheetName val="CWDerivation"/>
      <sheetName val="UCRef1"/>
      <sheetName val="9.1"/>
      <sheetName val="Bidsum"/>
      <sheetName val="BOQ3"/>
      <sheetName val="Bill summary of cost"/>
      <sheetName val="GFA"/>
      <sheetName val="BILLING SUMMARY"/>
      <sheetName val="f-pm-04-12-03A-AWPH6-LD"/>
      <sheetName val="S-Curve"/>
      <sheetName val="Job Data"/>
      <sheetName val="ICA2007-BOQ-Revised (5-7-2007)"/>
      <sheetName val="ph2B cnstrction sched."/>
      <sheetName val="Phase 2A - REvised"/>
      <sheetName val="BOQ - for submission"/>
      <sheetName val="Summary (overall)"/>
      <sheetName val="Footing Tie Beam"/>
      <sheetName val="bi-mnthly rep Villa"/>
      <sheetName val="UCRef3"/>
      <sheetName val="takeoff2"/>
      <sheetName val="Section"/>
      <sheetName val="Bid Form A-2"/>
      <sheetName val="Bid_Tab1"/>
      <sheetName val="BILL3_R1"/>
      <sheetName val="bill_4_(Orig)1"/>
      <sheetName val="bill_81"/>
      <sheetName val="bill_91"/>
      <sheetName val="bill_12_Gal__Pipe1"/>
      <sheetName val="bill_13_Dye_Pen1"/>
      <sheetName val="GRP_Installation1"/>
      <sheetName val="GRP_Support1"/>
      <sheetName val="bill_10_(4_plant)1"/>
      <sheetName val="bill_4_(Revised)1"/>
      <sheetName val="bill_3_Old1"/>
      <sheetName val="A_&amp;_B_(2)1"/>
      <sheetName val="Cost_Summary_Breakdown1"/>
      <sheetName val="Kidtrans_Per_Phase_Code"/>
      <sheetName val="Land_Dev't__Ph-1"/>
      <sheetName val="4-Lane_bridge"/>
      <sheetName val="RFP_Codes"/>
      <sheetName val="subcon_sched"/>
      <sheetName val="COST-EST_LTI_P5C"/>
      <sheetName val="Civilwks_Deriv"/>
      <sheetName val="Main_Bldg_"/>
      <sheetName val="Summary_of_Qty2"/>
      <sheetName val="Main_Works"/>
      <sheetName val="Bill_of_Quantity"/>
      <sheetName val="str__deriv"/>
      <sheetName val="masonry_works"/>
      <sheetName val="Bill_10_-_Specialties"/>
      <sheetName val="Lookup_Table"/>
      <sheetName val="9_1"/>
      <sheetName val="Bill_summary_of_cost"/>
      <sheetName val="BILLING_SUMMARY"/>
      <sheetName val="Job_Data"/>
      <sheetName val="ICA2007-BOQ-Revised_(5-7-2007)"/>
      <sheetName val="ph2B_cnstrction_sched_"/>
      <sheetName val="Phase_2A_-_REvised"/>
      <sheetName val="BOQ_-_for_submission"/>
      <sheetName val="Summary_(overall)"/>
      <sheetName val="Footing_Tie_Beam"/>
      <sheetName val="bi-mnthly_rep_Villa"/>
      <sheetName val="Bid_Form_A-2"/>
      <sheetName val="COMP-consolidated1"/>
      <sheetName val="doorshardwares"/>
      <sheetName val="derive mep"/>
      <sheetName val="MATERIAL'S PRICE"/>
      <sheetName val="INDENTIFICATION"/>
      <sheetName val="look up"/>
      <sheetName val="Dir-Conc "/>
      <sheetName val="DERIVE DI"/>
      <sheetName val="DI"/>
      <sheetName val="BOQ (L)"/>
      <sheetName val="5-Digit"/>
      <sheetName val="203 Eqpt r1"/>
      <sheetName val="bar chart-rev"/>
      <sheetName val="Bill 3 -BPO1"/>
      <sheetName val="Bill 3 -BPO2"/>
      <sheetName val="BM-Substructure"/>
      <sheetName val="Bill 2 -RETAIL"/>
      <sheetName val="Insulation_Utl_Off"/>
      <sheetName val="[SHOPLIST_xls]70?,/0?"/>
      <sheetName val="STR"/>
      <sheetName val="MTL$-INTER"/>
      <sheetName val="유림골조"/>
      <sheetName val="TH"/>
      <sheetName val="HS"/>
      <sheetName val="Thiet bi"/>
      <sheetName val="Vat tu"/>
      <sheetName val="DM.ChiPhi"/>
      <sheetName val="May TC"/>
      <sheetName val="Bang KL"/>
      <sheetName val="Cac_HS_hieu_chinh"/>
      <sheetName val="Cước_CG"/>
      <sheetName val="gia_tri_theo_phong"/>
      <sheetName val="Isolasi Luar Dalam"/>
      <sheetName val="Isolasi Luar"/>
      <sheetName val="tonghop"/>
      <sheetName val="Code 07"/>
      <sheetName val="Code 09"/>
      <sheetName val="C-18"/>
      <sheetName val="COA-17"/>
      <sheetName val="表二"/>
      <sheetName val="기준액"/>
      <sheetName val="최적단면"/>
      <sheetName val="FEEDER"/>
      <sheetName val="Settings"/>
      <sheetName val="Points"/>
      <sheetName val="Summary of Glands &amp; Lugs"/>
      <sheetName val="Expiration"/>
      <sheetName val="MacroBook_April_2020"/>
      <sheetName val="MARGE"/>
      <sheetName val="合成単価作成・-BLDG"/>
      <sheetName val="MONTH"/>
      <sheetName val="Name-list"/>
      <sheetName val="CHK"/>
      <sheetName val="cFYF"/>
      <sheetName val="cBUD"/>
      <sheetName val="base"/>
      <sheetName val="Bang khoi luong"/>
      <sheetName val="REMARKS"/>
      <sheetName val="MEMBERS CATAGORY"/>
      <sheetName val="DESIGNATION"/>
      <sheetName val="PROJECT NAME LIST "/>
      <sheetName val="Bill 3 - Site Works"/>
      <sheetName val="Mec  BOQ"/>
      <sheetName val="Flowthrough"/>
      <sheetName val="int. pla."/>
      <sheetName val="_SHOPLIST.xls__VWVU))tÏØ0__12"/>
      <sheetName val="_SHOPLIST.xls__VWVU))tÏØ0__17"/>
      <sheetName val="_SHOPLIST.xls__VWVU))tÏØ0__16"/>
      <sheetName val="_SHOPLIST.xls__VWVU))tÏØ0__14"/>
      <sheetName val="_SHOPLIST.xls__VWVU))tÏØ0__13"/>
      <sheetName val="_SHOPLIST.xls__VWVU))tÏØ0__15"/>
      <sheetName val="_SHOPLIST.xls__VWVU))tÏØ0__18"/>
      <sheetName val="_SHOPLIST.xls__VWVU))tÏØ0__19"/>
      <sheetName val="70,_0s�i����i"/>
      <sheetName val="_SHOPLIST.xls_70,_0s«iÆøí¬i1"/>
      <sheetName val="_SHOPLIST.xls_70,_0s«_iÆø_í¬"/>
      <sheetName val="_SHOPLIST.xls_70,_0s«iÆøí¬i2"/>
      <sheetName val="_SHOPLIST.xls_70,_0s«iÆøí¬i3"/>
      <sheetName val="_SHOPLIST.xls__SHOPLIST_xls_7_6"/>
      <sheetName val="_SHOPLIST.xls__SHOPLIST_xls_7_7"/>
      <sheetName val="_SHOPLIST.xls__SHOPLIST_xls_7_8"/>
      <sheetName val="_SHOPLIST.xls__SHOPLIST_xls_7_9"/>
      <sheetName val="_SHOPLIST.xls__SHOPLIST_xls___6"/>
      <sheetName val="_SHOPLIST.xls__SHOPLIST_xls___7"/>
      <sheetName val="_SHOPLIST.xls__SHOPLIST_xls___8"/>
      <sheetName val="_SHOPLIST.xls__SHOPLIST_xls__10"/>
      <sheetName val="_SHOPLIST.xls__SHOPLIST_xls__11"/>
      <sheetName val="_SHOPLIST.xls__SHOPLIST_xls__12"/>
      <sheetName val="_SHOPLIST.xls__SHOPLIST_xls___9"/>
      <sheetName val="_SHOPLIST.xls__SHOPLIST_xls__13"/>
      <sheetName val="_SHOPLIST.xls__SHOPLIST_xls__14"/>
      <sheetName val="_SHOPLIST.xls__SHOPLIST_xls__15"/>
      <sheetName val="_SHOPLIST.xls__SHOPLIST_xls__16"/>
      <sheetName val="_SHOPLIST.xls__SHOPLIST_xls__17"/>
      <sheetName val="_SHOPLIST.xls__SHOPLIST_xls__18"/>
      <sheetName val="_SHOPLIST.xls__SHOPLIST_xls__19"/>
      <sheetName val="_SHOPLIST.xls__SHOPLIST_xls__20"/>
      <sheetName val="_SHOPLIST.xls__SHOPLIST_xls__21"/>
      <sheetName val="_SHOPLIST.xls__SHOPLIST_xls__22"/>
      <sheetName val="_SHOPLIST.xls__SHOPLIST_xls__23"/>
      <sheetName val="_SHOPLIST.xls__SHOPLIST_xls__24"/>
      <sheetName val="_SHOPLIST.xls__SHOPLIST_xls__25"/>
      <sheetName val="_SHOPLIST.xls__SHOPLIST_xls__26"/>
      <sheetName val="_SHOPLIST.xls__SHOPLIST_xls__27"/>
      <sheetName val="_SHOPLIST.xls__SHOPLIST_xls__28"/>
      <sheetName val="_SHOPLIST.xls__SHOPLIST_xls__29"/>
      <sheetName val="_SHOPLIST.xls__SHOPLIST_xls__30"/>
      <sheetName val="_SHOPLIST.xls__SHOPLIST_xls__31"/>
      <sheetName val="_SHOPLIST.xls__SHOPLIST_xls__32"/>
      <sheetName val="_SHOPLIST.xls__SHOPLIST_xls__33"/>
      <sheetName val="_SHOPLIST.xls__SHOPLIST_xls__34"/>
      <sheetName val="_SHOPLIST.xls__SHOPLIST_xls__35"/>
      <sheetName val="_SHOPLIST.xls__SHOPLIST_xls__36"/>
      <sheetName val="_SHOPLIST.xls__SHOPLIST_xls__37"/>
      <sheetName val="_SHOPLIST.xls__SHOPLIST_xls__38"/>
      <sheetName val="_SHOPLIST.xls__SHOPLIST_xls__39"/>
      <sheetName val="_SHOPLIST.xls__SHOPLIST_xls__40"/>
      <sheetName val="_SHOPLIST.xls__SHOPLIST_xls__41"/>
      <sheetName val="_SHOPLIST.xls__SHOPLIST_xls__42"/>
      <sheetName val="_SHOPLIST.xls__SHOPLIST_xls__43"/>
      <sheetName val="_SHOPLIST.xls__SHOPLIST_xls__44"/>
      <sheetName val="_SHOPLIST.xls__SHOPLIST_xls__45"/>
      <sheetName val="_SHOPLIST.xls__SHOPLIST_xls__46"/>
      <sheetName val="_SHOPLIST.xls__SHOPLIST_xls__47"/>
      <sheetName val="_SHOPLIST.xls__SHOPLIST_xls__48"/>
      <sheetName val="_SHOPLIST.xls__SHOPLIST_xls__49"/>
      <sheetName val="_SHOPLIST.xls__SHOPLIST_xls__50"/>
      <sheetName val="_SHOPLIST.xls__SHOPLIST_xls__51"/>
      <sheetName val="_SHOPLIST.xls__SHOPLIST_xls__52"/>
      <sheetName val="_SHOPLIST.xls__SHOPLIST_xls__53"/>
      <sheetName val="_SHOPLIST.xls__SHOPLIST_xls__54"/>
      <sheetName val="_SHOPLIST.xls__SHOPLIST_xls__55"/>
      <sheetName val="_SHOPLIST.xls__SHOPLIST_xls__56"/>
      <sheetName val="_SHOPLIST.xls__SHOPLIST_xls__57"/>
      <sheetName val="_SHOPLIST.xls__SHOPLIST_xls__58"/>
      <sheetName val="_SHOPLIST.xls__SHOPLIST_xls__59"/>
      <sheetName val="_SHOPLIST.xls__SHOPLIST_xls__60"/>
      <sheetName val="_SHOPLIST.xls__SHOPLIST_xls__61"/>
      <sheetName val="_SHOPLIST.xls__SHOPLIST_xls__62"/>
      <sheetName val="_SHOPLIST.xls__SHOPLIST_xls__63"/>
      <sheetName val="_SHOPLIST.xls__SHOPLIST_xls__64"/>
      <sheetName val="_SHOPLIST.xls__SHOPLIST_xls__65"/>
      <sheetName val="_SHOPLIST.xls__SHOPLIST_xls__66"/>
      <sheetName val="_SHOPLIST.xls__SHOPLIST_xls__67"/>
      <sheetName val="_SHOPLIST.xls__SHOPLIST_xls__68"/>
      <sheetName val="_SHOPLIST.xls__SHOPLIST_xls__69"/>
      <sheetName val="_SHOPLIST.xls__SHOPLIST_xls__70"/>
      <sheetName val="_SHOPLIST.xls__SHOPLIST_xls__71"/>
      <sheetName val="_SHOPLIST.xls__SHOPLIST_xls__72"/>
      <sheetName val="_SHOPLIST.xls__SHOPLIST_xls__73"/>
      <sheetName val="_SHOPLIST.xls__SHOPLIST_xls__74"/>
      <sheetName val="_SHOPLIST.xls__SHOPLIST_xls__75"/>
      <sheetName val="_SHOPLIST.xls__SHOPLIST_xls__76"/>
      <sheetName val="_SHOPLIST.xls__SHOPLIST_xls__77"/>
      <sheetName val="_SHOPLIST.xls__SHOPLIST_xls__78"/>
      <sheetName val="_SHOPLIST.xls__SHOPLIST_xls__79"/>
      <sheetName val="_SHOPLIST.xls__SHOPLIST_xls__80"/>
      <sheetName val="_SHOPLIST.xls__SHOPLIST_xls__81"/>
      <sheetName val="_SHOPLIST.xls__SHOPLIST_xls__82"/>
      <sheetName val="_SHOPLIST.xls__SHOPLIST_xls__83"/>
      <sheetName val="_SHOPLIST.xls__SHOPLIST_xls__84"/>
      <sheetName val="_SHOPLIST.xls__SHOPLIST_xls__85"/>
      <sheetName val="_SHOPLIST.xls__SHOPLIST_xls__86"/>
      <sheetName val="_SHOPLIST.xls__SHOPLIST_xls__87"/>
      <sheetName val="_SHOPLIST.xls__SHOPLIST_xls__88"/>
      <sheetName val="_SHOPLIST.xls__SHOPLIST_xls__89"/>
      <sheetName val="_SHOPLIST.xls__SHOPLIST_xls__90"/>
      <sheetName val="_SHOPLIST.xls__SHOPLIST_xls__91"/>
      <sheetName val="_SHOPLIST.xls__SHOPLIST_xls__92"/>
      <sheetName val="_SHOPLIST.xls__SHOPLIST_xls__93"/>
      <sheetName val="_SHOPLIST.xls__SHOPLIST_xls__94"/>
      <sheetName val="_SHOPLIST.xls__SHOPLIST_xls__95"/>
      <sheetName val="_SHOPLIST.xls__SHOPLIST_xls__96"/>
      <sheetName val="_SHOPLIST.xls__SHOPLIST_xls__97"/>
      <sheetName val="_SHOPLIST.xls__SHOPLIST_xls__98"/>
      <sheetName val="_SHOPLIST.xls__SHOPLIST_xls__99"/>
      <sheetName val="_SHOPLIST.xls__SHOPLIST_xls_100"/>
      <sheetName val="_SHOPLIST.xls__SHOPLIST_xls_101"/>
      <sheetName val="_SHOPLIST.xls__SHOPLIST_xls_102"/>
      <sheetName val="_SHOPLIST.xls__SHOPLIST.xls__18"/>
      <sheetName val="_SHOPLIST.xls__SHOPLIST.xls__19"/>
      <sheetName val="_SHOPLIST.xls__SHOPLIST.xls__20"/>
      <sheetName val="_SHOPLIST.xls__SHOPLIST.xls__21"/>
      <sheetName val="_SHOPLIST.xls__SHOPLIST.xls__22"/>
      <sheetName val="_SHOPLIST.xls__SHOPLIST.xls__23"/>
      <sheetName val="_SHOPLIST.xls__SHOPLIST.xls__24"/>
      <sheetName val="_SHOPLIST.xls__SHOPLIST.xls__25"/>
      <sheetName val="_SHOPLIST.xls__SHOPLIST.xls__26"/>
      <sheetName val="_SHOPLIST.xls__SHOPLIST.xls__27"/>
      <sheetName val="_SHOPLIST.xls__SHOPLIST.xls__28"/>
      <sheetName val="_SHOPLIST.xls__SHOPLIST.xls__29"/>
      <sheetName val="70,_0s«iÆøí¬i6"/>
      <sheetName val="_VW1"/>
      <sheetName val="70,_0s«iÆøí¬i7"/>
      <sheetName val="_VW2"/>
      <sheetName val="_VWVU))tÏØ0__31"/>
      <sheetName val="70,_0s«_iÆø_í¬_i1"/>
      <sheetName val="70_,_0_s«i_Æøí¬i1"/>
      <sheetName val="_VWVU))tÏØ0__32"/>
      <sheetName val="70,_0s«_iÆø_í¬_i2"/>
      <sheetName val="70_,_0_s«i_Æøí¬i2"/>
      <sheetName val="_S1"/>
      <sheetName val="_S2"/>
      <sheetName val="70,_0s«iÆøí¬i8"/>
      <sheetName val="_VW3"/>
      <sheetName val="_SHOPLIST_xls__S3"/>
      <sheetName val="_VWVU))tÏØ0__33"/>
      <sheetName val="70,_0s«_iÆø_í¬_i3"/>
      <sheetName val="70_,_0_s«i_Æøí¬i3"/>
      <sheetName val="70,_0s«iÆøí¬i13"/>
      <sheetName val="_VW8"/>
      <sheetName val="_VWVU))tÏØ0__40"/>
      <sheetName val="_VWVU))tÏØ0__41"/>
      <sheetName val="_SHOPLIST_xls__S8"/>
      <sheetName val="_VWVU))tÏØ0__42"/>
      <sheetName val="_VWVU))tÏØ0__43"/>
      <sheetName val="_VWVU))tÏØ0__44"/>
      <sheetName val="70,_0s«_iÆø_í¬_i8"/>
      <sheetName val="70_,_0_s«i_Æøí¬i8"/>
      <sheetName val="70,_0s«iÆøí¬i10"/>
      <sheetName val="_VW5"/>
      <sheetName val="_SHOPLIST_xls__S5"/>
      <sheetName val="_VWVU))tÏØ0__25"/>
      <sheetName val="_VWVU))tÏØ0__35"/>
      <sheetName val="70,_0s«_iÆø_í¬_i5"/>
      <sheetName val="70_,_0_s«i_Æøí¬i5"/>
      <sheetName val="70,_0s«iÆøí¬i9"/>
      <sheetName val="_VW4"/>
      <sheetName val="_SHOPLIST_xls__S4"/>
      <sheetName val="_VWVU))tÏØ0__24"/>
      <sheetName val="_VWVU))tÏØ0__34"/>
      <sheetName val="70,_0s«_iÆø_í¬_i4"/>
      <sheetName val="70_,_0_s«i_Æøí¬i4"/>
      <sheetName val="70,_0s«iÆøí¬i12"/>
      <sheetName val="_VW7"/>
      <sheetName val="_VWVU))tÏØ0__29"/>
      <sheetName val="_VWVU))tÏØ0__30"/>
      <sheetName val="_SHOPLIST_xls__S7"/>
      <sheetName val="_VWVU))tÏØ0__37"/>
      <sheetName val="_VWVU))tÏØ0__38"/>
      <sheetName val="_VWVU))tÏØ0__39"/>
      <sheetName val="70,_0s«_iÆø_í¬_i7"/>
      <sheetName val="70_,_0_s«i_Æøí¬i7"/>
      <sheetName val="70,_0s«iÆøí¬i11"/>
      <sheetName val="_VW6"/>
      <sheetName val="_VWVU))tÏØ0__26"/>
      <sheetName val="_SHOPLIST_xls__S6"/>
      <sheetName val="_VWVU))tÏØ0__27"/>
      <sheetName val="_VWVU))tÏØ0__28"/>
      <sheetName val="_VWVU))tÏØ0__36"/>
      <sheetName val="70,_0s«_iÆø_í¬_i6"/>
      <sheetName val="70_,_0_s«i_Æøí¬i6"/>
      <sheetName val="70,_0s«iÆøí¬i14"/>
      <sheetName val="_VW9"/>
      <sheetName val="_VWVU))tÏØ0__45"/>
      <sheetName val="_VWVU))tÏØ0__46"/>
      <sheetName val="_SHOPLIST_xls__S9"/>
      <sheetName val="_VWVU))tÏØ0__47"/>
      <sheetName val="_VWVU))tÏØ0__48"/>
      <sheetName val="_VWVU))tÏØ0__49"/>
      <sheetName val="70,_0s«_iÆø_í¬_i9"/>
      <sheetName val="70_,_0_s«i_Æøí¬i9"/>
      <sheetName val="70,_0s«iÆøí¬i15"/>
      <sheetName val="_VW10"/>
      <sheetName val="_VWVU))tÏØ0__50"/>
      <sheetName val="_VWVU))tÏØ0__51"/>
      <sheetName val="_SHOPLIST_xls__10"/>
      <sheetName val="_VWVU))tÏØ0__52"/>
      <sheetName val="_VWVU))tÏØ0__53"/>
      <sheetName val="_VWVU))tÏØ0__54"/>
      <sheetName val="70,_0s«_iÆø_í¬_10"/>
      <sheetName val="70_,_0_s«i_Æøí¬10"/>
      <sheetName val="_VW"/>
      <sheetName val="_SHOPLIST.xls__VWVU))"/>
      <sheetName val="_SHOPLIST.xls__SHOPLIST_xls_103"/>
      <sheetName val="_SHOPLIST.xls_70___0_s__i_____5"/>
      <sheetName val="_SHOPLIST.xls__VW__VU_________4"/>
      <sheetName val="_SHOPLIST.xls__VW__VU_________5"/>
      <sheetName val="_SHOPLIST.xls_70___0_s__i_____6"/>
      <sheetName val="_SHOPLIST.xls_70___0_s__i_____7"/>
      <sheetName val="_SHOPLIST.xls__SHOPLIST_xls_104"/>
      <sheetName val="_SHOPLIST.xls__SHOPLIST_xls_105"/>
      <sheetName val="_SHOPLIST.xls__SHOPLIST_xls_106"/>
      <sheetName val="_SHOPLIST.xls__SHOPLIST_xls_107"/>
      <sheetName val="_SHOPLIST.xls__SHOPLIST.xls__30"/>
      <sheetName val="_SHOPLIST.xls__SHOPLIST.xls__31"/>
      <sheetName val="_SHOPLIST.xls__SHOPLIST.xls__32"/>
      <sheetName val="_SHOPLIST.xls__SHOPLIST.xls__33"/>
      <sheetName val="_SHOPLIST.xls__SHOPLIST.xls__34"/>
      <sheetName val="_SHOPLIST.xls__SHOPLIST.xls__35"/>
      <sheetName val="_SHOPLIST.xls__SHOPLIST.xls__36"/>
      <sheetName val="_SHOPLIST.xls__SHOPLIST.xls__37"/>
      <sheetName val="_SHOPLIST.xls__SHOPLIST.xls__38"/>
      <sheetName val="_SHOPLIST.xls__SHOPLIST.xls__39"/>
      <sheetName val="_SHOPLIST.xls__SHOPLIST.xls__40"/>
      <sheetName val="_SHOPLIST.xls__SHOPLIST.xls__41"/>
      <sheetName val="_SHOPLIST.xls__SHOPLIST_xls_108"/>
      <sheetName val="_SHOPLIST.xls__SHOPLIST_xls_109"/>
      <sheetName val="_SHOPLIST.xls__SHOPLIST_xls_110"/>
      <sheetName val="_SHOPLIST.xls__SHOPLIST_xls_111"/>
      <sheetName val="_SHOPLIST.xls__SHOPLIST_xls_112"/>
      <sheetName val="_SHOPLIST.xls__SHOPLIST_xls_113"/>
      <sheetName val="_SHOPLIST.xls__SHOPLIST_xls_114"/>
      <sheetName val="_SHOPLIST.xls__SHOPLIST_xls_115"/>
      <sheetName val="_SHOPLIST.xls__SHOPLIST_xls_116"/>
      <sheetName val="_SHOPLIST.xls__SHOPLIST_xls_117"/>
      <sheetName val="_SHOPLIST.xls__SHOPLIST_xls_118"/>
      <sheetName val="_SHOPLIST.xls__SHOPLIST.xls__42"/>
      <sheetName val="_SHOPLIST.xls__SHOPLIST.xls__43"/>
      <sheetName val="_SHOPLIST.xls__SHOPLIST.xls__44"/>
      <sheetName val="_SHOPLIST.xls__SHOPLIST_xls_119"/>
      <sheetName val="_SHOPLIST.xls__SHOPLIST_xls_120"/>
      <sheetName val="_SHOPLIST.xls__SHOPLIST_xls_121"/>
      <sheetName val="_SHOPLIST.xls__SHOPLIST_xls_122"/>
      <sheetName val="_SHOPLIST.xls__SHOPLIST_xls_123"/>
      <sheetName val="_SHOPLIST.xls__SHOPLIST_xls_124"/>
      <sheetName val="_SHOPLIST.xls__SHOPLIST_xls_125"/>
      <sheetName val="_SHOPLIST.xls__SHOPLIST_xls_126"/>
      <sheetName val="_SHOPLIST.xls__SHOPLIST_xls_127"/>
      <sheetName val="_SHOPLIST.xls__SHOPLIST_xls_128"/>
      <sheetName val="_SHOPLIST.xls__SHOPLIST_xls_129"/>
      <sheetName val="_SHOPLIST.xls__SHOPLIST.xls__45"/>
      <sheetName val="_SHOPLIST.xls__SHOPLIST_xls_130"/>
      <sheetName val="_SHOPLIST.xls__SHOPLIST_xls_131"/>
      <sheetName val="_SHOPLIST.xls__SHOPLIST_xls_132"/>
      <sheetName val="_SHOPLIST.xls__SHOPLIST_xls_133"/>
      <sheetName val="_SHOPLIST.xls__SHOPLIST_xls_134"/>
      <sheetName val="_SHOPLIST.xls__SHOPLIST_xls_135"/>
      <sheetName val="_SHOPLIST.xls__SHOPLIST_xls_136"/>
      <sheetName val="_SHOPLIST.xls__SHOPLIST_xls_137"/>
      <sheetName val="_SHOPLIST.xls__SHOPLIST_xls_138"/>
      <sheetName val="_SHOPLIST.xls__SHOPLIST_xls_139"/>
      <sheetName val="_SHOPLIST.xls__SHOPLIST_xls_140"/>
      <sheetName val="_SHOPLIST.xls__SHOPLIST_xls_141"/>
      <sheetName val="_SHOPLIST.xls__SHOPLIST_xls_142"/>
      <sheetName val="_SHOPLIST.xls__SHOPLIST.xls__46"/>
      <sheetName val="_SHOPLIST.xls__SHOPLIST.xls__47"/>
      <sheetName val="_SHOPLIST.xls__SHOPLIST.xls__48"/>
      <sheetName val="_SHOPLIST.xls__SHOPLIST.xls__49"/>
      <sheetName val="_SHOPLIST.xls__SHOPLIST_xls_143"/>
      <sheetName val="_SHOPLIST.xls__SHOPLIST_xls_144"/>
      <sheetName val="_SHOPLIST.xls__SHOPLIST_xls_145"/>
      <sheetName val="_SHOPLIST.xls__SHOPLIST_xls_146"/>
      <sheetName val="_SHOPLIST.xls__SHOPLIST_xls_147"/>
      <sheetName val="_SHOPLIST.xls__SHOPLIST_xls_148"/>
      <sheetName val="_SHOPLIST.xls__SHOPLIST_xls_149"/>
      <sheetName val="_SHOPLIST.xls__SHOPLIST_xls_150"/>
      <sheetName val="_SHOPLIST.xls__SHOPLIST_xls_151"/>
      <sheetName val="_SHOPLIST.xls__SHOPLIST_xls_152"/>
      <sheetName val="_SHOPLIST.xls__SHOPLIST_xls_153"/>
      <sheetName val="_SHOPLIST.xls__SHOPLIST_xls_154"/>
      <sheetName val="_SHOPLIST.xls__SHOPLIST_xls_155"/>
      <sheetName val="_SHOPLIST.xls__SHOPLIST_xls_156"/>
      <sheetName val="_SHOPLIST.xls__SHOPLIST_xls_157"/>
      <sheetName val="_SHOPLIST.xls__SHOPLIST_xls_158"/>
      <sheetName val="_SHOPLIST.xls__SHOPLIST_xls_159"/>
      <sheetName val="_SHOPLIST.xls__SHOPLIST_xls_160"/>
      <sheetName val="_SHOPLIST.xls__SHOPLIST_xls_161"/>
      <sheetName val="_SHOPLIST.xls__SHOPLIST_xls_162"/>
      <sheetName val="_SHOPLIST.xls__SHOPLIST_xls_163"/>
      <sheetName val="_SHOPLIST.xls__SHOPLIST_xls_164"/>
      <sheetName val="_SHOPLIST.xls__SHOPLIST_xls_165"/>
      <sheetName val="_SHOPLIST.xls__SHOPLIST_xls_166"/>
      <sheetName val="_SHOPLIST.xls__SHOPLIST_xls_167"/>
      <sheetName val="_SHOPLIST.xls__SHOPLIST_xls_168"/>
      <sheetName val="_SHOPLIST.xls__SHOPLIST_xls_169"/>
      <sheetName val="_SHOPLIST.xls__SHOPLIST_xls_170"/>
      <sheetName val="_SHOPLIST.xls__SHOPLIST_xls_171"/>
      <sheetName val="_SHOPLIST.xls__SHOPLIST_xls_172"/>
      <sheetName val="_SHOPLIST.xls__SHOPLIST_xls_173"/>
      <sheetName val="_SHOPLIST.xls__SHOPLIST_xls_174"/>
      <sheetName val="_SHOPLIST.xls__SHOPLIST_xls_175"/>
      <sheetName val="_SHOPLIST.xls__SHOPLIST_xls_176"/>
      <sheetName val="_SHOPLIST.xls__SHOPLIST_xls_177"/>
      <sheetName val="_SHOPLIST.xls__SHOPLIST_xls_178"/>
      <sheetName val="_SHOPLIST.xls__SHOPLIST_xls_179"/>
      <sheetName val="_SHOPLIST.xls__SHOPLIST_xls_180"/>
      <sheetName val="_SHOPLIST.xls__SHOPLIST_xls_181"/>
      <sheetName val="_SHOPLIST.xls__SHOPLIST_xls_182"/>
      <sheetName val="_SHOPLIST.xls__SHOPLIST_xls_183"/>
      <sheetName val="_SHOPLIST.xls__SHOPLIST_xls_184"/>
      <sheetName val="_SHOPLIST.xls__SHOPLIST_xls_185"/>
      <sheetName val="_SHOPLIST.xls__SHOPLIST_xls_186"/>
      <sheetName val="_SHOPLIST.xls__SHOPLIST_xls_187"/>
      <sheetName val="_SHOPLIST.xls__SHOPLIST_xls_188"/>
      <sheetName val="_SHOPLIST.xls__SHOPLIST_xls_189"/>
      <sheetName val="_SHOPLIST.xls__SHOPLIST_xls_190"/>
      <sheetName val="_SHOPLIST.xls__SHOPLIST_xls_191"/>
      <sheetName val="_SHOPLIST.xls__SHOPLIST_xls_192"/>
      <sheetName val="_SHOPLIST.xls__SHOPLIST_xls_193"/>
      <sheetName val="_SHOPLIST.xls__SHOPLIST_xls_194"/>
      <sheetName val="_SHOPLIST.xls__SHOPLIST_xls_195"/>
      <sheetName val="_SHOPLIST.xls__SHOPLIST_xls_196"/>
      <sheetName val="_SHOPLIST.xls__SHOPLIST_xls_197"/>
      <sheetName val="_SHOPLIST.xls__SHOPLIST_xls_198"/>
      <sheetName val="_SHOPLIST.xls__SHOPLIST_xls_199"/>
      <sheetName val="_SHOPLIST.xls__SHOPLIST_xls_200"/>
      <sheetName val="_SHOPLIST.xls__SHOPLIST_xls_201"/>
      <sheetName val="_SHOPLIST.xls__SHOPLIST_xls_202"/>
      <sheetName val="_SHOPLIST.xls__SHOPLIST_xls_203"/>
      <sheetName val="_SHOPLIST.xls__SHOPLIST_xls_204"/>
      <sheetName val="_SHOPLIST.xls__SHOPLIST_xls_205"/>
      <sheetName val="_SHOPLIST.xls__SHOPLIST_xls_206"/>
      <sheetName val="_SHOPLIST.xls__SHOPLIST_xls_207"/>
      <sheetName val="_SHOPLIST.xls__SHOPLIST_xls_208"/>
      <sheetName val="_SHOPLIST.xls__SHOPLIST_xls_209"/>
      <sheetName val="_SHOPLIST.xls__SHOPLIST.xls__50"/>
      <sheetName val="_SHOPLIST.xls__SHOPLIST.xls__51"/>
      <sheetName val="_SHOPLIST.xls__SHOPLIST.xls__52"/>
      <sheetName val="_SHOPLIST.xls__SHOPLIST.xls__53"/>
      <sheetName val="_SHOPLIST.xls__SHOPLIST.xls__54"/>
      <sheetName val="_SHOPLIST.xls__SHOPLIST.xls__55"/>
      <sheetName val="_SHOPLIST.xls__SHOPLIST.xls__56"/>
      <sheetName val="_SHOPLIST.xls__SHOPLIST.xls__57"/>
      <sheetName val="_SHOPLIST.xls__SHOPLIST.xls__58"/>
      <sheetName val="_SHOPLIST.xls__SHOPLIST.xls__59"/>
      <sheetName val="_SHOPLIST.xls__SHOPLIST.xls__60"/>
      <sheetName val="_SHOPLIST.xls__SHOPLIST.xls__61"/>
      <sheetName val="_SHOPLIST.xls__SHOPLIST.xls__62"/>
      <sheetName val="_SHOPLIST.xls__SHOPLIST.xls__63"/>
      <sheetName val="_SHOPLIST.xls__SHOPLIST.xls__64"/>
      <sheetName val="_SHOPLIST.xls__SHOPLIST.xls__65"/>
      <sheetName val="_SHOPLIST.xls__SHOPLIST.xls__66"/>
      <sheetName val="_SHOPLIST.xls__SHOPLIST.xls__67"/>
      <sheetName val="_SHOPLIST.xls__SHOPLIST.xls__68"/>
      <sheetName val="_SHOPLIST.xls__SHOPLIST.xls__69"/>
      <sheetName val="_SHOPLIST.xls__SHOPLIST.xls__70"/>
      <sheetName val="_SHOPLIST.xls__SHOPLIST.xls__71"/>
      <sheetName val="_SHOPLIST.xls__SHOPLIST.xls__72"/>
      <sheetName val="_SHOPLIST.xls__SHOPLIST.xls__73"/>
      <sheetName val="_SHOPLIST.xls__SHOPLIST.xls__74"/>
      <sheetName val="_SHOPLIST.xls__SHOPLIST.xls__75"/>
      <sheetName val="_SHOPLIST.xls__SHOPLIST.xls__76"/>
      <sheetName val="_SHOPLIST.xls__SHOPLIST.xls__77"/>
      <sheetName val="_SHOPLIST.xls__SHOPLIST.xls__78"/>
      <sheetName val="_SHOPLIST.xls__SHOPLIST.xls__79"/>
      <sheetName val="_SHOPLIST.xls__SHOPLIST.xls__80"/>
      <sheetName val="_SHOPLIST.xls__SHOPLIST.xls__81"/>
      <sheetName val="_SHOPLIST.xls__SHOPLIST.xls__82"/>
      <sheetName val="_SHOPLIST.xls__SHOPLIST.xls__83"/>
      <sheetName val="_SHOPLIST.xls__SHOPLIST.xls__84"/>
      <sheetName val="_SHOPLIST.xls__SHOPLIST.xls__85"/>
      <sheetName val="_SHOPLIST.xls__SHOPLIST.xls__86"/>
      <sheetName val="_SHOPLIST.xls__SHOPLIST.xls__87"/>
      <sheetName val="_SHOPLIST.xls__SHOPLIST.xls__88"/>
      <sheetName val="_SHOPLIST.xls__SHOPLIST.xls__89"/>
      <sheetName val="_SHOPLIST.xls__SHOPLIST.xls__90"/>
      <sheetName val="_SHOPLIST.xls__SHOPLIST.xls__91"/>
      <sheetName val="_SHOPLIST.xls__SHOPLIST.xls__92"/>
      <sheetName val="_SHOPLIST.xls__SHOPLIST.xls__93"/>
      <sheetName val="_SHOPLIST.xls_70___0_s__i_____8"/>
      <sheetName val="_SHOPLIST.xls__VW__VU_________6"/>
      <sheetName val="_SHOPLIST.xls__VW__VU_________7"/>
      <sheetName val="_SHOPLIST.xls_70___0_s__i_____9"/>
      <sheetName val="_SHOPLIST.xls_70_x005f_x0000___0_x0_4"/>
      <sheetName val="_SHOPLIST.xls__SHOPLIST.xls__94"/>
      <sheetName val="_SHOPLIST.xls_70___0_s__i____10"/>
      <sheetName val="_SHOPLIST.xls__SHOPLIST_xls_210"/>
      <sheetName val="_SHOPLIST.xls__SHOPLIST_xls_211"/>
      <sheetName val="_SHOPLIST.xls__SHOPLIST.xls__95"/>
      <sheetName val="_SHOPLIST.xls__SHOPLIST.xls__96"/>
      <sheetName val="_SHOPLIST.xls__SHOPLIST_xls_212"/>
      <sheetName val="_SHOPLIST.xls__SHOPLIST_xls_213"/>
      <sheetName val="_SHOPLIST.xls__SHOPLIST_xls_214"/>
      <sheetName val="_SHOPLIST.xls__SHOPLIST_xls_215"/>
      <sheetName val="_SHOPLIST.xls__SHOPLIST_xls_216"/>
      <sheetName val="_SHOPLIST.xls__SHOPLIST_xls_217"/>
      <sheetName val="_SHOPLIST.xls__SHOPLIST_xls_218"/>
      <sheetName val="_SHOPLIST.xls__SHOPLIST_xls_219"/>
      <sheetName val="_SHOPLIST.xls__SHOPLIST_xls_220"/>
      <sheetName val="_SHOPLIST.xls__SHOPLIST_xls_221"/>
      <sheetName val="_SHOPLIST.xls__SHOPLIST_xls_222"/>
      <sheetName val="_SHOPLIST.xls__SHOPLIST_xls_223"/>
      <sheetName val="_SHOPLIST.xls__SHOPLIST_xls_224"/>
      <sheetName val="_SHOPLIST.xls__SHOPLIST_xls_225"/>
      <sheetName val="_SHOPLIST.xls__SHOPLIST_xls_226"/>
      <sheetName val="_SHOPLIST.xls__SHOPLIST_xls_227"/>
      <sheetName val="_SHOPLIST.xls__SHOPLIST_xls_228"/>
      <sheetName val="_SHOPLIST.xls__SHOPLIST_xls_229"/>
      <sheetName val="_SHOPLIST.xls__SHOPLIST_xls_230"/>
      <sheetName val="_SHOPLIST.xls__SHOPLIST_xls_231"/>
      <sheetName val="_SHOPLIST.xls__SHOPLIST_xls_232"/>
      <sheetName val="_SHOPLIST.xls__SHOPLIST_xls_233"/>
      <sheetName val="_SHOPLIST.xls__SHOPLIST_xls_234"/>
      <sheetName val="_SHOPLIST.xls__SHOPLIST_xls_235"/>
      <sheetName val="_SHOPLIST.xls__SHOPLIST_xls_236"/>
      <sheetName val="_SHOPLIST.xls__SHOPLIST_xls_237"/>
      <sheetName val="_SHOPLIST.xls__SHOPLIST_xls_238"/>
      <sheetName val="_SHOPLIST.xls__SHOPLIST_xls_239"/>
      <sheetName val="_SHOPLIST.xls__SHOPLIST_xls_240"/>
      <sheetName val="_SHOPLIST.xls__SHOPLIST_xls_241"/>
      <sheetName val="_SHOPLIST.xls__SHOPLIST_xls_242"/>
      <sheetName val="_SHOPLIST.xls__SHOPLIST_xls_243"/>
      <sheetName val="_SHOPLIST.xls__SHOPLIST_xls_244"/>
      <sheetName val="_SHOPLIST.xls__SHOPLIST_xls_245"/>
      <sheetName val="_SHOPLIST.xls__SHOPLIST_xls_246"/>
      <sheetName val="_SHOPLIST.xls__SHOPLIST_xls_247"/>
      <sheetName val="_SHOPLIST.xls__SHOPLIST_xls_248"/>
      <sheetName val="_SHOPLIST.xls__SHOPLIST_xls_249"/>
      <sheetName val="_SHOPLIST.xls__SHOPLIST_xls_250"/>
      <sheetName val="_SHOPLIST.xls__SHOPLIST.xls__97"/>
      <sheetName val="_SHOPLIST.xls__SHOPLIST_xls_251"/>
      <sheetName val="_SHOPLIST.xls__SHOPLIST_xls_252"/>
      <sheetName val="_SHOPLIST.xls__SHOPLIST_xls_253"/>
      <sheetName val="_SHOPLIST.xls__SHOPLIST_xls_254"/>
      <sheetName val="_SHOPLIST.xls__SHOPLIST_xls_255"/>
      <sheetName val="_SHOPLIST.xls__SHOPLIST_xls_256"/>
      <sheetName val="_SHOPLIST.xls__SHOPLIST_xls_257"/>
      <sheetName val="_SHOPLIST.xls__SHOPLIST_xls_258"/>
      <sheetName val="_SHOPLIST.xls__SHOPLIST_xls_259"/>
      <sheetName val="_SHOPLIST.xls__SHOPLIST_xls_260"/>
      <sheetName val="_SHOPLIST.xls__SHOPLIST_xls_261"/>
      <sheetName val="_SHOPLIST.xls__SHOPLIST_xls_262"/>
      <sheetName val="_SHOPLIST.xls__SHOPLIST_xls_263"/>
      <sheetName val="_SHOPLIST.xls__SHOPLIST_xls_264"/>
      <sheetName val="_SHOPLIST.xls__SHOPLIST_xls_265"/>
      <sheetName val="_SHOPLIST.xls__SHOPLIST_xls_266"/>
      <sheetName val="_SHOPLIST.xls__SHOPLIST_xls_267"/>
      <sheetName val="_SHOPLIST.xls__SHOPLIST_xls_268"/>
      <sheetName val="_SHOPLIST.xls__SHOPLIST_xls_269"/>
      <sheetName val="_SHOPLIST.xls__SHOPLIST_xls_270"/>
      <sheetName val="_SHOPLIST.xls__SHOPLIST_xls_271"/>
      <sheetName val="_SHOPLIST.xls__SHOPLIST_xls_272"/>
      <sheetName val="_SHOPLIST.xls__SHOPLIST_xls_273"/>
      <sheetName val="_SHOPLIST.xls__SHOPLIST_xls_274"/>
      <sheetName val="_SHOPLIST.xls__SHOPLIST_xls_275"/>
      <sheetName val="_SHOPLIST.xls__SHOPLIST_xls_276"/>
      <sheetName val="_SHOPLIST.xls__SHOPLIST_xls_277"/>
      <sheetName val="_SHOPLIST.xls__SHOPLIST_xls_278"/>
      <sheetName val="_SHOPLIST.xls__SHOPLIST_xls_279"/>
      <sheetName val="_SHOPLIST.xls__SHOPLIST_xls_280"/>
      <sheetName val="_SHOPLIST.xls__SHOPLIST_xls_281"/>
      <sheetName val="_SHOPLIST.xls__SHOPLIST_xls_282"/>
      <sheetName val="_SHOPLIST.xls__SHOPLIST_xls_283"/>
      <sheetName val="_SHOPLIST.xls__SHOPLIST_xls_284"/>
      <sheetName val="_SHOPLIST.xls__SHOPLIST_xls_285"/>
      <sheetName val="_SHOPLIST.xls__SHOPLIST_xls_286"/>
      <sheetName val="_SHOPLIST.xls__SHOPLIST_xls_287"/>
      <sheetName val="_SHOPLIST.xls__SHOPLIST_xls_288"/>
      <sheetName val="_SHOPLIST.xls__SHOPLIST_xls_289"/>
      <sheetName val="_SHOPLIST.xls__SHOPLIST_xls_290"/>
      <sheetName val="_SHOPLIST.xls__SHOPLIST_xls_291"/>
      <sheetName val="_SHOPLIST.xls__SHOPLIST_xls_292"/>
      <sheetName val="_SHOPLIST.xls__SHOPLIST_xls_293"/>
      <sheetName val="_SHOPLIST.xls__SHOPLIST_xls_294"/>
      <sheetName val="_SHOPLIST.xls__SHOPLIST_xls_295"/>
      <sheetName val="_SHOPLIST.xls__SHOPLIST_xls_296"/>
      <sheetName val="_SHOPLIST.xls__SHOPLIST_xls_297"/>
      <sheetName val="_SHOPLIST.xls__SHOPLIST_xls_298"/>
      <sheetName val="_SHOPLIST.xls__SHOPLIST_xls_299"/>
      <sheetName val="_SHOPLIST.xls__SHOPLIST_xls_300"/>
      <sheetName val="_SHOPLIST.xls__SHOPLIST_xls_301"/>
      <sheetName val="_SHOPLIST.xls__SHOPLIST_xls_302"/>
      <sheetName val="_SHOPLIST.xls__SHOPLIST_xls_303"/>
      <sheetName val="_SHOPLIST.xls__SHOPLIST_xls_304"/>
      <sheetName val="_SHOPLIST.xls__SHOPLIST_xls_305"/>
      <sheetName val="_SHOPLIST.xls__SHOPLIST_xls_306"/>
      <sheetName val="_SHOPLIST.xls__SHOPLIST_xls_307"/>
      <sheetName val="_SHOPLIST.xls__SHOPLIST_xls_308"/>
      <sheetName val="_SHOPLIST.xls__SHOPLIST_xls_309"/>
      <sheetName val="_SHOPLIST.xls__SHOPLIST_xls_310"/>
      <sheetName val="_SHOPLIST.xls__SHOPLIST_xls_311"/>
      <sheetName val="_SHOPLIST.xls__SHOPLIST_xls_312"/>
      <sheetName val="_SHOPLIST.xls__SHOPLIST_xls_313"/>
      <sheetName val="_SHOPLIST.xls__SHOPLIST_xls_314"/>
      <sheetName val="_SHOPLIST.xls__SHOPLIST_xls_315"/>
      <sheetName val="_SHOPLIST.xls__SHOPLIST_xls_316"/>
      <sheetName val="_SHOPLIST.xls__SHOPLIST_xls_317"/>
      <sheetName val="_SHOPLIST.xls__SHOPLIST.xls__98"/>
      <sheetName val="_SHOPLIST.xls__SHOPLIST.xls__99"/>
      <sheetName val="_SHOPLIST.xls__SHOPLIST_xls_320"/>
      <sheetName val="_SHOPLIST.xls__SHOPLIST_xls_321"/>
      <sheetName val="_SHOPLIST.xls__SHOPLIST_xls_322"/>
      <sheetName val="_SHOPLIST.xls__SHOPLIST_xls_323"/>
      <sheetName val="_SHOPLIST.xls__SHOPLIST_xls_324"/>
      <sheetName val="_SHOPLIST.xls__SHOPLIST_xls_325"/>
      <sheetName val="_SHOPLIST.xls__SHOPLIST_xls_326"/>
      <sheetName val="_SHOPLIST.xls__SHOPLIST_xls_327"/>
      <sheetName val="_SHOPLIST.xls__SHOPLIST_xls_328"/>
      <sheetName val="_SHOPLIST.xls__SHOPLIST_xls_329"/>
      <sheetName val="_SHOPLIST.xls__SHOPLIST_xls_330"/>
      <sheetName val="_SHOPLIST.xls__SHOPLIST_xls_331"/>
      <sheetName val="_SHOPLIST.xls__SHOPLIST_xls_332"/>
      <sheetName val="_SHOPLIST.xls__SHOPLIST_xls_333"/>
      <sheetName val="_SHOPLIST.xls__SHOPLIST_xls_334"/>
      <sheetName val="_SHOPLIST.xls__SHOPLIST_xls_335"/>
      <sheetName val="_SHOPLIST.xls__SHOPLIST_xls_336"/>
      <sheetName val="_SHOPLIST.xls__SHOPLIST_xls_337"/>
      <sheetName val="_SHOPLIST.xls__SHOPLIST_xls_338"/>
      <sheetName val="_SHOPLIST.xls__SHOPLIST_xls_339"/>
      <sheetName val="_SHOPLIST.xls__SHOPLIST_xls_340"/>
      <sheetName val="_SHOPLIST.xls__SHOPLIST_xls_341"/>
      <sheetName val="_SHOPLIST.xls__SHOPLIST_xls_342"/>
      <sheetName val="_SHOPLIST.xls__SHOPLIST_xls_343"/>
      <sheetName val="_SHOPLIST.xls__SHOPLIST_xls_344"/>
      <sheetName val="_SHOPLIST.xls__SHOPLIST_xls_345"/>
      <sheetName val="_SHOPLIST.xls__SHOPLIST_xls_346"/>
      <sheetName val="_SHOPLIST.xls__SHOPLIST_xls_347"/>
      <sheetName val="_SHOPLIST.xls__SHOPLIST_xls_348"/>
      <sheetName val="_SHOPLIST.xls__SHOPLIST_xls_349"/>
      <sheetName val="_SHOPLIST.xls_70___0_s__i____11"/>
      <sheetName val="_SHOPLIST.xls__VW__VU_________8"/>
      <sheetName val="_SHOPLIST.xls__VW__VU_________9"/>
      <sheetName val="_SHOPLIST.xls_70___0_s__i____12"/>
      <sheetName val="_SHOPLIST.xls_70_x005f_x0000___0_x0_5"/>
      <sheetName val="_SHOPLIST.xls__SHOPLIST_xls_350"/>
      <sheetName val="_SHOPLIST.xls_70___0_s__i____13"/>
      <sheetName val="_SHOPLIST.xls__SHOPLIST_xls_351"/>
      <sheetName val="_SHOPLIST.xls__SHOPLIST_xls_352"/>
      <sheetName val="_SHOPLIST.xls__SHOPLIST_xls_353"/>
      <sheetName val="_SHOPLIST.xls__SHOPLIST_xls_354"/>
      <sheetName val="_SHOPLIST.xls__SHOPLIST_xls_355"/>
      <sheetName val="_SHOPLIST.xls__SHOPLIST_xls_356"/>
      <sheetName val="_SHOPLIST.xls__SHOPLIST_xls_357"/>
      <sheetName val="_SHOPLIST.xls__SHOPLIST_xls_358"/>
      <sheetName val="_SHOPLIST.xls__SHOPLIST_xls_359"/>
      <sheetName val="_SHOPLIST.xls__SHOPLIST_xls_360"/>
      <sheetName val="_SHOPLIST.xls__SHOPLIST_xls_361"/>
      <sheetName val="_SHOPLIST.xls__SHOPLIST_xls_362"/>
      <sheetName val="_SHOPLIST.xls__SHOPLIST_xls_363"/>
      <sheetName val="_SHOPLIST.xls__SHOPLIST_xls_364"/>
      <sheetName val="_SHOPLIST.xls__SHOPLIST_xls_365"/>
      <sheetName val="_SHOPLIST.xls__SHOPLIST_xls_366"/>
      <sheetName val="_SHOPLIST.xls__SHOPLIST_xls_367"/>
      <sheetName val="_SHOPLIST.xls__SHOPLIST_xls_368"/>
      <sheetName val="_SHOPLIST.xls__SHOPLIST_xls_369"/>
      <sheetName val="_SHOPLIST.xls__SHOPLIST_xls_370"/>
      <sheetName val="_SHOPLIST.xls__SHOPLIST_xls_371"/>
      <sheetName val="_SHOPLIST.xls__SHOPLIST_xls_372"/>
      <sheetName val="_SHOPLIST.xls__SHOPLIST_xls_373"/>
      <sheetName val="_SHOPLIST.xls__SHOPLIST_xls_374"/>
      <sheetName val="_SHOPLIST.xls__SHOPLIST_xls_375"/>
      <sheetName val="_SHOPLIST.xls__SHOPLIST_xls_376"/>
      <sheetName val="_SHOPLIST.xls__SHOPLIST_xls_377"/>
      <sheetName val="_SHOPLIST.xls__SHOPLIST_xls_378"/>
      <sheetName val="_SHOPLIST.xls__SHOPLIST_xls_379"/>
      <sheetName val="_SHOPLIST.xls__SHOPLIST_xls_380"/>
      <sheetName val="_SHOPLIST.xls__SHOPLIST_xls_381"/>
      <sheetName val="_SHOPLIST.xls__SHOPLIST_xls_382"/>
      <sheetName val="_SHOPLIST.xls__SHOPLIST_xls_383"/>
      <sheetName val="_SHOPLIST.xls__SHOPLIST_xls_384"/>
      <sheetName val="_SHOPLIST.xls__SHOPLIST_xls_385"/>
      <sheetName val="_SHOPLIST.xls__SHOPLIST_xls_386"/>
      <sheetName val="_SHOPLIST.xls__SHOPLIST_xls_387"/>
      <sheetName val="_SHOPLIST.xls__SHOPLIST_xls_388"/>
      <sheetName val="_SHOPLIST.xls__SHOPLIST_xls_389"/>
      <sheetName val="_SHOPLIST.xls__SHOPLIST_xls_390"/>
      <sheetName val="_SHOPLIST.xls__SHOPLIST_xls_391"/>
      <sheetName val="_SHOPLIST.xls__SHOPLIST_xls_392"/>
      <sheetName val="_SHOPLIST.xls__SHOPLIST_xls_393"/>
      <sheetName val="_SHOPLIST.xls__SHOPLIST_xls_394"/>
      <sheetName val="_SHOPLIST.xls__SHOPLIST_xls_395"/>
      <sheetName val="_SHOPLIST.xls__SHOPLIST_xls_396"/>
      <sheetName val="_SHOPLIST.xls__SHOPLIST_xls_397"/>
      <sheetName val="_SHOPLIST.xls__SHOPLIST_xls_398"/>
      <sheetName val="_SHOPLIST.xls__SHOPLIST_xls_399"/>
      <sheetName val="_SHOPLIST.xls__SHOPLIST_xls_400"/>
      <sheetName val="_SHOPLIST.xls__SHOPLIST_xls_401"/>
      <sheetName val="_SHOPLIST.xls__SHOPLIST_xls_402"/>
      <sheetName val="_SHOPLIST.xls__SHOPLIST_xls_403"/>
      <sheetName val="_SHOPLIST.xls__SHOPLIST_xls_404"/>
      <sheetName val="_SHOPLIST.xls__SHOPLIST_xls_405"/>
      <sheetName val="_SHOPLIST.xls__SHOPLIST_xls_406"/>
      <sheetName val="_SHOPLIST.xls__SHOPLIST_xls_407"/>
      <sheetName val="_SHOPLIST.xls__SHOPLIST_xls_408"/>
      <sheetName val="_SHOPLIST.xls__SHOPLIST_xls_409"/>
      <sheetName val="_SHOPLIST.xls__SHOPLIST_xls_410"/>
      <sheetName val="_SHOPLIST.xls__SHOPLIST_xls_411"/>
      <sheetName val="_SHOPLIST.xls__SHOPLIST_xls_412"/>
      <sheetName val="_SHOPLIST.xls__SHOPLIST_xls_413"/>
      <sheetName val="_SHOPLIST.xls__SHOPLIST_xls_414"/>
      <sheetName val="_SHOPLIST.xls__SHOPLIST_xls_415"/>
      <sheetName val="_SHOPLIST.xls__SHOPLIST_xls_416"/>
      <sheetName val="_SHOPLIST.xls__SHOPLIST_xls_417"/>
      <sheetName val="_SHOPLIST.xls__SHOPLIST_xls_418"/>
      <sheetName val="_SHOPLIST.xls__SHOPLIST_xls_419"/>
      <sheetName val="_SHOPLIST.xls__SHOPLIST_xls_420"/>
      <sheetName val="_SHOPLIST.xls__SHOPLIST_xls_421"/>
      <sheetName val="_SHOPLIST.xls__SHOPLIST_xls_422"/>
      <sheetName val="_SHOPLIST.xls__SHOPLIST_xls_423"/>
      <sheetName val="_SHOPLIST.xls__SHOPLIST_xls_424"/>
      <sheetName val="_SHOPLIST.xls__SHOPLIST_xls_425"/>
      <sheetName val="_SHOPLIST.xls__SHOPLIST_xls_426"/>
      <sheetName val="_SHOPLIST.xls__SHOPLIST_xls_427"/>
      <sheetName val="_SHOPLIST.xls__SHOPLIST_xls_428"/>
      <sheetName val="_SHOPLIST.xls__SHOPLIST_xls_429"/>
      <sheetName val="_SHOPLIST.xls__SHOPLIST_xls_430"/>
      <sheetName val="_SHOPLIST.xls__SHOPLIST_xls_431"/>
      <sheetName val="_SHOPLIST.xls__SHOPLIST_xls_432"/>
      <sheetName val="_SHOPLIST.xls__SHOPLIST_xls_433"/>
      <sheetName val="_SHOPLIST.xls__SHOPLIST_xls_434"/>
      <sheetName val="_SHOPLIST.xls__SHOPLIST_xls_435"/>
      <sheetName val="_SHOPLIST.xls__SHOPLIST_xls_436"/>
      <sheetName val="_SHOPLIST.xls__SHOPLIST_xls_437"/>
      <sheetName val="_SHOPLIST.xls__SHOPLIST_xls_438"/>
      <sheetName val="_SHOPLIST.xls__SHOPLIST_xls_439"/>
      <sheetName val="_SHOPLIST.xls__SHOPLIST_xls_440"/>
      <sheetName val="_SHOPLIST.xls__SHOPLIST_xls_441"/>
      <sheetName val="_SHOPLIST.xls__SHOPLIST_xls_442"/>
      <sheetName val="_SHOPLIST.xls__SHOPLIST_xls_443"/>
      <sheetName val="_SHOPLIST.xls__SHOPLIST_xls_444"/>
      <sheetName val="_SHOPLIST.xls__SHOPLIST_xls_445"/>
      <sheetName val="_SHOPLIST.xls__SHOPLIST_xls_446"/>
      <sheetName val="_SHOPLIST.xls__SHOPLIST_xls_447"/>
      <sheetName val="_SHOPLIST.xls__SHOPLIST_xls_448"/>
      <sheetName val="_SHOPLIST.xls__SHOPLIST_xls_449"/>
      <sheetName val="_SHOPLIST.xls__SHOPLIST_xls_450"/>
      <sheetName val="_SHOPLIST.xls__SHOPLIST_xls_451"/>
      <sheetName val="_SHOPLIST.xls__SHOPLIST_xls_452"/>
      <sheetName val="_SHOPLIST.xls__SHOPLIST_xls_453"/>
      <sheetName val="_SHOPLIST.xls__SHOPLIST_xls_454"/>
      <sheetName val="_SHOPLIST.xls__SHOPLIST_xls_455"/>
      <sheetName val="_SHOPLIST.xls__SHOPLIST_xls_456"/>
      <sheetName val="_SHOPLIST.xls__SHOPLIST_xls_457"/>
      <sheetName val="_SHOPLIST.xls__SHOPLIST_xls_458"/>
      <sheetName val="_SHOPLIST.xls__SHOPLIST_xls_459"/>
      <sheetName val="_SHOPLIST.xls__SHOPLIST_xls_460"/>
      <sheetName val="_SHOPLIST.xls__SHOPLIST_xls_461"/>
      <sheetName val="_SHOPLIST.xls_70_x005f_x005f_x005f_x0000__4"/>
      <sheetName val="_SHOPLIST.xls__SHOPLIST_xls_462"/>
      <sheetName val="_SHOPLIST.xls__SHOPLIST_xls_463"/>
      <sheetName val="_SHOPLIST.xls_70_x005f_x005f_x005f_x0000__3"/>
      <sheetName val="_SHOPLIST.xls__SHOPLIST_xls_318"/>
      <sheetName val="_SHOPLIST.xls__SHOPLIST_xls_319"/>
      <sheetName val="_SHOPLIST.xls__VWVU))tÏØ0__20"/>
      <sheetName val="_SHOPLIST_xls__SH2"/>
      <sheetName val="_SHOPLIST_xls_70_2"/>
      <sheetName val="_SHOPLIST_xls__VWVU))tÏØ0_104"/>
      <sheetName val="_SHOPLIST_xls__SH3"/>
      <sheetName val="_SHOPLIST_xls_70_3"/>
      <sheetName val="_SHOPLIST_xls__VWVU))tÏØ0_105"/>
      <sheetName val="_SHOPLIST_xls__VWVU))tÏØ0_106"/>
      <sheetName val="_SHOPLIST_xls__VWVU))tÏØ0_107"/>
      <sheetName val="_SHOPLIST_xls_70,_0s«iÆøí¬3"/>
      <sheetName val="_SHOPLIST_xls__VW"/>
      <sheetName val="_SHOPLIST.xls_70,_0s«iÆøí¬i4"/>
      <sheetName val="_SHOPLIST.xls_70,_0s«iÆøí¬i5"/>
      <sheetName val="_SHOPLIST_xls_70___0_s__i_____2"/>
      <sheetName val="_SHOPLIST_xls__VW__VU_________2"/>
      <sheetName val="_SHOPLIST_xls__VW__VU_________3"/>
      <sheetName val="_SHOPLIST_xls_70___0_s__i_____3"/>
      <sheetName val="_SHOPLIST.xls_70___0_s__i____14"/>
      <sheetName val="_SHOPLIST.xls__VW__VU________10"/>
      <sheetName val="_SHOPLIST.xls__VW__VU________11"/>
      <sheetName val="_SHOPLIST.xls_70_x005f_x0000___0_x0_6"/>
      <sheetName val="_SHOPLIST.xls_70___0_s__i____15"/>
      <sheetName val="_SHOPLIST.xls__SHOPLIST_xls_464"/>
      <sheetName val="_SHOPLIST.xls__SHOPLIST_xls_465"/>
      <sheetName val="_SHOPLIST.xls_70___0_s__i____16"/>
      <sheetName val="_SHOPLIST.xls__SHOPLIST_xls_466"/>
      <sheetName val="_SHOPLIST.xls__SHOPLIST_xls_467"/>
      <sheetName val="_SHOPLIST.xls__SHOPLIST_xls_468"/>
      <sheetName val="_SHOPLIST.xls__SHOPLIST_xls_469"/>
      <sheetName val="_SHOPLIST.xls__SHOPLIST_xls_470"/>
      <sheetName val="_SHOPLIST.xls__SHOPLIST_xls_471"/>
      <sheetName val="_SHOPLIST.xls__SHOPLIST_xls_472"/>
      <sheetName val="_SHOPLIST.xls__SHOPLIST_xls_473"/>
      <sheetName val="_SHOPLIST.xls__SHOPLIST_xls_474"/>
      <sheetName val="_SHOPLIST.xls__SHOPLIST_xls_475"/>
      <sheetName val="_SHOPLIST.xls__SHOPLIST_xls_476"/>
      <sheetName val="_SHOPLIST.xls__SHOPLIST_xls_477"/>
      <sheetName val="_SHOPLIST.xls__SHOPLIST_xls_478"/>
      <sheetName val="_SHOPLIST.xls__SHOPLIST_xls_479"/>
      <sheetName val="_SHOPLIST.xls__SHOPLIST_xls_480"/>
      <sheetName val="_SHOPLIST.xls__SHOPLIST_xls_481"/>
      <sheetName val="_SHOPLIST.xls__SHOPLIST_xls_482"/>
      <sheetName val="_SHOPLIST.xls__SHOPLIST_xls_483"/>
      <sheetName val="_SHOPLIST.xls__SHOPLIST_xls_484"/>
      <sheetName val="_SHOPLIST.xls__SHOPLIST_xls_485"/>
      <sheetName val="_SHOPLIST.xls__SHOPLIST_xls_486"/>
      <sheetName val="_SHOPLIST.xls__SHOPLIST_xls_487"/>
      <sheetName val="_SHOPLIST.xls__SHOPLIST_xls_488"/>
      <sheetName val="_SHOPLIST.xls__SHOPLIST_xls_489"/>
      <sheetName val="_SHOPLIST.xls__SHOPLIST_xls_490"/>
      <sheetName val="_SHOPLIST.xls__SHOPLIST_xls_491"/>
      <sheetName val="_SHOPLIST.xls__SHOPLIST_xls_492"/>
      <sheetName val="_SHOPLIST.xls__SHOPLIST_xls_493"/>
      <sheetName val="_SHOPLIST.xls__SHOPLIST_xls_494"/>
      <sheetName val="_SHOPLIST.xls__SHOPLIST_xls_495"/>
      <sheetName val="_SHOPLIST.xls__SHOPLIST_xls_496"/>
      <sheetName val="_SHOPLIST.xls__SHOPLIST_xls_497"/>
      <sheetName val="_SHOPLIST.xls__SHOPLIST_xls_498"/>
      <sheetName val="_SHOPLIST.xls__SHOPLIST_xls_499"/>
      <sheetName val="_SHOPLIST.xls__SHOPLIST_xls_500"/>
      <sheetName val="_SHOPLIST.xls__SHOPLIST_xls_501"/>
      <sheetName val="_SHOPLIST.xls__SHOPLIST_xls_502"/>
      <sheetName val="_SHOPLIST.xls__SHOPLIST_xls_503"/>
      <sheetName val="_SHOPLIST.xls__SHOPLIST_xls_504"/>
      <sheetName val="_SHOPLIST.xls__SHOPLIST_xls_505"/>
      <sheetName val="_SHOPLIST.xls__SHOPLIST_xls_506"/>
      <sheetName val="_SHOPLIST.xls__SHOPLIST_xls_507"/>
      <sheetName val="_SHOPLIST.xls__SHOPLIST_xls_508"/>
      <sheetName val="_SHOPLIST.xls__SHOPLIST_xls_509"/>
      <sheetName val="_SHOPLIST.xls__SHOPLIST_xls_510"/>
      <sheetName val="_SHOPLIST.xls__SHOPLIST_xls_511"/>
      <sheetName val="_SHOPLIST.xls__SHOPLIST_xls_512"/>
      <sheetName val="_SHOPLIST.xls__SHOPLIST_xls_513"/>
      <sheetName val="_SHOPLIST.xls__SHOPLIST_xls_514"/>
      <sheetName val="_SHOPLIST.xls__SHOPLIST_xls_515"/>
      <sheetName val="_SHOPLIST.xls__SHOPLIST_xls_516"/>
      <sheetName val="_SHOPLIST.xls__SHOPLIST_xls_517"/>
      <sheetName val="_SHOPLIST.xls__SHOPLIST_xls_518"/>
      <sheetName val="_SHOPLIST.xls__SHOPLIST_xls_519"/>
      <sheetName val="_SHOPLIST.xls__SHOPLIST_xls_520"/>
      <sheetName val="_SHOPLIST.xls__SHOPLIST_xls_521"/>
      <sheetName val="_SHOPLIST.xls__SHOPLIST_xls_522"/>
      <sheetName val="_SHOPLIST.xls__SHOPLIST_xls_523"/>
      <sheetName val="_SHOPLIST.xls__SHOPLIST_xls_524"/>
      <sheetName val="_SHOPLIST.xls__SHOPLIST_xls_525"/>
      <sheetName val="_SHOPLIST.xls__SHOPLIST_xls_526"/>
      <sheetName val="_SHOPLIST.xls__SHOPLIST_xls_527"/>
      <sheetName val="_SHOPLIST.xls__SHOPLIST_xls_528"/>
      <sheetName val="_SHOPLIST.xls__SHOPLIST_xls_529"/>
      <sheetName val="_SHOPLIST.xls__SHOPLIST_xls_530"/>
      <sheetName val="_SHOPLIST.xls__SHOPLIST_xls_531"/>
      <sheetName val="_SHOPLIST.xls__SHOPLIST_xls_532"/>
      <sheetName val="_SHOPLIST.xls__SHOPLIST_xls_533"/>
      <sheetName val="_SHOPLIST.xls__SHOPLIST_xls_534"/>
      <sheetName val="_SHOPLIST.xls__SHOPLIST_xls_535"/>
      <sheetName val="_SHOPLIST.xls__SHOPLIST_xls_536"/>
      <sheetName val="_SHOPLIST.xls__SHOPLIST_xls_537"/>
      <sheetName val="_SHOPLIST.xls__SHOPLIST_xls_538"/>
      <sheetName val="_SHOPLIST.xls__SHOPLIST_xls_539"/>
      <sheetName val="_SHOPLIST.xls__SHOPLIST_xls_540"/>
      <sheetName val="_SHOPLIST.xls__SHOPLIST_xls_541"/>
      <sheetName val="_SHOPLIST.xls__SHOPLIST_xls_542"/>
      <sheetName val="_SHOPLIST.xls__SHOPLIST_xls_543"/>
      <sheetName val="_SHOPLIST.xls__SHOPLIST_xls_544"/>
      <sheetName val="_SHOPLIST.xls__SHOPLIST_xls_545"/>
      <sheetName val="_SHOPLIST.xls__SHOPLIST_xls_546"/>
      <sheetName val="_SHOPLIST.xls__SHOPLIST_xls_547"/>
      <sheetName val="_SHOPLIST.xls__SHOPLIST_xls_548"/>
      <sheetName val="_SHOPLIST.xls__SHOPLIST_xls_549"/>
      <sheetName val="_SHOPLIST.xls__SHOPLIST_xls_550"/>
      <sheetName val="_SHOPLIST.xls__SHOPLIST_xls_551"/>
      <sheetName val="_SHOPLIST.xls__SHOPLIST_xls_552"/>
      <sheetName val="_SHOPLIST.xls__SHOPLIST_xls_553"/>
      <sheetName val="_SHOPLIST.xls__SHOPLIST_xls_554"/>
      <sheetName val="_SHOPLIST.xls__SHOPLIST_xls_555"/>
      <sheetName val="_SHOPLIST.xls__SHOPLIST_xls_556"/>
      <sheetName val="_SHOPLIST.xls__SHOPLIST_xls_557"/>
      <sheetName val="_SHOPLIST.xls__SHOPLIST_xls_558"/>
      <sheetName val="_SHOPLIST.xls__SHOPLIST_xls_559"/>
      <sheetName val="_SHOPLIST.xls__SHOPLIST_xls_560"/>
      <sheetName val="_SHOPLIST.xls__SHOPLIST_xls_561"/>
      <sheetName val="_SHOPLIST.xls__SHOPLIST_xls_562"/>
      <sheetName val="_SHOPLIST.xls__SHOPLIST_xls_563"/>
      <sheetName val="_SHOPLIST.xls__SHOPLIST_xls_564"/>
      <sheetName val="_SHOPLIST.xls__SHOPLIST_xls_565"/>
      <sheetName val="_SHOPLIST.xls__SHOPLIST_xls_566"/>
      <sheetName val="_SHOPLIST.xls__SHOPLIST_xls_567"/>
      <sheetName val="_SHOPLIST.xls__SHOPLIST_xls_568"/>
      <sheetName val="_SHOPLIST.xls__SHOPLIST_xls_569"/>
      <sheetName val="_SHOPLIST.xls__SHOPLIST_xls_570"/>
      <sheetName val="_SHOPLIST.xls__SHOPLIST_xls_571"/>
      <sheetName val="_SHOPLIST.xls__SHOPLIST_xls_572"/>
      <sheetName val="_SHOPLIST.xls__SHOPLIST_xls_573"/>
      <sheetName val="_SHOPLIST.xls__SHOPLIST_xls_574"/>
      <sheetName val="_SHOPLIST.xls__SHOPLIST_xls_575"/>
      <sheetName val="_SHOPLIST.xls__SHOPLIST_xls_576"/>
      <sheetName val="_SHOPLIST.xls__SHOPLIST_xls_577"/>
      <sheetName val="_SHOPLIST.xls__SHOPLIST_xls_578"/>
      <sheetName val="_SHOPLIST.xls__SHOPLIST_xls_579"/>
      <sheetName val="_SHOPLIST.xls__SHOPLIST_xls_580"/>
      <sheetName val="_SHOPLIST.xls__SHOPLIST_xls_581"/>
      <sheetName val="_SHOPLIST.xls__SHOPLIST_xls_582"/>
      <sheetName val="_SHOPLIST.xls__SHOPLIST_xls_583"/>
      <sheetName val="_SHOPLIST.xls__SHOPLIST_xls_584"/>
      <sheetName val="_SHOPLIST.xls__SHOPLIST_xls_585"/>
      <sheetName val="_SHOPLIST.xls__SHOPLIST_xls_586"/>
      <sheetName val="_SHOPLIST.xls__SHOPLIST_xls_587"/>
      <sheetName val="_SHOPLIST.xls__SHOPLIST_xls_588"/>
      <sheetName val="_SHOPLIST.xls__SHOPLIST_xls_589"/>
      <sheetName val="_SHOPLIST.xls__SHOPLIST_xls_590"/>
      <sheetName val="_SHOPLIST.xls__SHOPLIST_xls_591"/>
      <sheetName val="_SHOPLIST.xls__SHOPLIST_xls_592"/>
      <sheetName val="_SHOPLIST.xls__SHOPLIST_xls_593"/>
      <sheetName val="_SHOPLIST.xls__SHOPLIST_xls_594"/>
      <sheetName val="_SHOPLIST.xls__SHOPLIST_xls_595"/>
      <sheetName val="_SHOPLIST.xls__SHOPLIST_xls_596"/>
      <sheetName val="_SHOPLIST.xls__SHOPLIST_xls_597"/>
      <sheetName val="_SHOPLIST.xls__SHOPLIST_xls_598"/>
      <sheetName val="_SHOPLIST.xls__SHOPLIST_xls_599"/>
      <sheetName val="_SHOPLIST.xls__SHOPLIST_xls_600"/>
      <sheetName val="_SHOPLIST.xls__SHOPLIST_xls_601"/>
      <sheetName val="_SHOPLIST.xls__SHOPLIST_xls_602"/>
      <sheetName val="_SHOPLIST.xls__SHOPLIST_xls_603"/>
      <sheetName val="_SHOPLIST.xls_70_x005f_x005f_x005f_x0000__5"/>
      <sheetName val="_SHOPLIST.xls__SHOPLIST_xls_604"/>
      <sheetName val="_SHOPLIST.xls__SHOPLIST_xls_605"/>
      <sheetName val="_SHOPLIST.xls__SHOPLIST_xls_606"/>
      <sheetName val="_SHOPLIST.xls__SHOPLIST_xls_607"/>
      <sheetName val="_SHOPLIST.xls__SHOPLIST_xls_608"/>
      <sheetName val="_SHOPLIST.xls__SHOPLIST_xls_609"/>
      <sheetName val="_SHOPLIST.xls_70___0_s__i____17"/>
      <sheetName val="_SHOPLIST.xls__SHOPLIST_xls_756"/>
      <sheetName val="_SHOPLIST.xls__VW__VU________12"/>
      <sheetName val="_SHOPLIST.xls__VW__VU________13"/>
      <sheetName val="_SHOPLIST.xls__SHOPLIST_xls_757"/>
      <sheetName val="_SHOPLIST.xls__SHOPLIST_xls_758"/>
      <sheetName val="_SHOPLIST.xls__SHOPLIST_xls_759"/>
      <sheetName val="_SHOPLIST.xls__SHOPLIST_xls_760"/>
      <sheetName val="_SHOPLIST.xls__SHOPLIST_xls_761"/>
      <sheetName val="_SHOPLIST.xls_70___0_s__i____18"/>
      <sheetName val="_SHOPLIST.xls_70_x005f_x0000___0_x0_7"/>
      <sheetName val="_SHOPLIST.xls__SHOPLIST_xls_610"/>
      <sheetName val="_SHOPLIST.xls__SHOPLIST_xls_611"/>
      <sheetName val="_SHOPLIST.xls_70___0_s__i____19"/>
      <sheetName val="_SHOPLIST.xls__SHOPLIST_xls_762"/>
      <sheetName val="_SHOPLIST.xls__SHOPLIST_xls_763"/>
      <sheetName val="_SHOPLIST.xls__SHOPLIST_xls_612"/>
      <sheetName val="_SHOPLIST.xls__SHOPLIST_xls_613"/>
      <sheetName val="_SHOPLIST.xls__SHOPLIST_xls_764"/>
      <sheetName val="_SHOPLIST.xls__SHOPLIST_xls_614"/>
      <sheetName val="_SHOPLIST.xls__SHOPLIST_xls_615"/>
      <sheetName val="_SHOPLIST.xls__SHOPLIST_xls_616"/>
      <sheetName val="_SHOPLIST.xls__SHOPLIST_xls_617"/>
      <sheetName val="_SHOPLIST.xls__SHOPLIST_xls_618"/>
      <sheetName val="_SHOPLIST.xls__SHOPLIST_xls_619"/>
      <sheetName val="_SHOPLIST.xls__SHOPLIST_xls_620"/>
      <sheetName val="_SHOPLIST.xls__SHOPLIST_xls_621"/>
      <sheetName val="_SHOPLIST.xls__SHOPLIST_xls_622"/>
      <sheetName val="_SHOPLIST.xls__SHOPLIST_xls_623"/>
      <sheetName val="_SHOPLIST.xls__SHOPLIST_xls_765"/>
      <sheetName val="_SHOPLIST.xls__SHOPLIST_xls_624"/>
      <sheetName val="_SHOPLIST.xls__SHOPLIST_xls_625"/>
      <sheetName val="_SHOPLIST.xls__SHOPLIST_xls_766"/>
      <sheetName val="_SHOPLIST.xls__SHOPLIST_xls_626"/>
      <sheetName val="_SHOPLIST.xls__SHOPLIST_xls_767"/>
      <sheetName val="_SHOPLIST.xls__SHOPLIST_xls_627"/>
      <sheetName val="_SHOPLIST.xls__SHOPLIST_xls_628"/>
      <sheetName val="_SHOPLIST.xls__SHOPLIST_xls_629"/>
      <sheetName val="_SHOPLIST.xls__SHOPLIST_xls_630"/>
      <sheetName val="_SHOPLIST.xls__SHOPLIST_xls_768"/>
      <sheetName val="_SHOPLIST.xls__SHOPLIST_xls_769"/>
      <sheetName val="_SHOPLIST.xls__SHOPLIST_xls_631"/>
      <sheetName val="_SHOPLIST.xls__SHOPLIST_xls_770"/>
      <sheetName val="_SHOPLIST.xls__SHOPLIST_xls_632"/>
      <sheetName val="_SHOPLIST.xls__SHOPLIST_xls_633"/>
      <sheetName val="_SHOPLIST.xls__SHOPLIST_xls_634"/>
      <sheetName val="_SHOPLIST.xls__SHOPLIST_xls_635"/>
      <sheetName val="_SHOPLIST.xls__SHOPLIST_xls_636"/>
      <sheetName val="_SHOPLIST.xls__SHOPLIST_xls_637"/>
      <sheetName val="_SHOPLIST.xls__SHOPLIST_xls_638"/>
      <sheetName val="_SHOPLIST.xls__SHOPLIST_xls_639"/>
      <sheetName val="_SHOPLIST.xls__SHOPLIST_xls_640"/>
      <sheetName val="_SHOPLIST.xls__SHOPLIST_xls_641"/>
      <sheetName val="_SHOPLIST.xls__SHOPLIST_xls_642"/>
      <sheetName val="_SHOPLIST.xls__SHOPLIST_xls_643"/>
      <sheetName val="_SHOPLIST.xls__SHOPLIST_xls_771"/>
      <sheetName val="_SHOPLIST.xls__SHOPLIST_xls_772"/>
      <sheetName val="_SHOPLIST.xls__SHOPLIST_xls_644"/>
      <sheetName val="_SHOPLIST.xls__SHOPLIST_xls_645"/>
      <sheetName val="_SHOPLIST.xls__SHOPLIST_xls_646"/>
      <sheetName val="_SHOPLIST.xls__SHOPLIST_xls_647"/>
      <sheetName val="_SHOPLIST.xls__SHOPLIST_xls_648"/>
      <sheetName val="_SHOPLIST.xls__SHOPLIST_xls_649"/>
      <sheetName val="_SHOPLIST.xls__SHOPLIST_xls_650"/>
      <sheetName val="_SHOPLIST.xls__SHOPLIST_xls_651"/>
      <sheetName val="_SHOPLIST.xls__SHOPLIST_xls_652"/>
      <sheetName val="_SHOPLIST.xls__SHOPLIST_xls_653"/>
      <sheetName val="_SHOPLIST.xls__SHOPLIST_xls_654"/>
      <sheetName val="_SHOPLIST.xls__SHOPLIST_xls_655"/>
      <sheetName val="_SHOPLIST.xls__SHOPLIST_xls_656"/>
      <sheetName val="_SHOPLIST.xls__SHOPLIST_xls_773"/>
      <sheetName val="_SHOPLIST.xls__SHOPLIST_xls_657"/>
      <sheetName val="_SHOPLIST.xls__SHOPLIST_xls_774"/>
      <sheetName val="_SHOPLIST.xls__SHOPLIST_xls_658"/>
      <sheetName val="_SHOPLIST.xls__SHOPLIST_xls_659"/>
      <sheetName val="_SHOPLIST.xls__SHOPLIST_xls_660"/>
      <sheetName val="_SHOPLIST.xls__SHOPLIST_xls_661"/>
      <sheetName val="_SHOPLIST.xls__SHOPLIST_xls_662"/>
      <sheetName val="_SHOPLIST.xls__SHOPLIST_xls_663"/>
      <sheetName val="_SHOPLIST.xls__SHOPLIST_xls_664"/>
      <sheetName val="_SHOPLIST.xls__SHOPLIST_xls_665"/>
      <sheetName val="_SHOPLIST.xls__SHOPLIST_xls_666"/>
      <sheetName val="_SHOPLIST.xls__SHOPLIST_xls_667"/>
      <sheetName val="_SHOPLIST.xls__SHOPLIST_xls_668"/>
      <sheetName val="_SHOPLIST.xls__SHOPLIST_xls_669"/>
      <sheetName val="_SHOPLIST.xls__SHOPLIST_xls_670"/>
      <sheetName val="_SHOPLIST.xls__SHOPLIST_xls_775"/>
      <sheetName val="_SHOPLIST.xls__SHOPLIST_xls_671"/>
      <sheetName val="_SHOPLIST.xls__SHOPLIST_xls_672"/>
      <sheetName val="_SHOPLIST.xls__SHOPLIST_xls_673"/>
      <sheetName val="_SHOPLIST.xls__SHOPLIST_xls_674"/>
      <sheetName val="_SHOPLIST.xls__SHOPLIST_xls_776"/>
      <sheetName val="_SHOPLIST.xls__SHOPLIST_xls_675"/>
      <sheetName val="_SHOPLIST.xls__SHOPLIST_xls_676"/>
      <sheetName val="_SHOPLIST.xls__SHOPLIST_xls_677"/>
      <sheetName val="_SHOPLIST.xls__SHOPLIST_xls_678"/>
      <sheetName val="_SHOPLIST.xls__SHOPLIST_xls_679"/>
      <sheetName val="_SHOPLIST.xls__SHOPLIST_xls_680"/>
      <sheetName val="_SHOPLIST.xls__SHOPLIST_xls_681"/>
      <sheetName val="_SHOPLIST.xls__SHOPLIST_xls_682"/>
      <sheetName val="_SHOPLIST.xls__SHOPLIST_xls_777"/>
      <sheetName val="_SHOPLIST.xls__SHOPLIST_xls_683"/>
      <sheetName val="_SHOPLIST.xls__SHOPLIST_xls_684"/>
      <sheetName val="_SHOPLIST.xls__SHOPLIST_xls_685"/>
      <sheetName val="_SHOPLIST.xls__SHOPLIST_xls_686"/>
      <sheetName val="_SHOPLIST.xls__SHOPLIST_xls_687"/>
      <sheetName val="_SHOPLIST.xls__SHOPLIST_xls_688"/>
      <sheetName val="_SHOPLIST.xls__SHOPLIST_xls_689"/>
      <sheetName val="_SHOPLIST.xls__SHOPLIST_xls_778"/>
      <sheetName val="_SHOPLIST.xls__SHOPLIST_xls_779"/>
      <sheetName val="_SHOPLIST.xls__SHOPLIST_xls_690"/>
      <sheetName val="_SHOPLIST.xls__SHOPLIST_xls_691"/>
      <sheetName val="_SHOPLIST.xls__SHOPLIST_xls_692"/>
      <sheetName val="_SHOPLIST.xls__SHOPLIST_xls_693"/>
      <sheetName val="_SHOPLIST.xls__SHOPLIST_xls_694"/>
      <sheetName val="_SHOPLIST.xls__SHOPLIST_xls_695"/>
      <sheetName val="_SHOPLIST.xls__SHOPLIST_xls_696"/>
      <sheetName val="_SHOPLIST.xls__SHOPLIST_xls_697"/>
      <sheetName val="_SHOPLIST.xls__SHOPLIST_xls_698"/>
      <sheetName val="_SHOPLIST.xls__SHOPLIST_xls_780"/>
      <sheetName val="_SHOPLIST.xls__SHOPLIST_xls_699"/>
      <sheetName val="_SHOPLIST.xls__SHOPLIST_xls_700"/>
      <sheetName val="_SHOPLIST.xls__SHOPLIST_xls_701"/>
      <sheetName val="_SHOPLIST.xls__SHOPLIST_xls_702"/>
      <sheetName val="_SHOPLIST.xls__SHOPLIST_xls_703"/>
      <sheetName val="_SHOPLIST.xls__SHOPLIST_xls_704"/>
      <sheetName val="_SHOPLIST.xls__SHOPLIST_xls_705"/>
      <sheetName val="_SHOPLIST.xls__SHOPLIST_xls_706"/>
      <sheetName val="_SHOPLIST.xls__SHOPLIST_xls_707"/>
      <sheetName val="_SHOPLIST.xls__SHOPLIST_xls_708"/>
      <sheetName val="_SHOPLIST.xls__SHOPLIST_xls_709"/>
      <sheetName val="_SHOPLIST.xls__SHOPLIST_xls_710"/>
      <sheetName val="_SHOPLIST.xls__SHOPLIST_xls_711"/>
      <sheetName val="_SHOPLIST.xls__SHOPLIST_xls_712"/>
      <sheetName val="_SHOPLIST.xls__SHOPLIST_xls_713"/>
      <sheetName val="_SHOPLIST.xls__SHOPLIST_xls_714"/>
      <sheetName val="_SHOPLIST.xls__SHOPLIST_xls_715"/>
      <sheetName val="_SHOPLIST.xls__SHOPLIST_xls_716"/>
      <sheetName val="_SHOPLIST.xls__SHOPLIST_xls_781"/>
      <sheetName val="_SHOPLIST.xls__SHOPLIST_xls_717"/>
      <sheetName val="_SHOPLIST.xls__SHOPLIST_xls_718"/>
      <sheetName val="_SHOPLIST.xls__SHOPLIST_xls_719"/>
      <sheetName val="_SHOPLIST.xls__SHOPLIST_xls_720"/>
      <sheetName val="_SHOPLIST.xls__SHOPLIST_xls_721"/>
      <sheetName val="_SHOPLIST.xls__SHOPLIST_xls_722"/>
      <sheetName val="_SHOPLIST.xls__SHOPLIST_xls_723"/>
      <sheetName val="_SHOPLIST.xls__SHOPLIST_xls_724"/>
      <sheetName val="_SHOPLIST.xls__SHOPLIST_xls_725"/>
      <sheetName val="_SHOPLIST.xls__SHOPLIST_xls_782"/>
      <sheetName val="_SHOPLIST.xls__SHOPLIST_xls_726"/>
      <sheetName val="_SHOPLIST.xls__SHOPLIST_xls_727"/>
      <sheetName val="_SHOPLIST.xls__SHOPLIST_xls_728"/>
      <sheetName val="_SHOPLIST.xls__SHOPLIST_xls_729"/>
      <sheetName val="_SHOPLIST.xls__SHOPLIST_xls_730"/>
      <sheetName val="_SHOPLIST.xls__SHOPLIST_xls_731"/>
      <sheetName val="_SHOPLIST.xls__SHOPLIST_xls_732"/>
      <sheetName val="_SHOPLIST.xls__SHOPLIST_xls_733"/>
      <sheetName val="_SHOPLIST.xls__SHOPLIST_xls_734"/>
      <sheetName val="_SHOPLIST.xls__SHOPLIST_xls_783"/>
      <sheetName val="_SHOPLIST.xls__SHOPLIST_xls_735"/>
      <sheetName val="_SHOPLIST.xls__SHOPLIST_xls_736"/>
      <sheetName val="_SHOPLIST.xls__SHOPLIST_xls_737"/>
      <sheetName val="_SHOPLIST.xls__SHOPLIST_xls_738"/>
      <sheetName val="_SHOPLIST.xls__SHOPLIST_xls_739"/>
      <sheetName val="_SHOPLIST.xls__SHOPLIST_xls_740"/>
      <sheetName val="_SHOPLIST.xls__SHOPLIST_xls_741"/>
      <sheetName val="_SHOPLIST.xls__SHOPLIST_xls_742"/>
      <sheetName val="_SHOPLIST.xls__SHOPLIST_xls_743"/>
      <sheetName val="_SHOPLIST.xls__SHOPLIST_xls_744"/>
      <sheetName val="_SHOPLIST.xls__SHOPLIST_xls_745"/>
      <sheetName val="_SHOPLIST.xls__SHOPLIST_xls_746"/>
      <sheetName val="_SHOPLIST.xls__SHOPLIST_xls_747"/>
      <sheetName val="_SHOPLIST.xls__SHOPLIST_xls_748"/>
      <sheetName val="_SHOPLIST.xls__SHOPLIST_xls_749"/>
      <sheetName val="_SHOPLIST.xls__SHOPLIST_xls_784"/>
      <sheetName val="_SHOPLIST.xls__SHOPLIST_xls_785"/>
      <sheetName val="_SHOPLIST.xls__SHOPLIST_xls_786"/>
      <sheetName val="_SHOPLIST.xls__SHOPLIST_xls_787"/>
      <sheetName val="_SHOPLIST.xls_70_x005f_x005f_x005f_x0000__6"/>
      <sheetName val="_SHOPLIST.xls__SHOPLIST_xls_750"/>
      <sheetName val="_SHOPLIST.xls__SHOPLIST_xls_751"/>
      <sheetName val="_SHOPLIST.xls__SHOPLIST_xls_752"/>
      <sheetName val="_SHOPLIST.xls__SHOPLIST_xls_753"/>
      <sheetName val="_SHOPLIST.xls__SHOPLIST_xls_754"/>
      <sheetName val="_SHOPLIST.xls__SHOPLIST_xls_755"/>
      <sheetName val="_SHOPLIST.xls_70___0_s__i____20"/>
      <sheetName val="_SHOPLIST.xls__SHOPLIST_xls_788"/>
      <sheetName val="_SHOPLIST.xls_70___0_s__i____21"/>
      <sheetName val="_SHOPLIST.xls__VW__VU________14"/>
      <sheetName val="_SHOPLIST.xls__VW__VU________15"/>
      <sheetName val="_SHOPLIST.xls_70_x005f_x0000___0_x0_8"/>
      <sheetName val="_SHOPLIST.xls_70___0_s__i____22"/>
      <sheetName val="_SHOPLIST.xls__SHOPLIST_xls_789"/>
      <sheetName val="_SHOPLIST.xls_70___0_s__i____23"/>
      <sheetName val="_SHOPLIST.xls__SHOPLIST_xls_790"/>
      <sheetName val="_SHOPLIST.xls__SHOPLIST_xls_791"/>
      <sheetName val="_SHOPLIST.xls__SHOPLIST_xls_792"/>
      <sheetName val="_SHOPLIST.xls__SHOPLIST_xls_793"/>
      <sheetName val="_SHOPLIST.xls__SHOPLIST_xls_794"/>
      <sheetName val="_SHOPLIST.xls__SHOPLIST_xls_795"/>
      <sheetName val="_SHOPLIST.xls__SHOPLIST_xls_796"/>
      <sheetName val="_SHOPLIST.xls__SHOPLIST_xls_797"/>
      <sheetName val="_SHOPLIST.xls__SHOPLIST_xls_798"/>
      <sheetName val="_SHOPLIST.xls__SHOPLIST_xls_799"/>
      <sheetName val="_SHOPLIST.xls__SHOPLIST_xls_800"/>
      <sheetName val="_SHOPLIST.xls__SHOPLIST_xls_801"/>
      <sheetName val="_SHOPLIST.xls__SHOPLIST_xls_802"/>
      <sheetName val="_SHOPLIST.xls__SHOPLIST_xls_803"/>
      <sheetName val="_SHOPLIST.xls__SHOPLIST_xls_804"/>
      <sheetName val="_SHOPLIST.xls__SHOPLIST_xls_805"/>
      <sheetName val="_SHOPLIST.xls__SHOPLIST_xls_806"/>
      <sheetName val="_SHOPLIST.xls__SHOPLIST_xls_807"/>
      <sheetName val="_SHOPLIST.xls__SHOPLIST_xls_808"/>
      <sheetName val="_SHOPLIST.xls__SHOPLIST_xls_809"/>
      <sheetName val="_SHOPLIST.xls__SHOPLIST_xls_810"/>
      <sheetName val="_SHOPLIST.xls__SHOPLIST_xls_811"/>
      <sheetName val="_SHOPLIST.xls__SHOPLIST_xls_812"/>
      <sheetName val="_SHOPLIST.xls__SHOPLIST_xls_813"/>
      <sheetName val="_SHOPLIST.xls__SHOPLIST_xls_814"/>
      <sheetName val="_SHOPLIST.xls__SHOPLIST_xls_815"/>
      <sheetName val="_SHOPLIST.xls__SHOPLIST_xls_816"/>
      <sheetName val="_SHOPLIST.xls__SHOPLIST_xls_817"/>
      <sheetName val="_SHOPLIST.xls__SHOPLIST_xls_818"/>
      <sheetName val="_SHOPLIST.xls__SHOPLIST_xls_819"/>
      <sheetName val="_SHOPLIST.xls__SHOPLIST_xls_820"/>
      <sheetName val="_SHOPLIST.xls__SHOPLIST_xls_821"/>
      <sheetName val="_SHOPLIST.xls__SHOPLIST_xls_822"/>
      <sheetName val="_SHOPLIST.xls__SHOPLIST_xls_823"/>
      <sheetName val="_SHOPLIST.xls__SHOPLIST_xls_824"/>
      <sheetName val="_SHOPLIST.xls__SHOPLIST_xls_825"/>
      <sheetName val="_SHOPLIST.xls__SHOPLIST_xls_826"/>
      <sheetName val="_SHOPLIST.xls__SHOPLIST_xls_827"/>
      <sheetName val="_SHOPLIST.xls__SHOPLIST_xls_828"/>
      <sheetName val="_SHOPLIST.xls__SHOPLIST_xls_829"/>
      <sheetName val="_SHOPLIST.xls__SHOPLIST_xls_830"/>
      <sheetName val="_SHOPLIST.xls__SHOPLIST_xls_831"/>
      <sheetName val="_SHOPLIST.xls__SHOPLIST_xls_832"/>
      <sheetName val="_SHOPLIST.xls__SHOPLIST_xls_833"/>
      <sheetName val="_SHOPLIST.xls__SHOPLIST_xls_834"/>
      <sheetName val="_SHOPLIST.xls__SHOPLIST_xls_835"/>
      <sheetName val="_SHOPLIST.xls__SHOPLIST_xls_836"/>
      <sheetName val="_SHOPLIST.xls__SHOPLIST_xls_837"/>
      <sheetName val="_SHOPLIST.xls__SHOPLIST_xls_838"/>
      <sheetName val="_SHOPLIST.xls__SHOPLIST_xls_839"/>
      <sheetName val="_SHOPLIST.xls__SHOPLIST_xls_840"/>
      <sheetName val="_SHOPLIST.xls__SHOPLIST_xls_841"/>
      <sheetName val="_SHOPLIST.xls__SHOPLIST_xls_842"/>
      <sheetName val="_SHOPLIST.xls__SHOPLIST_xls_843"/>
      <sheetName val="_SHOPLIST.xls__SHOPLIST_xls_844"/>
      <sheetName val="_SHOPLIST.xls__SHOPLIST_xls_845"/>
      <sheetName val="_SHOPLIST.xls__SHOPLIST_xls_846"/>
      <sheetName val="_SHOPLIST.xls__SHOPLIST_xls_847"/>
      <sheetName val="_SHOPLIST.xls__SHOPLIST_xls_848"/>
      <sheetName val="_SHOPLIST.xls__SHOPLIST_xls_849"/>
      <sheetName val="_SHOPLIST.xls__SHOPLIST_xls_850"/>
      <sheetName val="_SHOPLIST.xls__SHOPLIST_xls_851"/>
      <sheetName val="_SHOPLIST.xls__SHOPLIST_xls_852"/>
      <sheetName val="_SHOPLIST.xls__SHOPLIST_xls_853"/>
      <sheetName val="_SHOPLIST.xls__SHOPLIST_xls_854"/>
      <sheetName val="_SHOPLIST.xls__SHOPLIST_xls_855"/>
      <sheetName val="_SHOPLIST.xls__SHOPLIST_xls_856"/>
      <sheetName val="_SHOPLIST.xls__SHOPLIST_xls_857"/>
      <sheetName val="_SHOPLIST.xls__SHOPLIST_xls_858"/>
      <sheetName val="_SHOPLIST.xls__SHOPLIST_xls_859"/>
      <sheetName val="_SHOPLIST.xls__SHOPLIST_xls_860"/>
      <sheetName val="_SHOPLIST.xls__SHOPLIST_xls_861"/>
      <sheetName val="_SHOPLIST.xls__SHOPLIST_xls_862"/>
      <sheetName val="_SHOPLIST.xls__SHOPLIST_xls_863"/>
      <sheetName val="_SHOPLIST.xls__SHOPLIST_xls_864"/>
      <sheetName val="_SHOPLIST.xls__SHOPLIST_xls_865"/>
      <sheetName val="_SHOPLIST.xls__SHOPLIST_xls_866"/>
      <sheetName val="_SHOPLIST.xls__SHOPLIST_xls_867"/>
      <sheetName val="_SHOPLIST.xls__SHOPLIST_xls_868"/>
      <sheetName val="_SHOPLIST.xls__SHOPLIST_xls_869"/>
      <sheetName val="_SHOPLIST.xls__SHOPLIST_xls_870"/>
      <sheetName val="_SHOPLIST.xls__SHOPLIST_xls_871"/>
      <sheetName val="_SHOPLIST.xls__SHOPLIST_xls_872"/>
      <sheetName val="_SHOPLIST.xls__SHOPLIST_xls_873"/>
      <sheetName val="_SHOPLIST.xls__SHOPLIST_xls_874"/>
      <sheetName val="_SHOPLIST.xls__SHOPLIST_xls_875"/>
      <sheetName val="_SHOPLIST.xls__SHOPLIST_xls_876"/>
      <sheetName val="_SHOPLIST.xls__SHOPLIST_xls_877"/>
      <sheetName val="_SHOPLIST.xls__SHOPLIST_xls_878"/>
      <sheetName val="_SHOPLIST.xls__SHOPLIST_xls_879"/>
      <sheetName val="_SHOPLIST.xls__SHOPLIST_xls_880"/>
      <sheetName val="_SHOPLIST.xls__SHOPLIST_xls_881"/>
      <sheetName val="_SHOPLIST.xls__SHOPLIST_xls_882"/>
      <sheetName val="_SHOPLIST.xls__SHOPLIST_xls_883"/>
      <sheetName val="_SHOPLIST.xls__SHOPLIST_xls_884"/>
      <sheetName val="_SHOPLIST.xls__SHOPLIST_xls_885"/>
      <sheetName val="_SHOPLIST.xls__SHOPLIST_xls_886"/>
      <sheetName val="_SHOPLIST.xls__SHOPLIST_xls_887"/>
      <sheetName val="_SHOPLIST.xls__SHOPLIST_xls_888"/>
      <sheetName val="_SHOPLIST.xls__SHOPLIST_xls_889"/>
      <sheetName val="_SHOPLIST.xls__SHOPLIST_xls_890"/>
      <sheetName val="_SHOPLIST.xls__SHOPLIST_xls_891"/>
      <sheetName val="_SHOPLIST.xls__SHOPLIST_xls_892"/>
      <sheetName val="_SHOPLIST.xls__SHOPLIST_xls_893"/>
      <sheetName val="_SHOPLIST.xls__SHOPLIST_xls_894"/>
      <sheetName val="_SHOPLIST.xls__SHOPLIST_xls_895"/>
      <sheetName val="_SHOPLIST.xls__SHOPLIST_xls_896"/>
      <sheetName val="_SHOPLIST.xls__SHOPLIST_xls_897"/>
      <sheetName val="_SHOPLIST.xls__SHOPLIST_xls_898"/>
      <sheetName val="_SHOPLIST.xls__SHOPLIST_xls_899"/>
      <sheetName val="_SHOPLIST.xls__SHOPLIST_xls_900"/>
      <sheetName val="_SHOPLIST.xls_70_x005f_x005f_x005f_x0000__7"/>
      <sheetName val="_SHOPLIST.xls__SHOPLIST_xls_901"/>
      <sheetName val="_SHOPLIST.xls__SHOPLIST_xls_902"/>
      <sheetName val="_SHOPLIST.xls_70___0_s__i____24"/>
      <sheetName val="_SHOPLIST_xls_70_x005f_x0000___0_x0_2"/>
      <sheetName val="_SHOPLIST_xls_70,_0s«i_x1"/>
      <sheetName val="_SHOPLIST_xls__VWVU))tÏØ0_108"/>
      <sheetName val="_SHOPLIST_xls__VWVU))tÏØ0_109"/>
      <sheetName val="_SHOPLIST_xls__VWVU))tÏØ0_110"/>
      <sheetName val="_SHOPLIST_xls__VWVU))tÏØ0_111"/>
      <sheetName val="_SHOPLIST_xls__VWVU))tÏØ0_112"/>
      <sheetName val="_SHOPLIST_xls__VWVU))tÏØ0_113"/>
      <sheetName val="_SHOPLIST_xls__VWVU))tÏØ0_114"/>
      <sheetName val="_SHOPLIST_xls_70,_0s«i_x2"/>
      <sheetName val="_SHOPLIST_xls__VWVU))tÏØ0_115"/>
      <sheetName val="_SHOPLIST_xls__VWVU))tÏØ0_116"/>
      <sheetName val="_SHOPLIST_xls__VWVU))tÏØ0_117"/>
      <sheetName val="_SHOPLIST_xls__VWVU))tÏØ0_118"/>
      <sheetName val="_SHOPLIST_xls__VWVU))tÏØ0_119"/>
      <sheetName val="_SHOPLIST_xls__VWVU))tÏØ0_120"/>
      <sheetName val="_SHOPLIST_xls__VWVU))tÏØ0_121"/>
      <sheetName val="_SHOPLIST_xls__VWVU))tÏØ0_122"/>
      <sheetName val="_SHOPLIST_xls__SHOPLIST_xls_7_2"/>
      <sheetName val="_SHOPLIST_xls__SHOPLIST_xls___2"/>
      <sheetName val="_SHOPLIST_xls__SHOPLIST_xls___3"/>
      <sheetName val="_SHOPLIST_xls__SHOPLIST_xls___4"/>
      <sheetName val="_SHOPLIST_xls__SHOPLIST_xls___5"/>
      <sheetName val="_SHOPLIST_xls__SHOPLIST_xls___6"/>
      <sheetName val="_SHOPLIST_xls__SHOPLIST_xls___7"/>
      <sheetName val="_SHOPLIST_xls__SHOPLIST_xls_7_3"/>
      <sheetName val="_SHOPLIST_xls__SHOPLIST_xls_7_4"/>
      <sheetName val="_SHOPLIST_xls__SHOPLIST_xls___8"/>
      <sheetName val="_SHOPLIST_xls__SHOPLIST_xls___9"/>
      <sheetName val="_SHOPLIST_xls__SHOPLIST_xls_7_5"/>
      <sheetName val="_SHOPLIST_xls__SHOPLIST_xls_7_6"/>
      <sheetName val="_SHOPLIST_xls__SHOPLIST_xls_7_7"/>
      <sheetName val="_SHOPLIST_xls__SHOPLIST_xls__15"/>
      <sheetName val="_SHOPLIST_xls__VWVU))tÏØ0_123"/>
      <sheetName val="_SHOPLIST_xls__VWVU))tÏØ0_124"/>
      <sheetName val="_SHOPLIST_xls__VWVU))tÏØ0_125"/>
      <sheetName val="_SHOPLIST_xls__VWVU))tÏØ0_126"/>
      <sheetName val="_SHOPLIST_xls__VWVU))tÏØ0_127"/>
      <sheetName val="_SHOPLIST_xls__VWVU))tÏØ0_128"/>
      <sheetName val="_SHOPLIST_xls__VWVU))tÏØ0_129"/>
      <sheetName val="_SHOPLIST_xls__VWVU))tÏØ0_130"/>
      <sheetName val="_SHOPLIST_xls__VWVU))tÏØ0_131"/>
      <sheetName val="_SHOPLIST_xls_70,_0s«iÆøí¬4"/>
      <sheetName val="_SHOPLIST_xls__VWVU))tÏØ0_132"/>
      <sheetName val="_SHOPLIST_xls__VWVU))tÏØ0_133"/>
      <sheetName val="_SHOPLIST_xls__VWVU))tÏØ0_134"/>
      <sheetName val="_SHOPLIST_xls__VWVU))tÏØ0_135"/>
      <sheetName val="_SHOPLIST_xls__SH4"/>
      <sheetName val="_SHOPLIST_xls_70_4"/>
      <sheetName val="_SHOPLIST_xls__VWVU))tÏØ0_136"/>
      <sheetName val="_SHOPLIST_xls_70,_0s«i_x3"/>
      <sheetName val="_SHOPLIST_xls__VWVU))tÏØ0_137"/>
      <sheetName val="_SHOPLIST_xls__VWVU))tÏØ0_138"/>
      <sheetName val="_SHOPLIST_xls__VWVU))tÏØ0_139"/>
      <sheetName val="_SHOPLIST_xls__VWVU))tÏØ0_140"/>
      <sheetName val="_SHOPLIST_xls__VWVU))tÏØ0_141"/>
      <sheetName val="_SHOPLIST_xls__VWVU))tÏØ0_142"/>
      <sheetName val="_SHOPLIST_xls__VWVU))tÏØ0_143"/>
      <sheetName val="_SHOPLIST_xls__VWVU))tÏØ0_144"/>
      <sheetName val="_SHOPLIST_xls__SHOPLIST_xls_7_1"/>
      <sheetName val="_SHOPLIST_xls__SHOPLIST_xls___1"/>
      <sheetName val="_SHOPLIST_xls__SHOPLIST_xls__16"/>
      <sheetName val="_SHOPLIST_xls__SHOPLIST_xls__17"/>
      <sheetName val="_SHOPLIST_xls__SHOPLIST_xls__18"/>
      <sheetName val="_SHOPLIST_xls__SHOPLIST_xls__19"/>
      <sheetName val="_SHOPLIST_xls__SHOPLIST_xls__20"/>
      <sheetName val="_SHOPLIST_xls__SHOPLIST_xls_7_8"/>
      <sheetName val="_SHOPLIST_xls__SHOPLIST_xls_7_9"/>
      <sheetName val="_SHOPLIST_xls__SHOPLIST_xls__21"/>
      <sheetName val="_SHOPLIST_xls__SHOPLIST_xls__22"/>
      <sheetName val="_SHOPLIST_xls__SHOPLIST_xls__23"/>
      <sheetName val="_SHOPLIST_xls__SHOPLIST_xls_738"/>
      <sheetName val="_SHOPLIST_xls__SHOPLIST_xls__24"/>
      <sheetName val="_SHOPLIST_xls__SHOPLIST_xls__25"/>
      <sheetName val="_SHOPLIST_xls__SHOPLIST_xls_739"/>
      <sheetName val="_SHOPLIST_xls__SHOPLIST_xls__26"/>
      <sheetName val="_SHOPLIST_xls__SHOPLIST_xls_740"/>
      <sheetName val="_SHOPLIST_xls__SHOPLIST_xls__27"/>
      <sheetName val="_SHOPLIST_xls__SHOPLIST_xls__28"/>
      <sheetName val="_SHOPLIST_xls_70_x005f_x0000_,_0_x001"/>
      <sheetName val="___________20"/>
      <sheetName val="_SHOPLIST_xls__SHOPLIST_xls_741"/>
      <sheetName val="_SHOPLIST_xls_70,_0s«iÆøí¬i20"/>
      <sheetName val="_SHOPLIST_xls__SHOPLIST_xls_742"/>
      <sheetName val="_SHOPLIST_xls__VW15"/>
      <sheetName val="_SHOPLIST_xls__VWVU))tÏØ0_145"/>
      <sheetName val="_SHOPLIST_xls__VWVU))tÏØ0_146"/>
      <sheetName val="_SHOPLIST_xls_70,15"/>
      <sheetName val="_SHOPLIST_xls__VWVU))tÏØ0_147"/>
      <sheetName val="_SHOPLIST_xls__VWVU))tÏØ0_148"/>
      <sheetName val="_SHOPLIST_xls__VWVU))tÏØ0_149"/>
      <sheetName val="_SHOPLIST_xls_70,_0s«_iÆø_í¬_15"/>
      <sheetName val="_SHOPLIST_xls_70_,_0_s«i_Æøí¬15"/>
      <sheetName val="_SHOPLIST_xls__VWVU))tÏØ0_150"/>
      <sheetName val="_SHOPLIST_xls__SHOPLIST_xls_743"/>
      <sheetName val="_SHOPLIST_xls__VWVU))tÏØ0_151"/>
      <sheetName val="_SHOPLIST_xls__VWVU))tÏØ0_152"/>
      <sheetName val="_SHOPLIST_xls__VWVU))tÏØ0_153"/>
      <sheetName val="_SHOPLIST_xls__SHOPLIST_xls__V4"/>
      <sheetName val="_SHOPLIST_xls_70,_0s«iÆøí¬5"/>
      <sheetName val="_SHOPLIST_xls__VWVU))tÏØ0_154"/>
      <sheetName val="_SHOPLIST_xls__VWVU))tÏØ0_155"/>
      <sheetName val="_SHOPLIST_xls__VWVU))tÏØ0_156"/>
      <sheetName val="_SHOPLIST_xls__VWVU))tÏØ0_157"/>
      <sheetName val="_SHOPLIST_xls__SH5"/>
      <sheetName val="_SHOPLIST_xls_70_5"/>
      <sheetName val="_SHOPLIST_xls__VWVU))tÏØ0_158"/>
      <sheetName val="_SHOPLIST_xls_70,_0s«i_x4"/>
      <sheetName val="_SHOPLIST_xls__VWVU))tÏØ0_159"/>
      <sheetName val="_SHOPLIST_xls__VWVU))tÏØ0_160"/>
      <sheetName val="_SHOPLIST_xls__VWVU))tÏØ0_161"/>
      <sheetName val="_SHOPLIST_xls__VWVU))tÏØ0_162"/>
      <sheetName val="_SHOPLIST_xls__VWVU))tÏØ0_163"/>
      <sheetName val="_SHOPLIST_xls__VWVU))tÏØ0_164"/>
      <sheetName val="_SHOPLIST_xls__VWVU))tÏØ0_165"/>
      <sheetName val="_SHOPLIST_xls__VWVU))tÏØ0_166"/>
      <sheetName val="_SHOPLIST_xls__SHOPLIST_xls_744"/>
      <sheetName val="_SHOPLIST_xls__SHOPLIST_xls__29"/>
      <sheetName val="_SHOPLIST_xls__SHOPLIST_xls__30"/>
      <sheetName val="_SHOPLIST_xls__SHOPLIST_xls__31"/>
      <sheetName val="_SHOPLIST_xls__SHOPLIST_xls__32"/>
      <sheetName val="_SHOPLIST_xls__SHOPLIST_xls__33"/>
      <sheetName val="_SHOPLIST_xls__SHOPLIST_xls__34"/>
      <sheetName val="_SHOPLIST_xls__SHOPLIST_xls_745"/>
      <sheetName val="_SHOPLIST_xls__SHOPLIST_xls_746"/>
      <sheetName val="_SHOPLIST_xls__SHOPLIST_xls__35"/>
      <sheetName val="_SHOPLIST_xls__SHOPLIST_xls__36"/>
      <sheetName val="_SHOPLIST_xls__SHOPLIST_xls__37"/>
      <sheetName val="_SHOPLIST_xls__SHOPLIST_xls_747"/>
      <sheetName val="_SHOPLIST_xls__SHOPLIST_xls__38"/>
      <sheetName val="_SHOPLIST_xls__SHOPLIST_xls__39"/>
      <sheetName val="_SHOPLIST_xls__SHOPLIST_xls_748"/>
      <sheetName val="_SHOPLIST_xls__SHOPLIST_xls__40"/>
      <sheetName val="_SHOPLIST_xls__SHOPLIST_xls_749"/>
      <sheetName val="_SHOPLIST_xls__SHOPLIST_xls__41"/>
      <sheetName val="_SHOPLIST_xls__SHOPLIST_xls__42"/>
      <sheetName val="_SHOPLIST_xls_70_x005f_x0000_,_0_x002"/>
      <sheetName val="_SHOPLIST.xls__VW__VU________16"/>
      <sheetName val="_SHOPLIST.xls_70_x005f_x0000___0_x0_9"/>
      <sheetName val="_SHOPLIST.xls_70___0_s__i____25"/>
      <sheetName val="_SHOPLIST.xls__VW__VU________17"/>
      <sheetName val="_SHOPLIST.xls__SHOPLIST_xls_903"/>
      <sheetName val="_SHOPLIST.xls__SHOPLIST_xls_904"/>
      <sheetName val="_SHOPLIST.xls__SHOPLIST_xls_905"/>
      <sheetName val="_SHOPLIST.xls__SHOPLIST_xls_906"/>
      <sheetName val="_SHOPLIST.xls__SHOPLIST_xls_907"/>
      <sheetName val="_SHOPLIST.xls__SHOPLIST_xls_908"/>
      <sheetName val="_SHOPLIST.xls__SHOPLIST_xls_909"/>
      <sheetName val="_SHOPLIST.xls__SHOPLIST_xls_910"/>
      <sheetName val="_SHOPLIST.xls__SHOPLIST_xls_911"/>
      <sheetName val="_SHOPLIST.xls__SHOPLIST_xls_912"/>
      <sheetName val="_SHOPLIST.xls__SHOPLIST_xls_913"/>
      <sheetName val="_SHOPLIST.xls__SHOPLIST_xls_914"/>
      <sheetName val="_SHOPLIST.xls__SHOPLIST_xls_915"/>
      <sheetName val="_SHOPLIST.xls__SHOPLIST_xls_916"/>
      <sheetName val="_SHOPLIST.xls__SHOPLIST_xls_917"/>
      <sheetName val="_SHOPLIST.xls__SHOPLIST_xls_918"/>
      <sheetName val="_SHOPLIST.xls__SHOPLIST_xls_919"/>
      <sheetName val="_SHOPLIST.xls__SHOPLIST_xls_920"/>
      <sheetName val="_SHOPLIST.xls__SHOPLIST_xls_921"/>
      <sheetName val="_SHOPLIST.xls__SHOPLIST_xls_922"/>
      <sheetName val="_SHOPLIST.xls__SHOPLIST_xls_923"/>
      <sheetName val="_SHOPLIST.xls__SHOPLIST_xls_924"/>
      <sheetName val="_SHOPLIST.xls__SHOPLIST_xls_925"/>
      <sheetName val="_SHOPLIST.xls__SHOPLIST_xls_926"/>
      <sheetName val="_SHOPLIST.xls__SHOPLIST_xls_927"/>
      <sheetName val="_SHOPLIST.xls__SHOPLIST_xls_928"/>
      <sheetName val="_SHOPLIST.xls__SHOPLIST_xls_929"/>
      <sheetName val="_SHOPLIST.xls__SHOPLIST_xls_930"/>
      <sheetName val="_SHOPLIST.xls__SHOPLIST_xls_931"/>
      <sheetName val="_SHOPLIST.xls__SHOPLIST_xls_932"/>
      <sheetName val="_SHOPLIST.xls__SHOPLIST_xls_933"/>
      <sheetName val="_SHOPLIST.xls__SHOPLIST_xl_1048"/>
      <sheetName val="_SHOPLIST.xls__SHOPLIST_xl_1049"/>
      <sheetName val="_SHOPLIST.xls__SHOPLIST_xl_1050"/>
      <sheetName val="_SHOPLIST.xls__SHOPLIST_xl_1051"/>
      <sheetName val="_SHOPLIST.xls__SHOPLIST_xl_1052"/>
      <sheetName val="_SHOPLIST.xls__SHOPLIST_xl_1053"/>
      <sheetName val="_SHOPLIST.xls_70___0_s__i____26"/>
      <sheetName val="_SHOPLIST.xls__SHOPLIST_xls_934"/>
      <sheetName val="_SHOPLIST.xls__SHOPLIST_xl_1054"/>
      <sheetName val="_SHOPLIST.xls__SHOPLIST_xl_1055"/>
      <sheetName val="_SHOPLIST.xls__SHOPLIST_xl_1056"/>
      <sheetName val="_SHOPLIST.xls__SHOPLIST_xls_935"/>
      <sheetName val="_SHOPLIST.xls__SHOPLIST_xls_936"/>
      <sheetName val="_SHOPLIST.xls__SHOPLIST_xls_937"/>
      <sheetName val="_SHOPLIST.xls__SHOPLIST_xls_938"/>
      <sheetName val="_SHOPLIST.xls__SHOPLIST_xl_1057"/>
      <sheetName val="_SHOPLIST.xls__SHOPLIST_xls_939"/>
      <sheetName val="_SHOPLIST.xls__SHOPLIST_xls_940"/>
      <sheetName val="_SHOPLIST.xls__SHOPLIST_xl_1058"/>
      <sheetName val="_SHOPLIST.xls__SHOPLIST_xls_941"/>
      <sheetName val="_SHOPLIST.xls__SHOPLIST_xl_1059"/>
      <sheetName val="_SHOPLIST.xls__SHOPLIST_xls_942"/>
      <sheetName val="_SHOPLIST.xls__SHOPLIST_xl_1060"/>
      <sheetName val="_SHOPLIST.xls__SHOPLIST_xl_1061"/>
      <sheetName val="_SHOPLIST.xls__SHOPLIST_xls_943"/>
      <sheetName val="_SHOPLIST.xls__SHOPLIST_xls_944"/>
      <sheetName val="_SHOPLIST.xls__SHOPLIST_xls_945"/>
      <sheetName val="_SHOPLIST.xls__SHOPLIST_xls_946"/>
      <sheetName val="_SHOPLIST.xls__SHOPLIST_xls_947"/>
      <sheetName val="_SHOPLIST.xls__SHOPLIST_xls_948"/>
      <sheetName val="_SHOPLIST.xls__SHOPLIST_xls_949"/>
      <sheetName val="_SHOPLIST.xls__SHOPLIST_xls_950"/>
      <sheetName val="_SHOPLIST.xls__SHOPLIST_xls_951"/>
      <sheetName val="_SHOPLIST.xls__SHOPLIST_xls_952"/>
      <sheetName val="_SHOPLIST.xls__SHOPLIST_xl_1062"/>
      <sheetName val="_SHOPLIST.xls__SHOPLIST_xls_953"/>
      <sheetName val="_SHOPLIST.xls__SHOPLIST_xl_1063"/>
      <sheetName val="_SHOPLIST.xls__SHOPLIST_xl_1064"/>
      <sheetName val="_SHOPLIST.xls__SHOPLIST_xls_954"/>
      <sheetName val="_SHOPLIST.xls__SHOPLIST_xls_955"/>
      <sheetName val="_SHOPLIST.xls__SHOPLIST_xls_956"/>
      <sheetName val="_SHOPLIST.xls__SHOPLIST_xls_957"/>
      <sheetName val="_SHOPLIST.xls__SHOPLIST_xls_958"/>
      <sheetName val="_SHOPLIST.xls__SHOPLIST_xls_959"/>
      <sheetName val="_SHOPLIST.xls__SHOPLIST_xls_960"/>
      <sheetName val="_SHOPLIST.xls__SHOPLIST_xls_961"/>
      <sheetName val="_SHOPLIST.xls__SHOPLIST_xls_962"/>
      <sheetName val="_SHOPLIST.xls__SHOPLIST_xls_963"/>
      <sheetName val="_SHOPLIST.xls__SHOPLIST_xls_964"/>
      <sheetName val="_SHOPLIST.xls__SHOPLIST_xl_1065"/>
      <sheetName val="_SHOPLIST.xls__SHOPLIST_xl_1066"/>
      <sheetName val="_SHOPLIST.xls__SHOPLIST_xls_965"/>
      <sheetName val="_SHOPLIST.xls__SHOPLIST_xls_966"/>
      <sheetName val="_SHOPLIST.xls__SHOPLIST_xls_967"/>
      <sheetName val="_SHOPLIST.xls__SHOPLIST_xls_968"/>
      <sheetName val="_SHOPLIST.xls__SHOPLIST_xls_969"/>
      <sheetName val="_SHOPLIST.xls__SHOPLIST_xls_970"/>
      <sheetName val="_SHOPLIST.xls__SHOPLIST_xls_971"/>
      <sheetName val="_SHOPLIST.xls__SHOPLIST_xls_972"/>
      <sheetName val="_SHOPLIST.xls__SHOPLIST_xls_973"/>
      <sheetName val="_SHOPLIST.xls__SHOPLIST_xls_974"/>
      <sheetName val="_SHOPLIST.xls__SHOPLIST_xls_975"/>
      <sheetName val="_SHOPLIST.xls__SHOPLIST_xls_976"/>
      <sheetName val="_SHOPLIST.xls__SHOPLIST_xls_977"/>
      <sheetName val="_SHOPLIST.xls__SHOPLIST_xl_1067"/>
      <sheetName val="_SHOPLIST.xls__SHOPLIST_xls_978"/>
      <sheetName val="_SHOPLIST.xls__SHOPLIST_xl_1068"/>
      <sheetName val="_SHOPLIST.xls__SHOPLIST_xl_1069"/>
      <sheetName val="_SHOPLIST.xls__SHOPLIST_xl_1070"/>
      <sheetName val="_SHOPLIST.xls__SHOPLIST_xl_1071"/>
      <sheetName val="_SHOPLIST.xls__SHOPLIST_xls_979"/>
      <sheetName val="_SHOPLIST.xls__SHOPLIST_xl_1072"/>
      <sheetName val="_SHOPLIST.xls__SHOPLIST_xls_980"/>
      <sheetName val="_SHOPLIST.xls__SHOPLIST_xls_981"/>
      <sheetName val="_SHOPLIST.xls__SHOPLIST_xls_982"/>
      <sheetName val="_SHOPLIST.xls__SHOPLIST_xls_983"/>
      <sheetName val="_SHOPLIST.xls__SHOPLIST_xls_984"/>
      <sheetName val="_SHOPLIST.xls__SHOPLIST_xls_985"/>
      <sheetName val="_SHOPLIST.xls__SHOPLIST_xls_986"/>
      <sheetName val="_SHOPLIST.xls__SHOPLIST_xl_1073"/>
      <sheetName val="_SHOPLIST.xls__SHOPLIST_xl_1074"/>
      <sheetName val="_SHOPLIST.xls__SHOPLIST_xls_987"/>
      <sheetName val="_SHOPLIST.xls__SHOPLIST_xls_988"/>
      <sheetName val="_SHOPLIST.xls__SHOPLIST_xls_989"/>
      <sheetName val="_SHOPLIST.xls__SHOPLIST_xls_990"/>
      <sheetName val="_SHOPLIST.xls__SHOPLIST_xls_991"/>
      <sheetName val="_SHOPLIST.xls__SHOPLIST_xls_992"/>
      <sheetName val="_SHOPLIST.xls__SHOPLIST_xls_993"/>
      <sheetName val="_SHOPLIST.xls__SHOPLIST_xls_994"/>
      <sheetName val="_SHOPLIST.xls__SHOPLIST_xls_995"/>
      <sheetName val="_SHOPLIST.xls__SHOPLIST_xl_1075"/>
      <sheetName val="_SHOPLIST.xls__SHOPLIST_xls_996"/>
      <sheetName val="_SHOPLIST.xls__SHOPLIST_xls_997"/>
      <sheetName val="_SHOPLIST.xls__SHOPLIST_xls_998"/>
      <sheetName val="_SHOPLIST.xls__SHOPLIST_xls_999"/>
      <sheetName val="_SHOPLIST.xls__SHOPLIST_xl_1000"/>
      <sheetName val="_SHOPLIST.xls__SHOPLIST_xl_1001"/>
      <sheetName val="_SHOPLIST.xls__SHOPLIST_xl_1002"/>
      <sheetName val="_SHOPLIST.xls__SHOPLIST_xl_1076"/>
      <sheetName val="_SHOPLIST.xls__SHOPLIST_xl_1003"/>
      <sheetName val="_SHOPLIST.xls__SHOPLIST_xl_1004"/>
      <sheetName val="_SHOPLIST.xls__SHOPLIST_xl_1005"/>
      <sheetName val="_SHOPLIST.xls__SHOPLIST_xl_1006"/>
      <sheetName val="_SHOPLIST.xls__SHOPLIST_xl_1007"/>
      <sheetName val="_SHOPLIST.xls__SHOPLIST_xl_1008"/>
      <sheetName val="_SHOPLIST.xls__SHOPLIST_xl_1009"/>
      <sheetName val="_SHOPLIST.xls__SHOPLIST_xl_1010"/>
      <sheetName val="_SHOPLIST.xls__SHOPLIST_xl_1011"/>
      <sheetName val="_SHOPLIST.xls__SHOPLIST_xl_1012"/>
      <sheetName val="_SHOPLIST.xls__SHOPLIST_xl_1013"/>
      <sheetName val="_SHOPLIST.xls__SHOPLIST_xl_1014"/>
      <sheetName val="_SHOPLIST.xls__SHOPLIST_xl_1015"/>
      <sheetName val="_SHOPLIST.xls__SHOPLIST_xl_1016"/>
      <sheetName val="_SHOPLIST.xls__SHOPLIST_xl_1017"/>
      <sheetName val="_SHOPLIST.xls__SHOPLIST_xl_1018"/>
      <sheetName val="_SHOPLIST.xls__SHOPLIST_xl_1019"/>
      <sheetName val="_SHOPLIST.xls__SHOPLIST_xl_1020"/>
      <sheetName val="_SHOPLIST.xls__SHOPLIST_xl_1077"/>
      <sheetName val="_SHOPLIST.xls__SHOPLIST_xl_1021"/>
      <sheetName val="_SHOPLIST.xls__SHOPLIST_xl_1022"/>
      <sheetName val="_SHOPLIST.xls__SHOPLIST_xl_1023"/>
      <sheetName val="_SHOPLIST.xls__SHOPLIST_xl_1024"/>
      <sheetName val="_SHOPLIST.xls__SHOPLIST_xl_1025"/>
      <sheetName val="_SHOPLIST.xls__SHOPLIST_xl_1026"/>
      <sheetName val="_SHOPLIST.xls__SHOPLIST_xl_1027"/>
      <sheetName val="_SHOPLIST.xls__SHOPLIST_xl_1028"/>
      <sheetName val="_SHOPLIST.xls__SHOPLIST_xl_1029"/>
      <sheetName val="_SHOPLIST.xls__SHOPLIST_xl_1078"/>
      <sheetName val="_SHOPLIST.xls__SHOPLIST_xl_1030"/>
      <sheetName val="_SHOPLIST.xls__SHOPLIST_xl_1031"/>
      <sheetName val="_SHOPLIST.xls__SHOPLIST_xl_1032"/>
      <sheetName val="_SHOPLIST.xls__SHOPLIST_xl_1033"/>
      <sheetName val="_SHOPLIST.xls__SHOPLIST_xl_1034"/>
      <sheetName val="_SHOPLIST.xls__SHOPLIST_xl_1035"/>
      <sheetName val="_SHOPLIST.xls__SHOPLIST_xl_1036"/>
      <sheetName val="_SHOPLIST.xls__SHOPLIST_xl_1037"/>
      <sheetName val="_SHOPLIST.xls__SHOPLIST_xl_1038"/>
      <sheetName val="_SHOPLIST.xls__SHOPLIST_xl_1079"/>
      <sheetName val="_SHOPLIST.xls__SHOPLIST_xl_1039"/>
      <sheetName val="_SHOPLIST.xls__SHOPLIST_xl_1040"/>
      <sheetName val="_SHOPLIST.xls__SHOPLIST_xl_1041"/>
      <sheetName val="_SHOPLIST.xls__SHOPLIST_xl_1042"/>
      <sheetName val="_SHOPLIST.xls__SHOPLIST_xl_1043"/>
      <sheetName val="_SHOPLIST.xls__SHOPLIST_xl_1044"/>
      <sheetName val="_SHOPLIST.xls__SHOPLIST_xl_1045"/>
      <sheetName val="_SHOPLIST.xls_70_x005f_x005f_x005f_x0000__8"/>
      <sheetName val="_SHOPLIST.xls__SHOPLIST_xl_1046"/>
      <sheetName val="_SHOPLIST.xls__SHOPLIST_xl_1047"/>
      <sheetName val="_SHOPLIST.xls_70___0_s__i____27"/>
      <sheetName val="_SHOPLIST.xls__VWVU))tÏØ0__21"/>
      <sheetName val="_SHOPLIST.xls__VWVU))tÏØ0__22"/>
      <sheetName val="_SHOPLIST.xls__VWVU))tÏØ0__23"/>
      <sheetName val="_SHOPLIST.xls_70,_0s«iÆøí¬i6"/>
      <sheetName val="_SHOPLIST.xls__VW1"/>
      <sheetName val="_SHOPLIST.xls_70,_0s«iÆøí¬i7"/>
      <sheetName val="_SHOPLIST.xls__VW2"/>
      <sheetName val="_SHOPLIST.xls__VWVU))tÏØ0__31"/>
      <sheetName val="_SHOPLIST.xls_70,_0s«_iÆø_í¬_i1"/>
      <sheetName val="_SHOPLIST.xls_70_,_0_s«i_Æøí¬i1"/>
      <sheetName val="_SHOPLIST.xls__VWVU))tÏØ0__32"/>
      <sheetName val="_SHOPLIST.xls_70,_0s«_iÆø_í¬_i2"/>
      <sheetName val="_SHOPLIST.xls_70_,_0_s«i_Æøí¬i2"/>
      <sheetName val="_SHOPLIST.xls_70,_0s«iÆøí¬i8"/>
      <sheetName val="_SHOPLIST.xls__VW3"/>
      <sheetName val="_SHOPLIST.xls__VWVU))tÏØ0__33"/>
      <sheetName val="_SHOPLIST.xls_70,_0s«_iÆø_í¬_i3"/>
      <sheetName val="_SHOPLIST.xls_70_,_0_s«i_Æøí¬i3"/>
      <sheetName val="_SHOPLIST.xls_70,_0s«iÆøí¬i13"/>
      <sheetName val="_SHOPLIST.xls__VW8"/>
      <sheetName val="_SHOPLIST.xls__VWVU))tÏØ0__40"/>
      <sheetName val="_SHOPLIST.xls__VWVU))tÏØ0__41"/>
      <sheetName val="_SHOPLIST.xls__VWVU))tÏØ0__42"/>
      <sheetName val="_SHOPLIST.xls__VWVU))tÏØ0__43"/>
      <sheetName val="_SHOPLIST.xls__VWVU))tÏØ0__44"/>
      <sheetName val="_SHOPLIST.xls_70,_0s«_iÆø_í¬_i8"/>
      <sheetName val="_SHOPLIST.xls_70_,_0_s«i_Æøí¬i8"/>
      <sheetName val="_SHOPLIST.xls_70,_0s«iÆøí¬i10"/>
      <sheetName val="_SHOPLIST.xls__VW5"/>
      <sheetName val="_SHOPLIST.xls__VWVU))tÏØ0__25"/>
      <sheetName val="_SHOPLIST.xls__VWVU))tÏØ0__35"/>
      <sheetName val="_SHOPLIST.xls_70,_0s«_iÆø_í¬_i5"/>
      <sheetName val="_SHOPLIST.xls_70_,_0_s«i_Æøí¬i5"/>
      <sheetName val="_SHOPLIST.xls_70,_0s«iÆøí¬i9"/>
      <sheetName val="_SHOPLIST.xls__VW4"/>
      <sheetName val="_SHOPLIST.xls__VWVU))tÏØ0__24"/>
      <sheetName val="_SHOPLIST.xls__VWVU))tÏØ0__34"/>
      <sheetName val="_SHOPLIST.xls_70,_0s«_iÆø_í¬_i4"/>
      <sheetName val="_SHOPLIST.xls_70_,_0_s«i_Æøí¬i4"/>
      <sheetName val="_SHOPLIST.xls_70,_0s«iÆøí¬i12"/>
      <sheetName val="_SHOPLIST.xls__VW7"/>
      <sheetName val="_SHOPLIST.xls__VWVU))tÏØ0__29"/>
      <sheetName val="_SHOPLIST.xls__VWVU))tÏØ0__30"/>
      <sheetName val="_SHOPLIST.xls__VWVU))tÏØ0__37"/>
      <sheetName val="_SHOPLIST.xls__VWVU))tÏØ0__38"/>
      <sheetName val="_SHOPLIST.xls__VWVU))tÏØ0__39"/>
      <sheetName val="_SHOPLIST.xls_70,_0s«_iÆø_í¬_i7"/>
      <sheetName val="_SHOPLIST.xls_70_,_0_s«i_Æøí¬i7"/>
      <sheetName val="_SHOPLIST.xls_70,_0s«iÆøí¬i11"/>
      <sheetName val="_SHOPLIST.xls__VW6"/>
      <sheetName val="_SHOPLIST.xls__VWVU))tÏØ0__26"/>
      <sheetName val="_SHOPLIST.xls__VWVU))tÏØ0__27"/>
      <sheetName val="_SHOPLIST.xls__VWVU))tÏØ0__28"/>
      <sheetName val="_SHOPLIST.xls__VWVU))tÏØ0__36"/>
      <sheetName val="_SHOPLIST.xls_70,_0s«_iÆø_í¬_i6"/>
      <sheetName val="_SHOPLIST.xls_70_,_0_s«i_Æøí¬i6"/>
      <sheetName val="_SHOPLIST.xls_70,_0s«iÆøí¬i14"/>
      <sheetName val="_SHOPLIST.xls__VW9"/>
      <sheetName val="_SHOPLIST.xls__VWVU))tÏØ0__45"/>
      <sheetName val="_SHOPLIST.xls__VWVU))tÏØ0__46"/>
      <sheetName val="_SHOPLIST.xls__VWVU))tÏØ0__47"/>
      <sheetName val="_SHOPLIST.xls__VWVU))tÏØ0__48"/>
      <sheetName val="_SHOPLIST.xls__VWVU))tÏØ0__49"/>
      <sheetName val="_SHOPLIST.xls_70,_0s«_iÆø_í¬_i9"/>
      <sheetName val="_SHOPLIST.xls_70_,_0_s«i_Æøí¬i9"/>
      <sheetName val="_SHOPLIST.xls_70,_0s«iÆøí¬i15"/>
      <sheetName val="_SHOPLIST.xls__VW10"/>
      <sheetName val="_SHOPLIST.xls__VWVU))tÏØ0__50"/>
      <sheetName val="_SHOPLIST.xls__VWVU))tÏØ0__51"/>
      <sheetName val="_SHOPLIST.xls__VWVU))tÏØ0__52"/>
      <sheetName val="_SHOPLIST.xls__VWVU))tÏØ0__53"/>
      <sheetName val="_SHOPLIST.xls__VWVU))tÏØ0__54"/>
      <sheetName val="_SHOPLIST.xls_70,_0s«_iÆø_í¬_10"/>
      <sheetName val="_SHOPLIST.xls_70_,_0_s«i_Æøí¬10"/>
      <sheetName val="___________21"/>
      <sheetName val="_SHOPLIST_xls_70,_0s«iÆøí¬i21"/>
      <sheetName val="_SHOPLIST_xls__VW16"/>
      <sheetName val="_SHOPLIST_xls_7016"/>
      <sheetName val="_SHOPLIST_xls_70,16"/>
      <sheetName val="_SHOPLIST_xls_70,_0s«_iÆø_í¬_16"/>
      <sheetName val="_SHOPLIST_xls_70_,_0_s«i_Æøí¬16"/>
      <sheetName val="_SHOPLIST_xls__SHOPLIST_xls__V5"/>
      <sheetName val="_S3"/>
      <sheetName val="_S8"/>
      <sheetName val="_S5"/>
      <sheetName val="_S4"/>
      <sheetName val="_S7"/>
      <sheetName val="_S6"/>
      <sheetName val="_S9"/>
      <sheetName val="_VWVU))tÏØ0__61"/>
      <sheetName val="_VWVU))tÏØ0__71"/>
      <sheetName val="70_x005f_x0000_,_0_x000"/>
      <sheetName val="70,_0s«iÆøí¬i16"/>
      <sheetName val="_VW11"/>
      <sheetName val="_VWVU))tÏØ0__55"/>
      <sheetName val="_VWVU))tÏØ0__56"/>
      <sheetName val="_VWVU))tÏØ0__57"/>
      <sheetName val="_VWVU))tÏØ0__58"/>
      <sheetName val="_VWVU))tÏØ0__59"/>
      <sheetName val="70,_0s«_iÆø_í¬_11"/>
      <sheetName val="70_,_0_s«i_Æøí¬11"/>
      <sheetName val="_VWVU))tÏØ0__60"/>
      <sheetName val="_VWVU))tÏØ0__62"/>
      <sheetName val="_VWVU))tÏØ0__63"/>
      <sheetName val="_VWVU))tÏØ0__81"/>
      <sheetName val="_VWVU))tÏØ0__91"/>
      <sheetName val="_SHOPLIST_xls__11"/>
      <sheetName val="F4.13"/>
      <sheetName val="HOTEL_ann"/>
      <sheetName val="5.Cost Curve"/>
      <sheetName val="Cashflow Analysis"/>
      <sheetName val="Basicrates"/>
      <sheetName val="Bill-1A"/>
      <sheetName val="Bill-1B"/>
      <sheetName val="Bill 6-1"/>
      <sheetName val="Bill 7-1"/>
      <sheetName val="Bill 8 (1)"/>
      <sheetName val="9oo dia"/>
      <sheetName val="12oo dia"/>
      <sheetName val="Break down for OH"/>
      <sheetName val="Bill-9-1"/>
      <sheetName val="Bill-9-2"/>
      <sheetName val="Bill-9-3"/>
      <sheetName val="LOCAL RATES"/>
      <sheetName val="PE-F-42 rev 00"/>
      <sheetName val="PE-F-37 Rev 00"/>
      <sheetName val="Open"/>
      <sheetName val="Formula Sheet"/>
      <sheetName val="Part-A"/>
      <sheetName val="Margin Sheet"/>
      <sheetName val="CCNs"/>
      <sheetName val="_SHOPLIST.xls_70,_0s�i����i"/>
      <sheetName val="_SHOPLIST_xls_70,_0s«_iÆø_í¬1"/>
      <sheetName val="_SHOPLIST_xls_70,_0s«iÆøí¬i31"/>
      <sheetName val="_SHOPLIST_xls_70,_0s«_iÆø_í¬2"/>
      <sheetName val="_SHOPLIST_xls_70,_0s«iÆøí¬i22"/>
      <sheetName val="_SHOPLIST_xls_70,_0s«iÆøí¬i32"/>
      <sheetName val="Bill 1 - Preliminaries"/>
      <sheetName val="SUP-DET"/>
      <sheetName val="Communication "/>
      <sheetName val="주식"/>
      <sheetName val="[SHOPLIST.xls]70_x005f_x005f_x005f_x0000_22"/>
      <sheetName val="Price Comparison"/>
      <sheetName val="Bank Guarantee"/>
      <sheetName val="Assumption Inputs"/>
      <sheetName val="Q&amp;pl-V"/>
      <sheetName val="Costing-blk-B"/>
      <sheetName val="Main-Material"/>
      <sheetName val="Break up Sheet"/>
      <sheetName val="S1BOQ"/>
      <sheetName val="NOT FULL RESTRAINT"/>
      <sheetName val="BEARING &amp; BUCKLING"/>
      <sheetName val="PFC"/>
      <sheetName val="UC"/>
      <sheetName val="RSJ"/>
      <sheetName val="선수금"/>
      <sheetName val="Item-wise summary"/>
      <sheetName val="Office Twrs"/>
      <sheetName val="Trial Bal "/>
      <sheetName val="BILL-3-Alt 1"/>
      <sheetName val="Financ. Overview"/>
      <sheetName val="B2-Basement"/>
      <sheetName val="B7-N04-Apartment"/>
      <sheetName val="B14-U07-Apartment"/>
      <sheetName val="RCC,Ret. Wall"/>
      <sheetName val="H.Satuan"/>
      <sheetName val="Plot 1"/>
      <sheetName val="Dropdown_Attributes"/>
      <sheetName val="stld (2)"/>
      <sheetName val="PE-F-42_R"/>
      <sheetName val="rdamdata"/>
      <sheetName val="方案1表二"/>
      <sheetName val="1500空分管道"/>
      <sheetName val="XREF"/>
      <sheetName val="Price Working -SRP"/>
      <sheetName val="Ratios"/>
      <sheetName val="Detail_In_Door_Stad"/>
      <sheetName val="Site facilities"/>
      <sheetName val="Ins &amp; Bonds"/>
      <sheetName val="Clients Requirements"/>
      <sheetName val="_SHOPLIST.xls_70_x0000___0_x0_2"/>
      <sheetName val="_SHOPLIST.xls_70_x0000___0_x0_3"/>
      <sheetName val="_SHOPLIST.xls_70_x005f_x0000__3"/>
      <sheetName val="_SHOPLIST.xls_70_x0000___0_x0_7"/>
      <sheetName val="_SHOPLIST.xls_70_x005f_x0000__5"/>
      <sheetName val="_SHOPLIST.xls_70_x0000___0_x0_4"/>
      <sheetName val="_SHOPLIST.xls_70_x0000___0_x0_5"/>
      <sheetName val="_SHOPLIST.xls_70_x0000___0_x0_6"/>
      <sheetName val="_SHOPLIST.xls_70_x005f_x0000__4"/>
      <sheetName val="_SHOPLIST.xls_70_x0000___0_x0_8"/>
      <sheetName val="_SHOPLIST.xls_70_x005f_x0000__6"/>
      <sheetName val="_SHOPLIST_xls_70_x0000_,_0_x000"/>
      <sheetName val="Earnings model"/>
      <sheetName val="Devco Cashflow"/>
      <sheetName val="Westin FOH &amp; BOH Split"/>
      <sheetName val="El Fenoon"/>
      <sheetName val="U-RATE"/>
      <sheetName val="CASHFLOW CODES"/>
      <sheetName val="Sheet8"/>
      <sheetName val="Electricity"/>
      <sheetName val="R&amp;M"/>
      <sheetName val="BOQ CIVIL"/>
      <sheetName val="ABB"/>
      <sheetName val="GE"/>
      <sheetName val="PriceCalculation"/>
      <sheetName val="[SHOPLIST.xls]70__0_x0_2"/>
      <sheetName val="[SHOPLIST.xls]70__0_x0_3"/>
      <sheetName val="[SHOPLIST.xls]70__0_x0_4"/>
      <sheetName val="[SHOPLIST.xls]70__0_x0_5"/>
      <sheetName val="[SHOPLIST_xls]70__0_x0_2"/>
      <sheetName val="[SHOPLIST.xls]70__0_x0_6"/>
      <sheetName val="[SHOPLIST.xls]70__0_x0_7"/>
      <sheetName val="[SHOPLIST.xls]70__0_x0_8"/>
      <sheetName val="[SHOPLIST.xls]70__0_x0_9"/>
      <sheetName val="70,/0_x000"/>
      <sheetName val="CONS. PROJECT HITS"/>
      <sheetName val="Guard House #1; D,E,F"/>
      <sheetName val="Spread"/>
      <sheetName val="schedule nos"/>
      <sheetName val="Schedule Activities"/>
      <sheetName val="Ref. Tables"/>
      <sheetName val="Risk Impact Table"/>
      <sheetName val="RBS"/>
      <sheetName val="ATC RIW-MIR"/>
      <sheetName val="DB Fed From"/>
      <sheetName val="VO Log"/>
      <sheetName val="2-Cash Flow"/>
      <sheetName val="OOC Form"/>
      <sheetName val="Malaysia incl. RET"/>
      <sheetName val="JV PA"/>
      <sheetName val="JV LW"/>
      <sheetName val="JV 318"/>
      <sheetName val="JV RO"/>
      <sheetName val="JV VO"/>
      <sheetName val="SUMMARY OFFSHORE"/>
      <sheetName val="COMPARISON OF PRICES Lowest"/>
      <sheetName val="Channel - final template"/>
      <sheetName val="sch"/>
      <sheetName val="FCPBS"/>
      <sheetName val="MakDB"/>
      <sheetName val="General"/>
      <sheetName val="محطة الرفع (11)mep"/>
      <sheetName val="FOOTING"/>
      <sheetName val="공사비집계"/>
      <sheetName val="TEXT"/>
      <sheetName val="[SHOPLIST.xls]70___0_s__i____80"/>
      <sheetName val="[SHOPLIST.xls]_VW__VU________62"/>
      <sheetName val="[SHOPLIST.xls]_VW__VU________63"/>
      <sheetName val="[SHOPLIST.xls]70_x005f_x0000___0_x_25"/>
      <sheetName val="[SHOPLIST.xls]70___0_s__i____81"/>
      <sheetName val="[SHOPLIST.xls]70___0_s__i____82"/>
      <sheetName val="[SHOPLIST.xls]_SHOPLIST_xl_6280"/>
      <sheetName val="[SHOPLIST.xls]_SHOPLIST_xl_6281"/>
      <sheetName val="[SHOPLIST.xls]_SHOPLIST_xl_6282"/>
      <sheetName val="[SHOPLIST.xls]_SHOPLIST_xl_6283"/>
      <sheetName val="[SHOPLIST.xls]_SHOPLIST_xl_6284"/>
      <sheetName val="[SHOPLIST.xls]_SHOPLIST_xl_6285"/>
      <sheetName val="[SHOPLIST.xls]_SHOPLIST_xl_6286"/>
      <sheetName val="[SHOPLIST.xls]_SHOPLIST_xl_6287"/>
      <sheetName val="[SHOPLIST.xls]_SHOPLIST_xl_6288"/>
      <sheetName val="[SHOPLIST.xls]_SHOPLIST_xl_6289"/>
      <sheetName val="[SHOPLIST.xls]_SHOPLIST_xl_6290"/>
      <sheetName val="[SHOPLIST.xls]_SHOPLIST_xl_6291"/>
      <sheetName val="[SHOPLIST.xls]_SHOPLIST_xl_6292"/>
      <sheetName val="[SHOPLIST.xls]_SHOPLIST_xl_6293"/>
      <sheetName val="[SHOPLIST.xls]_SHOPLIST_xl_6294"/>
      <sheetName val="[SHOPLIST.xls]_SHOPLIST_xl_6295"/>
      <sheetName val="[SHOPLIST.xls]_SHOPLIST_xl_6296"/>
      <sheetName val="[SHOPLIST.xls]_SHOPLIST_xl_6297"/>
      <sheetName val="[SHOPLIST.xls]_SHOPLIST_xl_6298"/>
      <sheetName val="[SHOPLIST.xls]_SHOPLIST_xl_6299"/>
      <sheetName val="[SHOPLIST.xls]_SHOPLIST_xl_6300"/>
      <sheetName val="[SHOPLIST.xls]_SHOPLIST_xl_6301"/>
      <sheetName val="[SHOPLIST.xls]_SHOPLIST_xl_6302"/>
      <sheetName val="[SHOPLIST.xls]_SHOPLIST_xl_6303"/>
      <sheetName val="[SHOPLIST.xls]_SHOPLIST_xl_6304"/>
      <sheetName val="[SHOPLIST.xls]_SHOPLIST_xl_6305"/>
      <sheetName val="[SHOPLIST.xls]_SHOPLIST_xl_6306"/>
      <sheetName val="[SHOPLIST.xls]_SHOPLIST_xl_6307"/>
      <sheetName val="[SHOPLIST.xls]_SHOPLIST_xl_6308"/>
      <sheetName val="[SHOPLIST.xls]_SHOPLIST_xl_6309"/>
      <sheetName val="[SHOPLIST.xls]_SHOPLIST_xl_6310"/>
      <sheetName val="[SHOPLIST.xls]_SHOPLIST_xl_6311"/>
      <sheetName val="[SHOPLIST.xls]_SHOPLIST_xl_6312"/>
      <sheetName val="[SHOPLIST.xls]_SHOPLIST_xl_6313"/>
      <sheetName val="[SHOPLIST.xls]_SHOPLIST_xl_6314"/>
      <sheetName val="[SHOPLIST.xls]_SHOPLIST_xl_6315"/>
      <sheetName val="[SHOPLIST.xls]_SHOPLIST_xl_6316"/>
      <sheetName val="[SHOPLIST.xls]_SHOPLIST_xl_6317"/>
      <sheetName val="[SHOPLIST.xls]_SHOPLIST_xl_6318"/>
      <sheetName val="[SHOPLIST.xls]_SHOPLIST_xl_6319"/>
      <sheetName val="[SHOPLIST.xls]_SHOPLIST_xl_6320"/>
      <sheetName val="[SHOPLIST.xls]_SHOPLIST_xl_6321"/>
      <sheetName val="[SHOPLIST.xls]_SHOPLIST_xl_6322"/>
      <sheetName val="[SHOPLIST.xls]_SHOPLIST_xl_6323"/>
      <sheetName val="[SHOPLIST.xls]_SHOPLIST_xl_6324"/>
      <sheetName val="[SHOPLIST.xls]_SHOPLIST_xl_6325"/>
      <sheetName val="[SHOPLIST.xls]_SHOPLIST_xl_6326"/>
      <sheetName val="[SHOPLIST.xls]_SHOPLIST_xl_6327"/>
      <sheetName val="[SHOPLIST.xls]_SHOPLIST_xl_6328"/>
      <sheetName val="[SHOPLIST.xls]_SHOPLIST_xl_6329"/>
      <sheetName val="[SHOPLIST.xls]_SHOPLIST_xl_6330"/>
      <sheetName val="[SHOPLIST.xls]_SHOPLIST_xl_6331"/>
      <sheetName val="[SHOPLIST.xls]_SHOPLIST_xl_6332"/>
      <sheetName val="[SHOPLIST.xls]_SHOPLIST_xl_6333"/>
      <sheetName val="[SHOPLIST.xls]_SHOPLIST_xl_6334"/>
      <sheetName val="[SHOPLIST.xls]_SHOPLIST_xl_6335"/>
      <sheetName val="[SHOPLIST.xls]_SHOPLIST_xl_6336"/>
      <sheetName val="[SHOPLIST.xls]_SHOPLIST_xl_6337"/>
      <sheetName val="[SHOPLIST.xls]_SHOPLIST_xl_6338"/>
      <sheetName val="[SHOPLIST.xls]_SHOPLIST_xl_6339"/>
      <sheetName val="[SHOPLIST.xls]_SHOPLIST_xl_6340"/>
      <sheetName val="[SHOPLIST.xls]_SHOPLIST_xl_6341"/>
      <sheetName val="[SHOPLIST.xls]_SHOPLIST_xl_6342"/>
      <sheetName val="[SHOPLIST.xls]_SHOPLIST_xl_6343"/>
      <sheetName val="[SHOPLIST.xls]_SHOPLIST_xl_6344"/>
      <sheetName val="[SHOPLIST.xls]_SHOPLIST_xl_6345"/>
      <sheetName val="[SHOPLIST.xls]_SHOPLIST_xl_6346"/>
      <sheetName val="[SHOPLIST.xls]_SHOPLIST_xl_6347"/>
      <sheetName val="[SHOPLIST.xls]_SHOPLIST_xl_6348"/>
      <sheetName val="[SHOPLIST.xls]_SHOPLIST_xl_6349"/>
      <sheetName val="[SHOPLIST.xls]_SHOPLIST_xl_6350"/>
      <sheetName val="[SHOPLIST.xls]_SHOPLIST_xl_6351"/>
      <sheetName val="[SHOPLIST.xls]_SHOPLIST_xl_6352"/>
      <sheetName val="[SHOPLIST.xls]_SHOPLIST_xl_6353"/>
      <sheetName val="[SHOPLIST.xls]_SHOPLIST_xl_6354"/>
      <sheetName val="[SHOPLIST.xls]_SHOPLIST_xl_6355"/>
      <sheetName val="[SHOPLIST.xls]_SHOPLIST_xl_6356"/>
      <sheetName val="[SHOPLIST.xls]_SHOPLIST_xl_6357"/>
      <sheetName val="[SHOPLIST.xls]_SHOPLIST_xl_6358"/>
      <sheetName val="[SHOPLIST.xls]_SHOPLIST_xl_6359"/>
      <sheetName val="[SHOPLIST.xls]_SHOPLIST_xl_6360"/>
      <sheetName val="[SHOPLIST.xls]_SHOPLIST_xl_6361"/>
      <sheetName val="[SHOPLIST.xls]_SHOPLIST_xl_6362"/>
      <sheetName val="[SHOPLIST.xls]_SHOPLIST_xl_6363"/>
      <sheetName val="[SHOPLIST.xls]_SHOPLIST_xl_6364"/>
      <sheetName val="[SHOPLIST.xls]_SHOPLIST_xl_6365"/>
      <sheetName val="[SHOPLIST.xls]_SHOPLIST_xl_6366"/>
      <sheetName val="[SHOPLIST.xls]_SHOPLIST_xl_6367"/>
      <sheetName val="[SHOPLIST.xls]_SHOPLIST_xl_6368"/>
      <sheetName val="[SHOPLIST.xls]_SHOPLIST_xl_6369"/>
      <sheetName val="[SHOPLIST.xls]_SHOPLIST_xl_6370"/>
      <sheetName val="[SHOPLIST.xls]_SHOPLIST_xl_6371"/>
      <sheetName val="[SHOPLIST.xls]_SHOPLIST_xl_6372"/>
      <sheetName val="[SHOPLIST.xls]_SHOPLIST_xl_6373"/>
      <sheetName val="[SHOPLIST.xls]_SHOPLIST_xl_6374"/>
      <sheetName val="[SHOPLIST.xls]_SHOPLIST_xl_6375"/>
      <sheetName val="[SHOPLIST.xls]_SHOPLIST_xl_6376"/>
      <sheetName val="[SHOPLIST.xls]_SHOPLIST_xl_6377"/>
      <sheetName val="[SHOPLIST.xls]_SHOPLIST_xl_6378"/>
      <sheetName val="[SHOPLIST.xls]_SHOPLIST_xl_6379"/>
      <sheetName val="[SHOPLIST.xls]_SHOPLIST_xl_6380"/>
      <sheetName val="[SHOPLIST.xls]_SHOPLIST_xl_6381"/>
      <sheetName val="[SHOPLIST.xls]_SHOPLIST_xl_6382"/>
      <sheetName val="[SHOPLIST.xls]_SHOPLIST_xl_6383"/>
      <sheetName val="[SHOPLIST.xls]_SHOPLIST_xl_6384"/>
      <sheetName val="[SHOPLIST.xls]_SHOPLIST_xl_6385"/>
      <sheetName val="[SHOPLIST.xls]_SHOPLIST_xl_6386"/>
      <sheetName val="[SHOPLIST.xls]_SHOPLIST_xl_6387"/>
      <sheetName val="[SHOPLIST.xls]_SHOPLIST_xl_6388"/>
      <sheetName val="[SHOPLIST.xls]_SHOPLIST_xl_6389"/>
      <sheetName val="[SHOPLIST.xls]_SHOPLIST_xl_6390"/>
      <sheetName val="[SHOPLIST.xls]_SHOPLIST_xl_6391"/>
      <sheetName val="[SHOPLIST.xls]_SHOPLIST_xl_6392"/>
      <sheetName val="[SHOPLIST.xls]_SHOPLIST_xl_6393"/>
      <sheetName val="[SHOPLIST.xls]_SHOPLIST_xl_6394"/>
      <sheetName val="[SHOPLIST.xls]_SHOPLIST_xl_6395"/>
      <sheetName val="[SHOPLIST.xls]_SHOPLIST_xl_6396"/>
      <sheetName val="[SHOPLIST.xls]_SHOPLIST_xl_6397"/>
      <sheetName val="[SHOPLIST.xls]_SHOPLIST_xl_6398"/>
      <sheetName val="[SHOPLIST.xls]_SHOPLIST_xl_6399"/>
      <sheetName val="[SHOPLIST.xls]_SHOPLIST_xl_6400"/>
      <sheetName val="[SHOPLIST.xls]_SHOPLIST_xl_6401"/>
      <sheetName val="[SHOPLIST.xls]_SHOPLIST_xl_6402"/>
      <sheetName val="[SHOPLIST.xls]_SHOPLIST_xl_6403"/>
      <sheetName val="[SHOPLIST.xls]_SHOPLIST_xl_6404"/>
      <sheetName val="[SHOPLIST.xls]_SHOPLIST_xl_6405"/>
      <sheetName val="[SHOPLIST.xls]_SHOPLIST_xl_6406"/>
      <sheetName val="[SHOPLIST.xls]_SHOPLIST_xl_6407"/>
      <sheetName val="[SHOPLIST.xls]_SHOPLIST_xl_6408"/>
      <sheetName val="[SHOPLIST.xls]_SHOPLIST_xl_6409"/>
      <sheetName val="[SHOPLIST.xls]_SHOPLIST_xl_6410"/>
      <sheetName val="[SHOPLIST.xls]_SHOPLIST_xl_6411"/>
      <sheetName val="[SHOPLIST.xls]_SHOPLIST_xl_6412"/>
      <sheetName val="[SHOPLIST.xls]_SHOPLIST_xl_6413"/>
      <sheetName val="[SHOPLIST.xls]_SHOPLIST_xl_6414"/>
      <sheetName val="[SHOPLIST.xls]_SHOPLIST_xl_6415"/>
      <sheetName val="[SHOPLIST.xls]_SHOPLIST_xl_6416"/>
      <sheetName val="[SHOPLIST.xls]_SHOPLIST_xl_6417"/>
      <sheetName val="[SHOPLIST.xls]_SHOPLIST_xl_6418"/>
      <sheetName val="[SHOPLIST.xls]70___0_s__i____83"/>
      <sheetName val="[SHOPLIST.xls]_SHOPLIST_xl_6419"/>
      <sheetName val="[SHOPLIST.xls]_SHOPLIST_xl_6420"/>
      <sheetName val="[SHOPLIST.xls]_SHOPLIST_xl_6421"/>
      <sheetName val="[SHOPLIST.xls]_SHOPLIST_xl_6422"/>
      <sheetName val="[SHOPLIST.xls]_SHOPLIST_xl_6423"/>
      <sheetName val="[SHOPLIST.xls]_SHOPLIST_xl_6424"/>
      <sheetName val="[SHOPLIST.xls]_SHOPLIST_xl_6425"/>
      <sheetName val="[SHOPLIST.xls]_SHOPLIST_xl_6426"/>
      <sheetName val="[SHOPLIST.xls]_SHOPLIST_xl_6427"/>
      <sheetName val="[SHOPLIST.xls]_SHOPLIST_xl_6428"/>
      <sheetName val="[SHOPLIST.xls]_SHOPLIST_xl_6429"/>
      <sheetName val="[SHOPLIST.xls]_SHOPLIST_xl_6430"/>
      <sheetName val="[SHOPLIST.xls]_SHOPLIST_xl_6431"/>
      <sheetName val="[SHOPLIST.xls]_SHOPLIST_xl_6432"/>
      <sheetName val="[SHOPLIST.xls]_SHOPLIST_xl_6433"/>
      <sheetName val="[SHOPLIST.xls]_SHOPLIST_xl_6434"/>
      <sheetName val="[SHOPLIST.xls]_SHOPLIST_xl_6435"/>
      <sheetName val="[SHOPLIST.xls]_SHOPLIST_xl_6436"/>
      <sheetName val="[SHOPLIST.xls]_SHOPLIST_xl_6437"/>
      <sheetName val="[SHOPLIST.xls]_SHOPLIST_xl_6438"/>
      <sheetName val="[SHOPLIST.xls]_SHOPLIST_xl_6439"/>
      <sheetName val="[SHOPLIST.xls]_SHOPLIST_xl_6440"/>
      <sheetName val="[SHOPLIST.xls]_SHOPLIST_xl_6441"/>
      <sheetName val="[SHOPLIST.xls]_SHOPLIST_xl_6442"/>
      <sheetName val="[SHOPLIST.xls]_SHOPLIST_xl_6443"/>
      <sheetName val="[SHOPLIST.xls]_SHOPLIST_xl_6444"/>
      <sheetName val="[SHOPLIST.xls]_SHOPLIST_xl_6445"/>
      <sheetName val="[SHOPLIST.xls]_SHOPLIST_xl_6446"/>
      <sheetName val="[SHOPLIST.xls]_SHOPLIST_xl_6447"/>
      <sheetName val="[SHOPLIST.xls]_SHOPLIST_xl_6448"/>
      <sheetName val="[SHOPLIST.xls]_SHOPLIST_xl_6449"/>
      <sheetName val="[SHOPLIST.xls]_SHOPLIST_xl_6450"/>
      <sheetName val="[SHOPLIST.xls]_SHOPLIST_xl_6451"/>
      <sheetName val="[SHOPLIST.xls]_SHOPLIST_xl_6452"/>
      <sheetName val="[SHOPLIST.xls]_SHOPLIST_xl_6453"/>
      <sheetName val="[SHOPLIST.xls]_SHOPLIST_xl_6454"/>
      <sheetName val="[SHOPLIST.xls]_SHOPLIST_xl_6455"/>
      <sheetName val="[SHOPLIST.xls]_SHOPLIST_xl_6456"/>
      <sheetName val="[SHOPLIST.xls]_SHOPLIST_xl_6457"/>
      <sheetName val="[SHOPLIST.xls]_SHOPLIST_xl_6458"/>
      <sheetName val="[SHOPLIST.xls]_SHOPLIST_xl_6459"/>
      <sheetName val="[SHOPLIST.xls]_SHOPLIST_xl_6460"/>
      <sheetName val="[SHOPLIST.xls]_SHOPLIST_xl_6461"/>
      <sheetName val="[SHOPLIST.xls]_SHOPLIST_xl_6462"/>
      <sheetName val="[SHOPLIST.xls]_SHOPLIST_xl_6463"/>
      <sheetName val="[SHOPLIST.xls]_SHOPLIST_xl_6464"/>
      <sheetName val="[SHOPLIST.xls]_SHOPLIST_xl_6465"/>
      <sheetName val="[SHOPLIST.xls]_SHOPLIST_xl_6466"/>
      <sheetName val="[SHOPLIST.xls]_SHOPLIST_xl_6467"/>
      <sheetName val="[SHOPLIST.xls]_SHOPLIST_xl_6468"/>
      <sheetName val="[SHOPLIST.xls]_SHOPLIST_xl_6469"/>
      <sheetName val="[SHOPLIST.xls]_SHOPLIST_xl_6470"/>
      <sheetName val="[SHOPLIST.xls]_SHOPLIST_xl_6471"/>
      <sheetName val="[SHOPLIST.xls]_SHOPLIST_xl_6472"/>
      <sheetName val="[SHOPLIST.xls]_SHOPLIST_xl_6473"/>
      <sheetName val="[SHOPLIST.xls]_SHOPLIST_xl_6474"/>
      <sheetName val="[SHOPLIST.xls]_SHOPLIST_xl_6475"/>
      <sheetName val="[SHOPLIST.xls]_SHOPLIST_xl_6476"/>
      <sheetName val="[SHOPLIST.xls]_SHOPLIST_xl_6477"/>
      <sheetName val="[SHOPLIST.xls]_SHOPLIST_xl_6478"/>
      <sheetName val="[SHOPLIST.xls]_SHOPLIST_xl_6479"/>
      <sheetName val="[SHOPLIST.xls]_SHOPLIST_xl_6480"/>
      <sheetName val="[SHOPLIST.xls]_SHOPLIST_xl_6481"/>
      <sheetName val="[SHOPLIST.xls]_SHOPLIST_xl_6482"/>
      <sheetName val="[SHOPLIST.xls]_SHOPLIST_xl_6483"/>
      <sheetName val="[SHOPLIST.xls]_SHOPLIST_xl_6484"/>
      <sheetName val="[SHOPLIST.xls]_SHOPLIST_xl_6485"/>
      <sheetName val="[SHOPLIST.xls]_SHOPLIST_xl_6486"/>
      <sheetName val="[SHOPLIST.xls]_SHOPLIST_xl_6487"/>
      <sheetName val="[SHOPLIST.xls]_SHOPLIST_xl_6488"/>
      <sheetName val="[SHOPLIST.xls]_SHOPLIST_xl_6489"/>
      <sheetName val="[SHOPLIST.xls]_SHOPLIST_xl_6490"/>
      <sheetName val="[SHOPLIST.xls]_SHOPLIST_xl_6491"/>
      <sheetName val="[SHOPLIST.xls]_SHOPLIST_xl_6492"/>
      <sheetName val="[SHOPLIST.xls]_SHOPLIST_xl_6493"/>
      <sheetName val="[SHOPLIST.xls]_SHOPLIST_xl_6494"/>
      <sheetName val="[SHOPLIST.xls]_SHOPLIST_xl_6495"/>
      <sheetName val="[SHOPLIST.xls]_SHOPLIST_xl_6496"/>
      <sheetName val="[SHOPLIST.xls]_SHOPLIST_xl_6497"/>
      <sheetName val="[SHOPLIST.xls]_SHOPLIST_xl_6498"/>
      <sheetName val="[SHOPLIST.xls]_SHOPLIST_xl_6499"/>
      <sheetName val="[SHOPLIST.xls]_SHOPLIST_xl_6500"/>
      <sheetName val="[SHOPLIST.xls]_SHOPLIST_xl_6501"/>
      <sheetName val="[SHOPLIST.xls]_SHOPLIST_xl_6502"/>
      <sheetName val="[SHOPLIST.xls]_SHOPLIST_xl_6503"/>
      <sheetName val="[SHOPLIST.xls]_SHOPLIST_xl_6504"/>
      <sheetName val="[SHOPLIST.xls]_SHOPLIST_xl_6505"/>
      <sheetName val="[SHOPLIST.xls]_SHOPLIST_xl_6506"/>
      <sheetName val="[SHOPLIST.xls]_SHOPLIST_xl_6507"/>
      <sheetName val="[SHOPLIST.xls]_SHOPLIST_xl_6508"/>
      <sheetName val="[SHOPLIST.xls]_SHOPLIST_xl_6509"/>
      <sheetName val="[SHOPLIST.xls]_SHOPLIST_xl_6510"/>
      <sheetName val="[SHOPLIST.xls]_SHOPLIST_xl_6511"/>
      <sheetName val="[SHOPLIST.xls]_SHOPLIST_xl_6512"/>
      <sheetName val="[SHOPLIST.xls]_SHOPLIST_xl_6513"/>
      <sheetName val="[SHOPLIST.xls]_SHOPLIST_xl_6514"/>
      <sheetName val="[SHOPLIST.xls]_SHOPLIST_xl_6515"/>
      <sheetName val="[SHOPLIST.xls]_SHOPLIST_xl_6516"/>
      <sheetName val="[SHOPLIST.xls]_SHOPLIST_xl_6517"/>
      <sheetName val="[SHOPLIST.xls]_SHOPLIST_xl_6518"/>
      <sheetName val="[SHOPLIST.xls]_SHOPLIST_xl_6519"/>
      <sheetName val="[SHOPLIST.xls]_SHOPLIST_xl_6520"/>
      <sheetName val="[SHOPLIST.xls]_SHOPLIST_xl_6521"/>
      <sheetName val="[SHOPLIST.xls]_SHOPLIST_xl_6522"/>
      <sheetName val="[SHOPLIST.xls]_SHOPLIST_xl_6523"/>
      <sheetName val="[SHOPLIST.xls]_SHOPLIST_xl_6524"/>
      <sheetName val="[SHOPLIST.xls]_SHOPLIST_xl_6525"/>
      <sheetName val="[SHOPLIST.xls]_SHOPLIST_xl_6526"/>
      <sheetName val="[SHOPLIST.xls]_SHOPLIST_xl_6527"/>
      <sheetName val="[SHOPLIST.xls]_SHOPLIST_xl_6528"/>
      <sheetName val="[SHOPLIST.xls]_SHOPLIST_xl_6529"/>
      <sheetName val="[SHOPLIST.xls]_SHOPLIST_xl_6530"/>
      <sheetName val="[SHOPLIST.xls]_SHOPLIST_xl_6531"/>
      <sheetName val="[SHOPLIST.xls]_SHOPLIST_xl_6532"/>
      <sheetName val="[SHOPLIST.xls]_SHOPLIST_xl_6533"/>
      <sheetName val="[SHOPLIST.xls]_SHOPLIST_xl_6534"/>
      <sheetName val="[SHOPLIST.xls]_SHOPLIST_xl_6535"/>
      <sheetName val="[SHOPLIST.xls]_SHOPLIST_xl_6536"/>
      <sheetName val="[SHOPLIST.xls]_SHOPLIST_xl_6537"/>
      <sheetName val="[SHOPLIST.xls]_SHOPLIST_xl_6538"/>
      <sheetName val="[SHOPLIST.xls]_SHOPLIST_xl_6539"/>
      <sheetName val="[SHOPLIST.xls]_SHOPLIST_xl_6540"/>
      <sheetName val="[SHOPLIST.xls]_SHOPLIST_xl_6541"/>
      <sheetName val="[SHOPLIST.xls]_SHOPLIST_xl_6542"/>
      <sheetName val="[SHOPLIST.xls]_SHOPLIST_xl_6543"/>
      <sheetName val="[SHOPLIST.xls]_SHOPLIST_xl_6544"/>
      <sheetName val="[SHOPLIST.xls]_SHOPLIST_xl_6545"/>
      <sheetName val="[SHOPLIST.xls]_SHOPLIST_xl_6546"/>
      <sheetName val="[SHOPLIST.xls]_SHOPLIST_xl_6547"/>
      <sheetName val="[SHOPLIST.xls]_SHOPLIST_xl_6548"/>
      <sheetName val="[SHOPLIST.xls]_SHOPLIST_xl_6549"/>
      <sheetName val="[SHOPLIST.xls]_SHOPLIST_xl_6550"/>
      <sheetName val="[SHOPLIST.xls]_SHOPLIST_xl_6551"/>
      <sheetName val="[SHOPLIST.xls]_SHOPLIST_xl_6552"/>
      <sheetName val="[SHOPLIST.xls]_SHOPLIST_xl_6553"/>
      <sheetName val="[SHOPLIST.xls]_SHOPLIST_xl_6554"/>
      <sheetName val="[SHOPLIST.xls]_SHOPLIST_xl_6555"/>
      <sheetName val="[SHOPLIST.xls]_SHOPLIST_xl_6556"/>
      <sheetName val="[SHOPLIST.xls]_SHOPLIST_xl_6557"/>
      <sheetName val="[SHOPLIST.xls]_SHOPLIST_xl_6558"/>
      <sheetName val="[SHOPLIST.xls]_SHOPLIST_xl_6559"/>
      <sheetName val="[SHOPLIST.xls]_SHOPLIST_xl_6560"/>
      <sheetName val="[SHOPLIST.xls]_SHOPLIST_xl_6561"/>
      <sheetName val="[SHOPLIST.xls]_SHOPLIST_xl_6562"/>
      <sheetName val="[SHOPLIST.xls]_SHOPLIST_xl_6563"/>
      <sheetName val="[SHOPLIST.xls]_SHOPLIST_xl_6564"/>
      <sheetName val="[SHOPLIST.xls]_SHOPLIST_xl_6565"/>
      <sheetName val="[SHOPLIST.xls]_SHOPLIST_xl_6566"/>
      <sheetName val="[SHOPLIST.xls]_SHOPLIST_xl_6567"/>
      <sheetName val="[SHOPLIST.xls]_SHOPLIST_xl_6568"/>
      <sheetName val="[SHOPLIST.xls]_SHOPLIST_xl_6569"/>
      <sheetName val="[SHOPLIST.xls]_SHOPLIST_xl_6570"/>
      <sheetName val="[SHOPLIST.xls]_SHOPLIST_xl_6571"/>
      <sheetName val="[SHOPLIST.xls]_SHOPLIST_xl_6572"/>
      <sheetName val="[SHOPLIST.xls]_SHOPLIST_xl_6573"/>
      <sheetName val="[SHOPLIST.xls]_SHOPLIST_xl_6574"/>
      <sheetName val="[SHOPLIST.xls]_SHOPLIST_xl_6575"/>
      <sheetName val="[SHOPLIST.xls]_SHOPLIST_xl_6576"/>
      <sheetName val="[SHOPLIST.xls]_SHOPLIST_xl_6577"/>
      <sheetName val="[SHOPLIST.xls]_SHOPLIST_xl_6578"/>
      <sheetName val="[SHOPLIST.xls]_SHOPLIST_xl_6579"/>
      <sheetName val="[SHOPLIST.xls]_SHOPLIST_xl_6580"/>
      <sheetName val="[SHOPLIST.xls]_SHOPLIST_xl_6581"/>
      <sheetName val="[SHOPLIST.xls]_SHOPLIST_xl_6582"/>
      <sheetName val="[SHOPLIST.xls]_SHOPLIST_xl_6583"/>
      <sheetName val="[SHOPLIST.xls]_SHOPLIST_xl_6584"/>
      <sheetName val="[SHOPLIST.xls]_SHOPLIST_xl_6585"/>
      <sheetName val="[SHOPLIST.xls]_SHOPLIST_xl_6586"/>
      <sheetName val="[SHOPLIST.xls]_SHOPLIST_xl_6587"/>
      <sheetName val="[SHOPLIST.xls]_SHOPLIST_xl_6588"/>
      <sheetName val="[SHOPLIST.xls]_SHOPLIST_xl_6589"/>
      <sheetName val="[SHOPLIST.xls]_SHOPLIST_xl_6590"/>
      <sheetName val="[SHOPLIST.xls]_SHOPLIST_xl_6591"/>
      <sheetName val="[SHOPLIST.xls]_SHOPLIST_xl_6592"/>
      <sheetName val="[SHOPLIST.xls]_SHOPLIST_xl_6593"/>
      <sheetName val="[SHOPLIST.xls]_SHOPLIST_xl_6594"/>
      <sheetName val="[SHOPLIST.xls]_SHOPLIST_xl_6595"/>
      <sheetName val="[SHOPLIST.xls]_SHOPLIST_xl_6596"/>
      <sheetName val="[SHOPLIST.xls]_SHOPLIST_xl_6597"/>
      <sheetName val="[SHOPLIST.xls]_SHOPLIST_xl_6598"/>
      <sheetName val="[SHOPLIST.xls]_SHOPLIST_xl_6599"/>
      <sheetName val="[SHOPLIST.xls]_SHOPLIST_xl_6600"/>
      <sheetName val="[SHOPLIST.xls]_SHOPLIST_xl_6601"/>
      <sheetName val="[SHOPLIST.xls]_SHOPLIST_xl_6602"/>
      <sheetName val="[SHOPLIST.xls]_SHOPLIST_xl_6603"/>
      <sheetName val="[SHOPLIST.xls]_SHOPLIST_xl_6604"/>
      <sheetName val="[SHOPLIST.xls]_SHOPLIST_xl_6605"/>
      <sheetName val="[SHOPLIST.xls]_SHOPLIST_xl_6606"/>
      <sheetName val="[SHOPLIST.xls]_SHOPLIST_xl_6607"/>
      <sheetName val="[SHOPLIST.xls]_SHOPLIST_xl_6608"/>
      <sheetName val="[SHOPLIST.xls]_SHOPLIST_xl_6609"/>
      <sheetName val="[SHOPLIST.xls]_SHOPLIST_xl_6610"/>
      <sheetName val="[SHOPLIST.xls]_SHOPLIST_xl_6611"/>
      <sheetName val="[SHOPLIST.xls]_SHOPLIST_xl_6612"/>
      <sheetName val="[SHOPLIST.xls]_SHOPLIST_xl_6613"/>
      <sheetName val="[SHOPLIST.xls]_SHOPLIST_xl_6614"/>
      <sheetName val="[SHOPLIST.xls]_SHOPLIST_xl_6615"/>
      <sheetName val="[SHOPLIST.xls]_SHOPLIST_xl_6616"/>
      <sheetName val="[SHOPLIST.xls]70_x005f_x0000___0_x_26"/>
      <sheetName val="[SHOPLIST.xls]_SHOPLIST_xl_6617"/>
      <sheetName val="[SHOPLIST.xls]_SHOPLIST_xl_6618"/>
      <sheetName val="[SHOPLIST.xls]_SHOPLIST_xl_6619"/>
      <sheetName val="[SHOPLIST.xls]_SHOPLIST_xl_6620"/>
      <sheetName val="[SHOPLIST.xls]_SHOPLIST_xl_6621"/>
      <sheetName val="[SHOPLIST.xls]_SHOPLIST_xl_6622"/>
      <sheetName val="[SHOPLIST.xls]_SHOPLIST_xl_6623"/>
      <sheetName val="[SHOPLIST.xls]_SHOPLIST_xl_6624"/>
      <sheetName val="[SHOPLIST.xls]_SHOPLIST_xl_6625"/>
      <sheetName val="[SHOPLIST.xls]_SHOPLIST_xl_6626"/>
      <sheetName val="[SHOPLIST.xls]_SHOPLIST_xl_6627"/>
      <sheetName val="[SHOPLIST.xls]_SHOPLIST_xl_6628"/>
      <sheetName val="[SHOPLIST.xls]_SHOPLIST_xl_6629"/>
      <sheetName val="[SHOPLIST.xls]_SHOPLIST_xl_6630"/>
      <sheetName val="[SHOPLIST.xls]_SHOPLIST_xl_6631"/>
      <sheetName val="[SHOPLIST.xls]_SHOPLIST_xl_6632"/>
      <sheetName val="[SHOPLIST.xls]_SHOPLIST_xl_6633"/>
      <sheetName val="[SHOPLIST.xls]_SHOPLIST_xl_6634"/>
      <sheetName val="[SHOPLIST.xls]_SHOPLIST_xl_6635"/>
      <sheetName val="[SHOPLIST.xls]_SHOPLIST_xl_6636"/>
      <sheetName val="[SHOPLIST.xls]_SHOPLIST_xl_6637"/>
      <sheetName val="[SHOPLIST.xls]_SHOPLIST_xl_6638"/>
      <sheetName val="[SHOPLIST.xls]_SHOPLIST_xl_6639"/>
      <sheetName val="[SHOPLIST.xls]_SHOPLIST_xl_6640"/>
      <sheetName val="[SHOPLIST.xls]_SHOPLIST_xl_6641"/>
      <sheetName val="[SHOPLIST.xls]_SHOPLIST_xl_6642"/>
      <sheetName val="[SHOPLIST.xls]_SHOPLIST_xl_6643"/>
      <sheetName val="[SHOPLIST.xls]_SHOPLIST_xl_6644"/>
      <sheetName val="[SHOPLIST.xls]_SHOPLIST_xl_6645"/>
      <sheetName val="[SHOPLIST.xls]_SHOPLIST_xl_6646"/>
      <sheetName val="[SHOPLIST.xls]_SHOPLIST_xl_6647"/>
      <sheetName val="[SHOPLIST.xls]_SHOPLIST_xl_6648"/>
      <sheetName val="[SHOPLIST.xls]_SHOPLIST_xl_6649"/>
      <sheetName val="[SHOPLIST.xls]_SHOPLIST_xl_6650"/>
      <sheetName val="[SHOPLIST.xls]_SHOPLIST_xl_6651"/>
      <sheetName val="[SHOPLIST.xls]_SHOPLIST_xl_6652"/>
      <sheetName val="[SHOPLIST.xls]_SHOPLIST_xl_6653"/>
      <sheetName val="[SHOPLIST.xls]_SHOPLIST_xl_6654"/>
      <sheetName val="[SHOPLIST.xls]_SHOPLIST_xl_6655"/>
      <sheetName val="[SHOPLIST.xls]_SHOPLIST_xl_6656"/>
      <sheetName val="[SHOPLIST.xls]_SHOPLIST_xl_6657"/>
      <sheetName val="[SHOPLIST.xls]_SHOPLIST_xl_6658"/>
      <sheetName val="[SHOPLIST.xls]_SHOPLIST_xl_6659"/>
      <sheetName val="[SHOPLIST.xls]_SHOPLIST_xl_6660"/>
      <sheetName val="[SHOPLIST.xls]_SHOPLIST_xl_6661"/>
      <sheetName val="[SHOPLIST.xls]_SHOPLIST_xl_6662"/>
      <sheetName val="[SHOPLIST.xls]_SHOPLIST_xl_6663"/>
      <sheetName val="[SHOPLIST.xls]_SHOPLIST_xl_6664"/>
      <sheetName val="[SHOPLIST.xls]_SHOPLIST_xl_6665"/>
      <sheetName val="[SHOPLIST.xls]_SHOPLIST_xl_6666"/>
      <sheetName val="[SHOPLIST.xls]_SHOPLIST_xl_6667"/>
      <sheetName val="[SHOPLIST.xls]_SHOPLIST_xl_6668"/>
      <sheetName val="[SHOPLIST.xls]_SHOPLIST_xl_6669"/>
      <sheetName val="[SHOPLIST.xls]_SHOPLIST_xl_6670"/>
      <sheetName val="[SHOPLIST.xls]_SHOPLIST_xl_6671"/>
      <sheetName val="[SHOPLIST.xls]_SHOPLIST_xl_6672"/>
      <sheetName val="[SHOPLIST.xls]_SHOPLIST_xl_6673"/>
      <sheetName val="[SHOPLIST.xls]_SHOPLIST_xl_6674"/>
      <sheetName val="[SHOPLIST.xls]_SHOPLIST_xl_6675"/>
      <sheetName val="[SHOPLIST.xls]_SHOPLIST_xl_6676"/>
      <sheetName val="[SHOPLIST.xls]_SHOPLIST_xl_6677"/>
      <sheetName val="[SHOPLIST.xls]_SHOPLIST_xl_6678"/>
      <sheetName val="[SHOPLIST.xls]_SHOPLIST_xl_6679"/>
      <sheetName val="[SHOPLIST.xls]_SHOPLIST_xl_6680"/>
      <sheetName val="[SHOPLIST.xls]_SHOPLIST_xl_6681"/>
      <sheetName val="[SHOPLIST.xls]_SHOPLIST_xl_6682"/>
      <sheetName val="[SHOPLIST.xls]_SHOPLIST_xl_6683"/>
      <sheetName val="[SHOPLIST.xls]_SHOPLIST_xl_6684"/>
      <sheetName val="[SHOPLIST.xls]_SHOPLIST_xl_6685"/>
      <sheetName val="[SHOPLIST.xls]_SHOPLIST_xl_6686"/>
      <sheetName val="[SHOPLIST.xls]_SHOPLIST_xl_6687"/>
      <sheetName val="[SHOPLIST.xls]_SHOPLIST_xl_6688"/>
      <sheetName val="[SHOPLIST.xls]_SHOPLIST_xl_6689"/>
      <sheetName val="[SHOPLIST.xls]_SHOPLIST_xl_6690"/>
      <sheetName val="[SHOPLIST.xls]_SHOPLIST_xl_6691"/>
      <sheetName val="[SHOPLIST.xls]_SHOPLIST_xl_6692"/>
      <sheetName val="[SHOPLIST.xls]_SHOPLIST_xl_6693"/>
      <sheetName val="[SHOPLIST.xls]_SHOPLIST_xl_6694"/>
      <sheetName val="[SHOPLIST.xls]_SHOPLIST_xl_6695"/>
      <sheetName val="[SHOPLIST.xls]_SHOPLIST_xl_6696"/>
      <sheetName val="[SHOPLIST.xls]_SHOPLIST_xl_6697"/>
      <sheetName val="[SHOPLIST.xls]_SHOPLIST_xl_6698"/>
      <sheetName val="[SHOPLIST.xls]_SHOPLIST_xl_6699"/>
      <sheetName val="[SHOPLIST.xls]_SHOPLIST_xl_6700"/>
      <sheetName val="[SHOPLIST.xls]_SHOPLIST_xl_6701"/>
      <sheetName val="[SHOPLIST.xls]_SHOPLIST_xl_6702"/>
      <sheetName val="[SHOPLIST.xls]_SHOPLIST_xl_6703"/>
      <sheetName val="[SHOPLIST.xls]_SHOPLIST_xl_6704"/>
      <sheetName val="[SHOPLIST.xls]_VW__VU________64"/>
      <sheetName val="[SHOPLIST.xls]_VW__VU________65"/>
      <sheetName val="[SHOPLIST.xls]_SHOPLIST_xl_6705"/>
      <sheetName val="[SHOPLIST.xls]_SHOPLIST_xl_6706"/>
      <sheetName val="[SHOPLIST.xls]70___0_s__i____84"/>
      <sheetName val="[SHOPLIST.xls]_SHOPLIST_xl_6707"/>
      <sheetName val="[SHOPLIST.xls]_SHOPLIST_xl_6708"/>
      <sheetName val="[SHOPLIST.xls]_SHOPLIST_xl_6709"/>
      <sheetName val="[SHOPLIST.xls]_VW__VU________66"/>
      <sheetName val="[SHOPLIST.xls]_VW__VU________67"/>
      <sheetName val="[SHOPLIST.xls]_SHOPLIST_xl_6710"/>
      <sheetName val="[SHOPLIST.xls]_SHOPLIST_xl_6711"/>
      <sheetName val="[SHOPLIST.xls]70___0_s__i____85"/>
      <sheetName val="[SHOPLIST.xls]_SHOPLIST_xl_6712"/>
      <sheetName val="[SHOPLIST.xls]_SHOPLIST_xl_6713"/>
      <sheetName val="[SHOPLIST.xls]_SHOPLIST_xl_6714"/>
      <sheetName val="[SHOPLIST.xls]_SHOPLIST_xl_6715"/>
      <sheetName val="[SHOPLIST.xls]_SHOPLIST_xl_6716"/>
      <sheetName val="[SHOPLIST.xls]_SHOPLIST_xl_6717"/>
      <sheetName val="[SHOPLIST.xls]_SHOPLIST_xl_6718"/>
      <sheetName val="[SHOPLIST.xls]_SHOPLIST_xl_6719"/>
      <sheetName val="[SHOPLIST.xls]_SHOPLIST_xl_6720"/>
      <sheetName val="[SHOPLIST.xls]_SHOPLIST_xl_6721"/>
      <sheetName val="[SHOPLIST.xls]_SHOPLIST_xl_6722"/>
      <sheetName val="[SHOPLIST.xls]_SHOPLIST_xl_6723"/>
      <sheetName val="[SHOPLIST.xls]_SHOPLIST_xl_6724"/>
      <sheetName val="[SHOPLIST.xls]_SHOPLIST_xl_6725"/>
      <sheetName val="[SHOPLIST.xls]_SHOPLIST_xl_6726"/>
      <sheetName val="[SHOPLIST.xls]_SHOPLIST_xl_6727"/>
      <sheetName val="[SHOPLIST.xls]_SHOPLIST_xl_6728"/>
      <sheetName val="[SHOPLIST.xls]_SHOPLIST_xl_6729"/>
      <sheetName val="[SHOPLIST.xls]_SHOPLIST_xl_6730"/>
      <sheetName val="[SHOPLIST.xls]_SHOPLIST_xl_6731"/>
      <sheetName val="[SHOPLIST.xls]_SHOPLIST_xl_6732"/>
      <sheetName val="[SHOPLIST.xls]_SHOPLIST_xl_6733"/>
      <sheetName val="[SHOPLIST.xls]_SHOPLIST_xl_6734"/>
      <sheetName val="[SHOPLIST.xls]_SHOPLIST_xl_6735"/>
      <sheetName val="[SHOPLIST.xls]_SHOPLIST_xl_6736"/>
      <sheetName val="[SHOPLIST.xls]_SHOPLIST_xl_6737"/>
      <sheetName val="[SHOPLIST.xls]_SHOPLIST_xl_6738"/>
      <sheetName val="[SHOPLIST.xls]_SHOPLIST_xl_6739"/>
      <sheetName val="[SHOPLIST.xls]_SHOPLIST_xl_6740"/>
      <sheetName val="[SHOPLIST.xls]_SHOPLIST_xl_6741"/>
      <sheetName val="[SHOPLIST.xls]_SHOPLIST_xl_6742"/>
      <sheetName val="[SHOPLIST.xls]_SHOPLIST_xl_6743"/>
      <sheetName val="[SHOPLIST.xls]_SHOPLIST_xl_6744"/>
      <sheetName val="[SHOPLIST.xls]_SHOPLIST_xl_6745"/>
      <sheetName val="[SHOPLIST.xls]_SHOPLIST_xl_6746"/>
      <sheetName val="[SHOPLIST.xls]_SHOPLIST_xl_6747"/>
      <sheetName val="[SHOPLIST.xls]_SHOPLIST_xl_6748"/>
      <sheetName val="[SHOPLIST.xls]_SHOPLIST_xl_6749"/>
      <sheetName val="[SHOPLIST.xls]_SHOPLIST_xl_6750"/>
      <sheetName val="[SHOPLIST.xls]_SHOPLIST_xl_6751"/>
      <sheetName val="[SHOPLIST.xls]_SHOPLIST_xl_6752"/>
      <sheetName val="[SHOPLIST.xls]_SHOPLIST_xl_6753"/>
      <sheetName val="[SHOPLIST.xls]_SHOPLIST_xl_6754"/>
      <sheetName val="[SHOPLIST.xls]_SHOPLIST_xl_6755"/>
      <sheetName val="[SHOPLIST.xls]_SHOPLIST_xl_6756"/>
      <sheetName val="[SHOPLIST.xls]_SHOPLIST_xl_6757"/>
      <sheetName val="[SHOPLIST.xls]_SHOPLIST_xl_6758"/>
      <sheetName val="[SHOPLIST.xls]_SHOPLIST_xl_6759"/>
      <sheetName val="[SHOPLIST.xls]_SHOPLIST_xl_6760"/>
      <sheetName val="[SHOPLIST.xls]_SHOPLIST_xl_6761"/>
      <sheetName val="[SHOPLIST.xls]_SHOPLIST_xl_6762"/>
      <sheetName val="[SHOPLIST.xls]_SHOPLIST_xl_6763"/>
      <sheetName val="[SHOPLIST.xls]_SHOPLIST_xl_6764"/>
      <sheetName val="[SHOPLIST.xls]_SHOPLIST_xl_6765"/>
      <sheetName val="[SHOPLIST.xls]_SHOPLIST_xl_6766"/>
      <sheetName val="[SHOPLIST.xls]_SHOPLIST_xl_6767"/>
      <sheetName val="[SHOPLIST.xls]_SHOPLIST_xl_6768"/>
      <sheetName val="[SHOPLIST.xls]_SHOPLIST_xl_6769"/>
      <sheetName val="[SHOPLIST.xls]_SHOPLIST_xl_6770"/>
      <sheetName val="[SHOPLIST.xls]_SHOPLIST_xl_6771"/>
      <sheetName val="[SHOPLIST.xls]_SHOPLIST_xl_6772"/>
      <sheetName val="[SHOPLIST.xls]_SHOPLIST_xl_6773"/>
      <sheetName val="[SHOPLIST.xls]_SHOPLIST_xl_6774"/>
      <sheetName val="[SHOPLIST.xls]_SHOPLIST_xl_6775"/>
      <sheetName val="[SHOPLIST.xls]_SHOPLIST_xl_6776"/>
      <sheetName val="[SHOPLIST.xls]_SHOPLIST_xl_6777"/>
      <sheetName val="[SHOPLIST.xls]_SHOPLIST_xl_6778"/>
      <sheetName val="[SHOPLIST.xls]_SHOPLIST_xl_6779"/>
      <sheetName val="[SHOPLIST.xls]_SHOPLIST_xl_6780"/>
      <sheetName val="[SHOPLIST.xls]_SHOPLIST_xl_6781"/>
      <sheetName val="[SHOPLIST.xls]_SHOPLIST_xl_6782"/>
      <sheetName val="[SHOPLIST.xls]_SHOPLIST_xl_6783"/>
      <sheetName val="[SHOPLIST.xls]_SHOPLIST_xl_6784"/>
      <sheetName val="[SHOPLIST.xls]_SHOPLIST_xl_6785"/>
      <sheetName val="[SHOPLIST.xls]_SHOPLIST_xl_6786"/>
      <sheetName val="[SHOPLIST.xls]_SHOPLIST_xl_6787"/>
      <sheetName val="[SHOPLIST.xls]_SHOPLIST_xl_6788"/>
      <sheetName val="[SHOPLIST.xls]_SHOPLIST_xl_6789"/>
      <sheetName val="[SHOPLIST.xls]_SHOPLIST_xl_6790"/>
      <sheetName val="[SHOPLIST.xls]_SHOPLIST_xl_6791"/>
      <sheetName val="[SHOPLIST.xls]_SHOPLIST_xl_6792"/>
      <sheetName val="[SHOPLIST.xls]_SHOPLIST_xl_6793"/>
      <sheetName val="[SHOPLIST.xls]_SHOPLIST_xl_6794"/>
      <sheetName val="[SHOPLIST.xls]_SHOPLIST_xl_6795"/>
      <sheetName val="[SHOPLIST.xls]_SHOPLIST_xl_6796"/>
      <sheetName val="[SHOPLIST.xls]_SHOPLIST_xl_6797"/>
      <sheetName val="[SHOPLIST.xls]_SHOPLIST_xl_6798"/>
      <sheetName val="[SHOPLIST.xls]_SHOPLIST_xl_6799"/>
      <sheetName val="[SHOPLIST.xls]_SHOPLIST_xl_6800"/>
      <sheetName val="[SHOPLIST.xls]_SHOPLIST_xl_6801"/>
      <sheetName val="[SHOPLIST.xls]_SHOPLIST_xl_6802"/>
      <sheetName val="[SHOPLIST.xls]_SHOPLIST_xl_6803"/>
      <sheetName val="[SHOPLIST.xls]_SHOPLIST_xl_6804"/>
      <sheetName val="[SHOPLIST.xls]_SHOPLIST_xl_6805"/>
      <sheetName val="[SHOPLIST.xls]_SHOPLIST_xl_6806"/>
      <sheetName val="[SHOPLIST.xls]_SHOPLIST_xl_6807"/>
      <sheetName val="[SHOPLIST.xls]_SHOPLIST_xl_6808"/>
      <sheetName val="[SHOPLIST.xls]_SHOPLIST_xl_6809"/>
      <sheetName val="[SHOPLIST.xls]_SHOPLIST_xl_6810"/>
      <sheetName val="[SHOPLIST.xls]_SHOPLIST_xl_6811"/>
      <sheetName val="[SHOPLIST.xls]_SHOPLIST_xl_6812"/>
      <sheetName val="[SHOPLIST.xls]_SHOPLIST_xl_6813"/>
      <sheetName val="[SHOPLIST.xls]_SHOPLIST_xl_6814"/>
      <sheetName val="[SHOPLIST.xls]_SHOPLIST_xl_6815"/>
      <sheetName val="[SHOPLIST.xls]_SHOPLIST_xl_6816"/>
      <sheetName val="[SHOPLIST.xls]_SHOPLIST_xl_6817"/>
      <sheetName val="[SHOPLIST.xls]_SHOPLIST_xl_6818"/>
      <sheetName val="[SHOPLIST.xls]_SHOPLIST_xl_6819"/>
      <sheetName val="[SHOPLIST.xls]_SHOPLIST_xl_6820"/>
      <sheetName val="[SHOPLIST.xls]_SHOPLIST_xl_6821"/>
      <sheetName val="[SHOPLIST.xls]_SHOPLIST_xl_6822"/>
      <sheetName val="[SHOPLIST.xls]_SHOPLIST_xl_6823"/>
      <sheetName val="[SHOPLIST.xls]_SHOPLIST_xl_6824"/>
      <sheetName val="[SHOPLIST.xls]_SHOPLIST_xl_6825"/>
      <sheetName val="[SHOPLIST.xls]_SHOPLIST_xl_6826"/>
      <sheetName val="[SHOPLIST.xls]_SHOPLIST_xl_6827"/>
      <sheetName val="[SHOPLIST.xls]_SHOPLIST_xl_6828"/>
      <sheetName val="[SHOPLIST.xls]_SHOPLIST_xl_6829"/>
      <sheetName val="[SHOPLIST.xls]_SHOPLIST_xl_6830"/>
      <sheetName val="[SHOPLIST.xls]_SHOPLIST_xl_6831"/>
      <sheetName val="[SHOPLIST.xls]_SHOPLIST_xl_6832"/>
      <sheetName val="[SHOPLIST.xls]_SHOPLIST_xl_6833"/>
      <sheetName val="[SHOPLIST.xls]_SHOPLIST_xl_6834"/>
      <sheetName val="[SHOPLIST.xls]_SHOPLIST_xl_6835"/>
      <sheetName val="[SHOPLIST.xls]_SHOPLIST_xl_6836"/>
      <sheetName val="[SHOPLIST.xls]_SHOPLIST_xl_6837"/>
      <sheetName val="[SHOPLIST.xls]_SHOPLIST_xl_6838"/>
      <sheetName val="[SHOPLIST.xls]_SHOPLIST_xl_6839"/>
      <sheetName val="[SHOPLIST.xls]_SHOPLIST_xl_6840"/>
      <sheetName val="[SHOPLIST.xls]_SHOPLIST_xl_6841"/>
      <sheetName val="[SHOPLIST.xls]70___0_s__i____86"/>
      <sheetName val="[SHOPLIST.xls]_SHOPLIST_xl_6842"/>
      <sheetName val="[SHOPLIST.xls]_SHOPLIST_xl_6843"/>
      <sheetName val="[SHOPLIST.xls]_SHOPLIST_xl_6844"/>
      <sheetName val="[SHOPLIST.xls]_VW__VU________68"/>
      <sheetName val="[SHOPLIST.xls]_SHOPLIST_xl_6845"/>
      <sheetName val="[SHOPLIST.xls]_SHOPLIST_xl_6846"/>
      <sheetName val="[SHOPLIST.xls]_SHOPLIST_xl_6847"/>
      <sheetName val="[SHOPLIST.xls]_SHOPLIST_xl_6848"/>
      <sheetName val="[SHOPLIST.xls]_SHOPLIST_xl_6849"/>
      <sheetName val="[SHOPLIST.xls]_SHOPLIST_xl_6850"/>
      <sheetName val="[SHOPLIST.xls]_SHOPLIST_xl_6851"/>
      <sheetName val="[SHOPLIST.xls]_SHOPLIST_xl_6852"/>
      <sheetName val="[SHOPLIST.xls]_SHOPLIST_xl_6853"/>
      <sheetName val="[SHOPLIST.xls]_SHOPLIST_xl_6854"/>
      <sheetName val="[SHOPLIST.xls]_SHOPLIST_xl_6855"/>
      <sheetName val="[SHOPLIST.xls]_SHOPLIST_xl_6856"/>
      <sheetName val="[SHOPLIST.xls]_SHOPLIST_xl_6857"/>
      <sheetName val="[SHOPLIST.xls]_SHOPLIST_xl_6858"/>
      <sheetName val="[SHOPLIST.xls]_SHOPLIST_xl_6859"/>
      <sheetName val="[SHOPLIST.xls]_SHOPLIST_xl_6860"/>
      <sheetName val="[SHOPLIST.xls]_SHOPLIST_xl_6861"/>
      <sheetName val="[SHOPLIST.xls]_SHOPLIST_xl_6862"/>
      <sheetName val="[SHOPLIST.xls]_SHOPLIST_xl_6863"/>
      <sheetName val="[SHOPLIST.xls]_SHOPLIST_xl_6864"/>
      <sheetName val="[SHOPLIST.xls]_SHOPLIST_xl_6865"/>
      <sheetName val="[SHOPLIST.xls]_SHOPLIST_xl_6866"/>
      <sheetName val="[SHOPLIST.xls]_SHOPLIST_xl_6867"/>
      <sheetName val="[SHOPLIST.xls]_SHOPLIST_xl_6868"/>
      <sheetName val="[SHOPLIST.xls]_SHOPLIST_xl_6869"/>
      <sheetName val="[SHOPLIST.xls]_SHOPLIST_xl_6870"/>
      <sheetName val="[SHOPLIST.xls]_SHOPLIST_xl_6871"/>
      <sheetName val="[SHOPLIST.xls]_SHOPLIST_xl_6872"/>
      <sheetName val="[SHOPLIST.xls]_SHOPLIST_xl_6873"/>
      <sheetName val="[SHOPLIST.xls]_SHOPLIST_xl_6874"/>
      <sheetName val="[SHOPLIST.xls]_SHOPLIST_xl_6875"/>
      <sheetName val="[SHOPLIST.xls]_SHOPLIST_xl_6876"/>
      <sheetName val="[SHOPLIST.xls]_SHOPLIST_xl_6877"/>
      <sheetName val="[SHOPLIST.xls]_SHOPLIST_xl_6878"/>
      <sheetName val="[SHOPLIST.xls]_SHOPLIST_xl_6879"/>
      <sheetName val="[SHOPLIST.xls]_SHOPLIST_xl_6880"/>
      <sheetName val="[SHOPLIST.xls]_SHOPLIST_xl_6881"/>
      <sheetName val="[SHOPLIST.xls]_SHOPLIST_xl_6882"/>
      <sheetName val="[SHOPLIST.xls]_SHOPLIST_xl_6883"/>
      <sheetName val="[SHOPLIST.xls]_SHOPLIST_xl_6884"/>
      <sheetName val="[SHOPLIST.xls]_SHOPLIST_xl_6885"/>
      <sheetName val="[SHOPLIST.xls]_SHOPLIST_xl_6886"/>
      <sheetName val="[SHOPLIST.xls]_SHOPLIST_xl_6887"/>
      <sheetName val="[SHOPLIST.xls]_SHOPLIST_xl_6888"/>
      <sheetName val="[SHOPLIST.xls]_SHOPLIST_xl_6889"/>
      <sheetName val="[SHOPLIST.xls]_SHOPLIST_xl_6890"/>
      <sheetName val="[SHOPLIST.xls]_SHOPLIST_xl_6891"/>
      <sheetName val="[SHOPLIST.xls]_SHOPLIST_xl_6892"/>
      <sheetName val="[SHOPLIST.xls]_SHOPLIST_xl_6893"/>
      <sheetName val="[SHOPLIST.xls]_SHOPLIST_xl_6894"/>
      <sheetName val="[SHOPLIST.xls]_SHOPLIST_xl_6895"/>
      <sheetName val="[SHOPLIST.xls]_SHOPLIST_xl_6896"/>
      <sheetName val="[SHOPLIST.xls]_SHOPLIST_xl_6897"/>
      <sheetName val="[SHOPLIST.xls]_SHOPLIST_xl_6898"/>
      <sheetName val="[SHOPLIST.xls]_SHOPLIST_xl_6899"/>
      <sheetName val="[SHOPLIST.xls]_SHOPLIST_xl_6900"/>
      <sheetName val="[SHOPLIST.xls]_SHOPLIST_xl_6901"/>
      <sheetName val="[SHOPLIST.xls]_SHOPLIST_xl_6902"/>
      <sheetName val="[SHOPLIST.xls]_SHOPLIST_xl_6903"/>
      <sheetName val="[SHOPLIST.xls]_SHOPLIST_xl_6904"/>
      <sheetName val="[SHOPLIST.xls]_SHOPLIST_xl_6905"/>
      <sheetName val="[SHOPLIST.xls]_SHOPLIST_xl_6906"/>
      <sheetName val="[SHOPLIST.xls]_SHOPLIST_xl_6907"/>
      <sheetName val="[SHOPLIST.xls]_SHOPLIST_xl_6908"/>
      <sheetName val="[SHOPLIST.xls]_SHOPLIST_xl_6909"/>
      <sheetName val="[SHOPLIST.xls]_SHOPLIST_xl_6910"/>
      <sheetName val="[SHOPLIST.xls]_SHOPLIST_xl_6911"/>
      <sheetName val="[SHOPLIST.xls]_SHOPLIST_xl_6912"/>
      <sheetName val="[SHOPLIST.xls]_SHOPLIST_xl_6913"/>
      <sheetName val="[SHOPLIST.xls]_SHOPLIST_xl_6914"/>
      <sheetName val="[SHOPLIST.xls]_SHOPLIST_xl_6915"/>
      <sheetName val="[SHOPLIST.xls]_SHOPLIST_xl_6916"/>
      <sheetName val="[SHOPLIST.xls]_SHOPLIST_xl_6917"/>
      <sheetName val="[SHOPLIST.xls]_SHOPLIST_xl_6918"/>
      <sheetName val="[SHOPLIST.xls]_SHOPLIST_xl_6919"/>
      <sheetName val="[SHOPLIST.xls]_SHOPLIST_xl_6920"/>
      <sheetName val="[SHOPLIST.xls]_SHOPLIST_xl_6921"/>
      <sheetName val="[SHOPLIST.xls]_SHOPLIST_xl_6922"/>
      <sheetName val="[SHOPLIST.xls]_SHOPLIST_xl_6923"/>
      <sheetName val="[SHOPLIST.xls]_SHOPLIST_xl_6924"/>
      <sheetName val="[SHOPLIST.xls]_SHOPLIST_xl_6925"/>
      <sheetName val="[SHOPLIST.xls]_SHOPLIST_xl_6926"/>
      <sheetName val="[SHOPLIST.xls]_SHOPLIST_xl_6927"/>
      <sheetName val="[SHOPLIST.xls]_SHOPLIST_xl_6928"/>
      <sheetName val="[SHOPLIST.xls]_SHOPLIST_xl_6929"/>
      <sheetName val="[SHOPLIST.xls]_SHOPLIST_xl_6930"/>
      <sheetName val="[SHOPLIST.xls]_SHOPLIST_xl_6931"/>
      <sheetName val="[SHOPLIST.xls]_SHOPLIST_xl_6932"/>
      <sheetName val="[SHOPLIST.xls]_SHOPLIST_xl_6933"/>
      <sheetName val="[SHOPLIST.xls]_SHOPLIST_xl_6934"/>
      <sheetName val="[SHOPLIST.xls]_SHOPLIST_xl_6935"/>
      <sheetName val="[SHOPLIST.xls]_SHOPLIST_xl_6936"/>
      <sheetName val="[SHOPLIST.xls]_SHOPLIST_xl_6937"/>
      <sheetName val="[SHOPLIST.xls]_SHOPLIST_xl_6938"/>
      <sheetName val="[SHOPLIST.xls]_SHOPLIST_xl_6939"/>
      <sheetName val="[SHOPLIST.xls]_SHOPLIST_xl_6940"/>
      <sheetName val="[SHOPLIST.xls]_SHOPLIST_xl_6941"/>
      <sheetName val="[SHOPLIST.xls]_SHOPLIST_xl_6942"/>
      <sheetName val="[SHOPLIST.xls]_SHOPLIST_xl_6943"/>
      <sheetName val="[SHOPLIST.xls]_SHOPLIST_xl_6944"/>
      <sheetName val="[SHOPLIST.xls]_SHOPLIST_xl_6945"/>
      <sheetName val="[SHOPLIST.xls]_SHOPLIST_xl_6946"/>
      <sheetName val="[SHOPLIST.xls]_SHOPLIST_xl_6947"/>
      <sheetName val="[SHOPLIST.xls]_SHOPLIST_xl_6948"/>
      <sheetName val="[SHOPLIST.xls]_SHOPLIST_xl_6949"/>
      <sheetName val="[SHOPLIST.xls]_SHOPLIST_xl_6950"/>
      <sheetName val="[SHOPLIST.xls]_SHOPLIST_xl_6951"/>
      <sheetName val="[SHOPLIST.xls]_SHOPLIST_xl_6952"/>
      <sheetName val="[SHOPLIST.xls]_SHOPLIST_xl_6953"/>
      <sheetName val="[SHOPLIST.xls]_SHOPLIST_xl_6954"/>
      <sheetName val="[SHOPLIST.xls]_SHOPLIST_xl_6955"/>
      <sheetName val="[SHOPLIST.xls]_SHOPLIST_xl_6956"/>
      <sheetName val="[SHOPLIST.xls]_SHOPLIST_xl_6957"/>
      <sheetName val="[SHOPLIST.xls]_SHOPLIST_xl_6958"/>
      <sheetName val="[SHOPLIST.xls]_SHOPLIST_xl_6959"/>
      <sheetName val="[SHOPLIST.xls]_SHOPLIST_xl_6960"/>
      <sheetName val="[SHOPLIST.xls]_SHOPLIST_xl_6961"/>
      <sheetName val="[SHOPLIST.xls]_SHOPLIST_xl_6962"/>
      <sheetName val="[SHOPLIST.xls]_SHOPLIST_xl_6963"/>
      <sheetName val="[SHOPLIST.xls]_SHOPLIST_xl_6964"/>
      <sheetName val="[SHOPLIST.xls]_SHOPLIST_xl_6965"/>
      <sheetName val="[SHOPLIST.xls]_SHOPLIST_xl_6966"/>
      <sheetName val="[SHOPLIST.xls]_SHOPLIST_xl_6967"/>
      <sheetName val="[SHOPLIST.xls]_SHOPLIST_xl_6968"/>
      <sheetName val="[SHOPLIST.xls]_SHOPLIST_xl_6969"/>
      <sheetName val="[SHOPLIST.xls]_SHOPLIST_xl_6970"/>
      <sheetName val="[SHOPLIST.xls]_SHOPLIST_xl_6971"/>
      <sheetName val="[SHOPLIST.xls]_SHOPLIST_xl_6972"/>
      <sheetName val="[SHOPLIST.xls]_SHOPLIST_xl_6973"/>
      <sheetName val="[SHOPLIST.xls]_SHOPLIST_xl_6974"/>
      <sheetName val="[SHOPLIST.xls]_SHOPLIST_xl_6975"/>
      <sheetName val="[SHOPLIST.xls]_SHOPLIST_xl_6976"/>
      <sheetName val="[SHOPLIST.xls]_SHOPLIST_xl_6977"/>
      <sheetName val="[SHOPLIST.xls]_SHOPLIST_xl_6978"/>
      <sheetName val="[SHOPLIST.xls]_SHOPLIST_xl_6979"/>
      <sheetName val="[SHOPLIST.xls]_SHOPLIST_xl_6980"/>
      <sheetName val="[SHOPLIST.xls]_SHOPLIST_xl_6981"/>
      <sheetName val="[SHOPLIST.xls]_SHOPLIST_xl_6982"/>
      <sheetName val="[SHOPLIST.xls]70___0_s__i____87"/>
      <sheetName val="[SHOPLIST.xls]_SHOPLIST_xl_6983"/>
      <sheetName val="CCTV_EST1"/>
      <sheetName val="Admin"/>
      <sheetName val="Prior_CM"/>
      <sheetName val="Price"/>
      <sheetName val="3C"/>
      <sheetName val="BK Unit Rate"/>
      <sheetName val="BoQ-TOWER 1_IKUSI"/>
      <sheetName val="(t2)sup &amp; Installation"/>
      <sheetName val="OLD PRICES"/>
      <sheetName val="F031-3(ANLZ)"/>
      <sheetName val="Contract BOQ"/>
      <sheetName val="[SHOPLIST.xls]_SHOPLIST_xl_6984"/>
      <sheetName val="[SHOPLIST.xls]_SHOPLIST_xl_6985"/>
      <sheetName val="[SHOPLIST.xls]_SHOPLIST_xl_6986"/>
      <sheetName val="[SHOPLIST.xls]_SHOPLIST_xl_6987"/>
      <sheetName val="[SHOPLIST.xls]_SHOPLIST_xl_6988"/>
      <sheetName val="[SHOPLIST.xls]_SHOPLIST_xl_6989"/>
      <sheetName val="[SHOPLIST.xls]_SHOPLIST_xl_6990"/>
      <sheetName val="[SHOPLIST.xls]_SHOPLIST_xl_6991"/>
      <sheetName val="[SHOPLIST.xls]_SHOPLIST_xl_6992"/>
      <sheetName val="[SHOPLIST.xls]_SHOPLIST_xl_6993"/>
      <sheetName val="[SHOPLIST.xls]_SHOPLIST_xl_6994"/>
      <sheetName val="[SHOPLIST.xls]_SHOPLIST_xl_6995"/>
      <sheetName val="[SHOPLIST.xls]_SHOPLIST_xl_6996"/>
      <sheetName val="[SHOPLIST.xls]_SHOPLIST_xl_6997"/>
      <sheetName val="[SHOPLIST.xls]_SHOPLIST_xl_6998"/>
      <sheetName val="[SHOPLIST.xls]_SHOPLIST_xl_6999"/>
      <sheetName val="[SHOPLIST.xls]_SHOPLIST_xl_7000"/>
      <sheetName val="[SHOPLIST.xls]_SHOPLIST_xl_7001"/>
      <sheetName val="[SHOPLIST.xls]_SHOPLIST_xl_7002"/>
      <sheetName val="[SHOPLIST.xls]_SHOPLIST_xl_7003"/>
      <sheetName val="[SHOPLIST.xls]_SHOPLIST_xl_7004"/>
      <sheetName val="[SHOPLIST.xls]_SHOPLIST_xl_7005"/>
      <sheetName val="[SHOPLIST.xls]_SHOPLIST_xl_7006"/>
      <sheetName val="[SHOPLIST.xls]_SHOPLIST_xl_7007"/>
      <sheetName val="[SHOPLIST.xls]_SHOPLIST_xl_7008"/>
      <sheetName val="[SHOPLIST.xls]_SHOPLIST_xl_7009"/>
      <sheetName val="[SHOPLIST.xls]_SHOPLIST_xl_7010"/>
      <sheetName val="[SHOPLIST.xls]_SHOPLIST_xl_7011"/>
      <sheetName val="[SHOPLIST.xls]_SHOPLIST_xl_7012"/>
      <sheetName val="[SHOPLIST.xls]_SHOPLIST_xl_7013"/>
      <sheetName val="[SHOPLIST.xls]_SHOPLIST_xl_7014"/>
      <sheetName val="[SHOPLIST.xls]_SHOPLIST_xl_7015"/>
      <sheetName val="[SHOPLIST.xls]_SHOPLIST_xl_7016"/>
      <sheetName val="[SHOPLIST.xls]_SHOPLIST_xl_7017"/>
      <sheetName val="[SHOPLIST.xls]_SHOPLIST_xl_7018"/>
      <sheetName val="[SHOPLIST.xls]_SHOPLIST_xl_7019"/>
      <sheetName val="[SHOPLIST.xls]_SHOPLIST_xl_7020"/>
      <sheetName val="[SHOPLIST.xls]_SHOPLIST_xl_7021"/>
      <sheetName val="[SHOPLIST.xls]_SHOPLIST_xl_7022"/>
      <sheetName val="[SHOPLIST.xls]_SHOPLIST_xl_7023"/>
      <sheetName val="[SHOPLIST.xls]_SHOPLIST_xl_7024"/>
      <sheetName val="[SHOPLIST.xls]_SHOPLIST_xl_7025"/>
      <sheetName val="[SHOPLIST.xls]_SHOPLIST_xl_7026"/>
      <sheetName val="[SHOPLIST.xls]_SHOPLIST_xl_7027"/>
      <sheetName val="[SHOPLIST.xls]_SHOPLIST_xl_7028"/>
      <sheetName val="[SHOPLIST.xls]_SHOPLIST_xl_7029"/>
      <sheetName val="[SHOPLIST.xls]_SHOPLIST_xl_7030"/>
      <sheetName val="[SHOPLIST.xls]_SHOPLIST_xl_7031"/>
      <sheetName val="[SHOPLIST.xls]_SHOPLIST_xl_7032"/>
      <sheetName val="[SHOPLIST.xls]_SHOPLIST_xl_7033"/>
      <sheetName val="[SHOPLIST.xls]_SHOPLIST_xl_7034"/>
      <sheetName val="[SHOPLIST.xls]_SHOPLIST_xl_7035"/>
      <sheetName val="[SHOPLIST.xls]_SHOPLIST_xl_7036"/>
      <sheetName val="[SHOPLIST.xls]_SHOPLIST_xl_7037"/>
      <sheetName val="[SHOPLIST.xls]_SHOPLIST_xl_7038"/>
      <sheetName val="[SHOPLIST.xls]_SHOPLIST_xl_7039"/>
      <sheetName val="[SHOPLIST.xls]_SHOPLIST_xl_7040"/>
      <sheetName val="[SHOPLIST.xls]_SHOPLIST_xl_7041"/>
      <sheetName val="[SHOPLIST.xls]_SHOPLIST_xl_7042"/>
      <sheetName val="[SHOPLIST.xls]_SHOPLIST_xl_7043"/>
      <sheetName val="[SHOPLIST.xls]_SHOPLIST_xl_7044"/>
      <sheetName val="[SHOPLIST.xls]_SHOPLIST_xl_7045"/>
      <sheetName val="[SHOPLIST.xls]_SHOPLIST_xl_7046"/>
      <sheetName val="[SHOPLIST.xls]_SHOPLIST_xl_7047"/>
      <sheetName val="[SHOPLIST.xls]_SHOPLIST_xl_7048"/>
      <sheetName val="[SHOPLIST.xls]_SHOPLIST_xl_7049"/>
      <sheetName val="[SHOPLIST.xls]_SHOPLIST_xl_7050"/>
      <sheetName val="[SHOPLIST.xls]_SHOPLIST_xl_7051"/>
      <sheetName val="[SHOPLIST.xls]_SHOPLIST_xl_7052"/>
      <sheetName val="[SHOPLIST.xls]_SHOPLIST_xl_7053"/>
      <sheetName val="[SHOPLIST.xls]_SHOPLIST_xl_7054"/>
      <sheetName val="[SHOPLIST.xls]_SHOPLIST_xl_7055"/>
      <sheetName val="[SHOPLIST.xls]_SHOPLIST_xl_7056"/>
      <sheetName val="[SHOPLIST.xls]_SHOPLIST_xl_7057"/>
      <sheetName val="[SHOPLIST.xls]_SHOPLIST_xl_7058"/>
      <sheetName val="[SHOPLIST.xls]_SHOPLIST_xl_7059"/>
      <sheetName val="[SHOPLIST.xls]_SHOPLIST_xl_7060"/>
      <sheetName val="[SHOPLIST.xls]_SHOPLIST_xl_7061"/>
      <sheetName val="[SHOPLIST.xls]_SHOPLIST_xl_7062"/>
      <sheetName val="[SHOPLIST.xls]_SHOPLIST_xl_7063"/>
      <sheetName val="[SHOPLIST.xls]_SHOPLIST_xl_7064"/>
      <sheetName val="[SHOPLIST.xls]_SHOPLIST_xl_7065"/>
      <sheetName val="[SHOPLIST.xls]_SHOPLIST_xl_7066"/>
      <sheetName val="[SHOPLIST.xls]_SHOPLIST_xl_7067"/>
      <sheetName val="[SHOPLIST.xls]_SHOPLIST_xl_7068"/>
      <sheetName val="[SHOPLIST.xls]_SHOPLIST_xl_7069"/>
      <sheetName val="[SHOPLIST.xls]_SHOPLIST_xl_7070"/>
      <sheetName val="[SHOPLIST.xls]_SHOPLIST_xl_7071"/>
      <sheetName val="[SHOPLIST.xls]_SHOPLIST_xl_7072"/>
      <sheetName val="[SHOPLIST.xls]_SHOPLIST_xl_7073"/>
      <sheetName val="[SHOPLIST.xls]_SHOPLIST_xl_7074"/>
      <sheetName val="[SHOPLIST.xls]_SHOPLIST_xl_7075"/>
      <sheetName val="[SHOPLIST.xls]_SHOPLIST_xl_7076"/>
      <sheetName val="[SHOPLIST.xls]_SHOPLIST_xl_7077"/>
      <sheetName val="[SHOPLIST.xls]_SHOPLIST_xl_7078"/>
      <sheetName val="[SHOPLIST.xls]_SHOPLIST_xl_7079"/>
      <sheetName val="[SHOPLIST.xls]_SHOPLIST_xl_7080"/>
      <sheetName val="[SHOPLIST.xls]_SHOPLIST_xl_7081"/>
      <sheetName val="[SHOPLIST.xls]_SHOPLIST_xl_7082"/>
      <sheetName val="[SHOPLIST.xls]_SHOPLIST_xl_7083"/>
      <sheetName val="[SHOPLIST.xls]_SHOPLIST_xl_7084"/>
      <sheetName val="[SHOPLIST.xls]_SHOPLIST_xl_7085"/>
      <sheetName val="[SHOPLIST.xls]_SHOPLIST_xl_7086"/>
      <sheetName val="[SHOPLIST.xls]_SHOPLIST_xl_7087"/>
      <sheetName val="[SHOPLIST.xls]_SHOPLIST_xl_7088"/>
      <sheetName val="[SHOPLIST.xls]_SHOPLIST_xl_7089"/>
      <sheetName val="[SHOPLIST.xls]_SHOPLIST_xl_7090"/>
      <sheetName val="[SHOPLIST.xls]_SHOPLIST_xl_7091"/>
      <sheetName val="[SHOPLIST.xls]_SHOPLIST_xl_7092"/>
      <sheetName val="[SHOPLIST.xls]_SHOPLIST_xl_7093"/>
      <sheetName val="[SHOPLIST.xls]_SHOPLIST_xl_7094"/>
      <sheetName val="[SHOPLIST.xls]_SHOPLIST_xl_7095"/>
      <sheetName val="[SHOPLIST.xls]_SHOPLIST_xl_7096"/>
      <sheetName val="[SHOPLIST.xls]_SHOPLIST_xl_7097"/>
      <sheetName val="[SHOPLIST.xls]_SHOPLIST_xl_7098"/>
      <sheetName val="[SHOPLIST.xls]_SHOPLIST_xl_7099"/>
      <sheetName val="[SHOPLIST.xls]_SHOPLIST_xl_7100"/>
      <sheetName val="[SHOPLIST.xls]_SHOPLIST_xl_7101"/>
      <sheetName val="[SHOPLIST.xls]_SHOPLIST_xl_7102"/>
      <sheetName val="[SHOPLIST.xls]_SHOPLIST_xl_7103"/>
      <sheetName val="[SHOPLIST.xls]_SHOPLIST_xl_7104"/>
      <sheetName val="[SHOPLIST.xls]_SHOPLIST_xl_7105"/>
      <sheetName val="[SHOPLIST.xls]_SHOPLIST_xl_7106"/>
      <sheetName val="[SHOPLIST.xls]_SHOPLIST_xl_7107"/>
      <sheetName val="[SHOPLIST.xls]_SHOPLIST_xl_7108"/>
      <sheetName val="[SHOPLIST.xls]_SHOPLIST_xl_7109"/>
      <sheetName val="[SHOPLIST.xls]_SHOPLIST_xl_7110"/>
      <sheetName val="[SHOPLIST.xls]_SHOPLIST_xl_7111"/>
      <sheetName val="[SHOPLIST.xls]_SHOPLIST_xl_7112"/>
      <sheetName val="[SHOPLIST.xls]_SHOPLIST_xl_7113"/>
      <sheetName val="[SHOPLIST.xls]_SHOPLIST_xl_7114"/>
      <sheetName val="[SHOPLIST.xls]_SHOPLIST_xl_7115"/>
      <sheetName val="[SHOPLIST.xls]_SHOPLIST_xl_7116"/>
      <sheetName val="[SHOPLIST.xls]_SHOPLIST_xl_7117"/>
      <sheetName val="[SHOPLIST.xls]_SHOPLIST_xl_7118"/>
      <sheetName val="[SHOPLIST.xls]_SHOPLIST_xl_7119"/>
      <sheetName val="[SHOPLIST.xls]_SHOPLIST_xl_7120"/>
      <sheetName val="[SHOPLIST.xls]_SHOPLIST_xl_7121"/>
      <sheetName val="[SHOPLIST.xls]_SHOPLIST_xl_7122"/>
      <sheetName val="[SHOPLIST.xls]_SHOPLIST_xl_7123"/>
      <sheetName val="[SHOPLIST.xls]_SHOPLIST_xl_7124"/>
      <sheetName val="[SHOPLIST.xls]_SHOPLIST_xl_7125"/>
      <sheetName val="[SHOPLIST.xls]_SHOPLIST_xl_7126"/>
      <sheetName val="[SHOPLIST.xls]_SHOPLIST_xl_7127"/>
      <sheetName val="[SHOPLIST.xls]_SHOPLIST_xl_7128"/>
      <sheetName val="[SHOPLIST.xls]_SHOPLIST_xl_7129"/>
      <sheetName val="[SHOPLIST.xls]_SHOPLIST_xl_7130"/>
      <sheetName val="[SHOPLIST.xls]_SHOPLIST_xl_7131"/>
      <sheetName val="[SHOPLIST.xls]_SHOPLIST_xl_7132"/>
      <sheetName val="[SHOPLIST.xls]_SHOPLIST_xl_7133"/>
      <sheetName val="[SHOPLIST.xls]_SHOPLIST_xl_7134"/>
      <sheetName val="[SHOPLIST.xls]_SHOPLIST_xl_7135"/>
      <sheetName val="[SHOPLIST.xls]_SHOPLIST_xl_7136"/>
      <sheetName val="[SHOPLIST.xls]_SHOPLIST_xl_7137"/>
      <sheetName val="[SHOPLIST.xls]_SHOPLIST_xl_7138"/>
      <sheetName val="[SHOPLIST.xls]_SHOPLIST_xl_7139"/>
      <sheetName val="[SHOPLIST.xls]_SHOPLIST_xl_7140"/>
      <sheetName val="[SHOPLIST.xls]_SHOPLIST_xl_7141"/>
      <sheetName val="[SHOPLIST.xls]_SHOPLIST_xl_7142"/>
      <sheetName val="[SHOPLIST.xls]_SHOPLIST_xl_7143"/>
      <sheetName val="[SHOPLIST.xls]_SHOPLIST_xl_7144"/>
      <sheetName val="[SHOPLIST.xls]_SHOPLIST_xl_7145"/>
      <sheetName val="[SHOPLIST.xls]_SHOPLIST_xl_7146"/>
      <sheetName val="[SHOPLIST.xls]_SHOPLIST_xl_7147"/>
      <sheetName val="[SHOPLIST.xls]_SHOPLIST_xl_7148"/>
      <sheetName val="[SHOPLIST.xls]_SHOPLIST_xl_7149"/>
      <sheetName val="[SHOPLIST.xls]_SHOPLIST_xl_7150"/>
      <sheetName val="[SHOPLIST.xls]_SHOPLIST_xl_7151"/>
      <sheetName val="[SHOPLIST.xls]_SHOPLIST_xl_7152"/>
      <sheetName val="[SHOPLIST.xls]_SHOPLIST_xl_7153"/>
      <sheetName val="[SHOPLIST.xls]_SHOPLIST_xl_7154"/>
      <sheetName val="[SHOPLIST.xls]_SHOPLIST_xl_7155"/>
      <sheetName val="[SHOPLIST.xls]_SHOPLIST_xl_7156"/>
      <sheetName val="[SHOPLIST.xls]_SHOPLIST_xl_7157"/>
      <sheetName val="[SHOPLIST.xls]_SHOPLIST_xl_7158"/>
      <sheetName val="[SHOPLIST.xls]_SHOPLIST_xl_7159"/>
      <sheetName val="[SHOPLIST.xls]_SHOPLIST_xl_7160"/>
      <sheetName val="[SHOPLIST.xls]_SHOPLIST_xl_7161"/>
      <sheetName val="[SHOPLIST.xls]_SHOPLIST_xl_7162"/>
      <sheetName val="[SHOPLIST.xls]_SHOPLIST_xl_7163"/>
      <sheetName val="[SHOPLIST.xls]_SHOPLIST_xl_7164"/>
      <sheetName val="[SHOPLIST.xls]_SHOPLIST_xl_7165"/>
      <sheetName val="[SHOPLIST.xls]_SHOPLIST_xl_7166"/>
      <sheetName val="[SHOPLIST.xls]_SHOPLIST_xl_7167"/>
      <sheetName val="[SHOPLIST.xls]_SHOPLIST_xl_7168"/>
      <sheetName val="[SHOPLIST.xls]_SHOPLIST_xl_7169"/>
      <sheetName val="[SHOPLIST.xls]_SHOPLIST_xl_7170"/>
      <sheetName val="[SHOPLIST.xls]_SHOPLIST_xl_7171"/>
      <sheetName val="[SHOPLIST.xls]_SHOPLIST_xl_7172"/>
      <sheetName val="[SHOPLIST.xls]_SHOPLIST_xl_7173"/>
      <sheetName val="[SHOPLIST.xls]_SHOPLIST_xl_7174"/>
      <sheetName val="[SHOPLIST.xls]_SHOPLIST_xl_7175"/>
      <sheetName val="[SHOPLIST.xls]_SHOPLIST_xl_7176"/>
      <sheetName val="[SHOPLIST.xls]_SHOPLIST_xl_7177"/>
      <sheetName val="[SHOPLIST.xls]_SHOPLIST_xl_7178"/>
      <sheetName val="[SHOPLIST.xls]_SHOPLIST_xl_7179"/>
      <sheetName val="[SHOPLIST.xls]_SHOPLIST_xl_7180"/>
      <sheetName val="[SHOPLIST.xls]_SHOPLIST_xl_7181"/>
      <sheetName val="[SHOPLIST.xls]_SHOPLIST_xl_7182"/>
      <sheetName val="[SHOPLIST.xls]_SHOPLIST_xl_7183"/>
      <sheetName val="[SHOPLIST.xls]_SHOPLIST_xl_7184"/>
      <sheetName val="[SHOPLIST.xls]_SHOPLIST_xl_7185"/>
      <sheetName val="[SHOPLIST.xls]_SHOPLIST_xl_7186"/>
      <sheetName val="[SHOPLIST.xls]_SHOPLIST_xl_7187"/>
      <sheetName val="[SHOPLIST.xls]_SHOPLIST_xl_7188"/>
      <sheetName val="[SHOPLIST.xls]_SHOPLIST_xl_7189"/>
      <sheetName val="[SHOPLIST.xls]_SHOPLIST_xl_7190"/>
      <sheetName val="[SHOPLIST.xls]_SHOPLIST_xl_7191"/>
      <sheetName val="[SHOPLIST.xls]_SHOPLIST_xl_7192"/>
      <sheetName val="[SHOPLIST.xls]_SHOPLIST_xl_7193"/>
      <sheetName val="[SHOPLIST.xls]_SHOPLIST_xl_7194"/>
      <sheetName val="[SHOPLIST.xls]_SHOPLIST_xl_7195"/>
      <sheetName val="[SHOPLIST.xls]_SHOPLIST_xl_7196"/>
      <sheetName val="[SHOPLIST.xls]_SHOPLIST_xl_7197"/>
      <sheetName val="[SHOPLIST.xls]_SHOPLIST_xl_7198"/>
      <sheetName val="[SHOPLIST.xls]_SHOPLIST_xl_7199"/>
      <sheetName val="[SHOPLIST.xls]_SHOPLIST_xl_7200"/>
      <sheetName val="[SHOPLIST.xls]_SHOPLIST_xl_7201"/>
      <sheetName val="[SHOPLIST.xls]_SHOPLIST_xl_7202"/>
      <sheetName val="[SHOPLIST.xls]_SHOPLIST_xl_7203"/>
      <sheetName val="[SHOPLIST.xls]_SHOPLIST_xl_7204"/>
      <sheetName val="[SHOPLIST.xls]_SHOPLIST_xl_7205"/>
      <sheetName val="[SHOPLIST.xls]_SHOPLIST_xl_7206"/>
      <sheetName val="[SHOPLIST.xls]_SHOPLIST_xl_7207"/>
      <sheetName val="[SHOPLIST.xls]_SHOPLIST_xl_7208"/>
      <sheetName val="[SHOPLIST.xls]_SHOPLIST_xl_7209"/>
      <sheetName val="[SHOPLIST.xls]_SHOPLIST_xl_7210"/>
      <sheetName val="[SHOPLIST.xls]_SHOPLIST_xl_7211"/>
      <sheetName val="[SHOPLIST.xls]_SHOPLIST_xl_7212"/>
      <sheetName val="[SHOPLIST.xls]_SHOPLIST_xl_7213"/>
      <sheetName val="[SHOPLIST.xls]_SHOPLIST_xl_7214"/>
      <sheetName val="[SHOPLIST.xls]_SHOPLIST_xl_7215"/>
      <sheetName val="[SHOPLIST.xls]_SHOPLIST_xl_7216"/>
      <sheetName val="[SHOPLIST.xls]_SHOPLIST_xl_7217"/>
      <sheetName val="[SHOPLIST.xls]_SHOPLIST_xl_7218"/>
      <sheetName val="[SHOPLIST.xls]_SHOPLIST_xl_7219"/>
      <sheetName val="[SHOPLIST.xls]_SHOPLIST_xl_7220"/>
      <sheetName val="[SHOPLIST.xls]_SHOPLIST_xl_7221"/>
      <sheetName val="[SHOPLIST.xls]_SHOPLIST_xl_7222"/>
      <sheetName val="[SHOPLIST.xls]_SHOPLIST_xl_7223"/>
      <sheetName val="[SHOPLIST.xls]_SHOPLIST_xl_7224"/>
      <sheetName val="[SHOPLIST.xls]_SHOPLIST_xl_7225"/>
      <sheetName val="[SHOPLIST.xls]_SHOPLIST_xl_7226"/>
      <sheetName val="[SHOPLIST.xls]_SHOPLIST_xl_7227"/>
      <sheetName val="[SHOPLIST.xls]_SHOPLIST_xl_7228"/>
      <sheetName val="[SHOPLIST.xls]_SHOPLIST_xl_7229"/>
      <sheetName val="[SHOPLIST.xls]_SHOPLIST_xl_7230"/>
      <sheetName val="[SHOPLIST.xls]_SHOPLIST_xl_7231"/>
      <sheetName val="[SHOPLIST.xls]_SHOPLIST_xl_7232"/>
      <sheetName val="[SHOPLIST.xls]_SHOPLIST_xl_7233"/>
      <sheetName val="[SHOPLIST.xls]_SHOPLIST_xl_7234"/>
      <sheetName val="[SHOPLIST.xls]_SHOPLIST_xl_7235"/>
      <sheetName val="[SHOPLIST.xls]_SHOPLIST_xl_7236"/>
      <sheetName val="[SHOPLIST.xls]_SHOPLIST_xl_7237"/>
      <sheetName val="[SHOPLIST.xls]_SHOPLIST_xl_7238"/>
      <sheetName val="[SHOPLIST.xls]_SHOPLIST_xl_7239"/>
      <sheetName val="[SHOPLIST.xls]_SHOPLIST_xl_7240"/>
      <sheetName val="[SHOPLIST.xls]_SHOPLIST_xl_7241"/>
      <sheetName val="[SHOPLIST.xls]_SHOPLIST_xl_7242"/>
      <sheetName val="[SHOPLIST.xls]_SHOPLIST_xl_7243"/>
      <sheetName val="[SHOPLIST.xls]_SHOPLIST_xl_7244"/>
      <sheetName val="[SHOPLIST.xls]_SHOPLIST_xl_7245"/>
      <sheetName val="[SHOPLIST.xls]_SHOPLIST_xl_7246"/>
      <sheetName val="[SHOPLIST.xls]_SHOPLIST_xl_7247"/>
      <sheetName val="[SHOPLIST.xls]_SHOPLIST_xl_7248"/>
      <sheetName val="[SHOPLIST.xls]_SHOPLIST_xl_7249"/>
      <sheetName val="[SHOPLIST.xls]_SHOPLIST_xl_7250"/>
      <sheetName val="[SHOPLIST.xls]_SHOPLIST_xl_7251"/>
      <sheetName val="[SHOPLIST.xls]_SHOPLIST_xl_7252"/>
      <sheetName val="[SHOPLIST.xls]_SHOPLIST_xl_7253"/>
      <sheetName val="[SHOPLIST.xls]_SHOPLIST_xl_7254"/>
      <sheetName val="[SHOPLIST.xls]_SHOPLIST_xl_7255"/>
      <sheetName val="[SHOPLIST.xls]_VW__VU________69"/>
      <sheetName val="[SHOPLIST.xls]_VW__VU________70"/>
      <sheetName val="[SHOPLIST.xls]70_x005f_x0000___0_x_27"/>
      <sheetName val="[SHOPLIST.xls]70___0_s__i____88"/>
      <sheetName val="[SHOPLIST.xls]70___0_s__i____89"/>
      <sheetName val="[SHOPLIST.xls]_SHOPLIST_xl_7256"/>
      <sheetName val="[SHOPLIST.xls]_SHOPLIST_xl_7257"/>
      <sheetName val="[SHOPLIST.xls]_SHOPLIST_xl_7258"/>
      <sheetName val="[SHOPLIST.xls]_SHOPLIST_xl_7259"/>
      <sheetName val="[SHOPLIST.xls]_SHOPLIST_xl_7260"/>
      <sheetName val="[SHOPLIST.xls]_SHOPLIST_xl_7261"/>
      <sheetName val="[SHOPLIST.xls]_SHOPLIST_xl_7262"/>
      <sheetName val="[SHOPLIST.xls]_SHOPLIST_xl_7263"/>
      <sheetName val="[SHOPLIST.xls]_SHOPLIST_xl_7264"/>
      <sheetName val="[SHOPLIST.xls]_SHOPLIST_xl_7265"/>
      <sheetName val="[SHOPLIST.xls]_SHOPLIST_xl_7266"/>
      <sheetName val="[SHOPLIST.xls]_SHOPLIST_xl_7267"/>
      <sheetName val="[SHOPLIST.xls]_SHOPLIST_xl_7268"/>
      <sheetName val="[SHOPLIST.xls]_SHOPLIST_xl_7269"/>
      <sheetName val="[SHOPLIST.xls]_SHOPLIST_xl_7270"/>
      <sheetName val="[SHOPLIST.xls]_SHOPLIST_xl_7271"/>
      <sheetName val="[SHOPLIST.xls]_SHOPLIST_xl_7272"/>
      <sheetName val="[SHOPLIST.xls]_SHOPLIST_xl_7273"/>
      <sheetName val="[SHOPLIST.xls]_SHOPLIST_xl_7274"/>
      <sheetName val="[SHOPLIST.xls]_SHOPLIST_xl_7275"/>
      <sheetName val="[SHOPLIST.xls]_SHOPLIST_xl_7276"/>
      <sheetName val="[SHOPLIST.xls]_SHOPLIST_xl_7277"/>
      <sheetName val="[SHOPLIST.xls]_SHOPLIST_xl_7278"/>
      <sheetName val="[SHOPLIST.xls]_SHOPLIST_xl_7279"/>
      <sheetName val="[SHOPLIST.xls]_SHOPLIST_xl_7280"/>
      <sheetName val="[SHOPLIST.xls]_SHOPLIST_xl_7281"/>
      <sheetName val="[SHOPLIST.xls]_SHOPLIST_xl_7282"/>
      <sheetName val="[SHOPLIST.xls]_SHOPLIST_xl_7283"/>
      <sheetName val="[SHOPLIST.xls]_SHOPLIST_xl_7284"/>
      <sheetName val="[SHOPLIST.xls]_SHOPLIST_xl_7285"/>
      <sheetName val="[SHOPLIST.xls]_SHOPLIST_xl_7286"/>
      <sheetName val="[SHOPLIST.xls]_SHOPLIST_xl_7287"/>
      <sheetName val="[SHOPLIST.xls]_SHOPLIST_xl_7288"/>
      <sheetName val="[SHOPLIST.xls]_SHOPLIST_xl_7289"/>
      <sheetName val="[SHOPLIST.xls]_SHOPLIST_xl_7290"/>
      <sheetName val="[SHOPLIST.xls]_SHOPLIST_xl_7291"/>
      <sheetName val="[SHOPLIST.xls]_SHOPLIST_xl_7292"/>
      <sheetName val="[SHOPLIST.xls]_SHOPLIST_xl_7293"/>
      <sheetName val="[SHOPLIST.xls]_SHOPLIST_xl_7294"/>
      <sheetName val="[SHOPLIST.xls]_SHOPLIST_xl_7295"/>
      <sheetName val="[SHOPLIST.xls]_SHOPLIST_xl_7296"/>
      <sheetName val="[SHOPLIST.xls]_SHOPLIST_xl_7297"/>
      <sheetName val="[SHOPLIST.xls]_SHOPLIST_xl_7298"/>
      <sheetName val="[SHOPLIST.xls]_SHOPLIST_xl_7299"/>
      <sheetName val="[SHOPLIST.xls]_SHOPLIST_xl_7300"/>
      <sheetName val="[SHOPLIST.xls]_SHOPLIST_xl_7301"/>
      <sheetName val="[SHOPLIST.xls]_SHOPLIST_xl_7302"/>
      <sheetName val="[SHOPLIST.xls]_SHOPLIST_xl_7303"/>
      <sheetName val="[SHOPLIST.xls]_SHOPLIST_xl_7304"/>
      <sheetName val="[SHOPLIST.xls]_SHOPLIST_xl_7305"/>
      <sheetName val="[SHOPLIST.xls]_SHOPLIST_xl_7306"/>
      <sheetName val="[SHOPLIST.xls]_SHOPLIST_xl_7307"/>
      <sheetName val="[SHOPLIST.xls]_SHOPLIST_xl_7308"/>
      <sheetName val="[SHOPLIST.xls]_SHOPLIST_xl_7309"/>
      <sheetName val="[SHOPLIST.xls]_SHOPLIST_xl_7310"/>
      <sheetName val="[SHOPLIST.xls]_SHOPLIST_xl_7311"/>
      <sheetName val="[SHOPLIST.xls]_SHOPLIST_xl_7312"/>
      <sheetName val="[SHOPLIST.xls]_SHOPLIST_xl_7313"/>
      <sheetName val="[SHOPLIST.xls]_SHOPLIST_xl_7314"/>
      <sheetName val="[SHOPLIST.xls]_SHOPLIST_xl_7315"/>
      <sheetName val="[SHOPLIST.xls]_SHOPLIST_xl_7316"/>
      <sheetName val="[SHOPLIST.xls]_SHOPLIST_xl_7317"/>
      <sheetName val="[SHOPLIST.xls]_SHOPLIST_xl_7318"/>
      <sheetName val="[SHOPLIST.xls]_SHOPLIST_xl_7319"/>
      <sheetName val="[SHOPLIST.xls]_SHOPLIST_xl_7320"/>
      <sheetName val="[SHOPLIST.xls]_SHOPLIST_xl_7321"/>
      <sheetName val="[SHOPLIST.xls]_SHOPLIST_xl_7322"/>
      <sheetName val="[SHOPLIST.xls]_SHOPLIST_xl_7323"/>
      <sheetName val="[SHOPLIST.xls]_SHOPLIST_xl_7324"/>
      <sheetName val="[SHOPLIST.xls]_SHOPLIST_xl_7325"/>
      <sheetName val="[SHOPLIST.xls]_SHOPLIST_xl_7326"/>
      <sheetName val="[SHOPLIST.xls]_SHOPLIST_xl_7327"/>
      <sheetName val="[SHOPLIST.xls]_SHOPLIST_xl_7328"/>
      <sheetName val="[SHOPLIST.xls]_SHOPLIST_xl_7329"/>
      <sheetName val="[SHOPLIST.xls]_SHOPLIST_xl_7330"/>
      <sheetName val="[SHOPLIST.xls]_SHOPLIST_xl_7331"/>
      <sheetName val="[SHOPLIST.xls]_SHOPLIST_xl_7332"/>
      <sheetName val="[SHOPLIST.xls]_SHOPLIST_xl_7333"/>
      <sheetName val="[SHOPLIST.xls]_SHOPLIST_xl_7334"/>
      <sheetName val="[SHOPLIST.xls]_SHOPLIST_xl_7335"/>
      <sheetName val="[SHOPLIST.xls]_SHOPLIST_xl_7336"/>
      <sheetName val="[SHOPLIST.xls]_SHOPLIST_xl_7337"/>
      <sheetName val="[SHOPLIST.xls]_SHOPLIST_xl_7338"/>
      <sheetName val="[SHOPLIST.xls]_SHOPLIST_xl_7339"/>
      <sheetName val="[SHOPLIST.xls]_SHOPLIST_xl_7340"/>
      <sheetName val="[SHOPLIST.xls]_SHOPLIST_xl_7341"/>
      <sheetName val="[SHOPLIST.xls]_SHOPLIST_xl_7342"/>
      <sheetName val="[SHOPLIST.xls]_SHOPLIST_xl_7343"/>
      <sheetName val="[SHOPLIST.xls]_SHOPLIST_xl_7344"/>
      <sheetName val="[SHOPLIST.xls]_SHOPLIST_xl_7345"/>
      <sheetName val="[SHOPLIST.xls]_SHOPLIST_xl_7346"/>
      <sheetName val="[SHOPLIST.xls]_SHOPLIST_xl_7347"/>
      <sheetName val="[SHOPLIST.xls]_SHOPLIST_xl_7348"/>
      <sheetName val="[SHOPLIST.xls]_SHOPLIST_xl_7349"/>
      <sheetName val="[SHOPLIST.xls]_SHOPLIST_xl_7350"/>
      <sheetName val="[SHOPLIST.xls]_SHOPLIST_xl_7351"/>
      <sheetName val="[SHOPLIST.xls]_SHOPLIST_xl_7352"/>
      <sheetName val="[SHOPLIST.xls]_SHOPLIST_xl_7353"/>
      <sheetName val="[SHOPLIST.xls]_SHOPLIST_xl_7354"/>
      <sheetName val="[SHOPLIST.xls]_SHOPLIST_xl_7355"/>
      <sheetName val="[SHOPLIST.xls]_SHOPLIST_xl_7356"/>
      <sheetName val="[SHOPLIST.xls]_SHOPLIST_xl_7357"/>
      <sheetName val="[SHOPLIST.xls]_SHOPLIST_xl_7358"/>
      <sheetName val="[SHOPLIST.xls]_SHOPLIST_xl_7359"/>
      <sheetName val="[SHOPLIST.xls]_SHOPLIST_xl_7360"/>
      <sheetName val="[SHOPLIST.xls]_SHOPLIST_xl_7361"/>
      <sheetName val="[SHOPLIST.xls]_SHOPLIST_xl_7362"/>
      <sheetName val="[SHOPLIST.xls]_SHOPLIST_xl_7363"/>
      <sheetName val="[SHOPLIST.xls]_SHOPLIST_xl_7364"/>
      <sheetName val="[SHOPLIST.xls]_SHOPLIST_xl_7365"/>
      <sheetName val="[SHOPLIST.xls]_SHOPLIST_xl_7366"/>
      <sheetName val="[SHOPLIST.xls]_SHOPLIST_xl_7367"/>
      <sheetName val="[SHOPLIST.xls]_SHOPLIST_xl_7368"/>
      <sheetName val="[SHOPLIST.xls]70___0_s__i____90"/>
      <sheetName val="[SHOPLIST.xls]_SHOPLIST_xl_7369"/>
      <sheetName val="[SHOPLIST.xls]_SHOPLIST_xl_7370"/>
      <sheetName val="[SHOPLIST.xls]_SHOPLIST_xl_7371"/>
      <sheetName val="[SHOPLIST.xls]_SHOPLIST_xl_7372"/>
      <sheetName val="[SHOPLIST.xls]_SHOPLIST_xl_7373"/>
      <sheetName val="[SHOPLIST.xls]_SHOPLIST_xl_7374"/>
      <sheetName val="[SHOPLIST.xls]_SHOPLIST_xl_7375"/>
      <sheetName val="[SHOPLIST.xls]_SHOPLIST_xl_7376"/>
      <sheetName val="[SHOPLIST.xls]_SHOPLIST_xl_7377"/>
      <sheetName val="[SHOPLIST.xls]_SHOPLIST_xl_7378"/>
      <sheetName val="[SHOPLIST.xls]_SHOPLIST_xl_7379"/>
      <sheetName val="[SHOPLIST.xls]_SHOPLIST_xl_7380"/>
      <sheetName val="[SHOPLIST.xls]_SHOPLIST_xl_7381"/>
      <sheetName val="[SHOPLIST.xls]_SHOPLIST_xl_7382"/>
      <sheetName val="[SHOPLIST.xls]_SHOPLIST_xl_7383"/>
      <sheetName val="[SHOPLIST.xls]_SHOPLIST_xl_7384"/>
      <sheetName val="[SHOPLIST.xls]_SHOPLIST_xl_7385"/>
      <sheetName val="[SHOPLIST.xls]_SHOPLIST_xl_7386"/>
      <sheetName val="[SHOPLIST.xls]_SHOPLIST_xl_7387"/>
      <sheetName val="[SHOPLIST.xls]_SHOPLIST_xl_7388"/>
      <sheetName val="[SHOPLIST.xls]_SHOPLIST_xl_7389"/>
      <sheetName val="[SHOPLIST.xls]_SHOPLIST_xl_7390"/>
      <sheetName val="[SHOPLIST.xls]_SHOPLIST_xl_7391"/>
      <sheetName val="[SHOPLIST.xls]_SHOPLIST_xl_7392"/>
      <sheetName val="[SHOPLIST.xls]_SHOPLIST_xl_7393"/>
      <sheetName val="[SHOPLIST.xls]_SHOPLIST_xl_7394"/>
      <sheetName val="[SHOPLIST.xls]_SHOPLIST_xl_7395"/>
      <sheetName val="[SHOPLIST.xls]_SHOPLIST_xl_7396"/>
      <sheetName val="[SHOPLIST.xls]_SHOPLIST_xl_7397"/>
      <sheetName val="[SHOPLIST.xls]_SHOPLIST_xl_7398"/>
      <sheetName val="[SHOPLIST.xls]_SHOPLIST_xl_7399"/>
      <sheetName val="[SHOPLIST.xls]_SHOPLIST_xl_7400"/>
      <sheetName val="[SHOPLIST.xls]_SHOPLIST_xl_7401"/>
      <sheetName val="[SHOPLIST.xls]_SHOPLIST_xl_7402"/>
      <sheetName val="[SHOPLIST.xls]_SHOPLIST_xl_7403"/>
      <sheetName val="[SHOPLIST.xls]_SHOPLIST_xl_7404"/>
      <sheetName val="[SHOPLIST.xls]_SHOPLIST_xl_7405"/>
      <sheetName val="[SHOPLIST.xls]_SHOPLIST_xl_7406"/>
      <sheetName val="[SHOPLIST.xls]_SHOPLIST_xl_7407"/>
      <sheetName val="[SHOPLIST.xls]_SHOPLIST_xl_7408"/>
      <sheetName val="[SHOPLIST.xls]_SHOPLIST_xl_7409"/>
      <sheetName val="[SHOPLIST.xls]_SHOPLIST_xl_7410"/>
      <sheetName val="[SHOPLIST.xls]_SHOPLIST_xl_7411"/>
      <sheetName val="[SHOPLIST.xls]_SHOPLIST_xl_7412"/>
      <sheetName val="[SHOPLIST.xls]_SHOPLIST_xl_7413"/>
      <sheetName val="[SHOPLIST.xls]_SHOPLIST_xl_7414"/>
      <sheetName val="[SHOPLIST.xls]_SHOPLIST_xl_7415"/>
      <sheetName val="[SHOPLIST.xls]_SHOPLIST_xl_7416"/>
      <sheetName val="[SHOPLIST.xls]_SHOPLIST_xl_7417"/>
      <sheetName val="[SHOPLIST.xls]_SHOPLIST_xl_7418"/>
      <sheetName val="[SHOPLIST.xls]_SHOPLIST_xl_7419"/>
      <sheetName val="[SHOPLIST.xls]_SHOPLIST_xl_7420"/>
      <sheetName val="[SHOPLIST.xls]_SHOPLIST_xl_7421"/>
      <sheetName val="[SHOPLIST.xls]_SHOPLIST_xl_7422"/>
      <sheetName val="[SHOPLIST.xls]_SHOPLIST_xl_7423"/>
      <sheetName val="[SHOPLIST.xls]_SHOPLIST_xl_7424"/>
      <sheetName val="[SHOPLIST.xls]_SHOPLIST_xl_7425"/>
      <sheetName val="[SHOPLIST.xls]_SHOPLIST_xl_7426"/>
      <sheetName val="[SHOPLIST.xls]_SHOPLIST_xl_7427"/>
      <sheetName val="[SHOPLIST.xls]_SHOPLIST_xl_7428"/>
      <sheetName val="[SHOPLIST.xls]_SHOPLIST_xl_7429"/>
      <sheetName val="[SHOPLIST.xls]_SHOPLIST_xl_7430"/>
      <sheetName val="[SHOPLIST.xls]_SHOPLIST_xl_7431"/>
      <sheetName val="[SHOPLIST.xls]_SHOPLIST_xl_7432"/>
      <sheetName val="[SHOPLIST.xls]_SHOPLIST_xl_7433"/>
      <sheetName val="[SHOPLIST.xls]_SHOPLIST_xl_7434"/>
      <sheetName val="[SHOPLIST.xls]_SHOPLIST_xl_7435"/>
      <sheetName val="[SHOPLIST.xls]_SHOPLIST_xl_7436"/>
      <sheetName val="[SHOPLIST.xls]_SHOPLIST_xl_7437"/>
      <sheetName val="[SHOPLIST.xls]_SHOPLIST_xl_7438"/>
      <sheetName val="[SHOPLIST.xls]_SHOPLIST_xl_7439"/>
      <sheetName val="[SHOPLIST.xls]_SHOPLIST_xl_7440"/>
      <sheetName val="[SHOPLIST.xls]_SHOPLIST_xl_7441"/>
      <sheetName val="[SHOPLIST.xls]_SHOPLIST_xl_7442"/>
      <sheetName val="[SHOPLIST.xls]_SHOPLIST_xl_7443"/>
      <sheetName val="[SHOPLIST.xls]_SHOPLIST_xl_7444"/>
      <sheetName val="[SHOPLIST.xls]_SHOPLIST_xl_7445"/>
      <sheetName val="[SHOPLIST.xls]_SHOPLIST_xl_7446"/>
      <sheetName val="[SHOPLIST.xls]_SHOPLIST_xl_7447"/>
      <sheetName val="[SHOPLIST.xls]_SHOPLIST_xl_7448"/>
      <sheetName val="[SHOPLIST.xls]_SHOPLIST_xl_7449"/>
      <sheetName val="[SHOPLIST.xls]_SHOPLIST_xl_7450"/>
      <sheetName val="[SHOPLIST.xls]_SHOPLIST_xl_7451"/>
      <sheetName val="[SHOPLIST.xls]_SHOPLIST_xl_7452"/>
      <sheetName val="[SHOPLIST.xls]_SHOPLIST_xl_7453"/>
      <sheetName val="[SHOPLIST.xls]_SHOPLIST_xl_7454"/>
      <sheetName val="[SHOPLIST.xls]_SHOPLIST_xl_7455"/>
      <sheetName val="[SHOPLIST.xls]_SHOPLIST_xl_7456"/>
      <sheetName val="[SHOPLIST.xls]_SHOPLIST_xl_7457"/>
      <sheetName val="[SHOPLIST.xls]_SHOPLIST_xl_7458"/>
      <sheetName val="[SHOPLIST.xls]_SHOPLIST_xl_7459"/>
      <sheetName val="[SHOPLIST.xls]_SHOPLIST_xl_7460"/>
      <sheetName val="[SHOPLIST.xls]_SHOPLIST_xl_7461"/>
      <sheetName val="[SHOPLIST.xls]_SHOPLIST_xl_7462"/>
      <sheetName val="[SHOPLIST.xls]_SHOPLIST_xl_7463"/>
      <sheetName val="[SHOPLIST.xls]_SHOPLIST_xl_7464"/>
      <sheetName val="[SHOPLIST.xls]_SHOPLIST_xl_7465"/>
      <sheetName val="[SHOPLIST.xls]_SHOPLIST_xl_7466"/>
      <sheetName val="[SHOPLIST.xls]_SHOPLIST_xl_7467"/>
      <sheetName val="[SHOPLIST.xls]_SHOPLIST_xl_7468"/>
      <sheetName val="[SHOPLIST.xls]_SHOPLIST_xl_7469"/>
      <sheetName val="[SHOPLIST.xls]_SHOPLIST_xl_7470"/>
      <sheetName val="[SHOPLIST.xls]_SHOPLIST_xl_7471"/>
      <sheetName val="[SHOPLIST.xls]_SHOPLIST_xl_7472"/>
      <sheetName val="[SHOPLIST.xls]_SHOPLIST_xl_7473"/>
      <sheetName val="[SHOPLIST.xls]_SHOPLIST_xl_7474"/>
      <sheetName val="[SHOPLIST.xls]_SHOPLIST_xl_7475"/>
      <sheetName val="[SHOPLIST.xls]_SHOPLIST_xl_7476"/>
      <sheetName val="[SHOPLIST.xls]_SHOPLIST_xl_7477"/>
      <sheetName val="[SHOPLIST.xls]_SHOPLIST_xl_7478"/>
      <sheetName val="[SHOPLIST.xls]70_x005f_x0000___0_x_28"/>
      <sheetName val="[SHOPLIST.xls]_SHOPLIST_xl_7479"/>
      <sheetName val="[SHOPLIST.xls]_SHOPLIST_xl_7480"/>
      <sheetName val="[SHOPLIST.xls]_SHOPLIST_xl_7481"/>
      <sheetName val="[SHOPLIST.xls]_SHOPLIST_xl_7482"/>
      <sheetName val="[SHOPLIST.xls]_SHOPLIST_xl_7483"/>
      <sheetName val="[SHOPLIST.xls]_SHOPLIST_xl_7484"/>
      <sheetName val="[SHOPLIST.xls]_SHOPLIST_xl_7485"/>
      <sheetName val="[SHOPLIST.xls]_SHOPLIST_xl_7486"/>
      <sheetName val="[SHOPLIST.xls]_SHOPLIST_xl_7487"/>
      <sheetName val="[SHOPLIST.xls]_SHOPLIST_xl_7488"/>
      <sheetName val="[SHOPLIST.xls]_SHOPLIST_xl_7489"/>
      <sheetName val="[SHOPLIST.xls]_SHOPLIST_xl_7490"/>
      <sheetName val="[SHOPLIST.xls]_SHOPLIST_xl_7491"/>
      <sheetName val="[SHOPLIST.xls]_SHOPLIST_xl_7492"/>
      <sheetName val="[SHOPLIST.xls]_SHOPLIST_xl_7493"/>
      <sheetName val="[SHOPLIST.xls]_SHOPLIST_xl_7494"/>
      <sheetName val="[SHOPLIST.xls]_SHOPLIST_xl_7495"/>
      <sheetName val="[SHOPLIST.xls]_SHOPLIST_xl_7496"/>
      <sheetName val="[SHOPLIST.xls]_SHOPLIST_xl_7497"/>
      <sheetName val="[SHOPLIST.xls]_SHOPLIST_xl_7498"/>
      <sheetName val="[SHOPLIST.xls]_SHOPLIST_xl_7499"/>
      <sheetName val="[SHOPLIST.xls]_SHOPLIST_xl_7500"/>
      <sheetName val="[SHOPLIST.xls]_SHOPLIST_xl_7501"/>
      <sheetName val="[SHOPLIST.xls]_SHOPLIST_xl_7502"/>
      <sheetName val="[SHOPLIST.xls]_SHOPLIST_xl_7503"/>
      <sheetName val="[SHOPLIST.xls]_SHOPLIST_xl_7504"/>
      <sheetName val="[SHOPLIST.xls]_SHOPLIST_xl_7505"/>
      <sheetName val="[SHOPLIST.xls]_SHOPLIST_xl_7506"/>
      <sheetName val="[SHOPLIST.xls]_SHOPLIST_xl_7507"/>
      <sheetName val="[SHOPLIST.xls]_SHOPLIST_xl_7508"/>
      <sheetName val="[SHOPLIST.xls]_SHOPLIST_xl_7509"/>
      <sheetName val="[SHOPLIST.xls]_SHOPLIST_xl_7510"/>
      <sheetName val="[SHOPLIST.xls]_SHOPLIST_xl_7511"/>
      <sheetName val="[SHOPLIST.xls]_SHOPLIST_xl_7512"/>
      <sheetName val="[SHOPLIST.xls]_SHOPLIST_xl_7513"/>
      <sheetName val="[SHOPLIST.xls]_SHOPLIST_xl_7514"/>
      <sheetName val="[SHOPLIST.xls]_SHOPLIST_xl_7515"/>
      <sheetName val="[SHOPLIST.xls]_SHOPLIST_xl_7516"/>
      <sheetName val="[SHOPLIST.xls]_SHOPLIST_xl_7517"/>
      <sheetName val="[SHOPLIST.xls]_SHOPLIST_xl_7518"/>
      <sheetName val="[SHOPLIST.xls]_SHOPLIST_xl_7519"/>
      <sheetName val="[SHOPLIST.xls]_SHOPLIST_xl_7520"/>
      <sheetName val="[SHOPLIST.xls]_SHOPLIST_xl_7521"/>
      <sheetName val="[SHOPLIST.xls]_SHOPLIST_xl_7522"/>
      <sheetName val="[SHOPLIST.xls]_SHOPLIST_xl_7523"/>
      <sheetName val="[SHOPLIST.xls]_SHOPLIST_xl_7524"/>
      <sheetName val="[SHOPLIST.xls]_SHOPLIST_xl_7525"/>
      <sheetName val="[SHOPLIST.xls]_SHOPLIST_xl_7526"/>
      <sheetName val="[SHOPLIST.xls]_SHOPLIST_xl_7527"/>
      <sheetName val="[SHOPLIST.xls]_SHOPLIST_xl_7528"/>
      <sheetName val="[SHOPLIST.xls]_SHOPLIST_xl_7529"/>
      <sheetName val="[SHOPLIST.xls]_SHOPLIST_xl_7530"/>
      <sheetName val="[SHOPLIST.xls]_SHOPLIST_xl_7531"/>
      <sheetName val="[SHOPLIST.xls]_SHOPLIST_xl_7532"/>
      <sheetName val="[SHOPLIST.xls]_SHOPLIST_xl_7533"/>
      <sheetName val="[SHOPLIST.xls]_SHOPLIST_xl_7534"/>
      <sheetName val="[SHOPLIST.xls]_SHOPLIST_xl_7535"/>
      <sheetName val="[SHOPLIST.xls]_SHOPLIST_xl_7536"/>
      <sheetName val="[SHOPLIST.xls]_SHOPLIST_xl_7537"/>
      <sheetName val="[SHOPLIST.xls]_SHOPLIST_xl_7538"/>
      <sheetName val="[SHOPLIST.xls]_SHOPLIST_xl_7539"/>
      <sheetName val="[SHOPLIST.xls]_SHOPLIST_xl_7540"/>
      <sheetName val="[SHOPLIST.xls]_SHOPLIST_xl_7541"/>
      <sheetName val="[SHOPLIST.xls]_SHOPLIST_xl_7542"/>
      <sheetName val="[SHOPLIST.xls]_SHOPLIST_xl_7543"/>
      <sheetName val="[SHOPLIST.xls]_SHOPLIST_xl_7544"/>
      <sheetName val="[SHOPLIST.xls]_SHOPLIST_xl_7545"/>
      <sheetName val="[SHOPLIST.xls]_SHOPLIST_xl_7546"/>
      <sheetName val="[SHOPLIST.xls]_SHOPLIST_xl_7547"/>
      <sheetName val="[SHOPLIST.xls]_SHOPLIST_xl_7548"/>
      <sheetName val="[SHOPLIST.xls]_SHOPLIST_xl_7549"/>
      <sheetName val="[SHOPLIST.xls]_SHOPLIST_xl_7550"/>
      <sheetName val="[SHOPLIST.xls]_SHOPLIST_xl_7551"/>
      <sheetName val="[SHOPLIST.xls]_SHOPLIST_xl_7552"/>
      <sheetName val="[SHOPLIST.xls]_SHOPLIST_xl_7553"/>
      <sheetName val="[SHOPLIST.xls]_SHOPLIST_xl_7554"/>
      <sheetName val="[SHOPLIST.xls]_SHOPLIST_xl_7555"/>
      <sheetName val="[SHOPLIST.xls]_SHOPLIST_xl_7556"/>
      <sheetName val="[SHOPLIST.xls]_SHOPLIST_xl_7557"/>
      <sheetName val="[SHOPLIST.xls]_SHOPLIST_xl_7558"/>
      <sheetName val="[SHOPLIST.xls]_SHOPLIST_xl_7559"/>
      <sheetName val="[SHOPLIST.xls]_SHOPLIST_xl_7560"/>
      <sheetName val="[SHOPLIST.xls]_SHOPLIST_xl_7561"/>
      <sheetName val="[SHOPLIST.xls]_SHOPLIST_xl_7562"/>
      <sheetName val="[SHOPLIST.xls]_SHOPLIST_xl_7563"/>
      <sheetName val="[SHOPLIST.xls]_SHOPLIST_xl_7564"/>
      <sheetName val="[SHOPLIST.xls]_SHOPLIST_xl_7565"/>
      <sheetName val="[SHOPLIST.xls]_SHOPLIST_xl_7566"/>
      <sheetName val="[SHOPLIST.xls]_VW__VU________71"/>
      <sheetName val="[SHOPLIST.xls]_VW__VU________72"/>
      <sheetName val="[SHOPLIST.xls]_SHOPLIST_xl_7567"/>
      <sheetName val="[SHOPLIST.xls]70___0_s__i____91"/>
      <sheetName val="[SHOPLIST.xls]_SHOPLIST_xl_7568"/>
      <sheetName val="[SHOPLIST.xls]_SHOPLIST_xl_7569"/>
      <sheetName val="[SHOPLIST.xls]_VW__VU________73"/>
      <sheetName val="[SHOPLIST.xls]_VW__VU________74"/>
      <sheetName val="[SHOPLIST.xls]_SHOPLIST_xl_7570"/>
      <sheetName val="[SHOPLIST.xls]_SHOPLIST_xl_7571"/>
      <sheetName val="[SHOPLIST.xls]70___0_s__i____92"/>
      <sheetName val="[SHOPLIST.xls]_SHOPLIST_xl_7572"/>
      <sheetName val="[SHOPLIST.xls]_SHOPLIST_xl_7573"/>
      <sheetName val="[SHOPLIST.xls]_SHOPLIST_xl_7574"/>
      <sheetName val="[SHOPLIST.xls]_SHOPLIST_xl_7575"/>
      <sheetName val="[SHOPLIST.xls]_SHOPLIST_xl_7576"/>
      <sheetName val="[SHOPLIST.xls]_SHOPLIST_xl_7577"/>
      <sheetName val="[SHOPLIST.xls]_SHOPLIST_xl_7578"/>
      <sheetName val="[SHOPLIST.xls]_SHOPLIST_xl_7579"/>
      <sheetName val="[SHOPLIST.xls]_SHOPLIST_xl_7580"/>
      <sheetName val="[SHOPLIST.xls]_SHOPLIST_xl_7581"/>
      <sheetName val="[SHOPLIST.xls]_SHOPLIST_xl_7582"/>
      <sheetName val="[SHOPLIST.xls]_SHOPLIST_xl_7583"/>
      <sheetName val="[SHOPLIST.xls]_SHOPLIST_xl_7584"/>
      <sheetName val="[SHOPLIST.xls]_SHOPLIST_xl_7585"/>
      <sheetName val="[SHOPLIST.xls]_SHOPLIST_xl_7586"/>
      <sheetName val="[SHOPLIST.xls]_SHOPLIST_xl_7587"/>
      <sheetName val="[SHOPLIST.xls]_SHOPLIST_xl_7588"/>
      <sheetName val="[SHOPLIST.xls]_SHOPLIST_xl_7589"/>
      <sheetName val="[SHOPLIST.xls]_SHOPLIST_xl_7590"/>
      <sheetName val="[SHOPLIST.xls]_SHOPLIST_xl_7591"/>
      <sheetName val="[SHOPLIST.xls]_SHOPLIST_xl_7592"/>
      <sheetName val="[SHOPLIST.xls]_SHOPLIST_xl_7593"/>
      <sheetName val="[SHOPLIST.xls]_SHOPLIST_xl_7594"/>
      <sheetName val="[SHOPLIST.xls]_SHOPLIST_xl_7595"/>
      <sheetName val="[SHOPLIST.xls]_SHOPLIST_xl_7596"/>
      <sheetName val="[SHOPLIST.xls]_SHOPLIST_xl_7597"/>
      <sheetName val="[SHOPLIST.xls]_SHOPLIST_xl_7598"/>
      <sheetName val="[SHOPLIST.xls]_SHOPLIST_xl_7599"/>
      <sheetName val="[SHOPLIST.xls]_SHOPLIST_xl_7600"/>
      <sheetName val="[SHOPLIST.xls]_SHOPLIST_xl_7601"/>
      <sheetName val="[SHOPLIST.xls]_SHOPLIST_xl_7602"/>
      <sheetName val="[SHOPLIST.xls]_SHOPLIST_xl_7603"/>
      <sheetName val="[SHOPLIST.xls]_SHOPLIST_xl_7604"/>
      <sheetName val="[SHOPLIST.xls]_SHOPLIST_xl_7605"/>
      <sheetName val="[SHOPLIST.xls]_SHOPLIST_xl_7606"/>
      <sheetName val="[SHOPLIST.xls]_SHOPLIST_xl_7607"/>
      <sheetName val="[SHOPLIST.xls]_SHOPLIST_xl_7608"/>
      <sheetName val="[SHOPLIST.xls]_SHOPLIST_xl_7609"/>
      <sheetName val="[SHOPLIST.xls]_SHOPLIST_xl_7610"/>
      <sheetName val="[SHOPLIST.xls]_SHOPLIST_xl_7611"/>
      <sheetName val="[SHOPLIST.xls]_SHOPLIST_xl_7612"/>
      <sheetName val="[SHOPLIST.xls]_SHOPLIST_xl_7613"/>
      <sheetName val="[SHOPLIST.xls]_SHOPLIST_xl_7614"/>
      <sheetName val="[SHOPLIST.xls]_SHOPLIST_xl_7615"/>
      <sheetName val="[SHOPLIST.xls]_SHOPLIST_xl_7616"/>
      <sheetName val="[SHOPLIST.xls]_SHOPLIST_xl_7617"/>
      <sheetName val="[SHOPLIST.xls]_SHOPLIST_xl_7618"/>
      <sheetName val="[SHOPLIST.xls]_SHOPLIST_xl_7619"/>
      <sheetName val="[SHOPLIST.xls]_SHOPLIST_xl_7620"/>
      <sheetName val="[SHOPLIST.xls]_SHOPLIST_xl_7621"/>
      <sheetName val="[SHOPLIST.xls]_SHOPLIST_xl_7622"/>
      <sheetName val="[SHOPLIST.xls]_SHOPLIST_xl_7623"/>
      <sheetName val="[SHOPLIST.xls]70___0_s__i____93"/>
      <sheetName val="[SHOPLIST.xls]_SHOPLIST_xl_7624"/>
      <sheetName val="[SHOPLIST.xls]_SHOPLIST_xl_7625"/>
      <sheetName val="[SHOPLIST.xls]_SHOPLIST_xl_7626"/>
      <sheetName val="[SHOPLIST.xls]_VW__VU________75"/>
      <sheetName val="[SHOPLIST.xls]_SHOPLIST_xl_7627"/>
      <sheetName val="[SHOPLIST.xls]_SHOPLIST_xl_7628"/>
      <sheetName val="[SHOPLIST.xls]_SHOPLIST_xl_7629"/>
      <sheetName val="[SHOPLIST.xls]_SHOPLIST_xl_7630"/>
      <sheetName val="[SHOPLIST.xls]_SHOPLIST_xl_7631"/>
      <sheetName val="[SHOPLIST.xls]_SHOPLIST_xl_7632"/>
      <sheetName val="[SHOPLIST.xls]_SHOPLIST_xl_7633"/>
      <sheetName val="[SHOPLIST.xls]_SHOPLIST_xl_7634"/>
      <sheetName val="[SHOPLIST.xls]_SHOPLIST_xl_7635"/>
      <sheetName val="[SHOPLIST.xls]_SHOPLIST_xl_7636"/>
      <sheetName val="[SHOPLIST.xls]_SHOPLIST_xl_7637"/>
      <sheetName val="[SHOPLIST.xls]_SHOPLIST_xl_7638"/>
      <sheetName val="[SHOPLIST.xls]_SHOPLIST_xl_7639"/>
      <sheetName val="[SHOPLIST.xls]_SHOPLIST_xl_7640"/>
      <sheetName val="[SHOPLIST.xls]_SHOPLIST_xl_7641"/>
      <sheetName val="[SHOPLIST.xls]_SHOPLIST_xl_7642"/>
      <sheetName val="[SHOPLIST.xls]_SHOPLIST_xl_7643"/>
      <sheetName val="[SHOPLIST.xls]_SHOPLIST_xl_7644"/>
      <sheetName val="[SHOPLIST.xls]_SHOPLIST_xl_7645"/>
      <sheetName val="[SHOPLIST.xls]_SHOPLIST_xl_7646"/>
      <sheetName val="[SHOPLIST.xls]_SHOPLIST_xl_7647"/>
      <sheetName val="[SHOPLIST.xls]_SHOPLIST_xl_7648"/>
      <sheetName val="[SHOPLIST.xls]_SHOPLIST_xl_7649"/>
      <sheetName val="[SHOPLIST.xls]_SHOPLIST_xl_7650"/>
      <sheetName val="[SHOPLIST.xls]_SHOPLIST_xl_7651"/>
      <sheetName val="[SHOPLIST.xls]_SHOPLIST_xl_7652"/>
      <sheetName val="[SHOPLIST.xls]_SHOPLIST_xl_7653"/>
      <sheetName val="[SHOPLIST.xls]_SHOPLIST_xl_7654"/>
      <sheetName val="[SHOPLIST.xls]_SHOPLIST_xl_7655"/>
      <sheetName val="[SHOPLIST.xls]_SHOPLIST_xl_7656"/>
      <sheetName val="[SHOPLIST.xls]_SHOPLIST_xl_7657"/>
      <sheetName val="[SHOPLIST.xls]_SHOPLIST_xl_7658"/>
      <sheetName val="[SHOPLIST.xls]_SHOPLIST_xl_7659"/>
      <sheetName val="[SHOPLIST.xls]_SHOPLIST_xl_7660"/>
      <sheetName val="[SHOPLIST.xls]_SHOPLIST_xl_7661"/>
      <sheetName val="[SHOPLIST.xls]_SHOPLIST_xl_7662"/>
      <sheetName val="[SHOPLIST.xls]_SHOPLIST_xl_7663"/>
      <sheetName val="[SHOPLIST.xls]_SHOPLIST_xl_7664"/>
      <sheetName val="[SHOPLIST.xls]_SHOPLIST_xl_7665"/>
      <sheetName val="[SHOPLIST.xls]_SHOPLIST_xl_7666"/>
      <sheetName val="[SHOPLIST.xls]_SHOPLIST_xl_7667"/>
      <sheetName val="[SHOPLIST.xls]_SHOPLIST_xl_7668"/>
      <sheetName val="[SHOPLIST.xls]_SHOPLIST_xl_7669"/>
      <sheetName val="[SHOPLIST.xls]_SHOPLIST_xl_7670"/>
      <sheetName val="[SHOPLIST.xls]_SHOPLIST_xl_7671"/>
      <sheetName val="[SHOPLIST.xls]_SHOPLIST_xl_7672"/>
      <sheetName val="[SHOPLIST.xls]_SHOPLIST_xl_7673"/>
      <sheetName val="[SHOPLIST.xls]_SHOPLIST_xl_7674"/>
      <sheetName val="[SHOPLIST.xls]_SHOPLIST_xl_7675"/>
      <sheetName val="[SHOPLIST.xls]_SHOPLIST_xl_7676"/>
      <sheetName val="[SHOPLIST.xls]_SHOPLIST_xl_7677"/>
      <sheetName val="[SHOPLIST.xls]_SHOPLIST_xl_7678"/>
      <sheetName val="[SHOPLIST.xls]_SHOPLIST_xl_7679"/>
      <sheetName val="[SHOPLIST.xls]_SHOPLIST_xl_7680"/>
      <sheetName val="[SHOPLIST.xls]_SHOPLIST_xl_7681"/>
      <sheetName val="[SHOPLIST.xls]_SHOPLIST_xl_7682"/>
      <sheetName val="[SHOPLIST.xls]_SHOPLIST_xl_7683"/>
      <sheetName val="[SHOPLIST.xls]_SHOPLIST_xl_7684"/>
      <sheetName val="[SHOPLIST.xls]_SHOPLIST_xl_7685"/>
      <sheetName val="[SHOPLIST.xls]_SHOPLIST_xl_7686"/>
      <sheetName val="[SHOPLIST.xls]_SHOPLIST_xl_7687"/>
      <sheetName val="[SHOPLIST.xls]_SHOPLIST_xl_7688"/>
      <sheetName val="[SHOPLIST.xls]_SHOPLIST_xl_7689"/>
      <sheetName val="[SHOPLIST.xls]_SHOPLIST_xl_7690"/>
      <sheetName val="[SHOPLIST.xls]_SHOPLIST_xl_7691"/>
      <sheetName val="[SHOPLIST.xls]_SHOPLIST_xl_7692"/>
      <sheetName val="[SHOPLIST.xls]_SHOPLIST_xl_7693"/>
      <sheetName val="[SHOPLIST.xls]_SHOPLIST_xl_7694"/>
      <sheetName val="[SHOPLIST.xls]_SHOPLIST_xl_7695"/>
      <sheetName val="[SHOPLIST.xls]_SHOPLIST_xl_7696"/>
      <sheetName val="[SHOPLIST.xls]_SHOPLIST_xl_7697"/>
      <sheetName val="[SHOPLIST.xls]_SHOPLIST_xl_7698"/>
      <sheetName val="[SHOPLIST.xls]_SHOPLIST_xl_7699"/>
      <sheetName val="[SHOPLIST.xls]_SHOPLIST_xl_7700"/>
      <sheetName val="[SHOPLIST.xls]_SHOPLIST_xl_7701"/>
      <sheetName val="[SHOPLIST.xls]_SHOPLIST_xl_7702"/>
      <sheetName val="[SHOPLIST.xls]_SHOPLIST_xl_7703"/>
      <sheetName val="[SHOPLIST.xls]_SHOPLIST_xl_7704"/>
      <sheetName val="[SHOPLIST.xls]_SHOPLIST_xl_7705"/>
      <sheetName val="[SHOPLIST.xls]_SHOPLIST_xl_7706"/>
      <sheetName val="[SHOPLIST.xls]_SHOPLIST_xl_7707"/>
      <sheetName val="[SHOPLIST.xls]_SHOPLIST_xl_7708"/>
      <sheetName val="[SHOPLIST.xls]_SHOPLIST_xl_7709"/>
      <sheetName val="[SHOPLIST.xls]_SHOPLIST_xl_7710"/>
      <sheetName val="[SHOPLIST.xls]_SHOPLIST_xl_7711"/>
      <sheetName val="[SHOPLIST.xls]_SHOPLIST_xl_7712"/>
      <sheetName val="[SHOPLIST.xls]_SHOPLIST_xl_7713"/>
      <sheetName val="[SHOPLIST.xls]_SHOPLIST_xl_7714"/>
      <sheetName val="[SHOPLIST.xls]_SHOPLIST_xl_7715"/>
      <sheetName val="[SHOPLIST.xls]_SHOPLIST_xl_7716"/>
      <sheetName val="[SHOPLIST.xls]_SHOPLIST_xl_7717"/>
      <sheetName val="[SHOPLIST.xls]_SHOPLIST_xl_7718"/>
      <sheetName val="[SHOPLIST.xls]_SHOPLIST_xl_7719"/>
      <sheetName val="[SHOPLIST.xls]_SHOPLIST_xl_7720"/>
      <sheetName val="[SHOPLIST.xls]_SHOPLIST_xl_7721"/>
      <sheetName val="[SHOPLIST.xls]_SHOPLIST_xl_7722"/>
      <sheetName val="[SHOPLIST.xls]_SHOPLIST_xl_7723"/>
      <sheetName val="[SHOPLIST.xls]_SHOPLIST_xl_7724"/>
      <sheetName val="[SHOPLIST.xls]_SHOPLIST_xl_7725"/>
      <sheetName val="[SHOPLIST.xls]_SHOPLIST_xl_7726"/>
      <sheetName val="[SHOPLIST.xls]_SHOPLIST_xl_7727"/>
      <sheetName val="[SHOPLIST.xls]_SHOPLIST_xl_7728"/>
      <sheetName val="[SHOPLIST.xls]_SHOPLIST_xl_7729"/>
      <sheetName val="[SHOPLIST.xls]_SHOPLIST_xl_7730"/>
      <sheetName val="[SHOPLIST.xls]_SHOPLIST_xl_7731"/>
      <sheetName val="[SHOPLIST.xls]_SHOPLIST_xl_7732"/>
      <sheetName val="[SHOPLIST.xls]_SHOPLIST_xl_7733"/>
      <sheetName val="[SHOPLIST.xls]_SHOPLIST_xl_7734"/>
      <sheetName val="[SHOPLIST.xls]_SHOPLIST_xl_7735"/>
      <sheetName val="[SHOPLIST.xls]_SHOPLIST_xl_7736"/>
      <sheetName val="[SHOPLIST.xls]_SHOPLIST_xl_7737"/>
      <sheetName val="[SHOPLIST.xls]_SHOPLIST_xl_7738"/>
      <sheetName val="[SHOPLIST.xls]_SHOPLIST_xl_7739"/>
      <sheetName val="[SHOPLIST.xls]_SHOPLIST_xl_7740"/>
      <sheetName val="[SHOPLIST.xls]_SHOPLIST_xl_7741"/>
      <sheetName val="[SHOPLIST.xls]_SHOPLIST_xl_7742"/>
      <sheetName val="[SHOPLIST.xls]_SHOPLIST_xl_7743"/>
      <sheetName val="[SHOPLIST.xls]_SHOPLIST_xl_7744"/>
      <sheetName val="[SHOPLIST.xls]_SHOPLIST_xl_7745"/>
      <sheetName val="[SHOPLIST.xls]_SHOPLIST_xl_7746"/>
      <sheetName val="[SHOPLIST.xls]_SHOPLIST_xl_7747"/>
      <sheetName val="[SHOPLIST.xls]_SHOPLIST_xl_7748"/>
      <sheetName val="[SHOPLIST.xls]_SHOPLIST_xl_7749"/>
      <sheetName val="[SHOPLIST.xls]_SHOPLIST_xl_7750"/>
      <sheetName val="[SHOPLIST.xls]_SHOPLIST_xl_7751"/>
      <sheetName val="[SHOPLIST.xls]_SHOPLIST_xl_7752"/>
      <sheetName val="[SHOPLIST.xls]_SHOPLIST_xl_7753"/>
      <sheetName val="[SHOPLIST.xls]_SHOPLIST_xl_7754"/>
      <sheetName val="[SHOPLIST.xls]_SHOPLIST_xl_7755"/>
      <sheetName val="[SHOPLIST.xls]_SHOPLIST_xl_7756"/>
      <sheetName val="[SHOPLIST.xls]_SHOPLIST_xl_7757"/>
      <sheetName val="[SHOPLIST.xls]_SHOPLIST_xl_7758"/>
      <sheetName val="[SHOPLIST.xls]_SHOPLIST_xl_7759"/>
      <sheetName val="[SHOPLIST.xls]_SHOPLIST_xl_7760"/>
      <sheetName val="[SHOPLIST.xls]_SHOPLIST_xl_7761"/>
      <sheetName val="[SHOPLIST.xls]_SHOPLIST_xl_7762"/>
      <sheetName val="[SHOPLIST.xls]_SHOPLIST_xl_7763"/>
      <sheetName val="[SHOPLIST.xls]_SHOPLIST_xl_7764"/>
      <sheetName val="[SHOPLIST.xls]_SHOPLIST_xl_7765"/>
      <sheetName val="[SHOPLIST.xls]_SHOPLIST_xl_7766"/>
      <sheetName val="[SHOPLIST.xls]_SHOPLIST_xl_7767"/>
      <sheetName val="[SHOPLIST.xls]_SHOPLIST_xl_7768"/>
      <sheetName val="[SHOPLIST.xls]_SHOPLIST_xl_7769"/>
      <sheetName val="[SHOPLIST.xls]_SHOPLIST_xl_7770"/>
      <sheetName val="[SHOPLIST.xls]_SHOPLIST_xl_7771"/>
      <sheetName val="[SHOPLIST.xls]_SHOPLIST_xl_7772"/>
      <sheetName val="[SHOPLIST.xls]_SHOPLIST_xl_7773"/>
      <sheetName val="[SHOPLIST.xls]_SHOPLIST_xl_7774"/>
      <sheetName val="[SHOPLIST.xls]_SHOPLIST_xl_7775"/>
      <sheetName val="[SHOPLIST.xls]_SHOPLIST_xl_7776"/>
      <sheetName val="[SHOPLIST.xls]_SHOPLIST_xl_7777"/>
      <sheetName val="[SHOPLIST.xls]_SHOPLIST_xl_7778"/>
      <sheetName val="[SHOPLIST.xls]_SHOPLIST_xl_7779"/>
      <sheetName val="[SHOPLIST.xls]_SHOPLIST_xl_7780"/>
      <sheetName val="[SHOPLIST.xls]_SHOPLIST_xl_7781"/>
      <sheetName val="[SHOPLIST.xls]_SHOPLIST_xl_7782"/>
      <sheetName val="[SHOPLIST.xls]_SHOPLIST_xl_7783"/>
      <sheetName val="[SHOPLIST.xls]_SHOPLIST_xl_7784"/>
      <sheetName val="[SHOPLIST.xls]_SHOPLIST_xl_7785"/>
      <sheetName val="[SHOPLIST.xls]_SHOPLIST_xl_7786"/>
      <sheetName val="[SHOPLIST.xls]_SHOPLIST_xl_7787"/>
      <sheetName val="[SHOPLIST.xls]_SHOPLIST_xl_7788"/>
      <sheetName val="[SHOPLIST.xls]_SHOPLIST_xl_7789"/>
      <sheetName val="[SHOPLIST.xls]_SHOPLIST_xl_7790"/>
      <sheetName val="[SHOPLIST.xls]_SHOPLIST_xl_7791"/>
      <sheetName val="[SHOPLIST.xls]_SHOPLIST_xl_7792"/>
      <sheetName val="[SHOPLIST.xls]_SHOPLIST_xl_7793"/>
      <sheetName val="[SHOPLIST.xls]_SHOPLIST_xl_7794"/>
      <sheetName val="[SHOPLIST.xls]_SHOPLIST_xl_7795"/>
      <sheetName val="[SHOPLIST.xls]_SHOPLIST_xl_7796"/>
      <sheetName val="[SHOPLIST.xls]_SHOPLIST_xl_7797"/>
      <sheetName val="[SHOPLIST.xls]_SHOPLIST_xl_7798"/>
      <sheetName val="[SHOPLIST.xls]_SHOPLIST_xl_7799"/>
      <sheetName val="[SHOPLIST.xls]_SHOPLIST_xl_7800"/>
      <sheetName val="[SHOPLIST.xls]_SHOPLIST_xl_7801"/>
      <sheetName val="[SHOPLIST.xls]_SHOPLIST_xl_7802"/>
      <sheetName val="[SHOPLIST.xls]_SHOPLIST_xl_7803"/>
      <sheetName val="[SHOPLIST.xls]_SHOPLIST_xl_7804"/>
      <sheetName val="[SHOPLIST.xls]_SHOPLIST_xl_7805"/>
      <sheetName val="[SHOPLIST.xls]_SHOPLIST_xl_7806"/>
      <sheetName val="[SHOPLIST.xls]_SHOPLIST_xl_7807"/>
      <sheetName val="[SHOPLIST.xls]_SHOPLIST_xl_7808"/>
      <sheetName val="[SHOPLIST.xls]_SHOPLIST_xl_7809"/>
      <sheetName val="[SHOPLIST.xls]_SHOPLIST_xl_7810"/>
      <sheetName val="[SHOPLIST.xls]_SHOPLIST_xl_7811"/>
      <sheetName val="[SHOPLIST.xls]_SHOPLIST_xl_7812"/>
      <sheetName val="[SHOPLIST.xls]_SHOPLIST_xl_7813"/>
      <sheetName val="[SHOPLIST.xls]_SHOPLIST_xl_7814"/>
      <sheetName val="[SHOPLIST.xls]_SHOPLIST_xl_7815"/>
      <sheetName val="[SHOPLIST.xls]_SHOPLIST_xl_7816"/>
      <sheetName val="[SHOPLIST.xls]_SHOPLIST_xl_7817"/>
      <sheetName val="[SHOPLIST.xls]_SHOPLIST_xl_7818"/>
      <sheetName val="[SHOPLIST.xls]_SHOPLIST_xl_7819"/>
      <sheetName val="[SHOPLIST.xls]_SHOPLIST_xl_7820"/>
      <sheetName val="[SHOPLIST.xls]_SHOPLIST_xl_7821"/>
      <sheetName val="[SHOPLIST.xls]_SHOPLIST_xl_7822"/>
      <sheetName val="[SHOPLIST.xls]_SHOPLIST_xl_7823"/>
      <sheetName val="[SHOPLIST.xls]_SHOPLIST_xl_7824"/>
      <sheetName val="[SHOPLIST.xls]_SHOPLIST_xl_7825"/>
      <sheetName val="[SHOPLIST.xls]_SHOPLIST_xl_7826"/>
      <sheetName val="[SHOPLIST.xls]_SHOPLIST_xl_7827"/>
      <sheetName val="[SHOPLIST.xls]_SHOPLIST_xl_7828"/>
      <sheetName val="[SHOPLIST.xls]_SHOPLIST_xl_7829"/>
      <sheetName val="[SHOPLIST.xls]_SHOPLIST_xl_7830"/>
      <sheetName val="[SHOPLIST.xls]_SHOPLIST_xl_7831"/>
      <sheetName val="[SHOPLIST.xls]_SHOPLIST_xl_7832"/>
      <sheetName val="[SHOPLIST.xls]_SHOPLIST_xl_7833"/>
      <sheetName val="[SHOPLIST.xls]_SHOPLIST_xl_7834"/>
      <sheetName val="[SHOPLIST.xls]_SHOPLIST_xl_7835"/>
      <sheetName val="[SHOPLIST.xls]_SHOPLIST_xl_7836"/>
      <sheetName val="[SHOPLIST.xls]_SHOPLIST_xl_7837"/>
      <sheetName val="[SHOPLIST.xls]_SHOPLIST_xl_7838"/>
      <sheetName val="[SHOPLIST.xls]_SHOPLIST_xl_7839"/>
      <sheetName val="[SHOPLIST.xls]_SHOPLIST_xl_7840"/>
      <sheetName val="[SHOPLIST.xls]_SHOPLIST_xl_7841"/>
      <sheetName val="[SHOPLIST.xls]_SHOPLIST_xl_7842"/>
      <sheetName val="[SHOPLIST.xls]_SHOPLIST_xl_7843"/>
      <sheetName val="[SHOPLIST.xls]_SHOPLIST_xl_7844"/>
      <sheetName val="[SHOPLIST.xls]_SHOPLIST_xl_7845"/>
      <sheetName val="[SHOPLIST.xls]_SHOPLIST_xl_7846"/>
      <sheetName val="[SHOPLIST.xls]_SHOPLIST_xl_7847"/>
      <sheetName val="[SHOPLIST.xls]_SHOPLIST_xl_7848"/>
      <sheetName val="[SHOPLIST.xls]_SHOPLIST_xl_7849"/>
      <sheetName val="[SHOPLIST.xls]_SHOPLIST_xl_7850"/>
      <sheetName val="[SHOPLIST.xls]_SHOPLIST_xl_7851"/>
      <sheetName val="[SHOPLIST.xls]_SHOPLIST_xl_7852"/>
      <sheetName val="[SHOPLIST.xls]_SHOPLIST_xl_7853"/>
      <sheetName val="[SHOPLIST.xls]_SHOPLIST_xl_7854"/>
      <sheetName val="[SHOPLIST.xls]_SHOPLIST_xl_7855"/>
      <sheetName val="[SHOPLIST.xls]_SHOPLIST_xl_7856"/>
      <sheetName val="[SHOPLIST.xls]_SHOPLIST_xl_7857"/>
      <sheetName val="[SHOPLIST.xls]_SHOPLIST_xl_7858"/>
      <sheetName val="[SHOPLIST.xls]_SHOPLIST_xl_7859"/>
      <sheetName val="[SHOPLIST.xls]_SHOPLIST_xl_7860"/>
      <sheetName val="[SHOPLIST.xls]_SHOPLIST_xl_7861"/>
      <sheetName val="[SHOPLIST.xls]_SHOPLIST_xl_7862"/>
      <sheetName val="[SHOPLIST.xls]_SHOPLIST_xl_7863"/>
      <sheetName val="[SHOPLIST.xls]_SHOPLIST_xl_7864"/>
      <sheetName val="[SHOPLIST.xls]_SHOPLIST_xl_7865"/>
      <sheetName val="[SHOPLIST.xls]_SHOPLIST_xl_7866"/>
      <sheetName val="[SHOPLIST.xls]_SHOPLIST_xl_7867"/>
      <sheetName val="[SHOPLIST.xls]_SHOPLIST_xl_7868"/>
      <sheetName val="[SHOPLIST.xls]_SHOPLIST_xl_7869"/>
      <sheetName val="[SHOPLIST.xls]_SHOPLIST_xl_7870"/>
      <sheetName val="[SHOPLIST.xls]_SHOPLIST_xl_7871"/>
      <sheetName val="[SHOPLIST.xls]_SHOPLIST_xl_7872"/>
      <sheetName val="[SHOPLIST.xls]_SHOPLIST_xl_7873"/>
      <sheetName val="[SHOPLIST.xls]_SHOPLIST_xl_7874"/>
      <sheetName val="[SHOPLIST.xls]_SHOPLIST_xl_7875"/>
      <sheetName val="[SHOPLIST.xls]_SHOPLIST_xl_7876"/>
      <sheetName val="[SHOPLIST.xls]_SHOPLIST_xl_7877"/>
      <sheetName val="[SHOPLIST.xls]_SHOPLIST_xl_7878"/>
      <sheetName val="[SHOPLIST.xls]_SHOPLIST_xl_7879"/>
      <sheetName val="[SHOPLIST.xls]_SHOPLIST_xl_7880"/>
      <sheetName val="[SHOPLIST.xls]_SHOPLIST_xl_7881"/>
      <sheetName val="[SHOPLIST.xls]_SHOPLIST_xl_7882"/>
      <sheetName val="[SHOPLIST.xls]_SHOPLIST_xl_7883"/>
      <sheetName val="[SHOPLIST.xls]_SHOPLIST_xl_7884"/>
      <sheetName val="[SHOPLIST.xls]_SHOPLIST_xl_7885"/>
      <sheetName val="[SHOPLIST.xls]_SHOPLIST_xl_7886"/>
      <sheetName val="[SHOPLIST.xls]_SHOPLIST_xl_7887"/>
      <sheetName val="[SHOPLIST.xls]_SHOPLIST_xl_7888"/>
      <sheetName val="[SHOPLIST.xls]_SHOPLIST_xl_7889"/>
      <sheetName val="[SHOPLIST.xls]_SHOPLIST_xl_7890"/>
      <sheetName val="[SHOPLIST.xls]_SHOPLIST_xl_7891"/>
      <sheetName val="[SHOPLIST.xls]_SHOPLIST_xl_7892"/>
      <sheetName val="[SHOPLIST.xls]_SHOPLIST_xl_7893"/>
      <sheetName val="[SHOPLIST.xls]_SHOPLIST_xl_7894"/>
      <sheetName val="[SHOPLIST.xls]_SHOPLIST_xl_7895"/>
      <sheetName val="[SHOPLIST.xls]_SHOPLIST_xl_7896"/>
      <sheetName val="[SHOPLIST.xls]_SHOPLIST_xl_7897"/>
      <sheetName val="[SHOPLIST.xls]_SHOPLIST_xl_7898"/>
      <sheetName val="[SHOPLIST.xls]_SHOPLIST_xl_7899"/>
      <sheetName val="[SHOPLIST.xls]_SHOPLIST_xl_7900"/>
      <sheetName val="[SHOPLIST.xls]_SHOPLIST_xl_7901"/>
      <sheetName val="[SHOPLIST.xls]_SHOPLIST_xl_7902"/>
      <sheetName val="[SHOPLIST.xls]_SHOPLIST_xl_7903"/>
      <sheetName val="[SHOPLIST.xls]_SHOPLIST_xl_7904"/>
      <sheetName val="[SHOPLIST.xls]_SHOPLIST_xl_7905"/>
      <sheetName val="[SHOPLIST.xls]_SHOPLIST_xl_7906"/>
      <sheetName val="[SHOPLIST.xls]_SHOPLIST_xl_7907"/>
      <sheetName val="[SHOPLIST.xls]_SHOPLIST_xl_7908"/>
      <sheetName val="[SHOPLIST.xls]_SHOPLIST_xl_7909"/>
      <sheetName val="[SHOPLIST.xls]_SHOPLIST_xl_7910"/>
      <sheetName val="[SHOPLIST.xls]_SHOPLIST_xl_7911"/>
      <sheetName val="[SHOPLIST.xls]_SHOPLIST_xl_7912"/>
      <sheetName val="[SHOPLIST.xls]_SHOPLIST_xl_7913"/>
      <sheetName val="[SHOPLIST.xls]_SHOPLIST_xl_7914"/>
      <sheetName val="[SHOPLIST.xls]_SHOPLIST_xl_7915"/>
      <sheetName val="[SHOPLIST.xls]_SHOPLIST_xl_7916"/>
      <sheetName val="[SHOPLIST.xls]_SHOPLIST_xl_7917"/>
      <sheetName val="[SHOPLIST.xls]_SHOPLIST_xl_7918"/>
      <sheetName val="[SHOPLIST.xls]_SHOPLIST_xl_7919"/>
      <sheetName val="[SHOPLIST.xls]_SHOPLIST_xl_7920"/>
      <sheetName val="[SHOPLIST.xls]_SHOPLIST_xl_7921"/>
      <sheetName val="[SHOPLIST.xls]_SHOPLIST_xl_7922"/>
      <sheetName val="[SHOPLIST.xls]_SHOPLIST_xl_7923"/>
      <sheetName val="[SHOPLIST.xls]_SHOPLIST_xl_7924"/>
      <sheetName val="[SHOPLIST.xls]_SHOPLIST_xl_7925"/>
      <sheetName val="[SHOPLIST.xls]_SHOPLIST_xl_7926"/>
      <sheetName val="[SHOPLIST.xls]_SHOPLIST_xl_7927"/>
      <sheetName val="[SHOPLIST.xls]_SHOPLIST_xl_7928"/>
      <sheetName val="[SHOPLIST.xls]_SHOPLIST_xl_7929"/>
      <sheetName val="[SHOPLIST.xls]_SHOPLIST_xl_7930"/>
      <sheetName val="[SHOPLIST.xls]_SHOPLIST_xl_7931"/>
      <sheetName val="[SHOPLIST.xls]_SHOPLIST_xl_7932"/>
      <sheetName val="[SHOPLIST.xls]_SHOPLIST_xl_7933"/>
      <sheetName val="[SHOPLIST.xls]_SHOPLIST_xl_7934"/>
      <sheetName val="[SHOPLIST.xls]_SHOPLIST_xl_7935"/>
      <sheetName val="[SHOPLIST.xls]_SHOPLIST_xl_7936"/>
      <sheetName val="[SHOPLIST.xls]_SHOPLIST_xl_7937"/>
      <sheetName val="[SHOPLIST.xls]_SHOPLIST_xl_7938"/>
      <sheetName val="[SHOPLIST.xls]_SHOPLIST_xl_7939"/>
      <sheetName val="[SHOPLIST.xls]_SHOPLIST_xl_7940"/>
      <sheetName val="[SHOPLIST.xls]_SHOPLIST_xl_7941"/>
      <sheetName val="[SHOPLIST.xls]_SHOPLIST_xl_7942"/>
      <sheetName val="[SHOPLIST.xls]_SHOPLIST_xl_7943"/>
      <sheetName val="[SHOPLIST.xls]_SHOPLIST_xl_7944"/>
      <sheetName val="[SHOPLIST.xls]_SHOPLIST_xl_7945"/>
      <sheetName val="[SHOPLIST.xls]_SHOPLIST_xl_7946"/>
      <sheetName val="[SHOPLIST.xls]_SHOPLIST_xl_7947"/>
      <sheetName val="[SHOPLIST.xls]_SHOPLIST_xl_7948"/>
      <sheetName val="[SHOPLIST.xls]_SHOPLIST_xl_7949"/>
      <sheetName val="[SHOPLIST.xls]_SHOPLIST_xl_7950"/>
      <sheetName val="[SHOPLIST.xls]_SHOPLIST_xl_7951"/>
      <sheetName val="[SHOPLIST.xls]_SHOPLIST_xl_7952"/>
      <sheetName val="[SHOPLIST.xls]_SHOPLIST_xl_7953"/>
      <sheetName val="[SHOPLIST.xls]_SHOPLIST_xl_7954"/>
      <sheetName val="[SHOPLIST.xls]_SHOPLIST_xl_7955"/>
      <sheetName val="[SHOPLIST.xls]_SHOPLIST_xl_7956"/>
      <sheetName val="[SHOPLIST.xls]_SHOPLIST_xl_7957"/>
      <sheetName val="[SHOPLIST.xls]_SHOPLIST_xl_7958"/>
      <sheetName val="[SHOPLIST.xls]70___0_s__i____94"/>
      <sheetName val="[SHOPLIST.xls]_VW__VU________76"/>
      <sheetName val="[SHOPLIST.xls]_VW__VU________77"/>
      <sheetName val="[SHOPLIST.xls]70_x005f_x0000___0_x_29"/>
      <sheetName val="[SHOPLIST.xls]70___0_s__i____95"/>
      <sheetName val="[SHOPLIST.xls]70___0_s__i____96"/>
      <sheetName val="[SHOPLIST.xls]_SHOPLIST_xl_7959"/>
      <sheetName val="[SHOPLIST.xls]_SHOPLIST_xl_7960"/>
      <sheetName val="[SHOPLIST.xls]_SHOPLIST_xl_7961"/>
      <sheetName val="[SHOPLIST.xls]_SHOPLIST_xl_7962"/>
      <sheetName val="[SHOPLIST.xls]_SHOPLIST_xl_7963"/>
      <sheetName val="[SHOPLIST.xls]_SHOPLIST_xl_7964"/>
      <sheetName val="[SHOPLIST.xls]_SHOPLIST_xl_7965"/>
      <sheetName val="[SHOPLIST.xls]_SHOPLIST_xl_7966"/>
      <sheetName val="[SHOPLIST.xls]_SHOPLIST_xl_7967"/>
      <sheetName val="[SHOPLIST.xls]_SHOPLIST_xl_7968"/>
      <sheetName val="[SHOPLIST.xls]_SHOPLIST_xl_7969"/>
      <sheetName val="[SHOPLIST.xls]_SHOPLIST_xl_7970"/>
      <sheetName val="[SHOPLIST.xls]_SHOPLIST_xl_7971"/>
      <sheetName val="[SHOPLIST.xls]_SHOPLIST_xl_7972"/>
      <sheetName val="[SHOPLIST.xls]_SHOPLIST_xl_7973"/>
      <sheetName val="[SHOPLIST.xls]_SHOPLIST_xl_7974"/>
      <sheetName val="[SHOPLIST.xls]_SHOPLIST_xl_7975"/>
      <sheetName val="[SHOPLIST.xls]_SHOPLIST_xl_7976"/>
      <sheetName val="[SHOPLIST.xls]_SHOPLIST_xl_7977"/>
      <sheetName val="[SHOPLIST.xls]_SHOPLIST_xl_7978"/>
      <sheetName val="[SHOPLIST.xls]_SHOPLIST_xl_7979"/>
      <sheetName val="[SHOPLIST.xls]_SHOPLIST_xl_7980"/>
      <sheetName val="[SHOPLIST.xls]_SHOPLIST_xl_7981"/>
      <sheetName val="[SHOPLIST.xls]_SHOPLIST_xl_7982"/>
      <sheetName val="[SHOPLIST.xls]_SHOPLIST_xl_7983"/>
      <sheetName val="[SHOPLIST.xls]_SHOPLIST_xl_7984"/>
      <sheetName val="[SHOPLIST.xls]_SHOPLIST_xl_7985"/>
      <sheetName val="[SHOPLIST.xls]_SHOPLIST_xl_7986"/>
      <sheetName val="[SHOPLIST.xls]_SHOPLIST_xl_7987"/>
      <sheetName val="[SHOPLIST.xls]_SHOPLIST_xl_7988"/>
      <sheetName val="[SHOPLIST.xls]_SHOPLIST_xl_7989"/>
      <sheetName val="[SHOPLIST.xls]_SHOPLIST_xl_7990"/>
      <sheetName val="[SHOPLIST.xls]_SHOPLIST_xl_7991"/>
      <sheetName val="[SHOPLIST.xls]_SHOPLIST_xl_7992"/>
      <sheetName val="[SHOPLIST.xls]_SHOPLIST_xl_7993"/>
      <sheetName val="[SHOPLIST.xls]_SHOPLIST_xl_7994"/>
      <sheetName val="[SHOPLIST.xls]_SHOPLIST_xl_7995"/>
      <sheetName val="[SHOPLIST.xls]_SHOPLIST_xl_7996"/>
      <sheetName val="[SHOPLIST.xls]_SHOPLIST_xl_7997"/>
      <sheetName val="[SHOPLIST.xls]_SHOPLIST_xl_7998"/>
      <sheetName val="[SHOPLIST.xls]_SHOPLIST_xl_7999"/>
      <sheetName val="[SHOPLIST.xls]_SHOPLIST_xl_8000"/>
      <sheetName val="[SHOPLIST.xls]_SHOPLIST_xl_8001"/>
      <sheetName val="[SHOPLIST.xls]_SHOPLIST_xl_8002"/>
      <sheetName val="[SHOPLIST.xls]_SHOPLIST_xl_8003"/>
      <sheetName val="[SHOPLIST.xls]_SHOPLIST_xl_8004"/>
      <sheetName val="[SHOPLIST.xls]_SHOPLIST_xl_8005"/>
      <sheetName val="[SHOPLIST.xls]_SHOPLIST_xl_8006"/>
      <sheetName val="[SHOPLIST.xls]_SHOPLIST_xl_8007"/>
      <sheetName val="[SHOPLIST.xls]_SHOPLIST_xl_8008"/>
      <sheetName val="[SHOPLIST.xls]_SHOPLIST_xl_8009"/>
      <sheetName val="[SHOPLIST.xls]_SHOPLIST_xl_8010"/>
      <sheetName val="[SHOPLIST.xls]_SHOPLIST_xl_8011"/>
      <sheetName val="[SHOPLIST.xls]_SHOPLIST_xl_8012"/>
      <sheetName val="[SHOPLIST.xls]_SHOPLIST_xl_8013"/>
      <sheetName val="[SHOPLIST.xls]_SHOPLIST_xl_8014"/>
      <sheetName val="[SHOPLIST.xls]_SHOPLIST_xl_8015"/>
      <sheetName val="[SHOPLIST.xls]_SHOPLIST_xl_8016"/>
      <sheetName val="[SHOPLIST.xls]_SHOPLIST_xl_8017"/>
      <sheetName val="[SHOPLIST.xls]_SHOPLIST_xl_8018"/>
      <sheetName val="[SHOPLIST.xls]_SHOPLIST_xl_8019"/>
      <sheetName val="[SHOPLIST.xls]_SHOPLIST_xl_8020"/>
      <sheetName val="[SHOPLIST.xls]_SHOPLIST_xl_8021"/>
      <sheetName val="[SHOPLIST.xls]_SHOPLIST_xl_8022"/>
      <sheetName val="[SHOPLIST.xls]_SHOPLIST_xl_8023"/>
      <sheetName val="[SHOPLIST.xls]_SHOPLIST_xl_8024"/>
      <sheetName val="[SHOPLIST.xls]_SHOPLIST_xl_8025"/>
      <sheetName val="[SHOPLIST.xls]_SHOPLIST_xl_8026"/>
      <sheetName val="[SHOPLIST.xls]_SHOPLIST_xl_8027"/>
      <sheetName val="[SHOPLIST.xls]_SHOPLIST_xl_8028"/>
      <sheetName val="[SHOPLIST.xls]_SHOPLIST_xl_8029"/>
      <sheetName val="[SHOPLIST.xls]_SHOPLIST_xl_8030"/>
      <sheetName val="[SHOPLIST.xls]_SHOPLIST_xl_8031"/>
      <sheetName val="[SHOPLIST.xls]_SHOPLIST_xl_8032"/>
      <sheetName val="[SHOPLIST.xls]_SHOPLIST_xl_8033"/>
      <sheetName val="[SHOPLIST.xls]_SHOPLIST_xl_8034"/>
      <sheetName val="[SHOPLIST.xls]_SHOPLIST_xl_8035"/>
      <sheetName val="[SHOPLIST.xls]_SHOPLIST_xl_8036"/>
      <sheetName val="[SHOPLIST.xls]_SHOPLIST_xl_8037"/>
      <sheetName val="[SHOPLIST.xls]_SHOPLIST_xl_8038"/>
      <sheetName val="[SHOPLIST.xls]_SHOPLIST_xl_8039"/>
      <sheetName val="[SHOPLIST.xls]_SHOPLIST_xl_8040"/>
      <sheetName val="[SHOPLIST.xls]_SHOPLIST_xl_8041"/>
      <sheetName val="[SHOPLIST.xls]_SHOPLIST_xl_8042"/>
      <sheetName val="[SHOPLIST.xls]_SHOPLIST_xl_8043"/>
      <sheetName val="[SHOPLIST.xls]_SHOPLIST_xl_8044"/>
      <sheetName val="[SHOPLIST.xls]_SHOPLIST_xl_8045"/>
      <sheetName val="[SHOPLIST.xls]_SHOPLIST_xl_8046"/>
      <sheetName val="[SHOPLIST.xls]_SHOPLIST_xl_8047"/>
      <sheetName val="[SHOPLIST.xls]_SHOPLIST_xl_8048"/>
      <sheetName val="[SHOPLIST.xls]_SHOPLIST_xl_8049"/>
      <sheetName val="[SHOPLIST.xls]_SHOPLIST_xl_8050"/>
      <sheetName val="[SHOPLIST.xls]_SHOPLIST_xl_8051"/>
      <sheetName val="[SHOPLIST.xls]_SHOPLIST_xl_8052"/>
      <sheetName val="[SHOPLIST.xls]_SHOPLIST_xl_8053"/>
      <sheetName val="[SHOPLIST.xls]_SHOPLIST_xl_8054"/>
      <sheetName val="[SHOPLIST.xls]_SHOPLIST_xl_8055"/>
      <sheetName val="[SHOPLIST.xls]_SHOPLIST_xl_8056"/>
      <sheetName val="[SHOPLIST.xls]_SHOPLIST_xl_8057"/>
      <sheetName val="[SHOPLIST.xls]_SHOPLIST_xl_8058"/>
      <sheetName val="[SHOPLIST.xls]_SHOPLIST_xl_8059"/>
      <sheetName val="[SHOPLIST.xls]_SHOPLIST_xl_8060"/>
      <sheetName val="[SHOPLIST.xls]_SHOPLIST_xl_8061"/>
      <sheetName val="[SHOPLIST.xls]_SHOPLIST_xl_8062"/>
      <sheetName val="[SHOPLIST.xls]_SHOPLIST_xl_8063"/>
      <sheetName val="[SHOPLIST.xls]_SHOPLIST_xl_8064"/>
      <sheetName val="[SHOPLIST.xls]_SHOPLIST_xl_8065"/>
      <sheetName val="[SHOPLIST.xls]_SHOPLIST_xl_8066"/>
      <sheetName val="[SHOPLIST.xls]_SHOPLIST_xl_8067"/>
      <sheetName val="[SHOPLIST.xls]_SHOPLIST_xl_8068"/>
      <sheetName val="[SHOPLIST.xls]_SHOPLIST_xl_8069"/>
      <sheetName val="[SHOPLIST.xls]_SHOPLIST_xl_8070"/>
      <sheetName val="[SHOPLIST.xls]_SHOPLIST_xl_8071"/>
      <sheetName val="[SHOPLIST.xls]70___0_s__i____97"/>
      <sheetName val="[SHOPLIST.xls]_SHOPLIST_xl_8072"/>
      <sheetName val="[SHOPLIST.xls]_SHOPLIST_xl_8073"/>
      <sheetName val="[SHOPLIST.xls]_SHOPLIST_xl_8074"/>
      <sheetName val="[SHOPLIST.xls]_SHOPLIST_xl_8075"/>
      <sheetName val="[SHOPLIST.xls]_SHOPLIST_xl_8076"/>
      <sheetName val="[SHOPLIST.xls]_SHOPLIST_xl_8077"/>
      <sheetName val="[SHOPLIST.xls]_SHOPLIST_xl_8078"/>
      <sheetName val="[SHOPLIST.xls]_SHOPLIST_xl_8079"/>
      <sheetName val="[SHOPLIST.xls]_SHOPLIST_xl_8080"/>
      <sheetName val="[SHOPLIST.xls]_SHOPLIST_xl_8081"/>
      <sheetName val="[SHOPLIST.xls]_SHOPLIST_xl_8082"/>
      <sheetName val="[SHOPLIST.xls]_SHOPLIST_xl_8083"/>
      <sheetName val="[SHOPLIST.xls]_SHOPLIST_xl_8084"/>
      <sheetName val="[SHOPLIST.xls]_SHOPLIST_xl_8085"/>
      <sheetName val="[SHOPLIST.xls]_SHOPLIST_xl_8086"/>
      <sheetName val="[SHOPLIST.xls]_SHOPLIST_xl_8087"/>
      <sheetName val="[SHOPLIST.xls]_SHOPLIST_xl_8088"/>
      <sheetName val="[SHOPLIST.xls]_SHOPLIST_xl_8089"/>
      <sheetName val="[SHOPLIST.xls]_SHOPLIST_xl_8090"/>
      <sheetName val="[SHOPLIST.xls]_SHOPLIST_xl_8091"/>
      <sheetName val="[SHOPLIST.xls]_SHOPLIST_xl_8092"/>
      <sheetName val="[SHOPLIST.xls]_SHOPLIST_xl_8093"/>
      <sheetName val="[SHOPLIST.xls]_SHOPLIST_xl_8094"/>
      <sheetName val="[SHOPLIST.xls]_SHOPLIST_xl_8095"/>
      <sheetName val="[SHOPLIST.xls]_SHOPLIST_xl_8096"/>
      <sheetName val="[SHOPLIST.xls]_SHOPLIST_xl_8097"/>
      <sheetName val="[SHOPLIST.xls]_SHOPLIST_xl_8098"/>
      <sheetName val="[SHOPLIST.xls]_SHOPLIST_xl_8099"/>
      <sheetName val="[SHOPLIST.xls]_SHOPLIST_xl_8100"/>
      <sheetName val="[SHOPLIST.xls]_SHOPLIST_xl_8101"/>
      <sheetName val="[SHOPLIST.xls]_SHOPLIST_xl_8102"/>
      <sheetName val="[SHOPLIST.xls]_SHOPLIST_xl_8103"/>
      <sheetName val="[SHOPLIST.xls]_SHOPLIST_xl_8104"/>
      <sheetName val="[SHOPLIST.xls]_SHOPLIST_xl_8105"/>
      <sheetName val="[SHOPLIST.xls]_SHOPLIST_xl_8106"/>
      <sheetName val="[SHOPLIST.xls]_SHOPLIST_xl_8107"/>
      <sheetName val="[SHOPLIST.xls]_SHOPLIST_xl_8108"/>
      <sheetName val="[SHOPLIST.xls]_SHOPLIST_xl_8109"/>
      <sheetName val="[SHOPLIST.xls]_SHOPLIST_xl_8110"/>
      <sheetName val="[SHOPLIST.xls]_SHOPLIST_xl_8111"/>
      <sheetName val="[SHOPLIST.xls]_SHOPLIST_xl_8112"/>
      <sheetName val="[SHOPLIST.xls]_SHOPLIST_xl_8113"/>
      <sheetName val="[SHOPLIST.xls]_SHOPLIST_xl_8114"/>
      <sheetName val="[SHOPLIST.xls]_SHOPLIST_xl_8115"/>
      <sheetName val="[SHOPLIST.xls]_SHOPLIST_xl_8116"/>
      <sheetName val="[SHOPLIST.xls]_SHOPLIST_xl_8117"/>
      <sheetName val="[SHOPLIST.xls]_SHOPLIST_xl_8118"/>
      <sheetName val="[SHOPLIST.xls]_SHOPLIST_xl_8119"/>
      <sheetName val="[SHOPLIST.xls]_SHOPLIST_xl_8120"/>
      <sheetName val="[SHOPLIST.xls]_SHOPLIST_xl_8121"/>
      <sheetName val="[SHOPLIST.xls]_SHOPLIST_xl_8122"/>
      <sheetName val="[SHOPLIST.xls]_SHOPLIST_xl_8123"/>
      <sheetName val="[SHOPLIST.xls]_SHOPLIST_xl_8124"/>
      <sheetName val="[SHOPLIST.xls]_SHOPLIST_xl_8125"/>
      <sheetName val="[SHOPLIST.xls]_SHOPLIST_xl_8126"/>
      <sheetName val="[SHOPLIST.xls]_SHOPLIST_xl_8127"/>
      <sheetName val="[SHOPLIST.xls]_SHOPLIST_xl_8128"/>
      <sheetName val="[SHOPLIST.xls]_SHOPLIST_xl_8129"/>
      <sheetName val="[SHOPLIST.xls]_SHOPLIST_xl_8130"/>
      <sheetName val="[SHOPLIST.xls]_SHOPLIST_xl_8131"/>
      <sheetName val="[SHOPLIST.xls]_SHOPLIST_xl_8132"/>
      <sheetName val="[SHOPLIST.xls]_SHOPLIST_xl_8133"/>
      <sheetName val="[SHOPLIST.xls]_SHOPLIST_xl_8134"/>
      <sheetName val="[SHOPLIST.xls]_SHOPLIST_xl_8135"/>
      <sheetName val="[SHOPLIST.xls]_SHOPLIST_xl_8136"/>
      <sheetName val="[SHOPLIST.xls]_SHOPLIST_xl_8137"/>
      <sheetName val="[SHOPLIST.xls]_SHOPLIST_xl_8138"/>
      <sheetName val="[SHOPLIST.xls]_SHOPLIST_xl_8139"/>
      <sheetName val="[SHOPLIST.xls]_SHOPLIST_xl_8140"/>
      <sheetName val="[SHOPLIST.xls]_SHOPLIST_xl_8141"/>
      <sheetName val="[SHOPLIST.xls]_SHOPLIST_xl_8142"/>
      <sheetName val="[SHOPLIST.xls]_SHOPLIST_xl_8143"/>
      <sheetName val="[SHOPLIST.xls]_SHOPLIST_xl_8144"/>
      <sheetName val="[SHOPLIST.xls]_SHOPLIST_xl_8145"/>
      <sheetName val="[SHOPLIST.xls]_SHOPLIST_xl_8146"/>
      <sheetName val="[SHOPLIST.xls]_SHOPLIST_xl_8147"/>
      <sheetName val="[SHOPLIST.xls]_SHOPLIST_xl_8148"/>
      <sheetName val="[SHOPLIST.xls]_SHOPLIST_xl_8149"/>
      <sheetName val="[SHOPLIST.xls]_SHOPLIST_xl_8150"/>
      <sheetName val="[SHOPLIST.xls]_SHOPLIST_xl_8151"/>
      <sheetName val="[SHOPLIST.xls]_SHOPLIST_xl_8152"/>
      <sheetName val="[SHOPLIST.xls]_SHOPLIST_xl_8153"/>
      <sheetName val="[SHOPLIST.xls]_SHOPLIST_xl_8154"/>
      <sheetName val="[SHOPLIST.xls]_SHOPLIST_xl_8155"/>
      <sheetName val="[SHOPLIST.xls]_SHOPLIST_xl_8156"/>
      <sheetName val="[SHOPLIST.xls]_SHOPLIST_xl_8157"/>
      <sheetName val="[SHOPLIST.xls]_SHOPLIST_xl_8158"/>
      <sheetName val="[SHOPLIST.xls]_SHOPLIST_xl_8159"/>
      <sheetName val="[SHOPLIST.xls]_SHOPLIST_xl_8160"/>
      <sheetName val="[SHOPLIST.xls]_SHOPLIST_xl_8161"/>
      <sheetName val="[SHOPLIST.xls]_SHOPLIST_xl_8162"/>
      <sheetName val="[SHOPLIST.xls]_SHOPLIST_xl_8163"/>
      <sheetName val="[SHOPLIST.xls]_SHOPLIST_xl_8164"/>
      <sheetName val="[SHOPLIST.xls]_SHOPLIST_xl_8165"/>
      <sheetName val="[SHOPLIST.xls]_SHOPLIST_xl_8166"/>
      <sheetName val="[SHOPLIST.xls]_SHOPLIST_xl_8167"/>
      <sheetName val="[SHOPLIST.xls]_SHOPLIST_xl_8168"/>
      <sheetName val="[SHOPLIST.xls]_SHOPLIST_xl_8169"/>
      <sheetName val="[SHOPLIST.xls]_SHOPLIST_xl_8170"/>
      <sheetName val="[SHOPLIST.xls]_SHOPLIST_xl_8171"/>
      <sheetName val="[SHOPLIST.xls]_SHOPLIST_xl_8172"/>
      <sheetName val="[SHOPLIST.xls]_SHOPLIST_xl_8173"/>
      <sheetName val="[SHOPLIST.xls]_SHOPLIST_xl_8174"/>
      <sheetName val="[SHOPLIST.xls]_SHOPLIST_xl_8175"/>
      <sheetName val="[SHOPLIST.xls]_SHOPLIST_xl_8176"/>
      <sheetName val="[SHOPLIST.xls]_SHOPLIST_xl_8177"/>
      <sheetName val="[SHOPLIST.xls]_SHOPLIST_xl_8178"/>
      <sheetName val="[SHOPLIST.xls]_SHOPLIST_xl_8179"/>
      <sheetName val="[SHOPLIST.xls]_SHOPLIST_xl_8180"/>
      <sheetName val="[SHOPLIST.xls]_SHOPLIST_xl_8181"/>
      <sheetName val="[SHOPLIST.xls]70_x005f_x0000___0_x_30"/>
      <sheetName val="[SHOPLIST.xls]_SHOPLIST_xl_8182"/>
      <sheetName val="[SHOPLIST.xls]_SHOPLIST_xl_8183"/>
      <sheetName val="[SHOPLIST.xls]_SHOPLIST_xl_8184"/>
      <sheetName val="[SHOPLIST.xls]_SHOPLIST_xl_8185"/>
      <sheetName val="[SHOPLIST.xls]_SHOPLIST_xl_8186"/>
      <sheetName val="[SHOPLIST.xls]_SHOPLIST_xl_8187"/>
      <sheetName val="[SHOPLIST.xls]_SHOPLIST_xl_8188"/>
      <sheetName val="[SHOPLIST.xls]_SHOPLIST_xl_8189"/>
      <sheetName val="[SHOPLIST.xls]_SHOPLIST_xl_8190"/>
      <sheetName val="[SHOPLIST.xls]_SHOPLIST_xl_8191"/>
      <sheetName val="[SHOPLIST.xls]_SHOPLIST_xl_8192"/>
      <sheetName val="[SHOPLIST.xls]_SHOPLIST_xl_8193"/>
      <sheetName val="[SHOPLIST.xls]_SHOPLIST_xl_8194"/>
      <sheetName val="[SHOPLIST.xls]_SHOPLIST_xl_8195"/>
      <sheetName val="[SHOPLIST.xls]_SHOPLIST_xl_8196"/>
      <sheetName val="[SHOPLIST.xls]_SHOPLIST_xl_8197"/>
      <sheetName val="[SHOPLIST.xls]_SHOPLIST_xl_8198"/>
      <sheetName val="[SHOPLIST.xls]_SHOPLIST_xl_8199"/>
      <sheetName val="[SHOPLIST.xls]_SHOPLIST_xl_8200"/>
      <sheetName val="[SHOPLIST.xls]_SHOPLIST_xl_8201"/>
      <sheetName val="[SHOPLIST.xls]_SHOPLIST_xl_8202"/>
      <sheetName val="[SHOPLIST.xls]_SHOPLIST_xl_8203"/>
      <sheetName val="[SHOPLIST.xls]_SHOPLIST_xl_8204"/>
      <sheetName val="[SHOPLIST.xls]_SHOPLIST_xl_8205"/>
      <sheetName val="[SHOPLIST.xls]_SHOPLIST_xl_8206"/>
      <sheetName val="[SHOPLIST.xls]_SHOPLIST_xl_8207"/>
      <sheetName val="[SHOPLIST.xls]_SHOPLIST_xl_8208"/>
      <sheetName val="[SHOPLIST.xls]_SHOPLIST_xl_8209"/>
      <sheetName val="[SHOPLIST.xls]_SHOPLIST_xl_8210"/>
      <sheetName val="[SHOPLIST.xls]_SHOPLIST_xl_8211"/>
      <sheetName val="[SHOPLIST.xls]_SHOPLIST_xl_8212"/>
      <sheetName val="[SHOPLIST.xls]_SHOPLIST_xl_8213"/>
      <sheetName val="[SHOPLIST.xls]_SHOPLIST_xl_8214"/>
      <sheetName val="[SHOPLIST.xls]_SHOPLIST_xl_8215"/>
      <sheetName val="[SHOPLIST.xls]_SHOPLIST_xl_8216"/>
      <sheetName val="[SHOPLIST.xls]_SHOPLIST_xl_8217"/>
      <sheetName val="[SHOPLIST.xls]_SHOPLIST_xl_8218"/>
      <sheetName val="[SHOPLIST.xls]_SHOPLIST_xl_8219"/>
      <sheetName val="[SHOPLIST.xls]_SHOPLIST_xl_8220"/>
      <sheetName val="[SHOPLIST.xls]_SHOPLIST_xl_8221"/>
      <sheetName val="[SHOPLIST.xls]_SHOPLIST_xl_8222"/>
      <sheetName val="[SHOPLIST.xls]_SHOPLIST_xl_8223"/>
      <sheetName val="[SHOPLIST.xls]_SHOPLIST_xl_8224"/>
      <sheetName val="[SHOPLIST.xls]_SHOPLIST_xl_8225"/>
      <sheetName val="[SHOPLIST.xls]_SHOPLIST_xl_8226"/>
      <sheetName val="[SHOPLIST.xls]_SHOPLIST_xl_8227"/>
      <sheetName val="[SHOPLIST.xls]_SHOPLIST_xl_8228"/>
      <sheetName val="[SHOPLIST.xls]_SHOPLIST_xl_8229"/>
      <sheetName val="[SHOPLIST.xls]_SHOPLIST_xl_8230"/>
      <sheetName val="[SHOPLIST.xls]_SHOPLIST_xl_8231"/>
      <sheetName val="[SHOPLIST.xls]_SHOPLIST_xl_8232"/>
      <sheetName val="[SHOPLIST.xls]_SHOPLIST_xl_8233"/>
      <sheetName val="[SHOPLIST.xls]_SHOPLIST_xl_8234"/>
      <sheetName val="[SHOPLIST.xls]_SHOPLIST_xl_8235"/>
      <sheetName val="[SHOPLIST.xls]_SHOPLIST_xl_8236"/>
      <sheetName val="[SHOPLIST.xls]_SHOPLIST_xl_8237"/>
      <sheetName val="[SHOPLIST.xls]_SHOPLIST_xl_8238"/>
      <sheetName val="[SHOPLIST.xls]_SHOPLIST_xl_8239"/>
      <sheetName val="[SHOPLIST.xls]_SHOPLIST_xl_8240"/>
      <sheetName val="[SHOPLIST.xls]_SHOPLIST_xl_8241"/>
      <sheetName val="[SHOPLIST.xls]_SHOPLIST_xl_8242"/>
      <sheetName val="[SHOPLIST.xls]_SHOPLIST_xl_8243"/>
      <sheetName val="[SHOPLIST.xls]_SHOPLIST_xl_8244"/>
      <sheetName val="[SHOPLIST.xls]_SHOPLIST_xl_8245"/>
      <sheetName val="[SHOPLIST.xls]_SHOPLIST_xl_8246"/>
      <sheetName val="[SHOPLIST.xls]_SHOPLIST_xl_8247"/>
      <sheetName val="[SHOPLIST.xls]_SHOPLIST_xl_8248"/>
      <sheetName val="[SHOPLIST.xls]_SHOPLIST_xl_8249"/>
      <sheetName val="[SHOPLIST.xls]_SHOPLIST_xl_8250"/>
      <sheetName val="[SHOPLIST.xls]_SHOPLIST_xl_8251"/>
      <sheetName val="[SHOPLIST.xls]_SHOPLIST_xl_8252"/>
      <sheetName val="[SHOPLIST.xls]_SHOPLIST_xl_8253"/>
      <sheetName val="[SHOPLIST.xls]_SHOPLIST_xl_8254"/>
      <sheetName val="[SHOPLIST.xls]_SHOPLIST_xl_8255"/>
      <sheetName val="[SHOPLIST.xls]_SHOPLIST_xl_8256"/>
      <sheetName val="[SHOPLIST.xls]_SHOPLIST_xl_8257"/>
      <sheetName val="[SHOPLIST.xls]_SHOPLIST_xl_8258"/>
      <sheetName val="[SHOPLIST.xls]_SHOPLIST_xl_8259"/>
      <sheetName val="[SHOPLIST.xls]_SHOPLIST_xl_8260"/>
      <sheetName val="[SHOPLIST.xls]_SHOPLIST_xl_8261"/>
      <sheetName val="[SHOPLIST.xls]_SHOPLIST_xl_8262"/>
      <sheetName val="[SHOPLIST.xls]_SHOPLIST_xl_8263"/>
      <sheetName val="[SHOPLIST.xls]_SHOPLIST_xl_8264"/>
      <sheetName val="[SHOPLIST.xls]_SHOPLIST_xl_8265"/>
      <sheetName val="[SHOPLIST.xls]_SHOPLIST_xl_8266"/>
      <sheetName val="[SHOPLIST.xls]_SHOPLIST_xl_8267"/>
      <sheetName val="[SHOPLIST.xls]_SHOPLIST_xl_8268"/>
      <sheetName val="[SHOPLIST.xls]_SHOPLIST_xl_8269"/>
      <sheetName val="[SHOPLIST.xls]_VW__VU________78"/>
      <sheetName val="[SHOPLIST.xls]_VW__VU________79"/>
      <sheetName val="[SHOPLIST.xls]_SHOPLIST_xl_8270"/>
      <sheetName val="[SHOPLIST.xls]70___0_s__i____98"/>
      <sheetName val="[SHOPLIST.xls]_SHOPLIST_xl_8271"/>
      <sheetName val="[SHOPLIST.xls]_SHOPLIST_xl_8272"/>
      <sheetName val="[SHOPLIST.xls]_VW__VU________80"/>
      <sheetName val="[SHOPLIST.xls]_VW__VU________81"/>
      <sheetName val="[SHOPLIST.xls]_SHOPLIST_xl_8273"/>
      <sheetName val="[SHOPLIST.xls]_SHOPLIST_xl_8274"/>
      <sheetName val="[SHOPLIST.xls]70___0_s__i____99"/>
      <sheetName val="[SHOPLIST.xls]_SHOPLIST_xl_8275"/>
      <sheetName val="[SHOPLIST.xls]_SHOPLIST_xl_8276"/>
      <sheetName val="[SHOPLIST.xls]_SHOPLIST_xl_8277"/>
      <sheetName val="[SHOPLIST.xls]_SHOPLIST_xl_8278"/>
      <sheetName val="[SHOPLIST.xls]_SHOPLIST_xl_8279"/>
      <sheetName val="[SHOPLIST.xls]_SHOPLIST_xl_8280"/>
      <sheetName val="[SHOPLIST.xls]_SHOPLIST_xl_8281"/>
      <sheetName val="[SHOPLIST.xls]_SHOPLIST_xl_8282"/>
      <sheetName val="[SHOPLIST.xls]_SHOPLIST_xl_8283"/>
      <sheetName val="[SHOPLIST.xls]_SHOPLIST_xl_8284"/>
      <sheetName val="[SHOPLIST.xls]_SHOPLIST_xl_8285"/>
      <sheetName val="[SHOPLIST.xls]_SHOPLIST_xl_8286"/>
      <sheetName val="[SHOPLIST.xls]_SHOPLIST_xl_8287"/>
      <sheetName val="[SHOPLIST.xls]_SHOPLIST_xl_8288"/>
      <sheetName val="[SHOPLIST.xls]_SHOPLIST_xl_8289"/>
      <sheetName val="[SHOPLIST.xls]_SHOPLIST_xl_8290"/>
      <sheetName val="[SHOPLIST.xls]_SHOPLIST_xl_8291"/>
      <sheetName val="[SHOPLIST.xls]_SHOPLIST_xl_8292"/>
      <sheetName val="[SHOPLIST.xls]_SHOPLIST_xl_8293"/>
      <sheetName val="[SHOPLIST.xls]_SHOPLIST_xl_8294"/>
      <sheetName val="[SHOPLIST.xls]_SHOPLIST_xl_8295"/>
      <sheetName val="[SHOPLIST.xls]_SHOPLIST_xl_8296"/>
      <sheetName val="[SHOPLIST.xls]_SHOPLIST_xl_8297"/>
      <sheetName val="[SHOPLIST.xls]_SHOPLIST_xl_8298"/>
      <sheetName val="[SHOPLIST.xls]_SHOPLIST_xl_8299"/>
      <sheetName val="[SHOPLIST.xls]_SHOPLIST_xl_8300"/>
      <sheetName val="[SHOPLIST.xls]_SHOPLIST_xl_8301"/>
      <sheetName val="[SHOPLIST.xls]_SHOPLIST_xl_8302"/>
      <sheetName val="[SHOPLIST.xls]_SHOPLIST_xl_8303"/>
      <sheetName val="[SHOPLIST.xls]_SHOPLIST_xl_8304"/>
      <sheetName val="[SHOPLIST.xls]_SHOPLIST_xl_8305"/>
      <sheetName val="[SHOPLIST.xls]_SHOPLIST_xl_8306"/>
      <sheetName val="[SHOPLIST.xls]_SHOPLIST_xl_8307"/>
      <sheetName val="[SHOPLIST.xls]_SHOPLIST_xl_8308"/>
      <sheetName val="[SHOPLIST.xls]_SHOPLIST_xl_8309"/>
      <sheetName val="[SHOPLIST.xls]_SHOPLIST_xl_8310"/>
      <sheetName val="[SHOPLIST.xls]_SHOPLIST_xl_8311"/>
      <sheetName val="[SHOPLIST.xls]_SHOPLIST_xl_8312"/>
      <sheetName val="[SHOPLIST.xls]_SHOPLIST_xl_8313"/>
      <sheetName val="[SHOPLIST.xls]_SHOPLIST_xl_8314"/>
      <sheetName val="[SHOPLIST.xls]_SHOPLIST_xl_8315"/>
      <sheetName val="[SHOPLIST.xls]_SHOPLIST_xl_8316"/>
      <sheetName val="[SHOPLIST.xls]_SHOPLIST_xl_8317"/>
      <sheetName val="[SHOPLIST.xls]_SHOPLIST_xl_8318"/>
      <sheetName val="[SHOPLIST.xls]_SHOPLIST_xl_8319"/>
      <sheetName val="[SHOPLIST.xls]_SHOPLIST_xl_8320"/>
      <sheetName val="[SHOPLIST.xls]_SHOPLIST_xl_8321"/>
      <sheetName val="[SHOPLIST.xls]_SHOPLIST_xl_8322"/>
      <sheetName val="[SHOPLIST.xls]_SHOPLIST_xl_8323"/>
      <sheetName val="[SHOPLIST.xls]_SHOPLIST_xl_8324"/>
      <sheetName val="[SHOPLIST.xls]_SHOPLIST_xl_8325"/>
      <sheetName val="[SHOPLIST.xls]_SHOPLIST_xl_8326"/>
      <sheetName val="[SHOPLIST.xls]70___0_s__i___100"/>
      <sheetName val="[SHOPLIST.xls]_SHOPLIST_xl_8327"/>
      <sheetName val="[SHOPLIST.xls]_SHOPLIST_xl_8328"/>
      <sheetName val="[SHOPLIST.xls]_SHOPLIST_xl_8329"/>
      <sheetName val="[SHOPLIST.xls]_VW__VU________82"/>
      <sheetName val="[SHOPLIST.xls]_SHOPLIST_xl_8330"/>
      <sheetName val="[SHOPLIST.xls]_SHOPLIST_xl_8331"/>
      <sheetName val="[SHOPLIST.xls]_SHOPLIST_xl_8332"/>
      <sheetName val="[SHOPLIST.xls]_SHOPLIST_xl_8333"/>
      <sheetName val="[SHOPLIST.xls]_SHOPLIST_xl_8334"/>
      <sheetName val="[SHOPLIST.xls]_SHOPLIST_xl_8335"/>
      <sheetName val="[SHOPLIST.xls]_SHOPLIST_xl_8336"/>
      <sheetName val="[SHOPLIST.xls]_SHOPLIST_xl_8337"/>
      <sheetName val="[SHOPLIST.xls]_SHOPLIST_xl_8338"/>
      <sheetName val="[SHOPLIST.xls]_SHOPLIST_xl_8339"/>
      <sheetName val="[SHOPLIST.xls]_SHOPLIST_xl_8340"/>
      <sheetName val="[SHOPLIST.xls]_SHOPLIST_xl_8341"/>
      <sheetName val="[SHOPLIST.xls]_SHOPLIST_xl_8342"/>
      <sheetName val="[SHOPLIST.xls]_SHOPLIST_xl_8343"/>
      <sheetName val="[SHOPLIST.xls]_SHOPLIST_xl_8344"/>
      <sheetName val="[SHOPLIST.xls]_SHOPLIST_xl_8345"/>
      <sheetName val="[SHOPLIST.xls]_SHOPLIST_xl_8346"/>
      <sheetName val="[SHOPLIST.xls]_SHOPLIST_xl_8347"/>
      <sheetName val="[SHOPLIST.xls]_SHOPLIST_xl_8348"/>
      <sheetName val="[SHOPLIST.xls]_SHOPLIST_xl_8349"/>
      <sheetName val="[SHOPLIST.xls]_SHOPLIST_xl_8350"/>
      <sheetName val="[SHOPLIST.xls]_SHOPLIST_xl_8351"/>
      <sheetName val="[SHOPLIST.xls]_SHOPLIST_xl_8352"/>
      <sheetName val="[SHOPLIST.xls]_SHOPLIST_xl_8353"/>
      <sheetName val="[SHOPLIST.xls]_SHOPLIST_xl_8354"/>
      <sheetName val="[SHOPLIST.xls]_SHOPLIST_xl_8355"/>
      <sheetName val="[SHOPLIST.xls]_SHOPLIST_xl_8356"/>
      <sheetName val="[SHOPLIST.xls]_SHOPLIST_xl_8357"/>
      <sheetName val="[SHOPLIST.xls]_SHOPLIST_xl_8358"/>
      <sheetName val="[SHOPLIST.xls]_SHOPLIST_xl_8359"/>
      <sheetName val="[SHOPLIST.xls]_SHOPLIST_xl_8360"/>
      <sheetName val="[SHOPLIST.xls]_SHOPLIST_xl_8361"/>
      <sheetName val="[SHOPLIST.xls]_SHOPLIST_xl_8362"/>
      <sheetName val="[SHOPLIST.xls]_SHOPLIST_xl_8363"/>
      <sheetName val="[SHOPLIST.xls]_SHOPLIST_xl_8364"/>
      <sheetName val="[SHOPLIST.xls]_SHOPLIST_xl_8365"/>
      <sheetName val="[SHOPLIST.xls]_SHOPLIST_xl_8366"/>
      <sheetName val="[SHOPLIST.xls]_SHOPLIST_xl_8367"/>
      <sheetName val="[SHOPLIST.xls]_SHOPLIST_xl_8368"/>
      <sheetName val="[SHOPLIST.xls]_SHOPLIST_xl_8369"/>
      <sheetName val="[SHOPLIST.xls]_SHOPLIST_xl_8370"/>
      <sheetName val="[SHOPLIST.xls]_SHOPLIST_xl_8371"/>
      <sheetName val="[SHOPLIST.xls]_SHOPLIST_xl_8372"/>
      <sheetName val="[SHOPLIST.xls]_SHOPLIST_xl_8373"/>
      <sheetName val="[SHOPLIST.xls]_SHOPLIST_xl_8374"/>
      <sheetName val="[SHOPLIST.xls]_SHOPLIST_xl_8375"/>
      <sheetName val="[SHOPLIST.xls]_SHOPLIST_xl_8376"/>
      <sheetName val="[SHOPLIST.xls]_SHOPLIST_xl_8377"/>
      <sheetName val="[SHOPLIST.xls]_SHOPLIST_xl_8378"/>
      <sheetName val="[SHOPLIST.xls]_SHOPLIST_xl_8379"/>
      <sheetName val="[SHOPLIST.xls]_SHOPLIST_xl_8380"/>
      <sheetName val="[SHOPLIST.xls]_SHOPLIST_xl_8381"/>
      <sheetName val="[SHOPLIST.xls]_SHOPLIST_xl_8382"/>
      <sheetName val="[SHOPLIST.xls]_SHOPLIST_xl_8383"/>
      <sheetName val="[SHOPLIST.xls]_SHOPLIST_xl_8384"/>
      <sheetName val="[SHOPLIST.xls]_SHOPLIST_xl_8385"/>
      <sheetName val="[SHOPLIST.xls]_SHOPLIST_xl_8386"/>
      <sheetName val="[SHOPLIST.xls]_SHOPLIST_xl_8387"/>
      <sheetName val="[SHOPLIST.xls]_SHOPLIST_xl_8388"/>
      <sheetName val="F-6_COVER1"/>
      <sheetName val="10_Breakdown_1"/>
      <sheetName val="Exc_Adj1"/>
      <sheetName val="Bill_011"/>
      <sheetName val="Bill_021"/>
      <sheetName val="Bill_031"/>
      <sheetName val="Bill_041"/>
      <sheetName val="Bill_051"/>
      <sheetName val="Bill_061"/>
      <sheetName val="Bill_071"/>
      <sheetName val="Bill_081"/>
      <sheetName val="Bill_091"/>
      <sheetName val="NBT_Calculation1"/>
      <sheetName val="Main_VO_Summary1"/>
      <sheetName val="VO_Sum_Non(New)1"/>
      <sheetName val="VO-07_1"/>
      <sheetName val="VO-08_1"/>
      <sheetName val="B.O.Q. Main Villa"/>
      <sheetName val="6PILE  (돌출)"/>
      <sheetName val="INSPECTION REQUEST (IR)"/>
      <sheetName val="INFLATION"/>
      <sheetName val="TEMPS"/>
      <sheetName val="P.C.SUMS"/>
      <sheetName val="PLANT"/>
      <sheetName val="CLIENTS"/>
      <sheetName val="BULD_32"/>
      <sheetName val="BLOCK_K2"/>
      <sheetName val="F-6_COVER2"/>
      <sheetName val="10_Breakdown_2"/>
      <sheetName val="Exc_Adj2"/>
      <sheetName val="Bill_012"/>
      <sheetName val="Bill_022"/>
      <sheetName val="Bill_032"/>
      <sheetName val="Bill_042"/>
      <sheetName val="Bill_052"/>
      <sheetName val="Bill_062"/>
      <sheetName val="Bill_072"/>
      <sheetName val="Bill_082"/>
      <sheetName val="Bill_092"/>
      <sheetName val="NBT_Calculation2"/>
      <sheetName val="Main_VO_Summary2"/>
      <sheetName val="VO_Sum_Non(New)2"/>
      <sheetName val="VO-07_2"/>
      <sheetName val="VO-08_2"/>
      <sheetName val="BULD_33"/>
      <sheetName val="BLOCK_K3"/>
      <sheetName val="F-6_COVER3"/>
      <sheetName val="10_Breakdown_3"/>
      <sheetName val="Exc_Adj3"/>
      <sheetName val="Bill_013"/>
      <sheetName val="Bill_023"/>
      <sheetName val="Bill_033"/>
      <sheetName val="Bill_043"/>
      <sheetName val="Bill_053"/>
      <sheetName val="Bill_063"/>
      <sheetName val="Bill_073"/>
      <sheetName val="Bill_083"/>
      <sheetName val="Bill_093"/>
      <sheetName val="NBT_Calculation3"/>
      <sheetName val="Main_VO_Summary3"/>
      <sheetName val="VO_Sum_Non(New)3"/>
      <sheetName val="VO-07_3"/>
      <sheetName val="VO-08_3"/>
      <sheetName val="B_O_Q__Main_Villa"/>
      <sheetName val="6PILE__(돌출)"/>
      <sheetName val="INSPECTION_REQUEST_(IR)"/>
      <sheetName val="P_C_SUMS"/>
      <sheetName val="Grand_Summary_6"/>
      <sheetName val="Bill_No_01_-_GI_6"/>
      <sheetName val="combined_6"/>
      <sheetName val="summary-Optional_6"/>
      <sheetName val="B14_02_6"/>
      <sheetName val="Prov_Sum_6"/>
      <sheetName val="Cover_Page6"/>
      <sheetName val="Approved_INR_Claimed_Log_(2)6"/>
      <sheetName val="INR_Data6"/>
      <sheetName val="Dec_OCR6"/>
      <sheetName val="OCR_(APR6"/>
      <sheetName val="Survey_6"/>
      <sheetName val="INR_Summary_Sheet6"/>
      <sheetName val="ITR_Form_(Rev0)6"/>
      <sheetName val="ITR_Form_(SS)6"/>
      <sheetName val="ITR_Form_(Rev1)6"/>
      <sheetName val="Method_Statements6"/>
      <sheetName val="SI_226"/>
      <sheetName val="TO_List6"/>
      <sheetName val="CCTV_DATA6"/>
      <sheetName val="General_Summary6"/>
      <sheetName val="FAL_intern6"/>
      <sheetName val="SoW_Assess_Blank_Form3"/>
      <sheetName val="VO_Breakdown3"/>
      <sheetName val="Measurement_Sheet3"/>
      <sheetName val="Schedule_of_Drawings3"/>
      <sheetName val="SI_Schedule3"/>
      <sheetName val="ContraCharge_Schedule3"/>
      <sheetName val="Item_List_OLD3"/>
      <sheetName val="B_Room_W_Done_Progress3"/>
      <sheetName val="SUMMARY_(ROOM)3"/>
      <sheetName val="W_D_Prgress_Public_area3"/>
      <sheetName val="SUMMARY_Public3"/>
      <sheetName val="[SHOPLIST_xls]_VW__VU________21"/>
      <sheetName val="[SHOPLIST_xls]70_x005f_x0000___0_x011"/>
      <sheetName val="[SHOPLIST_xls]70___0_s__i____31"/>
      <sheetName val="[SHOPLIST_xls]_SHOPLIST_xls1000"/>
      <sheetName val="[SHOPLIST_xls]_SHOPLIST_xls1001"/>
      <sheetName val="[SHOPLIST_xls]_SHOPLIST_xls1002"/>
      <sheetName val="[SHOPLIST_xls]_SHOPLIST_xls1003"/>
      <sheetName val="[SHOPLIST_xls]_SHOPLIST_xls1004"/>
      <sheetName val="[SHOPLIST_xls]_SHOPLIST_xls1005"/>
      <sheetName val="[SHOPLIST_xls]_SHOPLIST_xls1006"/>
      <sheetName val="[SHOPLIST_xls]_SHOPLIST_xls1007"/>
      <sheetName val="[SHOPLIST_xls]_SHOPLIST_xls1008"/>
      <sheetName val="[SHOPLIST_xls]_SHOPLIST_xls1009"/>
      <sheetName val="[SHOPLIST_xls]_SHOPLIST_xls1010"/>
      <sheetName val="[SHOPLIST_xls]_SHOPLIST_xls1011"/>
      <sheetName val="[SHOPLIST_xls]_SHOPLIST_xls1012"/>
      <sheetName val="[SHOPLIST_xls]_SHOPLIST_xls1013"/>
      <sheetName val="[SHOPLIST_xls]_SHOPLIST_xls1014"/>
      <sheetName val="[SHOPLIST_xls]_SHOPLIST_xls1015"/>
      <sheetName val="[SHOPLIST_xls]_SHOPLIST_xls1016"/>
      <sheetName val="[SHOPLIST_xls]_SHOPLIST_xls1017"/>
      <sheetName val="[SHOPLIST_xls]_SHOPLIST_xls1018"/>
      <sheetName val="[SHOPLIST_xls]_SHOPLIST_xls1019"/>
      <sheetName val="[SHOPLIST_xls]_SHOPLIST_xls1020"/>
      <sheetName val="[SHOPLIST_xls]_SHOPLIST_xls1021"/>
      <sheetName val="[SHOPLIST_xls]_SHOPLIST_xls1022"/>
      <sheetName val="[SHOPLIST_xls]_SHOPLIST_xls1023"/>
      <sheetName val="[SHOPLIST_xls]_SHOPLIST_xls1024"/>
      <sheetName val="[SHOPLIST_xls]_SHOPLIST_xls1025"/>
      <sheetName val="[SHOPLIST_xls]_SHOPLIST_xls1026"/>
      <sheetName val="[SHOPLIST_xls]_SHOPLIST_xls1027"/>
      <sheetName val="[SHOPLIST_xls]_SHOPLIST_xls1028"/>
      <sheetName val="[SHOPLIST_xls]_SHOPLIST_xls1029"/>
      <sheetName val="[SHOPLIST_xls]_SHOPLIST_xls1030"/>
      <sheetName val="[SHOPLIST_xls]_SHOPLIST_xls1031"/>
      <sheetName val="[SHOPLIST_xls]_SHOPLIST_xls1032"/>
      <sheetName val="[SHOPLIST_xls]_SHOPLIST_xls1033"/>
      <sheetName val="[SHOPLIST_xls]_SHOPLIST_xls1034"/>
      <sheetName val="[SHOPLIST_xls]_SHOPLIST_xls1035"/>
      <sheetName val="[SHOPLIST_xls]_SHOPLIST_xls1036"/>
      <sheetName val="[SHOPLIST_xls]_SHOPLIST_xls1037"/>
      <sheetName val="[SHOPLIST_xls]_SHOPLIST_xls1038"/>
      <sheetName val="[SHOPLIST_xls]_SHOPLIST_xls1039"/>
      <sheetName val="[SHOPLIST_xls]_SHOPLIST_xls1040"/>
      <sheetName val="[SHOPLIST_xls]_SHOPLIST_xls1041"/>
      <sheetName val="[SHOPLIST_xls]_SHOPLIST_xls1042"/>
      <sheetName val="[SHOPLIST_xls]_SHOPLIST_xls1043"/>
      <sheetName val="[SHOPLIST_xls]_SHOPLIST_xls1044"/>
      <sheetName val="[SHOPLIST_xls]_SHOPLIST_xls1045"/>
      <sheetName val="[SHOPLIST_xls]_SHOPLIST_xls1046"/>
      <sheetName val="[SHOPLIST_xls]_SHOPLIST_xls1047"/>
      <sheetName val="[SHOPLIST_xls]_SHOPLIST_xls1048"/>
      <sheetName val="[SHOPLIST_xls]_SHOPLIST_xls1049"/>
      <sheetName val="[SHOPLIST_xls]_SHOPLIST_xls1050"/>
      <sheetName val="[SHOPLIST_xls]_SHOPLIST_xls1051"/>
      <sheetName val="[SHOPLIST_xls]_SHOPLIST_xls1052"/>
      <sheetName val="[SHOPLIST_xls]_SHOPLIST_xls1053"/>
      <sheetName val="[SHOPLIST_xls]_SHOPLIST_xls1054"/>
      <sheetName val="[SHOPLIST_xls]_SHOPLIST_xls1055"/>
      <sheetName val="[SHOPLIST_xls]_SHOPLIST_xls1056"/>
      <sheetName val="[SHOPLIST_xls]_SHOPLIST_xls1057"/>
      <sheetName val="[SHOPLIST_xls]_SHOPLIST_xls1058"/>
      <sheetName val="[SHOPLIST_xls]_SHOPLIST_xls1059"/>
      <sheetName val="[SHOPLIST_xls]_SHOPLIST_xls1060"/>
      <sheetName val="[SHOPLIST_xls]_SHOPLIST_xls1061"/>
      <sheetName val="[SHOPLIST_xls]_SHOPLIST_xls1062"/>
      <sheetName val="[SHOPLIST_xls]_SHOPLIST_xls1063"/>
      <sheetName val="[SHOPLIST_xls]_SHOPLIST_xls1064"/>
      <sheetName val="[SHOPLIST_xls]_SHOPLIST_xls1065"/>
      <sheetName val="[SHOPLIST_xls]_SHOPLIST_xls1066"/>
      <sheetName val="[SHOPLIST_xls]_SHOPLIST_xls1067"/>
      <sheetName val="[SHOPLIST_xls]_SHOPLIST_xls1068"/>
      <sheetName val="[SHOPLIST_xls]_SHOPLIST_xls1069"/>
      <sheetName val="[SHOPLIST_xls]_SHOPLIST_xls1070"/>
      <sheetName val="[SHOPLIST_xls]_SHOPLIST_xls1071"/>
      <sheetName val="[SHOPLIST_xls]_SHOPLIST_xls1072"/>
      <sheetName val="[SHOPLIST_xls]_SHOPLIST_xls1073"/>
      <sheetName val="[SHOPLIST_xls]_SHOPLIST_xls1074"/>
      <sheetName val="[SHOPLIST_xls]_SHOPLIST_xls1075"/>
      <sheetName val="[SHOPLIST_xls]_SHOPLIST_xls1076"/>
      <sheetName val="[SHOPLIST_xls]_SHOPLIST_xls1077"/>
      <sheetName val="[SHOPLIST_xls]_SHOPLIST_xls1078"/>
      <sheetName val="[SHOPLIST_xls]_SHOPLIST_xls1079"/>
      <sheetName val="[SHOPLIST_xls]_SHOPLIST_xls1080"/>
      <sheetName val="[SHOPLIST_xls]_SHOPLIST_xls1081"/>
      <sheetName val="[SHOPLIST_xls]_SHOPLIST_xls1082"/>
      <sheetName val="[SHOPLIST_xls]_SHOPLIST_xls1083"/>
      <sheetName val="[SHOPLIST_xls]_SHOPLIST_xls1084"/>
      <sheetName val="[SHOPLIST_xls]_SHOPLIST_xls1085"/>
      <sheetName val="[SHOPLIST_xls]_SHOPLIST_xls1086"/>
      <sheetName val="[SHOPLIST_xls]_SHOPLIST_xls1087"/>
      <sheetName val="[SHOPLIST_xls]_SHOPLIST_xls1088"/>
      <sheetName val="[SHOPLIST_xls]_SHOPLIST_xls1089"/>
      <sheetName val="[SHOPLIST_xls]_SHOPLIST_xls1090"/>
      <sheetName val="[SHOPLIST_xls]_SHOPLIST_xls1091"/>
      <sheetName val="[SHOPLIST_xls]_SHOPLIST_xls1092"/>
      <sheetName val="[SHOPLIST_xls]_SHOPLIST_xls1093"/>
      <sheetName val="[SHOPLIST_xls]_SHOPLIST_xls1094"/>
      <sheetName val="[SHOPLIST_xls]_SHOPLIST_xls1095"/>
      <sheetName val="[SHOPLIST_xls]_SHOPLIST_xls1096"/>
      <sheetName val="[SHOPLIST_xls]_SHOPLIST_xls1097"/>
      <sheetName val="[SHOPLIST_xls]_SHOPLIST_xls1098"/>
      <sheetName val="[SHOPLIST_xls]_SHOPLIST_xls1099"/>
      <sheetName val="[SHOPLIST_xls]_SHOPLIST_xls1100"/>
      <sheetName val="[SHOPLIST_xls]_SHOPLIST_xls1101"/>
      <sheetName val="[SHOPLIST_xls]_SHOPLIST_xls1102"/>
      <sheetName val="[SHOPLIST_xls]_SHOPLIST_xls1103"/>
      <sheetName val="[SHOPLIST_xls]_SHOPLIST_xls1104"/>
      <sheetName val="[SHOPLIST_xls]_SHOPLIST_xls1105"/>
      <sheetName val="[SHOPLIST_xls]_SHOPLIST_xls1106"/>
      <sheetName val="[SHOPLIST_xls]_SHOPLIST_xls1107"/>
      <sheetName val="[SHOPLIST_xls]_SHOPLIST_xls1108"/>
      <sheetName val="[SHOPLIST_xls]_SHOPLIST_xls1109"/>
      <sheetName val="[SHOPLIST_xls]_SHOPLIST_xls1110"/>
      <sheetName val="[SHOPLIST_xls]_SHOPLIST_xls1111"/>
      <sheetName val="[SHOPLIST_xls]_SHOPLIST_xls1112"/>
      <sheetName val="[SHOPLIST_xls]_SHOPLIST_xls1113"/>
      <sheetName val="[SHOPLIST_xls]70_x005f_x005f_x005f_x0000__9"/>
      <sheetName val="[SHOPLIST_xls]_SHOPLIST_xls1114"/>
      <sheetName val="[SHOPLIST_xls]_SHOPLIST_xls1115"/>
      <sheetName val="[SHOPLIST_xls]_SHOPLIST_xls1116"/>
      <sheetName val="[SHOPLIST_xls]_SHOPLIST_xls1117"/>
      <sheetName val="[SHOPLIST_xls]_SHOPLIST_xls1118"/>
      <sheetName val="[SHOPLIST_xls]_SHOPLIST_xls1119"/>
      <sheetName val="제출내역_(2)2"/>
      <sheetName val="_Structural2"/>
      <sheetName val="Travel_Cranes2"/>
      <sheetName val="Recap_Travel_Crane2"/>
      <sheetName val="Recap_Architect2"/>
      <sheetName val="Recap_External2"/>
      <sheetName val="Recap_Struct2"/>
      <sheetName val="Package_12"/>
      <sheetName val="Recap_Lift2"/>
      <sheetName val="Bill_3_Boutique2"/>
      <sheetName val="Landscape_No_12"/>
      <sheetName val="MEP_No_32"/>
      <sheetName val="Cover_Sheet2"/>
      <sheetName val="Pay_Cert2"/>
      <sheetName val="Reconcilliation_Sheet2"/>
      <sheetName val="EPMS-Total_2"/>
      <sheetName val="EPMS_Earned_-GR2"/>
      <sheetName val="EPMS_Earned_Electrical_Utiliti2"/>
      <sheetName val="EPMS_-_Materials2"/>
      <sheetName val="EPMS_-_Variations2"/>
      <sheetName val="Variations_2"/>
      <sheetName val="EPMS_-_Claims2"/>
      <sheetName val="Advance_d_12"/>
      <sheetName val="Prev_Pay_Certs2"/>
      <sheetName val="Monthly_Summary_01_Aug-25Sept2"/>
      <sheetName val="Bond_calculation_(Verifi)2"/>
      <sheetName val="IPC_10_Prog2"/>
      <sheetName val="Grand_Summary2"/>
      <sheetName val="Comparison_per_subzone2"/>
      <sheetName val="Base_Course2"/>
      <sheetName val="PC_2"/>
      <sheetName val="App_-_A_2"/>
      <sheetName val="App-_B_2"/>
      <sheetName val="App_-_C_2"/>
      <sheetName val="App_-_D_2"/>
      <sheetName val="App_-_E_2"/>
      <sheetName val="App_-_F2"/>
      <sheetName val="App_-_G_2"/>
      <sheetName val="App_-_H2"/>
      <sheetName val="Concrete_Breakdown2"/>
      <sheetName val="Masonry_Breakdown2"/>
      <sheetName val="Mnhr_Book_Updated_11_10_20181"/>
      <sheetName val="Unit_cost-_Drain-Protection-1_1"/>
      <sheetName val="Unit_cost-_Drain-Protection-21"/>
      <sheetName val="[SHOPLIST_xls]70___0_s__i____32"/>
      <sheetName val="[SHOPLIST_xls]_VW__VU________22"/>
      <sheetName val="[SHOPLIST_xls]70___0_s__i____33"/>
      <sheetName val="[SHOPLIST_xls]70_x005f_x0000___0_x012"/>
      <sheetName val="[SHOPLIST_xls]70___0_s__i____34"/>
      <sheetName val="[SHOPLIST_xls]_VW__VU________23"/>
      <sheetName val="[SHOPLIST_xls]70___0_s__i____35"/>
      <sheetName val="[SHOPLIST_xls]_VW__VU________24"/>
      <sheetName val="[SHOPLIST_xls]70___0_s__i____36"/>
      <sheetName val="[SHOPLIST_xls]70_x005f_x0000___0_x013"/>
      <sheetName val="[SHOPLIST_xls]70___0_s__i____37"/>
      <sheetName val="[SHOPLIST_xls]_VW__VU________25"/>
      <sheetName val="[SHOPLIST_xls]_SHOPLIST_xls1120"/>
      <sheetName val="[SHOPLIST_xls]_SHOPLIST_xls1121"/>
      <sheetName val="[SHOPLIST_xls]_SHOPLIST_xls1122"/>
      <sheetName val="[SHOPLIST_xls]_SHOPLIST_xls1123"/>
      <sheetName val="[SHOPLIST_xls]_SHOPLIST_xls1124"/>
      <sheetName val="[SHOPLIST_xls]_SHOPLIST_xls1125"/>
      <sheetName val="[SHOPLIST_xls]_SHOPLIST_xls1126"/>
      <sheetName val="[SHOPLIST_xls]_SHOPLIST_xls1127"/>
      <sheetName val="[SHOPLIST_xls]_SHOPLIST_xls1128"/>
      <sheetName val="[SHOPLIST_xls]_SHOPLIST_xls1129"/>
      <sheetName val="[SHOPLIST_xls]_SHOPLIST_xls1130"/>
      <sheetName val="[SHOPLIST_xls]_SHOPLIST_xls1131"/>
      <sheetName val="[SHOPLIST_xls]_SHOPLIST_xls1132"/>
      <sheetName val="[SHOPLIST_xls]_SHOPLIST_xls1133"/>
      <sheetName val="[SHOPLIST_xls]_SHOPLIST_xls1134"/>
      <sheetName val="[SHOPLIST_xls]_SHOPLIST_xls1135"/>
      <sheetName val="[SHOPLIST_xls]_SHOPLIST_xls1136"/>
      <sheetName val="[SHOPLIST_xls]_SHOPLIST_xls1137"/>
      <sheetName val="[SHOPLIST_xls]_SHOPLIST_xls1138"/>
      <sheetName val="[SHOPLIST_xls]_SHOPLIST_xls1139"/>
      <sheetName val="[SHOPLIST_xls]_SHOPLIST_xls1140"/>
      <sheetName val="[SHOPLIST_xls]_SHOPLIST_xls1141"/>
      <sheetName val="[SHOPLIST_xls]_SHOPLIST_xls1142"/>
      <sheetName val="[SHOPLIST_xls]_SHOPLIST_xls1143"/>
      <sheetName val="[SHOPLIST_xls]_SHOPLIST_xls1144"/>
      <sheetName val="[SHOPLIST_xls]_SHOPLIST_xls1145"/>
      <sheetName val="[SHOPLIST_xls]_SHOPLIST_xls1146"/>
      <sheetName val="[SHOPLIST_xls]_SHOPLIST_xls1147"/>
      <sheetName val="[SHOPLIST_xls]_SHOPLIST_xls1148"/>
      <sheetName val="[SHOPLIST_xls]_SHOPLIST_xls1149"/>
      <sheetName val="[SHOPLIST_xls]_SHOPLIST_xls1150"/>
      <sheetName val="[SHOPLIST_xls]_SHOPLIST_xls1151"/>
      <sheetName val="[SHOPLIST_xls]_SHOPLIST_xls1152"/>
      <sheetName val="[SHOPLIST_xls]_SHOPLIST_xls1153"/>
      <sheetName val="[SHOPLIST_xls]_SHOPLIST_xls1154"/>
      <sheetName val="[SHOPLIST_xls]_SHOPLIST_xls1155"/>
      <sheetName val="[SHOPLIST_xls]_SHOPLIST_xls1156"/>
      <sheetName val="[SHOPLIST_xls]_SHOPLIST_xls1157"/>
      <sheetName val="[SHOPLIST_xls]_SHOPLIST_xls1158"/>
      <sheetName val="[SHOPLIST_xls]_SHOPLIST_xls1159"/>
      <sheetName val="[SHOPLIST_xls]_SHOPLIST_xls1160"/>
      <sheetName val="[SHOPLIST_xls]_SHOPLIST_xls1161"/>
      <sheetName val="[SHOPLIST_xls]_SHOPLIST_xls1162"/>
      <sheetName val="[SHOPLIST_xls]_SHOPLIST_xls1163"/>
      <sheetName val="[SHOPLIST_xls]_SHOPLIST_xls1164"/>
      <sheetName val="[SHOPLIST_xls]_SHOPLIST_xls1165"/>
      <sheetName val="[SHOPLIST_xls]_SHOPLIST_xls1166"/>
      <sheetName val="[SHOPLIST_xls]_SHOPLIST_xls1167"/>
      <sheetName val="[SHOPLIST_xls]_SHOPLIST_xls1168"/>
      <sheetName val="[SHOPLIST_xls]_SHOPLIST_xls1169"/>
      <sheetName val="[SHOPLIST_xls]_SHOPLIST_xls1170"/>
      <sheetName val="[SHOPLIST_xls]_SHOPLIST_xls1171"/>
      <sheetName val="[SHOPLIST_xls]_SHOPLIST_xls1172"/>
      <sheetName val="[SHOPLIST_xls]_SHOPLIST_xls1173"/>
      <sheetName val="[SHOPLIST_xls]_SHOPLIST_xls1174"/>
      <sheetName val="[SHOPLIST_xls]_SHOPLIST_xls1175"/>
      <sheetName val="[SHOPLIST_xls]_SHOPLIST_xls1176"/>
      <sheetName val="[SHOPLIST_xls]_SHOPLIST_xls1177"/>
      <sheetName val="[SHOPLIST_xls]_SHOPLIST_xls1178"/>
      <sheetName val="[SHOPLIST_xls]_SHOPLIST_xls1179"/>
      <sheetName val="[SHOPLIST_xls]_SHOPLIST_xls1180"/>
      <sheetName val="[SHOPLIST_xls]_SHOPLIST_xls1181"/>
      <sheetName val="[SHOPLIST_xls]_SHOPLIST_xls1182"/>
      <sheetName val="[SHOPLIST_xls]_SHOPLIST_xls1183"/>
      <sheetName val="[SHOPLIST_xls]_SHOPLIST_xls1184"/>
      <sheetName val="[SHOPLIST_xls]_SHOPLIST_xls1185"/>
      <sheetName val="[SHOPLIST_xls]_SHOPLIST_xls1186"/>
      <sheetName val="[SHOPLIST_xls]_SHOPLIST_xls1187"/>
      <sheetName val="[SHOPLIST_xls]_SHOPLIST_xls1188"/>
      <sheetName val="[SHOPLIST_xls]_SHOPLIST_xls1189"/>
      <sheetName val="[SHOPLIST_xls]_SHOPLIST_xls1190"/>
      <sheetName val="[SHOPLIST_xls]_SHOPLIST_xls1191"/>
      <sheetName val="[SHOPLIST_xls]_SHOPLIST_xls1192"/>
      <sheetName val="[SHOPLIST_xls]_SHOPLIST_xls1193"/>
      <sheetName val="[SHOPLIST_xls]_SHOPLIST_xls1194"/>
      <sheetName val="[SHOPLIST_xls]_SHOPLIST_xls1195"/>
      <sheetName val="[SHOPLIST_xls]_SHOPLIST_xls1196"/>
      <sheetName val="[SHOPLIST_xls]_SHOPLIST_xls1197"/>
      <sheetName val="[SHOPLIST_xls]_SHOPLIST_xls1198"/>
      <sheetName val="[SHOPLIST_xls]_SHOPLIST_xls1199"/>
      <sheetName val="[SHOPLIST_xls]_SHOPLIST_xls1200"/>
      <sheetName val="[SHOPLIST_xls]_SHOPLIST_xls1201"/>
      <sheetName val="[SHOPLIST_xls]_SHOPLIST_xls1202"/>
      <sheetName val="[SHOPLIST_xls]_SHOPLIST_xls1203"/>
      <sheetName val="[SHOPLIST_xls]_SHOPLIST_xls1204"/>
      <sheetName val="[SHOPLIST_xls]70_x005f_x005f_x005f_x0000_10"/>
      <sheetName val="[SHOPLIST_xls]_SHOPLIST_xls1205"/>
      <sheetName val="[SHOPLIST_xls]_SHOPLIST_xls1206"/>
      <sheetName val="[SHOPLIST_xls]_SHOPLIST_xls1207"/>
      <sheetName val="[SHOPLIST_xls]_SHOPLIST_xls1208"/>
      <sheetName val="[SHOPLIST_xls]_SHOPLIST_xls1209"/>
      <sheetName val="[SHOPLIST_xls]_SHOPLIST_xls1210"/>
      <sheetName val="[SHOPLIST_xls]_SHOPLIST_xls1211"/>
      <sheetName val="[SHOPLIST_xls]_SHOPLIST_xls1212"/>
      <sheetName val="[SHOPLIST_xls]_SHOPLIST_xls1213"/>
      <sheetName val="[SHOPLIST_xls]_SHOPLIST_xls1214"/>
      <sheetName val="[SHOPLIST_xls]_SHOPLIST_xls1215"/>
      <sheetName val="[SHOPLIST_xls]_SHOPLIST_xls1216"/>
      <sheetName val="[SHOPLIST_xls]_SHOPLIST_xls1217"/>
      <sheetName val="[SHOPLIST_xls]_SHOPLIST_xls1218"/>
      <sheetName val="[SHOPLIST_xls]_SHOPLIST_xls1219"/>
      <sheetName val="[SHOPLIST_xls]_SHOPLIST_xls1220"/>
      <sheetName val="[SHOPLIST_xls]_SHOPLIST_xls1221"/>
      <sheetName val="[SHOPLIST_xls]_SHOPLIST_xls1222"/>
      <sheetName val="[SHOPLIST_xls]_SHOPLIST_xls1223"/>
      <sheetName val="[SHOPLIST_xls]_SHOPLIST_xls1224"/>
      <sheetName val="[SHOPLIST_xls]_SHOPLIST_xls1225"/>
      <sheetName val="[SHOPLIST_xls]_SHOPLIST_xls1226"/>
      <sheetName val="[SHOPLIST_xls]_SHOPLIST_xls1227"/>
      <sheetName val="[SHOPLIST_xls]_SHOPLIST_xls1228"/>
      <sheetName val="[SHOPLIST_xls]_SHOPLIST_xls1229"/>
      <sheetName val="[SHOPLIST_xls]_SHOPLIST_xls1230"/>
      <sheetName val="[SHOPLIST_xls]_SHOPLIST_xls1231"/>
      <sheetName val="[SHOPLIST_xls]_SHOPLIST_xls1232"/>
      <sheetName val="[SHOPLIST_xls]_SHOPLIST_xls1233"/>
      <sheetName val="[SHOPLIST_xls]_SHOPLIST_xls1234"/>
      <sheetName val="[SHOPLIST_xls]_SHOPLIST_xls1235"/>
      <sheetName val="[SHOPLIST_xls]_SHOPLIST_xls1236"/>
      <sheetName val="[SHOPLIST_xls]70___0_s__i____38"/>
      <sheetName val="[SHOPLIST_xls]_VW__VU________26"/>
      <sheetName val="[SHOPLIST_xls]70___0_s__i____39"/>
      <sheetName val="[SHOPLIST_xls]70_x005f_x0000___0_x014"/>
      <sheetName val="[SHOPLIST_xls]70___0_s__i____40"/>
      <sheetName val="[SHOPLIST_xls]_SHOPLIST_xls1237"/>
      <sheetName val="[SHOPLIST_xls]_VW__VU________27"/>
      <sheetName val="[SHOPLIST_xls]_SHOPLIST_xls1238"/>
      <sheetName val="[SHOPLIST_xls]_SHOPLIST_xls1239"/>
      <sheetName val="[SHOPLIST_xls]_SHOPLIST_xls1240"/>
      <sheetName val="[SHOPLIST_xls]_SHOPLIST_xls1241"/>
      <sheetName val="[SHOPLIST_xls]_SHOPLIST_xls1242"/>
      <sheetName val="[SHOPLIST_xls]_SHOPLIST_xls1243"/>
      <sheetName val="[SHOPLIST_xls]_SHOPLIST_xls1244"/>
      <sheetName val="[SHOPLIST_xls]_SHOPLIST_xls1245"/>
      <sheetName val="[SHOPLIST_xls]_SHOPLIST_xls1246"/>
      <sheetName val="[SHOPLIST_xls]_SHOPLIST_xls1247"/>
      <sheetName val="[SHOPLIST_xls]_SHOPLIST_xls1248"/>
      <sheetName val="[SHOPLIST_xls]_SHOPLIST_xls1249"/>
      <sheetName val="[SHOPLIST_xls]_SHOPLIST_xls1250"/>
      <sheetName val="[SHOPLIST_xls]_SHOPLIST_xls1251"/>
      <sheetName val="[SHOPLIST_xls]_SHOPLIST_xls1252"/>
      <sheetName val="[SHOPLIST_xls]_SHOPLIST_xls1253"/>
      <sheetName val="[SHOPLIST_xls]_SHOPLIST_xls1254"/>
      <sheetName val="[SHOPLIST_xls]_SHOPLIST_xls1255"/>
      <sheetName val="[SHOPLIST_xls]_SHOPLIST_xls1256"/>
      <sheetName val="[SHOPLIST_xls]_SHOPLIST_xls1257"/>
      <sheetName val="[SHOPLIST_xls]_SHOPLIST_xls1258"/>
      <sheetName val="[SHOPLIST_xls]_SHOPLIST_xls1259"/>
      <sheetName val="[SHOPLIST_xls]_SHOPLIST_xls1260"/>
      <sheetName val="[SHOPLIST_xls]_SHOPLIST_xls1261"/>
      <sheetName val="[SHOPLIST_xls]_SHOPLIST_xls1262"/>
      <sheetName val="[SHOPLIST_xls]_SHOPLIST_xls1263"/>
      <sheetName val="[SHOPLIST_xls]_SHOPLIST_xls1264"/>
      <sheetName val="[SHOPLIST_xls]_SHOPLIST_xls1265"/>
      <sheetName val="[SHOPLIST_xls]_SHOPLIST_xls1266"/>
      <sheetName val="[SHOPLIST_xls]_SHOPLIST_xls1267"/>
      <sheetName val="[SHOPLIST_xls]_SHOPLIST_xls1268"/>
      <sheetName val="[SHOPLIST_xls]_SHOPLIST_xls1269"/>
      <sheetName val="[SHOPLIST_xls]_SHOPLIST_xls1270"/>
      <sheetName val="[SHOPLIST_xls]_SHOPLIST_xls1271"/>
      <sheetName val="[SHOPLIST_xls]_SHOPLIST_xls1272"/>
      <sheetName val="[SHOPLIST_xls]_SHOPLIST_xls1273"/>
      <sheetName val="[SHOPLIST_xls]_SHOPLIST_xls1274"/>
      <sheetName val="[SHOPLIST_xls]_SHOPLIST_xls1275"/>
      <sheetName val="[SHOPLIST_xls]_SHOPLIST_xls1276"/>
      <sheetName val="[SHOPLIST_xls]_SHOPLIST_xls1277"/>
      <sheetName val="[SHOPLIST_xls]_SHOPLIST_xls1278"/>
      <sheetName val="[SHOPLIST_xls]_SHOPLIST_xls1279"/>
      <sheetName val="[SHOPLIST_xls]_SHOPLIST_xls1280"/>
      <sheetName val="[SHOPLIST_xls]_SHOPLIST_xls1281"/>
      <sheetName val="[SHOPLIST_xls]_SHOPLIST_xls1282"/>
      <sheetName val="[SHOPLIST_xls]_SHOPLIST_xls1283"/>
      <sheetName val="[SHOPLIST_xls]_SHOPLIST_xls1284"/>
      <sheetName val="[SHOPLIST_xls]_SHOPLIST_xls1285"/>
      <sheetName val="[SHOPLIST_xls]_SHOPLIST_xls1286"/>
      <sheetName val="[SHOPLIST_xls]_SHOPLIST_xls1287"/>
      <sheetName val="[SHOPLIST_xls]_SHOPLIST_xls1288"/>
      <sheetName val="[SHOPLIST_xls]_SHOPLIST_xls1289"/>
      <sheetName val="[SHOPLIST_xls]_SHOPLIST_xls1290"/>
      <sheetName val="[SHOPLIST_xls]_SHOPLIST_xls1291"/>
      <sheetName val="[SHOPLIST_xls]_SHOPLIST_xls1292"/>
      <sheetName val="[SHOPLIST_xls]_SHOPLIST_xls1293"/>
      <sheetName val="[SHOPLIST_xls]_SHOPLIST_xls1294"/>
      <sheetName val="[SHOPLIST_xls]_SHOPLIST_xls1295"/>
      <sheetName val="[SHOPLIST_xls]_SHOPLIST_xls1296"/>
      <sheetName val="[SHOPLIST_xls]_SHOPLIST_xls1297"/>
      <sheetName val="[SHOPLIST_xls]_SHOPLIST_xls1298"/>
      <sheetName val="[SHOPLIST_xls]_SHOPLIST_xls1299"/>
      <sheetName val="[SHOPLIST_xls]_SHOPLIST_xls1300"/>
      <sheetName val="[SHOPLIST_xls]_SHOPLIST_xls1301"/>
      <sheetName val="[SHOPLIST_xls]_SHOPLIST_xls1302"/>
      <sheetName val="[SHOPLIST_xls]_SHOPLIST_xls1303"/>
      <sheetName val="[SHOPLIST_xls]_SHOPLIST_xls1304"/>
      <sheetName val="[SHOPLIST_xls]_SHOPLIST_xls1305"/>
      <sheetName val="[SHOPLIST_xls]_SHOPLIST_xls1306"/>
      <sheetName val="[SHOPLIST_xls]_SHOPLIST_xls1307"/>
      <sheetName val="[SHOPLIST_xls]_SHOPLIST_xls1308"/>
      <sheetName val="[SHOPLIST_xls]_SHOPLIST_xls1309"/>
      <sheetName val="[SHOPLIST_xls]_SHOPLIST_xls1310"/>
      <sheetName val="[SHOPLIST_xls]_SHOPLIST_xls1311"/>
      <sheetName val="[SHOPLIST_xls]_SHOPLIST_xls1312"/>
      <sheetName val="[SHOPLIST_xls]_SHOPLIST_xls1313"/>
      <sheetName val="[SHOPLIST_xls]_SHOPLIST_xls1314"/>
      <sheetName val="[SHOPLIST_xls]_SHOPLIST_xls1315"/>
      <sheetName val="[SHOPLIST_xls]_SHOPLIST_xls1316"/>
      <sheetName val="[SHOPLIST_xls]_SHOPLIST_xls1317"/>
      <sheetName val="[SHOPLIST_xls]_SHOPLIST_xls1318"/>
      <sheetName val="[SHOPLIST_xls]_SHOPLIST_xls1319"/>
      <sheetName val="[SHOPLIST_xls]_SHOPLIST_xls1320"/>
      <sheetName val="[SHOPLIST_xls]_SHOPLIST_xls1321"/>
      <sheetName val="[SHOPLIST_xls]_SHOPLIST_xls1322"/>
      <sheetName val="[SHOPLIST_xls]_SHOPLIST_xls1323"/>
      <sheetName val="[SHOPLIST_xls]_SHOPLIST_xls1324"/>
      <sheetName val="[SHOPLIST_xls]_SHOPLIST_xls1325"/>
      <sheetName val="[SHOPLIST_xls]_SHOPLIST_xls1326"/>
      <sheetName val="[SHOPLIST_xls]_SHOPLIST_xls1327"/>
      <sheetName val="[SHOPLIST_xls]_SHOPLIST_xls1328"/>
      <sheetName val="[SHOPLIST_xls]_SHOPLIST_xls1329"/>
      <sheetName val="[SHOPLIST_xls]_SHOPLIST_xls1330"/>
      <sheetName val="[SHOPLIST_xls]_SHOPLIST_xls1331"/>
      <sheetName val="[SHOPLIST_xls]_SHOPLIST_xls1332"/>
      <sheetName val="[SHOPLIST_xls]_SHOPLIST_xls1333"/>
      <sheetName val="[SHOPLIST_xls]_SHOPLIST_xls1334"/>
      <sheetName val="[SHOPLIST_xls]_SHOPLIST_xls1335"/>
      <sheetName val="[SHOPLIST_xls]_SHOPLIST_xls1336"/>
      <sheetName val="[SHOPLIST_xls]_SHOPLIST_xls1337"/>
      <sheetName val="[SHOPLIST_xls]_SHOPLIST_xls1338"/>
      <sheetName val="[SHOPLIST_xls]_SHOPLIST_xls1339"/>
      <sheetName val="[SHOPLIST_xls]_SHOPLIST_xls1340"/>
      <sheetName val="[SHOPLIST_xls]_SHOPLIST_xls1341"/>
      <sheetName val="[SHOPLIST_xls]_SHOPLIST_xls1342"/>
      <sheetName val="[SHOPLIST_xls]_SHOPLIST_xls1343"/>
      <sheetName val="[SHOPLIST_xls]_SHOPLIST_xls1344"/>
      <sheetName val="[SHOPLIST_xls]_SHOPLIST_xls1345"/>
      <sheetName val="[SHOPLIST_xls]_SHOPLIST_xls1346"/>
      <sheetName val="[SHOPLIST_xls]_SHOPLIST_xls1347"/>
      <sheetName val="[SHOPLIST_xls]_SHOPLIST_xls1348"/>
      <sheetName val="[SHOPLIST_xls]70_x005f_x005f_x005f_x0000_11"/>
      <sheetName val="Tender_Stage2"/>
      <sheetName val="Delay_Clasifications2"/>
      <sheetName val="PA_Milestones2"/>
      <sheetName val="satış_planı_(2)1"/>
      <sheetName val="Total_PrC-Goldi1"/>
      <sheetName val="[SHOPLIST_xls]_SHOPLIST_xls1349"/>
      <sheetName val="[SHOPLIST_xls]_SHOPLIST_xls1350"/>
      <sheetName val="[SHOPLIST_xls]_SHOPLIST_xls1351"/>
      <sheetName val="[SHOPLIST_xls]_SHOPLIST_xls1352"/>
      <sheetName val="[SHOPLIST_xls]_SHOPLIST_xls1353"/>
      <sheetName val="[SHOPLIST_xls]_SHOPLIST_xls1354"/>
      <sheetName val="[SHOPLIST_xls]_SHOPLIST_xls1355"/>
      <sheetName val="[SHOPLIST_xls]_SHOPLIST_xls1356"/>
      <sheetName val="[SHOPLIST_xls]_SHOPLIST_xls1357"/>
      <sheetName val="[SHOPLIST_xls]_SHOPLIST_xls1358"/>
      <sheetName val="[SHOPLIST_xls]_SHOPLIST_xls1359"/>
      <sheetName val="[SHOPLIST_xls]_SHOPLIST_xls1360"/>
      <sheetName val="[SHOPLIST_xls]_SHOPLIST_xls1361"/>
      <sheetName val="[SHOPLIST_xls]_SHOPLIST_xls1362"/>
      <sheetName val="[SHOPLIST_xls]_SHOPLIST_xls1363"/>
      <sheetName val="[SHOPLIST_xls]_SHOPLIST_xls1364"/>
      <sheetName val="[SHOPLIST_xls]_SHOPLIST_xls1365"/>
      <sheetName val="[SHOPLIST_xls]_SHOPLIST_xls1366"/>
      <sheetName val="[SHOPLIST_xls]_SHOPLIST_xls1367"/>
      <sheetName val="[SHOPLIST_xls]_SHOPLIST_xls1368"/>
      <sheetName val="[SHOPLIST_xls]_SHOPLIST_xls1369"/>
      <sheetName val="[SHOPLIST_xls]_SHOPLIST_xls1370"/>
      <sheetName val="[SHOPLIST_xls]_SHOPLIST_xls1371"/>
      <sheetName val="[SHOPLIST_xls]_SHOPLIST_xls1372"/>
      <sheetName val="[SHOPLIST_xls]_SHOPLIST_xls1373"/>
      <sheetName val="[SHOPLIST_xls]_SHOPLIST_xls1374"/>
      <sheetName val="[SHOPLIST_xls]_SHOPLIST_xls1375"/>
      <sheetName val="[SHOPLIST_xls]_SHOPLIST_xls1376"/>
      <sheetName val="[SHOPLIST_xls]_SHOPLIST_xls1377"/>
      <sheetName val="[SHOPLIST_xls]_SHOPLIST_xls1378"/>
      <sheetName val="[SHOPLIST_xls]_SHOPLIST_xls1379"/>
      <sheetName val="[SHOPLIST_xls]_SHOPLIST_xls1380"/>
      <sheetName val="[SHOPLIST_xls]_SHOPLIST_xls1381"/>
      <sheetName val="[SHOPLIST_xls]_SHOPLIST_xls1382"/>
      <sheetName val="[SHOPLIST_xls]_SHOPLIST_xls1383"/>
      <sheetName val="[SHOPLIST_xls]_SHOPLIST_xls1384"/>
      <sheetName val="[SHOPLIST_xls]_SHOPLIST_xls1385"/>
      <sheetName val="[SHOPLIST_xls]_SHOPLIST_xls1386"/>
      <sheetName val="[SHOPLIST_xls]_SHOPLIST_xls1387"/>
      <sheetName val="[SHOPLIST_xls]_SHOPLIST_xls1388"/>
      <sheetName val="[SHOPLIST_xls]_SHOPLIST_xls1389"/>
      <sheetName val="[SHOPLIST_xls]_SHOPLIST_xls1390"/>
      <sheetName val="[SHOPLIST_xls]_SHOPLIST_xls1391"/>
      <sheetName val="[SHOPLIST_xls]_SHOPLIST_xls1392"/>
      <sheetName val="[SHOPLIST_xls]_SHOPLIST_xls1393"/>
      <sheetName val="[SHOPLIST_xls]_SHOPLIST_xls1394"/>
      <sheetName val="[SHOPLIST_xls]_SHOPLIST_xls1395"/>
      <sheetName val="[SHOPLIST_xls]_SHOPLIST_xls1396"/>
      <sheetName val="[SHOPLIST_xls]_SHOPLIST_xls1397"/>
      <sheetName val="[SHOPLIST_xls]_SHOPLIST_xls1398"/>
      <sheetName val="[SHOPLIST_xls]_SHOPLIST_xls1399"/>
      <sheetName val="[SHOPLIST_xls]_SHOPLIST_xls1400"/>
      <sheetName val="[SHOPLIST_xls]_SHOPLIST_xls1401"/>
      <sheetName val="[SHOPLIST_xls]_SHOPLIST_xls1402"/>
      <sheetName val="[SHOPLIST_xls]_SHOPLIST_xls1403"/>
      <sheetName val="[SHOPLIST_xls]_SHOPLIST_xls1404"/>
      <sheetName val="[SHOPLIST_xls]_SHOPLIST_xls1405"/>
      <sheetName val="[SHOPLIST_xls]_SHOPLIST_xls1406"/>
      <sheetName val="[SHOPLIST_xls]_SHOPLIST_xls1407"/>
      <sheetName val="[SHOPLIST_xls]_SHOPLIST_xls1408"/>
      <sheetName val="[SHOPLIST_xls]_SHOPLIST_xls1409"/>
      <sheetName val="[SHOPLIST_xls]_SHOPLIST_xls1410"/>
      <sheetName val="[SHOPLIST_xls]_SHOPLIST_xls1411"/>
      <sheetName val="[SHOPLIST_xls]_SHOPLIST_xls1412"/>
      <sheetName val="[SHOPLIST_xls]_SHOPLIST_xls1413"/>
      <sheetName val="[SHOPLIST_xls]_SHOPLIST_xls1414"/>
      <sheetName val="[SHOPLIST_xls]_SHOPLIST_xls1415"/>
      <sheetName val="[SHOPLIST_xls]_SHOPLIST_xls1416"/>
      <sheetName val="[SHOPLIST_xls]_SHOPLIST_xls1417"/>
      <sheetName val="[SHOPLIST_xls]_SHOPLIST_xls1418"/>
      <sheetName val="[SHOPLIST_xls]_SHOPLIST_xls1419"/>
      <sheetName val="[SHOPLIST_xls]_SHOPLIST_xls1420"/>
      <sheetName val="[SHOPLIST_xls]_SHOPLIST_xls1421"/>
      <sheetName val="[SHOPLIST_xls]_SHOPLIST_xls1422"/>
      <sheetName val="[SHOPLIST_xls]_SHOPLIST_xls1423"/>
      <sheetName val="[SHOPLIST_xls]_SHOPLIST_xls1424"/>
      <sheetName val="[SHOPLIST_xls]_SHOPLIST_xls1425"/>
      <sheetName val="[SHOPLIST_xls]_SHOPLIST_xls1426"/>
      <sheetName val="[SHOPLIST_xls]_SHOPLIST_xls1427"/>
      <sheetName val="[SHOPLIST_xls]_SHOPLIST_xls1428"/>
      <sheetName val="[SHOPLIST_xls]_SHOPLIST_xls1429"/>
      <sheetName val="[SHOPLIST_xls]_SHOPLIST_xls1430"/>
      <sheetName val="[SHOPLIST_xls]_SHOPLIST_xls1431"/>
      <sheetName val="[SHOPLIST_xls]_SHOPLIST_xls1432"/>
      <sheetName val="[SHOPLIST_xls]_SHOPLIST_xls1433"/>
      <sheetName val="[SHOPLIST_xls]_SHOPLIST_xls1434"/>
      <sheetName val="[SHOPLIST_xls]_SHOPLIST_xls1435"/>
      <sheetName val="[SHOPLIST_xls]_SHOPLIST_xls1436"/>
      <sheetName val="[SHOPLIST_xls]_SHOPLIST_xls1437"/>
      <sheetName val="[SHOPLIST_xls]_SHOPLIST_xls1438"/>
      <sheetName val="[SHOPLIST_xls]_SHOPLIST_xls1439"/>
      <sheetName val="[SHOPLIST_xls]_SHOPLIST_xls1440"/>
      <sheetName val="[SHOPLIST_xls]_SHOPLIST_xls1441"/>
      <sheetName val="[SHOPLIST_xls]_SHOPLIST_xls1442"/>
      <sheetName val="[SHOPLIST_xls]_SHOPLIST_xls1443"/>
      <sheetName val="[SHOPLIST_xls]70___0_s__i____41"/>
      <sheetName val="[SHOPLIST_xls]_SHOPLIST_xls1444"/>
      <sheetName val="[SHOPLIST_xls]_SHOPLIST_xls1445"/>
      <sheetName val="[SHOPLIST_xls]_SHOPLIST_xls1446"/>
      <sheetName val="[SHOPLIST_xls]_SHOPLIST_xls1447"/>
      <sheetName val="[SHOPLIST_xls]_SHOPLIST_xls1448"/>
      <sheetName val="[SHOPLIST_xls]_SHOPLIST_xls1449"/>
      <sheetName val="[SHOPLIST_xls]_SHOPLIST_xls1450"/>
      <sheetName val="[SHOPLIST_xls]_SHOPLIST_xls1451"/>
      <sheetName val="[SHOPLIST_xls]_SHOPLIST_xls1452"/>
      <sheetName val="[SHOPLIST_xls]_SHOPLIST_xls1453"/>
      <sheetName val="[SHOPLIST_xls]_SHOPLIST_xls1454"/>
      <sheetName val="[SHOPLIST_xls]_SHOPLIST_xls1455"/>
      <sheetName val="[SHOPLIST_xls]_SHOPLIST_xls1456"/>
      <sheetName val="[SHOPLIST_xls]_SHOPLIST_xls1457"/>
      <sheetName val="[SHOPLIST_xls]_SHOPLIST_xls1458"/>
      <sheetName val="[SHOPLIST_xls]_SHOPLIST_xls1459"/>
      <sheetName val="[SHOPLIST_xls]_SHOPLIST_xls1460"/>
      <sheetName val="[SHOPLIST_xls]_SHOPLIST_xls1461"/>
      <sheetName val="[SHOPLIST_xls]_SHOPLIST_xls1462"/>
      <sheetName val="[SHOPLIST_xls]_SHOPLIST_xls1463"/>
      <sheetName val="[SHOPLIST_xls]_SHOPLIST_xls1464"/>
      <sheetName val="[SHOPLIST_xls]_SHOPLIST_xls1465"/>
      <sheetName val="[SHOPLIST_xls]_SHOPLIST_xls1466"/>
      <sheetName val="[SHOPLIST_xls]_SHOPLIST_xls1467"/>
      <sheetName val="[SHOPLIST_xls]_SHOPLIST_xls1468"/>
      <sheetName val="[SHOPLIST_xls]_SHOPLIST_xls1469"/>
      <sheetName val="[SHOPLIST_xls]_SHOPLIST_xls1470"/>
      <sheetName val="[SHOPLIST_xls]_SHOPLIST_xls1471"/>
      <sheetName val="[SHOPLIST_xls]_SHOPLIST_xls1472"/>
      <sheetName val="[SHOPLIST_xls]_SHOPLIST_xls1473"/>
      <sheetName val="[SHOPLIST_xls]_SHOPLIST_xls1474"/>
      <sheetName val="[SHOPLIST_xls]_SHOPLIST_xls1475"/>
      <sheetName val="[SHOPLIST_xls]_SHOPLIST_xls1476"/>
      <sheetName val="[SHOPLIST_xls]_SHOPLIST_xls1477"/>
      <sheetName val="[SHOPLIST_xls]_SHOPLIST_xls1478"/>
      <sheetName val="[SHOPLIST_xls]_SHOPLIST_xls1479"/>
      <sheetName val="[SHOPLIST_xls]_SHOPLIST_xls1480"/>
      <sheetName val="[SHOPLIST_xls]_SHOPLIST_xls1481"/>
      <sheetName val="[SHOPLIST_xls]_SHOPLIST_xls1482"/>
      <sheetName val="[SHOPLIST_xls]_SHOPLIST_xls1483"/>
      <sheetName val="[SHOPLIST_xls]_SHOPLIST_xls1484"/>
      <sheetName val="[SHOPLIST_xls]_SHOPLIST_xls1485"/>
      <sheetName val="[SHOPLIST_xls]_SHOPLIST_xls1486"/>
      <sheetName val="[SHOPLIST_xls]_SHOPLIST_xls1487"/>
      <sheetName val="[SHOPLIST_xls]_SHOPLIST_xls1488"/>
      <sheetName val="[SHOPLIST_xls]_SHOPLIST_xls1489"/>
      <sheetName val="[SHOPLIST_xls]_SHOPLIST_xls1490"/>
      <sheetName val="[SHOPLIST_xls]_SHOPLIST_xls1491"/>
      <sheetName val="[SHOPLIST_xls]_SHOPLIST_xls1492"/>
      <sheetName val="[SHOPLIST_xls]_SHOPLIST_xls1493"/>
      <sheetName val="[SHOPLIST_xls]_SHOPLIST_xls1494"/>
      <sheetName val="[SHOPLIST_xls]_SHOPLIST_xls1495"/>
      <sheetName val="[SHOPLIST_xls]_SHOPLIST_xls1496"/>
      <sheetName val="[SHOPLIST_xls]_SHOPLIST_xls1497"/>
      <sheetName val="[SHOPLIST_xls]_SHOPLIST_xls1498"/>
      <sheetName val="[SHOPLIST_xls]_SHOPLIST_xls1499"/>
      <sheetName val="[SHOPLIST_xls]_SHOPLIST_xls1500"/>
      <sheetName val="[SHOPLIST_xls]_SHOPLIST_xls1501"/>
      <sheetName val="[SHOPLIST_xls]_SHOPLIST_xls1502"/>
      <sheetName val="[SHOPLIST_xls]_SHOPLIST_xls1503"/>
      <sheetName val="[SHOPLIST_xls]_SHOPLIST_xls1504"/>
      <sheetName val="[SHOPLIST_xls]_SHOPLIST_xls1505"/>
      <sheetName val="[SHOPLIST_xls]_SHOPLIST_xls1506"/>
      <sheetName val="[SHOPLIST_xls]_SHOPLIST_xls1507"/>
      <sheetName val="[SHOPLIST_xls]_SHOPLIST_xls1508"/>
      <sheetName val="[SHOPLIST_xls]_SHOPLIST_xls1509"/>
      <sheetName val="[SHOPLIST_xls]70_x005f_x005f_x005f_x0000_12"/>
      <sheetName val="[SHOPLIST_xls]70___0_s__i____42"/>
      <sheetName val="Dropdown_Lists"/>
      <sheetName val="[SIOPLIST_yls]_SHOPLIST_xls_491"/>
      <sheetName val="[SIOPLHST_yls]^SHOQLIST_xls_508"/>
      <sheetName val="[SHOPLIST_xls]_SHOQLISU_xlr_524"/>
      <sheetName val="[SIOPLHST_xls]_SHOPLIST_xlr_535"/>
      <sheetName val="[SHOPLIST_xls]^SHOPLIST_xls_537"/>
      <sheetName val="[SHOPLIST_xls]_SHOPLIST_xlr_539"/>
      <sheetName val="شهادة_الدفع"/>
      <sheetName val="[SHOPLIST_xls]_VW__VU________28"/>
      <sheetName val="[SHOPLIST_xls]_VW__VU________29"/>
      <sheetName val="[SHOPLIST_xls]70___0_s__i____43"/>
      <sheetName val="[SHOPLIST_xls]70___0_s__i____44"/>
      <sheetName val="Index_sheet"/>
      <sheetName val="contents_"/>
      <sheetName val="Div_8_-_Opening"/>
      <sheetName val="Div__9-_Finishes"/>
      <sheetName val="Total_"/>
      <sheetName val="All_BGL_List"/>
      <sheetName val="Budget_Config"/>
      <sheetName val="All_Department_List"/>
      <sheetName val="Price_List"/>
      <sheetName val="Cost_Factor_Sheet"/>
      <sheetName val="Load_Sch,_Cable_Sel_&amp;_Qty"/>
      <sheetName val="Factor_Sheet"/>
      <sheetName val="Price_Sheet"/>
      <sheetName val="Beach_Villas"/>
      <sheetName val="Overwater_Villas"/>
      <sheetName val="Presidential_Villa"/>
      <sheetName val="P"/>
      <sheetName val="bill02"/>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sheetData sheetId="212"/>
      <sheetData sheetId="213"/>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sheetData sheetId="237"/>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ow r="9">
          <cell r="A9" t="str">
            <v>A</v>
          </cell>
        </row>
      </sheetData>
      <sheetData sheetId="319">
        <row r="9">
          <cell r="A9" t="str">
            <v>A</v>
          </cell>
        </row>
      </sheetData>
      <sheetData sheetId="320">
        <row r="9">
          <cell r="A9" t="str">
            <v>A</v>
          </cell>
        </row>
      </sheetData>
      <sheetData sheetId="321">
        <row r="9">
          <cell r="A9" t="str">
            <v>A</v>
          </cell>
        </row>
      </sheetData>
      <sheetData sheetId="322">
        <row r="9">
          <cell r="A9" t="str">
            <v>A</v>
          </cell>
        </row>
      </sheetData>
      <sheetData sheetId="323">
        <row r="9">
          <cell r="A9" t="str">
            <v>A</v>
          </cell>
        </row>
      </sheetData>
      <sheetData sheetId="324">
        <row r="9">
          <cell r="A9" t="str">
            <v>A</v>
          </cell>
        </row>
      </sheetData>
      <sheetData sheetId="325">
        <row r="9">
          <cell r="A9" t="str">
            <v>A</v>
          </cell>
        </row>
      </sheetData>
      <sheetData sheetId="326">
        <row r="9">
          <cell r="A9" t="str">
            <v>A</v>
          </cell>
        </row>
      </sheetData>
      <sheetData sheetId="327">
        <row r="9">
          <cell r="A9" t="str">
            <v>A</v>
          </cell>
        </row>
      </sheetData>
      <sheetData sheetId="328">
        <row r="9">
          <cell r="A9" t="str">
            <v>A</v>
          </cell>
        </row>
      </sheetData>
      <sheetData sheetId="329">
        <row r="9">
          <cell r="A9" t="str">
            <v>A</v>
          </cell>
        </row>
      </sheetData>
      <sheetData sheetId="330">
        <row r="9">
          <cell r="A9" t="str">
            <v>A</v>
          </cell>
        </row>
      </sheetData>
      <sheetData sheetId="331"/>
      <sheetData sheetId="332">
        <row r="9">
          <cell r="A9" t="str">
            <v>A</v>
          </cell>
        </row>
      </sheetData>
      <sheetData sheetId="333">
        <row r="9">
          <cell r="A9" t="str">
            <v>A</v>
          </cell>
        </row>
      </sheetData>
      <sheetData sheetId="334"/>
      <sheetData sheetId="335">
        <row r="9">
          <cell r="A9" t="str">
            <v>A</v>
          </cell>
        </row>
      </sheetData>
      <sheetData sheetId="336">
        <row r="9">
          <cell r="A9" t="str">
            <v>A</v>
          </cell>
        </row>
      </sheetData>
      <sheetData sheetId="337"/>
      <sheetData sheetId="338"/>
      <sheetData sheetId="339">
        <row r="9">
          <cell r="A9" t="str">
            <v>A</v>
          </cell>
        </row>
      </sheetData>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ow r="9">
          <cell r="A9" t="str">
            <v>A</v>
          </cell>
        </row>
      </sheetData>
      <sheetData sheetId="350">
        <row r="9">
          <cell r="A9" t="str">
            <v>A</v>
          </cell>
        </row>
      </sheetData>
      <sheetData sheetId="351">
        <row r="9">
          <cell r="A9" t="str">
            <v>A</v>
          </cell>
        </row>
      </sheetData>
      <sheetData sheetId="352">
        <row r="9">
          <cell r="A9" t="str">
            <v>A</v>
          </cell>
        </row>
      </sheetData>
      <sheetData sheetId="353">
        <row r="9">
          <cell r="A9" t="str">
            <v>A</v>
          </cell>
        </row>
      </sheetData>
      <sheetData sheetId="354">
        <row r="9">
          <cell r="A9" t="str">
            <v>A</v>
          </cell>
        </row>
      </sheetData>
      <sheetData sheetId="355">
        <row r="9">
          <cell r="A9" t="str">
            <v>A</v>
          </cell>
        </row>
      </sheetData>
      <sheetData sheetId="356">
        <row r="9">
          <cell r="A9" t="str">
            <v>A</v>
          </cell>
        </row>
      </sheetData>
      <sheetData sheetId="357">
        <row r="9">
          <cell r="A9" t="str">
            <v>A</v>
          </cell>
        </row>
      </sheetData>
      <sheetData sheetId="358">
        <row r="9">
          <cell r="A9" t="str">
            <v>A</v>
          </cell>
        </row>
      </sheetData>
      <sheetData sheetId="359">
        <row r="9">
          <cell r="A9" t="str">
            <v>A</v>
          </cell>
        </row>
      </sheetData>
      <sheetData sheetId="360">
        <row r="9">
          <cell r="A9" t="str">
            <v>A</v>
          </cell>
        </row>
      </sheetData>
      <sheetData sheetId="361">
        <row r="9">
          <cell r="A9" t="str">
            <v>A</v>
          </cell>
        </row>
      </sheetData>
      <sheetData sheetId="362">
        <row r="9">
          <cell r="A9" t="str">
            <v>A</v>
          </cell>
        </row>
      </sheetData>
      <sheetData sheetId="363">
        <row r="9">
          <cell r="A9" t="str">
            <v>A</v>
          </cell>
        </row>
      </sheetData>
      <sheetData sheetId="364">
        <row r="9">
          <cell r="A9" t="str">
            <v>A</v>
          </cell>
        </row>
      </sheetData>
      <sheetData sheetId="365">
        <row r="9">
          <cell r="A9" t="str">
            <v>A</v>
          </cell>
        </row>
      </sheetData>
      <sheetData sheetId="366">
        <row r="9">
          <cell r="A9" t="str">
            <v>A</v>
          </cell>
        </row>
      </sheetData>
      <sheetData sheetId="367">
        <row r="9">
          <cell r="A9" t="str">
            <v>A</v>
          </cell>
        </row>
      </sheetData>
      <sheetData sheetId="368">
        <row r="9">
          <cell r="A9" t="str">
            <v>A</v>
          </cell>
        </row>
      </sheetData>
      <sheetData sheetId="369">
        <row r="9">
          <cell r="A9" t="str">
            <v>A</v>
          </cell>
        </row>
      </sheetData>
      <sheetData sheetId="370">
        <row r="9">
          <cell r="A9" t="str">
            <v>A</v>
          </cell>
        </row>
      </sheetData>
      <sheetData sheetId="371">
        <row r="9">
          <cell r="A9" t="str">
            <v>A</v>
          </cell>
        </row>
      </sheetData>
      <sheetData sheetId="372">
        <row r="9">
          <cell r="A9" t="str">
            <v>A</v>
          </cell>
        </row>
      </sheetData>
      <sheetData sheetId="373">
        <row r="9">
          <cell r="A9" t="str">
            <v>A</v>
          </cell>
        </row>
      </sheetData>
      <sheetData sheetId="374">
        <row r="9">
          <cell r="A9" t="str">
            <v>A</v>
          </cell>
        </row>
      </sheetData>
      <sheetData sheetId="375">
        <row r="9">
          <cell r="A9" t="str">
            <v>A</v>
          </cell>
        </row>
      </sheetData>
      <sheetData sheetId="376">
        <row r="9">
          <cell r="A9" t="str">
            <v>A</v>
          </cell>
        </row>
      </sheetData>
      <sheetData sheetId="377">
        <row r="9">
          <cell r="A9" t="str">
            <v>A</v>
          </cell>
        </row>
      </sheetData>
      <sheetData sheetId="378">
        <row r="9">
          <cell r="A9" t="str">
            <v>A</v>
          </cell>
        </row>
      </sheetData>
      <sheetData sheetId="379">
        <row r="9">
          <cell r="A9" t="str">
            <v>A</v>
          </cell>
        </row>
      </sheetData>
      <sheetData sheetId="380">
        <row r="9">
          <cell r="A9" t="str">
            <v>A</v>
          </cell>
        </row>
      </sheetData>
      <sheetData sheetId="381">
        <row r="9">
          <cell r="A9" t="str">
            <v>A</v>
          </cell>
        </row>
      </sheetData>
      <sheetData sheetId="382">
        <row r="9">
          <cell r="A9" t="str">
            <v>A</v>
          </cell>
        </row>
      </sheetData>
      <sheetData sheetId="383">
        <row r="9">
          <cell r="A9" t="str">
            <v>A</v>
          </cell>
        </row>
      </sheetData>
      <sheetData sheetId="384">
        <row r="9">
          <cell r="A9" t="str">
            <v>A</v>
          </cell>
        </row>
      </sheetData>
      <sheetData sheetId="385">
        <row r="9">
          <cell r="A9" t="str">
            <v>A</v>
          </cell>
        </row>
      </sheetData>
      <sheetData sheetId="386">
        <row r="9">
          <cell r="A9" t="str">
            <v>A</v>
          </cell>
        </row>
      </sheetData>
      <sheetData sheetId="387">
        <row r="9">
          <cell r="A9" t="str">
            <v>A</v>
          </cell>
        </row>
      </sheetData>
      <sheetData sheetId="388">
        <row r="9">
          <cell r="A9" t="str">
            <v>A</v>
          </cell>
        </row>
      </sheetData>
      <sheetData sheetId="389">
        <row r="9">
          <cell r="A9" t="str">
            <v>A</v>
          </cell>
        </row>
      </sheetData>
      <sheetData sheetId="390">
        <row r="9">
          <cell r="A9" t="str">
            <v>A</v>
          </cell>
        </row>
      </sheetData>
      <sheetData sheetId="391">
        <row r="9">
          <cell r="A9" t="str">
            <v>A</v>
          </cell>
        </row>
      </sheetData>
      <sheetData sheetId="392">
        <row r="9">
          <cell r="A9" t="str">
            <v>A</v>
          </cell>
        </row>
      </sheetData>
      <sheetData sheetId="393">
        <row r="9">
          <cell r="A9" t="str">
            <v>A</v>
          </cell>
        </row>
      </sheetData>
      <sheetData sheetId="394">
        <row r="9">
          <cell r="A9" t="str">
            <v>A</v>
          </cell>
        </row>
      </sheetData>
      <sheetData sheetId="395">
        <row r="9">
          <cell r="A9" t="str">
            <v>A</v>
          </cell>
        </row>
      </sheetData>
      <sheetData sheetId="396">
        <row r="9">
          <cell r="A9" t="str">
            <v>A</v>
          </cell>
        </row>
      </sheetData>
      <sheetData sheetId="397">
        <row r="9">
          <cell r="A9" t="str">
            <v>A</v>
          </cell>
        </row>
      </sheetData>
      <sheetData sheetId="398">
        <row r="9">
          <cell r="A9" t="str">
            <v>A</v>
          </cell>
        </row>
      </sheetData>
      <sheetData sheetId="399">
        <row r="9">
          <cell r="A9" t="str">
            <v>A</v>
          </cell>
        </row>
      </sheetData>
      <sheetData sheetId="400">
        <row r="9">
          <cell r="A9" t="str">
            <v>A</v>
          </cell>
        </row>
      </sheetData>
      <sheetData sheetId="401">
        <row r="9">
          <cell r="A9" t="str">
            <v>A</v>
          </cell>
        </row>
      </sheetData>
      <sheetData sheetId="402">
        <row r="9">
          <cell r="A9" t="str">
            <v>A</v>
          </cell>
        </row>
      </sheetData>
      <sheetData sheetId="403">
        <row r="9">
          <cell r="A9" t="str">
            <v>A</v>
          </cell>
        </row>
      </sheetData>
      <sheetData sheetId="404">
        <row r="9">
          <cell r="A9" t="str">
            <v>A</v>
          </cell>
        </row>
      </sheetData>
      <sheetData sheetId="405">
        <row r="9">
          <cell r="A9" t="str">
            <v>A</v>
          </cell>
        </row>
      </sheetData>
      <sheetData sheetId="406">
        <row r="9">
          <cell r="A9" t="str">
            <v>A</v>
          </cell>
        </row>
      </sheetData>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ow r="9">
          <cell r="A9" t="str">
            <v>A</v>
          </cell>
        </row>
      </sheetData>
      <sheetData sheetId="423">
        <row r="9">
          <cell r="A9" t="str">
            <v>A</v>
          </cell>
        </row>
      </sheetData>
      <sheetData sheetId="424">
        <row r="9">
          <cell r="A9" t="str">
            <v>A</v>
          </cell>
        </row>
      </sheetData>
      <sheetData sheetId="425">
        <row r="9">
          <cell r="A9" t="str">
            <v>A</v>
          </cell>
        </row>
      </sheetData>
      <sheetData sheetId="426">
        <row r="9">
          <cell r="A9" t="str">
            <v>A</v>
          </cell>
        </row>
      </sheetData>
      <sheetData sheetId="427">
        <row r="9">
          <cell r="A9" t="str">
            <v>A</v>
          </cell>
        </row>
      </sheetData>
      <sheetData sheetId="428">
        <row r="9">
          <cell r="A9" t="str">
            <v>A</v>
          </cell>
        </row>
      </sheetData>
      <sheetData sheetId="429">
        <row r="9">
          <cell r="A9" t="str">
            <v>A</v>
          </cell>
        </row>
      </sheetData>
      <sheetData sheetId="430">
        <row r="9">
          <cell r="A9" t="str">
            <v>A</v>
          </cell>
        </row>
      </sheetData>
      <sheetData sheetId="431">
        <row r="9">
          <cell r="A9" t="str">
            <v>A</v>
          </cell>
        </row>
      </sheetData>
      <sheetData sheetId="432">
        <row r="9">
          <cell r="A9" t="str">
            <v>A</v>
          </cell>
        </row>
      </sheetData>
      <sheetData sheetId="433">
        <row r="9">
          <cell r="A9" t="str">
            <v>A</v>
          </cell>
        </row>
      </sheetData>
      <sheetData sheetId="434">
        <row r="9">
          <cell r="A9" t="str">
            <v>A</v>
          </cell>
        </row>
      </sheetData>
      <sheetData sheetId="435">
        <row r="9">
          <cell r="A9" t="str">
            <v>A</v>
          </cell>
        </row>
      </sheetData>
      <sheetData sheetId="436">
        <row r="9">
          <cell r="A9" t="str">
            <v>A</v>
          </cell>
        </row>
      </sheetData>
      <sheetData sheetId="437">
        <row r="9">
          <cell r="A9" t="str">
            <v>A</v>
          </cell>
        </row>
      </sheetData>
      <sheetData sheetId="438">
        <row r="9">
          <cell r="A9" t="str">
            <v>A</v>
          </cell>
        </row>
      </sheetData>
      <sheetData sheetId="439">
        <row r="9">
          <cell r="A9" t="str">
            <v>A</v>
          </cell>
        </row>
      </sheetData>
      <sheetData sheetId="440">
        <row r="9">
          <cell r="A9" t="str">
            <v>A</v>
          </cell>
        </row>
      </sheetData>
      <sheetData sheetId="441">
        <row r="9">
          <cell r="A9" t="str">
            <v>A</v>
          </cell>
        </row>
      </sheetData>
      <sheetData sheetId="442">
        <row r="9">
          <cell r="A9" t="str">
            <v>A</v>
          </cell>
        </row>
      </sheetData>
      <sheetData sheetId="443">
        <row r="9">
          <cell r="A9" t="str">
            <v>A</v>
          </cell>
        </row>
      </sheetData>
      <sheetData sheetId="444">
        <row r="9">
          <cell r="A9" t="str">
            <v>A</v>
          </cell>
        </row>
      </sheetData>
      <sheetData sheetId="445">
        <row r="9">
          <cell r="A9" t="str">
            <v>A</v>
          </cell>
        </row>
      </sheetData>
      <sheetData sheetId="446">
        <row r="9">
          <cell r="A9" t="str">
            <v>A</v>
          </cell>
        </row>
      </sheetData>
      <sheetData sheetId="447">
        <row r="9">
          <cell r="A9" t="str">
            <v>A</v>
          </cell>
        </row>
      </sheetData>
      <sheetData sheetId="448">
        <row r="9">
          <cell r="A9" t="str">
            <v>A</v>
          </cell>
        </row>
      </sheetData>
      <sheetData sheetId="449">
        <row r="9">
          <cell r="A9" t="str">
            <v>A</v>
          </cell>
        </row>
      </sheetData>
      <sheetData sheetId="450">
        <row r="9">
          <cell r="A9" t="str">
            <v>A</v>
          </cell>
        </row>
      </sheetData>
      <sheetData sheetId="451">
        <row r="9">
          <cell r="A9" t="str">
            <v>A</v>
          </cell>
        </row>
      </sheetData>
      <sheetData sheetId="452">
        <row r="9">
          <cell r="A9" t="str">
            <v>A</v>
          </cell>
        </row>
      </sheetData>
      <sheetData sheetId="453">
        <row r="9">
          <cell r="A9" t="str">
            <v>A</v>
          </cell>
        </row>
      </sheetData>
      <sheetData sheetId="454">
        <row r="9">
          <cell r="A9" t="str">
            <v>A</v>
          </cell>
        </row>
      </sheetData>
      <sheetData sheetId="455">
        <row r="9">
          <cell r="A9" t="str">
            <v>A</v>
          </cell>
        </row>
      </sheetData>
      <sheetData sheetId="456">
        <row r="9">
          <cell r="A9" t="str">
            <v>A</v>
          </cell>
        </row>
      </sheetData>
      <sheetData sheetId="457">
        <row r="9">
          <cell r="A9" t="str">
            <v>A</v>
          </cell>
        </row>
      </sheetData>
      <sheetData sheetId="458">
        <row r="9">
          <cell r="A9" t="str">
            <v>A</v>
          </cell>
        </row>
      </sheetData>
      <sheetData sheetId="459">
        <row r="9">
          <cell r="A9" t="str">
            <v>A</v>
          </cell>
        </row>
      </sheetData>
      <sheetData sheetId="460">
        <row r="9">
          <cell r="A9" t="str">
            <v>A</v>
          </cell>
        </row>
      </sheetData>
      <sheetData sheetId="461">
        <row r="9">
          <cell r="A9" t="str">
            <v>A</v>
          </cell>
        </row>
      </sheetData>
      <sheetData sheetId="462">
        <row r="9">
          <cell r="A9" t="str">
            <v>A</v>
          </cell>
        </row>
      </sheetData>
      <sheetData sheetId="463">
        <row r="9">
          <cell r="A9" t="str">
            <v>A</v>
          </cell>
        </row>
      </sheetData>
      <sheetData sheetId="464">
        <row r="9">
          <cell r="A9" t="str">
            <v>A</v>
          </cell>
        </row>
      </sheetData>
      <sheetData sheetId="465">
        <row r="9">
          <cell r="A9" t="str">
            <v>A</v>
          </cell>
        </row>
      </sheetData>
      <sheetData sheetId="466">
        <row r="9">
          <cell r="A9" t="str">
            <v>A</v>
          </cell>
        </row>
      </sheetData>
      <sheetData sheetId="467">
        <row r="9">
          <cell r="A9" t="str">
            <v>A</v>
          </cell>
        </row>
      </sheetData>
      <sheetData sheetId="468">
        <row r="9">
          <cell r="A9" t="str">
            <v>A</v>
          </cell>
        </row>
      </sheetData>
      <sheetData sheetId="469">
        <row r="9">
          <cell r="A9" t="str">
            <v>A</v>
          </cell>
        </row>
      </sheetData>
      <sheetData sheetId="470">
        <row r="9">
          <cell r="A9" t="str">
            <v>A</v>
          </cell>
        </row>
      </sheetData>
      <sheetData sheetId="471">
        <row r="9">
          <cell r="A9" t="str">
            <v>A</v>
          </cell>
        </row>
      </sheetData>
      <sheetData sheetId="472">
        <row r="9">
          <cell r="A9" t="str">
            <v>A</v>
          </cell>
        </row>
      </sheetData>
      <sheetData sheetId="473"/>
      <sheetData sheetId="474"/>
      <sheetData sheetId="475"/>
      <sheetData sheetId="476"/>
      <sheetData sheetId="477"/>
      <sheetData sheetId="478">
        <row r="9">
          <cell r="A9" t="str">
            <v>A</v>
          </cell>
        </row>
      </sheetData>
      <sheetData sheetId="479">
        <row r="9">
          <cell r="A9" t="str">
            <v>A</v>
          </cell>
        </row>
      </sheetData>
      <sheetData sheetId="480">
        <row r="9">
          <cell r="A9" t="str">
            <v>A</v>
          </cell>
        </row>
      </sheetData>
      <sheetData sheetId="481">
        <row r="9">
          <cell r="A9" t="str">
            <v>A</v>
          </cell>
        </row>
      </sheetData>
      <sheetData sheetId="482">
        <row r="9">
          <cell r="A9" t="str">
            <v>A</v>
          </cell>
        </row>
      </sheetData>
      <sheetData sheetId="483">
        <row r="9">
          <cell r="A9" t="str">
            <v>A</v>
          </cell>
        </row>
      </sheetData>
      <sheetData sheetId="484">
        <row r="9">
          <cell r="A9" t="str">
            <v>A</v>
          </cell>
        </row>
      </sheetData>
      <sheetData sheetId="485">
        <row r="9">
          <cell r="A9" t="str">
            <v>A</v>
          </cell>
        </row>
      </sheetData>
      <sheetData sheetId="486">
        <row r="9">
          <cell r="A9" t="str">
            <v>A</v>
          </cell>
        </row>
      </sheetData>
      <sheetData sheetId="487">
        <row r="9">
          <cell r="A9" t="str">
            <v>A</v>
          </cell>
        </row>
      </sheetData>
      <sheetData sheetId="488">
        <row r="9">
          <cell r="A9" t="str">
            <v>A</v>
          </cell>
        </row>
      </sheetData>
      <sheetData sheetId="489">
        <row r="9">
          <cell r="A9" t="str">
            <v>A</v>
          </cell>
        </row>
      </sheetData>
      <sheetData sheetId="490">
        <row r="9">
          <cell r="A9" t="str">
            <v>A</v>
          </cell>
        </row>
      </sheetData>
      <sheetData sheetId="491">
        <row r="9">
          <cell r="A9" t="str">
            <v>A</v>
          </cell>
        </row>
      </sheetData>
      <sheetData sheetId="492">
        <row r="9">
          <cell r="A9" t="str">
            <v>A</v>
          </cell>
        </row>
      </sheetData>
      <sheetData sheetId="493">
        <row r="9">
          <cell r="A9" t="str">
            <v>A</v>
          </cell>
        </row>
      </sheetData>
      <sheetData sheetId="494">
        <row r="9">
          <cell r="A9" t="str">
            <v>A</v>
          </cell>
        </row>
      </sheetData>
      <sheetData sheetId="495">
        <row r="9">
          <cell r="A9" t="str">
            <v>A</v>
          </cell>
        </row>
      </sheetData>
      <sheetData sheetId="496">
        <row r="9">
          <cell r="A9" t="str">
            <v>A</v>
          </cell>
        </row>
      </sheetData>
      <sheetData sheetId="497">
        <row r="9">
          <cell r="A9" t="str">
            <v>A</v>
          </cell>
        </row>
      </sheetData>
      <sheetData sheetId="498">
        <row r="9">
          <cell r="A9" t="str">
            <v>A</v>
          </cell>
        </row>
      </sheetData>
      <sheetData sheetId="499">
        <row r="9">
          <cell r="A9" t="str">
            <v>A</v>
          </cell>
        </row>
      </sheetData>
      <sheetData sheetId="500">
        <row r="9">
          <cell r="A9" t="str">
            <v>A</v>
          </cell>
        </row>
      </sheetData>
      <sheetData sheetId="501">
        <row r="9">
          <cell r="A9" t="str">
            <v>A</v>
          </cell>
        </row>
      </sheetData>
      <sheetData sheetId="502">
        <row r="9">
          <cell r="A9" t="str">
            <v>A</v>
          </cell>
        </row>
      </sheetData>
      <sheetData sheetId="503">
        <row r="9">
          <cell r="A9" t="str">
            <v>A</v>
          </cell>
        </row>
      </sheetData>
      <sheetData sheetId="504">
        <row r="9">
          <cell r="A9" t="str">
            <v>A</v>
          </cell>
        </row>
      </sheetData>
      <sheetData sheetId="505">
        <row r="9">
          <cell r="A9" t="str">
            <v>A</v>
          </cell>
        </row>
      </sheetData>
      <sheetData sheetId="506">
        <row r="9">
          <cell r="A9" t="str">
            <v>A</v>
          </cell>
        </row>
      </sheetData>
      <sheetData sheetId="507">
        <row r="9">
          <cell r="A9" t="str">
            <v>A</v>
          </cell>
        </row>
      </sheetData>
      <sheetData sheetId="508">
        <row r="9">
          <cell r="A9" t="str">
            <v>A</v>
          </cell>
        </row>
      </sheetData>
      <sheetData sheetId="509">
        <row r="9">
          <cell r="A9" t="str">
            <v>A</v>
          </cell>
        </row>
      </sheetData>
      <sheetData sheetId="510">
        <row r="9">
          <cell r="A9" t="str">
            <v>A</v>
          </cell>
        </row>
      </sheetData>
      <sheetData sheetId="511">
        <row r="9">
          <cell r="A9" t="str">
            <v>A</v>
          </cell>
        </row>
      </sheetData>
      <sheetData sheetId="512">
        <row r="9">
          <cell r="A9" t="str">
            <v>A</v>
          </cell>
        </row>
      </sheetData>
      <sheetData sheetId="513">
        <row r="9">
          <cell r="A9" t="str">
            <v>A</v>
          </cell>
        </row>
      </sheetData>
      <sheetData sheetId="514">
        <row r="9">
          <cell r="A9" t="str">
            <v>A</v>
          </cell>
        </row>
      </sheetData>
      <sheetData sheetId="515">
        <row r="9">
          <cell r="A9" t="str">
            <v>A</v>
          </cell>
        </row>
      </sheetData>
      <sheetData sheetId="516">
        <row r="9">
          <cell r="A9" t="str">
            <v>A</v>
          </cell>
        </row>
      </sheetData>
      <sheetData sheetId="517">
        <row r="9">
          <cell r="A9" t="str">
            <v>A</v>
          </cell>
        </row>
      </sheetData>
      <sheetData sheetId="518">
        <row r="9">
          <cell r="A9" t="str">
            <v>A</v>
          </cell>
        </row>
      </sheetData>
      <sheetData sheetId="519">
        <row r="9">
          <cell r="A9" t="str">
            <v>A</v>
          </cell>
        </row>
      </sheetData>
      <sheetData sheetId="520">
        <row r="9">
          <cell r="A9" t="str">
            <v>A</v>
          </cell>
        </row>
      </sheetData>
      <sheetData sheetId="521">
        <row r="9">
          <cell r="A9" t="str">
            <v>A</v>
          </cell>
        </row>
      </sheetData>
      <sheetData sheetId="522">
        <row r="9">
          <cell r="A9" t="str">
            <v>A</v>
          </cell>
        </row>
      </sheetData>
      <sheetData sheetId="523">
        <row r="9">
          <cell r="A9" t="str">
            <v>A</v>
          </cell>
        </row>
      </sheetData>
      <sheetData sheetId="524">
        <row r="9">
          <cell r="A9" t="str">
            <v>A</v>
          </cell>
        </row>
      </sheetData>
      <sheetData sheetId="525">
        <row r="9">
          <cell r="A9" t="str">
            <v>A</v>
          </cell>
        </row>
      </sheetData>
      <sheetData sheetId="526"/>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ow r="9">
          <cell r="A9" t="str">
            <v>A</v>
          </cell>
        </row>
      </sheetData>
      <sheetData sheetId="723">
        <row r="9">
          <cell r="A9" t="str">
            <v>A</v>
          </cell>
        </row>
      </sheetData>
      <sheetData sheetId="724">
        <row r="9">
          <cell r="A9" t="str">
            <v>A</v>
          </cell>
        </row>
      </sheetData>
      <sheetData sheetId="725">
        <row r="9">
          <cell r="A9" t="str">
            <v>A</v>
          </cell>
        </row>
      </sheetData>
      <sheetData sheetId="726">
        <row r="9">
          <cell r="A9" t="str">
            <v>A</v>
          </cell>
        </row>
      </sheetData>
      <sheetData sheetId="727">
        <row r="9">
          <cell r="A9" t="str">
            <v>A</v>
          </cell>
        </row>
      </sheetData>
      <sheetData sheetId="728">
        <row r="9">
          <cell r="A9" t="str">
            <v>A</v>
          </cell>
        </row>
      </sheetData>
      <sheetData sheetId="729">
        <row r="9">
          <cell r="A9" t="str">
            <v>A</v>
          </cell>
        </row>
      </sheetData>
      <sheetData sheetId="730">
        <row r="9">
          <cell r="A9" t="str">
            <v>A</v>
          </cell>
        </row>
      </sheetData>
      <sheetData sheetId="731">
        <row r="9">
          <cell r="A9" t="str">
            <v>A</v>
          </cell>
        </row>
      </sheetData>
      <sheetData sheetId="732">
        <row r="9">
          <cell r="A9" t="str">
            <v>A</v>
          </cell>
        </row>
      </sheetData>
      <sheetData sheetId="733">
        <row r="9">
          <cell r="A9" t="str">
            <v>A</v>
          </cell>
        </row>
      </sheetData>
      <sheetData sheetId="734">
        <row r="9">
          <cell r="A9" t="str">
            <v>A</v>
          </cell>
        </row>
      </sheetData>
      <sheetData sheetId="735">
        <row r="9">
          <cell r="A9" t="str">
            <v>A</v>
          </cell>
        </row>
      </sheetData>
      <sheetData sheetId="736">
        <row r="9">
          <cell r="A9" t="str">
            <v>A</v>
          </cell>
        </row>
      </sheetData>
      <sheetData sheetId="737">
        <row r="9">
          <cell r="A9" t="str">
            <v>A</v>
          </cell>
        </row>
      </sheetData>
      <sheetData sheetId="738">
        <row r="9">
          <cell r="A9" t="str">
            <v>A</v>
          </cell>
        </row>
      </sheetData>
      <sheetData sheetId="739">
        <row r="9">
          <cell r="A9" t="str">
            <v>A</v>
          </cell>
        </row>
      </sheetData>
      <sheetData sheetId="740">
        <row r="9">
          <cell r="A9" t="str">
            <v>A</v>
          </cell>
        </row>
      </sheetData>
      <sheetData sheetId="741">
        <row r="9">
          <cell r="A9" t="str">
            <v>A</v>
          </cell>
        </row>
      </sheetData>
      <sheetData sheetId="742">
        <row r="9">
          <cell r="A9" t="str">
            <v>A</v>
          </cell>
        </row>
      </sheetData>
      <sheetData sheetId="743">
        <row r="9">
          <cell r="A9" t="str">
            <v>A</v>
          </cell>
        </row>
      </sheetData>
      <sheetData sheetId="744">
        <row r="9">
          <cell r="A9" t="str">
            <v>A</v>
          </cell>
        </row>
      </sheetData>
      <sheetData sheetId="745">
        <row r="9">
          <cell r="A9" t="str">
            <v>A</v>
          </cell>
        </row>
      </sheetData>
      <sheetData sheetId="746">
        <row r="9">
          <cell r="A9" t="str">
            <v>A</v>
          </cell>
        </row>
      </sheetData>
      <sheetData sheetId="747">
        <row r="9">
          <cell r="A9" t="str">
            <v>A</v>
          </cell>
        </row>
      </sheetData>
      <sheetData sheetId="748">
        <row r="9">
          <cell r="A9" t="str">
            <v>A</v>
          </cell>
        </row>
      </sheetData>
      <sheetData sheetId="749">
        <row r="9">
          <cell r="A9" t="str">
            <v>A</v>
          </cell>
        </row>
      </sheetData>
      <sheetData sheetId="750">
        <row r="9">
          <cell r="A9" t="str">
            <v>A</v>
          </cell>
        </row>
      </sheetData>
      <sheetData sheetId="751">
        <row r="9">
          <cell r="A9" t="str">
            <v>A</v>
          </cell>
        </row>
      </sheetData>
      <sheetData sheetId="752">
        <row r="9">
          <cell r="A9" t="str">
            <v>A</v>
          </cell>
        </row>
      </sheetData>
      <sheetData sheetId="753">
        <row r="9">
          <cell r="A9" t="str">
            <v>A</v>
          </cell>
        </row>
      </sheetData>
      <sheetData sheetId="754">
        <row r="9">
          <cell r="A9" t="str">
            <v>A</v>
          </cell>
        </row>
      </sheetData>
      <sheetData sheetId="755">
        <row r="9">
          <cell r="A9" t="str">
            <v>A</v>
          </cell>
        </row>
      </sheetData>
      <sheetData sheetId="756">
        <row r="9">
          <cell r="A9" t="str">
            <v>A</v>
          </cell>
        </row>
      </sheetData>
      <sheetData sheetId="757">
        <row r="9">
          <cell r="A9" t="str">
            <v>A</v>
          </cell>
        </row>
      </sheetData>
      <sheetData sheetId="758">
        <row r="9">
          <cell r="A9" t="str">
            <v>A</v>
          </cell>
        </row>
      </sheetData>
      <sheetData sheetId="759">
        <row r="9">
          <cell r="A9" t="str">
            <v>A</v>
          </cell>
        </row>
      </sheetData>
      <sheetData sheetId="760">
        <row r="9">
          <cell r="A9" t="str">
            <v>A</v>
          </cell>
        </row>
      </sheetData>
      <sheetData sheetId="761">
        <row r="9">
          <cell r="A9" t="str">
            <v>A</v>
          </cell>
        </row>
      </sheetData>
      <sheetData sheetId="762">
        <row r="9">
          <cell r="A9" t="str">
            <v>A</v>
          </cell>
        </row>
      </sheetData>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ow r="9">
          <cell r="A9" t="str">
            <v>A</v>
          </cell>
        </row>
      </sheetData>
      <sheetData sheetId="792">
        <row r="9">
          <cell r="A9" t="str">
            <v>A</v>
          </cell>
        </row>
      </sheetData>
      <sheetData sheetId="793">
        <row r="9">
          <cell r="A9" t="str">
            <v>A</v>
          </cell>
        </row>
      </sheetData>
      <sheetData sheetId="794">
        <row r="9">
          <cell r="A9" t="str">
            <v>A</v>
          </cell>
        </row>
      </sheetData>
      <sheetData sheetId="795">
        <row r="9">
          <cell r="A9" t="str">
            <v>A</v>
          </cell>
        </row>
      </sheetData>
      <sheetData sheetId="796">
        <row r="9">
          <cell r="A9" t="str">
            <v>A</v>
          </cell>
        </row>
      </sheetData>
      <sheetData sheetId="797">
        <row r="9">
          <cell r="A9" t="str">
            <v>A</v>
          </cell>
        </row>
      </sheetData>
      <sheetData sheetId="798">
        <row r="9">
          <cell r="A9" t="str">
            <v>A</v>
          </cell>
        </row>
      </sheetData>
      <sheetData sheetId="799">
        <row r="9">
          <cell r="A9" t="str">
            <v>A</v>
          </cell>
        </row>
      </sheetData>
      <sheetData sheetId="800">
        <row r="9">
          <cell r="A9" t="str">
            <v>A</v>
          </cell>
        </row>
      </sheetData>
      <sheetData sheetId="801">
        <row r="9">
          <cell r="A9" t="str">
            <v>A</v>
          </cell>
        </row>
      </sheetData>
      <sheetData sheetId="802">
        <row r="9">
          <cell r="A9" t="str">
            <v>A</v>
          </cell>
        </row>
      </sheetData>
      <sheetData sheetId="803">
        <row r="9">
          <cell r="A9" t="str">
            <v>A</v>
          </cell>
        </row>
      </sheetData>
      <sheetData sheetId="804">
        <row r="9">
          <cell r="A9" t="str">
            <v>A</v>
          </cell>
        </row>
      </sheetData>
      <sheetData sheetId="805">
        <row r="9">
          <cell r="A9" t="str">
            <v>A</v>
          </cell>
        </row>
      </sheetData>
      <sheetData sheetId="806">
        <row r="9">
          <cell r="A9" t="str">
            <v>A</v>
          </cell>
        </row>
      </sheetData>
      <sheetData sheetId="807">
        <row r="9">
          <cell r="A9" t="str">
            <v>A</v>
          </cell>
        </row>
      </sheetData>
      <sheetData sheetId="808">
        <row r="9">
          <cell r="A9" t="str">
            <v>A</v>
          </cell>
        </row>
      </sheetData>
      <sheetData sheetId="809">
        <row r="9">
          <cell r="A9" t="str">
            <v>A</v>
          </cell>
        </row>
      </sheetData>
      <sheetData sheetId="810">
        <row r="9">
          <cell r="A9" t="str">
            <v>A</v>
          </cell>
        </row>
      </sheetData>
      <sheetData sheetId="811">
        <row r="9">
          <cell r="A9" t="str">
            <v>A</v>
          </cell>
        </row>
      </sheetData>
      <sheetData sheetId="812">
        <row r="9">
          <cell r="A9" t="str">
            <v>A</v>
          </cell>
        </row>
      </sheetData>
      <sheetData sheetId="813">
        <row r="9">
          <cell r="A9" t="str">
            <v>A</v>
          </cell>
        </row>
      </sheetData>
      <sheetData sheetId="814">
        <row r="9">
          <cell r="A9" t="str">
            <v>A</v>
          </cell>
        </row>
      </sheetData>
      <sheetData sheetId="815">
        <row r="9">
          <cell r="A9" t="str">
            <v>A</v>
          </cell>
        </row>
      </sheetData>
      <sheetData sheetId="816">
        <row r="9">
          <cell r="A9" t="str">
            <v>A</v>
          </cell>
        </row>
      </sheetData>
      <sheetData sheetId="817">
        <row r="9">
          <cell r="A9" t="str">
            <v>A</v>
          </cell>
        </row>
      </sheetData>
      <sheetData sheetId="818">
        <row r="9">
          <cell r="A9" t="str">
            <v>A</v>
          </cell>
        </row>
      </sheetData>
      <sheetData sheetId="819">
        <row r="9">
          <cell r="A9" t="str">
            <v>A</v>
          </cell>
        </row>
      </sheetData>
      <sheetData sheetId="820">
        <row r="9">
          <cell r="A9" t="str">
            <v>A</v>
          </cell>
        </row>
      </sheetData>
      <sheetData sheetId="821">
        <row r="9">
          <cell r="A9" t="str">
            <v>A</v>
          </cell>
        </row>
      </sheetData>
      <sheetData sheetId="822">
        <row r="9">
          <cell r="A9" t="str">
            <v>A</v>
          </cell>
        </row>
      </sheetData>
      <sheetData sheetId="823">
        <row r="9">
          <cell r="A9" t="str">
            <v>A</v>
          </cell>
        </row>
      </sheetData>
      <sheetData sheetId="824">
        <row r="9">
          <cell r="A9" t="str">
            <v>A</v>
          </cell>
        </row>
      </sheetData>
      <sheetData sheetId="825">
        <row r="9">
          <cell r="A9" t="str">
            <v>A</v>
          </cell>
        </row>
      </sheetData>
      <sheetData sheetId="826">
        <row r="9">
          <cell r="A9" t="str">
            <v>A</v>
          </cell>
        </row>
      </sheetData>
      <sheetData sheetId="827">
        <row r="9">
          <cell r="A9" t="str">
            <v>A</v>
          </cell>
        </row>
      </sheetData>
      <sheetData sheetId="828">
        <row r="9">
          <cell r="A9" t="str">
            <v>A</v>
          </cell>
        </row>
      </sheetData>
      <sheetData sheetId="829">
        <row r="9">
          <cell r="A9" t="str">
            <v>A</v>
          </cell>
        </row>
      </sheetData>
      <sheetData sheetId="830">
        <row r="9">
          <cell r="A9" t="str">
            <v>A</v>
          </cell>
        </row>
      </sheetData>
      <sheetData sheetId="831">
        <row r="9">
          <cell r="A9" t="str">
            <v>A</v>
          </cell>
        </row>
      </sheetData>
      <sheetData sheetId="832">
        <row r="9">
          <cell r="A9" t="str">
            <v>A</v>
          </cell>
        </row>
      </sheetData>
      <sheetData sheetId="833">
        <row r="9">
          <cell r="A9" t="str">
            <v>A</v>
          </cell>
        </row>
      </sheetData>
      <sheetData sheetId="834">
        <row r="9">
          <cell r="A9" t="str">
            <v>A</v>
          </cell>
        </row>
      </sheetData>
      <sheetData sheetId="835">
        <row r="9">
          <cell r="A9" t="str">
            <v>A</v>
          </cell>
        </row>
      </sheetData>
      <sheetData sheetId="836">
        <row r="9">
          <cell r="A9" t="str">
            <v>A</v>
          </cell>
        </row>
      </sheetData>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efreshError="1"/>
      <sheetData sheetId="859" refreshError="1"/>
      <sheetData sheetId="860" refreshError="1"/>
      <sheetData sheetId="861" refreshError="1"/>
      <sheetData sheetId="862" refreshError="1"/>
      <sheetData sheetId="863" refreshError="1"/>
      <sheetData sheetId="864"/>
      <sheetData sheetId="865" refreshError="1"/>
      <sheetData sheetId="866" refreshError="1"/>
      <sheetData sheetId="867" refreshError="1"/>
      <sheetData sheetId="868" refreshError="1"/>
      <sheetData sheetId="869" refreshError="1"/>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sheetData sheetId="990"/>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ow r="9">
          <cell r="A9" t="str">
            <v>A</v>
          </cell>
        </row>
      </sheetData>
      <sheetData sheetId="1043">
        <row r="9">
          <cell r="A9" t="str">
            <v>A</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sheetData sheetId="1096"/>
      <sheetData sheetId="1097"/>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sheetData sheetId="1172"/>
      <sheetData sheetId="1173"/>
      <sheetData sheetId="1174"/>
      <sheetData sheetId="1175"/>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ow r="9">
          <cell r="A9" t="str">
            <v>A</v>
          </cell>
        </row>
      </sheetData>
      <sheetData sheetId="1296">
        <row r="9">
          <cell r="A9" t="str">
            <v>A</v>
          </cell>
        </row>
      </sheetData>
      <sheetData sheetId="1297">
        <row r="9">
          <cell r="A9" t="str">
            <v>A</v>
          </cell>
        </row>
      </sheetData>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sheetData sheetId="1309"/>
      <sheetData sheetId="1310"/>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ow r="9">
          <cell r="A9" t="str">
            <v>A</v>
          </cell>
        </row>
      </sheetData>
      <sheetData sheetId="1320">
        <row r="9">
          <cell r="A9" t="str">
            <v>A</v>
          </cell>
        </row>
      </sheetData>
      <sheetData sheetId="1321">
        <row r="9">
          <cell r="A9" t="str">
            <v>A</v>
          </cell>
        </row>
      </sheetData>
      <sheetData sheetId="1322">
        <row r="9">
          <cell r="A9" t="str">
            <v>A</v>
          </cell>
        </row>
      </sheetData>
      <sheetData sheetId="1323">
        <row r="9">
          <cell r="A9" t="str">
            <v>A</v>
          </cell>
        </row>
      </sheetData>
      <sheetData sheetId="1324" refreshError="1"/>
      <sheetData sheetId="1325" refreshError="1"/>
      <sheetData sheetId="1326" refreshError="1"/>
      <sheetData sheetId="1327" refreshError="1"/>
      <sheetData sheetId="1328" refreshError="1"/>
      <sheetData sheetId="1329" refreshError="1"/>
      <sheetData sheetId="1330" refreshError="1"/>
      <sheetData sheetId="1331">
        <row r="9">
          <cell r="A9" t="str">
            <v>A</v>
          </cell>
        </row>
      </sheetData>
      <sheetData sheetId="1332">
        <row r="9">
          <cell r="A9" t="str">
            <v>A</v>
          </cell>
        </row>
      </sheetData>
      <sheetData sheetId="1333">
        <row r="9">
          <cell r="A9" t="str">
            <v>A</v>
          </cell>
        </row>
      </sheetData>
      <sheetData sheetId="1334">
        <row r="9">
          <cell r="A9" t="str">
            <v>A</v>
          </cell>
        </row>
      </sheetData>
      <sheetData sheetId="1335">
        <row r="9">
          <cell r="A9" t="str">
            <v>A</v>
          </cell>
        </row>
      </sheetData>
      <sheetData sheetId="1336">
        <row r="9">
          <cell r="A9" t="str">
            <v>A</v>
          </cell>
        </row>
      </sheetData>
      <sheetData sheetId="1337">
        <row r="9">
          <cell r="A9" t="str">
            <v>A</v>
          </cell>
        </row>
      </sheetData>
      <sheetData sheetId="1338">
        <row r="9">
          <cell r="A9" t="str">
            <v>A</v>
          </cell>
        </row>
      </sheetData>
      <sheetData sheetId="1339">
        <row r="9">
          <cell r="A9" t="str">
            <v>A</v>
          </cell>
        </row>
      </sheetData>
      <sheetData sheetId="1340">
        <row r="9">
          <cell r="A9" t="str">
            <v>A</v>
          </cell>
        </row>
      </sheetData>
      <sheetData sheetId="1341">
        <row r="9">
          <cell r="A9" t="str">
            <v>A</v>
          </cell>
        </row>
      </sheetData>
      <sheetData sheetId="1342">
        <row r="9">
          <cell r="A9" t="str">
            <v>A</v>
          </cell>
        </row>
      </sheetData>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ow r="9">
          <cell r="A9" t="str">
            <v>A</v>
          </cell>
        </row>
      </sheetData>
      <sheetData sheetId="1349">
        <row r="9">
          <cell r="A9" t="str">
            <v>A</v>
          </cell>
        </row>
      </sheetData>
      <sheetData sheetId="1350" refreshError="1"/>
      <sheetData sheetId="1351" refreshError="1"/>
      <sheetData sheetId="1352"/>
      <sheetData sheetId="1353"/>
      <sheetData sheetId="1354">
        <row r="9">
          <cell r="A9" t="str">
            <v>A</v>
          </cell>
        </row>
      </sheetData>
      <sheetData sheetId="1355" refreshError="1"/>
      <sheetData sheetId="1356" refreshError="1"/>
      <sheetData sheetId="1357" refreshError="1"/>
      <sheetData sheetId="1358" refreshError="1"/>
      <sheetData sheetId="1359" refreshError="1"/>
      <sheetData sheetId="1360" refreshError="1"/>
      <sheetData sheetId="1361" refreshError="1"/>
      <sheetData sheetId="1362"/>
      <sheetData sheetId="1363" refreshError="1"/>
      <sheetData sheetId="1364"/>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ow r="9">
          <cell r="A9" t="str">
            <v>A</v>
          </cell>
        </row>
      </sheetData>
      <sheetData sheetId="1376"/>
      <sheetData sheetId="1377"/>
      <sheetData sheetId="1378">
        <row r="9">
          <cell r="A9" t="str">
            <v>A</v>
          </cell>
        </row>
      </sheetData>
      <sheetData sheetId="1379" refreshError="1"/>
      <sheetData sheetId="1380">
        <row r="9">
          <cell r="A9" t="str">
            <v>A</v>
          </cell>
        </row>
      </sheetData>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9">
          <cell r="A9" t="str">
            <v>A</v>
          </cell>
        </row>
      </sheetData>
      <sheetData sheetId="1391">
        <row r="9">
          <cell r="A9" t="str">
            <v>A</v>
          </cell>
        </row>
      </sheetData>
      <sheetData sheetId="1392" refreshError="1"/>
      <sheetData sheetId="1393" refreshError="1"/>
      <sheetData sheetId="1394" refreshError="1"/>
      <sheetData sheetId="1395">
        <row r="9">
          <cell r="A9" t="str">
            <v>A</v>
          </cell>
        </row>
      </sheetData>
      <sheetData sheetId="1396">
        <row r="9">
          <cell r="A9" t="str">
            <v>A</v>
          </cell>
        </row>
      </sheetData>
      <sheetData sheetId="1397">
        <row r="9">
          <cell r="A9" t="str">
            <v>A</v>
          </cell>
        </row>
      </sheetData>
      <sheetData sheetId="1398">
        <row r="9">
          <cell r="A9" t="str">
            <v>A</v>
          </cell>
        </row>
      </sheetData>
      <sheetData sheetId="1399">
        <row r="9">
          <cell r="A9" t="str">
            <v>A</v>
          </cell>
        </row>
      </sheetData>
      <sheetData sheetId="1400">
        <row r="9">
          <cell r="A9" t="str">
            <v>A</v>
          </cell>
        </row>
      </sheetData>
      <sheetData sheetId="1401">
        <row r="9">
          <cell r="A9" t="str">
            <v>A</v>
          </cell>
        </row>
      </sheetData>
      <sheetData sheetId="1402">
        <row r="9">
          <cell r="A9" t="str">
            <v>A</v>
          </cell>
        </row>
      </sheetData>
      <sheetData sheetId="1403">
        <row r="9">
          <cell r="A9" t="str">
            <v>A</v>
          </cell>
        </row>
      </sheetData>
      <sheetData sheetId="1404">
        <row r="9">
          <cell r="A9" t="str">
            <v>A</v>
          </cell>
        </row>
      </sheetData>
      <sheetData sheetId="1405">
        <row r="9">
          <cell r="A9" t="str">
            <v>A</v>
          </cell>
        </row>
      </sheetData>
      <sheetData sheetId="1406">
        <row r="9">
          <cell r="A9" t="str">
            <v>A</v>
          </cell>
        </row>
      </sheetData>
      <sheetData sheetId="1407">
        <row r="9">
          <cell r="A9" t="str">
            <v>A</v>
          </cell>
        </row>
      </sheetData>
      <sheetData sheetId="1408">
        <row r="9">
          <cell r="A9" t="str">
            <v>A</v>
          </cell>
        </row>
      </sheetData>
      <sheetData sheetId="1409">
        <row r="9">
          <cell r="A9" t="str">
            <v>A</v>
          </cell>
        </row>
      </sheetData>
      <sheetData sheetId="1410">
        <row r="9">
          <cell r="A9" t="str">
            <v>A</v>
          </cell>
        </row>
      </sheetData>
      <sheetData sheetId="1411">
        <row r="9">
          <cell r="A9" t="str">
            <v>A</v>
          </cell>
        </row>
      </sheetData>
      <sheetData sheetId="1412">
        <row r="9">
          <cell r="A9" t="str">
            <v>A</v>
          </cell>
        </row>
      </sheetData>
      <sheetData sheetId="1413">
        <row r="9">
          <cell r="A9" t="str">
            <v>A</v>
          </cell>
        </row>
      </sheetData>
      <sheetData sheetId="1414">
        <row r="9">
          <cell r="A9" t="str">
            <v>A</v>
          </cell>
        </row>
      </sheetData>
      <sheetData sheetId="1415">
        <row r="9">
          <cell r="A9" t="str">
            <v>A</v>
          </cell>
        </row>
      </sheetData>
      <sheetData sheetId="1416">
        <row r="9">
          <cell r="A9" t="str">
            <v>A</v>
          </cell>
        </row>
      </sheetData>
      <sheetData sheetId="1417">
        <row r="9">
          <cell r="A9" t="str">
            <v>A</v>
          </cell>
        </row>
      </sheetData>
      <sheetData sheetId="1418">
        <row r="9">
          <cell r="A9" t="str">
            <v>A</v>
          </cell>
        </row>
      </sheetData>
      <sheetData sheetId="1419">
        <row r="9">
          <cell r="A9" t="str">
            <v>A</v>
          </cell>
        </row>
      </sheetData>
      <sheetData sheetId="1420">
        <row r="9">
          <cell r="A9" t="str">
            <v>A</v>
          </cell>
        </row>
      </sheetData>
      <sheetData sheetId="1421">
        <row r="9">
          <cell r="A9" t="str">
            <v>A</v>
          </cell>
        </row>
      </sheetData>
      <sheetData sheetId="1422">
        <row r="9">
          <cell r="A9" t="str">
            <v>A</v>
          </cell>
        </row>
      </sheetData>
      <sheetData sheetId="1423">
        <row r="9">
          <cell r="A9" t="str">
            <v>A</v>
          </cell>
        </row>
      </sheetData>
      <sheetData sheetId="1424">
        <row r="9">
          <cell r="A9" t="str">
            <v>A</v>
          </cell>
        </row>
      </sheetData>
      <sheetData sheetId="1425">
        <row r="9">
          <cell r="A9" t="str">
            <v>A</v>
          </cell>
        </row>
      </sheetData>
      <sheetData sheetId="1426">
        <row r="9">
          <cell r="A9" t="str">
            <v>A</v>
          </cell>
        </row>
      </sheetData>
      <sheetData sheetId="1427">
        <row r="9">
          <cell r="A9" t="str">
            <v>A</v>
          </cell>
        </row>
      </sheetData>
      <sheetData sheetId="1428">
        <row r="9">
          <cell r="A9" t="str">
            <v>A</v>
          </cell>
        </row>
      </sheetData>
      <sheetData sheetId="1429">
        <row r="9">
          <cell r="A9" t="str">
            <v>A</v>
          </cell>
        </row>
      </sheetData>
      <sheetData sheetId="1430">
        <row r="9">
          <cell r="A9" t="str">
            <v>A</v>
          </cell>
        </row>
      </sheetData>
      <sheetData sheetId="1431">
        <row r="9">
          <cell r="A9" t="str">
            <v>A</v>
          </cell>
        </row>
      </sheetData>
      <sheetData sheetId="1432">
        <row r="9">
          <cell r="A9" t="str">
            <v>A</v>
          </cell>
        </row>
      </sheetData>
      <sheetData sheetId="1433">
        <row r="9">
          <cell r="A9" t="str">
            <v>A</v>
          </cell>
        </row>
      </sheetData>
      <sheetData sheetId="1434">
        <row r="9">
          <cell r="A9" t="str">
            <v>A</v>
          </cell>
        </row>
      </sheetData>
      <sheetData sheetId="1435">
        <row r="9">
          <cell r="A9" t="str">
            <v>A</v>
          </cell>
        </row>
      </sheetData>
      <sheetData sheetId="1436">
        <row r="9">
          <cell r="A9" t="str">
            <v>A</v>
          </cell>
        </row>
      </sheetData>
      <sheetData sheetId="1437">
        <row r="9">
          <cell r="A9" t="str">
            <v>A</v>
          </cell>
        </row>
      </sheetData>
      <sheetData sheetId="1438">
        <row r="9">
          <cell r="A9" t="str">
            <v>A</v>
          </cell>
        </row>
      </sheetData>
      <sheetData sheetId="1439">
        <row r="9">
          <cell r="A9" t="str">
            <v>A</v>
          </cell>
        </row>
      </sheetData>
      <sheetData sheetId="1440">
        <row r="9">
          <cell r="A9" t="str">
            <v>A</v>
          </cell>
        </row>
      </sheetData>
      <sheetData sheetId="1441">
        <row r="9">
          <cell r="A9" t="str">
            <v>A</v>
          </cell>
        </row>
      </sheetData>
      <sheetData sheetId="1442">
        <row r="9">
          <cell r="A9" t="str">
            <v>A</v>
          </cell>
        </row>
      </sheetData>
      <sheetData sheetId="1443">
        <row r="9">
          <cell r="A9" t="str">
            <v>A</v>
          </cell>
        </row>
      </sheetData>
      <sheetData sheetId="1444">
        <row r="9">
          <cell r="A9" t="str">
            <v>A</v>
          </cell>
        </row>
      </sheetData>
      <sheetData sheetId="1445">
        <row r="9">
          <cell r="A9" t="str">
            <v>A</v>
          </cell>
        </row>
      </sheetData>
      <sheetData sheetId="1446">
        <row r="9">
          <cell r="A9" t="str">
            <v>A</v>
          </cell>
        </row>
      </sheetData>
      <sheetData sheetId="1447">
        <row r="9">
          <cell r="A9" t="str">
            <v>A</v>
          </cell>
        </row>
      </sheetData>
      <sheetData sheetId="1448">
        <row r="9">
          <cell r="A9" t="str">
            <v>A</v>
          </cell>
        </row>
      </sheetData>
      <sheetData sheetId="1449">
        <row r="9">
          <cell r="A9" t="str">
            <v>A</v>
          </cell>
        </row>
      </sheetData>
      <sheetData sheetId="1450">
        <row r="9">
          <cell r="A9" t="str">
            <v>A</v>
          </cell>
        </row>
      </sheetData>
      <sheetData sheetId="1451">
        <row r="9">
          <cell r="A9" t="str">
            <v>A</v>
          </cell>
        </row>
      </sheetData>
      <sheetData sheetId="1452">
        <row r="9">
          <cell r="A9" t="str">
            <v>A</v>
          </cell>
        </row>
      </sheetData>
      <sheetData sheetId="1453">
        <row r="9">
          <cell r="A9" t="str">
            <v>A</v>
          </cell>
        </row>
      </sheetData>
      <sheetData sheetId="1454">
        <row r="9">
          <cell r="A9" t="str">
            <v>A</v>
          </cell>
        </row>
      </sheetData>
      <sheetData sheetId="1455">
        <row r="9">
          <cell r="A9" t="str">
            <v>A</v>
          </cell>
        </row>
      </sheetData>
      <sheetData sheetId="1456">
        <row r="9">
          <cell r="A9" t="str">
            <v>A</v>
          </cell>
        </row>
      </sheetData>
      <sheetData sheetId="1457">
        <row r="9">
          <cell r="A9" t="str">
            <v>A</v>
          </cell>
        </row>
      </sheetData>
      <sheetData sheetId="1458">
        <row r="9">
          <cell r="A9" t="str">
            <v>A</v>
          </cell>
        </row>
      </sheetData>
      <sheetData sheetId="1459">
        <row r="9">
          <cell r="A9" t="str">
            <v>A</v>
          </cell>
        </row>
      </sheetData>
      <sheetData sheetId="1460">
        <row r="9">
          <cell r="A9" t="str">
            <v>A</v>
          </cell>
        </row>
      </sheetData>
      <sheetData sheetId="1461">
        <row r="9">
          <cell r="A9" t="str">
            <v>A</v>
          </cell>
        </row>
      </sheetData>
      <sheetData sheetId="1462">
        <row r="9">
          <cell r="A9" t="str">
            <v>A</v>
          </cell>
        </row>
      </sheetData>
      <sheetData sheetId="1463">
        <row r="9">
          <cell r="A9" t="str">
            <v>A</v>
          </cell>
        </row>
      </sheetData>
      <sheetData sheetId="1464">
        <row r="9">
          <cell r="A9" t="str">
            <v>A</v>
          </cell>
        </row>
      </sheetData>
      <sheetData sheetId="1465">
        <row r="9">
          <cell r="A9" t="str">
            <v>A</v>
          </cell>
        </row>
      </sheetData>
      <sheetData sheetId="1466">
        <row r="9">
          <cell r="A9" t="str">
            <v>A</v>
          </cell>
        </row>
      </sheetData>
      <sheetData sheetId="1467">
        <row r="9">
          <cell r="A9" t="str">
            <v>A</v>
          </cell>
        </row>
      </sheetData>
      <sheetData sheetId="1468">
        <row r="9">
          <cell r="A9" t="str">
            <v>A</v>
          </cell>
        </row>
      </sheetData>
      <sheetData sheetId="1469">
        <row r="9">
          <cell r="A9" t="str">
            <v>A</v>
          </cell>
        </row>
      </sheetData>
      <sheetData sheetId="1470">
        <row r="9">
          <cell r="A9" t="str">
            <v>A</v>
          </cell>
        </row>
      </sheetData>
      <sheetData sheetId="1471">
        <row r="9">
          <cell r="A9" t="str">
            <v>A</v>
          </cell>
        </row>
      </sheetData>
      <sheetData sheetId="1472">
        <row r="9">
          <cell r="A9" t="str">
            <v>A</v>
          </cell>
        </row>
      </sheetData>
      <sheetData sheetId="1473">
        <row r="9">
          <cell r="A9" t="str">
            <v>A</v>
          </cell>
        </row>
      </sheetData>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ow r="9">
          <cell r="A9" t="str">
            <v>A</v>
          </cell>
        </row>
      </sheetData>
      <sheetData sheetId="1481">
        <row r="9">
          <cell r="A9" t="str">
            <v>A</v>
          </cell>
        </row>
      </sheetData>
      <sheetData sheetId="1482">
        <row r="9">
          <cell r="A9" t="str">
            <v>A</v>
          </cell>
        </row>
      </sheetData>
      <sheetData sheetId="1483">
        <row r="9">
          <cell r="A9" t="str">
            <v>A</v>
          </cell>
        </row>
      </sheetData>
      <sheetData sheetId="1484">
        <row r="9">
          <cell r="A9" t="str">
            <v>A</v>
          </cell>
        </row>
      </sheetData>
      <sheetData sheetId="1485">
        <row r="9">
          <cell r="A9" t="str">
            <v>A</v>
          </cell>
        </row>
      </sheetData>
      <sheetData sheetId="1486">
        <row r="9">
          <cell r="A9" t="str">
            <v>A</v>
          </cell>
        </row>
      </sheetData>
      <sheetData sheetId="1487">
        <row r="9">
          <cell r="A9" t="str">
            <v>A</v>
          </cell>
        </row>
      </sheetData>
      <sheetData sheetId="1488">
        <row r="9">
          <cell r="A9" t="str">
            <v>A</v>
          </cell>
        </row>
      </sheetData>
      <sheetData sheetId="1489">
        <row r="9">
          <cell r="A9" t="str">
            <v>A</v>
          </cell>
        </row>
      </sheetData>
      <sheetData sheetId="1490">
        <row r="9">
          <cell r="A9" t="str">
            <v>A</v>
          </cell>
        </row>
      </sheetData>
      <sheetData sheetId="1491">
        <row r="9">
          <cell r="A9" t="str">
            <v>A</v>
          </cell>
        </row>
      </sheetData>
      <sheetData sheetId="1492">
        <row r="9">
          <cell r="A9" t="str">
            <v>A</v>
          </cell>
        </row>
      </sheetData>
      <sheetData sheetId="1493">
        <row r="9">
          <cell r="A9" t="str">
            <v>A</v>
          </cell>
        </row>
      </sheetData>
      <sheetData sheetId="1494">
        <row r="9">
          <cell r="A9" t="str">
            <v>A</v>
          </cell>
        </row>
      </sheetData>
      <sheetData sheetId="1495">
        <row r="9">
          <cell r="A9" t="str">
            <v>A</v>
          </cell>
        </row>
      </sheetData>
      <sheetData sheetId="1496">
        <row r="9">
          <cell r="A9" t="str">
            <v>A</v>
          </cell>
        </row>
      </sheetData>
      <sheetData sheetId="1497">
        <row r="9">
          <cell r="A9" t="str">
            <v>A</v>
          </cell>
        </row>
      </sheetData>
      <sheetData sheetId="1498">
        <row r="9">
          <cell r="A9" t="str">
            <v>A</v>
          </cell>
        </row>
      </sheetData>
      <sheetData sheetId="1499">
        <row r="9">
          <cell r="A9" t="str">
            <v>A</v>
          </cell>
        </row>
      </sheetData>
      <sheetData sheetId="1500">
        <row r="9">
          <cell r="A9" t="str">
            <v>A</v>
          </cell>
        </row>
      </sheetData>
      <sheetData sheetId="1501">
        <row r="9">
          <cell r="A9" t="str">
            <v>A</v>
          </cell>
        </row>
      </sheetData>
      <sheetData sheetId="1502">
        <row r="9">
          <cell r="A9" t="str">
            <v>A</v>
          </cell>
        </row>
      </sheetData>
      <sheetData sheetId="1503">
        <row r="9">
          <cell r="A9" t="str">
            <v>A</v>
          </cell>
        </row>
      </sheetData>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ow r="9">
          <cell r="A9" t="str">
            <v>A</v>
          </cell>
        </row>
      </sheetData>
      <sheetData sheetId="1518">
        <row r="9">
          <cell r="A9" t="str">
            <v>A</v>
          </cell>
        </row>
      </sheetData>
      <sheetData sheetId="1519">
        <row r="9">
          <cell r="A9" t="str">
            <v>A</v>
          </cell>
        </row>
      </sheetData>
      <sheetData sheetId="1520">
        <row r="9">
          <cell r="A9" t="str">
            <v>A</v>
          </cell>
        </row>
      </sheetData>
      <sheetData sheetId="1521">
        <row r="9">
          <cell r="A9" t="str">
            <v>A</v>
          </cell>
        </row>
      </sheetData>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efreshError="1"/>
      <sheetData sheetId="1598" refreshError="1"/>
      <sheetData sheetId="1599" refreshError="1"/>
      <sheetData sheetId="1600" refreshError="1"/>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efreshError="1"/>
      <sheetData sheetId="1723" refreshError="1"/>
      <sheetData sheetId="1724" refreshError="1"/>
      <sheetData sheetId="1725">
        <row r="9">
          <cell r="A9" t="str">
            <v>A</v>
          </cell>
        </row>
      </sheetData>
      <sheetData sheetId="1726" refreshError="1"/>
      <sheetData sheetId="1727">
        <row r="9">
          <cell r="A9" t="str">
            <v>A</v>
          </cell>
        </row>
      </sheetData>
      <sheetData sheetId="1728">
        <row r="9">
          <cell r="A9" t="str">
            <v>A</v>
          </cell>
        </row>
      </sheetData>
      <sheetData sheetId="1729">
        <row r="9">
          <cell r="A9" t="str">
            <v>A</v>
          </cell>
        </row>
      </sheetData>
      <sheetData sheetId="1730" refreshError="1"/>
      <sheetData sheetId="1731" refreshError="1"/>
      <sheetData sheetId="1732" refreshError="1"/>
      <sheetData sheetId="1733" refreshError="1"/>
      <sheetData sheetId="1734" refreshError="1"/>
      <sheetData sheetId="1735" refreshError="1"/>
      <sheetData sheetId="1736" refreshError="1"/>
      <sheetData sheetId="1737">
        <row r="9">
          <cell r="A9" t="str">
            <v>A</v>
          </cell>
        </row>
      </sheetData>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ow r="9">
          <cell r="A9" t="str">
            <v>A</v>
          </cell>
        </row>
      </sheetData>
      <sheetData sheetId="1776">
        <row r="9">
          <cell r="A9" t="str">
            <v>A</v>
          </cell>
        </row>
      </sheetData>
      <sheetData sheetId="1777" refreshError="1"/>
      <sheetData sheetId="1778" refreshError="1"/>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ow r="9">
          <cell r="A9" t="str">
            <v>A</v>
          </cell>
        </row>
      </sheetData>
      <sheetData sheetId="1845">
        <row r="9">
          <cell r="A9" t="str">
            <v>A</v>
          </cell>
        </row>
      </sheetData>
      <sheetData sheetId="1846">
        <row r="9">
          <cell r="A9" t="str">
            <v>A</v>
          </cell>
        </row>
      </sheetData>
      <sheetData sheetId="1847">
        <row r="9">
          <cell r="A9" t="str">
            <v>A</v>
          </cell>
        </row>
      </sheetData>
      <sheetData sheetId="1848">
        <row r="9">
          <cell r="A9" t="str">
            <v>A</v>
          </cell>
        </row>
      </sheetData>
      <sheetData sheetId="1849">
        <row r="9">
          <cell r="A9" t="str">
            <v>A</v>
          </cell>
        </row>
      </sheetData>
      <sheetData sheetId="1850">
        <row r="9">
          <cell r="A9" t="str">
            <v>A</v>
          </cell>
        </row>
      </sheetData>
      <sheetData sheetId="1851">
        <row r="9">
          <cell r="A9" t="str">
            <v>A</v>
          </cell>
        </row>
      </sheetData>
      <sheetData sheetId="1852">
        <row r="9">
          <cell r="A9" t="str">
            <v>A</v>
          </cell>
        </row>
      </sheetData>
      <sheetData sheetId="1853">
        <row r="9">
          <cell r="A9" t="str">
            <v>A</v>
          </cell>
        </row>
      </sheetData>
      <sheetData sheetId="1854">
        <row r="9">
          <cell r="A9" t="str">
            <v>A</v>
          </cell>
        </row>
      </sheetData>
      <sheetData sheetId="1855">
        <row r="9">
          <cell r="A9" t="str">
            <v>A</v>
          </cell>
        </row>
      </sheetData>
      <sheetData sheetId="1856">
        <row r="9">
          <cell r="A9" t="str">
            <v>A</v>
          </cell>
        </row>
      </sheetData>
      <sheetData sheetId="1857">
        <row r="9">
          <cell r="A9" t="str">
            <v>A</v>
          </cell>
        </row>
      </sheetData>
      <sheetData sheetId="1858">
        <row r="9">
          <cell r="A9" t="str">
            <v>A</v>
          </cell>
        </row>
      </sheetData>
      <sheetData sheetId="1859">
        <row r="9">
          <cell r="A9" t="str">
            <v>A</v>
          </cell>
        </row>
      </sheetData>
      <sheetData sheetId="1860">
        <row r="9">
          <cell r="A9" t="str">
            <v>A</v>
          </cell>
        </row>
      </sheetData>
      <sheetData sheetId="1861">
        <row r="9">
          <cell r="A9" t="str">
            <v>A</v>
          </cell>
        </row>
      </sheetData>
      <sheetData sheetId="1862">
        <row r="9">
          <cell r="A9" t="str">
            <v>A</v>
          </cell>
        </row>
      </sheetData>
      <sheetData sheetId="1863">
        <row r="9">
          <cell r="A9" t="str">
            <v>A</v>
          </cell>
        </row>
      </sheetData>
      <sheetData sheetId="1864">
        <row r="9">
          <cell r="A9" t="str">
            <v>A</v>
          </cell>
        </row>
      </sheetData>
      <sheetData sheetId="1865">
        <row r="9">
          <cell r="A9" t="str">
            <v>A</v>
          </cell>
        </row>
      </sheetData>
      <sheetData sheetId="1866">
        <row r="9">
          <cell r="A9" t="str">
            <v>A</v>
          </cell>
        </row>
      </sheetData>
      <sheetData sheetId="1867">
        <row r="9">
          <cell r="A9" t="str">
            <v>A</v>
          </cell>
        </row>
      </sheetData>
      <sheetData sheetId="1868">
        <row r="9">
          <cell r="A9" t="str">
            <v>A</v>
          </cell>
        </row>
      </sheetData>
      <sheetData sheetId="1869">
        <row r="9">
          <cell r="A9" t="str">
            <v>A</v>
          </cell>
        </row>
      </sheetData>
      <sheetData sheetId="1870">
        <row r="9">
          <cell r="A9" t="str">
            <v>A</v>
          </cell>
        </row>
      </sheetData>
      <sheetData sheetId="1871">
        <row r="9">
          <cell r="A9" t="str">
            <v>A</v>
          </cell>
        </row>
      </sheetData>
      <sheetData sheetId="1872">
        <row r="9">
          <cell r="A9" t="str">
            <v>A</v>
          </cell>
        </row>
      </sheetData>
      <sheetData sheetId="1873">
        <row r="9">
          <cell r="A9" t="str">
            <v>A</v>
          </cell>
        </row>
      </sheetData>
      <sheetData sheetId="1874">
        <row r="9">
          <cell r="A9" t="str">
            <v>A</v>
          </cell>
        </row>
      </sheetData>
      <sheetData sheetId="1875">
        <row r="9">
          <cell r="A9" t="str">
            <v>A</v>
          </cell>
        </row>
      </sheetData>
      <sheetData sheetId="1876">
        <row r="9">
          <cell r="A9" t="str">
            <v>A</v>
          </cell>
        </row>
      </sheetData>
      <sheetData sheetId="1877">
        <row r="9">
          <cell r="A9" t="str">
            <v>A</v>
          </cell>
        </row>
      </sheetData>
      <sheetData sheetId="1878">
        <row r="9">
          <cell r="A9" t="str">
            <v>A</v>
          </cell>
        </row>
      </sheetData>
      <sheetData sheetId="1879">
        <row r="9">
          <cell r="A9" t="str">
            <v>A</v>
          </cell>
        </row>
      </sheetData>
      <sheetData sheetId="1880">
        <row r="9">
          <cell r="A9" t="str">
            <v>A</v>
          </cell>
        </row>
      </sheetData>
      <sheetData sheetId="1881">
        <row r="9">
          <cell r="A9" t="str">
            <v>A</v>
          </cell>
        </row>
      </sheetData>
      <sheetData sheetId="1882">
        <row r="9">
          <cell r="A9" t="str">
            <v>A</v>
          </cell>
        </row>
      </sheetData>
      <sheetData sheetId="1883">
        <row r="9">
          <cell r="A9" t="str">
            <v>A</v>
          </cell>
        </row>
      </sheetData>
      <sheetData sheetId="1884">
        <row r="9">
          <cell r="A9" t="str">
            <v>A</v>
          </cell>
        </row>
      </sheetData>
      <sheetData sheetId="1885">
        <row r="9">
          <cell r="A9" t="str">
            <v>A</v>
          </cell>
        </row>
      </sheetData>
      <sheetData sheetId="1886">
        <row r="9">
          <cell r="A9" t="str">
            <v>A</v>
          </cell>
        </row>
      </sheetData>
      <sheetData sheetId="1887">
        <row r="9">
          <cell r="A9" t="str">
            <v>A</v>
          </cell>
        </row>
      </sheetData>
      <sheetData sheetId="1888">
        <row r="9">
          <cell r="A9" t="str">
            <v>A</v>
          </cell>
        </row>
      </sheetData>
      <sheetData sheetId="1889">
        <row r="9">
          <cell r="A9" t="str">
            <v>A</v>
          </cell>
        </row>
      </sheetData>
      <sheetData sheetId="1890">
        <row r="9">
          <cell r="A9" t="str">
            <v>A</v>
          </cell>
        </row>
      </sheetData>
      <sheetData sheetId="1891">
        <row r="9">
          <cell r="A9" t="str">
            <v>A</v>
          </cell>
        </row>
      </sheetData>
      <sheetData sheetId="1892">
        <row r="9">
          <cell r="A9" t="str">
            <v>A</v>
          </cell>
        </row>
      </sheetData>
      <sheetData sheetId="1893">
        <row r="9">
          <cell r="A9" t="str">
            <v>A</v>
          </cell>
        </row>
      </sheetData>
      <sheetData sheetId="1894">
        <row r="9">
          <cell r="A9" t="str">
            <v>A</v>
          </cell>
        </row>
      </sheetData>
      <sheetData sheetId="1895">
        <row r="9">
          <cell r="A9" t="str">
            <v>A</v>
          </cell>
        </row>
      </sheetData>
      <sheetData sheetId="1896">
        <row r="9">
          <cell r="A9" t="str">
            <v>A</v>
          </cell>
        </row>
      </sheetData>
      <sheetData sheetId="1897">
        <row r="9">
          <cell r="A9" t="str">
            <v>A</v>
          </cell>
        </row>
      </sheetData>
      <sheetData sheetId="1898">
        <row r="9">
          <cell r="A9" t="str">
            <v>A</v>
          </cell>
        </row>
      </sheetData>
      <sheetData sheetId="1899">
        <row r="9">
          <cell r="A9" t="str">
            <v>A</v>
          </cell>
        </row>
      </sheetData>
      <sheetData sheetId="1900">
        <row r="9">
          <cell r="A9" t="str">
            <v>A</v>
          </cell>
        </row>
      </sheetData>
      <sheetData sheetId="1901">
        <row r="9">
          <cell r="A9" t="str">
            <v>A</v>
          </cell>
        </row>
      </sheetData>
      <sheetData sheetId="1902">
        <row r="9">
          <cell r="A9" t="str">
            <v>A</v>
          </cell>
        </row>
      </sheetData>
      <sheetData sheetId="1903">
        <row r="9">
          <cell r="A9" t="str">
            <v>A</v>
          </cell>
        </row>
      </sheetData>
      <sheetData sheetId="1904">
        <row r="9">
          <cell r="A9" t="str">
            <v>A</v>
          </cell>
        </row>
      </sheetData>
      <sheetData sheetId="1905">
        <row r="9">
          <cell r="A9" t="str">
            <v>A</v>
          </cell>
        </row>
      </sheetData>
      <sheetData sheetId="1906">
        <row r="9">
          <cell r="A9" t="str">
            <v>A</v>
          </cell>
        </row>
      </sheetData>
      <sheetData sheetId="1907">
        <row r="9">
          <cell r="A9" t="str">
            <v>A</v>
          </cell>
        </row>
      </sheetData>
      <sheetData sheetId="1908">
        <row r="9">
          <cell r="A9" t="str">
            <v>A</v>
          </cell>
        </row>
      </sheetData>
      <sheetData sheetId="1909">
        <row r="9">
          <cell r="A9" t="str">
            <v>A</v>
          </cell>
        </row>
      </sheetData>
      <sheetData sheetId="1910">
        <row r="9">
          <cell r="A9" t="str">
            <v>A</v>
          </cell>
        </row>
      </sheetData>
      <sheetData sheetId="1911">
        <row r="9">
          <cell r="A9" t="str">
            <v>A</v>
          </cell>
        </row>
      </sheetData>
      <sheetData sheetId="1912">
        <row r="9">
          <cell r="A9" t="str">
            <v>A</v>
          </cell>
        </row>
      </sheetData>
      <sheetData sheetId="1913">
        <row r="9">
          <cell r="A9" t="str">
            <v>A</v>
          </cell>
        </row>
      </sheetData>
      <sheetData sheetId="1914">
        <row r="9">
          <cell r="A9" t="str">
            <v>A</v>
          </cell>
        </row>
      </sheetData>
      <sheetData sheetId="1915">
        <row r="9">
          <cell r="A9" t="str">
            <v>A</v>
          </cell>
        </row>
      </sheetData>
      <sheetData sheetId="1916">
        <row r="9">
          <cell r="A9" t="str">
            <v>A</v>
          </cell>
        </row>
      </sheetData>
      <sheetData sheetId="1917">
        <row r="9">
          <cell r="A9" t="str">
            <v>A</v>
          </cell>
        </row>
      </sheetData>
      <sheetData sheetId="1918">
        <row r="9">
          <cell r="A9" t="str">
            <v>A</v>
          </cell>
        </row>
      </sheetData>
      <sheetData sheetId="1919">
        <row r="9">
          <cell r="A9" t="str">
            <v>A</v>
          </cell>
        </row>
      </sheetData>
      <sheetData sheetId="1920">
        <row r="9">
          <cell r="A9" t="str">
            <v>A</v>
          </cell>
        </row>
      </sheetData>
      <sheetData sheetId="1921">
        <row r="9">
          <cell r="A9" t="str">
            <v>A</v>
          </cell>
        </row>
      </sheetData>
      <sheetData sheetId="1922">
        <row r="9">
          <cell r="A9" t="str">
            <v>A</v>
          </cell>
        </row>
      </sheetData>
      <sheetData sheetId="1923">
        <row r="9">
          <cell r="A9" t="str">
            <v>A</v>
          </cell>
        </row>
      </sheetData>
      <sheetData sheetId="1924">
        <row r="9">
          <cell r="A9" t="str">
            <v>A</v>
          </cell>
        </row>
      </sheetData>
      <sheetData sheetId="1925">
        <row r="9">
          <cell r="A9" t="str">
            <v>A</v>
          </cell>
        </row>
      </sheetData>
      <sheetData sheetId="1926">
        <row r="9">
          <cell r="A9" t="str">
            <v>A</v>
          </cell>
        </row>
      </sheetData>
      <sheetData sheetId="1927">
        <row r="9">
          <cell r="A9" t="str">
            <v>A</v>
          </cell>
        </row>
      </sheetData>
      <sheetData sheetId="1928">
        <row r="9">
          <cell r="A9" t="str">
            <v>A</v>
          </cell>
        </row>
      </sheetData>
      <sheetData sheetId="1929">
        <row r="9">
          <cell r="A9" t="str">
            <v>A</v>
          </cell>
        </row>
      </sheetData>
      <sheetData sheetId="1930">
        <row r="9">
          <cell r="A9" t="str">
            <v>A</v>
          </cell>
        </row>
      </sheetData>
      <sheetData sheetId="1931">
        <row r="9">
          <cell r="A9" t="str">
            <v>A</v>
          </cell>
        </row>
      </sheetData>
      <sheetData sheetId="1932">
        <row r="9">
          <cell r="A9" t="str">
            <v>A</v>
          </cell>
        </row>
      </sheetData>
      <sheetData sheetId="1933">
        <row r="9">
          <cell r="A9" t="str">
            <v>A</v>
          </cell>
        </row>
      </sheetData>
      <sheetData sheetId="1934">
        <row r="9">
          <cell r="A9" t="str">
            <v>A</v>
          </cell>
        </row>
      </sheetData>
      <sheetData sheetId="1935">
        <row r="9">
          <cell r="A9" t="str">
            <v>A</v>
          </cell>
        </row>
      </sheetData>
      <sheetData sheetId="1936">
        <row r="9">
          <cell r="A9" t="str">
            <v>A</v>
          </cell>
        </row>
      </sheetData>
      <sheetData sheetId="1937">
        <row r="9">
          <cell r="A9" t="str">
            <v>A</v>
          </cell>
        </row>
      </sheetData>
      <sheetData sheetId="1938">
        <row r="9">
          <cell r="A9" t="str">
            <v>A</v>
          </cell>
        </row>
      </sheetData>
      <sheetData sheetId="1939">
        <row r="9">
          <cell r="A9" t="str">
            <v>A</v>
          </cell>
        </row>
      </sheetData>
      <sheetData sheetId="1940">
        <row r="9">
          <cell r="A9" t="str">
            <v>A</v>
          </cell>
        </row>
      </sheetData>
      <sheetData sheetId="1941">
        <row r="9">
          <cell r="A9" t="str">
            <v>A</v>
          </cell>
        </row>
      </sheetData>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ow r="9">
          <cell r="A9" t="str">
            <v>A</v>
          </cell>
        </row>
      </sheetData>
      <sheetData sheetId="1983">
        <row r="9">
          <cell r="A9" t="str">
            <v>A</v>
          </cell>
        </row>
      </sheetData>
      <sheetData sheetId="1984">
        <row r="9">
          <cell r="A9" t="str">
            <v>A</v>
          </cell>
        </row>
      </sheetData>
      <sheetData sheetId="1985">
        <row r="9">
          <cell r="A9" t="str">
            <v>A</v>
          </cell>
        </row>
      </sheetData>
      <sheetData sheetId="1986">
        <row r="9">
          <cell r="A9" t="str">
            <v>A</v>
          </cell>
        </row>
      </sheetData>
      <sheetData sheetId="1987">
        <row r="9">
          <cell r="A9" t="str">
            <v>A</v>
          </cell>
        </row>
      </sheetData>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ow r="9">
          <cell r="A9" t="str">
            <v>A</v>
          </cell>
        </row>
      </sheetData>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sheetData sheetId="2050"/>
      <sheetData sheetId="2051" refreshError="1"/>
      <sheetData sheetId="2052" refreshError="1"/>
      <sheetData sheetId="2053" refreshError="1"/>
      <sheetData sheetId="2054" refreshError="1"/>
      <sheetData sheetId="2055" refreshError="1"/>
      <sheetData sheetId="2056"/>
      <sheetData sheetId="2057"/>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efreshError="1"/>
      <sheetData sheetId="2090" refreshError="1"/>
      <sheetData sheetId="2091">
        <row r="9">
          <cell r="A9" t="str">
            <v>A</v>
          </cell>
        </row>
      </sheetData>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ow r="9">
          <cell r="A9" t="str">
            <v>A</v>
          </cell>
        </row>
      </sheetData>
      <sheetData sheetId="2159">
        <row r="9">
          <cell r="A9" t="str">
            <v>A</v>
          </cell>
        </row>
      </sheetData>
      <sheetData sheetId="2160">
        <row r="9">
          <cell r="A9" t="str">
            <v>A</v>
          </cell>
        </row>
      </sheetData>
      <sheetData sheetId="2161">
        <row r="9">
          <cell r="A9" t="str">
            <v>A</v>
          </cell>
        </row>
      </sheetData>
      <sheetData sheetId="2162">
        <row r="9">
          <cell r="A9" t="str">
            <v>A</v>
          </cell>
        </row>
      </sheetData>
      <sheetData sheetId="2163">
        <row r="9">
          <cell r="A9" t="str">
            <v>A</v>
          </cell>
        </row>
      </sheetData>
      <sheetData sheetId="2164">
        <row r="9">
          <cell r="A9" t="str">
            <v>A</v>
          </cell>
        </row>
      </sheetData>
      <sheetData sheetId="2165">
        <row r="9">
          <cell r="A9" t="str">
            <v>A</v>
          </cell>
        </row>
      </sheetData>
      <sheetData sheetId="2166">
        <row r="9">
          <cell r="A9" t="str">
            <v>A</v>
          </cell>
        </row>
      </sheetData>
      <sheetData sheetId="2167">
        <row r="9">
          <cell r="A9" t="str">
            <v>A</v>
          </cell>
        </row>
      </sheetData>
      <sheetData sheetId="2168">
        <row r="9">
          <cell r="A9" t="str">
            <v>A</v>
          </cell>
        </row>
      </sheetData>
      <sheetData sheetId="2169">
        <row r="9">
          <cell r="A9" t="str">
            <v>A</v>
          </cell>
        </row>
      </sheetData>
      <sheetData sheetId="2170">
        <row r="9">
          <cell r="A9" t="str">
            <v>A</v>
          </cell>
        </row>
      </sheetData>
      <sheetData sheetId="2171">
        <row r="9">
          <cell r="A9" t="str">
            <v>A</v>
          </cell>
        </row>
      </sheetData>
      <sheetData sheetId="2172">
        <row r="9">
          <cell r="A9" t="str">
            <v>A</v>
          </cell>
        </row>
      </sheetData>
      <sheetData sheetId="2173">
        <row r="9">
          <cell r="A9" t="str">
            <v>A</v>
          </cell>
        </row>
      </sheetData>
      <sheetData sheetId="2174">
        <row r="9">
          <cell r="A9" t="str">
            <v>A</v>
          </cell>
        </row>
      </sheetData>
      <sheetData sheetId="2175">
        <row r="9">
          <cell r="A9" t="str">
            <v>A</v>
          </cell>
        </row>
      </sheetData>
      <sheetData sheetId="2176">
        <row r="9">
          <cell r="A9" t="str">
            <v>A</v>
          </cell>
        </row>
      </sheetData>
      <sheetData sheetId="2177">
        <row r="9">
          <cell r="A9" t="str">
            <v>A</v>
          </cell>
        </row>
      </sheetData>
      <sheetData sheetId="2178">
        <row r="9">
          <cell r="A9" t="str">
            <v>A</v>
          </cell>
        </row>
      </sheetData>
      <sheetData sheetId="2179">
        <row r="9">
          <cell r="A9" t="str">
            <v>A</v>
          </cell>
        </row>
      </sheetData>
      <sheetData sheetId="2180">
        <row r="9">
          <cell r="A9" t="str">
            <v>A</v>
          </cell>
        </row>
      </sheetData>
      <sheetData sheetId="2181">
        <row r="9">
          <cell r="A9" t="str">
            <v>A</v>
          </cell>
        </row>
      </sheetData>
      <sheetData sheetId="2182">
        <row r="9">
          <cell r="A9" t="str">
            <v>A</v>
          </cell>
        </row>
      </sheetData>
      <sheetData sheetId="2183">
        <row r="9">
          <cell r="A9" t="str">
            <v>A</v>
          </cell>
        </row>
      </sheetData>
      <sheetData sheetId="2184">
        <row r="9">
          <cell r="A9" t="str">
            <v>A</v>
          </cell>
        </row>
      </sheetData>
      <sheetData sheetId="2185">
        <row r="9">
          <cell r="A9" t="str">
            <v>A</v>
          </cell>
        </row>
      </sheetData>
      <sheetData sheetId="2186">
        <row r="9">
          <cell r="A9" t="str">
            <v>A</v>
          </cell>
        </row>
      </sheetData>
      <sheetData sheetId="2187">
        <row r="9">
          <cell r="A9" t="str">
            <v>A</v>
          </cell>
        </row>
      </sheetData>
      <sheetData sheetId="2188">
        <row r="9">
          <cell r="A9" t="str">
            <v>A</v>
          </cell>
        </row>
      </sheetData>
      <sheetData sheetId="2189">
        <row r="9">
          <cell r="A9" t="str">
            <v>A</v>
          </cell>
        </row>
      </sheetData>
      <sheetData sheetId="2190">
        <row r="9">
          <cell r="A9" t="str">
            <v>A</v>
          </cell>
        </row>
      </sheetData>
      <sheetData sheetId="2191">
        <row r="9">
          <cell r="A9" t="str">
            <v>A</v>
          </cell>
        </row>
      </sheetData>
      <sheetData sheetId="2192">
        <row r="9">
          <cell r="A9" t="str">
            <v>A</v>
          </cell>
        </row>
      </sheetData>
      <sheetData sheetId="2193">
        <row r="9">
          <cell r="A9" t="str">
            <v>A</v>
          </cell>
        </row>
      </sheetData>
      <sheetData sheetId="2194">
        <row r="9">
          <cell r="A9" t="str">
            <v>A</v>
          </cell>
        </row>
      </sheetData>
      <sheetData sheetId="2195">
        <row r="9">
          <cell r="A9" t="str">
            <v>A</v>
          </cell>
        </row>
      </sheetData>
      <sheetData sheetId="2196">
        <row r="9">
          <cell r="A9" t="str">
            <v>A</v>
          </cell>
        </row>
      </sheetData>
      <sheetData sheetId="2197">
        <row r="9">
          <cell r="A9" t="str">
            <v>A</v>
          </cell>
        </row>
      </sheetData>
      <sheetData sheetId="2198">
        <row r="9">
          <cell r="A9" t="str">
            <v>A</v>
          </cell>
        </row>
      </sheetData>
      <sheetData sheetId="2199">
        <row r="9">
          <cell r="A9" t="str">
            <v>A</v>
          </cell>
        </row>
      </sheetData>
      <sheetData sheetId="2200">
        <row r="9">
          <cell r="A9" t="str">
            <v>A</v>
          </cell>
        </row>
      </sheetData>
      <sheetData sheetId="2201">
        <row r="9">
          <cell r="A9" t="str">
            <v>A</v>
          </cell>
        </row>
      </sheetData>
      <sheetData sheetId="2202">
        <row r="9">
          <cell r="A9" t="str">
            <v>A</v>
          </cell>
        </row>
      </sheetData>
      <sheetData sheetId="2203">
        <row r="9">
          <cell r="A9" t="str">
            <v>A</v>
          </cell>
        </row>
      </sheetData>
      <sheetData sheetId="2204">
        <row r="9">
          <cell r="A9" t="str">
            <v>A</v>
          </cell>
        </row>
      </sheetData>
      <sheetData sheetId="2205">
        <row r="9">
          <cell r="A9" t="str">
            <v>A</v>
          </cell>
        </row>
      </sheetData>
      <sheetData sheetId="2206">
        <row r="9">
          <cell r="A9" t="str">
            <v>A</v>
          </cell>
        </row>
      </sheetData>
      <sheetData sheetId="2207">
        <row r="9">
          <cell r="A9" t="str">
            <v>A</v>
          </cell>
        </row>
      </sheetData>
      <sheetData sheetId="2208">
        <row r="9">
          <cell r="A9" t="str">
            <v>A</v>
          </cell>
        </row>
      </sheetData>
      <sheetData sheetId="2209">
        <row r="9">
          <cell r="A9" t="str">
            <v>A</v>
          </cell>
        </row>
      </sheetData>
      <sheetData sheetId="2210">
        <row r="9">
          <cell r="A9" t="str">
            <v>A</v>
          </cell>
        </row>
      </sheetData>
      <sheetData sheetId="2211">
        <row r="9">
          <cell r="A9" t="str">
            <v>A</v>
          </cell>
        </row>
      </sheetData>
      <sheetData sheetId="2212">
        <row r="9">
          <cell r="A9" t="str">
            <v>A</v>
          </cell>
        </row>
      </sheetData>
      <sheetData sheetId="2213">
        <row r="9">
          <cell r="A9" t="str">
            <v>A</v>
          </cell>
        </row>
      </sheetData>
      <sheetData sheetId="2214">
        <row r="9">
          <cell r="A9" t="str">
            <v>A</v>
          </cell>
        </row>
      </sheetData>
      <sheetData sheetId="2215">
        <row r="9">
          <cell r="A9" t="str">
            <v>A</v>
          </cell>
        </row>
      </sheetData>
      <sheetData sheetId="2216">
        <row r="9">
          <cell r="A9" t="str">
            <v>A</v>
          </cell>
        </row>
      </sheetData>
      <sheetData sheetId="2217">
        <row r="9">
          <cell r="A9" t="str">
            <v>A</v>
          </cell>
        </row>
      </sheetData>
      <sheetData sheetId="2218">
        <row r="9">
          <cell r="A9" t="str">
            <v>A</v>
          </cell>
        </row>
      </sheetData>
      <sheetData sheetId="2219">
        <row r="9">
          <cell r="A9" t="str">
            <v>A</v>
          </cell>
        </row>
      </sheetData>
      <sheetData sheetId="2220">
        <row r="9">
          <cell r="A9" t="str">
            <v>A</v>
          </cell>
        </row>
      </sheetData>
      <sheetData sheetId="2221">
        <row r="9">
          <cell r="A9" t="str">
            <v>A</v>
          </cell>
        </row>
      </sheetData>
      <sheetData sheetId="2222">
        <row r="9">
          <cell r="A9" t="str">
            <v>A</v>
          </cell>
        </row>
      </sheetData>
      <sheetData sheetId="2223">
        <row r="9">
          <cell r="A9" t="str">
            <v>A</v>
          </cell>
        </row>
      </sheetData>
      <sheetData sheetId="2224">
        <row r="9">
          <cell r="A9" t="str">
            <v>A</v>
          </cell>
        </row>
      </sheetData>
      <sheetData sheetId="2225">
        <row r="9">
          <cell r="A9" t="str">
            <v>A</v>
          </cell>
        </row>
      </sheetData>
      <sheetData sheetId="2226">
        <row r="9">
          <cell r="A9" t="str">
            <v>A</v>
          </cell>
        </row>
      </sheetData>
      <sheetData sheetId="2227">
        <row r="9">
          <cell r="A9" t="str">
            <v>A</v>
          </cell>
        </row>
      </sheetData>
      <sheetData sheetId="2228">
        <row r="9">
          <cell r="A9" t="str">
            <v>A</v>
          </cell>
        </row>
      </sheetData>
      <sheetData sheetId="2229">
        <row r="9">
          <cell r="A9" t="str">
            <v>A</v>
          </cell>
        </row>
      </sheetData>
      <sheetData sheetId="2230">
        <row r="9">
          <cell r="A9" t="str">
            <v>A</v>
          </cell>
        </row>
      </sheetData>
      <sheetData sheetId="2231">
        <row r="9">
          <cell r="A9" t="str">
            <v>A</v>
          </cell>
        </row>
      </sheetData>
      <sheetData sheetId="2232">
        <row r="9">
          <cell r="A9" t="str">
            <v>A</v>
          </cell>
        </row>
      </sheetData>
      <sheetData sheetId="2233">
        <row r="9">
          <cell r="A9" t="str">
            <v>A</v>
          </cell>
        </row>
      </sheetData>
      <sheetData sheetId="2234">
        <row r="9">
          <cell r="A9" t="str">
            <v>A</v>
          </cell>
        </row>
      </sheetData>
      <sheetData sheetId="2235">
        <row r="9">
          <cell r="A9" t="str">
            <v>A</v>
          </cell>
        </row>
      </sheetData>
      <sheetData sheetId="2236">
        <row r="9">
          <cell r="A9" t="str">
            <v>A</v>
          </cell>
        </row>
      </sheetData>
      <sheetData sheetId="2237">
        <row r="9">
          <cell r="A9" t="str">
            <v>A</v>
          </cell>
        </row>
      </sheetData>
      <sheetData sheetId="2238">
        <row r="9">
          <cell r="A9" t="str">
            <v>A</v>
          </cell>
        </row>
      </sheetData>
      <sheetData sheetId="2239">
        <row r="9">
          <cell r="A9" t="str">
            <v>A</v>
          </cell>
        </row>
      </sheetData>
      <sheetData sheetId="2240">
        <row r="9">
          <cell r="A9" t="str">
            <v>A</v>
          </cell>
        </row>
      </sheetData>
      <sheetData sheetId="2241">
        <row r="9">
          <cell r="A9" t="str">
            <v>A</v>
          </cell>
        </row>
      </sheetData>
      <sheetData sheetId="2242">
        <row r="9">
          <cell r="A9" t="str">
            <v>A</v>
          </cell>
        </row>
      </sheetData>
      <sheetData sheetId="2243">
        <row r="9">
          <cell r="A9" t="str">
            <v>A</v>
          </cell>
        </row>
      </sheetData>
      <sheetData sheetId="2244">
        <row r="9">
          <cell r="A9" t="str">
            <v>A</v>
          </cell>
        </row>
      </sheetData>
      <sheetData sheetId="2245">
        <row r="9">
          <cell r="A9" t="str">
            <v>A</v>
          </cell>
        </row>
      </sheetData>
      <sheetData sheetId="2246">
        <row r="9">
          <cell r="A9" t="str">
            <v>A</v>
          </cell>
        </row>
      </sheetData>
      <sheetData sheetId="2247">
        <row r="9">
          <cell r="A9" t="str">
            <v>A</v>
          </cell>
        </row>
      </sheetData>
      <sheetData sheetId="2248">
        <row r="9">
          <cell r="A9" t="str">
            <v>A</v>
          </cell>
        </row>
      </sheetData>
      <sheetData sheetId="2249">
        <row r="9">
          <cell r="A9" t="str">
            <v>A</v>
          </cell>
        </row>
      </sheetData>
      <sheetData sheetId="2250">
        <row r="9">
          <cell r="A9" t="str">
            <v>A</v>
          </cell>
        </row>
      </sheetData>
      <sheetData sheetId="2251">
        <row r="9">
          <cell r="A9" t="str">
            <v>A</v>
          </cell>
        </row>
      </sheetData>
      <sheetData sheetId="2252">
        <row r="9">
          <cell r="A9" t="str">
            <v>A</v>
          </cell>
        </row>
      </sheetData>
      <sheetData sheetId="2253">
        <row r="9">
          <cell r="A9" t="str">
            <v>A</v>
          </cell>
        </row>
      </sheetData>
      <sheetData sheetId="2254">
        <row r="9">
          <cell r="A9" t="str">
            <v>A</v>
          </cell>
        </row>
      </sheetData>
      <sheetData sheetId="2255">
        <row r="9">
          <cell r="A9" t="str">
            <v>A</v>
          </cell>
        </row>
      </sheetData>
      <sheetData sheetId="2256">
        <row r="9">
          <cell r="A9" t="str">
            <v>A</v>
          </cell>
        </row>
      </sheetData>
      <sheetData sheetId="2257">
        <row r="9">
          <cell r="A9" t="str">
            <v>A</v>
          </cell>
        </row>
      </sheetData>
      <sheetData sheetId="2258">
        <row r="9">
          <cell r="A9" t="str">
            <v>A</v>
          </cell>
        </row>
      </sheetData>
      <sheetData sheetId="2259">
        <row r="9">
          <cell r="A9" t="str">
            <v>A</v>
          </cell>
        </row>
      </sheetData>
      <sheetData sheetId="2260">
        <row r="9">
          <cell r="A9" t="str">
            <v>A</v>
          </cell>
        </row>
      </sheetData>
      <sheetData sheetId="2261">
        <row r="9">
          <cell r="A9" t="str">
            <v>A</v>
          </cell>
        </row>
      </sheetData>
      <sheetData sheetId="2262">
        <row r="9">
          <cell r="A9" t="str">
            <v>A</v>
          </cell>
        </row>
      </sheetData>
      <sheetData sheetId="2263">
        <row r="9">
          <cell r="A9" t="str">
            <v>A</v>
          </cell>
        </row>
      </sheetData>
      <sheetData sheetId="2264">
        <row r="9">
          <cell r="A9" t="str">
            <v>A</v>
          </cell>
        </row>
      </sheetData>
      <sheetData sheetId="2265">
        <row r="9">
          <cell r="A9" t="str">
            <v>A</v>
          </cell>
        </row>
      </sheetData>
      <sheetData sheetId="2266">
        <row r="9">
          <cell r="A9" t="str">
            <v>A</v>
          </cell>
        </row>
      </sheetData>
      <sheetData sheetId="2267">
        <row r="9">
          <cell r="A9" t="str">
            <v>A</v>
          </cell>
        </row>
      </sheetData>
      <sheetData sheetId="2268">
        <row r="9">
          <cell r="A9" t="str">
            <v>A</v>
          </cell>
        </row>
      </sheetData>
      <sheetData sheetId="2269">
        <row r="9">
          <cell r="A9" t="str">
            <v>A</v>
          </cell>
        </row>
      </sheetData>
      <sheetData sheetId="2270">
        <row r="9">
          <cell r="A9" t="str">
            <v>A</v>
          </cell>
        </row>
      </sheetData>
      <sheetData sheetId="2271">
        <row r="9">
          <cell r="A9" t="str">
            <v>A</v>
          </cell>
        </row>
      </sheetData>
      <sheetData sheetId="2272">
        <row r="9">
          <cell r="A9" t="str">
            <v>A</v>
          </cell>
        </row>
      </sheetData>
      <sheetData sheetId="2273">
        <row r="9">
          <cell r="A9" t="str">
            <v>A</v>
          </cell>
        </row>
      </sheetData>
      <sheetData sheetId="2274">
        <row r="9">
          <cell r="A9" t="str">
            <v>A</v>
          </cell>
        </row>
      </sheetData>
      <sheetData sheetId="2275">
        <row r="9">
          <cell r="A9" t="str">
            <v>A</v>
          </cell>
        </row>
      </sheetData>
      <sheetData sheetId="2276">
        <row r="9">
          <cell r="A9" t="str">
            <v>A</v>
          </cell>
        </row>
      </sheetData>
      <sheetData sheetId="2277">
        <row r="9">
          <cell r="A9" t="str">
            <v>A</v>
          </cell>
        </row>
      </sheetData>
      <sheetData sheetId="2278">
        <row r="9">
          <cell r="A9" t="str">
            <v>A</v>
          </cell>
        </row>
      </sheetData>
      <sheetData sheetId="2279">
        <row r="9">
          <cell r="A9" t="str">
            <v>A</v>
          </cell>
        </row>
      </sheetData>
      <sheetData sheetId="2280">
        <row r="9">
          <cell r="A9" t="str">
            <v>A</v>
          </cell>
        </row>
      </sheetData>
      <sheetData sheetId="2281">
        <row r="9">
          <cell r="A9" t="str">
            <v>A</v>
          </cell>
        </row>
      </sheetData>
      <sheetData sheetId="2282">
        <row r="9">
          <cell r="A9" t="str">
            <v>A</v>
          </cell>
        </row>
      </sheetData>
      <sheetData sheetId="2283">
        <row r="9">
          <cell r="A9" t="str">
            <v>A</v>
          </cell>
        </row>
      </sheetData>
      <sheetData sheetId="2284">
        <row r="9">
          <cell r="A9" t="str">
            <v>A</v>
          </cell>
        </row>
      </sheetData>
      <sheetData sheetId="2285">
        <row r="9">
          <cell r="A9" t="str">
            <v>A</v>
          </cell>
        </row>
      </sheetData>
      <sheetData sheetId="2286">
        <row r="9">
          <cell r="A9" t="str">
            <v>A</v>
          </cell>
        </row>
      </sheetData>
      <sheetData sheetId="2287">
        <row r="9">
          <cell r="A9" t="str">
            <v>A</v>
          </cell>
        </row>
      </sheetData>
      <sheetData sheetId="2288">
        <row r="9">
          <cell r="A9" t="str">
            <v>A</v>
          </cell>
        </row>
      </sheetData>
      <sheetData sheetId="2289">
        <row r="9">
          <cell r="A9" t="str">
            <v>A</v>
          </cell>
        </row>
      </sheetData>
      <sheetData sheetId="2290">
        <row r="9">
          <cell r="A9" t="str">
            <v>A</v>
          </cell>
        </row>
      </sheetData>
      <sheetData sheetId="2291">
        <row r="9">
          <cell r="A9" t="str">
            <v>A</v>
          </cell>
        </row>
      </sheetData>
      <sheetData sheetId="2292">
        <row r="9">
          <cell r="A9" t="str">
            <v>A</v>
          </cell>
        </row>
      </sheetData>
      <sheetData sheetId="2293">
        <row r="9">
          <cell r="A9" t="str">
            <v>A</v>
          </cell>
        </row>
      </sheetData>
      <sheetData sheetId="2294">
        <row r="9">
          <cell r="A9" t="str">
            <v>A</v>
          </cell>
        </row>
      </sheetData>
      <sheetData sheetId="2295">
        <row r="9">
          <cell r="A9" t="str">
            <v>A</v>
          </cell>
        </row>
      </sheetData>
      <sheetData sheetId="2296">
        <row r="9">
          <cell r="A9" t="str">
            <v>A</v>
          </cell>
        </row>
      </sheetData>
      <sheetData sheetId="2297">
        <row r="9">
          <cell r="A9" t="str">
            <v>A</v>
          </cell>
        </row>
      </sheetData>
      <sheetData sheetId="2298">
        <row r="9">
          <cell r="A9" t="str">
            <v>A</v>
          </cell>
        </row>
      </sheetData>
      <sheetData sheetId="2299">
        <row r="9">
          <cell r="A9" t="str">
            <v>A</v>
          </cell>
        </row>
      </sheetData>
      <sheetData sheetId="2300">
        <row r="9">
          <cell r="A9" t="str">
            <v>A</v>
          </cell>
        </row>
      </sheetData>
      <sheetData sheetId="2301">
        <row r="9">
          <cell r="A9" t="str">
            <v>A</v>
          </cell>
        </row>
      </sheetData>
      <sheetData sheetId="2302">
        <row r="9">
          <cell r="A9" t="str">
            <v>A</v>
          </cell>
        </row>
      </sheetData>
      <sheetData sheetId="2303">
        <row r="9">
          <cell r="A9" t="str">
            <v>A</v>
          </cell>
        </row>
      </sheetData>
      <sheetData sheetId="2304">
        <row r="9">
          <cell r="A9" t="str">
            <v>A</v>
          </cell>
        </row>
      </sheetData>
      <sheetData sheetId="2305">
        <row r="9">
          <cell r="A9" t="str">
            <v>A</v>
          </cell>
        </row>
      </sheetData>
      <sheetData sheetId="2306">
        <row r="9">
          <cell r="A9" t="str">
            <v>A</v>
          </cell>
        </row>
      </sheetData>
      <sheetData sheetId="2307">
        <row r="9">
          <cell r="A9" t="str">
            <v>A</v>
          </cell>
        </row>
      </sheetData>
      <sheetData sheetId="2308">
        <row r="9">
          <cell r="A9" t="str">
            <v>A</v>
          </cell>
        </row>
      </sheetData>
      <sheetData sheetId="2309">
        <row r="9">
          <cell r="A9" t="str">
            <v>A</v>
          </cell>
        </row>
      </sheetData>
      <sheetData sheetId="2310">
        <row r="9">
          <cell r="A9" t="str">
            <v>A</v>
          </cell>
        </row>
      </sheetData>
      <sheetData sheetId="2311">
        <row r="9">
          <cell r="A9" t="str">
            <v>A</v>
          </cell>
        </row>
      </sheetData>
      <sheetData sheetId="2312">
        <row r="9">
          <cell r="A9" t="str">
            <v>A</v>
          </cell>
        </row>
      </sheetData>
      <sheetData sheetId="2313">
        <row r="9">
          <cell r="A9" t="str">
            <v>A</v>
          </cell>
        </row>
      </sheetData>
      <sheetData sheetId="2314">
        <row r="9">
          <cell r="A9" t="str">
            <v>A</v>
          </cell>
        </row>
      </sheetData>
      <sheetData sheetId="2315">
        <row r="9">
          <cell r="A9" t="str">
            <v>A</v>
          </cell>
        </row>
      </sheetData>
      <sheetData sheetId="2316">
        <row r="9">
          <cell r="A9" t="str">
            <v>A</v>
          </cell>
        </row>
      </sheetData>
      <sheetData sheetId="2317">
        <row r="9">
          <cell r="A9" t="str">
            <v>A</v>
          </cell>
        </row>
      </sheetData>
      <sheetData sheetId="2318">
        <row r="9">
          <cell r="A9" t="str">
            <v>A</v>
          </cell>
        </row>
      </sheetData>
      <sheetData sheetId="2319">
        <row r="9">
          <cell r="A9" t="str">
            <v>A</v>
          </cell>
        </row>
      </sheetData>
      <sheetData sheetId="2320">
        <row r="9">
          <cell r="A9" t="str">
            <v>A</v>
          </cell>
        </row>
      </sheetData>
      <sheetData sheetId="2321">
        <row r="9">
          <cell r="A9" t="str">
            <v>A</v>
          </cell>
        </row>
      </sheetData>
      <sheetData sheetId="2322">
        <row r="9">
          <cell r="A9" t="str">
            <v>A</v>
          </cell>
        </row>
      </sheetData>
      <sheetData sheetId="2323">
        <row r="9">
          <cell r="A9" t="str">
            <v>A</v>
          </cell>
        </row>
      </sheetData>
      <sheetData sheetId="2324">
        <row r="9">
          <cell r="A9" t="str">
            <v>A</v>
          </cell>
        </row>
      </sheetData>
      <sheetData sheetId="2325">
        <row r="9">
          <cell r="A9" t="str">
            <v>A</v>
          </cell>
        </row>
      </sheetData>
      <sheetData sheetId="2326">
        <row r="9">
          <cell r="A9" t="str">
            <v>A</v>
          </cell>
        </row>
      </sheetData>
      <sheetData sheetId="2327">
        <row r="9">
          <cell r="A9" t="str">
            <v>A</v>
          </cell>
        </row>
      </sheetData>
      <sheetData sheetId="2328">
        <row r="9">
          <cell r="A9" t="str">
            <v>A</v>
          </cell>
        </row>
      </sheetData>
      <sheetData sheetId="2329">
        <row r="9">
          <cell r="A9" t="str">
            <v>A</v>
          </cell>
        </row>
      </sheetData>
      <sheetData sheetId="2330">
        <row r="9">
          <cell r="A9" t="str">
            <v>A</v>
          </cell>
        </row>
      </sheetData>
      <sheetData sheetId="2331">
        <row r="9">
          <cell r="A9" t="str">
            <v>A</v>
          </cell>
        </row>
      </sheetData>
      <sheetData sheetId="2332">
        <row r="9">
          <cell r="A9" t="str">
            <v>A</v>
          </cell>
        </row>
      </sheetData>
      <sheetData sheetId="2333">
        <row r="9">
          <cell r="A9" t="str">
            <v>A</v>
          </cell>
        </row>
      </sheetData>
      <sheetData sheetId="2334">
        <row r="9">
          <cell r="A9" t="str">
            <v>A</v>
          </cell>
        </row>
      </sheetData>
      <sheetData sheetId="2335">
        <row r="9">
          <cell r="A9" t="str">
            <v>A</v>
          </cell>
        </row>
      </sheetData>
      <sheetData sheetId="2336">
        <row r="9">
          <cell r="A9" t="str">
            <v>A</v>
          </cell>
        </row>
      </sheetData>
      <sheetData sheetId="2337">
        <row r="9">
          <cell r="A9" t="str">
            <v>A</v>
          </cell>
        </row>
      </sheetData>
      <sheetData sheetId="2338">
        <row r="9">
          <cell r="A9" t="str">
            <v>A</v>
          </cell>
        </row>
      </sheetData>
      <sheetData sheetId="2339">
        <row r="9">
          <cell r="A9" t="str">
            <v>A</v>
          </cell>
        </row>
      </sheetData>
      <sheetData sheetId="2340">
        <row r="9">
          <cell r="A9" t="str">
            <v>A</v>
          </cell>
        </row>
      </sheetData>
      <sheetData sheetId="2341">
        <row r="9">
          <cell r="A9" t="str">
            <v>A</v>
          </cell>
        </row>
      </sheetData>
      <sheetData sheetId="2342">
        <row r="9">
          <cell r="A9" t="str">
            <v>A</v>
          </cell>
        </row>
      </sheetData>
      <sheetData sheetId="2343">
        <row r="9">
          <cell r="A9" t="str">
            <v>A</v>
          </cell>
        </row>
      </sheetData>
      <sheetData sheetId="2344">
        <row r="9">
          <cell r="A9" t="str">
            <v>A</v>
          </cell>
        </row>
      </sheetData>
      <sheetData sheetId="2345">
        <row r="9">
          <cell r="A9" t="str">
            <v>A</v>
          </cell>
        </row>
      </sheetData>
      <sheetData sheetId="2346">
        <row r="9">
          <cell r="A9" t="str">
            <v>A</v>
          </cell>
        </row>
      </sheetData>
      <sheetData sheetId="2347">
        <row r="9">
          <cell r="A9" t="str">
            <v>A</v>
          </cell>
        </row>
      </sheetData>
      <sheetData sheetId="2348">
        <row r="9">
          <cell r="A9" t="str">
            <v>A</v>
          </cell>
        </row>
      </sheetData>
      <sheetData sheetId="2349">
        <row r="9">
          <cell r="A9" t="str">
            <v>A</v>
          </cell>
        </row>
      </sheetData>
      <sheetData sheetId="2350">
        <row r="9">
          <cell r="A9" t="str">
            <v>A</v>
          </cell>
        </row>
      </sheetData>
      <sheetData sheetId="2351">
        <row r="9">
          <cell r="A9" t="str">
            <v>A</v>
          </cell>
        </row>
      </sheetData>
      <sheetData sheetId="2352" refreshError="1"/>
      <sheetData sheetId="2353" refreshError="1"/>
      <sheetData sheetId="2354" refreshError="1"/>
      <sheetData sheetId="2355"/>
      <sheetData sheetId="2356">
        <row r="9">
          <cell r="A9" t="str">
            <v>A</v>
          </cell>
        </row>
      </sheetData>
      <sheetData sheetId="2357" refreshError="1"/>
      <sheetData sheetId="2358" refreshError="1"/>
      <sheetData sheetId="2359" refreshError="1"/>
      <sheetData sheetId="2360" refreshError="1"/>
      <sheetData sheetId="2361" refreshError="1"/>
      <sheetData sheetId="2362" refreshError="1"/>
      <sheetData sheetId="2363">
        <row r="9">
          <cell r="A9" t="str">
            <v>A</v>
          </cell>
        </row>
      </sheetData>
      <sheetData sheetId="2364">
        <row r="9">
          <cell r="A9" t="str">
            <v>A</v>
          </cell>
        </row>
      </sheetData>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sheetData sheetId="2386"/>
      <sheetData sheetId="2387" refreshError="1"/>
      <sheetData sheetId="2388" refreshError="1"/>
      <sheetData sheetId="2389" refreshError="1"/>
      <sheetData sheetId="2390">
        <row r="9">
          <cell r="A9" t="str">
            <v>A</v>
          </cell>
        </row>
      </sheetData>
      <sheetData sheetId="2391">
        <row r="9">
          <cell r="A9" t="str">
            <v>A</v>
          </cell>
        </row>
      </sheetData>
      <sheetData sheetId="2392">
        <row r="9">
          <cell r="A9" t="str">
            <v>A</v>
          </cell>
        </row>
      </sheetData>
      <sheetData sheetId="2393">
        <row r="9">
          <cell r="A9" t="str">
            <v>A</v>
          </cell>
        </row>
      </sheetData>
      <sheetData sheetId="2394" refreshError="1"/>
      <sheetData sheetId="2395" refreshError="1"/>
      <sheetData sheetId="2396" refreshError="1"/>
      <sheetData sheetId="2397" refreshError="1"/>
      <sheetData sheetId="2398">
        <row r="9">
          <cell r="A9" t="str">
            <v>A</v>
          </cell>
        </row>
      </sheetData>
      <sheetData sheetId="2399">
        <row r="9">
          <cell r="A9" t="str">
            <v>A</v>
          </cell>
        </row>
      </sheetData>
      <sheetData sheetId="2400" refreshError="1"/>
      <sheetData sheetId="2401"/>
      <sheetData sheetId="2402">
        <row r="9">
          <cell r="A9" t="str">
            <v>A</v>
          </cell>
        </row>
      </sheetData>
      <sheetData sheetId="2403">
        <row r="9">
          <cell r="A9" t="str">
            <v>A</v>
          </cell>
        </row>
      </sheetData>
      <sheetData sheetId="2404">
        <row r="9">
          <cell r="A9" t="str">
            <v>A</v>
          </cell>
        </row>
      </sheetData>
      <sheetData sheetId="2405">
        <row r="9">
          <cell r="A9" t="str">
            <v>A</v>
          </cell>
        </row>
      </sheetData>
      <sheetData sheetId="2406">
        <row r="9">
          <cell r="A9" t="str">
            <v>A</v>
          </cell>
        </row>
      </sheetData>
      <sheetData sheetId="2407">
        <row r="9">
          <cell r="A9" t="str">
            <v>A</v>
          </cell>
        </row>
      </sheetData>
      <sheetData sheetId="2408">
        <row r="9">
          <cell r="A9" t="str">
            <v>A</v>
          </cell>
        </row>
      </sheetData>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ow r="9">
          <cell r="A9" t="str">
            <v>A</v>
          </cell>
        </row>
      </sheetData>
      <sheetData sheetId="2423">
        <row r="9">
          <cell r="A9" t="str">
            <v>A</v>
          </cell>
        </row>
      </sheetData>
      <sheetData sheetId="2424">
        <row r="9">
          <cell r="A9" t="str">
            <v>A</v>
          </cell>
        </row>
      </sheetData>
      <sheetData sheetId="2425">
        <row r="9">
          <cell r="A9" t="str">
            <v>A</v>
          </cell>
        </row>
      </sheetData>
      <sheetData sheetId="2426">
        <row r="9">
          <cell r="A9" t="str">
            <v>A</v>
          </cell>
        </row>
      </sheetData>
      <sheetData sheetId="2427">
        <row r="9">
          <cell r="A9" t="str">
            <v>A</v>
          </cell>
        </row>
      </sheetData>
      <sheetData sheetId="2428">
        <row r="9">
          <cell r="A9" t="str">
            <v>A</v>
          </cell>
        </row>
      </sheetData>
      <sheetData sheetId="2429">
        <row r="9">
          <cell r="A9" t="str">
            <v>A</v>
          </cell>
        </row>
      </sheetData>
      <sheetData sheetId="2430">
        <row r="9">
          <cell r="A9" t="str">
            <v>A</v>
          </cell>
        </row>
      </sheetData>
      <sheetData sheetId="2431">
        <row r="9">
          <cell r="A9" t="str">
            <v>A</v>
          </cell>
        </row>
      </sheetData>
      <sheetData sheetId="2432">
        <row r="9">
          <cell r="A9" t="str">
            <v>A</v>
          </cell>
        </row>
      </sheetData>
      <sheetData sheetId="2433">
        <row r="9">
          <cell r="A9" t="str">
            <v>A</v>
          </cell>
        </row>
      </sheetData>
      <sheetData sheetId="2434">
        <row r="9">
          <cell r="A9" t="str">
            <v>A</v>
          </cell>
        </row>
      </sheetData>
      <sheetData sheetId="2435">
        <row r="9">
          <cell r="A9" t="str">
            <v>A</v>
          </cell>
        </row>
      </sheetData>
      <sheetData sheetId="2436">
        <row r="9">
          <cell r="A9" t="str">
            <v>A</v>
          </cell>
        </row>
      </sheetData>
      <sheetData sheetId="2437">
        <row r="9">
          <cell r="A9" t="str">
            <v>A</v>
          </cell>
        </row>
      </sheetData>
      <sheetData sheetId="2438">
        <row r="9">
          <cell r="A9" t="str">
            <v>A</v>
          </cell>
        </row>
      </sheetData>
      <sheetData sheetId="2439">
        <row r="9">
          <cell r="A9" t="str">
            <v>A</v>
          </cell>
        </row>
      </sheetData>
      <sheetData sheetId="2440">
        <row r="9">
          <cell r="A9" t="str">
            <v>A</v>
          </cell>
        </row>
      </sheetData>
      <sheetData sheetId="2441">
        <row r="9">
          <cell r="A9" t="str">
            <v>A</v>
          </cell>
        </row>
      </sheetData>
      <sheetData sheetId="2442">
        <row r="9">
          <cell r="A9" t="str">
            <v>A</v>
          </cell>
        </row>
      </sheetData>
      <sheetData sheetId="2443">
        <row r="9">
          <cell r="A9" t="str">
            <v>A</v>
          </cell>
        </row>
      </sheetData>
      <sheetData sheetId="2444">
        <row r="9">
          <cell r="A9" t="str">
            <v>A</v>
          </cell>
        </row>
      </sheetData>
      <sheetData sheetId="2445">
        <row r="9">
          <cell r="A9" t="str">
            <v>A</v>
          </cell>
        </row>
      </sheetData>
      <sheetData sheetId="2446">
        <row r="9">
          <cell r="A9" t="str">
            <v>A</v>
          </cell>
        </row>
      </sheetData>
      <sheetData sheetId="2447">
        <row r="9">
          <cell r="A9" t="str">
            <v>A</v>
          </cell>
        </row>
      </sheetData>
      <sheetData sheetId="2448">
        <row r="9">
          <cell r="A9" t="str">
            <v>A</v>
          </cell>
        </row>
      </sheetData>
      <sheetData sheetId="2449">
        <row r="9">
          <cell r="A9" t="str">
            <v>A</v>
          </cell>
        </row>
      </sheetData>
      <sheetData sheetId="2450">
        <row r="9">
          <cell r="A9" t="str">
            <v>A</v>
          </cell>
        </row>
      </sheetData>
      <sheetData sheetId="2451">
        <row r="9">
          <cell r="A9" t="str">
            <v>A</v>
          </cell>
        </row>
      </sheetData>
      <sheetData sheetId="2452">
        <row r="9">
          <cell r="A9" t="str">
            <v>A</v>
          </cell>
        </row>
      </sheetData>
      <sheetData sheetId="2453">
        <row r="9">
          <cell r="A9" t="str">
            <v>A</v>
          </cell>
        </row>
      </sheetData>
      <sheetData sheetId="2454">
        <row r="9">
          <cell r="A9" t="str">
            <v>A</v>
          </cell>
        </row>
      </sheetData>
      <sheetData sheetId="2455">
        <row r="9">
          <cell r="A9" t="str">
            <v>A</v>
          </cell>
        </row>
      </sheetData>
      <sheetData sheetId="2456">
        <row r="9">
          <cell r="A9" t="str">
            <v>A</v>
          </cell>
        </row>
      </sheetData>
      <sheetData sheetId="2457">
        <row r="9">
          <cell r="A9" t="str">
            <v>A</v>
          </cell>
        </row>
      </sheetData>
      <sheetData sheetId="2458">
        <row r="9">
          <cell r="A9" t="str">
            <v>A</v>
          </cell>
        </row>
      </sheetData>
      <sheetData sheetId="2459">
        <row r="9">
          <cell r="A9" t="str">
            <v>A</v>
          </cell>
        </row>
      </sheetData>
      <sheetData sheetId="2460">
        <row r="9">
          <cell r="A9" t="str">
            <v>A</v>
          </cell>
        </row>
      </sheetData>
      <sheetData sheetId="2461">
        <row r="9">
          <cell r="A9" t="str">
            <v>A</v>
          </cell>
        </row>
      </sheetData>
      <sheetData sheetId="2462">
        <row r="9">
          <cell r="A9" t="str">
            <v>A</v>
          </cell>
        </row>
      </sheetData>
      <sheetData sheetId="2463">
        <row r="9">
          <cell r="A9" t="str">
            <v>A</v>
          </cell>
        </row>
      </sheetData>
      <sheetData sheetId="2464">
        <row r="9">
          <cell r="A9" t="str">
            <v>A</v>
          </cell>
        </row>
      </sheetData>
      <sheetData sheetId="2465">
        <row r="9">
          <cell r="A9" t="str">
            <v>A</v>
          </cell>
        </row>
      </sheetData>
      <sheetData sheetId="2466">
        <row r="9">
          <cell r="A9" t="str">
            <v>A</v>
          </cell>
        </row>
      </sheetData>
      <sheetData sheetId="2467">
        <row r="9">
          <cell r="A9" t="str">
            <v>A</v>
          </cell>
        </row>
      </sheetData>
      <sheetData sheetId="2468">
        <row r="9">
          <cell r="A9" t="str">
            <v>A</v>
          </cell>
        </row>
      </sheetData>
      <sheetData sheetId="2469">
        <row r="9">
          <cell r="A9" t="str">
            <v>A</v>
          </cell>
        </row>
      </sheetData>
      <sheetData sheetId="2470">
        <row r="9">
          <cell r="A9" t="str">
            <v>A</v>
          </cell>
        </row>
      </sheetData>
      <sheetData sheetId="2471">
        <row r="9">
          <cell r="A9" t="str">
            <v>A</v>
          </cell>
        </row>
      </sheetData>
      <sheetData sheetId="2472">
        <row r="9">
          <cell r="A9" t="str">
            <v>A</v>
          </cell>
        </row>
      </sheetData>
      <sheetData sheetId="2473">
        <row r="9">
          <cell r="A9" t="str">
            <v>A</v>
          </cell>
        </row>
      </sheetData>
      <sheetData sheetId="2474">
        <row r="9">
          <cell r="A9" t="str">
            <v>A</v>
          </cell>
        </row>
      </sheetData>
      <sheetData sheetId="2475">
        <row r="9">
          <cell r="A9" t="str">
            <v>A</v>
          </cell>
        </row>
      </sheetData>
      <sheetData sheetId="2476">
        <row r="9">
          <cell r="A9" t="str">
            <v>A</v>
          </cell>
        </row>
      </sheetData>
      <sheetData sheetId="2477">
        <row r="9">
          <cell r="A9" t="str">
            <v>A</v>
          </cell>
        </row>
      </sheetData>
      <sheetData sheetId="2478">
        <row r="9">
          <cell r="A9" t="str">
            <v>A</v>
          </cell>
        </row>
      </sheetData>
      <sheetData sheetId="2479">
        <row r="9">
          <cell r="A9" t="str">
            <v>A</v>
          </cell>
        </row>
      </sheetData>
      <sheetData sheetId="2480">
        <row r="9">
          <cell r="A9" t="str">
            <v>A</v>
          </cell>
        </row>
      </sheetData>
      <sheetData sheetId="2481">
        <row r="9">
          <cell r="A9" t="str">
            <v>A</v>
          </cell>
        </row>
      </sheetData>
      <sheetData sheetId="2482">
        <row r="9">
          <cell r="A9" t="str">
            <v>A</v>
          </cell>
        </row>
      </sheetData>
      <sheetData sheetId="2483">
        <row r="9">
          <cell r="A9" t="str">
            <v>A</v>
          </cell>
        </row>
      </sheetData>
      <sheetData sheetId="2484">
        <row r="9">
          <cell r="A9" t="str">
            <v>A</v>
          </cell>
        </row>
      </sheetData>
      <sheetData sheetId="2485">
        <row r="9">
          <cell r="A9" t="str">
            <v>A</v>
          </cell>
        </row>
      </sheetData>
      <sheetData sheetId="2486">
        <row r="9">
          <cell r="A9" t="str">
            <v>A</v>
          </cell>
        </row>
      </sheetData>
      <sheetData sheetId="2487">
        <row r="9">
          <cell r="A9" t="str">
            <v>A</v>
          </cell>
        </row>
      </sheetData>
      <sheetData sheetId="2488">
        <row r="9">
          <cell r="A9" t="str">
            <v>A</v>
          </cell>
        </row>
      </sheetData>
      <sheetData sheetId="2489">
        <row r="9">
          <cell r="A9" t="str">
            <v>A</v>
          </cell>
        </row>
      </sheetData>
      <sheetData sheetId="2490">
        <row r="9">
          <cell r="A9" t="str">
            <v>A</v>
          </cell>
        </row>
      </sheetData>
      <sheetData sheetId="2491">
        <row r="9">
          <cell r="A9" t="str">
            <v>A</v>
          </cell>
        </row>
      </sheetData>
      <sheetData sheetId="2492">
        <row r="9">
          <cell r="A9" t="str">
            <v>A</v>
          </cell>
        </row>
      </sheetData>
      <sheetData sheetId="2493">
        <row r="9">
          <cell r="A9" t="str">
            <v>A</v>
          </cell>
        </row>
      </sheetData>
      <sheetData sheetId="2494">
        <row r="9">
          <cell r="A9" t="str">
            <v>A</v>
          </cell>
        </row>
      </sheetData>
      <sheetData sheetId="2495">
        <row r="9">
          <cell r="A9" t="str">
            <v>A</v>
          </cell>
        </row>
      </sheetData>
      <sheetData sheetId="2496">
        <row r="9">
          <cell r="A9" t="str">
            <v>A</v>
          </cell>
        </row>
      </sheetData>
      <sheetData sheetId="2497">
        <row r="9">
          <cell r="A9" t="str">
            <v>A</v>
          </cell>
        </row>
      </sheetData>
      <sheetData sheetId="2498">
        <row r="9">
          <cell r="A9" t="str">
            <v>A</v>
          </cell>
        </row>
      </sheetData>
      <sheetData sheetId="2499">
        <row r="9">
          <cell r="A9" t="str">
            <v>A</v>
          </cell>
        </row>
      </sheetData>
      <sheetData sheetId="2500">
        <row r="9">
          <cell r="A9" t="str">
            <v>A</v>
          </cell>
        </row>
      </sheetData>
      <sheetData sheetId="2501">
        <row r="9">
          <cell r="A9" t="str">
            <v>A</v>
          </cell>
        </row>
      </sheetData>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ow r="9">
          <cell r="A9" t="str">
            <v>A</v>
          </cell>
        </row>
      </sheetData>
      <sheetData sheetId="2518">
        <row r="9">
          <cell r="A9" t="str">
            <v>A</v>
          </cell>
        </row>
      </sheetData>
      <sheetData sheetId="2519">
        <row r="9">
          <cell r="A9" t="str">
            <v>A</v>
          </cell>
        </row>
      </sheetData>
      <sheetData sheetId="2520">
        <row r="9">
          <cell r="A9" t="str">
            <v>A</v>
          </cell>
        </row>
      </sheetData>
      <sheetData sheetId="2521">
        <row r="9">
          <cell r="A9" t="str">
            <v>A</v>
          </cell>
        </row>
      </sheetData>
      <sheetData sheetId="2522">
        <row r="9">
          <cell r="A9" t="str">
            <v>A</v>
          </cell>
        </row>
      </sheetData>
      <sheetData sheetId="2523">
        <row r="9">
          <cell r="A9" t="str">
            <v>A</v>
          </cell>
        </row>
      </sheetData>
      <sheetData sheetId="2524">
        <row r="9">
          <cell r="A9" t="str">
            <v>A</v>
          </cell>
        </row>
      </sheetData>
      <sheetData sheetId="2525">
        <row r="9">
          <cell r="A9" t="str">
            <v>A</v>
          </cell>
        </row>
      </sheetData>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ow r="9">
          <cell r="A9" t="str">
            <v>A</v>
          </cell>
        </row>
      </sheetData>
      <sheetData sheetId="2531">
        <row r="9">
          <cell r="A9" t="str">
            <v>A</v>
          </cell>
        </row>
      </sheetData>
      <sheetData sheetId="2532">
        <row r="9">
          <cell r="A9" t="str">
            <v>A</v>
          </cell>
        </row>
      </sheetData>
      <sheetData sheetId="2533">
        <row r="9">
          <cell r="A9" t="str">
            <v>A</v>
          </cell>
        </row>
      </sheetData>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ow r="9">
          <cell r="A9" t="str">
            <v>A</v>
          </cell>
        </row>
      </sheetData>
      <sheetData sheetId="2540">
        <row r="9">
          <cell r="A9" t="str">
            <v>A</v>
          </cell>
        </row>
      </sheetData>
      <sheetData sheetId="2541">
        <row r="9">
          <cell r="A9" t="str">
            <v>A</v>
          </cell>
        </row>
      </sheetData>
      <sheetData sheetId="2542">
        <row r="9">
          <cell r="A9" t="str">
            <v>A</v>
          </cell>
        </row>
      </sheetData>
      <sheetData sheetId="2543">
        <row r="9">
          <cell r="A9" t="str">
            <v>A</v>
          </cell>
        </row>
      </sheetData>
      <sheetData sheetId="2544">
        <row r="9">
          <cell r="A9" t="str">
            <v>A</v>
          </cell>
        </row>
      </sheetData>
      <sheetData sheetId="2545">
        <row r="9">
          <cell r="A9" t="str">
            <v>A</v>
          </cell>
        </row>
      </sheetData>
      <sheetData sheetId="2546">
        <row r="9">
          <cell r="A9" t="str">
            <v>A</v>
          </cell>
        </row>
      </sheetData>
      <sheetData sheetId="2547">
        <row r="9">
          <cell r="A9" t="str">
            <v>A</v>
          </cell>
        </row>
      </sheetData>
      <sheetData sheetId="2548">
        <row r="9">
          <cell r="A9" t="str">
            <v>A</v>
          </cell>
        </row>
      </sheetData>
      <sheetData sheetId="2549">
        <row r="9">
          <cell r="A9" t="str">
            <v>A</v>
          </cell>
        </row>
      </sheetData>
      <sheetData sheetId="2550">
        <row r="9">
          <cell r="A9" t="str">
            <v>A</v>
          </cell>
        </row>
      </sheetData>
      <sheetData sheetId="2551">
        <row r="9">
          <cell r="A9" t="str">
            <v>A</v>
          </cell>
        </row>
      </sheetData>
      <sheetData sheetId="2552">
        <row r="9">
          <cell r="A9" t="str">
            <v>A</v>
          </cell>
        </row>
      </sheetData>
      <sheetData sheetId="2553">
        <row r="9">
          <cell r="A9" t="str">
            <v>A</v>
          </cell>
        </row>
      </sheetData>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ow r="9">
          <cell r="A9" t="str">
            <v>A</v>
          </cell>
        </row>
      </sheetData>
      <sheetData sheetId="2562">
        <row r="9">
          <cell r="A9" t="str">
            <v>A</v>
          </cell>
        </row>
      </sheetData>
      <sheetData sheetId="2563">
        <row r="9">
          <cell r="A9" t="str">
            <v>A</v>
          </cell>
        </row>
      </sheetData>
      <sheetData sheetId="2564">
        <row r="9">
          <cell r="A9" t="str">
            <v>A</v>
          </cell>
        </row>
      </sheetData>
      <sheetData sheetId="2565">
        <row r="9">
          <cell r="A9" t="str">
            <v>A</v>
          </cell>
        </row>
      </sheetData>
      <sheetData sheetId="2566">
        <row r="9">
          <cell r="A9" t="str">
            <v>A</v>
          </cell>
        </row>
      </sheetData>
      <sheetData sheetId="2567">
        <row r="9">
          <cell r="A9" t="str">
            <v>A</v>
          </cell>
        </row>
      </sheetData>
      <sheetData sheetId="2568">
        <row r="9">
          <cell r="A9" t="str">
            <v>A</v>
          </cell>
        </row>
      </sheetData>
      <sheetData sheetId="2569">
        <row r="9">
          <cell r="A9" t="str">
            <v>A</v>
          </cell>
        </row>
      </sheetData>
      <sheetData sheetId="2570">
        <row r="9">
          <cell r="A9" t="str">
            <v>A</v>
          </cell>
        </row>
      </sheetData>
      <sheetData sheetId="2571">
        <row r="9">
          <cell r="A9" t="str">
            <v>A</v>
          </cell>
        </row>
      </sheetData>
      <sheetData sheetId="2572">
        <row r="9">
          <cell r="A9" t="str">
            <v>A</v>
          </cell>
        </row>
      </sheetData>
      <sheetData sheetId="2573">
        <row r="9">
          <cell r="A9" t="str">
            <v>A</v>
          </cell>
        </row>
      </sheetData>
      <sheetData sheetId="2574">
        <row r="9">
          <cell r="A9" t="str">
            <v>A</v>
          </cell>
        </row>
      </sheetData>
      <sheetData sheetId="2575">
        <row r="9">
          <cell r="A9" t="str">
            <v>A</v>
          </cell>
        </row>
      </sheetData>
      <sheetData sheetId="2576">
        <row r="9">
          <cell r="A9" t="str">
            <v>A</v>
          </cell>
        </row>
      </sheetData>
      <sheetData sheetId="2577">
        <row r="9">
          <cell r="A9" t="str">
            <v>A</v>
          </cell>
        </row>
      </sheetData>
      <sheetData sheetId="2578">
        <row r="9">
          <cell r="A9" t="str">
            <v>A</v>
          </cell>
        </row>
      </sheetData>
      <sheetData sheetId="2579">
        <row r="9">
          <cell r="A9" t="str">
            <v>A</v>
          </cell>
        </row>
      </sheetData>
      <sheetData sheetId="2580">
        <row r="9">
          <cell r="A9" t="str">
            <v>A</v>
          </cell>
        </row>
      </sheetData>
      <sheetData sheetId="2581">
        <row r="9">
          <cell r="A9" t="str">
            <v>A</v>
          </cell>
        </row>
      </sheetData>
      <sheetData sheetId="2582">
        <row r="9">
          <cell r="A9" t="str">
            <v>A</v>
          </cell>
        </row>
      </sheetData>
      <sheetData sheetId="2583">
        <row r="9">
          <cell r="A9" t="str">
            <v>A</v>
          </cell>
        </row>
      </sheetData>
      <sheetData sheetId="2584">
        <row r="9">
          <cell r="A9" t="str">
            <v>A</v>
          </cell>
        </row>
      </sheetData>
      <sheetData sheetId="2585">
        <row r="9">
          <cell r="A9" t="str">
            <v>A</v>
          </cell>
        </row>
      </sheetData>
      <sheetData sheetId="2586">
        <row r="9">
          <cell r="A9" t="str">
            <v>A</v>
          </cell>
        </row>
      </sheetData>
      <sheetData sheetId="2587">
        <row r="9">
          <cell r="A9" t="str">
            <v>A</v>
          </cell>
        </row>
      </sheetData>
      <sheetData sheetId="2588">
        <row r="9">
          <cell r="A9" t="str">
            <v>A</v>
          </cell>
        </row>
      </sheetData>
      <sheetData sheetId="2589">
        <row r="9">
          <cell r="A9" t="str">
            <v>A</v>
          </cell>
        </row>
      </sheetData>
      <sheetData sheetId="2590">
        <row r="9">
          <cell r="A9" t="str">
            <v>A</v>
          </cell>
        </row>
      </sheetData>
      <sheetData sheetId="2591">
        <row r="9">
          <cell r="A9" t="str">
            <v>A</v>
          </cell>
        </row>
      </sheetData>
      <sheetData sheetId="2592">
        <row r="9">
          <cell r="A9" t="str">
            <v>A</v>
          </cell>
        </row>
      </sheetData>
      <sheetData sheetId="2593">
        <row r="9">
          <cell r="A9" t="str">
            <v>A</v>
          </cell>
        </row>
      </sheetData>
      <sheetData sheetId="2594">
        <row r="9">
          <cell r="A9" t="str">
            <v>A</v>
          </cell>
        </row>
      </sheetData>
      <sheetData sheetId="2595">
        <row r="9">
          <cell r="A9" t="str">
            <v>A</v>
          </cell>
        </row>
      </sheetData>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ow r="9">
          <cell r="A9" t="str">
            <v>A</v>
          </cell>
        </row>
      </sheetData>
      <sheetData sheetId="2621">
        <row r="9">
          <cell r="A9" t="str">
            <v>A</v>
          </cell>
        </row>
      </sheetData>
      <sheetData sheetId="2622">
        <row r="9">
          <cell r="A9" t="str">
            <v>A</v>
          </cell>
        </row>
      </sheetData>
      <sheetData sheetId="2623">
        <row r="9">
          <cell r="A9" t="str">
            <v>A</v>
          </cell>
        </row>
      </sheetData>
      <sheetData sheetId="2624">
        <row r="9">
          <cell r="A9" t="str">
            <v>A</v>
          </cell>
        </row>
      </sheetData>
      <sheetData sheetId="2625">
        <row r="9">
          <cell r="A9" t="str">
            <v>A</v>
          </cell>
        </row>
      </sheetData>
      <sheetData sheetId="2626">
        <row r="9">
          <cell r="A9" t="str">
            <v>A</v>
          </cell>
        </row>
      </sheetData>
      <sheetData sheetId="2627">
        <row r="9">
          <cell r="A9" t="str">
            <v>A</v>
          </cell>
        </row>
      </sheetData>
      <sheetData sheetId="2628">
        <row r="9">
          <cell r="A9" t="str">
            <v>A</v>
          </cell>
        </row>
      </sheetData>
      <sheetData sheetId="2629">
        <row r="9">
          <cell r="A9" t="str">
            <v>A</v>
          </cell>
        </row>
      </sheetData>
      <sheetData sheetId="2630">
        <row r="9">
          <cell r="A9" t="str">
            <v>A</v>
          </cell>
        </row>
      </sheetData>
      <sheetData sheetId="2631">
        <row r="9">
          <cell r="A9" t="str">
            <v>A</v>
          </cell>
        </row>
      </sheetData>
      <sheetData sheetId="2632">
        <row r="9">
          <cell r="A9" t="str">
            <v>A</v>
          </cell>
        </row>
      </sheetData>
      <sheetData sheetId="2633">
        <row r="9">
          <cell r="A9" t="str">
            <v>A</v>
          </cell>
        </row>
      </sheetData>
      <sheetData sheetId="2634">
        <row r="9">
          <cell r="A9" t="str">
            <v>A</v>
          </cell>
        </row>
      </sheetData>
      <sheetData sheetId="2635">
        <row r="9">
          <cell r="A9" t="str">
            <v>A</v>
          </cell>
        </row>
      </sheetData>
      <sheetData sheetId="2636">
        <row r="9">
          <cell r="A9" t="str">
            <v>A</v>
          </cell>
        </row>
      </sheetData>
      <sheetData sheetId="2637">
        <row r="9">
          <cell r="A9" t="str">
            <v>A</v>
          </cell>
        </row>
      </sheetData>
      <sheetData sheetId="2638">
        <row r="9">
          <cell r="A9" t="str">
            <v>A</v>
          </cell>
        </row>
      </sheetData>
      <sheetData sheetId="2639">
        <row r="9">
          <cell r="A9" t="str">
            <v>A</v>
          </cell>
        </row>
      </sheetData>
      <sheetData sheetId="2640">
        <row r="9">
          <cell r="A9" t="str">
            <v>A</v>
          </cell>
        </row>
      </sheetData>
      <sheetData sheetId="2641">
        <row r="9">
          <cell r="A9" t="str">
            <v>A</v>
          </cell>
        </row>
      </sheetData>
      <sheetData sheetId="2642">
        <row r="9">
          <cell r="A9" t="str">
            <v>A</v>
          </cell>
        </row>
      </sheetData>
      <sheetData sheetId="2643">
        <row r="9">
          <cell r="A9" t="str">
            <v>A</v>
          </cell>
        </row>
      </sheetData>
      <sheetData sheetId="2644">
        <row r="9">
          <cell r="A9" t="str">
            <v>A</v>
          </cell>
        </row>
      </sheetData>
      <sheetData sheetId="2645">
        <row r="9">
          <cell r="A9" t="str">
            <v>A</v>
          </cell>
        </row>
      </sheetData>
      <sheetData sheetId="2646">
        <row r="9">
          <cell r="A9" t="str">
            <v>A</v>
          </cell>
        </row>
      </sheetData>
      <sheetData sheetId="2647">
        <row r="9">
          <cell r="A9" t="str">
            <v>A</v>
          </cell>
        </row>
      </sheetData>
      <sheetData sheetId="2648">
        <row r="9">
          <cell r="A9" t="str">
            <v>A</v>
          </cell>
        </row>
      </sheetData>
      <sheetData sheetId="2649">
        <row r="9">
          <cell r="A9" t="str">
            <v>A</v>
          </cell>
        </row>
      </sheetData>
      <sheetData sheetId="2650">
        <row r="9">
          <cell r="A9" t="str">
            <v>A</v>
          </cell>
        </row>
      </sheetData>
      <sheetData sheetId="2651">
        <row r="9">
          <cell r="A9" t="str">
            <v>A</v>
          </cell>
        </row>
      </sheetData>
      <sheetData sheetId="2652">
        <row r="9">
          <cell r="A9" t="str">
            <v>A</v>
          </cell>
        </row>
      </sheetData>
      <sheetData sheetId="2653">
        <row r="9">
          <cell r="A9" t="str">
            <v>A</v>
          </cell>
        </row>
      </sheetData>
      <sheetData sheetId="2654">
        <row r="9">
          <cell r="A9" t="str">
            <v>A</v>
          </cell>
        </row>
      </sheetData>
      <sheetData sheetId="2655">
        <row r="9">
          <cell r="A9" t="str">
            <v>A</v>
          </cell>
        </row>
      </sheetData>
      <sheetData sheetId="2656">
        <row r="9">
          <cell r="A9" t="str">
            <v>A</v>
          </cell>
        </row>
      </sheetData>
      <sheetData sheetId="2657">
        <row r="9">
          <cell r="A9" t="str">
            <v>A</v>
          </cell>
        </row>
      </sheetData>
      <sheetData sheetId="2658">
        <row r="9">
          <cell r="A9" t="str">
            <v>A</v>
          </cell>
        </row>
      </sheetData>
      <sheetData sheetId="2659">
        <row r="9">
          <cell r="A9" t="str">
            <v>A</v>
          </cell>
        </row>
      </sheetData>
      <sheetData sheetId="2660">
        <row r="9">
          <cell r="A9" t="str">
            <v>A</v>
          </cell>
        </row>
      </sheetData>
      <sheetData sheetId="2661">
        <row r="9">
          <cell r="A9" t="str">
            <v>A</v>
          </cell>
        </row>
      </sheetData>
      <sheetData sheetId="2662">
        <row r="9">
          <cell r="A9" t="str">
            <v>A</v>
          </cell>
        </row>
      </sheetData>
      <sheetData sheetId="2663">
        <row r="9">
          <cell r="A9" t="str">
            <v>A</v>
          </cell>
        </row>
      </sheetData>
      <sheetData sheetId="2664">
        <row r="9">
          <cell r="A9" t="str">
            <v>A</v>
          </cell>
        </row>
      </sheetData>
      <sheetData sheetId="2665">
        <row r="9">
          <cell r="A9" t="str">
            <v>A</v>
          </cell>
        </row>
      </sheetData>
      <sheetData sheetId="2666">
        <row r="9">
          <cell r="A9" t="str">
            <v>A</v>
          </cell>
        </row>
      </sheetData>
      <sheetData sheetId="2667">
        <row r="9">
          <cell r="A9" t="str">
            <v>A</v>
          </cell>
        </row>
      </sheetData>
      <sheetData sheetId="2668">
        <row r="9">
          <cell r="A9" t="str">
            <v>A</v>
          </cell>
        </row>
      </sheetData>
      <sheetData sheetId="2669">
        <row r="9">
          <cell r="A9" t="str">
            <v>A</v>
          </cell>
        </row>
      </sheetData>
      <sheetData sheetId="2670">
        <row r="9">
          <cell r="A9" t="str">
            <v>A</v>
          </cell>
        </row>
      </sheetData>
      <sheetData sheetId="2671">
        <row r="9">
          <cell r="A9" t="str">
            <v>A</v>
          </cell>
        </row>
      </sheetData>
      <sheetData sheetId="2672">
        <row r="9">
          <cell r="A9" t="str">
            <v>A</v>
          </cell>
        </row>
      </sheetData>
      <sheetData sheetId="2673">
        <row r="9">
          <cell r="A9" t="str">
            <v>A</v>
          </cell>
        </row>
      </sheetData>
      <sheetData sheetId="2674">
        <row r="9">
          <cell r="A9" t="str">
            <v>A</v>
          </cell>
        </row>
      </sheetData>
      <sheetData sheetId="2675">
        <row r="9">
          <cell r="A9" t="str">
            <v>A</v>
          </cell>
        </row>
      </sheetData>
      <sheetData sheetId="2676">
        <row r="9">
          <cell r="A9" t="str">
            <v>A</v>
          </cell>
        </row>
      </sheetData>
      <sheetData sheetId="2677">
        <row r="9">
          <cell r="A9" t="str">
            <v>A</v>
          </cell>
        </row>
      </sheetData>
      <sheetData sheetId="2678">
        <row r="9">
          <cell r="A9" t="str">
            <v>A</v>
          </cell>
        </row>
      </sheetData>
      <sheetData sheetId="2679">
        <row r="9">
          <cell r="A9" t="str">
            <v>A</v>
          </cell>
        </row>
      </sheetData>
      <sheetData sheetId="2680">
        <row r="9">
          <cell r="A9" t="str">
            <v>A</v>
          </cell>
        </row>
      </sheetData>
      <sheetData sheetId="2681">
        <row r="9">
          <cell r="A9" t="str">
            <v>A</v>
          </cell>
        </row>
      </sheetData>
      <sheetData sheetId="2682">
        <row r="9">
          <cell r="A9" t="str">
            <v>A</v>
          </cell>
        </row>
      </sheetData>
      <sheetData sheetId="2683">
        <row r="9">
          <cell r="A9" t="str">
            <v>A</v>
          </cell>
        </row>
      </sheetData>
      <sheetData sheetId="2684">
        <row r="9">
          <cell r="A9" t="str">
            <v>A</v>
          </cell>
        </row>
      </sheetData>
      <sheetData sheetId="2685">
        <row r="9">
          <cell r="A9" t="str">
            <v>A</v>
          </cell>
        </row>
      </sheetData>
      <sheetData sheetId="2686">
        <row r="9">
          <cell r="A9" t="str">
            <v>A</v>
          </cell>
        </row>
      </sheetData>
      <sheetData sheetId="2687">
        <row r="9">
          <cell r="A9" t="str">
            <v>A</v>
          </cell>
        </row>
      </sheetData>
      <sheetData sheetId="2688">
        <row r="9">
          <cell r="A9" t="str">
            <v>A</v>
          </cell>
        </row>
      </sheetData>
      <sheetData sheetId="2689">
        <row r="9">
          <cell r="A9" t="str">
            <v>A</v>
          </cell>
        </row>
      </sheetData>
      <sheetData sheetId="2690">
        <row r="9">
          <cell r="A9" t="str">
            <v>A</v>
          </cell>
        </row>
      </sheetData>
      <sheetData sheetId="2691">
        <row r="9">
          <cell r="A9" t="str">
            <v>A</v>
          </cell>
        </row>
      </sheetData>
      <sheetData sheetId="2692">
        <row r="9">
          <cell r="A9" t="str">
            <v>A</v>
          </cell>
        </row>
      </sheetData>
      <sheetData sheetId="2693">
        <row r="9">
          <cell r="A9" t="str">
            <v>A</v>
          </cell>
        </row>
      </sheetData>
      <sheetData sheetId="2694">
        <row r="9">
          <cell r="A9" t="str">
            <v>A</v>
          </cell>
        </row>
      </sheetData>
      <sheetData sheetId="2695">
        <row r="9">
          <cell r="A9" t="str">
            <v>A</v>
          </cell>
        </row>
      </sheetData>
      <sheetData sheetId="2696">
        <row r="9">
          <cell r="A9" t="str">
            <v>A</v>
          </cell>
        </row>
      </sheetData>
      <sheetData sheetId="2697">
        <row r="9">
          <cell r="A9" t="str">
            <v>A</v>
          </cell>
        </row>
      </sheetData>
      <sheetData sheetId="2698">
        <row r="9">
          <cell r="A9" t="str">
            <v>A</v>
          </cell>
        </row>
      </sheetData>
      <sheetData sheetId="2699">
        <row r="9">
          <cell r="A9" t="str">
            <v>A</v>
          </cell>
        </row>
      </sheetData>
      <sheetData sheetId="2700">
        <row r="9">
          <cell r="A9" t="str">
            <v>A</v>
          </cell>
        </row>
      </sheetData>
      <sheetData sheetId="2701">
        <row r="9">
          <cell r="A9" t="str">
            <v>A</v>
          </cell>
        </row>
      </sheetData>
      <sheetData sheetId="2702">
        <row r="9">
          <cell r="A9" t="str">
            <v>A</v>
          </cell>
        </row>
      </sheetData>
      <sheetData sheetId="2703">
        <row r="9">
          <cell r="A9" t="str">
            <v>A</v>
          </cell>
        </row>
      </sheetData>
      <sheetData sheetId="2704">
        <row r="9">
          <cell r="A9" t="str">
            <v>A</v>
          </cell>
        </row>
      </sheetData>
      <sheetData sheetId="2705">
        <row r="9">
          <cell r="A9" t="str">
            <v>A</v>
          </cell>
        </row>
      </sheetData>
      <sheetData sheetId="2706">
        <row r="9">
          <cell r="A9" t="str">
            <v>A</v>
          </cell>
        </row>
      </sheetData>
      <sheetData sheetId="2707">
        <row r="9">
          <cell r="A9" t="str">
            <v>A</v>
          </cell>
        </row>
      </sheetData>
      <sheetData sheetId="2708">
        <row r="9">
          <cell r="A9" t="str">
            <v>A</v>
          </cell>
        </row>
      </sheetData>
      <sheetData sheetId="2709">
        <row r="9">
          <cell r="A9" t="str">
            <v>A</v>
          </cell>
        </row>
      </sheetData>
      <sheetData sheetId="2710">
        <row r="9">
          <cell r="A9" t="str">
            <v>A</v>
          </cell>
        </row>
      </sheetData>
      <sheetData sheetId="2711" refreshError="1"/>
      <sheetData sheetId="2712" refreshError="1"/>
      <sheetData sheetId="2713" refreshError="1"/>
      <sheetData sheetId="2714" refreshError="1"/>
      <sheetData sheetId="2715" refreshError="1"/>
      <sheetData sheetId="2716" refreshError="1"/>
      <sheetData sheetId="2717"/>
      <sheetData sheetId="2718" refreshError="1"/>
      <sheetData sheetId="2719" refreshError="1"/>
      <sheetData sheetId="2720" refreshError="1"/>
      <sheetData sheetId="2721" refreshError="1"/>
      <sheetData sheetId="2722"/>
      <sheetData sheetId="2723"/>
      <sheetData sheetId="2724" refreshError="1"/>
      <sheetData sheetId="2725" refreshError="1"/>
      <sheetData sheetId="2726"/>
      <sheetData sheetId="2727"/>
      <sheetData sheetId="2728"/>
      <sheetData sheetId="2729"/>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ow r="9">
          <cell r="A9" t="str">
            <v>A</v>
          </cell>
        </row>
      </sheetData>
      <sheetData sheetId="2755">
        <row r="9">
          <cell r="A9" t="str">
            <v>A</v>
          </cell>
        </row>
      </sheetData>
      <sheetData sheetId="2756" refreshError="1"/>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ow r="9">
          <cell r="A9" t="str">
            <v>A</v>
          </cell>
        </row>
      </sheetData>
      <sheetData sheetId="3264">
        <row r="9">
          <cell r="A9" t="str">
            <v>A</v>
          </cell>
        </row>
      </sheetData>
      <sheetData sheetId="3265">
        <row r="9">
          <cell r="A9" t="str">
            <v>A</v>
          </cell>
        </row>
      </sheetData>
      <sheetData sheetId="3266">
        <row r="9">
          <cell r="A9" t="str">
            <v>A</v>
          </cell>
        </row>
      </sheetData>
      <sheetData sheetId="3267">
        <row r="9">
          <cell r="A9" t="str">
            <v>A</v>
          </cell>
        </row>
      </sheetData>
      <sheetData sheetId="3268">
        <row r="9">
          <cell r="A9" t="str">
            <v>A</v>
          </cell>
        </row>
      </sheetData>
      <sheetData sheetId="3269">
        <row r="9">
          <cell r="A9" t="str">
            <v>A</v>
          </cell>
        </row>
      </sheetData>
      <sheetData sheetId="3270">
        <row r="9">
          <cell r="A9" t="str">
            <v>A</v>
          </cell>
        </row>
      </sheetData>
      <sheetData sheetId="3271">
        <row r="9">
          <cell r="A9" t="str">
            <v>A</v>
          </cell>
        </row>
      </sheetData>
      <sheetData sheetId="3272">
        <row r="9">
          <cell r="A9" t="str">
            <v>A</v>
          </cell>
        </row>
      </sheetData>
      <sheetData sheetId="3273">
        <row r="9">
          <cell r="A9" t="str">
            <v>A</v>
          </cell>
        </row>
      </sheetData>
      <sheetData sheetId="3274">
        <row r="9">
          <cell r="A9" t="str">
            <v>A</v>
          </cell>
        </row>
      </sheetData>
      <sheetData sheetId="3275">
        <row r="9">
          <cell r="A9" t="str">
            <v>A</v>
          </cell>
        </row>
      </sheetData>
      <sheetData sheetId="3276">
        <row r="9">
          <cell r="A9" t="str">
            <v>A</v>
          </cell>
        </row>
      </sheetData>
      <sheetData sheetId="3277">
        <row r="9">
          <cell r="A9" t="str">
            <v>A</v>
          </cell>
        </row>
      </sheetData>
      <sheetData sheetId="3278">
        <row r="9">
          <cell r="A9" t="str">
            <v>A</v>
          </cell>
        </row>
      </sheetData>
      <sheetData sheetId="3279">
        <row r="9">
          <cell r="A9" t="str">
            <v>A</v>
          </cell>
        </row>
      </sheetData>
      <sheetData sheetId="3280">
        <row r="9">
          <cell r="A9" t="str">
            <v>A</v>
          </cell>
        </row>
      </sheetData>
      <sheetData sheetId="3281">
        <row r="9">
          <cell r="A9" t="str">
            <v>A</v>
          </cell>
        </row>
      </sheetData>
      <sheetData sheetId="3282">
        <row r="9">
          <cell r="A9" t="str">
            <v>A</v>
          </cell>
        </row>
      </sheetData>
      <sheetData sheetId="3283">
        <row r="9">
          <cell r="A9" t="str">
            <v>A</v>
          </cell>
        </row>
      </sheetData>
      <sheetData sheetId="3284">
        <row r="9">
          <cell r="A9" t="str">
            <v>A</v>
          </cell>
        </row>
      </sheetData>
      <sheetData sheetId="3285">
        <row r="9">
          <cell r="A9" t="str">
            <v>A</v>
          </cell>
        </row>
      </sheetData>
      <sheetData sheetId="3286">
        <row r="9">
          <cell r="A9" t="str">
            <v>A</v>
          </cell>
        </row>
      </sheetData>
      <sheetData sheetId="3287">
        <row r="9">
          <cell r="A9" t="str">
            <v>A</v>
          </cell>
        </row>
      </sheetData>
      <sheetData sheetId="3288">
        <row r="9">
          <cell r="A9" t="str">
            <v>A</v>
          </cell>
        </row>
      </sheetData>
      <sheetData sheetId="3289">
        <row r="9">
          <cell r="A9" t="str">
            <v>A</v>
          </cell>
        </row>
      </sheetData>
      <sheetData sheetId="3290">
        <row r="9">
          <cell r="A9" t="str">
            <v>A</v>
          </cell>
        </row>
      </sheetData>
      <sheetData sheetId="3291">
        <row r="9">
          <cell r="A9" t="str">
            <v>A</v>
          </cell>
        </row>
      </sheetData>
      <sheetData sheetId="3292">
        <row r="9">
          <cell r="A9" t="str">
            <v>A</v>
          </cell>
        </row>
      </sheetData>
      <sheetData sheetId="3293">
        <row r="9">
          <cell r="A9" t="str">
            <v>A</v>
          </cell>
        </row>
      </sheetData>
      <sheetData sheetId="3294">
        <row r="9">
          <cell r="A9" t="str">
            <v>A</v>
          </cell>
        </row>
      </sheetData>
      <sheetData sheetId="3295">
        <row r="9">
          <cell r="A9" t="str">
            <v>A</v>
          </cell>
        </row>
      </sheetData>
      <sheetData sheetId="3296">
        <row r="9">
          <cell r="A9" t="str">
            <v>A</v>
          </cell>
        </row>
      </sheetData>
      <sheetData sheetId="3297">
        <row r="9">
          <cell r="A9" t="str">
            <v>A</v>
          </cell>
        </row>
      </sheetData>
      <sheetData sheetId="3298">
        <row r="9">
          <cell r="A9" t="str">
            <v>A</v>
          </cell>
        </row>
      </sheetData>
      <sheetData sheetId="3299">
        <row r="9">
          <cell r="A9" t="str">
            <v>A</v>
          </cell>
        </row>
      </sheetData>
      <sheetData sheetId="3300">
        <row r="9">
          <cell r="A9" t="str">
            <v>A</v>
          </cell>
        </row>
      </sheetData>
      <sheetData sheetId="3301">
        <row r="9">
          <cell r="A9" t="str">
            <v>A</v>
          </cell>
        </row>
      </sheetData>
      <sheetData sheetId="3302">
        <row r="9">
          <cell r="A9" t="str">
            <v>A</v>
          </cell>
        </row>
      </sheetData>
      <sheetData sheetId="3303">
        <row r="9">
          <cell r="A9" t="str">
            <v>A</v>
          </cell>
        </row>
      </sheetData>
      <sheetData sheetId="3304">
        <row r="9">
          <cell r="A9" t="str">
            <v>A</v>
          </cell>
        </row>
      </sheetData>
      <sheetData sheetId="3305">
        <row r="9">
          <cell r="A9" t="str">
            <v>A</v>
          </cell>
        </row>
      </sheetData>
      <sheetData sheetId="3306">
        <row r="9">
          <cell r="A9" t="str">
            <v>A</v>
          </cell>
        </row>
      </sheetData>
      <sheetData sheetId="3307">
        <row r="9">
          <cell r="A9" t="str">
            <v>A</v>
          </cell>
        </row>
      </sheetData>
      <sheetData sheetId="3308">
        <row r="9">
          <cell r="A9" t="str">
            <v>A</v>
          </cell>
        </row>
      </sheetData>
      <sheetData sheetId="3309">
        <row r="9">
          <cell r="A9" t="str">
            <v>A</v>
          </cell>
        </row>
      </sheetData>
      <sheetData sheetId="3310">
        <row r="9">
          <cell r="A9" t="str">
            <v>A</v>
          </cell>
        </row>
      </sheetData>
      <sheetData sheetId="3311">
        <row r="9">
          <cell r="A9" t="str">
            <v>A</v>
          </cell>
        </row>
      </sheetData>
      <sheetData sheetId="3312">
        <row r="9">
          <cell r="A9" t="str">
            <v>A</v>
          </cell>
        </row>
      </sheetData>
      <sheetData sheetId="3313">
        <row r="9">
          <cell r="A9" t="str">
            <v>A</v>
          </cell>
        </row>
      </sheetData>
      <sheetData sheetId="3314">
        <row r="9">
          <cell r="A9" t="str">
            <v>A</v>
          </cell>
        </row>
      </sheetData>
      <sheetData sheetId="3315">
        <row r="9">
          <cell r="A9" t="str">
            <v>A</v>
          </cell>
        </row>
      </sheetData>
      <sheetData sheetId="3316">
        <row r="9">
          <cell r="A9" t="str">
            <v>A</v>
          </cell>
        </row>
      </sheetData>
      <sheetData sheetId="3317">
        <row r="9">
          <cell r="A9" t="str">
            <v>A</v>
          </cell>
        </row>
      </sheetData>
      <sheetData sheetId="3318">
        <row r="9">
          <cell r="A9" t="str">
            <v>A</v>
          </cell>
        </row>
      </sheetData>
      <sheetData sheetId="3319">
        <row r="9">
          <cell r="A9" t="str">
            <v>A</v>
          </cell>
        </row>
      </sheetData>
      <sheetData sheetId="3320">
        <row r="9">
          <cell r="A9" t="str">
            <v>A</v>
          </cell>
        </row>
      </sheetData>
      <sheetData sheetId="3321">
        <row r="9">
          <cell r="A9" t="str">
            <v>A</v>
          </cell>
        </row>
      </sheetData>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ow r="9">
          <cell r="A9" t="str">
            <v>A</v>
          </cell>
        </row>
      </sheetData>
      <sheetData sheetId="3327">
        <row r="9">
          <cell r="A9" t="str">
            <v>A</v>
          </cell>
        </row>
      </sheetData>
      <sheetData sheetId="3328">
        <row r="9">
          <cell r="A9" t="str">
            <v>A</v>
          </cell>
        </row>
      </sheetData>
      <sheetData sheetId="3329">
        <row r="9">
          <cell r="A9" t="str">
            <v>A</v>
          </cell>
        </row>
      </sheetData>
      <sheetData sheetId="3330">
        <row r="9">
          <cell r="A9" t="str">
            <v>A</v>
          </cell>
        </row>
      </sheetData>
      <sheetData sheetId="3331">
        <row r="9">
          <cell r="A9" t="str">
            <v>A</v>
          </cell>
        </row>
      </sheetData>
      <sheetData sheetId="3332">
        <row r="9">
          <cell r="A9" t="str">
            <v>A</v>
          </cell>
        </row>
      </sheetData>
      <sheetData sheetId="3333">
        <row r="9">
          <cell r="A9" t="str">
            <v>A</v>
          </cell>
        </row>
      </sheetData>
      <sheetData sheetId="3334">
        <row r="9">
          <cell r="A9" t="str">
            <v>A</v>
          </cell>
        </row>
      </sheetData>
      <sheetData sheetId="3335">
        <row r="9">
          <cell r="A9" t="str">
            <v>A</v>
          </cell>
        </row>
      </sheetData>
      <sheetData sheetId="3336">
        <row r="9">
          <cell r="A9" t="str">
            <v>A</v>
          </cell>
        </row>
      </sheetData>
      <sheetData sheetId="3337">
        <row r="9">
          <cell r="A9" t="str">
            <v>A</v>
          </cell>
        </row>
      </sheetData>
      <sheetData sheetId="3338">
        <row r="9">
          <cell r="A9" t="str">
            <v>A</v>
          </cell>
        </row>
      </sheetData>
      <sheetData sheetId="3339">
        <row r="9">
          <cell r="A9" t="str">
            <v>A</v>
          </cell>
        </row>
      </sheetData>
      <sheetData sheetId="3340">
        <row r="9">
          <cell r="A9" t="str">
            <v>A</v>
          </cell>
        </row>
      </sheetData>
      <sheetData sheetId="3341">
        <row r="9">
          <cell r="A9" t="str">
            <v>A</v>
          </cell>
        </row>
      </sheetData>
      <sheetData sheetId="3342">
        <row r="9">
          <cell r="A9" t="str">
            <v>A</v>
          </cell>
        </row>
      </sheetData>
      <sheetData sheetId="3343">
        <row r="9">
          <cell r="A9" t="str">
            <v>A</v>
          </cell>
        </row>
      </sheetData>
      <sheetData sheetId="3344">
        <row r="9">
          <cell r="A9" t="str">
            <v>A</v>
          </cell>
        </row>
      </sheetData>
      <sheetData sheetId="3345">
        <row r="9">
          <cell r="A9" t="str">
            <v>A</v>
          </cell>
        </row>
      </sheetData>
      <sheetData sheetId="3346"/>
      <sheetData sheetId="3347" refreshError="1"/>
      <sheetData sheetId="3348" refreshError="1"/>
      <sheetData sheetId="3349" refreshError="1"/>
      <sheetData sheetId="3350" refreshError="1"/>
      <sheetData sheetId="3351"/>
      <sheetData sheetId="3352">
        <row r="9">
          <cell r="A9" t="str">
            <v>A</v>
          </cell>
        </row>
      </sheetData>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ow r="9">
          <cell r="A9" t="str">
            <v>A</v>
          </cell>
        </row>
      </sheetData>
      <sheetData sheetId="3372">
        <row r="9">
          <cell r="A9" t="str">
            <v>A</v>
          </cell>
        </row>
      </sheetData>
      <sheetData sheetId="3373">
        <row r="9">
          <cell r="A9" t="str">
            <v>A</v>
          </cell>
        </row>
      </sheetData>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ow r="9">
          <cell r="A9" t="str">
            <v>A</v>
          </cell>
        </row>
      </sheetData>
      <sheetData sheetId="3405">
        <row r="9">
          <cell r="A9" t="str">
            <v>A</v>
          </cell>
        </row>
      </sheetData>
      <sheetData sheetId="3406">
        <row r="9">
          <cell r="A9" t="str">
            <v>A</v>
          </cell>
        </row>
      </sheetData>
      <sheetData sheetId="3407">
        <row r="9">
          <cell r="A9" t="str">
            <v>A</v>
          </cell>
        </row>
      </sheetData>
      <sheetData sheetId="3408">
        <row r="9">
          <cell r="A9" t="str">
            <v>A</v>
          </cell>
        </row>
      </sheetData>
      <sheetData sheetId="3409">
        <row r="9">
          <cell r="A9" t="str">
            <v>A</v>
          </cell>
        </row>
      </sheetData>
      <sheetData sheetId="3410" refreshError="1"/>
      <sheetData sheetId="3411" refreshError="1"/>
      <sheetData sheetId="3412"/>
      <sheetData sheetId="3413"/>
      <sheetData sheetId="3414"/>
      <sheetData sheetId="3415" refreshError="1"/>
      <sheetData sheetId="3416" refreshError="1"/>
      <sheetData sheetId="3417" refreshError="1"/>
      <sheetData sheetId="3418">
        <row r="9">
          <cell r="A9" t="str">
            <v>A</v>
          </cell>
        </row>
      </sheetData>
      <sheetData sheetId="3419">
        <row r="9">
          <cell r="A9" t="str">
            <v>A</v>
          </cell>
        </row>
      </sheetData>
      <sheetData sheetId="3420">
        <row r="9">
          <cell r="A9" t="str">
            <v>A</v>
          </cell>
        </row>
      </sheetData>
      <sheetData sheetId="3421">
        <row r="9">
          <cell r="A9" t="str">
            <v>A</v>
          </cell>
        </row>
      </sheetData>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ow r="9">
          <cell r="A9" t="str">
            <v>A</v>
          </cell>
        </row>
      </sheetData>
      <sheetData sheetId="3458">
        <row r="9">
          <cell r="A9" t="str">
            <v>A</v>
          </cell>
        </row>
      </sheetData>
      <sheetData sheetId="3459">
        <row r="9">
          <cell r="A9" t="str">
            <v>A</v>
          </cell>
        </row>
      </sheetData>
      <sheetData sheetId="3460">
        <row r="9">
          <cell r="A9" t="str">
            <v>A</v>
          </cell>
        </row>
      </sheetData>
      <sheetData sheetId="3461">
        <row r="9">
          <cell r="A9" t="str">
            <v>A</v>
          </cell>
        </row>
      </sheetData>
      <sheetData sheetId="3462">
        <row r="9">
          <cell r="A9" t="str">
            <v>A</v>
          </cell>
        </row>
      </sheetData>
      <sheetData sheetId="3463">
        <row r="9">
          <cell r="A9" t="str">
            <v>A</v>
          </cell>
        </row>
      </sheetData>
      <sheetData sheetId="3464">
        <row r="9">
          <cell r="A9" t="str">
            <v>A</v>
          </cell>
        </row>
      </sheetData>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efreshError="1"/>
      <sheetData sheetId="3521">
        <row r="9">
          <cell r="A9" t="str">
            <v>A</v>
          </cell>
        </row>
      </sheetData>
      <sheetData sheetId="3522">
        <row r="9">
          <cell r="A9" t="str">
            <v>A</v>
          </cell>
        </row>
      </sheetData>
      <sheetData sheetId="3523">
        <row r="9">
          <cell r="A9" t="str">
            <v>A</v>
          </cell>
        </row>
      </sheetData>
      <sheetData sheetId="3524" refreshError="1"/>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efreshError="1"/>
      <sheetData sheetId="3876" refreshError="1"/>
      <sheetData sheetId="3877" refreshError="1"/>
      <sheetData sheetId="3878">
        <row r="9">
          <cell r="A9" t="str">
            <v>A</v>
          </cell>
        </row>
      </sheetData>
      <sheetData sheetId="3879">
        <row r="9">
          <cell r="A9" t="str">
            <v>A</v>
          </cell>
        </row>
      </sheetData>
      <sheetData sheetId="3880" refreshError="1"/>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ow r="9">
          <cell r="A9" t="str">
            <v>A</v>
          </cell>
        </row>
      </sheetData>
      <sheetData sheetId="4158" refreshError="1"/>
      <sheetData sheetId="4159" refreshError="1"/>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sheetData sheetId="5658">
        <row r="9">
          <cell r="A9" t="str">
            <v>A</v>
          </cell>
        </row>
      </sheetData>
      <sheetData sheetId="5659">
        <row r="9">
          <cell r="A9" t="str">
            <v>A</v>
          </cell>
        </row>
      </sheetData>
      <sheetData sheetId="5660">
        <row r="9">
          <cell r="A9" t="str">
            <v>A</v>
          </cell>
        </row>
      </sheetData>
      <sheetData sheetId="5661"/>
      <sheetData sheetId="5662">
        <row r="9">
          <cell r="A9" t="str">
            <v>A</v>
          </cell>
        </row>
      </sheetData>
      <sheetData sheetId="5663">
        <row r="9">
          <cell r="A9" t="str">
            <v>A</v>
          </cell>
        </row>
      </sheetData>
      <sheetData sheetId="5664"/>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sheetData sheetId="5682"/>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sheetData sheetId="5693">
        <row r="9">
          <cell r="A9" t="str">
            <v>A</v>
          </cell>
        </row>
      </sheetData>
      <sheetData sheetId="5694">
        <row r="9">
          <cell r="A9" t="str">
            <v>A</v>
          </cell>
        </row>
      </sheetData>
      <sheetData sheetId="5695"/>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sheetData sheetId="5702"/>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sheetData sheetId="5709">
        <row r="9">
          <cell r="A9" t="str">
            <v>A</v>
          </cell>
        </row>
      </sheetData>
      <sheetData sheetId="5710"/>
      <sheetData sheetId="5711"/>
      <sheetData sheetId="5712"/>
      <sheetData sheetId="5713">
        <row r="9">
          <cell r="A9" t="str">
            <v>A</v>
          </cell>
        </row>
      </sheetData>
      <sheetData sheetId="5714">
        <row r="9">
          <cell r="A9" t="str">
            <v>A</v>
          </cell>
        </row>
      </sheetData>
      <sheetData sheetId="5715">
        <row r="9">
          <cell r="A9" t="str">
            <v>A</v>
          </cell>
        </row>
      </sheetData>
      <sheetData sheetId="5716"/>
      <sheetData sheetId="5717"/>
      <sheetData sheetId="5718">
        <row r="9">
          <cell r="A9" t="str">
            <v>A</v>
          </cell>
        </row>
      </sheetData>
      <sheetData sheetId="5719"/>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sheetData sheetId="5749"/>
      <sheetData sheetId="5750">
        <row r="9">
          <cell r="A9" t="str">
            <v>A</v>
          </cell>
        </row>
      </sheetData>
      <sheetData sheetId="5751">
        <row r="9">
          <cell r="A9" t="str">
            <v>A</v>
          </cell>
        </row>
      </sheetData>
      <sheetData sheetId="5752"/>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sheetData sheetId="5758">
        <row r="9">
          <cell r="A9" t="str">
            <v>A</v>
          </cell>
        </row>
      </sheetData>
      <sheetData sheetId="5759"/>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sheetData sheetId="5767"/>
      <sheetData sheetId="5768"/>
      <sheetData sheetId="5769"/>
      <sheetData sheetId="5770"/>
      <sheetData sheetId="5771"/>
      <sheetData sheetId="5772"/>
      <sheetData sheetId="5773">
        <row r="9">
          <cell r="A9" t="str">
            <v>A</v>
          </cell>
        </row>
      </sheetData>
      <sheetData sheetId="5774">
        <row r="9">
          <cell r="A9" t="str">
            <v>A</v>
          </cell>
        </row>
      </sheetData>
      <sheetData sheetId="5775">
        <row r="9">
          <cell r="A9" t="str">
            <v>A</v>
          </cell>
        </row>
      </sheetData>
      <sheetData sheetId="5776"/>
      <sheetData sheetId="5777"/>
      <sheetData sheetId="5778"/>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sheetData sheetId="5798"/>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sheetData sheetId="5804"/>
      <sheetData sheetId="5805"/>
      <sheetData sheetId="5806"/>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sheetData sheetId="5823">
        <row r="9">
          <cell r="A9" t="str">
            <v>A</v>
          </cell>
        </row>
      </sheetData>
      <sheetData sheetId="5824">
        <row r="9">
          <cell r="A9" t="str">
            <v>A</v>
          </cell>
        </row>
      </sheetData>
      <sheetData sheetId="5825">
        <row r="9">
          <cell r="A9" t="str">
            <v>A</v>
          </cell>
        </row>
      </sheetData>
      <sheetData sheetId="5826"/>
      <sheetData sheetId="5827"/>
      <sheetData sheetId="5828"/>
      <sheetData sheetId="5829">
        <row r="9">
          <cell r="A9" t="str">
            <v>A</v>
          </cell>
        </row>
      </sheetData>
      <sheetData sheetId="5830">
        <row r="9">
          <cell r="A9" t="str">
            <v>A</v>
          </cell>
        </row>
      </sheetData>
      <sheetData sheetId="5831">
        <row r="9">
          <cell r="A9" t="str">
            <v>A</v>
          </cell>
        </row>
      </sheetData>
      <sheetData sheetId="5832"/>
      <sheetData sheetId="5833"/>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sheetData sheetId="5844"/>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sheetData sheetId="5876"/>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sheetData sheetId="5882"/>
      <sheetData sheetId="5883"/>
      <sheetData sheetId="5884"/>
      <sheetData sheetId="5885"/>
      <sheetData sheetId="5886"/>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sheetData sheetId="5915"/>
      <sheetData sheetId="5916"/>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sheetData sheetId="5941">
        <row r="9">
          <cell r="A9" t="str">
            <v>A</v>
          </cell>
        </row>
      </sheetData>
      <sheetData sheetId="5942"/>
      <sheetData sheetId="5943"/>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sheetData sheetId="5962"/>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sheetData sheetId="6009">
        <row r="9">
          <cell r="A9" t="str">
            <v>A</v>
          </cell>
        </row>
      </sheetData>
      <sheetData sheetId="6010">
        <row r="9">
          <cell r="A9" t="str">
            <v>A</v>
          </cell>
        </row>
      </sheetData>
      <sheetData sheetId="6011"/>
      <sheetData sheetId="6012">
        <row r="9">
          <cell r="A9" t="str">
            <v>A</v>
          </cell>
        </row>
      </sheetData>
      <sheetData sheetId="6013"/>
      <sheetData sheetId="6014"/>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sheetData sheetId="6025">
        <row r="9">
          <cell r="A9" t="str">
            <v>A</v>
          </cell>
        </row>
      </sheetData>
      <sheetData sheetId="6026">
        <row r="9">
          <cell r="A9" t="str">
            <v>A</v>
          </cell>
        </row>
      </sheetData>
      <sheetData sheetId="6027"/>
      <sheetData sheetId="6028"/>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sheetData sheetId="6040"/>
      <sheetData sheetId="6041">
        <row r="9">
          <cell r="A9" t="str">
            <v>A</v>
          </cell>
        </row>
      </sheetData>
      <sheetData sheetId="6042">
        <row r="9">
          <cell r="A9" t="str">
            <v>A</v>
          </cell>
        </row>
      </sheetData>
      <sheetData sheetId="6043"/>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sheetData sheetId="6057">
        <row r="9">
          <cell r="A9" t="str">
            <v>A</v>
          </cell>
        </row>
      </sheetData>
      <sheetData sheetId="6058"/>
      <sheetData sheetId="6059"/>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sheetData sheetId="6065"/>
      <sheetData sheetId="6066"/>
      <sheetData sheetId="6067"/>
      <sheetData sheetId="6068"/>
      <sheetData sheetId="6069"/>
      <sheetData sheetId="6070">
        <row r="9">
          <cell r="A9" t="str">
            <v>A</v>
          </cell>
        </row>
      </sheetData>
      <sheetData sheetId="6071">
        <row r="9">
          <cell r="A9" t="str">
            <v>A</v>
          </cell>
        </row>
      </sheetData>
      <sheetData sheetId="6072">
        <row r="9">
          <cell r="A9" t="str">
            <v>A</v>
          </cell>
        </row>
      </sheetData>
      <sheetData sheetId="6073"/>
      <sheetData sheetId="6074"/>
      <sheetData sheetId="6075">
        <row r="9">
          <cell r="A9" t="str">
            <v>A</v>
          </cell>
        </row>
      </sheetData>
      <sheetData sheetId="6076">
        <row r="9">
          <cell r="A9" t="str">
            <v>A</v>
          </cell>
        </row>
      </sheetData>
      <sheetData sheetId="6077"/>
      <sheetData sheetId="6078">
        <row r="9">
          <cell r="A9" t="str">
            <v>A</v>
          </cell>
        </row>
      </sheetData>
      <sheetData sheetId="6079">
        <row r="9">
          <cell r="A9" t="str">
            <v>A</v>
          </cell>
        </row>
      </sheetData>
      <sheetData sheetId="6080"/>
      <sheetData sheetId="6081"/>
      <sheetData sheetId="6082"/>
      <sheetData sheetId="6083"/>
      <sheetData sheetId="6084"/>
      <sheetData sheetId="6085"/>
      <sheetData sheetId="6086"/>
      <sheetData sheetId="6087">
        <row r="9">
          <cell r="A9" t="str">
            <v>A</v>
          </cell>
        </row>
      </sheetData>
      <sheetData sheetId="6088">
        <row r="9">
          <cell r="A9" t="str">
            <v>A</v>
          </cell>
        </row>
      </sheetData>
      <sheetData sheetId="6089"/>
      <sheetData sheetId="6090">
        <row r="9">
          <cell r="A9" t="str">
            <v>A</v>
          </cell>
        </row>
      </sheetData>
      <sheetData sheetId="6091">
        <row r="9">
          <cell r="A9" t="str">
            <v>A</v>
          </cell>
        </row>
      </sheetData>
      <sheetData sheetId="6092">
        <row r="9">
          <cell r="A9" t="str">
            <v>A</v>
          </cell>
        </row>
      </sheetData>
      <sheetData sheetId="6093"/>
      <sheetData sheetId="6094">
        <row r="9">
          <cell r="A9" t="str">
            <v>A</v>
          </cell>
        </row>
      </sheetData>
      <sheetData sheetId="6095">
        <row r="9">
          <cell r="A9" t="str">
            <v>A</v>
          </cell>
        </row>
      </sheetData>
      <sheetData sheetId="6096">
        <row r="9">
          <cell r="A9" t="str">
            <v>A</v>
          </cell>
        </row>
      </sheetData>
      <sheetData sheetId="6097"/>
      <sheetData sheetId="6098"/>
      <sheetData sheetId="6099"/>
      <sheetData sheetId="6100"/>
      <sheetData sheetId="6101"/>
      <sheetData sheetId="6102">
        <row r="9">
          <cell r="A9" t="str">
            <v>A</v>
          </cell>
        </row>
      </sheetData>
      <sheetData sheetId="6103">
        <row r="9">
          <cell r="A9" t="str">
            <v>A</v>
          </cell>
        </row>
      </sheetData>
      <sheetData sheetId="6104"/>
      <sheetData sheetId="6105"/>
      <sheetData sheetId="6106">
        <row r="9">
          <cell r="A9" t="str">
            <v>A</v>
          </cell>
        </row>
      </sheetData>
      <sheetData sheetId="6107">
        <row r="9">
          <cell r="A9" t="str">
            <v>A</v>
          </cell>
        </row>
      </sheetData>
      <sheetData sheetId="6108">
        <row r="9">
          <cell r="A9" t="str">
            <v>A</v>
          </cell>
        </row>
      </sheetData>
      <sheetData sheetId="6109"/>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sheetData sheetId="6115"/>
      <sheetData sheetId="6116"/>
      <sheetData sheetId="6117"/>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sheetData sheetId="6123"/>
      <sheetData sheetId="6124">
        <row r="9">
          <cell r="A9" t="str">
            <v>A</v>
          </cell>
        </row>
      </sheetData>
      <sheetData sheetId="6125"/>
      <sheetData sheetId="6126"/>
      <sheetData sheetId="6127">
        <row r="9">
          <cell r="A9" t="str">
            <v>A</v>
          </cell>
        </row>
      </sheetData>
      <sheetData sheetId="6128"/>
      <sheetData sheetId="6129">
        <row r="9">
          <cell r="A9" t="str">
            <v>A</v>
          </cell>
        </row>
      </sheetData>
      <sheetData sheetId="6130"/>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sheetData sheetId="6136">
        <row r="9">
          <cell r="A9" t="str">
            <v>A</v>
          </cell>
        </row>
      </sheetData>
      <sheetData sheetId="6137"/>
      <sheetData sheetId="6138"/>
      <sheetData sheetId="6139"/>
      <sheetData sheetId="6140"/>
      <sheetData sheetId="6141">
        <row r="9">
          <cell r="A9" t="str">
            <v>A</v>
          </cell>
        </row>
      </sheetData>
      <sheetData sheetId="6142"/>
      <sheetData sheetId="6143"/>
      <sheetData sheetId="6144"/>
      <sheetData sheetId="6145"/>
      <sheetData sheetId="6146"/>
      <sheetData sheetId="6147">
        <row r="9">
          <cell r="A9" t="str">
            <v>A</v>
          </cell>
        </row>
      </sheetData>
      <sheetData sheetId="6148">
        <row r="9">
          <cell r="A9" t="str">
            <v>A</v>
          </cell>
        </row>
      </sheetData>
      <sheetData sheetId="6149">
        <row r="9">
          <cell r="A9" t="str">
            <v>A</v>
          </cell>
        </row>
      </sheetData>
      <sheetData sheetId="6150"/>
      <sheetData sheetId="6151">
        <row r="9">
          <cell r="A9" t="str">
            <v>A</v>
          </cell>
        </row>
      </sheetData>
      <sheetData sheetId="6152">
        <row r="9">
          <cell r="A9" t="str">
            <v>A</v>
          </cell>
        </row>
      </sheetData>
      <sheetData sheetId="6153"/>
      <sheetData sheetId="6154"/>
      <sheetData sheetId="6155"/>
      <sheetData sheetId="6156"/>
      <sheetData sheetId="6157">
        <row r="9">
          <cell r="A9" t="str">
            <v>A</v>
          </cell>
        </row>
      </sheetData>
      <sheetData sheetId="6158"/>
      <sheetData sheetId="6159"/>
      <sheetData sheetId="6160">
        <row r="9">
          <cell r="A9" t="str">
            <v>A</v>
          </cell>
        </row>
      </sheetData>
      <sheetData sheetId="6161">
        <row r="9">
          <cell r="A9" t="str">
            <v>A</v>
          </cell>
        </row>
      </sheetData>
      <sheetData sheetId="6162"/>
      <sheetData sheetId="6163">
        <row r="9">
          <cell r="A9" t="str">
            <v>A</v>
          </cell>
        </row>
      </sheetData>
      <sheetData sheetId="6164"/>
      <sheetData sheetId="6165">
        <row r="9">
          <cell r="A9" t="str">
            <v>A</v>
          </cell>
        </row>
      </sheetData>
      <sheetData sheetId="6166"/>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sheetData sheetId="6172">
        <row r="9">
          <cell r="A9" t="str">
            <v>A</v>
          </cell>
        </row>
      </sheetData>
      <sheetData sheetId="6173"/>
      <sheetData sheetId="6174"/>
      <sheetData sheetId="6175">
        <row r="9">
          <cell r="A9" t="str">
            <v>A</v>
          </cell>
        </row>
      </sheetData>
      <sheetData sheetId="6176"/>
      <sheetData sheetId="6177">
        <row r="9">
          <cell r="A9" t="str">
            <v>A</v>
          </cell>
        </row>
      </sheetData>
      <sheetData sheetId="6178">
        <row r="9">
          <cell r="A9" t="str">
            <v>A</v>
          </cell>
        </row>
      </sheetData>
      <sheetData sheetId="6179"/>
      <sheetData sheetId="6180"/>
      <sheetData sheetId="6181"/>
      <sheetData sheetId="6182"/>
      <sheetData sheetId="6183"/>
      <sheetData sheetId="6184"/>
      <sheetData sheetId="6185"/>
      <sheetData sheetId="6186">
        <row r="9">
          <cell r="A9" t="str">
            <v>A</v>
          </cell>
        </row>
      </sheetData>
      <sheetData sheetId="6187"/>
      <sheetData sheetId="6188">
        <row r="9">
          <cell r="A9" t="str">
            <v>A</v>
          </cell>
        </row>
      </sheetData>
      <sheetData sheetId="6189">
        <row r="9">
          <cell r="A9" t="str">
            <v>A</v>
          </cell>
        </row>
      </sheetData>
      <sheetData sheetId="6190"/>
      <sheetData sheetId="6191"/>
      <sheetData sheetId="6192"/>
      <sheetData sheetId="6193">
        <row r="9">
          <cell r="A9" t="str">
            <v>A</v>
          </cell>
        </row>
      </sheetData>
      <sheetData sheetId="6194"/>
      <sheetData sheetId="6195"/>
      <sheetData sheetId="6196"/>
      <sheetData sheetId="6197"/>
      <sheetData sheetId="6198"/>
      <sheetData sheetId="6199"/>
      <sheetData sheetId="6200"/>
      <sheetData sheetId="6201"/>
      <sheetData sheetId="6202">
        <row r="9">
          <cell r="A9" t="str">
            <v>A</v>
          </cell>
        </row>
      </sheetData>
      <sheetData sheetId="6203"/>
      <sheetData sheetId="6204"/>
      <sheetData sheetId="6205">
        <row r="9">
          <cell r="A9" t="str">
            <v>A</v>
          </cell>
        </row>
      </sheetData>
      <sheetData sheetId="6206">
        <row r="9">
          <cell r="A9" t="str">
            <v>A</v>
          </cell>
        </row>
      </sheetData>
      <sheetData sheetId="6207"/>
      <sheetData sheetId="6208">
        <row r="9">
          <cell r="A9" t="str">
            <v>A</v>
          </cell>
        </row>
      </sheetData>
      <sheetData sheetId="6209">
        <row r="9">
          <cell r="A9" t="str">
            <v>A</v>
          </cell>
        </row>
      </sheetData>
      <sheetData sheetId="6210"/>
      <sheetData sheetId="6211"/>
      <sheetData sheetId="6212"/>
      <sheetData sheetId="6213">
        <row r="9">
          <cell r="A9" t="str">
            <v>A</v>
          </cell>
        </row>
      </sheetData>
      <sheetData sheetId="6214"/>
      <sheetData sheetId="6215"/>
      <sheetData sheetId="6216"/>
      <sheetData sheetId="6217"/>
      <sheetData sheetId="6218">
        <row r="9">
          <cell r="A9" t="str">
            <v>A</v>
          </cell>
        </row>
      </sheetData>
      <sheetData sheetId="6219"/>
      <sheetData sheetId="6220"/>
      <sheetData sheetId="6221"/>
      <sheetData sheetId="6222">
        <row r="9">
          <cell r="A9" t="str">
            <v>A</v>
          </cell>
        </row>
      </sheetData>
      <sheetData sheetId="6223"/>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sheetData sheetId="6229">
        <row r="9">
          <cell r="A9" t="str">
            <v>A</v>
          </cell>
        </row>
      </sheetData>
      <sheetData sheetId="6230"/>
      <sheetData sheetId="6231"/>
      <sheetData sheetId="6232"/>
      <sheetData sheetId="6233">
        <row r="9">
          <cell r="A9" t="str">
            <v>A</v>
          </cell>
        </row>
      </sheetData>
      <sheetData sheetId="6234">
        <row r="9">
          <cell r="A9" t="str">
            <v>A</v>
          </cell>
        </row>
      </sheetData>
      <sheetData sheetId="6235">
        <row r="9">
          <cell r="A9" t="str">
            <v>A</v>
          </cell>
        </row>
      </sheetData>
      <sheetData sheetId="6236"/>
      <sheetData sheetId="6237"/>
      <sheetData sheetId="6238"/>
      <sheetData sheetId="6239"/>
      <sheetData sheetId="6240"/>
      <sheetData sheetId="6241"/>
      <sheetData sheetId="6242"/>
      <sheetData sheetId="6243"/>
      <sheetData sheetId="6244"/>
      <sheetData sheetId="6245">
        <row r="9">
          <cell r="A9" t="str">
            <v>A</v>
          </cell>
        </row>
      </sheetData>
      <sheetData sheetId="6246"/>
      <sheetData sheetId="6247"/>
      <sheetData sheetId="6248"/>
      <sheetData sheetId="6249"/>
      <sheetData sheetId="6250">
        <row r="9">
          <cell r="A9" t="str">
            <v>A</v>
          </cell>
        </row>
      </sheetData>
      <sheetData sheetId="6251"/>
      <sheetData sheetId="6252"/>
      <sheetData sheetId="6253"/>
      <sheetData sheetId="6254"/>
      <sheetData sheetId="6255"/>
      <sheetData sheetId="6256"/>
      <sheetData sheetId="6257"/>
      <sheetData sheetId="6258"/>
      <sheetData sheetId="6259"/>
      <sheetData sheetId="6260"/>
      <sheetData sheetId="6261">
        <row r="9">
          <cell r="A9" t="str">
            <v>A</v>
          </cell>
        </row>
      </sheetData>
      <sheetData sheetId="6262"/>
      <sheetData sheetId="6263">
        <row r="9">
          <cell r="A9" t="str">
            <v>A</v>
          </cell>
        </row>
      </sheetData>
      <sheetData sheetId="6264"/>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sheetData sheetId="6271"/>
      <sheetData sheetId="6272"/>
      <sheetData sheetId="6273"/>
      <sheetData sheetId="6274"/>
      <sheetData sheetId="6275">
        <row r="9">
          <cell r="A9" t="str">
            <v>A</v>
          </cell>
        </row>
      </sheetData>
      <sheetData sheetId="6276"/>
      <sheetData sheetId="6277"/>
      <sheetData sheetId="6278">
        <row r="9">
          <cell r="A9" t="str">
            <v>A</v>
          </cell>
        </row>
      </sheetData>
      <sheetData sheetId="6279">
        <row r="9">
          <cell r="A9" t="str">
            <v>A</v>
          </cell>
        </row>
      </sheetData>
      <sheetData sheetId="6280"/>
      <sheetData sheetId="6281">
        <row r="9">
          <cell r="A9" t="str">
            <v>A</v>
          </cell>
        </row>
      </sheetData>
      <sheetData sheetId="6282"/>
      <sheetData sheetId="6283"/>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sheetData sheetId="6293"/>
      <sheetData sheetId="6294">
        <row r="9">
          <cell r="A9" t="str">
            <v>A</v>
          </cell>
        </row>
      </sheetData>
      <sheetData sheetId="6295"/>
      <sheetData sheetId="6296">
        <row r="9">
          <cell r="A9" t="str">
            <v>A</v>
          </cell>
        </row>
      </sheetData>
      <sheetData sheetId="6297"/>
      <sheetData sheetId="6298"/>
      <sheetData sheetId="6299"/>
      <sheetData sheetId="6300"/>
      <sheetData sheetId="6301"/>
      <sheetData sheetId="6302">
        <row r="9">
          <cell r="A9" t="str">
            <v>A</v>
          </cell>
        </row>
      </sheetData>
      <sheetData sheetId="6303">
        <row r="9">
          <cell r="A9" t="str">
            <v>A</v>
          </cell>
        </row>
      </sheetData>
      <sheetData sheetId="6304"/>
      <sheetData sheetId="6305"/>
      <sheetData sheetId="6306"/>
      <sheetData sheetId="6307">
        <row r="9">
          <cell r="A9" t="str">
            <v>A</v>
          </cell>
        </row>
      </sheetData>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row r="9">
          <cell r="A9" t="str">
            <v>A</v>
          </cell>
        </row>
      </sheetData>
      <sheetData sheetId="6327">
        <row r="9">
          <cell r="A9" t="str">
            <v>A</v>
          </cell>
        </row>
      </sheetData>
      <sheetData sheetId="6328">
        <row r="9">
          <cell r="A9" t="str">
            <v>A</v>
          </cell>
        </row>
      </sheetData>
      <sheetData sheetId="6329"/>
      <sheetData sheetId="6330">
        <row r="9">
          <cell r="A9" t="str">
            <v>A</v>
          </cell>
        </row>
      </sheetData>
      <sheetData sheetId="6331">
        <row r="9">
          <cell r="A9" t="str">
            <v>A</v>
          </cell>
        </row>
      </sheetData>
      <sheetData sheetId="6332"/>
      <sheetData sheetId="6333">
        <row r="9">
          <cell r="A9" t="str">
            <v>A</v>
          </cell>
        </row>
      </sheetData>
      <sheetData sheetId="6334">
        <row r="9">
          <cell r="A9" t="str">
            <v>A</v>
          </cell>
        </row>
      </sheetData>
      <sheetData sheetId="6335">
        <row r="9">
          <cell r="A9" t="str">
            <v>A</v>
          </cell>
        </row>
      </sheetData>
      <sheetData sheetId="6336"/>
      <sheetData sheetId="6337">
        <row r="9">
          <cell r="A9" t="str">
            <v>A</v>
          </cell>
        </row>
      </sheetData>
      <sheetData sheetId="6338"/>
      <sheetData sheetId="6339"/>
      <sheetData sheetId="6340">
        <row r="9">
          <cell r="A9" t="str">
            <v>A</v>
          </cell>
        </row>
      </sheetData>
      <sheetData sheetId="6341">
        <row r="9">
          <cell r="A9" t="str">
            <v>A</v>
          </cell>
        </row>
      </sheetData>
      <sheetData sheetId="6342"/>
      <sheetData sheetId="6343">
        <row r="9">
          <cell r="A9" t="str">
            <v>A</v>
          </cell>
        </row>
      </sheetData>
      <sheetData sheetId="6344">
        <row r="9">
          <cell r="A9" t="str">
            <v>A</v>
          </cell>
        </row>
      </sheetData>
      <sheetData sheetId="6345"/>
      <sheetData sheetId="6346"/>
      <sheetData sheetId="6347">
        <row r="9">
          <cell r="A9" t="str">
            <v>A</v>
          </cell>
        </row>
      </sheetData>
      <sheetData sheetId="6348"/>
      <sheetData sheetId="6349"/>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sheetData sheetId="6358"/>
      <sheetData sheetId="6359"/>
      <sheetData sheetId="6360"/>
      <sheetData sheetId="6361"/>
      <sheetData sheetId="6362"/>
      <sheetData sheetId="6363"/>
      <sheetData sheetId="6364">
        <row r="9">
          <cell r="A9" t="str">
            <v>A</v>
          </cell>
        </row>
      </sheetData>
      <sheetData sheetId="6365"/>
      <sheetData sheetId="6366"/>
      <sheetData sheetId="6367"/>
      <sheetData sheetId="6368"/>
      <sheetData sheetId="6369"/>
      <sheetData sheetId="6370"/>
      <sheetData sheetId="6371"/>
      <sheetData sheetId="6372">
        <row r="9">
          <cell r="A9" t="str">
            <v>A</v>
          </cell>
        </row>
      </sheetData>
      <sheetData sheetId="6373"/>
      <sheetData sheetId="6374"/>
      <sheetData sheetId="6375">
        <row r="9">
          <cell r="A9" t="str">
            <v>A</v>
          </cell>
        </row>
      </sheetData>
      <sheetData sheetId="6376"/>
      <sheetData sheetId="6377">
        <row r="9">
          <cell r="A9" t="str">
            <v>A</v>
          </cell>
        </row>
      </sheetData>
      <sheetData sheetId="6378"/>
      <sheetData sheetId="6379"/>
      <sheetData sheetId="6380">
        <row r="9">
          <cell r="A9" t="str">
            <v>A</v>
          </cell>
        </row>
      </sheetData>
      <sheetData sheetId="6381"/>
      <sheetData sheetId="6382"/>
      <sheetData sheetId="6383"/>
      <sheetData sheetId="6384"/>
      <sheetData sheetId="6385"/>
      <sheetData sheetId="6386">
        <row r="9">
          <cell r="A9" t="str">
            <v>A</v>
          </cell>
        </row>
      </sheetData>
      <sheetData sheetId="6387"/>
      <sheetData sheetId="6388">
        <row r="9">
          <cell r="A9" t="str">
            <v>A</v>
          </cell>
        </row>
      </sheetData>
      <sheetData sheetId="6389"/>
      <sheetData sheetId="6390">
        <row r="9">
          <cell r="A9" t="str">
            <v>A</v>
          </cell>
        </row>
      </sheetData>
      <sheetData sheetId="6391">
        <row r="9">
          <cell r="A9" t="str">
            <v>A</v>
          </cell>
        </row>
      </sheetData>
      <sheetData sheetId="6392">
        <row r="9">
          <cell r="A9" t="str">
            <v>A</v>
          </cell>
        </row>
      </sheetData>
      <sheetData sheetId="6393"/>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sheetData sheetId="6401"/>
      <sheetData sheetId="6402">
        <row r="9">
          <cell r="A9" t="str">
            <v>A</v>
          </cell>
        </row>
      </sheetData>
      <sheetData sheetId="6403"/>
      <sheetData sheetId="6404">
        <row r="9">
          <cell r="A9" t="str">
            <v>A</v>
          </cell>
        </row>
      </sheetData>
      <sheetData sheetId="6405">
        <row r="9">
          <cell r="A9" t="str">
            <v>A</v>
          </cell>
        </row>
      </sheetData>
      <sheetData sheetId="6406"/>
      <sheetData sheetId="6407"/>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sheetData sheetId="6415"/>
      <sheetData sheetId="6416">
        <row r="9">
          <cell r="A9" t="str">
            <v>A</v>
          </cell>
        </row>
      </sheetData>
      <sheetData sheetId="6417"/>
      <sheetData sheetId="6418"/>
      <sheetData sheetId="6419"/>
      <sheetData sheetId="6420">
        <row r="9">
          <cell r="A9" t="str">
            <v>A</v>
          </cell>
        </row>
      </sheetData>
      <sheetData sheetId="6421">
        <row r="9">
          <cell r="A9" t="str">
            <v>A</v>
          </cell>
        </row>
      </sheetData>
      <sheetData sheetId="6422">
        <row r="9">
          <cell r="A9" t="str">
            <v>A</v>
          </cell>
        </row>
      </sheetData>
      <sheetData sheetId="6423"/>
      <sheetData sheetId="6424">
        <row r="9">
          <cell r="A9" t="str">
            <v>A</v>
          </cell>
        </row>
      </sheetData>
      <sheetData sheetId="6425"/>
      <sheetData sheetId="6426"/>
      <sheetData sheetId="6427"/>
      <sheetData sheetId="6428"/>
      <sheetData sheetId="6429"/>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sheetData sheetId="6440"/>
      <sheetData sheetId="6441">
        <row r="9">
          <cell r="A9" t="str">
            <v>A</v>
          </cell>
        </row>
      </sheetData>
      <sheetData sheetId="6442"/>
      <sheetData sheetId="6443">
        <row r="9">
          <cell r="A9" t="str">
            <v>A</v>
          </cell>
        </row>
      </sheetData>
      <sheetData sheetId="6444"/>
      <sheetData sheetId="6445">
        <row r="9">
          <cell r="A9" t="str">
            <v>A</v>
          </cell>
        </row>
      </sheetData>
      <sheetData sheetId="6446"/>
      <sheetData sheetId="6447">
        <row r="9">
          <cell r="A9" t="str">
            <v>A</v>
          </cell>
        </row>
      </sheetData>
      <sheetData sheetId="6448">
        <row r="9">
          <cell r="A9" t="str">
            <v>A</v>
          </cell>
        </row>
      </sheetData>
      <sheetData sheetId="6449"/>
      <sheetData sheetId="6450"/>
      <sheetData sheetId="6451">
        <row r="9">
          <cell r="A9" t="str">
            <v>A</v>
          </cell>
        </row>
      </sheetData>
      <sheetData sheetId="6452"/>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sheetData sheetId="6459">
        <row r="9">
          <cell r="A9" t="str">
            <v>A</v>
          </cell>
        </row>
      </sheetData>
      <sheetData sheetId="6460"/>
      <sheetData sheetId="6461">
        <row r="9">
          <cell r="A9" t="str">
            <v>A</v>
          </cell>
        </row>
      </sheetData>
      <sheetData sheetId="6462"/>
      <sheetData sheetId="6463">
        <row r="9">
          <cell r="A9" t="str">
            <v>A</v>
          </cell>
        </row>
      </sheetData>
      <sheetData sheetId="6464"/>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sheetData sheetId="6473">
        <row r="9">
          <cell r="A9" t="str">
            <v>A</v>
          </cell>
        </row>
      </sheetData>
      <sheetData sheetId="6474"/>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sheetData sheetId="6481">
        <row r="9">
          <cell r="A9" t="str">
            <v>A</v>
          </cell>
        </row>
      </sheetData>
      <sheetData sheetId="6482">
        <row r="9">
          <cell r="A9" t="str">
            <v>A</v>
          </cell>
        </row>
      </sheetData>
      <sheetData sheetId="6483"/>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sheetData sheetId="6489">
        <row r="9">
          <cell r="A9" t="str">
            <v>A</v>
          </cell>
        </row>
      </sheetData>
      <sheetData sheetId="6490">
        <row r="9">
          <cell r="A9" t="str">
            <v>A</v>
          </cell>
        </row>
      </sheetData>
      <sheetData sheetId="6491"/>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sheetData sheetId="6581"/>
      <sheetData sheetId="6582"/>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sheetData sheetId="6592">
        <row r="9">
          <cell r="A9" t="str">
            <v>A</v>
          </cell>
        </row>
      </sheetData>
      <sheetData sheetId="6593"/>
      <sheetData sheetId="6594"/>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efreshError="1"/>
      <sheetData sheetId="6729"/>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ow r="9">
          <cell r="A9" t="str">
            <v>A</v>
          </cell>
        </row>
      </sheetData>
      <sheetData sheetId="6753" refreshError="1"/>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efreshError="1"/>
      <sheetData sheetId="6785" refreshError="1"/>
      <sheetData sheetId="6786"/>
      <sheetData sheetId="6787"/>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sheetData sheetId="6799" refreshError="1"/>
      <sheetData sheetId="6800" refreshError="1"/>
      <sheetData sheetId="6801" refreshError="1"/>
      <sheetData sheetId="6802" refreshError="1"/>
      <sheetData sheetId="6803"/>
      <sheetData sheetId="6804">
        <row r="9">
          <cell r="A9" t="str">
            <v>A</v>
          </cell>
        </row>
      </sheetData>
      <sheetData sheetId="6805"/>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sheetData sheetId="6819" refreshError="1"/>
      <sheetData sheetId="6820" refreshError="1"/>
      <sheetData sheetId="6821">
        <row r="9">
          <cell r="A9" t="str">
            <v>A</v>
          </cell>
        </row>
      </sheetData>
      <sheetData sheetId="6822">
        <row r="9">
          <cell r="A9" t="str">
            <v>A</v>
          </cell>
        </row>
      </sheetData>
      <sheetData sheetId="6823"/>
      <sheetData sheetId="6824"/>
      <sheetData sheetId="6825"/>
      <sheetData sheetId="6826"/>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sheetData sheetId="6839"/>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sheetData sheetId="6845">
        <row r="9">
          <cell r="A9" t="str">
            <v>A</v>
          </cell>
        </row>
      </sheetData>
      <sheetData sheetId="6846">
        <row r="9">
          <cell r="A9" t="str">
            <v>A</v>
          </cell>
        </row>
      </sheetData>
      <sheetData sheetId="6847">
        <row r="9">
          <cell r="A9" t="str">
            <v>A</v>
          </cell>
        </row>
      </sheetData>
      <sheetData sheetId="6848"/>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sheetData sheetId="6858"/>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sheetData sheetId="6879"/>
      <sheetData sheetId="6880"/>
      <sheetData sheetId="6881"/>
      <sheetData sheetId="6882"/>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ow r="9">
          <cell r="A9" t="str">
            <v>A</v>
          </cell>
        </row>
      </sheetData>
      <sheetData sheetId="7017">
        <row r="9">
          <cell r="A9" t="str">
            <v>A</v>
          </cell>
        </row>
      </sheetData>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sheetData sheetId="7033" refreshError="1"/>
      <sheetData sheetId="7034" refreshError="1"/>
      <sheetData sheetId="7035" refreshError="1"/>
      <sheetData sheetId="7036" refreshError="1"/>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efreshError="1"/>
      <sheetData sheetId="7050">
        <row r="9">
          <cell r="A9" t="str">
            <v>A</v>
          </cell>
        </row>
      </sheetData>
      <sheetData sheetId="7051" refreshError="1"/>
      <sheetData sheetId="7052" refreshError="1"/>
      <sheetData sheetId="7053" refreshError="1"/>
      <sheetData sheetId="7054" refreshError="1"/>
      <sheetData sheetId="7055" refreshError="1"/>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ow r="9">
          <cell r="A9" t="str">
            <v>A</v>
          </cell>
        </row>
      </sheetData>
      <sheetData sheetId="7087">
        <row r="9">
          <cell r="A9" t="str">
            <v>A</v>
          </cell>
        </row>
      </sheetData>
      <sheetData sheetId="7088"/>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ow r="9">
          <cell r="A9" t="str">
            <v>A</v>
          </cell>
        </row>
      </sheetData>
      <sheetData sheetId="7766">
        <row r="9">
          <cell r="A9" t="str">
            <v>A</v>
          </cell>
        </row>
      </sheetData>
      <sheetData sheetId="7767">
        <row r="9">
          <cell r="A9" t="str">
            <v>A</v>
          </cell>
        </row>
      </sheetData>
      <sheetData sheetId="7768">
        <row r="9">
          <cell r="A9" t="str">
            <v>A</v>
          </cell>
        </row>
      </sheetData>
      <sheetData sheetId="7769">
        <row r="9">
          <cell r="A9" t="str">
            <v>A</v>
          </cell>
        </row>
      </sheetData>
      <sheetData sheetId="7770">
        <row r="9">
          <cell r="A9" t="str">
            <v>A</v>
          </cell>
        </row>
      </sheetData>
      <sheetData sheetId="7771">
        <row r="9">
          <cell r="A9" t="str">
            <v>A</v>
          </cell>
        </row>
      </sheetData>
      <sheetData sheetId="7772">
        <row r="9">
          <cell r="A9" t="str">
            <v>A</v>
          </cell>
        </row>
      </sheetData>
      <sheetData sheetId="7773">
        <row r="9">
          <cell r="A9" t="str">
            <v>A</v>
          </cell>
        </row>
      </sheetData>
      <sheetData sheetId="7774">
        <row r="9">
          <cell r="A9" t="str">
            <v>A</v>
          </cell>
        </row>
      </sheetData>
      <sheetData sheetId="7775">
        <row r="9">
          <cell r="A9" t="str">
            <v>A</v>
          </cell>
        </row>
      </sheetData>
      <sheetData sheetId="7776">
        <row r="9">
          <cell r="A9" t="str">
            <v>A</v>
          </cell>
        </row>
      </sheetData>
      <sheetData sheetId="7777">
        <row r="9">
          <cell r="A9" t="str">
            <v>A</v>
          </cell>
        </row>
      </sheetData>
      <sheetData sheetId="7778">
        <row r="9">
          <cell r="A9" t="str">
            <v>A</v>
          </cell>
        </row>
      </sheetData>
      <sheetData sheetId="7779">
        <row r="9">
          <cell r="A9" t="str">
            <v>A</v>
          </cell>
        </row>
      </sheetData>
      <sheetData sheetId="7780">
        <row r="9">
          <cell r="A9" t="str">
            <v>A</v>
          </cell>
        </row>
      </sheetData>
      <sheetData sheetId="7781">
        <row r="9">
          <cell r="A9" t="str">
            <v>A</v>
          </cell>
        </row>
      </sheetData>
      <sheetData sheetId="7782">
        <row r="9">
          <cell r="A9" t="str">
            <v>A</v>
          </cell>
        </row>
      </sheetData>
      <sheetData sheetId="7783">
        <row r="9">
          <cell r="A9" t="str">
            <v>A</v>
          </cell>
        </row>
      </sheetData>
      <sheetData sheetId="7784">
        <row r="9">
          <cell r="A9" t="str">
            <v>A</v>
          </cell>
        </row>
      </sheetData>
      <sheetData sheetId="7785">
        <row r="9">
          <cell r="A9" t="str">
            <v>A</v>
          </cell>
        </row>
      </sheetData>
      <sheetData sheetId="7786">
        <row r="9">
          <cell r="A9" t="str">
            <v>A</v>
          </cell>
        </row>
      </sheetData>
      <sheetData sheetId="7787">
        <row r="9">
          <cell r="A9" t="str">
            <v>A</v>
          </cell>
        </row>
      </sheetData>
      <sheetData sheetId="7788">
        <row r="9">
          <cell r="A9" t="str">
            <v>A</v>
          </cell>
        </row>
      </sheetData>
      <sheetData sheetId="7789">
        <row r="9">
          <cell r="A9" t="str">
            <v>A</v>
          </cell>
        </row>
      </sheetData>
      <sheetData sheetId="7790">
        <row r="9">
          <cell r="A9" t="str">
            <v>A</v>
          </cell>
        </row>
      </sheetData>
      <sheetData sheetId="7791">
        <row r="9">
          <cell r="A9" t="str">
            <v>A</v>
          </cell>
        </row>
      </sheetData>
      <sheetData sheetId="7792">
        <row r="9">
          <cell r="A9" t="str">
            <v>A</v>
          </cell>
        </row>
      </sheetData>
      <sheetData sheetId="7793">
        <row r="9">
          <cell r="A9" t="str">
            <v>A</v>
          </cell>
        </row>
      </sheetData>
      <sheetData sheetId="7794">
        <row r="9">
          <cell r="A9" t="str">
            <v>A</v>
          </cell>
        </row>
      </sheetData>
      <sheetData sheetId="7795">
        <row r="9">
          <cell r="A9" t="str">
            <v>A</v>
          </cell>
        </row>
      </sheetData>
      <sheetData sheetId="7796">
        <row r="9">
          <cell r="A9" t="str">
            <v>A</v>
          </cell>
        </row>
      </sheetData>
      <sheetData sheetId="7797">
        <row r="9">
          <cell r="A9" t="str">
            <v>A</v>
          </cell>
        </row>
      </sheetData>
      <sheetData sheetId="7798">
        <row r="9">
          <cell r="A9" t="str">
            <v>A</v>
          </cell>
        </row>
      </sheetData>
      <sheetData sheetId="7799">
        <row r="9">
          <cell r="A9" t="str">
            <v>A</v>
          </cell>
        </row>
      </sheetData>
      <sheetData sheetId="7800">
        <row r="9">
          <cell r="A9" t="str">
            <v>A</v>
          </cell>
        </row>
      </sheetData>
      <sheetData sheetId="7801">
        <row r="9">
          <cell r="A9" t="str">
            <v>A</v>
          </cell>
        </row>
      </sheetData>
      <sheetData sheetId="7802">
        <row r="9">
          <cell r="A9" t="str">
            <v>A</v>
          </cell>
        </row>
      </sheetData>
      <sheetData sheetId="7803">
        <row r="9">
          <cell r="A9" t="str">
            <v>A</v>
          </cell>
        </row>
      </sheetData>
      <sheetData sheetId="7804">
        <row r="9">
          <cell r="A9" t="str">
            <v>A</v>
          </cell>
        </row>
      </sheetData>
      <sheetData sheetId="7805">
        <row r="9">
          <cell r="A9" t="str">
            <v>A</v>
          </cell>
        </row>
      </sheetData>
      <sheetData sheetId="7806">
        <row r="9">
          <cell r="A9" t="str">
            <v>A</v>
          </cell>
        </row>
      </sheetData>
      <sheetData sheetId="7807">
        <row r="9">
          <cell r="A9" t="str">
            <v>A</v>
          </cell>
        </row>
      </sheetData>
      <sheetData sheetId="7808">
        <row r="9">
          <cell r="A9" t="str">
            <v>A</v>
          </cell>
        </row>
      </sheetData>
      <sheetData sheetId="7809">
        <row r="9">
          <cell r="A9" t="str">
            <v>A</v>
          </cell>
        </row>
      </sheetData>
      <sheetData sheetId="7810">
        <row r="9">
          <cell r="A9" t="str">
            <v>A</v>
          </cell>
        </row>
      </sheetData>
      <sheetData sheetId="7811">
        <row r="9">
          <cell r="A9" t="str">
            <v>A</v>
          </cell>
        </row>
      </sheetData>
      <sheetData sheetId="7812">
        <row r="9">
          <cell r="A9" t="str">
            <v>A</v>
          </cell>
        </row>
      </sheetData>
      <sheetData sheetId="7813">
        <row r="9">
          <cell r="A9" t="str">
            <v>A</v>
          </cell>
        </row>
      </sheetData>
      <sheetData sheetId="7814">
        <row r="9">
          <cell r="A9" t="str">
            <v>A</v>
          </cell>
        </row>
      </sheetData>
      <sheetData sheetId="7815">
        <row r="9">
          <cell r="A9" t="str">
            <v>A</v>
          </cell>
        </row>
      </sheetData>
      <sheetData sheetId="7816">
        <row r="9">
          <cell r="A9" t="str">
            <v>A</v>
          </cell>
        </row>
      </sheetData>
      <sheetData sheetId="7817">
        <row r="9">
          <cell r="A9" t="str">
            <v>A</v>
          </cell>
        </row>
      </sheetData>
      <sheetData sheetId="7818">
        <row r="9">
          <cell r="A9" t="str">
            <v>A</v>
          </cell>
        </row>
      </sheetData>
      <sheetData sheetId="7819">
        <row r="9">
          <cell r="A9" t="str">
            <v>A</v>
          </cell>
        </row>
      </sheetData>
      <sheetData sheetId="7820">
        <row r="9">
          <cell r="A9" t="str">
            <v>A</v>
          </cell>
        </row>
      </sheetData>
      <sheetData sheetId="7821">
        <row r="9">
          <cell r="A9" t="str">
            <v>A</v>
          </cell>
        </row>
      </sheetData>
      <sheetData sheetId="7822">
        <row r="9">
          <cell r="A9" t="str">
            <v>A</v>
          </cell>
        </row>
      </sheetData>
      <sheetData sheetId="7823">
        <row r="9">
          <cell r="A9" t="str">
            <v>A</v>
          </cell>
        </row>
      </sheetData>
      <sheetData sheetId="7824">
        <row r="9">
          <cell r="A9" t="str">
            <v>A</v>
          </cell>
        </row>
      </sheetData>
      <sheetData sheetId="7825">
        <row r="9">
          <cell r="A9" t="str">
            <v>A</v>
          </cell>
        </row>
      </sheetData>
      <sheetData sheetId="7826">
        <row r="9">
          <cell r="A9" t="str">
            <v>A</v>
          </cell>
        </row>
      </sheetData>
      <sheetData sheetId="7827">
        <row r="9">
          <cell r="A9" t="str">
            <v>A</v>
          </cell>
        </row>
      </sheetData>
      <sheetData sheetId="7828">
        <row r="9">
          <cell r="A9" t="str">
            <v>A</v>
          </cell>
        </row>
      </sheetData>
      <sheetData sheetId="7829" refreshError="1"/>
      <sheetData sheetId="7830">
        <row r="9">
          <cell r="A9" t="str">
            <v>A</v>
          </cell>
        </row>
      </sheetData>
      <sheetData sheetId="7831">
        <row r="9">
          <cell r="A9" t="str">
            <v>A</v>
          </cell>
        </row>
      </sheetData>
      <sheetData sheetId="7832">
        <row r="9">
          <cell r="A9" t="str">
            <v>A</v>
          </cell>
        </row>
      </sheetData>
      <sheetData sheetId="7833" refreshError="1"/>
      <sheetData sheetId="7834" refreshError="1"/>
      <sheetData sheetId="7835">
        <row r="9">
          <cell r="A9" t="str">
            <v>A</v>
          </cell>
        </row>
      </sheetData>
      <sheetData sheetId="7836">
        <row r="9">
          <cell r="A9" t="str">
            <v>A</v>
          </cell>
        </row>
      </sheetData>
      <sheetData sheetId="7837" refreshError="1"/>
      <sheetData sheetId="7838" refreshError="1"/>
      <sheetData sheetId="7839" refreshError="1"/>
      <sheetData sheetId="7840">
        <row r="9">
          <cell r="A9" t="str">
            <v>A</v>
          </cell>
        </row>
      </sheetData>
      <sheetData sheetId="7841">
        <row r="9">
          <cell r="A9" t="str">
            <v>A</v>
          </cell>
        </row>
      </sheetData>
      <sheetData sheetId="7842">
        <row r="9">
          <cell r="A9" t="str">
            <v>A</v>
          </cell>
        </row>
      </sheetData>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ow r="9">
          <cell r="A9" t="str">
            <v>A</v>
          </cell>
        </row>
      </sheetData>
      <sheetData sheetId="7856">
        <row r="9">
          <cell r="A9" t="str">
            <v>A</v>
          </cell>
        </row>
      </sheetData>
      <sheetData sheetId="7857">
        <row r="9">
          <cell r="A9" t="str">
            <v>A</v>
          </cell>
        </row>
      </sheetData>
      <sheetData sheetId="7858">
        <row r="9">
          <cell r="A9" t="str">
            <v>A</v>
          </cell>
        </row>
      </sheetData>
      <sheetData sheetId="7859">
        <row r="9">
          <cell r="A9" t="str">
            <v>A</v>
          </cell>
        </row>
      </sheetData>
      <sheetData sheetId="7860">
        <row r="9">
          <cell r="A9" t="str">
            <v>A</v>
          </cell>
        </row>
      </sheetData>
      <sheetData sheetId="7861">
        <row r="9">
          <cell r="A9" t="str">
            <v>A</v>
          </cell>
        </row>
      </sheetData>
      <sheetData sheetId="7862">
        <row r="9">
          <cell r="A9" t="str">
            <v>A</v>
          </cell>
        </row>
      </sheetData>
      <sheetData sheetId="7863">
        <row r="9">
          <cell r="A9" t="str">
            <v>A</v>
          </cell>
        </row>
      </sheetData>
      <sheetData sheetId="7864">
        <row r="9">
          <cell r="A9" t="str">
            <v>A</v>
          </cell>
        </row>
      </sheetData>
      <sheetData sheetId="7865">
        <row r="9">
          <cell r="A9" t="str">
            <v>A</v>
          </cell>
        </row>
      </sheetData>
      <sheetData sheetId="7866">
        <row r="9">
          <cell r="A9" t="str">
            <v>A</v>
          </cell>
        </row>
      </sheetData>
      <sheetData sheetId="7867">
        <row r="9">
          <cell r="A9" t="str">
            <v>A</v>
          </cell>
        </row>
      </sheetData>
      <sheetData sheetId="7868">
        <row r="9">
          <cell r="A9" t="str">
            <v>A</v>
          </cell>
        </row>
      </sheetData>
      <sheetData sheetId="7869">
        <row r="9">
          <cell r="A9" t="str">
            <v>A</v>
          </cell>
        </row>
      </sheetData>
      <sheetData sheetId="7870">
        <row r="9">
          <cell r="A9" t="str">
            <v>A</v>
          </cell>
        </row>
      </sheetData>
      <sheetData sheetId="7871">
        <row r="9">
          <cell r="A9" t="str">
            <v>A</v>
          </cell>
        </row>
      </sheetData>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efreshError="1"/>
      <sheetData sheetId="7881" refreshError="1"/>
      <sheetData sheetId="7882" refreshError="1"/>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ow r="9">
          <cell r="A9" t="str">
            <v>A</v>
          </cell>
        </row>
      </sheetData>
      <sheetData sheetId="7971" refreshError="1"/>
      <sheetData sheetId="7972" refreshError="1"/>
      <sheetData sheetId="7973">
        <row r="9">
          <cell r="A9" t="str">
            <v>A</v>
          </cell>
        </row>
      </sheetData>
      <sheetData sheetId="7974">
        <row r="9">
          <cell r="A9" t="str">
            <v>A</v>
          </cell>
        </row>
      </sheetData>
      <sheetData sheetId="7975"/>
      <sheetData sheetId="7976"/>
      <sheetData sheetId="7977">
        <row r="9">
          <cell r="A9" t="str">
            <v>A</v>
          </cell>
        </row>
      </sheetData>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ow r="9">
          <cell r="A9" t="str">
            <v>A</v>
          </cell>
        </row>
      </sheetData>
      <sheetData sheetId="7991" refreshError="1"/>
      <sheetData sheetId="7992" refreshError="1"/>
      <sheetData sheetId="7993"/>
      <sheetData sheetId="7994"/>
      <sheetData sheetId="7995">
        <row r="9">
          <cell r="A9" t="str">
            <v>A</v>
          </cell>
        </row>
      </sheetData>
      <sheetData sheetId="7996"/>
      <sheetData sheetId="7997"/>
      <sheetData sheetId="7998"/>
      <sheetData sheetId="7999">
        <row r="9">
          <cell r="A9" t="str">
            <v>A</v>
          </cell>
        </row>
      </sheetData>
      <sheetData sheetId="8000">
        <row r="9">
          <cell r="A9" t="str">
            <v>A</v>
          </cell>
        </row>
      </sheetData>
      <sheetData sheetId="8001" refreshError="1"/>
      <sheetData sheetId="8002" refreshError="1"/>
      <sheetData sheetId="8003" refreshError="1"/>
      <sheetData sheetId="8004" refreshError="1"/>
      <sheetData sheetId="8005" refreshError="1"/>
      <sheetData sheetId="8006" refreshError="1"/>
      <sheetData sheetId="8007">
        <row r="9">
          <cell r="A9" t="str">
            <v>A</v>
          </cell>
        </row>
      </sheetData>
      <sheetData sheetId="8008">
        <row r="9">
          <cell r="A9" t="str">
            <v>A</v>
          </cell>
        </row>
      </sheetData>
      <sheetData sheetId="8009">
        <row r="9">
          <cell r="A9" t="str">
            <v>A</v>
          </cell>
        </row>
      </sheetData>
      <sheetData sheetId="8010">
        <row r="9">
          <cell r="A9" t="str">
            <v>A</v>
          </cell>
        </row>
      </sheetData>
      <sheetData sheetId="8011">
        <row r="9">
          <cell r="A9" t="str">
            <v>A</v>
          </cell>
        </row>
      </sheetData>
      <sheetData sheetId="8012">
        <row r="9">
          <cell r="A9" t="str">
            <v>A</v>
          </cell>
        </row>
      </sheetData>
      <sheetData sheetId="8013">
        <row r="9">
          <cell r="A9" t="str">
            <v>A</v>
          </cell>
        </row>
      </sheetData>
      <sheetData sheetId="8014">
        <row r="9">
          <cell r="A9" t="str">
            <v>A</v>
          </cell>
        </row>
      </sheetData>
      <sheetData sheetId="8015">
        <row r="9">
          <cell r="A9" t="str">
            <v>A</v>
          </cell>
        </row>
      </sheetData>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ow r="9">
          <cell r="A9" t="str">
            <v>A</v>
          </cell>
        </row>
      </sheetData>
      <sheetData sheetId="8030" refreshError="1"/>
      <sheetData sheetId="8031" refreshError="1"/>
      <sheetData sheetId="8032">
        <row r="9">
          <cell r="A9" t="str">
            <v>A</v>
          </cell>
        </row>
      </sheetData>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ow r="9">
          <cell r="A9" t="str">
            <v>A</v>
          </cell>
        </row>
      </sheetData>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sheetData sheetId="8125" refreshError="1"/>
      <sheetData sheetId="8126"/>
      <sheetData sheetId="8127"/>
      <sheetData sheetId="8128" refreshError="1"/>
      <sheetData sheetId="8129" refreshError="1"/>
      <sheetData sheetId="8130" refreshError="1"/>
      <sheetData sheetId="8131"/>
      <sheetData sheetId="8132"/>
      <sheetData sheetId="8133"/>
      <sheetData sheetId="8134"/>
      <sheetData sheetId="8135" refreshError="1"/>
      <sheetData sheetId="8136"/>
      <sheetData sheetId="8137"/>
      <sheetData sheetId="8138"/>
      <sheetData sheetId="8139" refreshError="1"/>
      <sheetData sheetId="8140" refreshError="1"/>
      <sheetData sheetId="8141">
        <row r="9">
          <cell r="A9" t="str">
            <v>A</v>
          </cell>
        </row>
      </sheetData>
      <sheetData sheetId="8142"/>
      <sheetData sheetId="8143">
        <row r="9">
          <cell r="A9" t="str">
            <v>A</v>
          </cell>
        </row>
      </sheetData>
      <sheetData sheetId="8144">
        <row r="9">
          <cell r="A9" t="str">
            <v>A</v>
          </cell>
        </row>
      </sheetData>
      <sheetData sheetId="8145" refreshError="1"/>
      <sheetData sheetId="8146"/>
      <sheetData sheetId="8147">
        <row r="9">
          <cell r="A9" t="str">
            <v>A</v>
          </cell>
        </row>
      </sheetData>
      <sheetData sheetId="8148">
        <row r="9">
          <cell r="A9" t="str">
            <v>A</v>
          </cell>
        </row>
      </sheetData>
      <sheetData sheetId="8149"/>
      <sheetData sheetId="8150">
        <row r="9">
          <cell r="A9" t="str">
            <v>A</v>
          </cell>
        </row>
      </sheetData>
      <sheetData sheetId="8151"/>
      <sheetData sheetId="8152">
        <row r="9">
          <cell r="A9" t="str">
            <v>A</v>
          </cell>
        </row>
      </sheetData>
      <sheetData sheetId="8153">
        <row r="9">
          <cell r="A9" t="str">
            <v>A</v>
          </cell>
        </row>
      </sheetData>
      <sheetData sheetId="8154">
        <row r="9">
          <cell r="A9" t="str">
            <v>A</v>
          </cell>
        </row>
      </sheetData>
      <sheetData sheetId="8155"/>
      <sheetData sheetId="8156">
        <row r="9">
          <cell r="A9" t="str">
            <v>A</v>
          </cell>
        </row>
      </sheetData>
      <sheetData sheetId="8157">
        <row r="9">
          <cell r="A9" t="str">
            <v>A</v>
          </cell>
        </row>
      </sheetData>
      <sheetData sheetId="8158">
        <row r="9">
          <cell r="A9" t="str">
            <v>A</v>
          </cell>
        </row>
      </sheetData>
      <sheetData sheetId="8159">
        <row r="9">
          <cell r="A9" t="str">
            <v>A</v>
          </cell>
        </row>
      </sheetData>
      <sheetData sheetId="8160"/>
      <sheetData sheetId="8161">
        <row r="9">
          <cell r="A9" t="str">
            <v>A</v>
          </cell>
        </row>
      </sheetData>
      <sheetData sheetId="8162">
        <row r="9">
          <cell r="A9" t="str">
            <v>A</v>
          </cell>
        </row>
      </sheetData>
      <sheetData sheetId="8163"/>
      <sheetData sheetId="8164">
        <row r="9">
          <cell r="A9" t="str">
            <v>A</v>
          </cell>
        </row>
      </sheetData>
      <sheetData sheetId="8165">
        <row r="9">
          <cell r="A9" t="str">
            <v>A</v>
          </cell>
        </row>
      </sheetData>
      <sheetData sheetId="8166">
        <row r="9">
          <cell r="A9" t="str">
            <v>A</v>
          </cell>
        </row>
      </sheetData>
      <sheetData sheetId="8167">
        <row r="9">
          <cell r="A9" t="str">
            <v>A</v>
          </cell>
        </row>
      </sheetData>
      <sheetData sheetId="8168">
        <row r="9">
          <cell r="A9" t="str">
            <v>A</v>
          </cell>
        </row>
      </sheetData>
      <sheetData sheetId="8169">
        <row r="9">
          <cell r="A9" t="str">
            <v>A</v>
          </cell>
        </row>
      </sheetData>
      <sheetData sheetId="8170">
        <row r="9">
          <cell r="A9" t="str">
            <v>A</v>
          </cell>
        </row>
      </sheetData>
      <sheetData sheetId="8171"/>
      <sheetData sheetId="8172" refreshError="1"/>
      <sheetData sheetId="8173" refreshError="1"/>
      <sheetData sheetId="8174"/>
      <sheetData sheetId="8175">
        <row r="9">
          <cell r="A9" t="str">
            <v>A</v>
          </cell>
        </row>
      </sheetData>
      <sheetData sheetId="8176">
        <row r="9">
          <cell r="A9" t="str">
            <v>A</v>
          </cell>
        </row>
      </sheetData>
      <sheetData sheetId="8177">
        <row r="9">
          <cell r="A9" t="str">
            <v>A</v>
          </cell>
        </row>
      </sheetData>
      <sheetData sheetId="8178">
        <row r="9">
          <cell r="A9" t="str">
            <v>A</v>
          </cell>
        </row>
      </sheetData>
      <sheetData sheetId="8179">
        <row r="9">
          <cell r="A9" t="str">
            <v>A</v>
          </cell>
        </row>
      </sheetData>
      <sheetData sheetId="8180">
        <row r="9">
          <cell r="A9" t="str">
            <v>A</v>
          </cell>
        </row>
      </sheetData>
      <sheetData sheetId="8181">
        <row r="9">
          <cell r="A9" t="str">
            <v>A</v>
          </cell>
        </row>
      </sheetData>
      <sheetData sheetId="8182">
        <row r="9">
          <cell r="A9" t="str">
            <v>A</v>
          </cell>
        </row>
      </sheetData>
      <sheetData sheetId="8183">
        <row r="9">
          <cell r="A9" t="str">
            <v>A</v>
          </cell>
        </row>
      </sheetData>
      <sheetData sheetId="8184">
        <row r="9">
          <cell r="A9" t="str">
            <v>A</v>
          </cell>
        </row>
      </sheetData>
      <sheetData sheetId="8185">
        <row r="9">
          <cell r="A9" t="str">
            <v>A</v>
          </cell>
        </row>
      </sheetData>
      <sheetData sheetId="8186">
        <row r="9">
          <cell r="A9" t="str">
            <v>A</v>
          </cell>
        </row>
      </sheetData>
      <sheetData sheetId="8187">
        <row r="9">
          <cell r="A9" t="str">
            <v>A</v>
          </cell>
        </row>
      </sheetData>
      <sheetData sheetId="8188">
        <row r="9">
          <cell r="A9" t="str">
            <v>A</v>
          </cell>
        </row>
      </sheetData>
      <sheetData sheetId="8189">
        <row r="9">
          <cell r="A9" t="str">
            <v>A</v>
          </cell>
        </row>
      </sheetData>
      <sheetData sheetId="8190">
        <row r="9">
          <cell r="A9" t="str">
            <v>A</v>
          </cell>
        </row>
      </sheetData>
      <sheetData sheetId="8191">
        <row r="9">
          <cell r="A9" t="str">
            <v>A</v>
          </cell>
        </row>
      </sheetData>
      <sheetData sheetId="8192" refreshError="1"/>
      <sheetData sheetId="8193"/>
      <sheetData sheetId="8194">
        <row r="9">
          <cell r="A9" t="str">
            <v>A</v>
          </cell>
        </row>
      </sheetData>
      <sheetData sheetId="8195">
        <row r="9">
          <cell r="A9" t="str">
            <v>A</v>
          </cell>
        </row>
      </sheetData>
      <sheetData sheetId="8196">
        <row r="9">
          <cell r="A9" t="str">
            <v>A</v>
          </cell>
        </row>
      </sheetData>
      <sheetData sheetId="8197">
        <row r="9">
          <cell r="A9" t="str">
            <v>A</v>
          </cell>
        </row>
      </sheetData>
      <sheetData sheetId="8198" refreshError="1"/>
      <sheetData sheetId="8199">
        <row r="9">
          <cell r="A9" t="str">
            <v>A</v>
          </cell>
        </row>
      </sheetData>
      <sheetData sheetId="8200">
        <row r="9">
          <cell r="A9" t="str">
            <v>A</v>
          </cell>
        </row>
      </sheetData>
      <sheetData sheetId="8201">
        <row r="9">
          <cell r="A9" t="str">
            <v>A</v>
          </cell>
        </row>
      </sheetData>
      <sheetData sheetId="8202">
        <row r="9">
          <cell r="A9" t="str">
            <v>A</v>
          </cell>
        </row>
      </sheetData>
      <sheetData sheetId="8203" refreshError="1"/>
      <sheetData sheetId="8204" refreshError="1"/>
      <sheetData sheetId="8205" refreshError="1"/>
      <sheetData sheetId="8206" refreshError="1"/>
      <sheetData sheetId="8207"/>
      <sheetData sheetId="8208"/>
      <sheetData sheetId="8209">
        <row r="9">
          <cell r="A9" t="str">
            <v>A</v>
          </cell>
        </row>
      </sheetData>
      <sheetData sheetId="8210">
        <row r="9">
          <cell r="A9" t="str">
            <v>A</v>
          </cell>
        </row>
      </sheetData>
      <sheetData sheetId="8211">
        <row r="9">
          <cell r="A9" t="str">
            <v>A</v>
          </cell>
        </row>
      </sheetData>
      <sheetData sheetId="8212">
        <row r="9">
          <cell r="A9" t="str">
            <v>A</v>
          </cell>
        </row>
      </sheetData>
      <sheetData sheetId="8213">
        <row r="9">
          <cell r="A9" t="str">
            <v>A</v>
          </cell>
        </row>
      </sheetData>
      <sheetData sheetId="8214">
        <row r="9">
          <cell r="A9" t="str">
            <v>A</v>
          </cell>
        </row>
      </sheetData>
      <sheetData sheetId="8215">
        <row r="9">
          <cell r="A9" t="str">
            <v>A</v>
          </cell>
        </row>
      </sheetData>
      <sheetData sheetId="8216">
        <row r="9">
          <cell r="A9" t="str">
            <v>A</v>
          </cell>
        </row>
      </sheetData>
      <sheetData sheetId="8217">
        <row r="9">
          <cell r="A9" t="str">
            <v>A</v>
          </cell>
        </row>
      </sheetData>
      <sheetData sheetId="8218">
        <row r="9">
          <cell r="A9" t="str">
            <v>A</v>
          </cell>
        </row>
      </sheetData>
      <sheetData sheetId="8219">
        <row r="9">
          <cell r="A9" t="str">
            <v>A</v>
          </cell>
        </row>
      </sheetData>
      <sheetData sheetId="8220">
        <row r="9">
          <cell r="A9" t="str">
            <v>A</v>
          </cell>
        </row>
      </sheetData>
      <sheetData sheetId="8221">
        <row r="9">
          <cell r="A9" t="str">
            <v>A</v>
          </cell>
        </row>
      </sheetData>
      <sheetData sheetId="8222">
        <row r="9">
          <cell r="A9" t="str">
            <v>A</v>
          </cell>
        </row>
      </sheetData>
      <sheetData sheetId="8223">
        <row r="9">
          <cell r="A9" t="str">
            <v>A</v>
          </cell>
        </row>
      </sheetData>
      <sheetData sheetId="8224">
        <row r="9">
          <cell r="A9" t="str">
            <v>A</v>
          </cell>
        </row>
      </sheetData>
      <sheetData sheetId="8225">
        <row r="9">
          <cell r="A9" t="str">
            <v>A</v>
          </cell>
        </row>
      </sheetData>
      <sheetData sheetId="8226">
        <row r="9">
          <cell r="A9" t="str">
            <v>A</v>
          </cell>
        </row>
      </sheetData>
      <sheetData sheetId="8227">
        <row r="9">
          <cell r="A9" t="str">
            <v>A</v>
          </cell>
        </row>
      </sheetData>
      <sheetData sheetId="8228"/>
      <sheetData sheetId="8229">
        <row r="9">
          <cell r="A9" t="str">
            <v>A</v>
          </cell>
        </row>
      </sheetData>
      <sheetData sheetId="8230">
        <row r="9">
          <cell r="A9" t="str">
            <v>A</v>
          </cell>
        </row>
      </sheetData>
      <sheetData sheetId="8231">
        <row r="9">
          <cell r="A9" t="str">
            <v>A</v>
          </cell>
        </row>
      </sheetData>
      <sheetData sheetId="8232">
        <row r="9">
          <cell r="A9" t="str">
            <v>A</v>
          </cell>
        </row>
      </sheetData>
      <sheetData sheetId="8233">
        <row r="9">
          <cell r="A9" t="str">
            <v>A</v>
          </cell>
        </row>
      </sheetData>
      <sheetData sheetId="8234">
        <row r="9">
          <cell r="A9" t="str">
            <v>A</v>
          </cell>
        </row>
      </sheetData>
      <sheetData sheetId="8235">
        <row r="9">
          <cell r="A9" t="str">
            <v>A</v>
          </cell>
        </row>
      </sheetData>
      <sheetData sheetId="8236">
        <row r="9">
          <cell r="A9" t="str">
            <v>A</v>
          </cell>
        </row>
      </sheetData>
      <sheetData sheetId="8237">
        <row r="9">
          <cell r="A9" t="str">
            <v>A</v>
          </cell>
        </row>
      </sheetData>
      <sheetData sheetId="8238">
        <row r="9">
          <cell r="A9" t="str">
            <v>A</v>
          </cell>
        </row>
      </sheetData>
      <sheetData sheetId="8239">
        <row r="9">
          <cell r="A9" t="str">
            <v>A</v>
          </cell>
        </row>
      </sheetData>
      <sheetData sheetId="8240">
        <row r="9">
          <cell r="A9" t="str">
            <v>A</v>
          </cell>
        </row>
      </sheetData>
      <sheetData sheetId="8241">
        <row r="9">
          <cell r="A9" t="str">
            <v>A</v>
          </cell>
        </row>
      </sheetData>
      <sheetData sheetId="8242">
        <row r="9">
          <cell r="A9" t="str">
            <v>A</v>
          </cell>
        </row>
      </sheetData>
      <sheetData sheetId="8243">
        <row r="9">
          <cell r="A9" t="str">
            <v>A</v>
          </cell>
        </row>
      </sheetData>
      <sheetData sheetId="8244">
        <row r="9">
          <cell r="A9" t="str">
            <v>A</v>
          </cell>
        </row>
      </sheetData>
      <sheetData sheetId="8245">
        <row r="9">
          <cell r="A9" t="str">
            <v>A</v>
          </cell>
        </row>
      </sheetData>
      <sheetData sheetId="8246">
        <row r="9">
          <cell r="A9" t="str">
            <v>A</v>
          </cell>
        </row>
      </sheetData>
      <sheetData sheetId="8247">
        <row r="9">
          <cell r="A9" t="str">
            <v>A</v>
          </cell>
        </row>
      </sheetData>
      <sheetData sheetId="8248">
        <row r="9">
          <cell r="A9" t="str">
            <v>A</v>
          </cell>
        </row>
      </sheetData>
      <sheetData sheetId="8249">
        <row r="9">
          <cell r="A9" t="str">
            <v>A</v>
          </cell>
        </row>
      </sheetData>
      <sheetData sheetId="8250">
        <row r="9">
          <cell r="A9" t="str">
            <v>A</v>
          </cell>
        </row>
      </sheetData>
      <sheetData sheetId="8251">
        <row r="9">
          <cell r="A9" t="str">
            <v>A</v>
          </cell>
        </row>
      </sheetData>
      <sheetData sheetId="8252">
        <row r="9">
          <cell r="A9" t="str">
            <v>A</v>
          </cell>
        </row>
      </sheetData>
      <sheetData sheetId="8253">
        <row r="9">
          <cell r="A9" t="str">
            <v>A</v>
          </cell>
        </row>
      </sheetData>
      <sheetData sheetId="8254">
        <row r="9">
          <cell r="A9" t="str">
            <v>A</v>
          </cell>
        </row>
      </sheetData>
      <sheetData sheetId="8255">
        <row r="9">
          <cell r="A9" t="str">
            <v>A</v>
          </cell>
        </row>
      </sheetData>
      <sheetData sheetId="8256">
        <row r="9">
          <cell r="A9" t="str">
            <v>A</v>
          </cell>
        </row>
      </sheetData>
      <sheetData sheetId="8257">
        <row r="9">
          <cell r="A9" t="str">
            <v>A</v>
          </cell>
        </row>
      </sheetData>
      <sheetData sheetId="8258">
        <row r="9">
          <cell r="A9" t="str">
            <v>A</v>
          </cell>
        </row>
      </sheetData>
      <sheetData sheetId="8259">
        <row r="9">
          <cell r="A9" t="str">
            <v>A</v>
          </cell>
        </row>
      </sheetData>
      <sheetData sheetId="8260">
        <row r="9">
          <cell r="A9" t="str">
            <v>A</v>
          </cell>
        </row>
      </sheetData>
      <sheetData sheetId="8261">
        <row r="9">
          <cell r="A9" t="str">
            <v>A</v>
          </cell>
        </row>
      </sheetData>
      <sheetData sheetId="8262">
        <row r="9">
          <cell r="A9" t="str">
            <v>A</v>
          </cell>
        </row>
      </sheetData>
      <sheetData sheetId="8263">
        <row r="9">
          <cell r="A9" t="str">
            <v>A</v>
          </cell>
        </row>
      </sheetData>
      <sheetData sheetId="8264">
        <row r="9">
          <cell r="A9" t="str">
            <v>A</v>
          </cell>
        </row>
      </sheetData>
      <sheetData sheetId="8265">
        <row r="9">
          <cell r="A9" t="str">
            <v>A</v>
          </cell>
        </row>
      </sheetData>
      <sheetData sheetId="8266">
        <row r="9">
          <cell r="A9" t="str">
            <v>A</v>
          </cell>
        </row>
      </sheetData>
      <sheetData sheetId="8267">
        <row r="9">
          <cell r="A9" t="str">
            <v>A</v>
          </cell>
        </row>
      </sheetData>
      <sheetData sheetId="8268" refreshError="1"/>
      <sheetData sheetId="8269">
        <row r="9">
          <cell r="A9" t="str">
            <v>A</v>
          </cell>
        </row>
      </sheetData>
      <sheetData sheetId="8270"/>
      <sheetData sheetId="8271">
        <row r="9">
          <cell r="A9" t="str">
            <v>A</v>
          </cell>
        </row>
      </sheetData>
      <sheetData sheetId="8272">
        <row r="9">
          <cell r="A9" t="str">
            <v>A</v>
          </cell>
        </row>
      </sheetData>
      <sheetData sheetId="8273">
        <row r="9">
          <cell r="A9" t="str">
            <v>A</v>
          </cell>
        </row>
      </sheetData>
      <sheetData sheetId="8274">
        <row r="9">
          <cell r="A9" t="str">
            <v>A</v>
          </cell>
        </row>
      </sheetData>
      <sheetData sheetId="8275">
        <row r="9">
          <cell r="A9" t="str">
            <v>A</v>
          </cell>
        </row>
      </sheetData>
      <sheetData sheetId="8276">
        <row r="9">
          <cell r="A9" t="str">
            <v>A</v>
          </cell>
        </row>
      </sheetData>
      <sheetData sheetId="8277">
        <row r="9">
          <cell r="A9" t="str">
            <v>A</v>
          </cell>
        </row>
      </sheetData>
      <sheetData sheetId="8278">
        <row r="9">
          <cell r="A9" t="str">
            <v>A</v>
          </cell>
        </row>
      </sheetData>
      <sheetData sheetId="8279">
        <row r="9">
          <cell r="A9" t="str">
            <v>A</v>
          </cell>
        </row>
      </sheetData>
      <sheetData sheetId="8280"/>
      <sheetData sheetId="8281">
        <row r="9">
          <cell r="A9" t="str">
            <v>A</v>
          </cell>
        </row>
      </sheetData>
      <sheetData sheetId="8282">
        <row r="9">
          <cell r="A9" t="str">
            <v>A</v>
          </cell>
        </row>
      </sheetData>
      <sheetData sheetId="8283">
        <row r="9">
          <cell r="A9" t="str">
            <v>A</v>
          </cell>
        </row>
      </sheetData>
      <sheetData sheetId="8284">
        <row r="9">
          <cell r="A9" t="str">
            <v>A</v>
          </cell>
        </row>
      </sheetData>
      <sheetData sheetId="8285">
        <row r="9">
          <cell r="A9" t="str">
            <v>A</v>
          </cell>
        </row>
      </sheetData>
      <sheetData sheetId="8286">
        <row r="9">
          <cell r="A9" t="str">
            <v>A</v>
          </cell>
        </row>
      </sheetData>
      <sheetData sheetId="8287">
        <row r="9">
          <cell r="A9" t="str">
            <v>A</v>
          </cell>
        </row>
      </sheetData>
      <sheetData sheetId="8288">
        <row r="9">
          <cell r="A9" t="str">
            <v>A</v>
          </cell>
        </row>
      </sheetData>
      <sheetData sheetId="8289">
        <row r="9">
          <cell r="A9" t="str">
            <v>A</v>
          </cell>
        </row>
      </sheetData>
      <sheetData sheetId="8290"/>
      <sheetData sheetId="8291">
        <row r="9">
          <cell r="A9" t="str">
            <v>A</v>
          </cell>
        </row>
      </sheetData>
      <sheetData sheetId="8292" refreshError="1"/>
      <sheetData sheetId="8293"/>
      <sheetData sheetId="8294" refreshError="1"/>
      <sheetData sheetId="8295">
        <row r="9">
          <cell r="A9" t="str">
            <v>A</v>
          </cell>
        </row>
      </sheetData>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ow r="9">
          <cell r="A9" t="str">
            <v>A</v>
          </cell>
        </row>
      </sheetData>
      <sheetData sheetId="8310">
        <row r="9">
          <cell r="A9" t="str">
            <v>A</v>
          </cell>
        </row>
      </sheetData>
      <sheetData sheetId="8311">
        <row r="9">
          <cell r="A9" t="str">
            <v>A</v>
          </cell>
        </row>
      </sheetData>
      <sheetData sheetId="8312">
        <row r="9">
          <cell r="A9" t="str">
            <v>A</v>
          </cell>
        </row>
      </sheetData>
      <sheetData sheetId="8313">
        <row r="9">
          <cell r="A9" t="str">
            <v>A</v>
          </cell>
        </row>
      </sheetData>
      <sheetData sheetId="8314">
        <row r="9">
          <cell r="A9" t="str">
            <v>A</v>
          </cell>
        </row>
      </sheetData>
      <sheetData sheetId="8315">
        <row r="9">
          <cell r="A9" t="str">
            <v>A</v>
          </cell>
        </row>
      </sheetData>
      <sheetData sheetId="8316">
        <row r="9">
          <cell r="A9" t="str">
            <v>A</v>
          </cell>
        </row>
      </sheetData>
      <sheetData sheetId="8317">
        <row r="9">
          <cell r="A9" t="str">
            <v>A</v>
          </cell>
        </row>
      </sheetData>
      <sheetData sheetId="8318">
        <row r="9">
          <cell r="A9" t="str">
            <v>A</v>
          </cell>
        </row>
      </sheetData>
      <sheetData sheetId="8319">
        <row r="9">
          <cell r="A9" t="str">
            <v>A</v>
          </cell>
        </row>
      </sheetData>
      <sheetData sheetId="8320">
        <row r="9">
          <cell r="A9" t="str">
            <v>A</v>
          </cell>
        </row>
      </sheetData>
      <sheetData sheetId="8321">
        <row r="9">
          <cell r="A9" t="str">
            <v>A</v>
          </cell>
        </row>
      </sheetData>
      <sheetData sheetId="8322">
        <row r="9">
          <cell r="A9" t="str">
            <v>A</v>
          </cell>
        </row>
      </sheetData>
      <sheetData sheetId="8323">
        <row r="9">
          <cell r="A9" t="str">
            <v>A</v>
          </cell>
        </row>
      </sheetData>
      <sheetData sheetId="8324">
        <row r="9">
          <cell r="A9" t="str">
            <v>A</v>
          </cell>
        </row>
      </sheetData>
      <sheetData sheetId="8325">
        <row r="9">
          <cell r="A9" t="str">
            <v>A</v>
          </cell>
        </row>
      </sheetData>
      <sheetData sheetId="8326" refreshError="1"/>
      <sheetData sheetId="8327" refreshError="1"/>
      <sheetData sheetId="8328" refreshError="1"/>
      <sheetData sheetId="8329" refreshError="1"/>
      <sheetData sheetId="8330" refreshError="1"/>
      <sheetData sheetId="8331" refreshError="1"/>
      <sheetData sheetId="8332">
        <row r="9">
          <cell r="A9" t="str">
            <v>A</v>
          </cell>
        </row>
      </sheetData>
      <sheetData sheetId="8333">
        <row r="9">
          <cell r="A9" t="str">
            <v>A</v>
          </cell>
        </row>
      </sheetData>
      <sheetData sheetId="8334" refreshError="1"/>
      <sheetData sheetId="8335"/>
      <sheetData sheetId="8336"/>
      <sheetData sheetId="8337"/>
      <sheetData sheetId="8338"/>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sheetData sheetId="8348">
        <row r="9">
          <cell r="A9" t="str">
            <v>A</v>
          </cell>
        </row>
      </sheetData>
      <sheetData sheetId="8349">
        <row r="9">
          <cell r="A9" t="str">
            <v>A</v>
          </cell>
        </row>
      </sheetData>
      <sheetData sheetId="8350">
        <row r="9">
          <cell r="A9" t="str">
            <v>A</v>
          </cell>
        </row>
      </sheetData>
      <sheetData sheetId="8351">
        <row r="9">
          <cell r="A9" t="str">
            <v>A</v>
          </cell>
        </row>
      </sheetData>
      <sheetData sheetId="8352">
        <row r="9">
          <cell r="A9" t="str">
            <v>A</v>
          </cell>
        </row>
      </sheetData>
      <sheetData sheetId="8353">
        <row r="9">
          <cell r="A9" t="str">
            <v>A</v>
          </cell>
        </row>
      </sheetData>
      <sheetData sheetId="8354">
        <row r="9">
          <cell r="A9" t="str">
            <v>A</v>
          </cell>
        </row>
      </sheetData>
      <sheetData sheetId="8355">
        <row r="9">
          <cell r="A9" t="str">
            <v>A</v>
          </cell>
        </row>
      </sheetData>
      <sheetData sheetId="8356">
        <row r="9">
          <cell r="A9" t="str">
            <v>A</v>
          </cell>
        </row>
      </sheetData>
      <sheetData sheetId="8357">
        <row r="9">
          <cell r="A9" t="str">
            <v>A</v>
          </cell>
        </row>
      </sheetData>
      <sheetData sheetId="8358">
        <row r="9">
          <cell r="A9" t="str">
            <v>A</v>
          </cell>
        </row>
      </sheetData>
      <sheetData sheetId="8359">
        <row r="9">
          <cell r="A9" t="str">
            <v>A</v>
          </cell>
        </row>
      </sheetData>
      <sheetData sheetId="8360">
        <row r="9">
          <cell r="A9" t="str">
            <v>A</v>
          </cell>
        </row>
      </sheetData>
      <sheetData sheetId="8361">
        <row r="9">
          <cell r="A9" t="str">
            <v>A</v>
          </cell>
        </row>
      </sheetData>
      <sheetData sheetId="8362">
        <row r="9">
          <cell r="A9" t="str">
            <v>A</v>
          </cell>
        </row>
      </sheetData>
      <sheetData sheetId="8363">
        <row r="9">
          <cell r="A9" t="str">
            <v>A</v>
          </cell>
        </row>
      </sheetData>
      <sheetData sheetId="8364">
        <row r="9">
          <cell r="A9" t="str">
            <v>A</v>
          </cell>
        </row>
      </sheetData>
      <sheetData sheetId="8365">
        <row r="9">
          <cell r="A9" t="str">
            <v>A</v>
          </cell>
        </row>
      </sheetData>
      <sheetData sheetId="8366">
        <row r="9">
          <cell r="A9" t="str">
            <v>A</v>
          </cell>
        </row>
      </sheetData>
      <sheetData sheetId="8367">
        <row r="9">
          <cell r="A9" t="str">
            <v>A</v>
          </cell>
        </row>
      </sheetData>
      <sheetData sheetId="8368">
        <row r="9">
          <cell r="A9" t="str">
            <v>A</v>
          </cell>
        </row>
      </sheetData>
      <sheetData sheetId="8369">
        <row r="9">
          <cell r="A9" t="str">
            <v>A</v>
          </cell>
        </row>
      </sheetData>
      <sheetData sheetId="8370">
        <row r="9">
          <cell r="A9" t="str">
            <v>A</v>
          </cell>
        </row>
      </sheetData>
      <sheetData sheetId="8371">
        <row r="9">
          <cell r="A9" t="str">
            <v>A</v>
          </cell>
        </row>
      </sheetData>
      <sheetData sheetId="8372">
        <row r="9">
          <cell r="A9" t="str">
            <v>A</v>
          </cell>
        </row>
      </sheetData>
      <sheetData sheetId="8373"/>
      <sheetData sheetId="8374"/>
      <sheetData sheetId="8375"/>
      <sheetData sheetId="8376">
        <row r="9">
          <cell r="A9" t="str">
            <v>A</v>
          </cell>
        </row>
      </sheetData>
      <sheetData sheetId="8377">
        <row r="9">
          <cell r="A9" t="str">
            <v>A</v>
          </cell>
        </row>
      </sheetData>
      <sheetData sheetId="8378">
        <row r="9">
          <cell r="A9" t="str">
            <v>A</v>
          </cell>
        </row>
      </sheetData>
      <sheetData sheetId="8379">
        <row r="9">
          <cell r="A9" t="str">
            <v>A</v>
          </cell>
        </row>
      </sheetData>
      <sheetData sheetId="8380">
        <row r="9">
          <cell r="A9" t="str">
            <v>A</v>
          </cell>
        </row>
      </sheetData>
      <sheetData sheetId="8381">
        <row r="9">
          <cell r="A9" t="str">
            <v>A</v>
          </cell>
        </row>
      </sheetData>
      <sheetData sheetId="8382">
        <row r="9">
          <cell r="A9" t="str">
            <v>A</v>
          </cell>
        </row>
      </sheetData>
      <sheetData sheetId="8383">
        <row r="9">
          <cell r="A9" t="str">
            <v>A</v>
          </cell>
        </row>
      </sheetData>
      <sheetData sheetId="8384">
        <row r="9">
          <cell r="A9" t="str">
            <v>A</v>
          </cell>
        </row>
      </sheetData>
      <sheetData sheetId="8385">
        <row r="9">
          <cell r="A9" t="str">
            <v>A</v>
          </cell>
        </row>
      </sheetData>
      <sheetData sheetId="8386">
        <row r="9">
          <cell r="A9" t="str">
            <v>A</v>
          </cell>
        </row>
      </sheetData>
      <sheetData sheetId="8387">
        <row r="9">
          <cell r="A9" t="str">
            <v>A</v>
          </cell>
        </row>
      </sheetData>
      <sheetData sheetId="8388">
        <row r="9">
          <cell r="A9" t="str">
            <v>A</v>
          </cell>
        </row>
      </sheetData>
      <sheetData sheetId="8389">
        <row r="9">
          <cell r="A9" t="str">
            <v>A</v>
          </cell>
        </row>
      </sheetData>
      <sheetData sheetId="8390">
        <row r="9">
          <cell r="A9" t="str">
            <v>A</v>
          </cell>
        </row>
      </sheetData>
      <sheetData sheetId="8391"/>
      <sheetData sheetId="8392">
        <row r="9">
          <cell r="A9" t="str">
            <v>A</v>
          </cell>
        </row>
      </sheetData>
      <sheetData sheetId="8393">
        <row r="9">
          <cell r="A9" t="str">
            <v>A</v>
          </cell>
        </row>
      </sheetData>
      <sheetData sheetId="8394">
        <row r="9">
          <cell r="A9" t="str">
            <v>A</v>
          </cell>
        </row>
      </sheetData>
      <sheetData sheetId="8395"/>
      <sheetData sheetId="8396">
        <row r="9">
          <cell r="A9" t="str">
            <v>A</v>
          </cell>
        </row>
      </sheetData>
      <sheetData sheetId="8397">
        <row r="9">
          <cell r="A9" t="str">
            <v>A</v>
          </cell>
        </row>
      </sheetData>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row r="9">
          <cell r="A9" t="str">
            <v>A</v>
          </cell>
        </row>
      </sheetData>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row r="9">
          <cell r="A9" t="str">
            <v>A</v>
          </cell>
        </row>
      </sheetData>
      <sheetData sheetId="8868">
        <row r="9">
          <cell r="A9" t="str">
            <v>A</v>
          </cell>
        </row>
      </sheetData>
      <sheetData sheetId="8869">
        <row r="9">
          <cell r="A9" t="str">
            <v>A</v>
          </cell>
        </row>
      </sheetData>
      <sheetData sheetId="8870">
        <row r="9">
          <cell r="A9" t="str">
            <v>A</v>
          </cell>
        </row>
      </sheetData>
      <sheetData sheetId="8871">
        <row r="9">
          <cell r="A9" t="str">
            <v>A</v>
          </cell>
        </row>
      </sheetData>
      <sheetData sheetId="8872">
        <row r="9">
          <cell r="A9" t="str">
            <v>A</v>
          </cell>
        </row>
      </sheetData>
      <sheetData sheetId="8873">
        <row r="9">
          <cell r="A9" t="str">
            <v>A</v>
          </cell>
        </row>
      </sheetData>
      <sheetData sheetId="8874">
        <row r="9">
          <cell r="A9" t="str">
            <v>A</v>
          </cell>
        </row>
      </sheetData>
      <sheetData sheetId="8875">
        <row r="9">
          <cell r="A9" t="str">
            <v>A</v>
          </cell>
        </row>
      </sheetData>
      <sheetData sheetId="8876">
        <row r="9">
          <cell r="A9" t="str">
            <v>A</v>
          </cell>
        </row>
      </sheetData>
      <sheetData sheetId="8877">
        <row r="9">
          <cell r="A9" t="str">
            <v>A</v>
          </cell>
        </row>
      </sheetData>
      <sheetData sheetId="8878">
        <row r="9">
          <cell r="A9" t="str">
            <v>A</v>
          </cell>
        </row>
      </sheetData>
      <sheetData sheetId="8879">
        <row r="9">
          <cell r="A9" t="str">
            <v>A</v>
          </cell>
        </row>
      </sheetData>
      <sheetData sheetId="8880">
        <row r="9">
          <cell r="A9" t="str">
            <v>A</v>
          </cell>
        </row>
      </sheetData>
      <sheetData sheetId="8881">
        <row r="9">
          <cell r="A9" t="str">
            <v>A</v>
          </cell>
        </row>
      </sheetData>
      <sheetData sheetId="8882">
        <row r="9">
          <cell r="A9" t="str">
            <v>A</v>
          </cell>
        </row>
      </sheetData>
      <sheetData sheetId="8883">
        <row r="9">
          <cell r="A9" t="str">
            <v>A</v>
          </cell>
        </row>
      </sheetData>
      <sheetData sheetId="8884">
        <row r="9">
          <cell r="A9" t="str">
            <v>A</v>
          </cell>
        </row>
      </sheetData>
      <sheetData sheetId="8885">
        <row r="9">
          <cell r="A9" t="str">
            <v>A</v>
          </cell>
        </row>
      </sheetData>
      <sheetData sheetId="8886">
        <row r="9">
          <cell r="A9" t="str">
            <v>A</v>
          </cell>
        </row>
      </sheetData>
      <sheetData sheetId="8887">
        <row r="9">
          <cell r="A9" t="str">
            <v>A</v>
          </cell>
        </row>
      </sheetData>
      <sheetData sheetId="8888">
        <row r="9">
          <cell r="A9" t="str">
            <v>A</v>
          </cell>
        </row>
      </sheetData>
      <sheetData sheetId="8889">
        <row r="9">
          <cell r="A9" t="str">
            <v>A</v>
          </cell>
        </row>
      </sheetData>
      <sheetData sheetId="8890">
        <row r="9">
          <cell r="A9" t="str">
            <v>A</v>
          </cell>
        </row>
      </sheetData>
      <sheetData sheetId="8891">
        <row r="9">
          <cell r="A9" t="str">
            <v>A</v>
          </cell>
        </row>
      </sheetData>
      <sheetData sheetId="8892">
        <row r="9">
          <cell r="A9" t="str">
            <v>A</v>
          </cell>
        </row>
      </sheetData>
      <sheetData sheetId="8893">
        <row r="9">
          <cell r="A9" t="str">
            <v>A</v>
          </cell>
        </row>
      </sheetData>
      <sheetData sheetId="8894">
        <row r="9">
          <cell r="A9" t="str">
            <v>A</v>
          </cell>
        </row>
      </sheetData>
      <sheetData sheetId="8895">
        <row r="9">
          <cell r="A9" t="str">
            <v>A</v>
          </cell>
        </row>
      </sheetData>
      <sheetData sheetId="8896">
        <row r="9">
          <cell r="A9" t="str">
            <v>A</v>
          </cell>
        </row>
      </sheetData>
      <sheetData sheetId="8897">
        <row r="9">
          <cell r="A9" t="str">
            <v>A</v>
          </cell>
        </row>
      </sheetData>
      <sheetData sheetId="8898">
        <row r="9">
          <cell r="A9" t="str">
            <v>A</v>
          </cell>
        </row>
      </sheetData>
      <sheetData sheetId="8899">
        <row r="9">
          <cell r="A9" t="str">
            <v>A</v>
          </cell>
        </row>
      </sheetData>
      <sheetData sheetId="8900">
        <row r="9">
          <cell r="A9" t="str">
            <v>A</v>
          </cell>
        </row>
      </sheetData>
      <sheetData sheetId="8901">
        <row r="9">
          <cell r="A9" t="str">
            <v>A</v>
          </cell>
        </row>
      </sheetData>
      <sheetData sheetId="8902">
        <row r="9">
          <cell r="A9" t="str">
            <v>A</v>
          </cell>
        </row>
      </sheetData>
      <sheetData sheetId="8903">
        <row r="9">
          <cell r="A9" t="str">
            <v>A</v>
          </cell>
        </row>
      </sheetData>
      <sheetData sheetId="8904">
        <row r="9">
          <cell r="A9" t="str">
            <v>A</v>
          </cell>
        </row>
      </sheetData>
      <sheetData sheetId="8905">
        <row r="9">
          <cell r="A9" t="str">
            <v>A</v>
          </cell>
        </row>
      </sheetData>
      <sheetData sheetId="8906">
        <row r="9">
          <cell r="A9" t="str">
            <v>A</v>
          </cell>
        </row>
      </sheetData>
      <sheetData sheetId="8907">
        <row r="9">
          <cell r="A9" t="str">
            <v>A</v>
          </cell>
        </row>
      </sheetData>
      <sheetData sheetId="8908">
        <row r="9">
          <cell r="A9" t="str">
            <v>A</v>
          </cell>
        </row>
      </sheetData>
      <sheetData sheetId="8909">
        <row r="9">
          <cell r="A9" t="str">
            <v>A</v>
          </cell>
        </row>
      </sheetData>
      <sheetData sheetId="8910">
        <row r="9">
          <cell r="A9" t="str">
            <v>A</v>
          </cell>
        </row>
      </sheetData>
      <sheetData sheetId="8911">
        <row r="9">
          <cell r="A9" t="str">
            <v>A</v>
          </cell>
        </row>
      </sheetData>
      <sheetData sheetId="8912">
        <row r="9">
          <cell r="A9" t="str">
            <v>A</v>
          </cell>
        </row>
      </sheetData>
      <sheetData sheetId="8913">
        <row r="9">
          <cell r="A9" t="str">
            <v>A</v>
          </cell>
        </row>
      </sheetData>
      <sheetData sheetId="8914">
        <row r="9">
          <cell r="A9" t="str">
            <v>A</v>
          </cell>
        </row>
      </sheetData>
      <sheetData sheetId="8915">
        <row r="9">
          <cell r="A9" t="str">
            <v>A</v>
          </cell>
        </row>
      </sheetData>
      <sheetData sheetId="8916">
        <row r="9">
          <cell r="A9" t="str">
            <v>A</v>
          </cell>
        </row>
      </sheetData>
      <sheetData sheetId="8917">
        <row r="9">
          <cell r="A9" t="str">
            <v>A</v>
          </cell>
        </row>
      </sheetData>
      <sheetData sheetId="8918">
        <row r="9">
          <cell r="A9" t="str">
            <v>A</v>
          </cell>
        </row>
      </sheetData>
      <sheetData sheetId="8919">
        <row r="9">
          <cell r="A9" t="str">
            <v>A</v>
          </cell>
        </row>
      </sheetData>
      <sheetData sheetId="8920">
        <row r="9">
          <cell r="A9" t="str">
            <v>A</v>
          </cell>
        </row>
      </sheetData>
      <sheetData sheetId="8921">
        <row r="9">
          <cell r="A9" t="str">
            <v>A</v>
          </cell>
        </row>
      </sheetData>
      <sheetData sheetId="8922">
        <row r="9">
          <cell r="A9" t="str">
            <v>A</v>
          </cell>
        </row>
      </sheetData>
      <sheetData sheetId="8923">
        <row r="9">
          <cell r="A9" t="str">
            <v>A</v>
          </cell>
        </row>
      </sheetData>
      <sheetData sheetId="8924">
        <row r="9">
          <cell r="A9" t="str">
            <v>A</v>
          </cell>
        </row>
      </sheetData>
      <sheetData sheetId="8925">
        <row r="9">
          <cell r="A9" t="str">
            <v>A</v>
          </cell>
        </row>
      </sheetData>
      <sheetData sheetId="8926">
        <row r="9">
          <cell r="A9" t="str">
            <v>A</v>
          </cell>
        </row>
      </sheetData>
      <sheetData sheetId="8927">
        <row r="9">
          <cell r="A9" t="str">
            <v>A</v>
          </cell>
        </row>
      </sheetData>
      <sheetData sheetId="8928">
        <row r="9">
          <cell r="A9" t="str">
            <v>A</v>
          </cell>
        </row>
      </sheetData>
      <sheetData sheetId="8929">
        <row r="9">
          <cell r="A9" t="str">
            <v>A</v>
          </cell>
        </row>
      </sheetData>
      <sheetData sheetId="8930">
        <row r="9">
          <cell r="A9" t="str">
            <v>A</v>
          </cell>
        </row>
      </sheetData>
      <sheetData sheetId="8931">
        <row r="9">
          <cell r="A9" t="str">
            <v>A</v>
          </cell>
        </row>
      </sheetData>
      <sheetData sheetId="8932">
        <row r="9">
          <cell r="A9" t="str">
            <v>A</v>
          </cell>
        </row>
      </sheetData>
      <sheetData sheetId="8933">
        <row r="9">
          <cell r="A9" t="str">
            <v>A</v>
          </cell>
        </row>
      </sheetData>
      <sheetData sheetId="8934">
        <row r="9">
          <cell r="A9" t="str">
            <v>A</v>
          </cell>
        </row>
      </sheetData>
      <sheetData sheetId="8935">
        <row r="9">
          <cell r="A9" t="str">
            <v>A</v>
          </cell>
        </row>
      </sheetData>
      <sheetData sheetId="8936">
        <row r="9">
          <cell r="A9" t="str">
            <v>A</v>
          </cell>
        </row>
      </sheetData>
      <sheetData sheetId="8937">
        <row r="9">
          <cell r="A9" t="str">
            <v>A</v>
          </cell>
        </row>
      </sheetData>
      <sheetData sheetId="8938">
        <row r="9">
          <cell r="A9" t="str">
            <v>A</v>
          </cell>
        </row>
      </sheetData>
      <sheetData sheetId="8939">
        <row r="9">
          <cell r="A9" t="str">
            <v>A</v>
          </cell>
        </row>
      </sheetData>
      <sheetData sheetId="8940">
        <row r="9">
          <cell r="A9" t="str">
            <v>A</v>
          </cell>
        </row>
      </sheetData>
      <sheetData sheetId="8941">
        <row r="9">
          <cell r="A9" t="str">
            <v>A</v>
          </cell>
        </row>
      </sheetData>
      <sheetData sheetId="8942">
        <row r="9">
          <cell r="A9" t="str">
            <v>A</v>
          </cell>
        </row>
      </sheetData>
      <sheetData sheetId="8943">
        <row r="9">
          <cell r="A9" t="str">
            <v>A</v>
          </cell>
        </row>
      </sheetData>
      <sheetData sheetId="8944">
        <row r="9">
          <cell r="A9" t="str">
            <v>A</v>
          </cell>
        </row>
      </sheetData>
      <sheetData sheetId="8945">
        <row r="9">
          <cell r="A9" t="str">
            <v>A</v>
          </cell>
        </row>
      </sheetData>
      <sheetData sheetId="8946">
        <row r="9">
          <cell r="A9" t="str">
            <v>A</v>
          </cell>
        </row>
      </sheetData>
      <sheetData sheetId="8947">
        <row r="9">
          <cell r="A9" t="str">
            <v>A</v>
          </cell>
        </row>
      </sheetData>
      <sheetData sheetId="8948">
        <row r="9">
          <cell r="A9" t="str">
            <v>A</v>
          </cell>
        </row>
      </sheetData>
      <sheetData sheetId="8949">
        <row r="9">
          <cell r="A9" t="str">
            <v>A</v>
          </cell>
        </row>
      </sheetData>
      <sheetData sheetId="8950">
        <row r="9">
          <cell r="A9" t="str">
            <v>A</v>
          </cell>
        </row>
      </sheetData>
      <sheetData sheetId="8951">
        <row r="9">
          <cell r="A9" t="str">
            <v>A</v>
          </cell>
        </row>
      </sheetData>
      <sheetData sheetId="8952">
        <row r="9">
          <cell r="A9" t="str">
            <v>A</v>
          </cell>
        </row>
      </sheetData>
      <sheetData sheetId="8953">
        <row r="9">
          <cell r="A9" t="str">
            <v>A</v>
          </cell>
        </row>
      </sheetData>
      <sheetData sheetId="8954">
        <row r="9">
          <cell r="A9" t="str">
            <v>A</v>
          </cell>
        </row>
      </sheetData>
      <sheetData sheetId="8955">
        <row r="9">
          <cell r="A9" t="str">
            <v>A</v>
          </cell>
        </row>
      </sheetData>
      <sheetData sheetId="8956">
        <row r="9">
          <cell r="A9" t="str">
            <v>A</v>
          </cell>
        </row>
      </sheetData>
      <sheetData sheetId="8957">
        <row r="9">
          <cell r="A9" t="str">
            <v>A</v>
          </cell>
        </row>
      </sheetData>
      <sheetData sheetId="8958">
        <row r="9">
          <cell r="A9" t="str">
            <v>A</v>
          </cell>
        </row>
      </sheetData>
      <sheetData sheetId="8959">
        <row r="9">
          <cell r="A9" t="str">
            <v>A</v>
          </cell>
        </row>
      </sheetData>
      <sheetData sheetId="8960">
        <row r="9">
          <cell r="A9" t="str">
            <v>A</v>
          </cell>
        </row>
      </sheetData>
      <sheetData sheetId="8961">
        <row r="9">
          <cell r="A9" t="str">
            <v>A</v>
          </cell>
        </row>
      </sheetData>
      <sheetData sheetId="8962">
        <row r="9">
          <cell r="A9" t="str">
            <v>A</v>
          </cell>
        </row>
      </sheetData>
      <sheetData sheetId="8963">
        <row r="9">
          <cell r="A9" t="str">
            <v>A</v>
          </cell>
        </row>
      </sheetData>
      <sheetData sheetId="8964">
        <row r="9">
          <cell r="A9" t="str">
            <v>A</v>
          </cell>
        </row>
      </sheetData>
      <sheetData sheetId="8965">
        <row r="9">
          <cell r="A9" t="str">
            <v>A</v>
          </cell>
        </row>
      </sheetData>
      <sheetData sheetId="8966">
        <row r="9">
          <cell r="A9" t="str">
            <v>A</v>
          </cell>
        </row>
      </sheetData>
      <sheetData sheetId="8967">
        <row r="9">
          <cell r="A9" t="str">
            <v>A</v>
          </cell>
        </row>
      </sheetData>
      <sheetData sheetId="8968">
        <row r="9">
          <cell r="A9" t="str">
            <v>A</v>
          </cell>
        </row>
      </sheetData>
      <sheetData sheetId="8969">
        <row r="9">
          <cell r="A9" t="str">
            <v>A</v>
          </cell>
        </row>
      </sheetData>
      <sheetData sheetId="8970">
        <row r="9">
          <cell r="A9" t="str">
            <v>A</v>
          </cell>
        </row>
      </sheetData>
      <sheetData sheetId="8971">
        <row r="9">
          <cell r="A9" t="str">
            <v>A</v>
          </cell>
        </row>
      </sheetData>
      <sheetData sheetId="8972">
        <row r="9">
          <cell r="A9" t="str">
            <v>A</v>
          </cell>
        </row>
      </sheetData>
      <sheetData sheetId="8973">
        <row r="9">
          <cell r="A9" t="str">
            <v>A</v>
          </cell>
        </row>
      </sheetData>
      <sheetData sheetId="8974">
        <row r="9">
          <cell r="A9" t="str">
            <v>A</v>
          </cell>
        </row>
      </sheetData>
      <sheetData sheetId="8975">
        <row r="9">
          <cell r="A9" t="str">
            <v>A</v>
          </cell>
        </row>
      </sheetData>
      <sheetData sheetId="8976">
        <row r="9">
          <cell r="A9" t="str">
            <v>A</v>
          </cell>
        </row>
      </sheetData>
      <sheetData sheetId="8977">
        <row r="9">
          <cell r="A9" t="str">
            <v>A</v>
          </cell>
        </row>
      </sheetData>
      <sheetData sheetId="8978">
        <row r="9">
          <cell r="A9" t="str">
            <v>A</v>
          </cell>
        </row>
      </sheetData>
      <sheetData sheetId="8979">
        <row r="9">
          <cell r="A9" t="str">
            <v>A</v>
          </cell>
        </row>
      </sheetData>
      <sheetData sheetId="8980">
        <row r="9">
          <cell r="A9" t="str">
            <v>A</v>
          </cell>
        </row>
      </sheetData>
      <sheetData sheetId="8981">
        <row r="9">
          <cell r="A9" t="str">
            <v>A</v>
          </cell>
        </row>
      </sheetData>
      <sheetData sheetId="8982">
        <row r="9">
          <cell r="A9" t="str">
            <v>A</v>
          </cell>
        </row>
      </sheetData>
      <sheetData sheetId="8983">
        <row r="9">
          <cell r="A9" t="str">
            <v>A</v>
          </cell>
        </row>
      </sheetData>
      <sheetData sheetId="8984">
        <row r="9">
          <cell r="A9" t="str">
            <v>A</v>
          </cell>
        </row>
      </sheetData>
      <sheetData sheetId="8985">
        <row r="9">
          <cell r="A9" t="str">
            <v>A</v>
          </cell>
        </row>
      </sheetData>
      <sheetData sheetId="8986">
        <row r="9">
          <cell r="A9" t="str">
            <v>A</v>
          </cell>
        </row>
      </sheetData>
      <sheetData sheetId="8987">
        <row r="9">
          <cell r="A9" t="str">
            <v>A</v>
          </cell>
        </row>
      </sheetData>
      <sheetData sheetId="8988">
        <row r="9">
          <cell r="A9" t="str">
            <v>A</v>
          </cell>
        </row>
      </sheetData>
      <sheetData sheetId="8989">
        <row r="9">
          <cell r="A9" t="str">
            <v>A</v>
          </cell>
        </row>
      </sheetData>
      <sheetData sheetId="8990">
        <row r="9">
          <cell r="A9" t="str">
            <v>A</v>
          </cell>
        </row>
      </sheetData>
      <sheetData sheetId="8991">
        <row r="9">
          <cell r="A9" t="str">
            <v>A</v>
          </cell>
        </row>
      </sheetData>
      <sheetData sheetId="8992">
        <row r="9">
          <cell r="A9" t="str">
            <v>A</v>
          </cell>
        </row>
      </sheetData>
      <sheetData sheetId="8993">
        <row r="9">
          <cell r="A9" t="str">
            <v>A</v>
          </cell>
        </row>
      </sheetData>
      <sheetData sheetId="8994">
        <row r="9">
          <cell r="A9" t="str">
            <v>A</v>
          </cell>
        </row>
      </sheetData>
      <sheetData sheetId="8995">
        <row r="9">
          <cell r="A9" t="str">
            <v>A</v>
          </cell>
        </row>
      </sheetData>
      <sheetData sheetId="8996">
        <row r="9">
          <cell r="A9" t="str">
            <v>A</v>
          </cell>
        </row>
      </sheetData>
      <sheetData sheetId="8997">
        <row r="9">
          <cell r="A9" t="str">
            <v>A</v>
          </cell>
        </row>
      </sheetData>
      <sheetData sheetId="8998">
        <row r="9">
          <cell r="A9" t="str">
            <v>A</v>
          </cell>
        </row>
      </sheetData>
      <sheetData sheetId="8999">
        <row r="9">
          <cell r="A9" t="str">
            <v>A</v>
          </cell>
        </row>
      </sheetData>
      <sheetData sheetId="9000">
        <row r="9">
          <cell r="A9" t="str">
            <v>A</v>
          </cell>
        </row>
      </sheetData>
      <sheetData sheetId="9001">
        <row r="9">
          <cell r="A9" t="str">
            <v>A</v>
          </cell>
        </row>
      </sheetData>
      <sheetData sheetId="9002">
        <row r="9">
          <cell r="A9" t="str">
            <v>A</v>
          </cell>
        </row>
      </sheetData>
      <sheetData sheetId="9003">
        <row r="9">
          <cell r="A9" t="str">
            <v>A</v>
          </cell>
        </row>
      </sheetData>
      <sheetData sheetId="9004">
        <row r="9">
          <cell r="A9" t="str">
            <v>A</v>
          </cell>
        </row>
      </sheetData>
      <sheetData sheetId="9005">
        <row r="9">
          <cell r="A9" t="str">
            <v>A</v>
          </cell>
        </row>
      </sheetData>
      <sheetData sheetId="9006">
        <row r="9">
          <cell r="A9" t="str">
            <v>A</v>
          </cell>
        </row>
      </sheetData>
      <sheetData sheetId="9007">
        <row r="9">
          <cell r="A9" t="str">
            <v>A</v>
          </cell>
        </row>
      </sheetData>
      <sheetData sheetId="9008">
        <row r="9">
          <cell r="A9" t="str">
            <v>A</v>
          </cell>
        </row>
      </sheetData>
      <sheetData sheetId="9009">
        <row r="9">
          <cell r="A9" t="str">
            <v>A</v>
          </cell>
        </row>
      </sheetData>
      <sheetData sheetId="9010">
        <row r="9">
          <cell r="A9" t="str">
            <v>A</v>
          </cell>
        </row>
      </sheetData>
      <sheetData sheetId="9011">
        <row r="9">
          <cell r="A9" t="str">
            <v>A</v>
          </cell>
        </row>
      </sheetData>
      <sheetData sheetId="9012">
        <row r="9">
          <cell r="A9" t="str">
            <v>A</v>
          </cell>
        </row>
      </sheetData>
      <sheetData sheetId="9013">
        <row r="9">
          <cell r="A9" t="str">
            <v>A</v>
          </cell>
        </row>
      </sheetData>
      <sheetData sheetId="9014">
        <row r="9">
          <cell r="A9" t="str">
            <v>A</v>
          </cell>
        </row>
      </sheetData>
      <sheetData sheetId="9015">
        <row r="9">
          <cell r="A9" t="str">
            <v>A</v>
          </cell>
        </row>
      </sheetData>
      <sheetData sheetId="9016">
        <row r="9">
          <cell r="A9" t="str">
            <v>A</v>
          </cell>
        </row>
      </sheetData>
      <sheetData sheetId="9017">
        <row r="9">
          <cell r="A9" t="str">
            <v>A</v>
          </cell>
        </row>
      </sheetData>
      <sheetData sheetId="9018">
        <row r="9">
          <cell r="A9" t="str">
            <v>A</v>
          </cell>
        </row>
      </sheetData>
      <sheetData sheetId="9019">
        <row r="9">
          <cell r="A9" t="str">
            <v>A</v>
          </cell>
        </row>
      </sheetData>
      <sheetData sheetId="9020">
        <row r="9">
          <cell r="A9" t="str">
            <v>A</v>
          </cell>
        </row>
      </sheetData>
      <sheetData sheetId="9021">
        <row r="9">
          <cell r="A9" t="str">
            <v>A</v>
          </cell>
        </row>
      </sheetData>
      <sheetData sheetId="9022">
        <row r="9">
          <cell r="A9" t="str">
            <v>A</v>
          </cell>
        </row>
      </sheetData>
      <sheetData sheetId="9023">
        <row r="9">
          <cell r="A9" t="str">
            <v>A</v>
          </cell>
        </row>
      </sheetData>
      <sheetData sheetId="9024">
        <row r="9">
          <cell r="A9" t="str">
            <v>A</v>
          </cell>
        </row>
      </sheetData>
      <sheetData sheetId="9025">
        <row r="9">
          <cell r="A9" t="str">
            <v>A</v>
          </cell>
        </row>
      </sheetData>
      <sheetData sheetId="9026">
        <row r="9">
          <cell r="A9" t="str">
            <v>A</v>
          </cell>
        </row>
      </sheetData>
      <sheetData sheetId="9027">
        <row r="9">
          <cell r="A9" t="str">
            <v>A</v>
          </cell>
        </row>
      </sheetData>
      <sheetData sheetId="9028">
        <row r="9">
          <cell r="A9" t="str">
            <v>A</v>
          </cell>
        </row>
      </sheetData>
      <sheetData sheetId="9029">
        <row r="9">
          <cell r="A9" t="str">
            <v>A</v>
          </cell>
        </row>
      </sheetData>
      <sheetData sheetId="9030">
        <row r="9">
          <cell r="A9" t="str">
            <v>A</v>
          </cell>
        </row>
      </sheetData>
      <sheetData sheetId="9031">
        <row r="9">
          <cell r="A9" t="str">
            <v>A</v>
          </cell>
        </row>
      </sheetData>
      <sheetData sheetId="9032">
        <row r="9">
          <cell r="A9" t="str">
            <v>A</v>
          </cell>
        </row>
      </sheetData>
      <sheetData sheetId="9033">
        <row r="9">
          <cell r="A9" t="str">
            <v>A</v>
          </cell>
        </row>
      </sheetData>
      <sheetData sheetId="9034">
        <row r="9">
          <cell r="A9" t="str">
            <v>A</v>
          </cell>
        </row>
      </sheetData>
      <sheetData sheetId="9035">
        <row r="9">
          <cell r="A9" t="str">
            <v>A</v>
          </cell>
        </row>
      </sheetData>
      <sheetData sheetId="9036">
        <row r="9">
          <cell r="A9" t="str">
            <v>A</v>
          </cell>
        </row>
      </sheetData>
      <sheetData sheetId="9037">
        <row r="9">
          <cell r="A9" t="str">
            <v>A</v>
          </cell>
        </row>
      </sheetData>
      <sheetData sheetId="9038">
        <row r="9">
          <cell r="A9" t="str">
            <v>A</v>
          </cell>
        </row>
      </sheetData>
      <sheetData sheetId="9039">
        <row r="9">
          <cell r="A9" t="str">
            <v>A</v>
          </cell>
        </row>
      </sheetData>
      <sheetData sheetId="9040">
        <row r="9">
          <cell r="A9" t="str">
            <v>A</v>
          </cell>
        </row>
      </sheetData>
      <sheetData sheetId="9041">
        <row r="9">
          <cell r="A9" t="str">
            <v>A</v>
          </cell>
        </row>
      </sheetData>
      <sheetData sheetId="9042">
        <row r="9">
          <cell r="A9" t="str">
            <v>A</v>
          </cell>
        </row>
      </sheetData>
      <sheetData sheetId="9043">
        <row r="9">
          <cell r="A9" t="str">
            <v>A</v>
          </cell>
        </row>
      </sheetData>
      <sheetData sheetId="9044">
        <row r="9">
          <cell r="A9" t="str">
            <v>A</v>
          </cell>
        </row>
      </sheetData>
      <sheetData sheetId="9045">
        <row r="9">
          <cell r="A9" t="str">
            <v>A</v>
          </cell>
        </row>
      </sheetData>
      <sheetData sheetId="9046">
        <row r="9">
          <cell r="A9" t="str">
            <v>A</v>
          </cell>
        </row>
      </sheetData>
      <sheetData sheetId="9047">
        <row r="9">
          <cell r="A9" t="str">
            <v>A</v>
          </cell>
        </row>
      </sheetData>
      <sheetData sheetId="9048">
        <row r="9">
          <cell r="A9" t="str">
            <v>A</v>
          </cell>
        </row>
      </sheetData>
      <sheetData sheetId="9049">
        <row r="9">
          <cell r="A9" t="str">
            <v>A</v>
          </cell>
        </row>
      </sheetData>
      <sheetData sheetId="9050">
        <row r="9">
          <cell r="A9" t="str">
            <v>A</v>
          </cell>
        </row>
      </sheetData>
      <sheetData sheetId="9051">
        <row r="9">
          <cell r="A9" t="str">
            <v>A</v>
          </cell>
        </row>
      </sheetData>
      <sheetData sheetId="9052">
        <row r="9">
          <cell r="A9" t="str">
            <v>A</v>
          </cell>
        </row>
      </sheetData>
      <sheetData sheetId="9053">
        <row r="9">
          <cell r="A9" t="str">
            <v>A</v>
          </cell>
        </row>
      </sheetData>
      <sheetData sheetId="9054">
        <row r="9">
          <cell r="A9" t="str">
            <v>A</v>
          </cell>
        </row>
      </sheetData>
      <sheetData sheetId="9055">
        <row r="9">
          <cell r="A9" t="str">
            <v>A</v>
          </cell>
        </row>
      </sheetData>
      <sheetData sheetId="9056">
        <row r="9">
          <cell r="A9" t="str">
            <v>A</v>
          </cell>
        </row>
      </sheetData>
      <sheetData sheetId="9057">
        <row r="9">
          <cell r="A9" t="str">
            <v>A</v>
          </cell>
        </row>
      </sheetData>
      <sheetData sheetId="9058">
        <row r="9">
          <cell r="A9" t="str">
            <v>A</v>
          </cell>
        </row>
      </sheetData>
      <sheetData sheetId="9059">
        <row r="9">
          <cell r="A9" t="str">
            <v>A</v>
          </cell>
        </row>
      </sheetData>
      <sheetData sheetId="9060">
        <row r="9">
          <cell r="A9" t="str">
            <v>A</v>
          </cell>
        </row>
      </sheetData>
      <sheetData sheetId="9061">
        <row r="9">
          <cell r="A9" t="str">
            <v>A</v>
          </cell>
        </row>
      </sheetData>
      <sheetData sheetId="9062">
        <row r="9">
          <cell r="A9" t="str">
            <v>A</v>
          </cell>
        </row>
      </sheetData>
      <sheetData sheetId="9063">
        <row r="9">
          <cell r="A9" t="str">
            <v>A</v>
          </cell>
        </row>
      </sheetData>
      <sheetData sheetId="9064">
        <row r="9">
          <cell r="A9" t="str">
            <v>A</v>
          </cell>
        </row>
      </sheetData>
      <sheetData sheetId="9065">
        <row r="9">
          <cell r="A9" t="str">
            <v>A</v>
          </cell>
        </row>
      </sheetData>
      <sheetData sheetId="9066">
        <row r="9">
          <cell r="A9" t="str">
            <v>A</v>
          </cell>
        </row>
      </sheetData>
      <sheetData sheetId="9067">
        <row r="9">
          <cell r="A9" t="str">
            <v>A</v>
          </cell>
        </row>
      </sheetData>
      <sheetData sheetId="9068">
        <row r="9">
          <cell r="A9" t="str">
            <v>A</v>
          </cell>
        </row>
      </sheetData>
      <sheetData sheetId="9069">
        <row r="9">
          <cell r="A9" t="str">
            <v>A</v>
          </cell>
        </row>
      </sheetData>
      <sheetData sheetId="9070">
        <row r="9">
          <cell r="A9" t="str">
            <v>A</v>
          </cell>
        </row>
      </sheetData>
      <sheetData sheetId="9071">
        <row r="9">
          <cell r="A9" t="str">
            <v>A</v>
          </cell>
        </row>
      </sheetData>
      <sheetData sheetId="9072">
        <row r="9">
          <cell r="A9" t="str">
            <v>A</v>
          </cell>
        </row>
      </sheetData>
      <sheetData sheetId="9073">
        <row r="9">
          <cell r="A9" t="str">
            <v>A</v>
          </cell>
        </row>
      </sheetData>
      <sheetData sheetId="9074">
        <row r="9">
          <cell r="A9" t="str">
            <v>A</v>
          </cell>
        </row>
      </sheetData>
      <sheetData sheetId="9075">
        <row r="9">
          <cell r="A9" t="str">
            <v>A</v>
          </cell>
        </row>
      </sheetData>
      <sheetData sheetId="9076">
        <row r="9">
          <cell r="A9" t="str">
            <v>A</v>
          </cell>
        </row>
      </sheetData>
      <sheetData sheetId="9077">
        <row r="9">
          <cell r="A9" t="str">
            <v>A</v>
          </cell>
        </row>
      </sheetData>
      <sheetData sheetId="9078">
        <row r="9">
          <cell r="A9" t="str">
            <v>A</v>
          </cell>
        </row>
      </sheetData>
      <sheetData sheetId="9079">
        <row r="9">
          <cell r="A9" t="str">
            <v>A</v>
          </cell>
        </row>
      </sheetData>
      <sheetData sheetId="9080">
        <row r="9">
          <cell r="A9" t="str">
            <v>A</v>
          </cell>
        </row>
      </sheetData>
      <sheetData sheetId="9081">
        <row r="9">
          <cell r="A9" t="str">
            <v>A</v>
          </cell>
        </row>
      </sheetData>
      <sheetData sheetId="9082">
        <row r="9">
          <cell r="A9" t="str">
            <v>A</v>
          </cell>
        </row>
      </sheetData>
      <sheetData sheetId="9083">
        <row r="9">
          <cell r="A9" t="str">
            <v>A</v>
          </cell>
        </row>
      </sheetData>
      <sheetData sheetId="9084">
        <row r="9">
          <cell r="A9" t="str">
            <v>A</v>
          </cell>
        </row>
      </sheetData>
      <sheetData sheetId="9085">
        <row r="9">
          <cell r="A9" t="str">
            <v>A</v>
          </cell>
        </row>
      </sheetData>
      <sheetData sheetId="9086">
        <row r="9">
          <cell r="A9" t="str">
            <v>A</v>
          </cell>
        </row>
      </sheetData>
      <sheetData sheetId="9087">
        <row r="9">
          <cell r="A9" t="str">
            <v>A</v>
          </cell>
        </row>
      </sheetData>
      <sheetData sheetId="9088">
        <row r="9">
          <cell r="A9" t="str">
            <v>A</v>
          </cell>
        </row>
      </sheetData>
      <sheetData sheetId="9089">
        <row r="9">
          <cell r="A9" t="str">
            <v>A</v>
          </cell>
        </row>
      </sheetData>
      <sheetData sheetId="9090">
        <row r="9">
          <cell r="A9" t="str">
            <v>A</v>
          </cell>
        </row>
      </sheetData>
      <sheetData sheetId="9091">
        <row r="9">
          <cell r="A9" t="str">
            <v>A</v>
          </cell>
        </row>
      </sheetData>
      <sheetData sheetId="9092">
        <row r="9">
          <cell r="A9" t="str">
            <v>A</v>
          </cell>
        </row>
      </sheetData>
      <sheetData sheetId="9093">
        <row r="9">
          <cell r="A9" t="str">
            <v>A</v>
          </cell>
        </row>
      </sheetData>
      <sheetData sheetId="9094">
        <row r="9">
          <cell r="A9" t="str">
            <v>A</v>
          </cell>
        </row>
      </sheetData>
      <sheetData sheetId="9095">
        <row r="9">
          <cell r="A9" t="str">
            <v>A</v>
          </cell>
        </row>
      </sheetData>
      <sheetData sheetId="9096">
        <row r="9">
          <cell r="A9" t="str">
            <v>A</v>
          </cell>
        </row>
      </sheetData>
      <sheetData sheetId="9097">
        <row r="9">
          <cell r="A9" t="str">
            <v>A</v>
          </cell>
        </row>
      </sheetData>
      <sheetData sheetId="9098">
        <row r="9">
          <cell r="A9" t="str">
            <v>A</v>
          </cell>
        </row>
      </sheetData>
      <sheetData sheetId="9099">
        <row r="9">
          <cell r="A9" t="str">
            <v>A</v>
          </cell>
        </row>
      </sheetData>
      <sheetData sheetId="9100">
        <row r="9">
          <cell r="A9" t="str">
            <v>A</v>
          </cell>
        </row>
      </sheetData>
      <sheetData sheetId="9101">
        <row r="9">
          <cell r="A9" t="str">
            <v>A</v>
          </cell>
        </row>
      </sheetData>
      <sheetData sheetId="9102">
        <row r="9">
          <cell r="A9" t="str">
            <v>A</v>
          </cell>
        </row>
      </sheetData>
      <sheetData sheetId="9103">
        <row r="9">
          <cell r="A9" t="str">
            <v>A</v>
          </cell>
        </row>
      </sheetData>
      <sheetData sheetId="9104">
        <row r="9">
          <cell r="A9" t="str">
            <v>A</v>
          </cell>
        </row>
      </sheetData>
      <sheetData sheetId="9105">
        <row r="9">
          <cell r="A9" t="str">
            <v>A</v>
          </cell>
        </row>
      </sheetData>
      <sheetData sheetId="9106">
        <row r="9">
          <cell r="A9" t="str">
            <v>A</v>
          </cell>
        </row>
      </sheetData>
      <sheetData sheetId="9107">
        <row r="9">
          <cell r="A9" t="str">
            <v>A</v>
          </cell>
        </row>
      </sheetData>
      <sheetData sheetId="9108">
        <row r="9">
          <cell r="A9" t="str">
            <v>A</v>
          </cell>
        </row>
      </sheetData>
      <sheetData sheetId="9109">
        <row r="9">
          <cell r="A9" t="str">
            <v>A</v>
          </cell>
        </row>
      </sheetData>
      <sheetData sheetId="9110">
        <row r="9">
          <cell r="A9" t="str">
            <v>A</v>
          </cell>
        </row>
      </sheetData>
      <sheetData sheetId="9111">
        <row r="9">
          <cell r="A9" t="str">
            <v>A</v>
          </cell>
        </row>
      </sheetData>
      <sheetData sheetId="9112">
        <row r="9">
          <cell r="A9" t="str">
            <v>A</v>
          </cell>
        </row>
      </sheetData>
      <sheetData sheetId="9113">
        <row r="9">
          <cell r="A9" t="str">
            <v>A</v>
          </cell>
        </row>
      </sheetData>
      <sheetData sheetId="9114">
        <row r="9">
          <cell r="A9" t="str">
            <v>A</v>
          </cell>
        </row>
      </sheetData>
      <sheetData sheetId="9115">
        <row r="9">
          <cell r="A9" t="str">
            <v>A</v>
          </cell>
        </row>
      </sheetData>
      <sheetData sheetId="9116">
        <row r="9">
          <cell r="A9" t="str">
            <v>A</v>
          </cell>
        </row>
      </sheetData>
      <sheetData sheetId="9117">
        <row r="9">
          <cell r="A9" t="str">
            <v>A</v>
          </cell>
        </row>
      </sheetData>
      <sheetData sheetId="9118">
        <row r="9">
          <cell r="A9" t="str">
            <v>A</v>
          </cell>
        </row>
      </sheetData>
      <sheetData sheetId="9119">
        <row r="9">
          <cell r="A9" t="str">
            <v>A</v>
          </cell>
        </row>
      </sheetData>
      <sheetData sheetId="9120">
        <row r="9">
          <cell r="A9" t="str">
            <v>A</v>
          </cell>
        </row>
      </sheetData>
      <sheetData sheetId="9121">
        <row r="9">
          <cell r="A9" t="str">
            <v>A</v>
          </cell>
        </row>
      </sheetData>
      <sheetData sheetId="9122">
        <row r="9">
          <cell r="A9" t="str">
            <v>A</v>
          </cell>
        </row>
      </sheetData>
      <sheetData sheetId="9123">
        <row r="9">
          <cell r="A9" t="str">
            <v>A</v>
          </cell>
        </row>
      </sheetData>
      <sheetData sheetId="9124">
        <row r="9">
          <cell r="A9" t="str">
            <v>A</v>
          </cell>
        </row>
      </sheetData>
      <sheetData sheetId="9125">
        <row r="9">
          <cell r="A9" t="str">
            <v>A</v>
          </cell>
        </row>
      </sheetData>
      <sheetData sheetId="9126">
        <row r="9">
          <cell r="A9" t="str">
            <v>A</v>
          </cell>
        </row>
      </sheetData>
      <sheetData sheetId="9127">
        <row r="9">
          <cell r="A9" t="str">
            <v>A</v>
          </cell>
        </row>
      </sheetData>
      <sheetData sheetId="9128">
        <row r="9">
          <cell r="A9" t="str">
            <v>A</v>
          </cell>
        </row>
      </sheetData>
      <sheetData sheetId="9129">
        <row r="9">
          <cell r="A9" t="str">
            <v>A</v>
          </cell>
        </row>
      </sheetData>
      <sheetData sheetId="9130">
        <row r="9">
          <cell r="A9" t="str">
            <v>A</v>
          </cell>
        </row>
      </sheetData>
      <sheetData sheetId="9131">
        <row r="9">
          <cell r="A9" t="str">
            <v>A</v>
          </cell>
        </row>
      </sheetData>
      <sheetData sheetId="9132">
        <row r="9">
          <cell r="A9" t="str">
            <v>A</v>
          </cell>
        </row>
      </sheetData>
      <sheetData sheetId="9133">
        <row r="9">
          <cell r="A9" t="str">
            <v>A</v>
          </cell>
        </row>
      </sheetData>
      <sheetData sheetId="9134">
        <row r="9">
          <cell r="A9" t="str">
            <v>A</v>
          </cell>
        </row>
      </sheetData>
      <sheetData sheetId="9135">
        <row r="9">
          <cell r="A9" t="str">
            <v>A</v>
          </cell>
        </row>
      </sheetData>
      <sheetData sheetId="9136">
        <row r="9">
          <cell r="A9" t="str">
            <v>A</v>
          </cell>
        </row>
      </sheetData>
      <sheetData sheetId="9137">
        <row r="9">
          <cell r="A9" t="str">
            <v>A</v>
          </cell>
        </row>
      </sheetData>
      <sheetData sheetId="9138">
        <row r="9">
          <cell r="A9" t="str">
            <v>A</v>
          </cell>
        </row>
      </sheetData>
      <sheetData sheetId="9139">
        <row r="9">
          <cell r="A9" t="str">
            <v>A</v>
          </cell>
        </row>
      </sheetData>
      <sheetData sheetId="9140">
        <row r="9">
          <cell r="A9" t="str">
            <v>A</v>
          </cell>
        </row>
      </sheetData>
      <sheetData sheetId="9141">
        <row r="9">
          <cell r="A9" t="str">
            <v>A</v>
          </cell>
        </row>
      </sheetData>
      <sheetData sheetId="9142">
        <row r="9">
          <cell r="A9" t="str">
            <v>A</v>
          </cell>
        </row>
      </sheetData>
      <sheetData sheetId="9143">
        <row r="9">
          <cell r="A9" t="str">
            <v>A</v>
          </cell>
        </row>
      </sheetData>
      <sheetData sheetId="9144">
        <row r="9">
          <cell r="A9" t="str">
            <v>A</v>
          </cell>
        </row>
      </sheetData>
      <sheetData sheetId="9145">
        <row r="9">
          <cell r="A9" t="str">
            <v>A</v>
          </cell>
        </row>
      </sheetData>
      <sheetData sheetId="9146">
        <row r="9">
          <cell r="A9" t="str">
            <v>A</v>
          </cell>
        </row>
      </sheetData>
      <sheetData sheetId="9147">
        <row r="9">
          <cell r="A9" t="str">
            <v>A</v>
          </cell>
        </row>
      </sheetData>
      <sheetData sheetId="9148">
        <row r="9">
          <cell r="A9" t="str">
            <v>A</v>
          </cell>
        </row>
      </sheetData>
      <sheetData sheetId="9149">
        <row r="9">
          <cell r="A9" t="str">
            <v>A</v>
          </cell>
        </row>
      </sheetData>
      <sheetData sheetId="9150">
        <row r="9">
          <cell r="A9" t="str">
            <v>A</v>
          </cell>
        </row>
      </sheetData>
      <sheetData sheetId="9151">
        <row r="9">
          <cell r="A9" t="str">
            <v>A</v>
          </cell>
        </row>
      </sheetData>
      <sheetData sheetId="9152">
        <row r="9">
          <cell r="A9" t="str">
            <v>A</v>
          </cell>
        </row>
      </sheetData>
      <sheetData sheetId="9153">
        <row r="9">
          <cell r="A9" t="str">
            <v>A</v>
          </cell>
        </row>
      </sheetData>
      <sheetData sheetId="9154">
        <row r="9">
          <cell r="A9" t="str">
            <v>A</v>
          </cell>
        </row>
      </sheetData>
      <sheetData sheetId="9155">
        <row r="9">
          <cell r="A9" t="str">
            <v>A</v>
          </cell>
        </row>
      </sheetData>
      <sheetData sheetId="9156">
        <row r="9">
          <cell r="A9" t="str">
            <v>A</v>
          </cell>
        </row>
      </sheetData>
      <sheetData sheetId="9157" refreshError="1"/>
      <sheetData sheetId="9158">
        <row r="9">
          <cell r="A9" t="str">
            <v>A</v>
          </cell>
        </row>
      </sheetData>
      <sheetData sheetId="9159">
        <row r="9">
          <cell r="A9" t="str">
            <v>A</v>
          </cell>
        </row>
      </sheetData>
      <sheetData sheetId="9160">
        <row r="9">
          <cell r="A9" t="str">
            <v>A</v>
          </cell>
        </row>
      </sheetData>
      <sheetData sheetId="9161" refreshError="1"/>
      <sheetData sheetId="9162" refreshError="1"/>
      <sheetData sheetId="9163">
        <row r="9">
          <cell r="A9" t="str">
            <v>A</v>
          </cell>
        </row>
      </sheetData>
      <sheetData sheetId="9164">
        <row r="9">
          <cell r="A9" t="str">
            <v>A</v>
          </cell>
        </row>
      </sheetData>
      <sheetData sheetId="9165">
        <row r="9">
          <cell r="A9" t="str">
            <v>A</v>
          </cell>
        </row>
      </sheetData>
      <sheetData sheetId="9166">
        <row r="9">
          <cell r="A9" t="str">
            <v>A</v>
          </cell>
        </row>
      </sheetData>
      <sheetData sheetId="9167">
        <row r="9">
          <cell r="A9" t="str">
            <v>A</v>
          </cell>
        </row>
      </sheetData>
      <sheetData sheetId="9168">
        <row r="9">
          <cell r="A9" t="str">
            <v>A</v>
          </cell>
        </row>
      </sheetData>
      <sheetData sheetId="9169">
        <row r="9">
          <cell r="A9" t="str">
            <v>A</v>
          </cell>
        </row>
      </sheetData>
      <sheetData sheetId="9170"/>
      <sheetData sheetId="9171">
        <row r="9">
          <cell r="A9" t="str">
            <v>A</v>
          </cell>
        </row>
      </sheetData>
      <sheetData sheetId="9172">
        <row r="9">
          <cell r="A9" t="str">
            <v>A</v>
          </cell>
        </row>
      </sheetData>
      <sheetData sheetId="9173">
        <row r="9">
          <cell r="A9" t="str">
            <v>A</v>
          </cell>
        </row>
      </sheetData>
      <sheetData sheetId="9174">
        <row r="9">
          <cell r="A9" t="str">
            <v>A</v>
          </cell>
        </row>
      </sheetData>
      <sheetData sheetId="9175">
        <row r="9">
          <cell r="A9" t="str">
            <v>A</v>
          </cell>
        </row>
      </sheetData>
      <sheetData sheetId="9176">
        <row r="9">
          <cell r="A9" t="str">
            <v>A</v>
          </cell>
        </row>
      </sheetData>
      <sheetData sheetId="9177">
        <row r="9">
          <cell r="A9" t="str">
            <v>A</v>
          </cell>
        </row>
      </sheetData>
      <sheetData sheetId="9178">
        <row r="9">
          <cell r="A9" t="str">
            <v>A</v>
          </cell>
        </row>
      </sheetData>
      <sheetData sheetId="9179">
        <row r="9">
          <cell r="A9" t="str">
            <v>A</v>
          </cell>
        </row>
      </sheetData>
      <sheetData sheetId="9180">
        <row r="9">
          <cell r="A9" t="str">
            <v>A</v>
          </cell>
        </row>
      </sheetData>
      <sheetData sheetId="9181">
        <row r="9">
          <cell r="A9" t="str">
            <v>A</v>
          </cell>
        </row>
      </sheetData>
      <sheetData sheetId="9182">
        <row r="9">
          <cell r="A9" t="str">
            <v>A</v>
          </cell>
        </row>
      </sheetData>
      <sheetData sheetId="9183">
        <row r="9">
          <cell r="A9" t="str">
            <v>A</v>
          </cell>
        </row>
      </sheetData>
      <sheetData sheetId="9184">
        <row r="9">
          <cell r="A9" t="str">
            <v>A</v>
          </cell>
        </row>
      </sheetData>
      <sheetData sheetId="9185">
        <row r="9">
          <cell r="A9" t="str">
            <v>A</v>
          </cell>
        </row>
      </sheetData>
      <sheetData sheetId="9186">
        <row r="9">
          <cell r="A9" t="str">
            <v>A</v>
          </cell>
        </row>
      </sheetData>
      <sheetData sheetId="9187">
        <row r="9">
          <cell r="A9" t="str">
            <v>A</v>
          </cell>
        </row>
      </sheetData>
      <sheetData sheetId="9188">
        <row r="9">
          <cell r="A9" t="str">
            <v>A</v>
          </cell>
        </row>
      </sheetData>
      <sheetData sheetId="9189">
        <row r="9">
          <cell r="A9" t="str">
            <v>A</v>
          </cell>
        </row>
      </sheetData>
      <sheetData sheetId="9190">
        <row r="9">
          <cell r="A9" t="str">
            <v>A</v>
          </cell>
        </row>
      </sheetData>
      <sheetData sheetId="9191">
        <row r="9">
          <cell r="A9" t="str">
            <v>A</v>
          </cell>
        </row>
      </sheetData>
      <sheetData sheetId="9192">
        <row r="9">
          <cell r="A9" t="str">
            <v>A</v>
          </cell>
        </row>
      </sheetData>
      <sheetData sheetId="9193">
        <row r="9">
          <cell r="A9" t="str">
            <v>A</v>
          </cell>
        </row>
      </sheetData>
      <sheetData sheetId="9194">
        <row r="9">
          <cell r="A9" t="str">
            <v>A</v>
          </cell>
        </row>
      </sheetData>
      <sheetData sheetId="9195">
        <row r="9">
          <cell r="A9" t="str">
            <v>A</v>
          </cell>
        </row>
      </sheetData>
      <sheetData sheetId="9196">
        <row r="9">
          <cell r="A9" t="str">
            <v>A</v>
          </cell>
        </row>
      </sheetData>
      <sheetData sheetId="9197">
        <row r="9">
          <cell r="A9" t="str">
            <v>A</v>
          </cell>
        </row>
      </sheetData>
      <sheetData sheetId="9198">
        <row r="9">
          <cell r="A9" t="str">
            <v>A</v>
          </cell>
        </row>
      </sheetData>
      <sheetData sheetId="9199">
        <row r="9">
          <cell r="A9" t="str">
            <v>A</v>
          </cell>
        </row>
      </sheetData>
      <sheetData sheetId="9200">
        <row r="9">
          <cell r="A9" t="str">
            <v>A</v>
          </cell>
        </row>
      </sheetData>
      <sheetData sheetId="9201">
        <row r="9">
          <cell r="A9" t="str">
            <v>A</v>
          </cell>
        </row>
      </sheetData>
      <sheetData sheetId="9202">
        <row r="9">
          <cell r="A9" t="str">
            <v>A</v>
          </cell>
        </row>
      </sheetData>
      <sheetData sheetId="9203">
        <row r="9">
          <cell r="A9" t="str">
            <v>A</v>
          </cell>
        </row>
      </sheetData>
      <sheetData sheetId="9204">
        <row r="9">
          <cell r="A9" t="str">
            <v>A</v>
          </cell>
        </row>
      </sheetData>
      <sheetData sheetId="9205">
        <row r="9">
          <cell r="A9" t="str">
            <v>A</v>
          </cell>
        </row>
      </sheetData>
      <sheetData sheetId="9206">
        <row r="9">
          <cell r="A9" t="str">
            <v>A</v>
          </cell>
        </row>
      </sheetData>
      <sheetData sheetId="9207">
        <row r="9">
          <cell r="A9" t="str">
            <v>A</v>
          </cell>
        </row>
      </sheetData>
      <sheetData sheetId="9208">
        <row r="9">
          <cell r="A9" t="str">
            <v>A</v>
          </cell>
        </row>
      </sheetData>
      <sheetData sheetId="9209">
        <row r="9">
          <cell r="A9" t="str">
            <v>A</v>
          </cell>
        </row>
      </sheetData>
      <sheetData sheetId="9210">
        <row r="9">
          <cell r="A9" t="str">
            <v>A</v>
          </cell>
        </row>
      </sheetData>
      <sheetData sheetId="9211">
        <row r="9">
          <cell r="A9" t="str">
            <v>A</v>
          </cell>
        </row>
      </sheetData>
      <sheetData sheetId="9212">
        <row r="9">
          <cell r="A9" t="str">
            <v>A</v>
          </cell>
        </row>
      </sheetData>
      <sheetData sheetId="9213"/>
      <sheetData sheetId="9214"/>
      <sheetData sheetId="9215">
        <row r="9">
          <cell r="A9" t="str">
            <v>A</v>
          </cell>
        </row>
      </sheetData>
      <sheetData sheetId="9216">
        <row r="9">
          <cell r="A9" t="str">
            <v>A</v>
          </cell>
        </row>
      </sheetData>
      <sheetData sheetId="9217">
        <row r="9">
          <cell r="A9" t="str">
            <v>A</v>
          </cell>
        </row>
      </sheetData>
      <sheetData sheetId="9218">
        <row r="9">
          <cell r="A9" t="str">
            <v>A</v>
          </cell>
        </row>
      </sheetData>
      <sheetData sheetId="9219">
        <row r="9">
          <cell r="A9" t="str">
            <v>A</v>
          </cell>
        </row>
      </sheetData>
      <sheetData sheetId="9220">
        <row r="9">
          <cell r="A9" t="str">
            <v>A</v>
          </cell>
        </row>
      </sheetData>
      <sheetData sheetId="9221">
        <row r="9">
          <cell r="A9" t="str">
            <v>A</v>
          </cell>
        </row>
      </sheetData>
      <sheetData sheetId="9222">
        <row r="9">
          <cell r="A9" t="str">
            <v>A</v>
          </cell>
        </row>
      </sheetData>
      <sheetData sheetId="9223">
        <row r="9">
          <cell r="A9" t="str">
            <v>A</v>
          </cell>
        </row>
      </sheetData>
      <sheetData sheetId="9224">
        <row r="9">
          <cell r="A9" t="str">
            <v>A</v>
          </cell>
        </row>
      </sheetData>
      <sheetData sheetId="9225">
        <row r="9">
          <cell r="A9" t="str">
            <v>A</v>
          </cell>
        </row>
      </sheetData>
      <sheetData sheetId="9226">
        <row r="9">
          <cell r="A9" t="str">
            <v>A</v>
          </cell>
        </row>
      </sheetData>
      <sheetData sheetId="9227">
        <row r="9">
          <cell r="A9" t="str">
            <v>A</v>
          </cell>
        </row>
      </sheetData>
      <sheetData sheetId="9228">
        <row r="9">
          <cell r="A9" t="str">
            <v>A</v>
          </cell>
        </row>
      </sheetData>
      <sheetData sheetId="9229">
        <row r="9">
          <cell r="A9" t="str">
            <v>A</v>
          </cell>
        </row>
      </sheetData>
      <sheetData sheetId="9230">
        <row r="9">
          <cell r="A9" t="str">
            <v>A</v>
          </cell>
        </row>
      </sheetData>
      <sheetData sheetId="9231">
        <row r="9">
          <cell r="A9" t="str">
            <v>A</v>
          </cell>
        </row>
      </sheetData>
      <sheetData sheetId="9232">
        <row r="9">
          <cell r="A9" t="str">
            <v>A</v>
          </cell>
        </row>
      </sheetData>
      <sheetData sheetId="9233">
        <row r="9">
          <cell r="A9" t="str">
            <v>A</v>
          </cell>
        </row>
      </sheetData>
      <sheetData sheetId="9234">
        <row r="9">
          <cell r="A9" t="str">
            <v>A</v>
          </cell>
        </row>
      </sheetData>
      <sheetData sheetId="9235">
        <row r="9">
          <cell r="A9" t="str">
            <v>A</v>
          </cell>
        </row>
      </sheetData>
      <sheetData sheetId="9236">
        <row r="9">
          <cell r="A9" t="str">
            <v>A</v>
          </cell>
        </row>
      </sheetData>
      <sheetData sheetId="9237">
        <row r="9">
          <cell r="A9" t="str">
            <v>A</v>
          </cell>
        </row>
      </sheetData>
      <sheetData sheetId="9238">
        <row r="9">
          <cell r="A9" t="str">
            <v>A</v>
          </cell>
        </row>
      </sheetData>
      <sheetData sheetId="9239">
        <row r="9">
          <cell r="A9" t="str">
            <v>A</v>
          </cell>
        </row>
      </sheetData>
      <sheetData sheetId="9240">
        <row r="9">
          <cell r="A9" t="str">
            <v>A</v>
          </cell>
        </row>
      </sheetData>
      <sheetData sheetId="9241">
        <row r="9">
          <cell r="A9" t="str">
            <v>A</v>
          </cell>
        </row>
      </sheetData>
      <sheetData sheetId="9242">
        <row r="9">
          <cell r="A9" t="str">
            <v>A</v>
          </cell>
        </row>
      </sheetData>
      <sheetData sheetId="9243">
        <row r="9">
          <cell r="A9" t="str">
            <v>A</v>
          </cell>
        </row>
      </sheetData>
      <sheetData sheetId="9244">
        <row r="9">
          <cell r="A9" t="str">
            <v>A</v>
          </cell>
        </row>
      </sheetData>
      <sheetData sheetId="9245">
        <row r="9">
          <cell r="A9" t="str">
            <v>A</v>
          </cell>
        </row>
      </sheetData>
      <sheetData sheetId="9246">
        <row r="9">
          <cell r="A9" t="str">
            <v>A</v>
          </cell>
        </row>
      </sheetData>
      <sheetData sheetId="9247">
        <row r="9">
          <cell r="A9" t="str">
            <v>A</v>
          </cell>
        </row>
      </sheetData>
      <sheetData sheetId="9248">
        <row r="9">
          <cell r="A9" t="str">
            <v>A</v>
          </cell>
        </row>
      </sheetData>
      <sheetData sheetId="9249">
        <row r="9">
          <cell r="A9" t="str">
            <v>A</v>
          </cell>
        </row>
      </sheetData>
      <sheetData sheetId="9250">
        <row r="9">
          <cell r="A9" t="str">
            <v>A</v>
          </cell>
        </row>
      </sheetData>
      <sheetData sheetId="9251">
        <row r="9">
          <cell r="A9" t="str">
            <v>A</v>
          </cell>
        </row>
      </sheetData>
      <sheetData sheetId="9252">
        <row r="9">
          <cell r="A9" t="str">
            <v>A</v>
          </cell>
        </row>
      </sheetData>
      <sheetData sheetId="9253">
        <row r="9">
          <cell r="A9" t="str">
            <v>A</v>
          </cell>
        </row>
      </sheetData>
      <sheetData sheetId="9254">
        <row r="9">
          <cell r="A9" t="str">
            <v>A</v>
          </cell>
        </row>
      </sheetData>
      <sheetData sheetId="9255">
        <row r="9">
          <cell r="A9" t="str">
            <v>A</v>
          </cell>
        </row>
      </sheetData>
      <sheetData sheetId="9256">
        <row r="9">
          <cell r="A9" t="str">
            <v>A</v>
          </cell>
        </row>
      </sheetData>
      <sheetData sheetId="9257">
        <row r="9">
          <cell r="A9" t="str">
            <v>A</v>
          </cell>
        </row>
      </sheetData>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row r="9">
          <cell r="A9" t="str">
            <v>A</v>
          </cell>
        </row>
      </sheetData>
      <sheetData sheetId="9272">
        <row r="9">
          <cell r="A9" t="str">
            <v>A</v>
          </cell>
        </row>
      </sheetData>
      <sheetData sheetId="9273">
        <row r="9">
          <cell r="A9" t="str">
            <v>A</v>
          </cell>
        </row>
      </sheetData>
      <sheetData sheetId="9274"/>
      <sheetData sheetId="9275">
        <row r="9">
          <cell r="A9" t="str">
            <v>A</v>
          </cell>
        </row>
      </sheetData>
      <sheetData sheetId="9276">
        <row r="9">
          <cell r="A9" t="str">
            <v>A</v>
          </cell>
        </row>
      </sheetData>
      <sheetData sheetId="9277">
        <row r="9">
          <cell r="A9" t="str">
            <v>A</v>
          </cell>
        </row>
      </sheetData>
      <sheetData sheetId="9278">
        <row r="9">
          <cell r="A9" t="str">
            <v>A</v>
          </cell>
        </row>
      </sheetData>
      <sheetData sheetId="9279">
        <row r="9">
          <cell r="A9" t="str">
            <v>A</v>
          </cell>
        </row>
      </sheetData>
      <sheetData sheetId="9280">
        <row r="9">
          <cell r="A9" t="str">
            <v>A</v>
          </cell>
        </row>
      </sheetData>
      <sheetData sheetId="9281">
        <row r="9">
          <cell r="A9" t="str">
            <v>A</v>
          </cell>
        </row>
      </sheetData>
      <sheetData sheetId="9282">
        <row r="9">
          <cell r="A9" t="str">
            <v>A</v>
          </cell>
        </row>
      </sheetData>
      <sheetData sheetId="9283">
        <row r="9">
          <cell r="A9" t="str">
            <v>A</v>
          </cell>
        </row>
      </sheetData>
      <sheetData sheetId="9284">
        <row r="9">
          <cell r="A9" t="str">
            <v>A</v>
          </cell>
        </row>
      </sheetData>
      <sheetData sheetId="9285">
        <row r="9">
          <cell r="A9" t="str">
            <v>A</v>
          </cell>
        </row>
      </sheetData>
      <sheetData sheetId="9286">
        <row r="9">
          <cell r="A9" t="str">
            <v>A</v>
          </cell>
        </row>
      </sheetData>
      <sheetData sheetId="9287">
        <row r="9">
          <cell r="A9" t="str">
            <v>A</v>
          </cell>
        </row>
      </sheetData>
      <sheetData sheetId="9288">
        <row r="9">
          <cell r="A9" t="str">
            <v>A</v>
          </cell>
        </row>
      </sheetData>
      <sheetData sheetId="9289">
        <row r="9">
          <cell r="A9" t="str">
            <v>A</v>
          </cell>
        </row>
      </sheetData>
      <sheetData sheetId="9290">
        <row r="9">
          <cell r="A9" t="str">
            <v>A</v>
          </cell>
        </row>
      </sheetData>
      <sheetData sheetId="9291">
        <row r="9">
          <cell r="A9" t="str">
            <v>A</v>
          </cell>
        </row>
      </sheetData>
      <sheetData sheetId="9292">
        <row r="9">
          <cell r="A9" t="str">
            <v>A</v>
          </cell>
        </row>
      </sheetData>
      <sheetData sheetId="9293">
        <row r="9">
          <cell r="A9" t="str">
            <v>A</v>
          </cell>
        </row>
      </sheetData>
      <sheetData sheetId="9294">
        <row r="9">
          <cell r="A9" t="str">
            <v>A</v>
          </cell>
        </row>
      </sheetData>
      <sheetData sheetId="9295">
        <row r="9">
          <cell r="A9" t="str">
            <v>A</v>
          </cell>
        </row>
      </sheetData>
      <sheetData sheetId="9296">
        <row r="9">
          <cell r="A9" t="str">
            <v>A</v>
          </cell>
        </row>
      </sheetData>
      <sheetData sheetId="9297">
        <row r="9">
          <cell r="A9" t="str">
            <v>A</v>
          </cell>
        </row>
      </sheetData>
      <sheetData sheetId="9298">
        <row r="9">
          <cell r="A9" t="str">
            <v>A</v>
          </cell>
        </row>
      </sheetData>
      <sheetData sheetId="9299">
        <row r="9">
          <cell r="A9" t="str">
            <v>A</v>
          </cell>
        </row>
      </sheetData>
      <sheetData sheetId="9300">
        <row r="9">
          <cell r="A9" t="str">
            <v>A</v>
          </cell>
        </row>
      </sheetData>
      <sheetData sheetId="9301"/>
      <sheetData sheetId="9302">
        <row r="9">
          <cell r="A9" t="str">
            <v>A</v>
          </cell>
        </row>
      </sheetData>
      <sheetData sheetId="9303">
        <row r="9">
          <cell r="A9" t="str">
            <v>A</v>
          </cell>
        </row>
      </sheetData>
      <sheetData sheetId="9304">
        <row r="9">
          <cell r="A9" t="str">
            <v>A</v>
          </cell>
        </row>
      </sheetData>
      <sheetData sheetId="9305">
        <row r="9">
          <cell r="A9" t="str">
            <v>A</v>
          </cell>
        </row>
      </sheetData>
      <sheetData sheetId="9306"/>
      <sheetData sheetId="9307">
        <row r="9">
          <cell r="A9" t="str">
            <v>A</v>
          </cell>
        </row>
      </sheetData>
      <sheetData sheetId="9308"/>
      <sheetData sheetId="9309"/>
      <sheetData sheetId="9310"/>
      <sheetData sheetId="9311"/>
      <sheetData sheetId="9312">
        <row r="9">
          <cell r="A9" t="str">
            <v>A</v>
          </cell>
        </row>
      </sheetData>
      <sheetData sheetId="9313">
        <row r="9">
          <cell r="A9" t="str">
            <v>A</v>
          </cell>
        </row>
      </sheetData>
      <sheetData sheetId="9314">
        <row r="9">
          <cell r="A9" t="str">
            <v>A</v>
          </cell>
        </row>
      </sheetData>
      <sheetData sheetId="9315">
        <row r="9">
          <cell r="A9" t="str">
            <v>A</v>
          </cell>
        </row>
      </sheetData>
      <sheetData sheetId="9316">
        <row r="9">
          <cell r="A9" t="str">
            <v>A</v>
          </cell>
        </row>
      </sheetData>
      <sheetData sheetId="9317">
        <row r="9">
          <cell r="A9" t="str">
            <v>A</v>
          </cell>
        </row>
      </sheetData>
      <sheetData sheetId="9318">
        <row r="9">
          <cell r="A9" t="str">
            <v>A</v>
          </cell>
        </row>
      </sheetData>
      <sheetData sheetId="9319">
        <row r="9">
          <cell r="A9" t="str">
            <v>A</v>
          </cell>
        </row>
      </sheetData>
      <sheetData sheetId="9320">
        <row r="9">
          <cell r="A9" t="str">
            <v>A</v>
          </cell>
        </row>
      </sheetData>
      <sheetData sheetId="9321">
        <row r="9">
          <cell r="A9" t="str">
            <v>A</v>
          </cell>
        </row>
      </sheetData>
      <sheetData sheetId="9322">
        <row r="9">
          <cell r="A9" t="str">
            <v>A</v>
          </cell>
        </row>
      </sheetData>
      <sheetData sheetId="9323">
        <row r="9">
          <cell r="A9" t="str">
            <v>A</v>
          </cell>
        </row>
      </sheetData>
      <sheetData sheetId="9324">
        <row r="9">
          <cell r="A9" t="str">
            <v>A</v>
          </cell>
        </row>
      </sheetData>
      <sheetData sheetId="9325">
        <row r="9">
          <cell r="A9" t="str">
            <v>A</v>
          </cell>
        </row>
      </sheetData>
      <sheetData sheetId="9326">
        <row r="9">
          <cell r="A9" t="str">
            <v>A</v>
          </cell>
        </row>
      </sheetData>
      <sheetData sheetId="9327">
        <row r="9">
          <cell r="A9" t="str">
            <v>A</v>
          </cell>
        </row>
      </sheetData>
      <sheetData sheetId="9328">
        <row r="9">
          <cell r="A9" t="str">
            <v>A</v>
          </cell>
        </row>
      </sheetData>
      <sheetData sheetId="9329">
        <row r="9">
          <cell r="A9" t="str">
            <v>A</v>
          </cell>
        </row>
      </sheetData>
      <sheetData sheetId="9330">
        <row r="9">
          <cell r="A9" t="str">
            <v>A</v>
          </cell>
        </row>
      </sheetData>
      <sheetData sheetId="9331">
        <row r="9">
          <cell r="A9" t="str">
            <v>A</v>
          </cell>
        </row>
      </sheetData>
      <sheetData sheetId="9332">
        <row r="9">
          <cell r="A9" t="str">
            <v>A</v>
          </cell>
        </row>
      </sheetData>
      <sheetData sheetId="9333">
        <row r="9">
          <cell r="A9" t="str">
            <v>A</v>
          </cell>
        </row>
      </sheetData>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row r="9">
          <cell r="A9" t="str">
            <v>A</v>
          </cell>
        </row>
      </sheetData>
      <sheetData sheetId="9352"/>
      <sheetData sheetId="9353">
        <row r="9">
          <cell r="A9" t="str">
            <v>A</v>
          </cell>
        </row>
      </sheetData>
      <sheetData sheetId="9354">
        <row r="9">
          <cell r="A9" t="str">
            <v>A</v>
          </cell>
        </row>
      </sheetData>
      <sheetData sheetId="9355">
        <row r="9">
          <cell r="A9" t="str">
            <v>A</v>
          </cell>
        </row>
      </sheetData>
      <sheetData sheetId="9356" refreshError="1"/>
      <sheetData sheetId="9357"/>
      <sheetData sheetId="9358"/>
      <sheetData sheetId="9359"/>
      <sheetData sheetId="9360"/>
      <sheetData sheetId="9361" refreshError="1"/>
      <sheetData sheetId="9362" refreshError="1"/>
      <sheetData sheetId="9363" refreshError="1"/>
      <sheetData sheetId="9364" refreshError="1"/>
      <sheetData sheetId="9365" refreshError="1"/>
      <sheetData sheetId="9366" refreshError="1"/>
      <sheetData sheetId="9367" refreshError="1"/>
      <sheetData sheetId="9368">
        <row r="9">
          <cell r="A9" t="str">
            <v>A</v>
          </cell>
        </row>
      </sheetData>
      <sheetData sheetId="9369">
        <row r="9">
          <cell r="A9" t="str">
            <v>A</v>
          </cell>
        </row>
      </sheetData>
      <sheetData sheetId="9370">
        <row r="9">
          <cell r="A9" t="str">
            <v>A</v>
          </cell>
        </row>
      </sheetData>
      <sheetData sheetId="9371">
        <row r="9">
          <cell r="A9" t="str">
            <v>A</v>
          </cell>
        </row>
      </sheetData>
      <sheetData sheetId="9372">
        <row r="9">
          <cell r="A9" t="str">
            <v>A</v>
          </cell>
        </row>
      </sheetData>
      <sheetData sheetId="9373">
        <row r="9">
          <cell r="A9" t="str">
            <v>A</v>
          </cell>
        </row>
      </sheetData>
      <sheetData sheetId="9374">
        <row r="9">
          <cell r="A9" t="str">
            <v>A</v>
          </cell>
        </row>
      </sheetData>
      <sheetData sheetId="9375">
        <row r="9">
          <cell r="A9" t="str">
            <v>A</v>
          </cell>
        </row>
      </sheetData>
      <sheetData sheetId="9376">
        <row r="9">
          <cell r="A9" t="str">
            <v>A</v>
          </cell>
        </row>
      </sheetData>
      <sheetData sheetId="9377">
        <row r="9">
          <cell r="A9" t="str">
            <v>A</v>
          </cell>
        </row>
      </sheetData>
      <sheetData sheetId="9378">
        <row r="9">
          <cell r="A9" t="str">
            <v>A</v>
          </cell>
        </row>
      </sheetData>
      <sheetData sheetId="9379">
        <row r="9">
          <cell r="A9" t="str">
            <v>A</v>
          </cell>
        </row>
      </sheetData>
      <sheetData sheetId="9380">
        <row r="9">
          <cell r="A9" t="str">
            <v>A</v>
          </cell>
        </row>
      </sheetData>
      <sheetData sheetId="9381">
        <row r="9">
          <cell r="A9" t="str">
            <v>A</v>
          </cell>
        </row>
      </sheetData>
      <sheetData sheetId="9382">
        <row r="9">
          <cell r="A9" t="str">
            <v>A</v>
          </cell>
        </row>
      </sheetData>
      <sheetData sheetId="9383">
        <row r="9">
          <cell r="A9" t="str">
            <v>A</v>
          </cell>
        </row>
      </sheetData>
      <sheetData sheetId="9384">
        <row r="9">
          <cell r="A9" t="str">
            <v>A</v>
          </cell>
        </row>
      </sheetData>
      <sheetData sheetId="9385">
        <row r="9">
          <cell r="A9" t="str">
            <v>A</v>
          </cell>
        </row>
      </sheetData>
      <sheetData sheetId="9386">
        <row r="9">
          <cell r="A9" t="str">
            <v>A</v>
          </cell>
        </row>
      </sheetData>
      <sheetData sheetId="9387">
        <row r="9">
          <cell r="A9" t="str">
            <v>A</v>
          </cell>
        </row>
      </sheetData>
      <sheetData sheetId="9388">
        <row r="9">
          <cell r="A9" t="str">
            <v>A</v>
          </cell>
        </row>
      </sheetData>
      <sheetData sheetId="9389">
        <row r="9">
          <cell r="A9" t="str">
            <v>A</v>
          </cell>
        </row>
      </sheetData>
      <sheetData sheetId="9390">
        <row r="9">
          <cell r="A9" t="str">
            <v>A</v>
          </cell>
        </row>
      </sheetData>
      <sheetData sheetId="9391">
        <row r="9">
          <cell r="A9" t="str">
            <v>A</v>
          </cell>
        </row>
      </sheetData>
      <sheetData sheetId="9392">
        <row r="9">
          <cell r="A9" t="str">
            <v>A</v>
          </cell>
        </row>
      </sheetData>
      <sheetData sheetId="9393">
        <row r="9">
          <cell r="A9" t="str">
            <v>A</v>
          </cell>
        </row>
      </sheetData>
      <sheetData sheetId="9394">
        <row r="9">
          <cell r="A9" t="str">
            <v>A</v>
          </cell>
        </row>
      </sheetData>
      <sheetData sheetId="9395">
        <row r="9">
          <cell r="A9" t="str">
            <v>A</v>
          </cell>
        </row>
      </sheetData>
      <sheetData sheetId="9396">
        <row r="9">
          <cell r="A9" t="str">
            <v>A</v>
          </cell>
        </row>
      </sheetData>
      <sheetData sheetId="9397">
        <row r="9">
          <cell r="A9" t="str">
            <v>A</v>
          </cell>
        </row>
      </sheetData>
      <sheetData sheetId="9398">
        <row r="9">
          <cell r="A9" t="str">
            <v>A</v>
          </cell>
        </row>
      </sheetData>
      <sheetData sheetId="9399">
        <row r="9">
          <cell r="A9" t="str">
            <v>A</v>
          </cell>
        </row>
      </sheetData>
      <sheetData sheetId="9400">
        <row r="9">
          <cell r="A9" t="str">
            <v>A</v>
          </cell>
        </row>
      </sheetData>
      <sheetData sheetId="9401">
        <row r="9">
          <cell r="A9" t="str">
            <v>A</v>
          </cell>
        </row>
      </sheetData>
      <sheetData sheetId="9402">
        <row r="9">
          <cell r="A9" t="str">
            <v>A</v>
          </cell>
        </row>
      </sheetData>
      <sheetData sheetId="9403">
        <row r="9">
          <cell r="A9" t="str">
            <v>A</v>
          </cell>
        </row>
      </sheetData>
      <sheetData sheetId="9404">
        <row r="9">
          <cell r="A9" t="str">
            <v>A</v>
          </cell>
        </row>
      </sheetData>
      <sheetData sheetId="9405">
        <row r="9">
          <cell r="A9" t="str">
            <v>A</v>
          </cell>
        </row>
      </sheetData>
      <sheetData sheetId="9406">
        <row r="9">
          <cell r="A9" t="str">
            <v>A</v>
          </cell>
        </row>
      </sheetData>
      <sheetData sheetId="9407">
        <row r="9">
          <cell r="A9" t="str">
            <v>A</v>
          </cell>
        </row>
      </sheetData>
      <sheetData sheetId="9408">
        <row r="9">
          <cell r="A9" t="str">
            <v>A</v>
          </cell>
        </row>
      </sheetData>
      <sheetData sheetId="9409" refreshError="1"/>
      <sheetData sheetId="9410" refreshError="1"/>
      <sheetData sheetId="9411">
        <row r="9">
          <cell r="A9" t="str">
            <v>A</v>
          </cell>
        </row>
      </sheetData>
      <sheetData sheetId="9412">
        <row r="9">
          <cell r="A9" t="str">
            <v>A</v>
          </cell>
        </row>
      </sheetData>
      <sheetData sheetId="9413">
        <row r="9">
          <cell r="A9" t="str">
            <v>A</v>
          </cell>
        </row>
      </sheetData>
      <sheetData sheetId="9414">
        <row r="9">
          <cell r="A9" t="str">
            <v>A</v>
          </cell>
        </row>
      </sheetData>
      <sheetData sheetId="9415">
        <row r="9">
          <cell r="A9" t="str">
            <v>A</v>
          </cell>
        </row>
      </sheetData>
      <sheetData sheetId="9416">
        <row r="9">
          <cell r="A9" t="str">
            <v>A</v>
          </cell>
        </row>
      </sheetData>
      <sheetData sheetId="9417">
        <row r="9">
          <cell r="A9" t="str">
            <v>A</v>
          </cell>
        </row>
      </sheetData>
      <sheetData sheetId="9418">
        <row r="9">
          <cell r="A9" t="str">
            <v>A</v>
          </cell>
        </row>
      </sheetData>
      <sheetData sheetId="9419">
        <row r="9">
          <cell r="A9" t="str">
            <v>A</v>
          </cell>
        </row>
      </sheetData>
      <sheetData sheetId="9420">
        <row r="9">
          <cell r="A9" t="str">
            <v>A</v>
          </cell>
        </row>
      </sheetData>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ow r="9">
          <cell r="A9" t="str">
            <v>A</v>
          </cell>
        </row>
      </sheetData>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ow r="9">
          <cell r="A9" t="str">
            <v>A</v>
          </cell>
        </row>
      </sheetData>
      <sheetData sheetId="9769">
        <row r="9">
          <cell r="A9" t="str">
            <v>A</v>
          </cell>
        </row>
      </sheetData>
      <sheetData sheetId="9770">
        <row r="9">
          <cell r="A9" t="str">
            <v>A</v>
          </cell>
        </row>
      </sheetData>
      <sheetData sheetId="9771">
        <row r="9">
          <cell r="A9" t="str">
            <v>A</v>
          </cell>
        </row>
      </sheetData>
      <sheetData sheetId="9772">
        <row r="9">
          <cell r="A9" t="str">
            <v>A</v>
          </cell>
        </row>
      </sheetData>
      <sheetData sheetId="9773">
        <row r="9">
          <cell r="A9" t="str">
            <v>A</v>
          </cell>
        </row>
      </sheetData>
      <sheetData sheetId="9774">
        <row r="9">
          <cell r="A9" t="str">
            <v>A</v>
          </cell>
        </row>
      </sheetData>
      <sheetData sheetId="9775">
        <row r="9">
          <cell r="A9" t="str">
            <v>A</v>
          </cell>
        </row>
      </sheetData>
      <sheetData sheetId="9776">
        <row r="9">
          <cell r="A9" t="str">
            <v>A</v>
          </cell>
        </row>
      </sheetData>
      <sheetData sheetId="9777">
        <row r="9">
          <cell r="A9" t="str">
            <v>A</v>
          </cell>
        </row>
      </sheetData>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ow r="9">
          <cell r="A9" t="str">
            <v>A</v>
          </cell>
        </row>
      </sheetData>
      <sheetData sheetId="9793">
        <row r="9">
          <cell r="A9" t="str">
            <v>A</v>
          </cell>
        </row>
      </sheetData>
      <sheetData sheetId="9794">
        <row r="9">
          <cell r="A9" t="str">
            <v>A</v>
          </cell>
        </row>
      </sheetData>
      <sheetData sheetId="9795">
        <row r="9">
          <cell r="A9" t="str">
            <v>A</v>
          </cell>
        </row>
      </sheetData>
      <sheetData sheetId="9796" refreshError="1"/>
      <sheetData sheetId="9797">
        <row r="9">
          <cell r="A9" t="str">
            <v>A</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ow r="9">
          <cell r="A9" t="str">
            <v>A</v>
          </cell>
        </row>
      </sheetData>
      <sheetData sheetId="9808">
        <row r="9">
          <cell r="A9" t="str">
            <v>A</v>
          </cell>
        </row>
      </sheetData>
      <sheetData sheetId="9809">
        <row r="9">
          <cell r="A9" t="str">
            <v>A</v>
          </cell>
        </row>
      </sheetData>
      <sheetData sheetId="9810">
        <row r="9">
          <cell r="A9" t="str">
            <v>A</v>
          </cell>
        </row>
      </sheetData>
      <sheetData sheetId="9811">
        <row r="9">
          <cell r="A9" t="str">
            <v>A</v>
          </cell>
        </row>
      </sheetData>
      <sheetData sheetId="9812">
        <row r="9">
          <cell r="A9" t="str">
            <v>A</v>
          </cell>
        </row>
      </sheetData>
      <sheetData sheetId="9813">
        <row r="9">
          <cell r="A9" t="str">
            <v>A</v>
          </cell>
        </row>
      </sheetData>
      <sheetData sheetId="9814">
        <row r="9">
          <cell r="A9" t="str">
            <v>A</v>
          </cell>
        </row>
      </sheetData>
      <sheetData sheetId="9815">
        <row r="9">
          <cell r="A9" t="str">
            <v>A</v>
          </cell>
        </row>
      </sheetData>
      <sheetData sheetId="9816">
        <row r="9">
          <cell r="A9" t="str">
            <v>A</v>
          </cell>
        </row>
      </sheetData>
      <sheetData sheetId="9817">
        <row r="9">
          <cell r="A9" t="str">
            <v>A</v>
          </cell>
        </row>
      </sheetData>
      <sheetData sheetId="9818">
        <row r="9">
          <cell r="A9" t="str">
            <v>A</v>
          </cell>
        </row>
      </sheetData>
      <sheetData sheetId="9819">
        <row r="9">
          <cell r="A9" t="str">
            <v>A</v>
          </cell>
        </row>
      </sheetData>
      <sheetData sheetId="9820">
        <row r="9">
          <cell r="A9" t="str">
            <v>A</v>
          </cell>
        </row>
      </sheetData>
      <sheetData sheetId="9821">
        <row r="9">
          <cell r="A9" t="str">
            <v>A</v>
          </cell>
        </row>
      </sheetData>
      <sheetData sheetId="9822">
        <row r="9">
          <cell r="A9" t="str">
            <v>A</v>
          </cell>
        </row>
      </sheetData>
      <sheetData sheetId="9823">
        <row r="9">
          <cell r="A9" t="str">
            <v>A</v>
          </cell>
        </row>
      </sheetData>
      <sheetData sheetId="9824">
        <row r="9">
          <cell r="A9" t="str">
            <v>A</v>
          </cell>
        </row>
      </sheetData>
      <sheetData sheetId="9825">
        <row r="9">
          <cell r="A9" t="str">
            <v>A</v>
          </cell>
        </row>
      </sheetData>
      <sheetData sheetId="9826">
        <row r="9">
          <cell r="A9" t="str">
            <v>A</v>
          </cell>
        </row>
      </sheetData>
      <sheetData sheetId="9827">
        <row r="9">
          <cell r="A9" t="str">
            <v>A</v>
          </cell>
        </row>
      </sheetData>
      <sheetData sheetId="9828">
        <row r="9">
          <cell r="A9" t="str">
            <v>A</v>
          </cell>
        </row>
      </sheetData>
      <sheetData sheetId="9829">
        <row r="9">
          <cell r="A9" t="str">
            <v>A</v>
          </cell>
        </row>
      </sheetData>
      <sheetData sheetId="9830">
        <row r="9">
          <cell r="A9" t="str">
            <v>A</v>
          </cell>
        </row>
      </sheetData>
      <sheetData sheetId="9831">
        <row r="9">
          <cell r="A9" t="str">
            <v>A</v>
          </cell>
        </row>
      </sheetData>
      <sheetData sheetId="9832">
        <row r="9">
          <cell r="A9" t="str">
            <v>A</v>
          </cell>
        </row>
      </sheetData>
      <sheetData sheetId="9833">
        <row r="9">
          <cell r="A9" t="str">
            <v>A</v>
          </cell>
        </row>
      </sheetData>
      <sheetData sheetId="9834">
        <row r="9">
          <cell r="A9" t="str">
            <v>A</v>
          </cell>
        </row>
      </sheetData>
      <sheetData sheetId="9835">
        <row r="9">
          <cell r="A9" t="str">
            <v>A</v>
          </cell>
        </row>
      </sheetData>
      <sheetData sheetId="9836">
        <row r="9">
          <cell r="A9" t="str">
            <v>A</v>
          </cell>
        </row>
      </sheetData>
      <sheetData sheetId="9837">
        <row r="9">
          <cell r="A9" t="str">
            <v>A</v>
          </cell>
        </row>
      </sheetData>
      <sheetData sheetId="9838">
        <row r="9">
          <cell r="A9" t="str">
            <v>A</v>
          </cell>
        </row>
      </sheetData>
      <sheetData sheetId="9839">
        <row r="9">
          <cell r="A9" t="str">
            <v>A</v>
          </cell>
        </row>
      </sheetData>
      <sheetData sheetId="9840">
        <row r="9">
          <cell r="A9" t="str">
            <v>A</v>
          </cell>
        </row>
      </sheetData>
      <sheetData sheetId="9841">
        <row r="9">
          <cell r="A9" t="str">
            <v>A</v>
          </cell>
        </row>
      </sheetData>
      <sheetData sheetId="9842">
        <row r="9">
          <cell r="A9" t="str">
            <v>A</v>
          </cell>
        </row>
      </sheetData>
      <sheetData sheetId="9843">
        <row r="9">
          <cell r="A9" t="str">
            <v>A</v>
          </cell>
        </row>
      </sheetData>
      <sheetData sheetId="9844">
        <row r="9">
          <cell r="A9" t="str">
            <v>A</v>
          </cell>
        </row>
      </sheetData>
      <sheetData sheetId="9845">
        <row r="9">
          <cell r="A9" t="str">
            <v>A</v>
          </cell>
        </row>
      </sheetData>
      <sheetData sheetId="9846">
        <row r="9">
          <cell r="A9" t="str">
            <v>A</v>
          </cell>
        </row>
      </sheetData>
      <sheetData sheetId="9847">
        <row r="9">
          <cell r="A9" t="str">
            <v>A</v>
          </cell>
        </row>
      </sheetData>
      <sheetData sheetId="9848">
        <row r="9">
          <cell r="A9" t="str">
            <v>A</v>
          </cell>
        </row>
      </sheetData>
      <sheetData sheetId="9849">
        <row r="9">
          <cell r="A9" t="str">
            <v>A</v>
          </cell>
        </row>
      </sheetData>
      <sheetData sheetId="9850">
        <row r="9">
          <cell r="A9" t="str">
            <v>A</v>
          </cell>
        </row>
      </sheetData>
      <sheetData sheetId="9851">
        <row r="9">
          <cell r="A9" t="str">
            <v>A</v>
          </cell>
        </row>
      </sheetData>
      <sheetData sheetId="9852">
        <row r="9">
          <cell r="A9" t="str">
            <v>A</v>
          </cell>
        </row>
      </sheetData>
      <sheetData sheetId="9853">
        <row r="9">
          <cell r="A9" t="str">
            <v>A</v>
          </cell>
        </row>
      </sheetData>
      <sheetData sheetId="9854">
        <row r="9">
          <cell r="A9" t="str">
            <v>A</v>
          </cell>
        </row>
      </sheetData>
      <sheetData sheetId="9855">
        <row r="9">
          <cell r="A9" t="str">
            <v>A</v>
          </cell>
        </row>
      </sheetData>
      <sheetData sheetId="9856">
        <row r="9">
          <cell r="A9" t="str">
            <v>A</v>
          </cell>
        </row>
      </sheetData>
      <sheetData sheetId="9857">
        <row r="9">
          <cell r="A9" t="str">
            <v>A</v>
          </cell>
        </row>
      </sheetData>
      <sheetData sheetId="9858">
        <row r="9">
          <cell r="A9" t="str">
            <v>A</v>
          </cell>
        </row>
      </sheetData>
      <sheetData sheetId="9859">
        <row r="9">
          <cell r="A9" t="str">
            <v>A</v>
          </cell>
        </row>
      </sheetData>
      <sheetData sheetId="9860">
        <row r="9">
          <cell r="A9" t="str">
            <v>A</v>
          </cell>
        </row>
      </sheetData>
      <sheetData sheetId="9861">
        <row r="9">
          <cell r="A9" t="str">
            <v>A</v>
          </cell>
        </row>
      </sheetData>
      <sheetData sheetId="9862">
        <row r="9">
          <cell r="A9" t="str">
            <v>A</v>
          </cell>
        </row>
      </sheetData>
      <sheetData sheetId="9863">
        <row r="9">
          <cell r="A9" t="str">
            <v>A</v>
          </cell>
        </row>
      </sheetData>
      <sheetData sheetId="9864">
        <row r="9">
          <cell r="A9" t="str">
            <v>A</v>
          </cell>
        </row>
      </sheetData>
      <sheetData sheetId="9865">
        <row r="9">
          <cell r="A9" t="str">
            <v>A</v>
          </cell>
        </row>
      </sheetData>
      <sheetData sheetId="9866">
        <row r="9">
          <cell r="A9" t="str">
            <v>A</v>
          </cell>
        </row>
      </sheetData>
      <sheetData sheetId="9867">
        <row r="9">
          <cell r="A9" t="str">
            <v>A</v>
          </cell>
        </row>
      </sheetData>
      <sheetData sheetId="9868">
        <row r="9">
          <cell r="A9" t="str">
            <v>A</v>
          </cell>
        </row>
      </sheetData>
      <sheetData sheetId="9869">
        <row r="9">
          <cell r="A9" t="str">
            <v>A</v>
          </cell>
        </row>
      </sheetData>
      <sheetData sheetId="9870">
        <row r="9">
          <cell r="A9" t="str">
            <v>A</v>
          </cell>
        </row>
      </sheetData>
      <sheetData sheetId="9871">
        <row r="9">
          <cell r="A9" t="str">
            <v>A</v>
          </cell>
        </row>
      </sheetData>
      <sheetData sheetId="9872">
        <row r="9">
          <cell r="A9" t="str">
            <v>A</v>
          </cell>
        </row>
      </sheetData>
      <sheetData sheetId="9873">
        <row r="9">
          <cell r="A9" t="str">
            <v>A</v>
          </cell>
        </row>
      </sheetData>
      <sheetData sheetId="9874">
        <row r="9">
          <cell r="A9" t="str">
            <v>A</v>
          </cell>
        </row>
      </sheetData>
      <sheetData sheetId="9875">
        <row r="9">
          <cell r="A9" t="str">
            <v>A</v>
          </cell>
        </row>
      </sheetData>
      <sheetData sheetId="9876">
        <row r="9">
          <cell r="A9" t="str">
            <v>A</v>
          </cell>
        </row>
      </sheetData>
      <sheetData sheetId="9877">
        <row r="9">
          <cell r="A9" t="str">
            <v>A</v>
          </cell>
        </row>
      </sheetData>
      <sheetData sheetId="9878">
        <row r="9">
          <cell r="A9" t="str">
            <v>A</v>
          </cell>
        </row>
      </sheetData>
      <sheetData sheetId="9879">
        <row r="9">
          <cell r="A9" t="str">
            <v>A</v>
          </cell>
        </row>
      </sheetData>
      <sheetData sheetId="9880">
        <row r="9">
          <cell r="A9" t="str">
            <v>A</v>
          </cell>
        </row>
      </sheetData>
      <sheetData sheetId="9881">
        <row r="9">
          <cell r="A9" t="str">
            <v>A</v>
          </cell>
        </row>
      </sheetData>
      <sheetData sheetId="9882">
        <row r="9">
          <cell r="A9" t="str">
            <v>A</v>
          </cell>
        </row>
      </sheetData>
      <sheetData sheetId="9883">
        <row r="9">
          <cell r="A9" t="str">
            <v>A</v>
          </cell>
        </row>
      </sheetData>
      <sheetData sheetId="9884">
        <row r="9">
          <cell r="A9" t="str">
            <v>A</v>
          </cell>
        </row>
      </sheetData>
      <sheetData sheetId="9885">
        <row r="9">
          <cell r="A9" t="str">
            <v>A</v>
          </cell>
        </row>
      </sheetData>
      <sheetData sheetId="9886">
        <row r="9">
          <cell r="A9" t="str">
            <v>A</v>
          </cell>
        </row>
      </sheetData>
      <sheetData sheetId="9887">
        <row r="9">
          <cell r="A9" t="str">
            <v>A</v>
          </cell>
        </row>
      </sheetData>
      <sheetData sheetId="9888">
        <row r="9">
          <cell r="A9" t="str">
            <v>A</v>
          </cell>
        </row>
      </sheetData>
      <sheetData sheetId="9889">
        <row r="9">
          <cell r="A9" t="str">
            <v>A</v>
          </cell>
        </row>
      </sheetData>
      <sheetData sheetId="9890">
        <row r="9">
          <cell r="A9" t="str">
            <v>A</v>
          </cell>
        </row>
      </sheetData>
      <sheetData sheetId="9891">
        <row r="9">
          <cell r="A9" t="str">
            <v>A</v>
          </cell>
        </row>
      </sheetData>
      <sheetData sheetId="9892">
        <row r="9">
          <cell r="A9" t="str">
            <v>A</v>
          </cell>
        </row>
      </sheetData>
      <sheetData sheetId="9893">
        <row r="9">
          <cell r="A9" t="str">
            <v>A</v>
          </cell>
        </row>
      </sheetData>
      <sheetData sheetId="9894">
        <row r="9">
          <cell r="A9" t="str">
            <v>A</v>
          </cell>
        </row>
      </sheetData>
      <sheetData sheetId="9895">
        <row r="9">
          <cell r="A9" t="str">
            <v>A</v>
          </cell>
        </row>
      </sheetData>
      <sheetData sheetId="9896">
        <row r="9">
          <cell r="A9" t="str">
            <v>A</v>
          </cell>
        </row>
      </sheetData>
      <sheetData sheetId="9897">
        <row r="9">
          <cell r="A9" t="str">
            <v>A</v>
          </cell>
        </row>
      </sheetData>
      <sheetData sheetId="9898">
        <row r="9">
          <cell r="A9" t="str">
            <v>A</v>
          </cell>
        </row>
      </sheetData>
      <sheetData sheetId="9899">
        <row r="9">
          <cell r="A9" t="str">
            <v>A</v>
          </cell>
        </row>
      </sheetData>
      <sheetData sheetId="9900">
        <row r="9">
          <cell r="A9" t="str">
            <v>A</v>
          </cell>
        </row>
      </sheetData>
      <sheetData sheetId="9901" refreshError="1"/>
      <sheetData sheetId="9902">
        <row r="9">
          <cell r="A9" t="str">
            <v>A</v>
          </cell>
        </row>
      </sheetData>
      <sheetData sheetId="9903">
        <row r="9">
          <cell r="A9" t="str">
            <v>A</v>
          </cell>
        </row>
      </sheetData>
      <sheetData sheetId="9904">
        <row r="9">
          <cell r="A9" t="str">
            <v>A</v>
          </cell>
        </row>
      </sheetData>
      <sheetData sheetId="9905">
        <row r="9">
          <cell r="A9" t="str">
            <v>A</v>
          </cell>
        </row>
      </sheetData>
      <sheetData sheetId="9906">
        <row r="9">
          <cell r="A9" t="str">
            <v>A</v>
          </cell>
        </row>
      </sheetData>
      <sheetData sheetId="9907">
        <row r="9">
          <cell r="A9" t="str">
            <v>A</v>
          </cell>
        </row>
      </sheetData>
      <sheetData sheetId="9908">
        <row r="9">
          <cell r="A9" t="str">
            <v>A</v>
          </cell>
        </row>
      </sheetData>
      <sheetData sheetId="9909">
        <row r="9">
          <cell r="A9" t="str">
            <v>A</v>
          </cell>
        </row>
      </sheetData>
      <sheetData sheetId="9910" refreshError="1"/>
      <sheetData sheetId="9911" refreshError="1"/>
      <sheetData sheetId="9912" refreshError="1"/>
      <sheetData sheetId="9913" refreshError="1"/>
      <sheetData sheetId="9914">
        <row r="9">
          <cell r="A9" t="str">
            <v>A</v>
          </cell>
        </row>
      </sheetData>
      <sheetData sheetId="9915">
        <row r="9">
          <cell r="A9" t="str">
            <v>A</v>
          </cell>
        </row>
      </sheetData>
      <sheetData sheetId="9916">
        <row r="9">
          <cell r="A9" t="str">
            <v>A</v>
          </cell>
        </row>
      </sheetData>
      <sheetData sheetId="9917">
        <row r="9">
          <cell r="A9" t="str">
            <v>A</v>
          </cell>
        </row>
      </sheetData>
      <sheetData sheetId="9918">
        <row r="9">
          <cell r="A9" t="str">
            <v>A</v>
          </cell>
        </row>
      </sheetData>
      <sheetData sheetId="9919">
        <row r="9">
          <cell r="A9" t="str">
            <v>A</v>
          </cell>
        </row>
      </sheetData>
      <sheetData sheetId="9920">
        <row r="9">
          <cell r="A9" t="str">
            <v>A</v>
          </cell>
        </row>
      </sheetData>
      <sheetData sheetId="9921">
        <row r="9">
          <cell r="A9" t="str">
            <v>A</v>
          </cell>
        </row>
      </sheetData>
      <sheetData sheetId="9922">
        <row r="9">
          <cell r="A9" t="str">
            <v>A</v>
          </cell>
        </row>
      </sheetData>
      <sheetData sheetId="9923">
        <row r="9">
          <cell r="A9" t="str">
            <v>A</v>
          </cell>
        </row>
      </sheetData>
      <sheetData sheetId="9924">
        <row r="9">
          <cell r="A9" t="str">
            <v>A</v>
          </cell>
        </row>
      </sheetData>
      <sheetData sheetId="9925">
        <row r="9">
          <cell r="A9" t="str">
            <v>A</v>
          </cell>
        </row>
      </sheetData>
      <sheetData sheetId="9926">
        <row r="9">
          <cell r="A9" t="str">
            <v>A</v>
          </cell>
        </row>
      </sheetData>
      <sheetData sheetId="9927">
        <row r="9">
          <cell r="A9" t="str">
            <v>A</v>
          </cell>
        </row>
      </sheetData>
      <sheetData sheetId="9928">
        <row r="9">
          <cell r="A9" t="str">
            <v>A</v>
          </cell>
        </row>
      </sheetData>
      <sheetData sheetId="9929">
        <row r="9">
          <cell r="A9" t="str">
            <v>A</v>
          </cell>
        </row>
      </sheetData>
      <sheetData sheetId="9930">
        <row r="9">
          <cell r="A9" t="str">
            <v>A</v>
          </cell>
        </row>
      </sheetData>
      <sheetData sheetId="9931">
        <row r="9">
          <cell r="A9" t="str">
            <v>A</v>
          </cell>
        </row>
      </sheetData>
      <sheetData sheetId="9932">
        <row r="9">
          <cell r="A9" t="str">
            <v>A</v>
          </cell>
        </row>
      </sheetData>
      <sheetData sheetId="9933">
        <row r="9">
          <cell r="A9" t="str">
            <v>A</v>
          </cell>
        </row>
      </sheetData>
      <sheetData sheetId="9934" refreshError="1"/>
      <sheetData sheetId="9935" refreshError="1"/>
      <sheetData sheetId="9936" refreshError="1"/>
      <sheetData sheetId="9937" refreshError="1"/>
      <sheetData sheetId="9938" refreshError="1"/>
      <sheetData sheetId="9939" refreshError="1"/>
      <sheetData sheetId="9940">
        <row r="9">
          <cell r="A9" t="str">
            <v>A</v>
          </cell>
        </row>
      </sheetData>
      <sheetData sheetId="9941">
        <row r="9">
          <cell r="A9" t="str">
            <v>A</v>
          </cell>
        </row>
      </sheetData>
      <sheetData sheetId="9942" refreshError="1"/>
      <sheetData sheetId="9943" refreshError="1"/>
      <sheetData sheetId="9944">
        <row r="9">
          <cell r="A9" t="str">
            <v>A</v>
          </cell>
        </row>
      </sheetData>
      <sheetData sheetId="9945">
        <row r="9">
          <cell r="A9" t="str">
            <v>A</v>
          </cell>
        </row>
      </sheetData>
      <sheetData sheetId="9946">
        <row r="9">
          <cell r="A9" t="str">
            <v>A</v>
          </cell>
        </row>
      </sheetData>
      <sheetData sheetId="9947">
        <row r="9">
          <cell r="A9" t="str">
            <v>A</v>
          </cell>
        </row>
      </sheetData>
      <sheetData sheetId="9948" refreshError="1"/>
      <sheetData sheetId="9949">
        <row r="9">
          <cell r="A9" t="str">
            <v>A</v>
          </cell>
        </row>
      </sheetData>
      <sheetData sheetId="9950">
        <row r="9">
          <cell r="A9" t="str">
            <v>A</v>
          </cell>
        </row>
      </sheetData>
      <sheetData sheetId="9951">
        <row r="9">
          <cell r="A9" t="str">
            <v>A</v>
          </cell>
        </row>
      </sheetData>
      <sheetData sheetId="9952">
        <row r="9">
          <cell r="A9" t="str">
            <v>A</v>
          </cell>
        </row>
      </sheetData>
      <sheetData sheetId="9953">
        <row r="9">
          <cell r="A9" t="str">
            <v>A</v>
          </cell>
        </row>
      </sheetData>
      <sheetData sheetId="9954">
        <row r="9">
          <cell r="A9" t="str">
            <v>A</v>
          </cell>
        </row>
      </sheetData>
      <sheetData sheetId="9955">
        <row r="9">
          <cell r="A9" t="str">
            <v>A</v>
          </cell>
        </row>
      </sheetData>
      <sheetData sheetId="9956">
        <row r="9">
          <cell r="A9" t="str">
            <v>A</v>
          </cell>
        </row>
      </sheetData>
      <sheetData sheetId="9957">
        <row r="9">
          <cell r="A9" t="str">
            <v>A</v>
          </cell>
        </row>
      </sheetData>
      <sheetData sheetId="9958">
        <row r="9">
          <cell r="A9" t="str">
            <v>A</v>
          </cell>
        </row>
      </sheetData>
      <sheetData sheetId="9959">
        <row r="9">
          <cell r="A9" t="str">
            <v>A</v>
          </cell>
        </row>
      </sheetData>
      <sheetData sheetId="9960">
        <row r="9">
          <cell r="A9" t="str">
            <v>A</v>
          </cell>
        </row>
      </sheetData>
      <sheetData sheetId="9961">
        <row r="9">
          <cell r="A9" t="str">
            <v>A</v>
          </cell>
        </row>
      </sheetData>
      <sheetData sheetId="9962">
        <row r="9">
          <cell r="A9" t="str">
            <v>A</v>
          </cell>
        </row>
      </sheetData>
      <sheetData sheetId="9963">
        <row r="9">
          <cell r="A9" t="str">
            <v>A</v>
          </cell>
        </row>
      </sheetData>
      <sheetData sheetId="9964">
        <row r="9">
          <cell r="A9" t="str">
            <v>A</v>
          </cell>
        </row>
      </sheetData>
      <sheetData sheetId="9965">
        <row r="9">
          <cell r="A9" t="str">
            <v>A</v>
          </cell>
        </row>
      </sheetData>
      <sheetData sheetId="9966">
        <row r="9">
          <cell r="A9" t="str">
            <v>A</v>
          </cell>
        </row>
      </sheetData>
      <sheetData sheetId="9967">
        <row r="9">
          <cell r="A9" t="str">
            <v>A</v>
          </cell>
        </row>
      </sheetData>
      <sheetData sheetId="9968">
        <row r="9">
          <cell r="A9" t="str">
            <v>A</v>
          </cell>
        </row>
      </sheetData>
      <sheetData sheetId="9969">
        <row r="9">
          <cell r="A9" t="str">
            <v>A</v>
          </cell>
        </row>
      </sheetData>
      <sheetData sheetId="9970" refreshError="1"/>
      <sheetData sheetId="9971">
        <row r="9">
          <cell r="A9" t="str">
            <v>A</v>
          </cell>
        </row>
      </sheetData>
      <sheetData sheetId="9972">
        <row r="9">
          <cell r="A9" t="str">
            <v>A</v>
          </cell>
        </row>
      </sheetData>
      <sheetData sheetId="9973">
        <row r="9">
          <cell r="A9" t="str">
            <v>A</v>
          </cell>
        </row>
      </sheetData>
      <sheetData sheetId="9974">
        <row r="9">
          <cell r="A9" t="str">
            <v>A</v>
          </cell>
        </row>
      </sheetData>
      <sheetData sheetId="9975">
        <row r="9">
          <cell r="A9" t="str">
            <v>A</v>
          </cell>
        </row>
      </sheetData>
      <sheetData sheetId="9976">
        <row r="9">
          <cell r="A9" t="str">
            <v>A</v>
          </cell>
        </row>
      </sheetData>
      <sheetData sheetId="9977">
        <row r="9">
          <cell r="A9" t="str">
            <v>A</v>
          </cell>
        </row>
      </sheetData>
      <sheetData sheetId="9978">
        <row r="9">
          <cell r="A9" t="str">
            <v>A</v>
          </cell>
        </row>
      </sheetData>
      <sheetData sheetId="9979">
        <row r="9">
          <cell r="A9" t="str">
            <v>A</v>
          </cell>
        </row>
      </sheetData>
      <sheetData sheetId="9980">
        <row r="9">
          <cell r="A9" t="str">
            <v>A</v>
          </cell>
        </row>
      </sheetData>
      <sheetData sheetId="9981">
        <row r="9">
          <cell r="A9" t="str">
            <v>A</v>
          </cell>
        </row>
      </sheetData>
      <sheetData sheetId="9982">
        <row r="9">
          <cell r="A9" t="str">
            <v>A</v>
          </cell>
        </row>
      </sheetData>
      <sheetData sheetId="9983" refreshError="1"/>
      <sheetData sheetId="9984">
        <row r="9">
          <cell r="A9" t="str">
            <v>A</v>
          </cell>
        </row>
      </sheetData>
      <sheetData sheetId="9985">
        <row r="9">
          <cell r="A9" t="str">
            <v>A</v>
          </cell>
        </row>
      </sheetData>
      <sheetData sheetId="9986">
        <row r="9">
          <cell r="A9" t="str">
            <v>A</v>
          </cell>
        </row>
      </sheetData>
      <sheetData sheetId="9987">
        <row r="9">
          <cell r="A9" t="str">
            <v>A</v>
          </cell>
        </row>
      </sheetData>
      <sheetData sheetId="9988">
        <row r="9">
          <cell r="A9" t="str">
            <v>A</v>
          </cell>
        </row>
      </sheetData>
      <sheetData sheetId="9989">
        <row r="9">
          <cell r="A9" t="str">
            <v>A</v>
          </cell>
        </row>
      </sheetData>
      <sheetData sheetId="9990">
        <row r="9">
          <cell r="A9" t="str">
            <v>A</v>
          </cell>
        </row>
      </sheetData>
      <sheetData sheetId="9991">
        <row r="9">
          <cell r="A9" t="str">
            <v>A</v>
          </cell>
        </row>
      </sheetData>
      <sheetData sheetId="9992">
        <row r="9">
          <cell r="A9" t="str">
            <v>A</v>
          </cell>
        </row>
      </sheetData>
      <sheetData sheetId="9993">
        <row r="9">
          <cell r="A9" t="str">
            <v>A</v>
          </cell>
        </row>
      </sheetData>
      <sheetData sheetId="9994">
        <row r="9">
          <cell r="A9" t="str">
            <v>A</v>
          </cell>
        </row>
      </sheetData>
      <sheetData sheetId="9995">
        <row r="9">
          <cell r="A9" t="str">
            <v>A</v>
          </cell>
        </row>
      </sheetData>
      <sheetData sheetId="9996">
        <row r="9">
          <cell r="A9" t="str">
            <v>A</v>
          </cell>
        </row>
      </sheetData>
      <sheetData sheetId="9997">
        <row r="9">
          <cell r="A9" t="str">
            <v>A</v>
          </cell>
        </row>
      </sheetData>
      <sheetData sheetId="9998">
        <row r="9">
          <cell r="A9" t="str">
            <v>A</v>
          </cell>
        </row>
      </sheetData>
      <sheetData sheetId="9999">
        <row r="9">
          <cell r="A9" t="str">
            <v>A</v>
          </cell>
        </row>
      </sheetData>
      <sheetData sheetId="10000">
        <row r="9">
          <cell r="A9" t="str">
            <v>A</v>
          </cell>
        </row>
      </sheetData>
      <sheetData sheetId="10001">
        <row r="9">
          <cell r="A9" t="str">
            <v>A</v>
          </cell>
        </row>
      </sheetData>
      <sheetData sheetId="10002">
        <row r="9">
          <cell r="A9" t="str">
            <v>A</v>
          </cell>
        </row>
      </sheetData>
      <sheetData sheetId="10003">
        <row r="9">
          <cell r="A9" t="str">
            <v>A</v>
          </cell>
        </row>
      </sheetData>
      <sheetData sheetId="10004">
        <row r="9">
          <cell r="A9" t="str">
            <v>A</v>
          </cell>
        </row>
      </sheetData>
      <sheetData sheetId="10005">
        <row r="9">
          <cell r="A9" t="str">
            <v>A</v>
          </cell>
        </row>
      </sheetData>
      <sheetData sheetId="10006">
        <row r="9">
          <cell r="A9" t="str">
            <v>A</v>
          </cell>
        </row>
      </sheetData>
      <sheetData sheetId="10007">
        <row r="9">
          <cell r="A9" t="str">
            <v>A</v>
          </cell>
        </row>
      </sheetData>
      <sheetData sheetId="10008">
        <row r="9">
          <cell r="A9" t="str">
            <v>A</v>
          </cell>
        </row>
      </sheetData>
      <sheetData sheetId="10009">
        <row r="9">
          <cell r="A9" t="str">
            <v>A</v>
          </cell>
        </row>
      </sheetData>
      <sheetData sheetId="10010">
        <row r="9">
          <cell r="A9" t="str">
            <v>A</v>
          </cell>
        </row>
      </sheetData>
      <sheetData sheetId="10011">
        <row r="9">
          <cell r="A9" t="str">
            <v>A</v>
          </cell>
        </row>
      </sheetData>
      <sheetData sheetId="10012">
        <row r="9">
          <cell r="A9" t="str">
            <v>A</v>
          </cell>
        </row>
      </sheetData>
      <sheetData sheetId="10013">
        <row r="9">
          <cell r="A9" t="str">
            <v>A</v>
          </cell>
        </row>
      </sheetData>
      <sheetData sheetId="10014">
        <row r="9">
          <cell r="A9" t="str">
            <v>A</v>
          </cell>
        </row>
      </sheetData>
      <sheetData sheetId="10015">
        <row r="9">
          <cell r="A9" t="str">
            <v>A</v>
          </cell>
        </row>
      </sheetData>
      <sheetData sheetId="10016">
        <row r="9">
          <cell r="A9" t="str">
            <v>A</v>
          </cell>
        </row>
      </sheetData>
      <sheetData sheetId="10017">
        <row r="9">
          <cell r="A9" t="str">
            <v>A</v>
          </cell>
        </row>
      </sheetData>
      <sheetData sheetId="10018">
        <row r="9">
          <cell r="A9" t="str">
            <v>A</v>
          </cell>
        </row>
      </sheetData>
      <sheetData sheetId="10019">
        <row r="9">
          <cell r="A9" t="str">
            <v>A</v>
          </cell>
        </row>
      </sheetData>
      <sheetData sheetId="10020">
        <row r="9">
          <cell r="A9" t="str">
            <v>A</v>
          </cell>
        </row>
      </sheetData>
      <sheetData sheetId="10021">
        <row r="9">
          <cell r="A9" t="str">
            <v>A</v>
          </cell>
        </row>
      </sheetData>
      <sheetData sheetId="10022">
        <row r="9">
          <cell r="A9" t="str">
            <v>A</v>
          </cell>
        </row>
      </sheetData>
      <sheetData sheetId="10023">
        <row r="9">
          <cell r="A9" t="str">
            <v>A</v>
          </cell>
        </row>
      </sheetData>
      <sheetData sheetId="10024">
        <row r="9">
          <cell r="A9" t="str">
            <v>A</v>
          </cell>
        </row>
      </sheetData>
      <sheetData sheetId="10025">
        <row r="9">
          <cell r="A9" t="str">
            <v>A</v>
          </cell>
        </row>
      </sheetData>
      <sheetData sheetId="10026">
        <row r="9">
          <cell r="A9" t="str">
            <v>A</v>
          </cell>
        </row>
      </sheetData>
      <sheetData sheetId="10027">
        <row r="9">
          <cell r="A9" t="str">
            <v>A</v>
          </cell>
        </row>
      </sheetData>
      <sheetData sheetId="10028">
        <row r="9">
          <cell r="A9" t="str">
            <v>A</v>
          </cell>
        </row>
      </sheetData>
      <sheetData sheetId="10029">
        <row r="9">
          <cell r="A9" t="str">
            <v>A</v>
          </cell>
        </row>
      </sheetData>
      <sheetData sheetId="10030">
        <row r="9">
          <cell r="A9" t="str">
            <v>A</v>
          </cell>
        </row>
      </sheetData>
      <sheetData sheetId="10031">
        <row r="9">
          <cell r="A9" t="str">
            <v>A</v>
          </cell>
        </row>
      </sheetData>
      <sheetData sheetId="10032">
        <row r="9">
          <cell r="A9" t="str">
            <v>A</v>
          </cell>
        </row>
      </sheetData>
      <sheetData sheetId="10033">
        <row r="9">
          <cell r="A9" t="str">
            <v>A</v>
          </cell>
        </row>
      </sheetData>
      <sheetData sheetId="10034">
        <row r="9">
          <cell r="A9" t="str">
            <v>A</v>
          </cell>
        </row>
      </sheetData>
      <sheetData sheetId="10035">
        <row r="9">
          <cell r="A9" t="str">
            <v>A</v>
          </cell>
        </row>
      </sheetData>
      <sheetData sheetId="10036">
        <row r="9">
          <cell r="A9" t="str">
            <v>A</v>
          </cell>
        </row>
      </sheetData>
      <sheetData sheetId="10037">
        <row r="9">
          <cell r="A9" t="str">
            <v>A</v>
          </cell>
        </row>
      </sheetData>
      <sheetData sheetId="10038">
        <row r="9">
          <cell r="A9" t="str">
            <v>A</v>
          </cell>
        </row>
      </sheetData>
      <sheetData sheetId="10039">
        <row r="9">
          <cell r="A9" t="str">
            <v>A</v>
          </cell>
        </row>
      </sheetData>
      <sheetData sheetId="10040">
        <row r="9">
          <cell r="A9" t="str">
            <v>A</v>
          </cell>
        </row>
      </sheetData>
      <sheetData sheetId="10041">
        <row r="9">
          <cell r="A9" t="str">
            <v>A</v>
          </cell>
        </row>
      </sheetData>
      <sheetData sheetId="10042">
        <row r="9">
          <cell r="A9" t="str">
            <v>A</v>
          </cell>
        </row>
      </sheetData>
      <sheetData sheetId="10043">
        <row r="9">
          <cell r="A9" t="str">
            <v>A</v>
          </cell>
        </row>
      </sheetData>
      <sheetData sheetId="10044">
        <row r="9">
          <cell r="A9" t="str">
            <v>A</v>
          </cell>
        </row>
      </sheetData>
      <sheetData sheetId="10045">
        <row r="9">
          <cell r="A9" t="str">
            <v>A</v>
          </cell>
        </row>
      </sheetData>
      <sheetData sheetId="10046">
        <row r="9">
          <cell r="A9" t="str">
            <v>A</v>
          </cell>
        </row>
      </sheetData>
      <sheetData sheetId="10047">
        <row r="9">
          <cell r="A9" t="str">
            <v>A</v>
          </cell>
        </row>
      </sheetData>
      <sheetData sheetId="10048">
        <row r="9">
          <cell r="A9" t="str">
            <v>A</v>
          </cell>
        </row>
      </sheetData>
      <sheetData sheetId="10049">
        <row r="9">
          <cell r="A9" t="str">
            <v>A</v>
          </cell>
        </row>
      </sheetData>
      <sheetData sheetId="10050">
        <row r="9">
          <cell r="A9" t="str">
            <v>A</v>
          </cell>
        </row>
      </sheetData>
      <sheetData sheetId="10051" refreshError="1"/>
      <sheetData sheetId="10052" refreshError="1"/>
      <sheetData sheetId="10053">
        <row r="9">
          <cell r="A9" t="str">
            <v>A</v>
          </cell>
        </row>
      </sheetData>
      <sheetData sheetId="10054">
        <row r="9">
          <cell r="A9" t="str">
            <v>A</v>
          </cell>
        </row>
      </sheetData>
      <sheetData sheetId="10055">
        <row r="9">
          <cell r="A9" t="str">
            <v>A</v>
          </cell>
        </row>
      </sheetData>
      <sheetData sheetId="10056">
        <row r="9">
          <cell r="A9" t="str">
            <v>A</v>
          </cell>
        </row>
      </sheetData>
      <sheetData sheetId="10057">
        <row r="9">
          <cell r="A9" t="str">
            <v>A</v>
          </cell>
        </row>
      </sheetData>
      <sheetData sheetId="10058" refreshError="1"/>
      <sheetData sheetId="10059">
        <row r="9">
          <cell r="A9" t="str">
            <v>A</v>
          </cell>
        </row>
      </sheetData>
      <sheetData sheetId="10060">
        <row r="9">
          <cell r="A9" t="str">
            <v>A</v>
          </cell>
        </row>
      </sheetData>
      <sheetData sheetId="10061">
        <row r="9">
          <cell r="A9" t="str">
            <v>A</v>
          </cell>
        </row>
      </sheetData>
      <sheetData sheetId="10062">
        <row r="9">
          <cell r="A9" t="str">
            <v>A</v>
          </cell>
        </row>
      </sheetData>
      <sheetData sheetId="10063" refreshError="1"/>
      <sheetData sheetId="10064">
        <row r="9">
          <cell r="A9" t="str">
            <v>A</v>
          </cell>
        </row>
      </sheetData>
      <sheetData sheetId="10065">
        <row r="9">
          <cell r="A9" t="str">
            <v>A</v>
          </cell>
        </row>
      </sheetData>
      <sheetData sheetId="10066">
        <row r="9">
          <cell r="A9" t="str">
            <v>A</v>
          </cell>
        </row>
      </sheetData>
      <sheetData sheetId="10067">
        <row r="9">
          <cell r="A9" t="str">
            <v>A</v>
          </cell>
        </row>
      </sheetData>
      <sheetData sheetId="10068">
        <row r="9">
          <cell r="A9" t="str">
            <v>A</v>
          </cell>
        </row>
      </sheetData>
      <sheetData sheetId="10069">
        <row r="9">
          <cell r="A9" t="str">
            <v>A</v>
          </cell>
        </row>
      </sheetData>
      <sheetData sheetId="10070">
        <row r="9">
          <cell r="A9" t="str">
            <v>A</v>
          </cell>
        </row>
      </sheetData>
      <sheetData sheetId="10071">
        <row r="9">
          <cell r="A9" t="str">
            <v>A</v>
          </cell>
        </row>
      </sheetData>
      <sheetData sheetId="10072">
        <row r="9">
          <cell r="A9" t="str">
            <v>A</v>
          </cell>
        </row>
      </sheetData>
      <sheetData sheetId="10073">
        <row r="9">
          <cell r="A9" t="str">
            <v>A</v>
          </cell>
        </row>
      </sheetData>
      <sheetData sheetId="10074">
        <row r="9">
          <cell r="A9" t="str">
            <v>A</v>
          </cell>
        </row>
      </sheetData>
      <sheetData sheetId="10075">
        <row r="9">
          <cell r="A9" t="str">
            <v>A</v>
          </cell>
        </row>
      </sheetData>
      <sheetData sheetId="10076">
        <row r="9">
          <cell r="A9" t="str">
            <v>A</v>
          </cell>
        </row>
      </sheetData>
      <sheetData sheetId="10077">
        <row r="9">
          <cell r="A9" t="str">
            <v>A</v>
          </cell>
        </row>
      </sheetData>
      <sheetData sheetId="10078">
        <row r="9">
          <cell r="A9" t="str">
            <v>A</v>
          </cell>
        </row>
      </sheetData>
      <sheetData sheetId="10079">
        <row r="9">
          <cell r="A9" t="str">
            <v>A</v>
          </cell>
        </row>
      </sheetData>
      <sheetData sheetId="10080">
        <row r="9">
          <cell r="A9" t="str">
            <v>A</v>
          </cell>
        </row>
      </sheetData>
      <sheetData sheetId="10081">
        <row r="9">
          <cell r="A9" t="str">
            <v>A</v>
          </cell>
        </row>
      </sheetData>
      <sheetData sheetId="10082">
        <row r="9">
          <cell r="A9" t="str">
            <v>A</v>
          </cell>
        </row>
      </sheetData>
      <sheetData sheetId="10083" refreshError="1"/>
      <sheetData sheetId="10084" refreshError="1"/>
      <sheetData sheetId="10085" refreshError="1"/>
      <sheetData sheetId="10086" refreshError="1"/>
      <sheetData sheetId="10087" refreshError="1"/>
      <sheetData sheetId="10088">
        <row r="9">
          <cell r="A9" t="str">
            <v>A</v>
          </cell>
        </row>
      </sheetData>
      <sheetData sheetId="10089" refreshError="1"/>
      <sheetData sheetId="10090">
        <row r="9">
          <cell r="A9" t="str">
            <v>A</v>
          </cell>
        </row>
      </sheetData>
      <sheetData sheetId="10091">
        <row r="9">
          <cell r="A9" t="str">
            <v>A</v>
          </cell>
        </row>
      </sheetData>
      <sheetData sheetId="10092" refreshError="1"/>
      <sheetData sheetId="10093" refreshError="1"/>
      <sheetData sheetId="10094">
        <row r="9">
          <cell r="A9" t="str">
            <v>A</v>
          </cell>
        </row>
      </sheetData>
      <sheetData sheetId="10095">
        <row r="9">
          <cell r="A9" t="str">
            <v>A</v>
          </cell>
        </row>
      </sheetData>
      <sheetData sheetId="10096">
        <row r="9">
          <cell r="A9" t="str">
            <v>A</v>
          </cell>
        </row>
      </sheetData>
      <sheetData sheetId="10097">
        <row r="9">
          <cell r="A9" t="str">
            <v>A</v>
          </cell>
        </row>
      </sheetData>
      <sheetData sheetId="10098">
        <row r="9">
          <cell r="A9" t="str">
            <v>A</v>
          </cell>
        </row>
      </sheetData>
      <sheetData sheetId="10099">
        <row r="9">
          <cell r="A9" t="str">
            <v>A</v>
          </cell>
        </row>
      </sheetData>
      <sheetData sheetId="10100">
        <row r="9">
          <cell r="A9" t="str">
            <v>A</v>
          </cell>
        </row>
      </sheetData>
      <sheetData sheetId="10101">
        <row r="9">
          <cell r="A9" t="str">
            <v>A</v>
          </cell>
        </row>
      </sheetData>
      <sheetData sheetId="10102">
        <row r="9">
          <cell r="A9" t="str">
            <v>A</v>
          </cell>
        </row>
      </sheetData>
      <sheetData sheetId="10103">
        <row r="9">
          <cell r="A9" t="str">
            <v>A</v>
          </cell>
        </row>
      </sheetData>
      <sheetData sheetId="10104">
        <row r="9">
          <cell r="A9" t="str">
            <v>A</v>
          </cell>
        </row>
      </sheetData>
      <sheetData sheetId="10105">
        <row r="9">
          <cell r="A9" t="str">
            <v>A</v>
          </cell>
        </row>
      </sheetData>
      <sheetData sheetId="10106">
        <row r="9">
          <cell r="A9" t="str">
            <v>A</v>
          </cell>
        </row>
      </sheetData>
      <sheetData sheetId="10107">
        <row r="9">
          <cell r="A9" t="str">
            <v>A</v>
          </cell>
        </row>
      </sheetData>
      <sheetData sheetId="10108">
        <row r="9">
          <cell r="A9" t="str">
            <v>A</v>
          </cell>
        </row>
      </sheetData>
      <sheetData sheetId="10109">
        <row r="9">
          <cell r="A9" t="str">
            <v>A</v>
          </cell>
        </row>
      </sheetData>
      <sheetData sheetId="10110">
        <row r="9">
          <cell r="A9" t="str">
            <v>A</v>
          </cell>
        </row>
      </sheetData>
      <sheetData sheetId="10111">
        <row r="9">
          <cell r="A9" t="str">
            <v>A</v>
          </cell>
        </row>
      </sheetData>
      <sheetData sheetId="10112">
        <row r="9">
          <cell r="A9" t="str">
            <v>A</v>
          </cell>
        </row>
      </sheetData>
      <sheetData sheetId="10113">
        <row r="9">
          <cell r="A9" t="str">
            <v>A</v>
          </cell>
        </row>
      </sheetData>
      <sheetData sheetId="10114">
        <row r="9">
          <cell r="A9" t="str">
            <v>A</v>
          </cell>
        </row>
      </sheetData>
      <sheetData sheetId="10115">
        <row r="9">
          <cell r="A9" t="str">
            <v>A</v>
          </cell>
        </row>
      </sheetData>
      <sheetData sheetId="10116">
        <row r="9">
          <cell r="A9" t="str">
            <v>A</v>
          </cell>
        </row>
      </sheetData>
      <sheetData sheetId="10117">
        <row r="9">
          <cell r="A9" t="str">
            <v>A</v>
          </cell>
        </row>
      </sheetData>
      <sheetData sheetId="10118">
        <row r="9">
          <cell r="A9" t="str">
            <v>A</v>
          </cell>
        </row>
      </sheetData>
      <sheetData sheetId="10119">
        <row r="9">
          <cell r="A9" t="str">
            <v>A</v>
          </cell>
        </row>
      </sheetData>
      <sheetData sheetId="10120">
        <row r="9">
          <cell r="A9" t="str">
            <v>A</v>
          </cell>
        </row>
      </sheetData>
      <sheetData sheetId="10121">
        <row r="9">
          <cell r="A9" t="str">
            <v>A</v>
          </cell>
        </row>
      </sheetData>
      <sheetData sheetId="10122">
        <row r="9">
          <cell r="A9" t="str">
            <v>A</v>
          </cell>
        </row>
      </sheetData>
      <sheetData sheetId="10123">
        <row r="9">
          <cell r="A9" t="str">
            <v>A</v>
          </cell>
        </row>
      </sheetData>
      <sheetData sheetId="10124">
        <row r="9">
          <cell r="A9" t="str">
            <v>A</v>
          </cell>
        </row>
      </sheetData>
      <sheetData sheetId="10125">
        <row r="9">
          <cell r="A9" t="str">
            <v>A</v>
          </cell>
        </row>
      </sheetData>
      <sheetData sheetId="10126">
        <row r="9">
          <cell r="A9" t="str">
            <v>A</v>
          </cell>
        </row>
      </sheetData>
      <sheetData sheetId="10127">
        <row r="9">
          <cell r="A9" t="str">
            <v>A</v>
          </cell>
        </row>
      </sheetData>
      <sheetData sheetId="10128">
        <row r="9">
          <cell r="A9" t="str">
            <v>A</v>
          </cell>
        </row>
      </sheetData>
      <sheetData sheetId="10129">
        <row r="9">
          <cell r="A9" t="str">
            <v>A</v>
          </cell>
        </row>
      </sheetData>
      <sheetData sheetId="10130">
        <row r="9">
          <cell r="A9" t="str">
            <v>A</v>
          </cell>
        </row>
      </sheetData>
      <sheetData sheetId="10131">
        <row r="9">
          <cell r="A9" t="str">
            <v>A</v>
          </cell>
        </row>
      </sheetData>
      <sheetData sheetId="10132">
        <row r="9">
          <cell r="A9" t="str">
            <v>A</v>
          </cell>
        </row>
      </sheetData>
      <sheetData sheetId="10133" refreshError="1"/>
      <sheetData sheetId="10134">
        <row r="9">
          <cell r="A9" t="str">
            <v>A</v>
          </cell>
        </row>
      </sheetData>
      <sheetData sheetId="10135">
        <row r="9">
          <cell r="A9" t="str">
            <v>A</v>
          </cell>
        </row>
      </sheetData>
      <sheetData sheetId="10136">
        <row r="9">
          <cell r="A9" t="str">
            <v>A</v>
          </cell>
        </row>
      </sheetData>
      <sheetData sheetId="10137">
        <row r="9">
          <cell r="A9" t="str">
            <v>A</v>
          </cell>
        </row>
      </sheetData>
      <sheetData sheetId="10138">
        <row r="9">
          <cell r="A9" t="str">
            <v>A</v>
          </cell>
        </row>
      </sheetData>
      <sheetData sheetId="10139">
        <row r="9">
          <cell r="A9" t="str">
            <v>A</v>
          </cell>
        </row>
      </sheetData>
      <sheetData sheetId="10140">
        <row r="9">
          <cell r="A9" t="str">
            <v>A</v>
          </cell>
        </row>
      </sheetData>
      <sheetData sheetId="10141">
        <row r="9">
          <cell r="A9" t="str">
            <v>A</v>
          </cell>
        </row>
      </sheetData>
      <sheetData sheetId="10142">
        <row r="9">
          <cell r="A9" t="str">
            <v>A</v>
          </cell>
        </row>
      </sheetData>
      <sheetData sheetId="10143">
        <row r="9">
          <cell r="A9" t="str">
            <v>A</v>
          </cell>
        </row>
      </sheetData>
      <sheetData sheetId="10144">
        <row r="9">
          <cell r="A9" t="str">
            <v>A</v>
          </cell>
        </row>
      </sheetData>
      <sheetData sheetId="10145">
        <row r="9">
          <cell r="A9" t="str">
            <v>A</v>
          </cell>
        </row>
      </sheetData>
      <sheetData sheetId="10146">
        <row r="9">
          <cell r="A9" t="str">
            <v>A</v>
          </cell>
        </row>
      </sheetData>
      <sheetData sheetId="10147">
        <row r="9">
          <cell r="A9" t="str">
            <v>A</v>
          </cell>
        </row>
      </sheetData>
      <sheetData sheetId="10148">
        <row r="9">
          <cell r="A9" t="str">
            <v>A</v>
          </cell>
        </row>
      </sheetData>
      <sheetData sheetId="10149">
        <row r="9">
          <cell r="A9" t="str">
            <v>A</v>
          </cell>
        </row>
      </sheetData>
      <sheetData sheetId="10150">
        <row r="9">
          <cell r="A9" t="str">
            <v>A</v>
          </cell>
        </row>
      </sheetData>
      <sheetData sheetId="10151">
        <row r="9">
          <cell r="A9" t="str">
            <v>A</v>
          </cell>
        </row>
      </sheetData>
      <sheetData sheetId="10152">
        <row r="9">
          <cell r="A9" t="str">
            <v>A</v>
          </cell>
        </row>
      </sheetData>
      <sheetData sheetId="10153">
        <row r="9">
          <cell r="A9" t="str">
            <v>A</v>
          </cell>
        </row>
      </sheetData>
      <sheetData sheetId="10154">
        <row r="9">
          <cell r="A9" t="str">
            <v>A</v>
          </cell>
        </row>
      </sheetData>
      <sheetData sheetId="10155">
        <row r="9">
          <cell r="A9" t="str">
            <v>A</v>
          </cell>
        </row>
      </sheetData>
      <sheetData sheetId="10156">
        <row r="9">
          <cell r="A9" t="str">
            <v>A</v>
          </cell>
        </row>
      </sheetData>
      <sheetData sheetId="10157">
        <row r="9">
          <cell r="A9" t="str">
            <v>A</v>
          </cell>
        </row>
      </sheetData>
      <sheetData sheetId="10158">
        <row r="9">
          <cell r="A9" t="str">
            <v>A</v>
          </cell>
        </row>
      </sheetData>
      <sheetData sheetId="10159">
        <row r="9">
          <cell r="A9" t="str">
            <v>A</v>
          </cell>
        </row>
      </sheetData>
      <sheetData sheetId="10160">
        <row r="9">
          <cell r="A9" t="str">
            <v>A</v>
          </cell>
        </row>
      </sheetData>
      <sheetData sheetId="10161">
        <row r="9">
          <cell r="A9" t="str">
            <v>A</v>
          </cell>
        </row>
      </sheetData>
      <sheetData sheetId="10162">
        <row r="9">
          <cell r="A9" t="str">
            <v>A</v>
          </cell>
        </row>
      </sheetData>
      <sheetData sheetId="10163">
        <row r="9">
          <cell r="A9" t="str">
            <v>A</v>
          </cell>
        </row>
      </sheetData>
      <sheetData sheetId="10164">
        <row r="9">
          <cell r="A9" t="str">
            <v>A</v>
          </cell>
        </row>
      </sheetData>
      <sheetData sheetId="10165">
        <row r="9">
          <cell r="A9" t="str">
            <v>A</v>
          </cell>
        </row>
      </sheetData>
      <sheetData sheetId="10166">
        <row r="9">
          <cell r="A9" t="str">
            <v>A</v>
          </cell>
        </row>
      </sheetData>
      <sheetData sheetId="10167">
        <row r="9">
          <cell r="A9" t="str">
            <v>A</v>
          </cell>
        </row>
      </sheetData>
      <sheetData sheetId="10168">
        <row r="9">
          <cell r="A9" t="str">
            <v>A</v>
          </cell>
        </row>
      </sheetData>
      <sheetData sheetId="10169">
        <row r="9">
          <cell r="A9" t="str">
            <v>A</v>
          </cell>
        </row>
      </sheetData>
      <sheetData sheetId="10170">
        <row r="9">
          <cell r="A9" t="str">
            <v>A</v>
          </cell>
        </row>
      </sheetData>
      <sheetData sheetId="10171">
        <row r="9">
          <cell r="A9" t="str">
            <v>A</v>
          </cell>
        </row>
      </sheetData>
      <sheetData sheetId="10172">
        <row r="9">
          <cell r="A9" t="str">
            <v>A</v>
          </cell>
        </row>
      </sheetData>
      <sheetData sheetId="10173">
        <row r="9">
          <cell r="A9" t="str">
            <v>A</v>
          </cell>
        </row>
      </sheetData>
      <sheetData sheetId="10174">
        <row r="9">
          <cell r="A9" t="str">
            <v>A</v>
          </cell>
        </row>
      </sheetData>
      <sheetData sheetId="10175">
        <row r="9">
          <cell r="A9" t="str">
            <v>A</v>
          </cell>
        </row>
      </sheetData>
      <sheetData sheetId="10176">
        <row r="9">
          <cell r="A9" t="str">
            <v>A</v>
          </cell>
        </row>
      </sheetData>
      <sheetData sheetId="10177">
        <row r="9">
          <cell r="A9" t="str">
            <v>A</v>
          </cell>
        </row>
      </sheetData>
      <sheetData sheetId="10178">
        <row r="9">
          <cell r="A9" t="str">
            <v>A</v>
          </cell>
        </row>
      </sheetData>
      <sheetData sheetId="10179">
        <row r="9">
          <cell r="A9" t="str">
            <v>A</v>
          </cell>
        </row>
      </sheetData>
      <sheetData sheetId="10180">
        <row r="9">
          <cell r="A9" t="str">
            <v>A</v>
          </cell>
        </row>
      </sheetData>
      <sheetData sheetId="10181">
        <row r="9">
          <cell r="A9" t="str">
            <v>A</v>
          </cell>
        </row>
      </sheetData>
      <sheetData sheetId="10182">
        <row r="9">
          <cell r="A9" t="str">
            <v>A</v>
          </cell>
        </row>
      </sheetData>
      <sheetData sheetId="10183">
        <row r="9">
          <cell r="A9" t="str">
            <v>A</v>
          </cell>
        </row>
      </sheetData>
      <sheetData sheetId="10184">
        <row r="9">
          <cell r="A9" t="str">
            <v>A</v>
          </cell>
        </row>
      </sheetData>
      <sheetData sheetId="10185">
        <row r="9">
          <cell r="A9" t="str">
            <v>A</v>
          </cell>
        </row>
      </sheetData>
      <sheetData sheetId="10186">
        <row r="9">
          <cell r="A9" t="str">
            <v>A</v>
          </cell>
        </row>
      </sheetData>
      <sheetData sheetId="10187">
        <row r="9">
          <cell r="A9" t="str">
            <v>A</v>
          </cell>
        </row>
      </sheetData>
      <sheetData sheetId="10188">
        <row r="9">
          <cell r="A9" t="str">
            <v>A</v>
          </cell>
        </row>
      </sheetData>
      <sheetData sheetId="10189">
        <row r="9">
          <cell r="A9" t="str">
            <v>A</v>
          </cell>
        </row>
      </sheetData>
      <sheetData sheetId="10190">
        <row r="9">
          <cell r="A9" t="str">
            <v>A</v>
          </cell>
        </row>
      </sheetData>
      <sheetData sheetId="10191">
        <row r="9">
          <cell r="A9" t="str">
            <v>A</v>
          </cell>
        </row>
      </sheetData>
      <sheetData sheetId="10192">
        <row r="9">
          <cell r="A9" t="str">
            <v>A</v>
          </cell>
        </row>
      </sheetData>
      <sheetData sheetId="10193">
        <row r="9">
          <cell r="A9" t="str">
            <v>A</v>
          </cell>
        </row>
      </sheetData>
      <sheetData sheetId="10194">
        <row r="9">
          <cell r="A9" t="str">
            <v>A</v>
          </cell>
        </row>
      </sheetData>
      <sheetData sheetId="10195">
        <row r="9">
          <cell r="A9" t="str">
            <v>A</v>
          </cell>
        </row>
      </sheetData>
      <sheetData sheetId="10196">
        <row r="9">
          <cell r="A9" t="str">
            <v>A</v>
          </cell>
        </row>
      </sheetData>
      <sheetData sheetId="10197">
        <row r="9">
          <cell r="A9" t="str">
            <v>A</v>
          </cell>
        </row>
      </sheetData>
      <sheetData sheetId="10198">
        <row r="9">
          <cell r="A9" t="str">
            <v>A</v>
          </cell>
        </row>
      </sheetData>
      <sheetData sheetId="10199">
        <row r="9">
          <cell r="A9" t="str">
            <v>A</v>
          </cell>
        </row>
      </sheetData>
      <sheetData sheetId="10200">
        <row r="9">
          <cell r="A9" t="str">
            <v>A</v>
          </cell>
        </row>
      </sheetData>
      <sheetData sheetId="10201" refreshError="1"/>
      <sheetData sheetId="10202" refreshError="1"/>
      <sheetData sheetId="10203">
        <row r="9">
          <cell r="A9" t="str">
            <v>A</v>
          </cell>
        </row>
      </sheetData>
      <sheetData sheetId="10204" refreshError="1"/>
      <sheetData sheetId="10205" refreshError="1"/>
      <sheetData sheetId="10206">
        <row r="9">
          <cell r="A9" t="str">
            <v>A</v>
          </cell>
        </row>
      </sheetData>
      <sheetData sheetId="10207" refreshError="1"/>
      <sheetData sheetId="10208" refreshError="1"/>
      <sheetData sheetId="10209">
        <row r="9">
          <cell r="A9" t="str">
            <v>A</v>
          </cell>
        </row>
      </sheetData>
      <sheetData sheetId="10210">
        <row r="9">
          <cell r="A9" t="str">
            <v>A</v>
          </cell>
        </row>
      </sheetData>
      <sheetData sheetId="10211">
        <row r="9">
          <cell r="A9" t="str">
            <v>A</v>
          </cell>
        </row>
      </sheetData>
      <sheetData sheetId="10212">
        <row r="9">
          <cell r="A9" t="str">
            <v>A</v>
          </cell>
        </row>
      </sheetData>
      <sheetData sheetId="10213">
        <row r="9">
          <cell r="A9" t="str">
            <v>A</v>
          </cell>
        </row>
      </sheetData>
      <sheetData sheetId="10214">
        <row r="9">
          <cell r="A9" t="str">
            <v>A</v>
          </cell>
        </row>
      </sheetData>
      <sheetData sheetId="10215">
        <row r="9">
          <cell r="A9" t="str">
            <v>A</v>
          </cell>
        </row>
      </sheetData>
      <sheetData sheetId="10216">
        <row r="9">
          <cell r="A9" t="str">
            <v>A</v>
          </cell>
        </row>
      </sheetData>
      <sheetData sheetId="10217">
        <row r="9">
          <cell r="A9" t="str">
            <v>A</v>
          </cell>
        </row>
      </sheetData>
      <sheetData sheetId="10218">
        <row r="9">
          <cell r="A9" t="str">
            <v>A</v>
          </cell>
        </row>
      </sheetData>
      <sheetData sheetId="10219">
        <row r="9">
          <cell r="A9" t="str">
            <v>A</v>
          </cell>
        </row>
      </sheetData>
      <sheetData sheetId="10220">
        <row r="9">
          <cell r="A9" t="str">
            <v>A</v>
          </cell>
        </row>
      </sheetData>
      <sheetData sheetId="10221">
        <row r="9">
          <cell r="A9" t="str">
            <v>A</v>
          </cell>
        </row>
      </sheetData>
      <sheetData sheetId="10222">
        <row r="9">
          <cell r="A9" t="str">
            <v>A</v>
          </cell>
        </row>
      </sheetData>
      <sheetData sheetId="10223">
        <row r="9">
          <cell r="A9" t="str">
            <v>A</v>
          </cell>
        </row>
      </sheetData>
      <sheetData sheetId="10224">
        <row r="9">
          <cell r="A9" t="str">
            <v>A</v>
          </cell>
        </row>
      </sheetData>
      <sheetData sheetId="10225">
        <row r="9">
          <cell r="A9" t="str">
            <v>A</v>
          </cell>
        </row>
      </sheetData>
      <sheetData sheetId="10226">
        <row r="9">
          <cell r="A9" t="str">
            <v>A</v>
          </cell>
        </row>
      </sheetData>
      <sheetData sheetId="10227">
        <row r="9">
          <cell r="A9" t="str">
            <v>A</v>
          </cell>
        </row>
      </sheetData>
      <sheetData sheetId="10228">
        <row r="9">
          <cell r="A9" t="str">
            <v>A</v>
          </cell>
        </row>
      </sheetData>
      <sheetData sheetId="10229">
        <row r="9">
          <cell r="A9" t="str">
            <v>A</v>
          </cell>
        </row>
      </sheetData>
      <sheetData sheetId="10230">
        <row r="9">
          <cell r="A9" t="str">
            <v>A</v>
          </cell>
        </row>
      </sheetData>
      <sheetData sheetId="10231">
        <row r="9">
          <cell r="A9" t="str">
            <v>A</v>
          </cell>
        </row>
      </sheetData>
      <sheetData sheetId="10232">
        <row r="9">
          <cell r="A9" t="str">
            <v>A</v>
          </cell>
        </row>
      </sheetData>
      <sheetData sheetId="10233">
        <row r="9">
          <cell r="A9" t="str">
            <v>A</v>
          </cell>
        </row>
      </sheetData>
      <sheetData sheetId="10234">
        <row r="9">
          <cell r="A9" t="str">
            <v>A</v>
          </cell>
        </row>
      </sheetData>
      <sheetData sheetId="10235">
        <row r="9">
          <cell r="A9" t="str">
            <v>A</v>
          </cell>
        </row>
      </sheetData>
      <sheetData sheetId="10236">
        <row r="9">
          <cell r="A9" t="str">
            <v>A</v>
          </cell>
        </row>
      </sheetData>
      <sheetData sheetId="10237">
        <row r="9">
          <cell r="A9" t="str">
            <v>A</v>
          </cell>
        </row>
      </sheetData>
      <sheetData sheetId="10238">
        <row r="9">
          <cell r="A9" t="str">
            <v>A</v>
          </cell>
        </row>
      </sheetData>
      <sheetData sheetId="10239">
        <row r="9">
          <cell r="A9" t="str">
            <v>A</v>
          </cell>
        </row>
      </sheetData>
      <sheetData sheetId="10240">
        <row r="9">
          <cell r="A9" t="str">
            <v>A</v>
          </cell>
        </row>
      </sheetData>
      <sheetData sheetId="10241">
        <row r="9">
          <cell r="A9" t="str">
            <v>A</v>
          </cell>
        </row>
      </sheetData>
      <sheetData sheetId="10242">
        <row r="9">
          <cell r="A9" t="str">
            <v>A</v>
          </cell>
        </row>
      </sheetData>
      <sheetData sheetId="10243">
        <row r="9">
          <cell r="A9" t="str">
            <v>A</v>
          </cell>
        </row>
      </sheetData>
      <sheetData sheetId="10244">
        <row r="9">
          <cell r="A9" t="str">
            <v>A</v>
          </cell>
        </row>
      </sheetData>
      <sheetData sheetId="10245">
        <row r="9">
          <cell r="A9" t="str">
            <v>A</v>
          </cell>
        </row>
      </sheetData>
      <sheetData sheetId="10246">
        <row r="9">
          <cell r="A9" t="str">
            <v>A</v>
          </cell>
        </row>
      </sheetData>
      <sheetData sheetId="10247">
        <row r="9">
          <cell r="A9" t="str">
            <v>A</v>
          </cell>
        </row>
      </sheetData>
      <sheetData sheetId="10248">
        <row r="9">
          <cell r="A9" t="str">
            <v>A</v>
          </cell>
        </row>
      </sheetData>
      <sheetData sheetId="10249">
        <row r="9">
          <cell r="A9" t="str">
            <v>A</v>
          </cell>
        </row>
      </sheetData>
      <sheetData sheetId="10250">
        <row r="9">
          <cell r="A9" t="str">
            <v>A</v>
          </cell>
        </row>
      </sheetData>
      <sheetData sheetId="10251">
        <row r="9">
          <cell r="A9" t="str">
            <v>A</v>
          </cell>
        </row>
      </sheetData>
      <sheetData sheetId="10252">
        <row r="9">
          <cell r="A9" t="str">
            <v>A</v>
          </cell>
        </row>
      </sheetData>
      <sheetData sheetId="10253">
        <row r="9">
          <cell r="A9" t="str">
            <v>A</v>
          </cell>
        </row>
      </sheetData>
      <sheetData sheetId="10254">
        <row r="9">
          <cell r="A9" t="str">
            <v>A</v>
          </cell>
        </row>
      </sheetData>
      <sheetData sheetId="10255">
        <row r="9">
          <cell r="A9" t="str">
            <v>A</v>
          </cell>
        </row>
      </sheetData>
      <sheetData sheetId="10256">
        <row r="9">
          <cell r="A9" t="str">
            <v>A</v>
          </cell>
        </row>
      </sheetData>
      <sheetData sheetId="10257">
        <row r="9">
          <cell r="A9" t="str">
            <v>A</v>
          </cell>
        </row>
      </sheetData>
      <sheetData sheetId="10258">
        <row r="9">
          <cell r="A9" t="str">
            <v>A</v>
          </cell>
        </row>
      </sheetData>
      <sheetData sheetId="10259">
        <row r="9">
          <cell r="A9" t="str">
            <v>A</v>
          </cell>
        </row>
      </sheetData>
      <sheetData sheetId="10260">
        <row r="9">
          <cell r="A9" t="str">
            <v>A</v>
          </cell>
        </row>
      </sheetData>
      <sheetData sheetId="10261">
        <row r="9">
          <cell r="A9" t="str">
            <v>A</v>
          </cell>
        </row>
      </sheetData>
      <sheetData sheetId="10262">
        <row r="9">
          <cell r="A9" t="str">
            <v>A</v>
          </cell>
        </row>
      </sheetData>
      <sheetData sheetId="10263">
        <row r="9">
          <cell r="A9" t="str">
            <v>A</v>
          </cell>
        </row>
      </sheetData>
      <sheetData sheetId="10264">
        <row r="9">
          <cell r="A9" t="str">
            <v>A</v>
          </cell>
        </row>
      </sheetData>
      <sheetData sheetId="10265">
        <row r="9">
          <cell r="A9" t="str">
            <v>A</v>
          </cell>
        </row>
      </sheetData>
      <sheetData sheetId="10266">
        <row r="9">
          <cell r="A9" t="str">
            <v>A</v>
          </cell>
        </row>
      </sheetData>
      <sheetData sheetId="10267">
        <row r="9">
          <cell r="A9" t="str">
            <v>A</v>
          </cell>
        </row>
      </sheetData>
      <sheetData sheetId="10268">
        <row r="9">
          <cell r="A9" t="str">
            <v>A</v>
          </cell>
        </row>
      </sheetData>
      <sheetData sheetId="10269">
        <row r="9">
          <cell r="A9" t="str">
            <v>A</v>
          </cell>
        </row>
      </sheetData>
      <sheetData sheetId="10270">
        <row r="9">
          <cell r="A9" t="str">
            <v>A</v>
          </cell>
        </row>
      </sheetData>
      <sheetData sheetId="10271">
        <row r="9">
          <cell r="A9" t="str">
            <v>A</v>
          </cell>
        </row>
      </sheetData>
      <sheetData sheetId="10272">
        <row r="9">
          <cell r="A9" t="str">
            <v>A</v>
          </cell>
        </row>
      </sheetData>
      <sheetData sheetId="10273">
        <row r="9">
          <cell r="A9" t="str">
            <v>A</v>
          </cell>
        </row>
      </sheetData>
      <sheetData sheetId="10274">
        <row r="9">
          <cell r="A9" t="str">
            <v>A</v>
          </cell>
        </row>
      </sheetData>
      <sheetData sheetId="10275">
        <row r="9">
          <cell r="A9" t="str">
            <v>A</v>
          </cell>
        </row>
      </sheetData>
      <sheetData sheetId="10276">
        <row r="9">
          <cell r="A9" t="str">
            <v>A</v>
          </cell>
        </row>
      </sheetData>
      <sheetData sheetId="10277">
        <row r="9">
          <cell r="A9" t="str">
            <v>A</v>
          </cell>
        </row>
      </sheetData>
      <sheetData sheetId="10278">
        <row r="9">
          <cell r="A9" t="str">
            <v>A</v>
          </cell>
        </row>
      </sheetData>
      <sheetData sheetId="10279">
        <row r="9">
          <cell r="A9" t="str">
            <v>A</v>
          </cell>
        </row>
      </sheetData>
      <sheetData sheetId="10280">
        <row r="9">
          <cell r="A9" t="str">
            <v>A</v>
          </cell>
        </row>
      </sheetData>
      <sheetData sheetId="10281">
        <row r="9">
          <cell r="A9" t="str">
            <v>A</v>
          </cell>
        </row>
      </sheetData>
      <sheetData sheetId="10282">
        <row r="9">
          <cell r="A9" t="str">
            <v>A</v>
          </cell>
        </row>
      </sheetData>
      <sheetData sheetId="10283">
        <row r="9">
          <cell r="A9" t="str">
            <v>A</v>
          </cell>
        </row>
      </sheetData>
      <sheetData sheetId="10284">
        <row r="9">
          <cell r="A9" t="str">
            <v>A</v>
          </cell>
        </row>
      </sheetData>
      <sheetData sheetId="10285">
        <row r="9">
          <cell r="A9" t="str">
            <v>A</v>
          </cell>
        </row>
      </sheetData>
      <sheetData sheetId="10286">
        <row r="9">
          <cell r="A9" t="str">
            <v>A</v>
          </cell>
        </row>
      </sheetData>
      <sheetData sheetId="10287">
        <row r="9">
          <cell r="A9" t="str">
            <v>A</v>
          </cell>
        </row>
      </sheetData>
      <sheetData sheetId="10288">
        <row r="9">
          <cell r="A9" t="str">
            <v>A</v>
          </cell>
        </row>
      </sheetData>
      <sheetData sheetId="10289">
        <row r="9">
          <cell r="A9" t="str">
            <v>A</v>
          </cell>
        </row>
      </sheetData>
      <sheetData sheetId="10290">
        <row r="9">
          <cell r="A9" t="str">
            <v>A</v>
          </cell>
        </row>
      </sheetData>
      <sheetData sheetId="10291">
        <row r="9">
          <cell r="A9" t="str">
            <v>A</v>
          </cell>
        </row>
      </sheetData>
      <sheetData sheetId="10292">
        <row r="9">
          <cell r="A9" t="str">
            <v>A</v>
          </cell>
        </row>
      </sheetData>
      <sheetData sheetId="10293">
        <row r="9">
          <cell r="A9" t="str">
            <v>A</v>
          </cell>
        </row>
      </sheetData>
      <sheetData sheetId="10294">
        <row r="9">
          <cell r="A9" t="str">
            <v>A</v>
          </cell>
        </row>
      </sheetData>
      <sheetData sheetId="10295">
        <row r="9">
          <cell r="A9" t="str">
            <v>A</v>
          </cell>
        </row>
      </sheetData>
      <sheetData sheetId="10296">
        <row r="9">
          <cell r="A9" t="str">
            <v>A</v>
          </cell>
        </row>
      </sheetData>
      <sheetData sheetId="10297">
        <row r="9">
          <cell r="A9" t="str">
            <v>A</v>
          </cell>
        </row>
      </sheetData>
      <sheetData sheetId="10298">
        <row r="9">
          <cell r="A9" t="str">
            <v>A</v>
          </cell>
        </row>
      </sheetData>
      <sheetData sheetId="10299">
        <row r="9">
          <cell r="A9" t="str">
            <v>A</v>
          </cell>
        </row>
      </sheetData>
      <sheetData sheetId="10300">
        <row r="9">
          <cell r="A9" t="str">
            <v>A</v>
          </cell>
        </row>
      </sheetData>
      <sheetData sheetId="10301">
        <row r="9">
          <cell r="A9" t="str">
            <v>A</v>
          </cell>
        </row>
      </sheetData>
      <sheetData sheetId="10302">
        <row r="9">
          <cell r="A9" t="str">
            <v>A</v>
          </cell>
        </row>
      </sheetData>
      <sheetData sheetId="10303">
        <row r="9">
          <cell r="A9" t="str">
            <v>A</v>
          </cell>
        </row>
      </sheetData>
      <sheetData sheetId="10304">
        <row r="9">
          <cell r="A9" t="str">
            <v>A</v>
          </cell>
        </row>
      </sheetData>
      <sheetData sheetId="10305">
        <row r="9">
          <cell r="A9" t="str">
            <v>A</v>
          </cell>
        </row>
      </sheetData>
      <sheetData sheetId="10306">
        <row r="9">
          <cell r="A9" t="str">
            <v>A</v>
          </cell>
        </row>
      </sheetData>
      <sheetData sheetId="10307">
        <row r="9">
          <cell r="A9" t="str">
            <v>A</v>
          </cell>
        </row>
      </sheetData>
      <sheetData sheetId="10308">
        <row r="9">
          <cell r="A9" t="str">
            <v>A</v>
          </cell>
        </row>
      </sheetData>
      <sheetData sheetId="10309">
        <row r="9">
          <cell r="A9" t="str">
            <v>A</v>
          </cell>
        </row>
      </sheetData>
      <sheetData sheetId="10310">
        <row r="9">
          <cell r="A9" t="str">
            <v>A</v>
          </cell>
        </row>
      </sheetData>
      <sheetData sheetId="10311">
        <row r="9">
          <cell r="A9" t="str">
            <v>A</v>
          </cell>
        </row>
      </sheetData>
      <sheetData sheetId="10312">
        <row r="9">
          <cell r="A9" t="str">
            <v>A</v>
          </cell>
        </row>
      </sheetData>
      <sheetData sheetId="10313">
        <row r="9">
          <cell r="A9" t="str">
            <v>A</v>
          </cell>
        </row>
      </sheetData>
      <sheetData sheetId="10314">
        <row r="9">
          <cell r="A9" t="str">
            <v>A</v>
          </cell>
        </row>
      </sheetData>
      <sheetData sheetId="10315">
        <row r="9">
          <cell r="A9" t="str">
            <v>A</v>
          </cell>
        </row>
      </sheetData>
      <sheetData sheetId="10316">
        <row r="9">
          <cell r="A9" t="str">
            <v>A</v>
          </cell>
        </row>
      </sheetData>
      <sheetData sheetId="10317">
        <row r="9">
          <cell r="A9" t="str">
            <v>A</v>
          </cell>
        </row>
      </sheetData>
      <sheetData sheetId="10318">
        <row r="9">
          <cell r="A9" t="str">
            <v>A</v>
          </cell>
        </row>
      </sheetData>
      <sheetData sheetId="10319">
        <row r="9">
          <cell r="A9" t="str">
            <v>A</v>
          </cell>
        </row>
      </sheetData>
      <sheetData sheetId="10320">
        <row r="9">
          <cell r="A9" t="str">
            <v>A</v>
          </cell>
        </row>
      </sheetData>
      <sheetData sheetId="10321">
        <row r="9">
          <cell r="A9" t="str">
            <v>A</v>
          </cell>
        </row>
      </sheetData>
      <sheetData sheetId="10322">
        <row r="9">
          <cell r="A9" t="str">
            <v>A</v>
          </cell>
        </row>
      </sheetData>
      <sheetData sheetId="10323">
        <row r="9">
          <cell r="A9" t="str">
            <v>A</v>
          </cell>
        </row>
      </sheetData>
      <sheetData sheetId="10324">
        <row r="9">
          <cell r="A9" t="str">
            <v>A</v>
          </cell>
        </row>
      </sheetData>
      <sheetData sheetId="10325">
        <row r="9">
          <cell r="A9" t="str">
            <v>A</v>
          </cell>
        </row>
      </sheetData>
      <sheetData sheetId="10326">
        <row r="9">
          <cell r="A9" t="str">
            <v>A</v>
          </cell>
        </row>
      </sheetData>
      <sheetData sheetId="10327">
        <row r="9">
          <cell r="A9" t="str">
            <v>A</v>
          </cell>
        </row>
      </sheetData>
      <sheetData sheetId="10328">
        <row r="9">
          <cell r="A9" t="str">
            <v>A</v>
          </cell>
        </row>
      </sheetData>
      <sheetData sheetId="10329">
        <row r="9">
          <cell r="A9" t="str">
            <v>A</v>
          </cell>
        </row>
      </sheetData>
      <sheetData sheetId="10330">
        <row r="9">
          <cell r="A9" t="str">
            <v>A</v>
          </cell>
        </row>
      </sheetData>
      <sheetData sheetId="10331">
        <row r="9">
          <cell r="A9" t="str">
            <v>A</v>
          </cell>
        </row>
      </sheetData>
      <sheetData sheetId="10332">
        <row r="9">
          <cell r="A9" t="str">
            <v>A</v>
          </cell>
        </row>
      </sheetData>
      <sheetData sheetId="10333">
        <row r="9">
          <cell r="A9" t="str">
            <v>A</v>
          </cell>
        </row>
      </sheetData>
      <sheetData sheetId="10334">
        <row r="9">
          <cell r="A9" t="str">
            <v>A</v>
          </cell>
        </row>
      </sheetData>
      <sheetData sheetId="10335">
        <row r="9">
          <cell r="A9" t="str">
            <v>A</v>
          </cell>
        </row>
      </sheetData>
      <sheetData sheetId="10336" refreshError="1"/>
      <sheetData sheetId="10337">
        <row r="9">
          <cell r="A9" t="str">
            <v>A</v>
          </cell>
        </row>
      </sheetData>
      <sheetData sheetId="10338">
        <row r="9">
          <cell r="A9" t="str">
            <v>A</v>
          </cell>
        </row>
      </sheetData>
      <sheetData sheetId="10339">
        <row r="9">
          <cell r="A9" t="str">
            <v>A</v>
          </cell>
        </row>
      </sheetData>
      <sheetData sheetId="10340">
        <row r="9">
          <cell r="A9" t="str">
            <v>A</v>
          </cell>
        </row>
      </sheetData>
      <sheetData sheetId="10341">
        <row r="9">
          <cell r="A9" t="str">
            <v>A</v>
          </cell>
        </row>
      </sheetData>
      <sheetData sheetId="10342">
        <row r="9">
          <cell r="A9" t="str">
            <v>A</v>
          </cell>
        </row>
      </sheetData>
      <sheetData sheetId="10343">
        <row r="9">
          <cell r="A9" t="str">
            <v>A</v>
          </cell>
        </row>
      </sheetData>
      <sheetData sheetId="10344">
        <row r="9">
          <cell r="A9" t="str">
            <v>A</v>
          </cell>
        </row>
      </sheetData>
      <sheetData sheetId="10345">
        <row r="9">
          <cell r="A9" t="str">
            <v>A</v>
          </cell>
        </row>
      </sheetData>
      <sheetData sheetId="10346">
        <row r="9">
          <cell r="A9" t="str">
            <v>A</v>
          </cell>
        </row>
      </sheetData>
      <sheetData sheetId="10347">
        <row r="9">
          <cell r="A9" t="str">
            <v>A</v>
          </cell>
        </row>
      </sheetData>
      <sheetData sheetId="10348">
        <row r="9">
          <cell r="A9" t="str">
            <v>A</v>
          </cell>
        </row>
      </sheetData>
      <sheetData sheetId="10349">
        <row r="9">
          <cell r="A9" t="str">
            <v>A</v>
          </cell>
        </row>
      </sheetData>
      <sheetData sheetId="10350">
        <row r="9">
          <cell r="A9" t="str">
            <v>A</v>
          </cell>
        </row>
      </sheetData>
      <sheetData sheetId="10351">
        <row r="9">
          <cell r="A9" t="str">
            <v>A</v>
          </cell>
        </row>
      </sheetData>
      <sheetData sheetId="10352">
        <row r="9">
          <cell r="A9" t="str">
            <v>A</v>
          </cell>
        </row>
      </sheetData>
      <sheetData sheetId="10353">
        <row r="9">
          <cell r="A9" t="str">
            <v>A</v>
          </cell>
        </row>
      </sheetData>
      <sheetData sheetId="10354">
        <row r="9">
          <cell r="A9" t="str">
            <v>A</v>
          </cell>
        </row>
      </sheetData>
      <sheetData sheetId="10355">
        <row r="9">
          <cell r="A9" t="str">
            <v>A</v>
          </cell>
        </row>
      </sheetData>
      <sheetData sheetId="10356">
        <row r="9">
          <cell r="A9" t="str">
            <v>A</v>
          </cell>
        </row>
      </sheetData>
      <sheetData sheetId="10357">
        <row r="9">
          <cell r="A9" t="str">
            <v>A</v>
          </cell>
        </row>
      </sheetData>
      <sheetData sheetId="10358">
        <row r="9">
          <cell r="A9" t="str">
            <v>A</v>
          </cell>
        </row>
      </sheetData>
      <sheetData sheetId="10359">
        <row r="9">
          <cell r="A9" t="str">
            <v>A</v>
          </cell>
        </row>
      </sheetData>
      <sheetData sheetId="10360">
        <row r="9">
          <cell r="A9" t="str">
            <v>A</v>
          </cell>
        </row>
      </sheetData>
      <sheetData sheetId="10361">
        <row r="9">
          <cell r="A9" t="str">
            <v>A</v>
          </cell>
        </row>
      </sheetData>
      <sheetData sheetId="10362">
        <row r="9">
          <cell r="A9" t="str">
            <v>A</v>
          </cell>
        </row>
      </sheetData>
      <sheetData sheetId="10363">
        <row r="9">
          <cell r="A9" t="str">
            <v>A</v>
          </cell>
        </row>
      </sheetData>
      <sheetData sheetId="10364">
        <row r="9">
          <cell r="A9" t="str">
            <v>A</v>
          </cell>
        </row>
      </sheetData>
      <sheetData sheetId="10365">
        <row r="9">
          <cell r="A9" t="str">
            <v>A</v>
          </cell>
        </row>
      </sheetData>
      <sheetData sheetId="10366">
        <row r="9">
          <cell r="A9" t="str">
            <v>A</v>
          </cell>
        </row>
      </sheetData>
      <sheetData sheetId="10367">
        <row r="9">
          <cell r="A9" t="str">
            <v>A</v>
          </cell>
        </row>
      </sheetData>
      <sheetData sheetId="10368">
        <row r="9">
          <cell r="A9" t="str">
            <v>A</v>
          </cell>
        </row>
      </sheetData>
      <sheetData sheetId="10369">
        <row r="9">
          <cell r="A9" t="str">
            <v>A</v>
          </cell>
        </row>
      </sheetData>
      <sheetData sheetId="10370">
        <row r="9">
          <cell r="A9" t="str">
            <v>A</v>
          </cell>
        </row>
      </sheetData>
      <sheetData sheetId="10371">
        <row r="9">
          <cell r="A9" t="str">
            <v>A</v>
          </cell>
        </row>
      </sheetData>
      <sheetData sheetId="10372">
        <row r="9">
          <cell r="A9" t="str">
            <v>A</v>
          </cell>
        </row>
      </sheetData>
      <sheetData sheetId="10373">
        <row r="9">
          <cell r="A9" t="str">
            <v>A</v>
          </cell>
        </row>
      </sheetData>
      <sheetData sheetId="10374">
        <row r="9">
          <cell r="A9" t="str">
            <v>A</v>
          </cell>
        </row>
      </sheetData>
      <sheetData sheetId="10375">
        <row r="9">
          <cell r="A9" t="str">
            <v>A</v>
          </cell>
        </row>
      </sheetData>
      <sheetData sheetId="10376">
        <row r="9">
          <cell r="A9" t="str">
            <v>A</v>
          </cell>
        </row>
      </sheetData>
      <sheetData sheetId="10377">
        <row r="9">
          <cell r="A9" t="str">
            <v>A</v>
          </cell>
        </row>
      </sheetData>
      <sheetData sheetId="10378">
        <row r="9">
          <cell r="A9" t="str">
            <v>A</v>
          </cell>
        </row>
      </sheetData>
      <sheetData sheetId="10379">
        <row r="9">
          <cell r="A9" t="str">
            <v>A</v>
          </cell>
        </row>
      </sheetData>
      <sheetData sheetId="10380">
        <row r="9">
          <cell r="A9" t="str">
            <v>A</v>
          </cell>
        </row>
      </sheetData>
      <sheetData sheetId="10381">
        <row r="9">
          <cell r="A9" t="str">
            <v>A</v>
          </cell>
        </row>
      </sheetData>
      <sheetData sheetId="10382">
        <row r="9">
          <cell r="A9" t="str">
            <v>A</v>
          </cell>
        </row>
      </sheetData>
      <sheetData sheetId="10383">
        <row r="9">
          <cell r="A9" t="str">
            <v>A</v>
          </cell>
        </row>
      </sheetData>
      <sheetData sheetId="10384">
        <row r="9">
          <cell r="A9" t="str">
            <v>A</v>
          </cell>
        </row>
      </sheetData>
      <sheetData sheetId="10385">
        <row r="9">
          <cell r="A9" t="str">
            <v>A</v>
          </cell>
        </row>
      </sheetData>
      <sheetData sheetId="10386">
        <row r="9">
          <cell r="A9" t="str">
            <v>A</v>
          </cell>
        </row>
      </sheetData>
      <sheetData sheetId="10387">
        <row r="9">
          <cell r="A9" t="str">
            <v>A</v>
          </cell>
        </row>
      </sheetData>
      <sheetData sheetId="10388">
        <row r="9">
          <cell r="A9" t="str">
            <v>A</v>
          </cell>
        </row>
      </sheetData>
      <sheetData sheetId="10389">
        <row r="9">
          <cell r="A9" t="str">
            <v>A</v>
          </cell>
        </row>
      </sheetData>
      <sheetData sheetId="10390">
        <row r="9">
          <cell r="A9" t="str">
            <v>A</v>
          </cell>
        </row>
      </sheetData>
      <sheetData sheetId="10391">
        <row r="9">
          <cell r="A9" t="str">
            <v>A</v>
          </cell>
        </row>
      </sheetData>
      <sheetData sheetId="10392">
        <row r="9">
          <cell r="A9" t="str">
            <v>A</v>
          </cell>
        </row>
      </sheetData>
      <sheetData sheetId="10393">
        <row r="9">
          <cell r="A9" t="str">
            <v>A</v>
          </cell>
        </row>
      </sheetData>
      <sheetData sheetId="10394">
        <row r="9">
          <cell r="A9" t="str">
            <v>A</v>
          </cell>
        </row>
      </sheetData>
      <sheetData sheetId="10395">
        <row r="9">
          <cell r="A9" t="str">
            <v>A</v>
          </cell>
        </row>
      </sheetData>
      <sheetData sheetId="10396">
        <row r="9">
          <cell r="A9" t="str">
            <v>A</v>
          </cell>
        </row>
      </sheetData>
      <sheetData sheetId="10397" refreshError="1"/>
      <sheetData sheetId="10398" refreshError="1"/>
      <sheetData sheetId="10399" refreshError="1"/>
      <sheetData sheetId="10400">
        <row r="9">
          <cell r="A9" t="str">
            <v>A</v>
          </cell>
        </row>
      </sheetData>
      <sheetData sheetId="10401">
        <row r="9">
          <cell r="A9" t="str">
            <v>A</v>
          </cell>
        </row>
      </sheetData>
      <sheetData sheetId="10402">
        <row r="9">
          <cell r="A9" t="str">
            <v>A</v>
          </cell>
        </row>
      </sheetData>
      <sheetData sheetId="10403">
        <row r="9">
          <cell r="A9" t="str">
            <v>A</v>
          </cell>
        </row>
      </sheetData>
      <sheetData sheetId="10404">
        <row r="9">
          <cell r="A9" t="str">
            <v>A</v>
          </cell>
        </row>
      </sheetData>
      <sheetData sheetId="10405">
        <row r="9">
          <cell r="A9" t="str">
            <v>A</v>
          </cell>
        </row>
      </sheetData>
      <sheetData sheetId="10406">
        <row r="9">
          <cell r="A9" t="str">
            <v>A</v>
          </cell>
        </row>
      </sheetData>
      <sheetData sheetId="10407">
        <row r="9">
          <cell r="A9" t="str">
            <v>A</v>
          </cell>
        </row>
      </sheetData>
      <sheetData sheetId="10408">
        <row r="9">
          <cell r="A9" t="str">
            <v>A</v>
          </cell>
        </row>
      </sheetData>
      <sheetData sheetId="10409">
        <row r="9">
          <cell r="A9" t="str">
            <v>A</v>
          </cell>
        </row>
      </sheetData>
      <sheetData sheetId="10410">
        <row r="9">
          <cell r="A9" t="str">
            <v>A</v>
          </cell>
        </row>
      </sheetData>
      <sheetData sheetId="10411">
        <row r="9">
          <cell r="A9" t="str">
            <v>A</v>
          </cell>
        </row>
      </sheetData>
      <sheetData sheetId="10412">
        <row r="9">
          <cell r="A9" t="str">
            <v>A</v>
          </cell>
        </row>
      </sheetData>
      <sheetData sheetId="10413">
        <row r="9">
          <cell r="A9" t="str">
            <v>A</v>
          </cell>
        </row>
      </sheetData>
      <sheetData sheetId="10414">
        <row r="9">
          <cell r="A9" t="str">
            <v>A</v>
          </cell>
        </row>
      </sheetData>
      <sheetData sheetId="10415">
        <row r="9">
          <cell r="A9" t="str">
            <v>A</v>
          </cell>
        </row>
      </sheetData>
      <sheetData sheetId="10416">
        <row r="9">
          <cell r="A9" t="str">
            <v>A</v>
          </cell>
        </row>
      </sheetData>
      <sheetData sheetId="10417">
        <row r="9">
          <cell r="A9" t="str">
            <v>A</v>
          </cell>
        </row>
      </sheetData>
      <sheetData sheetId="10418">
        <row r="9">
          <cell r="A9" t="str">
            <v>A</v>
          </cell>
        </row>
      </sheetData>
      <sheetData sheetId="10419">
        <row r="9">
          <cell r="A9" t="str">
            <v>A</v>
          </cell>
        </row>
      </sheetData>
      <sheetData sheetId="10420">
        <row r="9">
          <cell r="A9" t="str">
            <v>A</v>
          </cell>
        </row>
      </sheetData>
      <sheetData sheetId="10421">
        <row r="9">
          <cell r="A9" t="str">
            <v>A</v>
          </cell>
        </row>
      </sheetData>
      <sheetData sheetId="10422">
        <row r="9">
          <cell r="A9" t="str">
            <v>A</v>
          </cell>
        </row>
      </sheetData>
      <sheetData sheetId="10423">
        <row r="9">
          <cell r="A9" t="str">
            <v>A</v>
          </cell>
        </row>
      </sheetData>
      <sheetData sheetId="10424">
        <row r="9">
          <cell r="A9" t="str">
            <v>A</v>
          </cell>
        </row>
      </sheetData>
      <sheetData sheetId="10425">
        <row r="9">
          <cell r="A9" t="str">
            <v>A</v>
          </cell>
        </row>
      </sheetData>
      <sheetData sheetId="10426">
        <row r="9">
          <cell r="A9" t="str">
            <v>A</v>
          </cell>
        </row>
      </sheetData>
      <sheetData sheetId="10427" refreshError="1"/>
      <sheetData sheetId="10428">
        <row r="9">
          <cell r="A9" t="str">
            <v>A</v>
          </cell>
        </row>
      </sheetData>
      <sheetData sheetId="10429">
        <row r="9">
          <cell r="A9" t="str">
            <v>A</v>
          </cell>
        </row>
      </sheetData>
      <sheetData sheetId="10430">
        <row r="9">
          <cell r="A9" t="str">
            <v>A</v>
          </cell>
        </row>
      </sheetData>
      <sheetData sheetId="10431">
        <row r="9">
          <cell r="A9" t="str">
            <v>A</v>
          </cell>
        </row>
      </sheetData>
      <sheetData sheetId="10432">
        <row r="9">
          <cell r="A9" t="str">
            <v>A</v>
          </cell>
        </row>
      </sheetData>
      <sheetData sheetId="10433">
        <row r="9">
          <cell r="A9" t="str">
            <v>A</v>
          </cell>
        </row>
      </sheetData>
      <sheetData sheetId="10434">
        <row r="9">
          <cell r="A9" t="str">
            <v>A</v>
          </cell>
        </row>
      </sheetData>
      <sheetData sheetId="10435">
        <row r="9">
          <cell r="A9" t="str">
            <v>A</v>
          </cell>
        </row>
      </sheetData>
      <sheetData sheetId="10436">
        <row r="9">
          <cell r="A9" t="str">
            <v>A</v>
          </cell>
        </row>
      </sheetData>
      <sheetData sheetId="10437">
        <row r="9">
          <cell r="A9" t="str">
            <v>A</v>
          </cell>
        </row>
      </sheetData>
      <sheetData sheetId="10438">
        <row r="9">
          <cell r="A9" t="str">
            <v>A</v>
          </cell>
        </row>
      </sheetData>
      <sheetData sheetId="10439">
        <row r="9">
          <cell r="A9" t="str">
            <v>A</v>
          </cell>
        </row>
      </sheetData>
      <sheetData sheetId="10440">
        <row r="9">
          <cell r="A9" t="str">
            <v>A</v>
          </cell>
        </row>
      </sheetData>
      <sheetData sheetId="10441">
        <row r="9">
          <cell r="A9" t="str">
            <v>A</v>
          </cell>
        </row>
      </sheetData>
      <sheetData sheetId="10442">
        <row r="9">
          <cell r="A9" t="str">
            <v>A</v>
          </cell>
        </row>
      </sheetData>
      <sheetData sheetId="10443">
        <row r="9">
          <cell r="A9" t="str">
            <v>A</v>
          </cell>
        </row>
      </sheetData>
      <sheetData sheetId="10444">
        <row r="9">
          <cell r="A9" t="str">
            <v>A</v>
          </cell>
        </row>
      </sheetData>
      <sheetData sheetId="10445">
        <row r="9">
          <cell r="A9" t="str">
            <v>A</v>
          </cell>
        </row>
      </sheetData>
      <sheetData sheetId="10446">
        <row r="9">
          <cell r="A9" t="str">
            <v>A</v>
          </cell>
        </row>
      </sheetData>
      <sheetData sheetId="10447">
        <row r="9">
          <cell r="A9" t="str">
            <v>A</v>
          </cell>
        </row>
      </sheetData>
      <sheetData sheetId="10448">
        <row r="9">
          <cell r="A9" t="str">
            <v>A</v>
          </cell>
        </row>
      </sheetData>
      <sheetData sheetId="10449">
        <row r="9">
          <cell r="A9" t="str">
            <v>A</v>
          </cell>
        </row>
      </sheetData>
      <sheetData sheetId="10450">
        <row r="9">
          <cell r="A9" t="str">
            <v>A</v>
          </cell>
        </row>
      </sheetData>
      <sheetData sheetId="10451">
        <row r="9">
          <cell r="A9" t="str">
            <v>A</v>
          </cell>
        </row>
      </sheetData>
      <sheetData sheetId="10452">
        <row r="9">
          <cell r="A9" t="str">
            <v>A</v>
          </cell>
        </row>
      </sheetData>
      <sheetData sheetId="10453">
        <row r="9">
          <cell r="A9" t="str">
            <v>A</v>
          </cell>
        </row>
      </sheetData>
      <sheetData sheetId="10454">
        <row r="9">
          <cell r="A9" t="str">
            <v>A</v>
          </cell>
        </row>
      </sheetData>
      <sheetData sheetId="10455">
        <row r="9">
          <cell r="A9" t="str">
            <v>A</v>
          </cell>
        </row>
      </sheetData>
      <sheetData sheetId="10456">
        <row r="9">
          <cell r="A9" t="str">
            <v>A</v>
          </cell>
        </row>
      </sheetData>
      <sheetData sheetId="10457">
        <row r="9">
          <cell r="A9" t="str">
            <v>A</v>
          </cell>
        </row>
      </sheetData>
      <sheetData sheetId="10458">
        <row r="9">
          <cell r="A9" t="str">
            <v>A</v>
          </cell>
        </row>
      </sheetData>
      <sheetData sheetId="10459">
        <row r="9">
          <cell r="A9" t="str">
            <v>A</v>
          </cell>
        </row>
      </sheetData>
      <sheetData sheetId="10460">
        <row r="9">
          <cell r="A9" t="str">
            <v>A</v>
          </cell>
        </row>
      </sheetData>
      <sheetData sheetId="10461">
        <row r="9">
          <cell r="A9" t="str">
            <v>A</v>
          </cell>
        </row>
      </sheetData>
      <sheetData sheetId="10462">
        <row r="9">
          <cell r="A9" t="str">
            <v>A</v>
          </cell>
        </row>
      </sheetData>
      <sheetData sheetId="10463">
        <row r="9">
          <cell r="A9" t="str">
            <v>A</v>
          </cell>
        </row>
      </sheetData>
      <sheetData sheetId="10464">
        <row r="9">
          <cell r="A9" t="str">
            <v>A</v>
          </cell>
        </row>
      </sheetData>
      <sheetData sheetId="10465">
        <row r="9">
          <cell r="A9" t="str">
            <v>A</v>
          </cell>
        </row>
      </sheetData>
      <sheetData sheetId="10466">
        <row r="9">
          <cell r="A9" t="str">
            <v>A</v>
          </cell>
        </row>
      </sheetData>
      <sheetData sheetId="10467">
        <row r="9">
          <cell r="A9" t="str">
            <v>A</v>
          </cell>
        </row>
      </sheetData>
      <sheetData sheetId="10468">
        <row r="9">
          <cell r="A9" t="str">
            <v>A</v>
          </cell>
        </row>
      </sheetData>
      <sheetData sheetId="10469">
        <row r="9">
          <cell r="A9" t="str">
            <v>A</v>
          </cell>
        </row>
      </sheetData>
      <sheetData sheetId="10470">
        <row r="9">
          <cell r="A9" t="str">
            <v>A</v>
          </cell>
        </row>
      </sheetData>
      <sheetData sheetId="10471">
        <row r="9">
          <cell r="A9" t="str">
            <v>A</v>
          </cell>
        </row>
      </sheetData>
      <sheetData sheetId="10472">
        <row r="9">
          <cell r="A9" t="str">
            <v>A</v>
          </cell>
        </row>
      </sheetData>
      <sheetData sheetId="10473">
        <row r="9">
          <cell r="A9" t="str">
            <v>A</v>
          </cell>
        </row>
      </sheetData>
      <sheetData sheetId="10474">
        <row r="9">
          <cell r="A9" t="str">
            <v>A</v>
          </cell>
        </row>
      </sheetData>
      <sheetData sheetId="10475">
        <row r="9">
          <cell r="A9" t="str">
            <v>A</v>
          </cell>
        </row>
      </sheetData>
      <sheetData sheetId="10476">
        <row r="9">
          <cell r="A9" t="str">
            <v>A</v>
          </cell>
        </row>
      </sheetData>
      <sheetData sheetId="10477">
        <row r="9">
          <cell r="A9" t="str">
            <v>A</v>
          </cell>
        </row>
      </sheetData>
      <sheetData sheetId="10478">
        <row r="9">
          <cell r="A9" t="str">
            <v>A</v>
          </cell>
        </row>
      </sheetData>
      <sheetData sheetId="10479">
        <row r="9">
          <cell r="A9" t="str">
            <v>A</v>
          </cell>
        </row>
      </sheetData>
      <sheetData sheetId="10480">
        <row r="9">
          <cell r="A9" t="str">
            <v>A</v>
          </cell>
        </row>
      </sheetData>
      <sheetData sheetId="10481">
        <row r="9">
          <cell r="A9" t="str">
            <v>A</v>
          </cell>
        </row>
      </sheetData>
      <sheetData sheetId="10482">
        <row r="9">
          <cell r="A9" t="str">
            <v>A</v>
          </cell>
        </row>
      </sheetData>
      <sheetData sheetId="10483">
        <row r="9">
          <cell r="A9" t="str">
            <v>A</v>
          </cell>
        </row>
      </sheetData>
      <sheetData sheetId="10484">
        <row r="9">
          <cell r="A9" t="str">
            <v>A</v>
          </cell>
        </row>
      </sheetData>
      <sheetData sheetId="10485">
        <row r="9">
          <cell r="A9" t="str">
            <v>A</v>
          </cell>
        </row>
      </sheetData>
      <sheetData sheetId="10486">
        <row r="9">
          <cell r="A9" t="str">
            <v>A</v>
          </cell>
        </row>
      </sheetData>
      <sheetData sheetId="10487">
        <row r="9">
          <cell r="A9" t="str">
            <v>A</v>
          </cell>
        </row>
      </sheetData>
      <sheetData sheetId="10488">
        <row r="9">
          <cell r="A9" t="str">
            <v>A</v>
          </cell>
        </row>
      </sheetData>
      <sheetData sheetId="10489">
        <row r="9">
          <cell r="A9" t="str">
            <v>A</v>
          </cell>
        </row>
      </sheetData>
      <sheetData sheetId="10490">
        <row r="9">
          <cell r="A9" t="str">
            <v>A</v>
          </cell>
        </row>
      </sheetData>
      <sheetData sheetId="10491">
        <row r="9">
          <cell r="A9" t="str">
            <v>A</v>
          </cell>
        </row>
      </sheetData>
      <sheetData sheetId="10492">
        <row r="9">
          <cell r="A9" t="str">
            <v>A</v>
          </cell>
        </row>
      </sheetData>
      <sheetData sheetId="10493">
        <row r="9">
          <cell r="A9" t="str">
            <v>A</v>
          </cell>
        </row>
      </sheetData>
      <sheetData sheetId="10494">
        <row r="9">
          <cell r="A9" t="str">
            <v>A</v>
          </cell>
        </row>
      </sheetData>
      <sheetData sheetId="10495">
        <row r="9">
          <cell r="A9" t="str">
            <v>A</v>
          </cell>
        </row>
      </sheetData>
      <sheetData sheetId="10496">
        <row r="9">
          <cell r="A9" t="str">
            <v>A</v>
          </cell>
        </row>
      </sheetData>
      <sheetData sheetId="10497">
        <row r="9">
          <cell r="A9" t="str">
            <v>A</v>
          </cell>
        </row>
      </sheetData>
      <sheetData sheetId="10498">
        <row r="9">
          <cell r="A9" t="str">
            <v>A</v>
          </cell>
        </row>
      </sheetData>
      <sheetData sheetId="10499">
        <row r="9">
          <cell r="A9" t="str">
            <v>A</v>
          </cell>
        </row>
      </sheetData>
      <sheetData sheetId="10500">
        <row r="9">
          <cell r="A9" t="str">
            <v>A</v>
          </cell>
        </row>
      </sheetData>
      <sheetData sheetId="10501">
        <row r="9">
          <cell r="A9" t="str">
            <v>A</v>
          </cell>
        </row>
      </sheetData>
      <sheetData sheetId="10502">
        <row r="9">
          <cell r="A9" t="str">
            <v>A</v>
          </cell>
        </row>
      </sheetData>
      <sheetData sheetId="10503">
        <row r="9">
          <cell r="A9" t="str">
            <v>A</v>
          </cell>
        </row>
      </sheetData>
      <sheetData sheetId="10504">
        <row r="9">
          <cell r="A9" t="str">
            <v>A</v>
          </cell>
        </row>
      </sheetData>
      <sheetData sheetId="10505">
        <row r="9">
          <cell r="A9" t="str">
            <v>A</v>
          </cell>
        </row>
      </sheetData>
      <sheetData sheetId="10506">
        <row r="9">
          <cell r="A9" t="str">
            <v>A</v>
          </cell>
        </row>
      </sheetData>
      <sheetData sheetId="10507">
        <row r="9">
          <cell r="A9" t="str">
            <v>A</v>
          </cell>
        </row>
      </sheetData>
      <sheetData sheetId="10508">
        <row r="9">
          <cell r="A9" t="str">
            <v>A</v>
          </cell>
        </row>
      </sheetData>
      <sheetData sheetId="10509">
        <row r="9">
          <cell r="A9" t="str">
            <v>A</v>
          </cell>
        </row>
      </sheetData>
      <sheetData sheetId="10510">
        <row r="9">
          <cell r="A9" t="str">
            <v>A</v>
          </cell>
        </row>
      </sheetData>
      <sheetData sheetId="10511">
        <row r="9">
          <cell r="A9" t="str">
            <v>A</v>
          </cell>
        </row>
      </sheetData>
      <sheetData sheetId="10512">
        <row r="9">
          <cell r="A9" t="str">
            <v>A</v>
          </cell>
        </row>
      </sheetData>
      <sheetData sheetId="10513">
        <row r="9">
          <cell r="A9" t="str">
            <v>A</v>
          </cell>
        </row>
      </sheetData>
      <sheetData sheetId="10514">
        <row r="9">
          <cell r="A9" t="str">
            <v>A</v>
          </cell>
        </row>
      </sheetData>
      <sheetData sheetId="10515">
        <row r="9">
          <cell r="A9" t="str">
            <v>A</v>
          </cell>
        </row>
      </sheetData>
      <sheetData sheetId="10516">
        <row r="9">
          <cell r="A9" t="str">
            <v>A</v>
          </cell>
        </row>
      </sheetData>
      <sheetData sheetId="10517">
        <row r="9">
          <cell r="A9" t="str">
            <v>A</v>
          </cell>
        </row>
      </sheetData>
      <sheetData sheetId="10518">
        <row r="9">
          <cell r="A9" t="str">
            <v>A</v>
          </cell>
        </row>
      </sheetData>
      <sheetData sheetId="10519">
        <row r="9">
          <cell r="A9" t="str">
            <v>A</v>
          </cell>
        </row>
      </sheetData>
      <sheetData sheetId="10520">
        <row r="9">
          <cell r="A9" t="str">
            <v>A</v>
          </cell>
        </row>
      </sheetData>
      <sheetData sheetId="10521">
        <row r="9">
          <cell r="A9" t="str">
            <v>A</v>
          </cell>
        </row>
      </sheetData>
      <sheetData sheetId="10522">
        <row r="9">
          <cell r="A9" t="str">
            <v>A</v>
          </cell>
        </row>
      </sheetData>
      <sheetData sheetId="10523">
        <row r="9">
          <cell r="A9" t="str">
            <v>A</v>
          </cell>
        </row>
      </sheetData>
      <sheetData sheetId="10524">
        <row r="9">
          <cell r="A9" t="str">
            <v>A</v>
          </cell>
        </row>
      </sheetData>
      <sheetData sheetId="10525">
        <row r="9">
          <cell r="A9" t="str">
            <v>A</v>
          </cell>
        </row>
      </sheetData>
      <sheetData sheetId="10526">
        <row r="9">
          <cell r="A9" t="str">
            <v>A</v>
          </cell>
        </row>
      </sheetData>
      <sheetData sheetId="10527">
        <row r="9">
          <cell r="A9" t="str">
            <v>A</v>
          </cell>
        </row>
      </sheetData>
      <sheetData sheetId="10528">
        <row r="9">
          <cell r="A9" t="str">
            <v>A</v>
          </cell>
        </row>
      </sheetData>
      <sheetData sheetId="10529">
        <row r="9">
          <cell r="A9" t="str">
            <v>A</v>
          </cell>
        </row>
      </sheetData>
      <sheetData sheetId="10530">
        <row r="9">
          <cell r="A9" t="str">
            <v>A</v>
          </cell>
        </row>
      </sheetData>
      <sheetData sheetId="10531">
        <row r="9">
          <cell r="A9" t="str">
            <v>A</v>
          </cell>
        </row>
      </sheetData>
      <sheetData sheetId="10532">
        <row r="9">
          <cell r="A9" t="str">
            <v>A</v>
          </cell>
        </row>
      </sheetData>
      <sheetData sheetId="10533">
        <row r="9">
          <cell r="A9" t="str">
            <v>A</v>
          </cell>
        </row>
      </sheetData>
      <sheetData sheetId="10534">
        <row r="9">
          <cell r="A9" t="str">
            <v>A</v>
          </cell>
        </row>
      </sheetData>
      <sheetData sheetId="10535">
        <row r="9">
          <cell r="A9" t="str">
            <v>A</v>
          </cell>
        </row>
      </sheetData>
      <sheetData sheetId="10536">
        <row r="9">
          <cell r="A9" t="str">
            <v>A</v>
          </cell>
        </row>
      </sheetData>
      <sheetData sheetId="10537">
        <row r="9">
          <cell r="A9" t="str">
            <v>A</v>
          </cell>
        </row>
      </sheetData>
      <sheetData sheetId="10538">
        <row r="9">
          <cell r="A9" t="str">
            <v>A</v>
          </cell>
        </row>
      </sheetData>
      <sheetData sheetId="10539">
        <row r="9">
          <cell r="A9" t="str">
            <v>A</v>
          </cell>
        </row>
      </sheetData>
      <sheetData sheetId="10540">
        <row r="9">
          <cell r="A9" t="str">
            <v>A</v>
          </cell>
        </row>
      </sheetData>
      <sheetData sheetId="10541">
        <row r="9">
          <cell r="A9" t="str">
            <v>A</v>
          </cell>
        </row>
      </sheetData>
      <sheetData sheetId="10542">
        <row r="9">
          <cell r="A9" t="str">
            <v>A</v>
          </cell>
        </row>
      </sheetData>
      <sheetData sheetId="10543">
        <row r="9">
          <cell r="A9" t="str">
            <v>A</v>
          </cell>
        </row>
      </sheetData>
      <sheetData sheetId="10544">
        <row r="9">
          <cell r="A9" t="str">
            <v>A</v>
          </cell>
        </row>
      </sheetData>
      <sheetData sheetId="10545">
        <row r="9">
          <cell r="A9" t="str">
            <v>A</v>
          </cell>
        </row>
      </sheetData>
      <sheetData sheetId="10546">
        <row r="9">
          <cell r="A9" t="str">
            <v>A</v>
          </cell>
        </row>
      </sheetData>
      <sheetData sheetId="10547">
        <row r="9">
          <cell r="A9" t="str">
            <v>A</v>
          </cell>
        </row>
      </sheetData>
      <sheetData sheetId="10548">
        <row r="9">
          <cell r="A9" t="str">
            <v>A</v>
          </cell>
        </row>
      </sheetData>
      <sheetData sheetId="10549">
        <row r="9">
          <cell r="A9" t="str">
            <v>A</v>
          </cell>
        </row>
      </sheetData>
      <sheetData sheetId="10550">
        <row r="9">
          <cell r="A9" t="str">
            <v>A</v>
          </cell>
        </row>
      </sheetData>
      <sheetData sheetId="10551">
        <row r="9">
          <cell r="A9" t="str">
            <v>A</v>
          </cell>
        </row>
      </sheetData>
      <sheetData sheetId="10552">
        <row r="9">
          <cell r="A9" t="str">
            <v>A</v>
          </cell>
        </row>
      </sheetData>
      <sheetData sheetId="10553">
        <row r="9">
          <cell r="A9" t="str">
            <v>A</v>
          </cell>
        </row>
      </sheetData>
      <sheetData sheetId="10554">
        <row r="9">
          <cell r="A9" t="str">
            <v>A</v>
          </cell>
        </row>
      </sheetData>
      <sheetData sheetId="10555">
        <row r="9">
          <cell r="A9" t="str">
            <v>A</v>
          </cell>
        </row>
      </sheetData>
      <sheetData sheetId="10556">
        <row r="9">
          <cell r="A9" t="str">
            <v>A</v>
          </cell>
        </row>
      </sheetData>
      <sheetData sheetId="10557">
        <row r="9">
          <cell r="A9" t="str">
            <v>A</v>
          </cell>
        </row>
      </sheetData>
      <sheetData sheetId="10558">
        <row r="9">
          <cell r="A9" t="str">
            <v>A</v>
          </cell>
        </row>
      </sheetData>
      <sheetData sheetId="10559">
        <row r="9">
          <cell r="A9" t="str">
            <v>A</v>
          </cell>
        </row>
      </sheetData>
      <sheetData sheetId="10560">
        <row r="9">
          <cell r="A9" t="str">
            <v>A</v>
          </cell>
        </row>
      </sheetData>
      <sheetData sheetId="10561">
        <row r="9">
          <cell r="A9" t="str">
            <v>A</v>
          </cell>
        </row>
      </sheetData>
      <sheetData sheetId="10562">
        <row r="9">
          <cell r="A9" t="str">
            <v>A</v>
          </cell>
        </row>
      </sheetData>
      <sheetData sheetId="10563">
        <row r="9">
          <cell r="A9" t="str">
            <v>A</v>
          </cell>
        </row>
      </sheetData>
      <sheetData sheetId="10564">
        <row r="9">
          <cell r="A9" t="str">
            <v>A</v>
          </cell>
        </row>
      </sheetData>
      <sheetData sheetId="10565">
        <row r="9">
          <cell r="A9" t="str">
            <v>A</v>
          </cell>
        </row>
      </sheetData>
      <sheetData sheetId="10566">
        <row r="9">
          <cell r="A9" t="str">
            <v>A</v>
          </cell>
        </row>
      </sheetData>
      <sheetData sheetId="10567">
        <row r="9">
          <cell r="A9" t="str">
            <v>A</v>
          </cell>
        </row>
      </sheetData>
      <sheetData sheetId="10568">
        <row r="9">
          <cell r="A9" t="str">
            <v>A</v>
          </cell>
        </row>
      </sheetData>
      <sheetData sheetId="10569">
        <row r="9">
          <cell r="A9" t="str">
            <v>A</v>
          </cell>
        </row>
      </sheetData>
      <sheetData sheetId="10570">
        <row r="9">
          <cell r="A9" t="str">
            <v>A</v>
          </cell>
        </row>
      </sheetData>
      <sheetData sheetId="10571">
        <row r="9">
          <cell r="A9" t="str">
            <v>A</v>
          </cell>
        </row>
      </sheetData>
      <sheetData sheetId="10572">
        <row r="9">
          <cell r="A9" t="str">
            <v>A</v>
          </cell>
        </row>
      </sheetData>
      <sheetData sheetId="10573">
        <row r="9">
          <cell r="A9" t="str">
            <v>A</v>
          </cell>
        </row>
      </sheetData>
      <sheetData sheetId="10574">
        <row r="9">
          <cell r="A9" t="str">
            <v>A</v>
          </cell>
        </row>
      </sheetData>
      <sheetData sheetId="10575">
        <row r="9">
          <cell r="A9" t="str">
            <v>A</v>
          </cell>
        </row>
      </sheetData>
      <sheetData sheetId="10576">
        <row r="9">
          <cell r="A9" t="str">
            <v>A</v>
          </cell>
        </row>
      </sheetData>
      <sheetData sheetId="10577">
        <row r="9">
          <cell r="A9" t="str">
            <v>A</v>
          </cell>
        </row>
      </sheetData>
      <sheetData sheetId="10578">
        <row r="9">
          <cell r="A9" t="str">
            <v>A</v>
          </cell>
        </row>
      </sheetData>
      <sheetData sheetId="10579">
        <row r="9">
          <cell r="A9" t="str">
            <v>A</v>
          </cell>
        </row>
      </sheetData>
      <sheetData sheetId="10580">
        <row r="9">
          <cell r="A9" t="str">
            <v>A</v>
          </cell>
        </row>
      </sheetData>
      <sheetData sheetId="10581">
        <row r="9">
          <cell r="A9" t="str">
            <v>A</v>
          </cell>
        </row>
      </sheetData>
      <sheetData sheetId="10582">
        <row r="9">
          <cell r="A9" t="str">
            <v>A</v>
          </cell>
        </row>
      </sheetData>
      <sheetData sheetId="10583">
        <row r="9">
          <cell r="A9" t="str">
            <v>A</v>
          </cell>
        </row>
      </sheetData>
      <sheetData sheetId="10584">
        <row r="9">
          <cell r="A9" t="str">
            <v>A</v>
          </cell>
        </row>
      </sheetData>
      <sheetData sheetId="10585">
        <row r="9">
          <cell r="A9" t="str">
            <v>A</v>
          </cell>
        </row>
      </sheetData>
      <sheetData sheetId="10586">
        <row r="9">
          <cell r="A9" t="str">
            <v>A</v>
          </cell>
        </row>
      </sheetData>
      <sheetData sheetId="10587">
        <row r="9">
          <cell r="A9" t="str">
            <v>A</v>
          </cell>
        </row>
      </sheetData>
      <sheetData sheetId="10588">
        <row r="9">
          <cell r="A9" t="str">
            <v>A</v>
          </cell>
        </row>
      </sheetData>
      <sheetData sheetId="10589">
        <row r="9">
          <cell r="A9" t="str">
            <v>A</v>
          </cell>
        </row>
      </sheetData>
      <sheetData sheetId="10590">
        <row r="9">
          <cell r="A9" t="str">
            <v>A</v>
          </cell>
        </row>
      </sheetData>
      <sheetData sheetId="10591">
        <row r="9">
          <cell r="A9" t="str">
            <v>A</v>
          </cell>
        </row>
      </sheetData>
      <sheetData sheetId="10592">
        <row r="9">
          <cell r="A9" t="str">
            <v>A</v>
          </cell>
        </row>
      </sheetData>
      <sheetData sheetId="10593">
        <row r="9">
          <cell r="A9" t="str">
            <v>A</v>
          </cell>
        </row>
      </sheetData>
      <sheetData sheetId="10594">
        <row r="9">
          <cell r="A9" t="str">
            <v>A</v>
          </cell>
        </row>
      </sheetData>
      <sheetData sheetId="10595">
        <row r="9">
          <cell r="A9" t="str">
            <v>A</v>
          </cell>
        </row>
      </sheetData>
      <sheetData sheetId="10596">
        <row r="9">
          <cell r="A9" t="str">
            <v>A</v>
          </cell>
        </row>
      </sheetData>
      <sheetData sheetId="10597">
        <row r="9">
          <cell r="A9" t="str">
            <v>A</v>
          </cell>
        </row>
      </sheetData>
      <sheetData sheetId="10598">
        <row r="9">
          <cell r="A9" t="str">
            <v>A</v>
          </cell>
        </row>
      </sheetData>
      <sheetData sheetId="10599">
        <row r="9">
          <cell r="A9" t="str">
            <v>A</v>
          </cell>
        </row>
      </sheetData>
      <sheetData sheetId="10600">
        <row r="9">
          <cell r="A9" t="str">
            <v>A</v>
          </cell>
        </row>
      </sheetData>
      <sheetData sheetId="10601">
        <row r="9">
          <cell r="A9" t="str">
            <v>A</v>
          </cell>
        </row>
      </sheetData>
      <sheetData sheetId="10602">
        <row r="9">
          <cell r="A9" t="str">
            <v>A</v>
          </cell>
        </row>
      </sheetData>
      <sheetData sheetId="10603">
        <row r="9">
          <cell r="A9" t="str">
            <v>A</v>
          </cell>
        </row>
      </sheetData>
      <sheetData sheetId="10604">
        <row r="9">
          <cell r="A9" t="str">
            <v>A</v>
          </cell>
        </row>
      </sheetData>
      <sheetData sheetId="10605">
        <row r="9">
          <cell r="A9" t="str">
            <v>A</v>
          </cell>
        </row>
      </sheetData>
      <sheetData sheetId="10606">
        <row r="9">
          <cell r="A9" t="str">
            <v>A</v>
          </cell>
        </row>
      </sheetData>
      <sheetData sheetId="10607">
        <row r="9">
          <cell r="A9" t="str">
            <v>A</v>
          </cell>
        </row>
      </sheetData>
      <sheetData sheetId="10608">
        <row r="9">
          <cell r="A9" t="str">
            <v>A</v>
          </cell>
        </row>
      </sheetData>
      <sheetData sheetId="10609">
        <row r="9">
          <cell r="A9" t="str">
            <v>A</v>
          </cell>
        </row>
      </sheetData>
      <sheetData sheetId="10610">
        <row r="9">
          <cell r="A9" t="str">
            <v>A</v>
          </cell>
        </row>
      </sheetData>
      <sheetData sheetId="10611">
        <row r="9">
          <cell r="A9" t="str">
            <v>A</v>
          </cell>
        </row>
      </sheetData>
      <sheetData sheetId="10612">
        <row r="9">
          <cell r="A9" t="str">
            <v>A</v>
          </cell>
        </row>
      </sheetData>
      <sheetData sheetId="10613">
        <row r="9">
          <cell r="A9" t="str">
            <v>A</v>
          </cell>
        </row>
      </sheetData>
      <sheetData sheetId="10614">
        <row r="9">
          <cell r="A9" t="str">
            <v>A</v>
          </cell>
        </row>
      </sheetData>
      <sheetData sheetId="10615">
        <row r="9">
          <cell r="A9" t="str">
            <v>A</v>
          </cell>
        </row>
      </sheetData>
      <sheetData sheetId="10616">
        <row r="9">
          <cell r="A9" t="str">
            <v>A</v>
          </cell>
        </row>
      </sheetData>
      <sheetData sheetId="10617">
        <row r="9">
          <cell r="A9" t="str">
            <v>A</v>
          </cell>
        </row>
      </sheetData>
      <sheetData sheetId="10618">
        <row r="9">
          <cell r="A9" t="str">
            <v>A</v>
          </cell>
        </row>
      </sheetData>
      <sheetData sheetId="10619">
        <row r="9">
          <cell r="A9" t="str">
            <v>A</v>
          </cell>
        </row>
      </sheetData>
      <sheetData sheetId="10620">
        <row r="9">
          <cell r="A9" t="str">
            <v>A</v>
          </cell>
        </row>
      </sheetData>
      <sheetData sheetId="10621">
        <row r="9">
          <cell r="A9" t="str">
            <v>A</v>
          </cell>
        </row>
      </sheetData>
      <sheetData sheetId="10622">
        <row r="9">
          <cell r="A9" t="str">
            <v>A</v>
          </cell>
        </row>
      </sheetData>
      <sheetData sheetId="10623">
        <row r="9">
          <cell r="A9" t="str">
            <v>A</v>
          </cell>
        </row>
      </sheetData>
      <sheetData sheetId="10624">
        <row r="9">
          <cell r="A9" t="str">
            <v>A</v>
          </cell>
        </row>
      </sheetData>
      <sheetData sheetId="10625">
        <row r="9">
          <cell r="A9" t="str">
            <v>A</v>
          </cell>
        </row>
      </sheetData>
      <sheetData sheetId="10626">
        <row r="9">
          <cell r="A9" t="str">
            <v>A</v>
          </cell>
        </row>
      </sheetData>
      <sheetData sheetId="10627">
        <row r="9">
          <cell r="A9" t="str">
            <v>A</v>
          </cell>
        </row>
      </sheetData>
      <sheetData sheetId="10628">
        <row r="9">
          <cell r="A9" t="str">
            <v>A</v>
          </cell>
        </row>
      </sheetData>
      <sheetData sheetId="10629">
        <row r="9">
          <cell r="A9" t="str">
            <v>A</v>
          </cell>
        </row>
      </sheetData>
      <sheetData sheetId="10630">
        <row r="9">
          <cell r="A9" t="str">
            <v>A</v>
          </cell>
        </row>
      </sheetData>
      <sheetData sheetId="10631">
        <row r="9">
          <cell r="A9" t="str">
            <v>A</v>
          </cell>
        </row>
      </sheetData>
      <sheetData sheetId="10632">
        <row r="9">
          <cell r="A9" t="str">
            <v>A</v>
          </cell>
        </row>
      </sheetData>
      <sheetData sheetId="10633">
        <row r="9">
          <cell r="A9" t="str">
            <v>A</v>
          </cell>
        </row>
      </sheetData>
      <sheetData sheetId="10634">
        <row r="9">
          <cell r="A9" t="str">
            <v>A</v>
          </cell>
        </row>
      </sheetData>
      <sheetData sheetId="10635">
        <row r="9">
          <cell r="A9" t="str">
            <v>A</v>
          </cell>
        </row>
      </sheetData>
      <sheetData sheetId="10636">
        <row r="9">
          <cell r="A9" t="str">
            <v>A</v>
          </cell>
        </row>
      </sheetData>
      <sheetData sheetId="10637">
        <row r="9">
          <cell r="A9" t="str">
            <v>A</v>
          </cell>
        </row>
      </sheetData>
      <sheetData sheetId="10638">
        <row r="9">
          <cell r="A9" t="str">
            <v>A</v>
          </cell>
        </row>
      </sheetData>
      <sheetData sheetId="10639">
        <row r="9">
          <cell r="A9" t="str">
            <v>A</v>
          </cell>
        </row>
      </sheetData>
      <sheetData sheetId="10640">
        <row r="9">
          <cell r="A9" t="str">
            <v>A</v>
          </cell>
        </row>
      </sheetData>
      <sheetData sheetId="10641">
        <row r="9">
          <cell r="A9" t="str">
            <v>A</v>
          </cell>
        </row>
      </sheetData>
      <sheetData sheetId="10642">
        <row r="9">
          <cell r="A9" t="str">
            <v>A</v>
          </cell>
        </row>
      </sheetData>
      <sheetData sheetId="10643">
        <row r="9">
          <cell r="A9" t="str">
            <v>A</v>
          </cell>
        </row>
      </sheetData>
      <sheetData sheetId="10644">
        <row r="9">
          <cell r="A9" t="str">
            <v>A</v>
          </cell>
        </row>
      </sheetData>
      <sheetData sheetId="10645">
        <row r="9">
          <cell r="A9" t="str">
            <v>A</v>
          </cell>
        </row>
      </sheetData>
      <sheetData sheetId="10646">
        <row r="9">
          <cell r="A9" t="str">
            <v>A</v>
          </cell>
        </row>
      </sheetData>
      <sheetData sheetId="10647">
        <row r="9">
          <cell r="A9" t="str">
            <v>A</v>
          </cell>
        </row>
      </sheetData>
      <sheetData sheetId="10648">
        <row r="9">
          <cell r="A9" t="str">
            <v>A</v>
          </cell>
        </row>
      </sheetData>
      <sheetData sheetId="10649">
        <row r="9">
          <cell r="A9" t="str">
            <v>A</v>
          </cell>
        </row>
      </sheetData>
      <sheetData sheetId="10650">
        <row r="9">
          <cell r="A9" t="str">
            <v>A</v>
          </cell>
        </row>
      </sheetData>
      <sheetData sheetId="10651">
        <row r="9">
          <cell r="A9" t="str">
            <v>A</v>
          </cell>
        </row>
      </sheetData>
      <sheetData sheetId="10652">
        <row r="9">
          <cell r="A9" t="str">
            <v>A</v>
          </cell>
        </row>
      </sheetData>
      <sheetData sheetId="10653">
        <row r="9">
          <cell r="A9" t="str">
            <v>A</v>
          </cell>
        </row>
      </sheetData>
      <sheetData sheetId="10654">
        <row r="9">
          <cell r="A9" t="str">
            <v>A</v>
          </cell>
        </row>
      </sheetData>
      <sheetData sheetId="10655">
        <row r="9">
          <cell r="A9" t="str">
            <v>A</v>
          </cell>
        </row>
      </sheetData>
      <sheetData sheetId="10656">
        <row r="9">
          <cell r="A9" t="str">
            <v>A</v>
          </cell>
        </row>
      </sheetData>
      <sheetData sheetId="10657">
        <row r="9">
          <cell r="A9" t="str">
            <v>A</v>
          </cell>
        </row>
      </sheetData>
      <sheetData sheetId="10658">
        <row r="9">
          <cell r="A9" t="str">
            <v>A</v>
          </cell>
        </row>
      </sheetData>
      <sheetData sheetId="10659">
        <row r="9">
          <cell r="A9" t="str">
            <v>A</v>
          </cell>
        </row>
      </sheetData>
      <sheetData sheetId="10660">
        <row r="9">
          <cell r="A9" t="str">
            <v>A</v>
          </cell>
        </row>
      </sheetData>
      <sheetData sheetId="10661">
        <row r="9">
          <cell r="A9" t="str">
            <v>A</v>
          </cell>
        </row>
      </sheetData>
      <sheetData sheetId="10662">
        <row r="9">
          <cell r="A9" t="str">
            <v>A</v>
          </cell>
        </row>
      </sheetData>
      <sheetData sheetId="10663">
        <row r="9">
          <cell r="A9" t="str">
            <v>A</v>
          </cell>
        </row>
      </sheetData>
      <sheetData sheetId="10664">
        <row r="9">
          <cell r="A9" t="str">
            <v>A</v>
          </cell>
        </row>
      </sheetData>
      <sheetData sheetId="10665">
        <row r="9">
          <cell r="A9" t="str">
            <v>A</v>
          </cell>
        </row>
      </sheetData>
      <sheetData sheetId="10666">
        <row r="9">
          <cell r="A9" t="str">
            <v>A</v>
          </cell>
        </row>
      </sheetData>
      <sheetData sheetId="10667">
        <row r="9">
          <cell r="A9" t="str">
            <v>A</v>
          </cell>
        </row>
      </sheetData>
      <sheetData sheetId="10668">
        <row r="9">
          <cell r="A9" t="str">
            <v>A</v>
          </cell>
        </row>
      </sheetData>
      <sheetData sheetId="10669">
        <row r="9">
          <cell r="A9" t="str">
            <v>A</v>
          </cell>
        </row>
      </sheetData>
      <sheetData sheetId="10670">
        <row r="9">
          <cell r="A9" t="str">
            <v>A</v>
          </cell>
        </row>
      </sheetData>
      <sheetData sheetId="10671">
        <row r="9">
          <cell r="A9" t="str">
            <v>A</v>
          </cell>
        </row>
      </sheetData>
      <sheetData sheetId="10672">
        <row r="9">
          <cell r="A9" t="str">
            <v>A</v>
          </cell>
        </row>
      </sheetData>
      <sheetData sheetId="10673">
        <row r="9">
          <cell r="A9" t="str">
            <v>A</v>
          </cell>
        </row>
      </sheetData>
      <sheetData sheetId="10674">
        <row r="9">
          <cell r="A9" t="str">
            <v>A</v>
          </cell>
        </row>
      </sheetData>
      <sheetData sheetId="10675">
        <row r="9">
          <cell r="A9" t="str">
            <v>A</v>
          </cell>
        </row>
      </sheetData>
      <sheetData sheetId="10676">
        <row r="9">
          <cell r="A9" t="str">
            <v>A</v>
          </cell>
        </row>
      </sheetData>
      <sheetData sheetId="10677">
        <row r="9">
          <cell r="A9" t="str">
            <v>A</v>
          </cell>
        </row>
      </sheetData>
      <sheetData sheetId="10678">
        <row r="9">
          <cell r="A9" t="str">
            <v>A</v>
          </cell>
        </row>
      </sheetData>
      <sheetData sheetId="10679">
        <row r="9">
          <cell r="A9" t="str">
            <v>A</v>
          </cell>
        </row>
      </sheetData>
      <sheetData sheetId="10680">
        <row r="9">
          <cell r="A9" t="str">
            <v>A</v>
          </cell>
        </row>
      </sheetData>
      <sheetData sheetId="10681">
        <row r="9">
          <cell r="A9" t="str">
            <v>A</v>
          </cell>
        </row>
      </sheetData>
      <sheetData sheetId="10682">
        <row r="9">
          <cell r="A9" t="str">
            <v>A</v>
          </cell>
        </row>
      </sheetData>
      <sheetData sheetId="10683">
        <row r="9">
          <cell r="A9" t="str">
            <v>A</v>
          </cell>
        </row>
      </sheetData>
      <sheetData sheetId="10684">
        <row r="9">
          <cell r="A9" t="str">
            <v>A</v>
          </cell>
        </row>
      </sheetData>
      <sheetData sheetId="10685">
        <row r="9">
          <cell r="A9" t="str">
            <v>A</v>
          </cell>
        </row>
      </sheetData>
      <sheetData sheetId="10686">
        <row r="9">
          <cell r="A9" t="str">
            <v>A</v>
          </cell>
        </row>
      </sheetData>
      <sheetData sheetId="10687">
        <row r="9">
          <cell r="A9" t="str">
            <v>A</v>
          </cell>
        </row>
      </sheetData>
      <sheetData sheetId="10688">
        <row r="9">
          <cell r="A9" t="str">
            <v>A</v>
          </cell>
        </row>
      </sheetData>
      <sheetData sheetId="10689">
        <row r="9">
          <cell r="A9" t="str">
            <v>A</v>
          </cell>
        </row>
      </sheetData>
      <sheetData sheetId="10690">
        <row r="9">
          <cell r="A9" t="str">
            <v>A</v>
          </cell>
        </row>
      </sheetData>
      <sheetData sheetId="10691">
        <row r="9">
          <cell r="A9" t="str">
            <v>A</v>
          </cell>
        </row>
      </sheetData>
      <sheetData sheetId="10692">
        <row r="9">
          <cell r="A9" t="str">
            <v>A</v>
          </cell>
        </row>
      </sheetData>
      <sheetData sheetId="10693">
        <row r="9">
          <cell r="A9" t="str">
            <v>A</v>
          </cell>
        </row>
      </sheetData>
      <sheetData sheetId="10694">
        <row r="9">
          <cell r="A9" t="str">
            <v>A</v>
          </cell>
        </row>
      </sheetData>
      <sheetData sheetId="10695">
        <row r="9">
          <cell r="A9" t="str">
            <v>A</v>
          </cell>
        </row>
      </sheetData>
      <sheetData sheetId="10696">
        <row r="9">
          <cell r="A9" t="str">
            <v>A</v>
          </cell>
        </row>
      </sheetData>
      <sheetData sheetId="10697">
        <row r="9">
          <cell r="A9" t="str">
            <v>A</v>
          </cell>
        </row>
      </sheetData>
      <sheetData sheetId="10698">
        <row r="9">
          <cell r="A9" t="str">
            <v>A</v>
          </cell>
        </row>
      </sheetData>
      <sheetData sheetId="10699">
        <row r="9">
          <cell r="A9" t="str">
            <v>A</v>
          </cell>
        </row>
      </sheetData>
      <sheetData sheetId="10700">
        <row r="9">
          <cell r="A9" t="str">
            <v>A</v>
          </cell>
        </row>
      </sheetData>
      <sheetData sheetId="10701">
        <row r="9">
          <cell r="A9" t="str">
            <v>A</v>
          </cell>
        </row>
      </sheetData>
      <sheetData sheetId="10702">
        <row r="9">
          <cell r="A9" t="str">
            <v>A</v>
          </cell>
        </row>
      </sheetData>
      <sheetData sheetId="10703">
        <row r="9">
          <cell r="A9" t="str">
            <v>A</v>
          </cell>
        </row>
      </sheetData>
      <sheetData sheetId="10704">
        <row r="9">
          <cell r="A9" t="str">
            <v>A</v>
          </cell>
        </row>
      </sheetData>
      <sheetData sheetId="10705">
        <row r="9">
          <cell r="A9" t="str">
            <v>A</v>
          </cell>
        </row>
      </sheetData>
      <sheetData sheetId="10706">
        <row r="9">
          <cell r="A9" t="str">
            <v>A</v>
          </cell>
        </row>
      </sheetData>
      <sheetData sheetId="10707">
        <row r="9">
          <cell r="A9" t="str">
            <v>A</v>
          </cell>
        </row>
      </sheetData>
      <sheetData sheetId="10708">
        <row r="9">
          <cell r="A9" t="str">
            <v>A</v>
          </cell>
        </row>
      </sheetData>
      <sheetData sheetId="10709">
        <row r="9">
          <cell r="A9" t="str">
            <v>A</v>
          </cell>
        </row>
      </sheetData>
      <sheetData sheetId="10710">
        <row r="9">
          <cell r="A9" t="str">
            <v>A</v>
          </cell>
        </row>
      </sheetData>
      <sheetData sheetId="10711">
        <row r="9">
          <cell r="A9" t="str">
            <v>A</v>
          </cell>
        </row>
      </sheetData>
      <sheetData sheetId="10712">
        <row r="9">
          <cell r="A9" t="str">
            <v>A</v>
          </cell>
        </row>
      </sheetData>
      <sheetData sheetId="10713">
        <row r="9">
          <cell r="A9" t="str">
            <v>A</v>
          </cell>
        </row>
      </sheetData>
      <sheetData sheetId="10714">
        <row r="9">
          <cell r="A9" t="str">
            <v>A</v>
          </cell>
        </row>
      </sheetData>
      <sheetData sheetId="10715">
        <row r="9">
          <cell r="A9" t="str">
            <v>A</v>
          </cell>
        </row>
      </sheetData>
      <sheetData sheetId="10716">
        <row r="9">
          <cell r="A9" t="str">
            <v>A</v>
          </cell>
        </row>
      </sheetData>
      <sheetData sheetId="10717">
        <row r="9">
          <cell r="A9" t="str">
            <v>A</v>
          </cell>
        </row>
      </sheetData>
      <sheetData sheetId="10718">
        <row r="9">
          <cell r="A9" t="str">
            <v>A</v>
          </cell>
        </row>
      </sheetData>
      <sheetData sheetId="10719">
        <row r="9">
          <cell r="A9" t="str">
            <v>A</v>
          </cell>
        </row>
      </sheetData>
      <sheetData sheetId="10720">
        <row r="9">
          <cell r="A9" t="str">
            <v>A</v>
          </cell>
        </row>
      </sheetData>
      <sheetData sheetId="10721">
        <row r="9">
          <cell r="A9" t="str">
            <v>A</v>
          </cell>
        </row>
      </sheetData>
      <sheetData sheetId="10722">
        <row r="9">
          <cell r="A9" t="str">
            <v>A</v>
          </cell>
        </row>
      </sheetData>
      <sheetData sheetId="10723">
        <row r="9">
          <cell r="A9" t="str">
            <v>A</v>
          </cell>
        </row>
      </sheetData>
      <sheetData sheetId="10724">
        <row r="9">
          <cell r="A9" t="str">
            <v>A</v>
          </cell>
        </row>
      </sheetData>
      <sheetData sheetId="10725">
        <row r="9">
          <cell r="A9" t="str">
            <v>A</v>
          </cell>
        </row>
      </sheetData>
      <sheetData sheetId="10726">
        <row r="9">
          <cell r="A9" t="str">
            <v>A</v>
          </cell>
        </row>
      </sheetData>
      <sheetData sheetId="10727">
        <row r="9">
          <cell r="A9" t="str">
            <v>A</v>
          </cell>
        </row>
      </sheetData>
      <sheetData sheetId="10728">
        <row r="9">
          <cell r="A9" t="str">
            <v>A</v>
          </cell>
        </row>
      </sheetData>
      <sheetData sheetId="10729">
        <row r="9">
          <cell r="A9" t="str">
            <v>A</v>
          </cell>
        </row>
      </sheetData>
      <sheetData sheetId="10730">
        <row r="9">
          <cell r="A9" t="str">
            <v>A</v>
          </cell>
        </row>
      </sheetData>
      <sheetData sheetId="10731">
        <row r="9">
          <cell r="A9" t="str">
            <v>A</v>
          </cell>
        </row>
      </sheetData>
      <sheetData sheetId="10732">
        <row r="9">
          <cell r="A9" t="str">
            <v>A</v>
          </cell>
        </row>
      </sheetData>
      <sheetData sheetId="10733">
        <row r="9">
          <cell r="A9" t="str">
            <v>A</v>
          </cell>
        </row>
      </sheetData>
      <sheetData sheetId="10734">
        <row r="9">
          <cell r="A9" t="str">
            <v>A</v>
          </cell>
        </row>
      </sheetData>
      <sheetData sheetId="10735">
        <row r="9">
          <cell r="A9" t="str">
            <v>A</v>
          </cell>
        </row>
      </sheetData>
      <sheetData sheetId="10736">
        <row r="9">
          <cell r="A9" t="str">
            <v>A</v>
          </cell>
        </row>
      </sheetData>
      <sheetData sheetId="10737">
        <row r="9">
          <cell r="A9" t="str">
            <v>A</v>
          </cell>
        </row>
      </sheetData>
      <sheetData sheetId="10738">
        <row r="9">
          <cell r="A9" t="str">
            <v>A</v>
          </cell>
        </row>
      </sheetData>
      <sheetData sheetId="10739">
        <row r="9">
          <cell r="A9" t="str">
            <v>A</v>
          </cell>
        </row>
      </sheetData>
      <sheetData sheetId="10740">
        <row r="9">
          <cell r="A9" t="str">
            <v>A</v>
          </cell>
        </row>
      </sheetData>
      <sheetData sheetId="10741">
        <row r="9">
          <cell r="A9" t="str">
            <v>A</v>
          </cell>
        </row>
      </sheetData>
      <sheetData sheetId="10742">
        <row r="9">
          <cell r="A9" t="str">
            <v>A</v>
          </cell>
        </row>
      </sheetData>
      <sheetData sheetId="10743">
        <row r="9">
          <cell r="A9" t="str">
            <v>A</v>
          </cell>
        </row>
      </sheetData>
      <sheetData sheetId="10744">
        <row r="9">
          <cell r="A9" t="str">
            <v>A</v>
          </cell>
        </row>
      </sheetData>
      <sheetData sheetId="10745">
        <row r="9">
          <cell r="A9" t="str">
            <v>A</v>
          </cell>
        </row>
      </sheetData>
      <sheetData sheetId="10746">
        <row r="9">
          <cell r="A9" t="str">
            <v>A</v>
          </cell>
        </row>
      </sheetData>
      <sheetData sheetId="10747">
        <row r="9">
          <cell r="A9" t="str">
            <v>A</v>
          </cell>
        </row>
      </sheetData>
      <sheetData sheetId="10748">
        <row r="9">
          <cell r="A9" t="str">
            <v>A</v>
          </cell>
        </row>
      </sheetData>
      <sheetData sheetId="10749">
        <row r="9">
          <cell r="A9" t="str">
            <v>A</v>
          </cell>
        </row>
      </sheetData>
      <sheetData sheetId="10750">
        <row r="9">
          <cell r="A9" t="str">
            <v>A</v>
          </cell>
        </row>
      </sheetData>
      <sheetData sheetId="10751">
        <row r="9">
          <cell r="A9" t="str">
            <v>A</v>
          </cell>
        </row>
      </sheetData>
      <sheetData sheetId="10752">
        <row r="9">
          <cell r="A9" t="str">
            <v>A</v>
          </cell>
        </row>
      </sheetData>
      <sheetData sheetId="10753">
        <row r="9">
          <cell r="A9" t="str">
            <v>A</v>
          </cell>
        </row>
      </sheetData>
      <sheetData sheetId="10754">
        <row r="9">
          <cell r="A9" t="str">
            <v>A</v>
          </cell>
        </row>
      </sheetData>
      <sheetData sheetId="10755">
        <row r="9">
          <cell r="A9" t="str">
            <v>A</v>
          </cell>
        </row>
      </sheetData>
      <sheetData sheetId="10756">
        <row r="9">
          <cell r="A9" t="str">
            <v>A</v>
          </cell>
        </row>
      </sheetData>
      <sheetData sheetId="10757">
        <row r="9">
          <cell r="A9" t="str">
            <v>A</v>
          </cell>
        </row>
      </sheetData>
      <sheetData sheetId="10758">
        <row r="9">
          <cell r="A9" t="str">
            <v>A</v>
          </cell>
        </row>
      </sheetData>
      <sheetData sheetId="10759">
        <row r="9">
          <cell r="A9" t="str">
            <v>A</v>
          </cell>
        </row>
      </sheetData>
      <sheetData sheetId="10760">
        <row r="9">
          <cell r="A9" t="str">
            <v>A</v>
          </cell>
        </row>
      </sheetData>
      <sheetData sheetId="10761">
        <row r="9">
          <cell r="A9" t="str">
            <v>A</v>
          </cell>
        </row>
      </sheetData>
      <sheetData sheetId="10762">
        <row r="9">
          <cell r="A9" t="str">
            <v>A</v>
          </cell>
        </row>
      </sheetData>
      <sheetData sheetId="10763">
        <row r="9">
          <cell r="A9" t="str">
            <v>A</v>
          </cell>
        </row>
      </sheetData>
      <sheetData sheetId="10764">
        <row r="9">
          <cell r="A9" t="str">
            <v>A</v>
          </cell>
        </row>
      </sheetData>
      <sheetData sheetId="10765">
        <row r="9">
          <cell r="A9" t="str">
            <v>A</v>
          </cell>
        </row>
      </sheetData>
      <sheetData sheetId="10766">
        <row r="9">
          <cell r="A9" t="str">
            <v>A</v>
          </cell>
        </row>
      </sheetData>
      <sheetData sheetId="10767">
        <row r="9">
          <cell r="A9" t="str">
            <v>A</v>
          </cell>
        </row>
      </sheetData>
      <sheetData sheetId="10768">
        <row r="9">
          <cell r="A9" t="str">
            <v>A</v>
          </cell>
        </row>
      </sheetData>
      <sheetData sheetId="10769">
        <row r="9">
          <cell r="A9" t="str">
            <v>A</v>
          </cell>
        </row>
      </sheetData>
      <sheetData sheetId="10770">
        <row r="9">
          <cell r="A9" t="str">
            <v>A</v>
          </cell>
        </row>
      </sheetData>
      <sheetData sheetId="10771">
        <row r="9">
          <cell r="A9" t="str">
            <v>A</v>
          </cell>
        </row>
      </sheetData>
      <sheetData sheetId="10772">
        <row r="9">
          <cell r="A9" t="str">
            <v>A</v>
          </cell>
        </row>
      </sheetData>
      <sheetData sheetId="10773">
        <row r="9">
          <cell r="A9" t="str">
            <v>A</v>
          </cell>
        </row>
      </sheetData>
      <sheetData sheetId="10774">
        <row r="9">
          <cell r="A9" t="str">
            <v>A</v>
          </cell>
        </row>
      </sheetData>
      <sheetData sheetId="10775">
        <row r="9">
          <cell r="A9" t="str">
            <v>A</v>
          </cell>
        </row>
      </sheetData>
      <sheetData sheetId="10776">
        <row r="9">
          <cell r="A9" t="str">
            <v>A</v>
          </cell>
        </row>
      </sheetData>
      <sheetData sheetId="10777">
        <row r="9">
          <cell r="A9" t="str">
            <v>A</v>
          </cell>
        </row>
      </sheetData>
      <sheetData sheetId="10778">
        <row r="9">
          <cell r="A9" t="str">
            <v>A</v>
          </cell>
        </row>
      </sheetData>
      <sheetData sheetId="10779">
        <row r="9">
          <cell r="A9" t="str">
            <v>A</v>
          </cell>
        </row>
      </sheetData>
      <sheetData sheetId="10780">
        <row r="9">
          <cell r="A9" t="str">
            <v>A</v>
          </cell>
        </row>
      </sheetData>
      <sheetData sheetId="10781">
        <row r="9">
          <cell r="A9" t="str">
            <v>A</v>
          </cell>
        </row>
      </sheetData>
      <sheetData sheetId="10782">
        <row r="9">
          <cell r="A9" t="str">
            <v>A</v>
          </cell>
        </row>
      </sheetData>
      <sheetData sheetId="10783">
        <row r="9">
          <cell r="A9" t="str">
            <v>A</v>
          </cell>
        </row>
      </sheetData>
      <sheetData sheetId="10784">
        <row r="9">
          <cell r="A9" t="str">
            <v>A</v>
          </cell>
        </row>
      </sheetData>
      <sheetData sheetId="10785">
        <row r="9">
          <cell r="A9" t="str">
            <v>A</v>
          </cell>
        </row>
      </sheetData>
      <sheetData sheetId="10786">
        <row r="9">
          <cell r="A9" t="str">
            <v>A</v>
          </cell>
        </row>
      </sheetData>
      <sheetData sheetId="10787">
        <row r="9">
          <cell r="A9" t="str">
            <v>A</v>
          </cell>
        </row>
      </sheetData>
      <sheetData sheetId="10788">
        <row r="9">
          <cell r="A9" t="str">
            <v>A</v>
          </cell>
        </row>
      </sheetData>
      <sheetData sheetId="10789">
        <row r="9">
          <cell r="A9" t="str">
            <v>A</v>
          </cell>
        </row>
      </sheetData>
      <sheetData sheetId="10790">
        <row r="9">
          <cell r="A9" t="str">
            <v>A</v>
          </cell>
        </row>
      </sheetData>
      <sheetData sheetId="10791">
        <row r="9">
          <cell r="A9" t="str">
            <v>A</v>
          </cell>
        </row>
      </sheetData>
      <sheetData sheetId="10792">
        <row r="9">
          <cell r="A9" t="str">
            <v>A</v>
          </cell>
        </row>
      </sheetData>
      <sheetData sheetId="10793">
        <row r="9">
          <cell r="A9" t="str">
            <v>A</v>
          </cell>
        </row>
      </sheetData>
      <sheetData sheetId="10794">
        <row r="9">
          <cell r="A9" t="str">
            <v>A</v>
          </cell>
        </row>
      </sheetData>
      <sheetData sheetId="10795">
        <row r="9">
          <cell r="A9" t="str">
            <v>A</v>
          </cell>
        </row>
      </sheetData>
      <sheetData sheetId="10796">
        <row r="9">
          <cell r="A9" t="str">
            <v>A</v>
          </cell>
        </row>
      </sheetData>
      <sheetData sheetId="10797">
        <row r="9">
          <cell r="A9" t="str">
            <v>A</v>
          </cell>
        </row>
      </sheetData>
      <sheetData sheetId="10798">
        <row r="9">
          <cell r="A9" t="str">
            <v>A</v>
          </cell>
        </row>
      </sheetData>
      <sheetData sheetId="10799">
        <row r="9">
          <cell r="A9" t="str">
            <v>A</v>
          </cell>
        </row>
      </sheetData>
      <sheetData sheetId="10800">
        <row r="9">
          <cell r="A9" t="str">
            <v>A</v>
          </cell>
        </row>
      </sheetData>
      <sheetData sheetId="10801">
        <row r="9">
          <cell r="A9" t="str">
            <v>A</v>
          </cell>
        </row>
      </sheetData>
      <sheetData sheetId="10802">
        <row r="9">
          <cell r="A9" t="str">
            <v>A</v>
          </cell>
        </row>
      </sheetData>
      <sheetData sheetId="10803">
        <row r="9">
          <cell r="A9" t="str">
            <v>A</v>
          </cell>
        </row>
      </sheetData>
      <sheetData sheetId="10804">
        <row r="9">
          <cell r="A9" t="str">
            <v>A</v>
          </cell>
        </row>
      </sheetData>
      <sheetData sheetId="10805">
        <row r="9">
          <cell r="A9" t="str">
            <v>A</v>
          </cell>
        </row>
      </sheetData>
      <sheetData sheetId="10806">
        <row r="9">
          <cell r="A9" t="str">
            <v>A</v>
          </cell>
        </row>
      </sheetData>
      <sheetData sheetId="10807">
        <row r="9">
          <cell r="A9" t="str">
            <v>A</v>
          </cell>
        </row>
      </sheetData>
      <sheetData sheetId="10808">
        <row r="9">
          <cell r="A9" t="str">
            <v>A</v>
          </cell>
        </row>
      </sheetData>
      <sheetData sheetId="10809">
        <row r="9">
          <cell r="A9" t="str">
            <v>A</v>
          </cell>
        </row>
      </sheetData>
      <sheetData sheetId="10810">
        <row r="9">
          <cell r="A9" t="str">
            <v>A</v>
          </cell>
        </row>
      </sheetData>
      <sheetData sheetId="10811">
        <row r="9">
          <cell r="A9" t="str">
            <v>A</v>
          </cell>
        </row>
      </sheetData>
      <sheetData sheetId="10812">
        <row r="9">
          <cell r="A9" t="str">
            <v>A</v>
          </cell>
        </row>
      </sheetData>
      <sheetData sheetId="10813">
        <row r="9">
          <cell r="A9" t="str">
            <v>A</v>
          </cell>
        </row>
      </sheetData>
      <sheetData sheetId="10814">
        <row r="9">
          <cell r="A9" t="str">
            <v>A</v>
          </cell>
        </row>
      </sheetData>
      <sheetData sheetId="10815">
        <row r="9">
          <cell r="A9" t="str">
            <v>A</v>
          </cell>
        </row>
      </sheetData>
      <sheetData sheetId="10816">
        <row r="9">
          <cell r="A9" t="str">
            <v>A</v>
          </cell>
        </row>
      </sheetData>
      <sheetData sheetId="10817">
        <row r="9">
          <cell r="A9" t="str">
            <v>A</v>
          </cell>
        </row>
      </sheetData>
      <sheetData sheetId="10818">
        <row r="9">
          <cell r="A9" t="str">
            <v>A</v>
          </cell>
        </row>
      </sheetData>
      <sheetData sheetId="10819">
        <row r="9">
          <cell r="A9" t="str">
            <v>A</v>
          </cell>
        </row>
      </sheetData>
      <sheetData sheetId="10820">
        <row r="9">
          <cell r="A9" t="str">
            <v>A</v>
          </cell>
        </row>
      </sheetData>
      <sheetData sheetId="10821">
        <row r="9">
          <cell r="A9" t="str">
            <v>A</v>
          </cell>
        </row>
      </sheetData>
      <sheetData sheetId="10822">
        <row r="9">
          <cell r="A9" t="str">
            <v>A</v>
          </cell>
        </row>
      </sheetData>
      <sheetData sheetId="10823">
        <row r="9">
          <cell r="A9" t="str">
            <v>A</v>
          </cell>
        </row>
      </sheetData>
      <sheetData sheetId="10824">
        <row r="9">
          <cell r="A9" t="str">
            <v>A</v>
          </cell>
        </row>
      </sheetData>
      <sheetData sheetId="10825">
        <row r="9">
          <cell r="A9" t="str">
            <v>A</v>
          </cell>
        </row>
      </sheetData>
      <sheetData sheetId="10826">
        <row r="9">
          <cell r="A9" t="str">
            <v>A</v>
          </cell>
        </row>
      </sheetData>
      <sheetData sheetId="10827">
        <row r="9">
          <cell r="A9" t="str">
            <v>A</v>
          </cell>
        </row>
      </sheetData>
      <sheetData sheetId="10828">
        <row r="9">
          <cell r="A9" t="str">
            <v>A</v>
          </cell>
        </row>
      </sheetData>
      <sheetData sheetId="10829">
        <row r="9">
          <cell r="A9" t="str">
            <v>A</v>
          </cell>
        </row>
      </sheetData>
      <sheetData sheetId="10830">
        <row r="9">
          <cell r="A9" t="str">
            <v>A</v>
          </cell>
        </row>
      </sheetData>
      <sheetData sheetId="10831">
        <row r="9">
          <cell r="A9" t="str">
            <v>A</v>
          </cell>
        </row>
      </sheetData>
      <sheetData sheetId="10832">
        <row r="9">
          <cell r="A9" t="str">
            <v>A</v>
          </cell>
        </row>
      </sheetData>
      <sheetData sheetId="10833">
        <row r="9">
          <cell r="A9" t="str">
            <v>A</v>
          </cell>
        </row>
      </sheetData>
      <sheetData sheetId="10834">
        <row r="9">
          <cell r="A9" t="str">
            <v>A</v>
          </cell>
        </row>
      </sheetData>
      <sheetData sheetId="10835">
        <row r="9">
          <cell r="A9" t="str">
            <v>A</v>
          </cell>
        </row>
      </sheetData>
      <sheetData sheetId="10836">
        <row r="9">
          <cell r="A9" t="str">
            <v>A</v>
          </cell>
        </row>
      </sheetData>
      <sheetData sheetId="10837">
        <row r="9">
          <cell r="A9" t="str">
            <v>A</v>
          </cell>
        </row>
      </sheetData>
      <sheetData sheetId="10838">
        <row r="9">
          <cell r="A9" t="str">
            <v>A</v>
          </cell>
        </row>
      </sheetData>
      <sheetData sheetId="10839">
        <row r="9">
          <cell r="A9" t="str">
            <v>A</v>
          </cell>
        </row>
      </sheetData>
      <sheetData sheetId="10840">
        <row r="9">
          <cell r="A9" t="str">
            <v>A</v>
          </cell>
        </row>
      </sheetData>
      <sheetData sheetId="10841">
        <row r="9">
          <cell r="A9" t="str">
            <v>A</v>
          </cell>
        </row>
      </sheetData>
      <sheetData sheetId="10842">
        <row r="9">
          <cell r="A9" t="str">
            <v>A</v>
          </cell>
        </row>
      </sheetData>
      <sheetData sheetId="10843">
        <row r="9">
          <cell r="A9" t="str">
            <v>A</v>
          </cell>
        </row>
      </sheetData>
      <sheetData sheetId="10844">
        <row r="9">
          <cell r="A9" t="str">
            <v>A</v>
          </cell>
        </row>
      </sheetData>
      <sheetData sheetId="10845">
        <row r="9">
          <cell r="A9" t="str">
            <v>A</v>
          </cell>
        </row>
      </sheetData>
      <sheetData sheetId="10846">
        <row r="9">
          <cell r="A9" t="str">
            <v>A</v>
          </cell>
        </row>
      </sheetData>
      <sheetData sheetId="10847">
        <row r="9">
          <cell r="A9" t="str">
            <v>A</v>
          </cell>
        </row>
      </sheetData>
      <sheetData sheetId="10848">
        <row r="9">
          <cell r="A9" t="str">
            <v>A</v>
          </cell>
        </row>
      </sheetData>
      <sheetData sheetId="10849">
        <row r="9">
          <cell r="A9" t="str">
            <v>A</v>
          </cell>
        </row>
      </sheetData>
      <sheetData sheetId="10850">
        <row r="9">
          <cell r="A9" t="str">
            <v>A</v>
          </cell>
        </row>
      </sheetData>
      <sheetData sheetId="10851">
        <row r="9">
          <cell r="A9" t="str">
            <v>A</v>
          </cell>
        </row>
      </sheetData>
      <sheetData sheetId="10852">
        <row r="9">
          <cell r="A9" t="str">
            <v>A</v>
          </cell>
        </row>
      </sheetData>
      <sheetData sheetId="10853">
        <row r="9">
          <cell r="A9" t="str">
            <v>A</v>
          </cell>
        </row>
      </sheetData>
      <sheetData sheetId="10854">
        <row r="9">
          <cell r="A9" t="str">
            <v>A</v>
          </cell>
        </row>
      </sheetData>
      <sheetData sheetId="10855">
        <row r="9">
          <cell r="A9" t="str">
            <v>A</v>
          </cell>
        </row>
      </sheetData>
      <sheetData sheetId="10856">
        <row r="9">
          <cell r="A9" t="str">
            <v>A</v>
          </cell>
        </row>
      </sheetData>
      <sheetData sheetId="10857">
        <row r="9">
          <cell r="A9" t="str">
            <v>A</v>
          </cell>
        </row>
      </sheetData>
      <sheetData sheetId="10858">
        <row r="9">
          <cell r="A9" t="str">
            <v>A</v>
          </cell>
        </row>
      </sheetData>
      <sheetData sheetId="10859">
        <row r="9">
          <cell r="A9" t="str">
            <v>A</v>
          </cell>
        </row>
      </sheetData>
      <sheetData sheetId="10860">
        <row r="9">
          <cell r="A9" t="str">
            <v>A</v>
          </cell>
        </row>
      </sheetData>
      <sheetData sheetId="10861">
        <row r="9">
          <cell r="A9" t="str">
            <v>A</v>
          </cell>
        </row>
      </sheetData>
      <sheetData sheetId="10862">
        <row r="9">
          <cell r="A9" t="str">
            <v>A</v>
          </cell>
        </row>
      </sheetData>
      <sheetData sheetId="10863">
        <row r="9">
          <cell r="A9" t="str">
            <v>A</v>
          </cell>
        </row>
      </sheetData>
      <sheetData sheetId="10864">
        <row r="9">
          <cell r="A9" t="str">
            <v>A</v>
          </cell>
        </row>
      </sheetData>
      <sheetData sheetId="10865">
        <row r="9">
          <cell r="A9" t="str">
            <v>A</v>
          </cell>
        </row>
      </sheetData>
      <sheetData sheetId="10866">
        <row r="9">
          <cell r="A9" t="str">
            <v>A</v>
          </cell>
        </row>
      </sheetData>
      <sheetData sheetId="10867">
        <row r="9">
          <cell r="A9" t="str">
            <v>A</v>
          </cell>
        </row>
      </sheetData>
      <sheetData sheetId="10868">
        <row r="9">
          <cell r="A9" t="str">
            <v>A</v>
          </cell>
        </row>
      </sheetData>
      <sheetData sheetId="10869">
        <row r="9">
          <cell r="A9" t="str">
            <v>A</v>
          </cell>
        </row>
      </sheetData>
      <sheetData sheetId="10870">
        <row r="9">
          <cell r="A9" t="str">
            <v>A</v>
          </cell>
        </row>
      </sheetData>
      <sheetData sheetId="10871">
        <row r="9">
          <cell r="A9" t="str">
            <v>A</v>
          </cell>
        </row>
      </sheetData>
      <sheetData sheetId="10872">
        <row r="9">
          <cell r="A9" t="str">
            <v>A</v>
          </cell>
        </row>
      </sheetData>
      <sheetData sheetId="10873">
        <row r="9">
          <cell r="A9" t="str">
            <v>A</v>
          </cell>
        </row>
      </sheetData>
      <sheetData sheetId="10874">
        <row r="9">
          <cell r="A9" t="str">
            <v>A</v>
          </cell>
        </row>
      </sheetData>
      <sheetData sheetId="10875">
        <row r="9">
          <cell r="A9" t="str">
            <v>A</v>
          </cell>
        </row>
      </sheetData>
      <sheetData sheetId="10876">
        <row r="9">
          <cell r="A9" t="str">
            <v>A</v>
          </cell>
        </row>
      </sheetData>
      <sheetData sheetId="10877">
        <row r="9">
          <cell r="A9" t="str">
            <v>A</v>
          </cell>
        </row>
      </sheetData>
      <sheetData sheetId="10878">
        <row r="9">
          <cell r="A9" t="str">
            <v>A</v>
          </cell>
        </row>
      </sheetData>
      <sheetData sheetId="10879">
        <row r="9">
          <cell r="A9" t="str">
            <v>A</v>
          </cell>
        </row>
      </sheetData>
      <sheetData sheetId="10880">
        <row r="9">
          <cell r="A9" t="str">
            <v>A</v>
          </cell>
        </row>
      </sheetData>
      <sheetData sheetId="10881">
        <row r="9">
          <cell r="A9" t="str">
            <v>A</v>
          </cell>
        </row>
      </sheetData>
      <sheetData sheetId="10882">
        <row r="9">
          <cell r="A9" t="str">
            <v>A</v>
          </cell>
        </row>
      </sheetData>
      <sheetData sheetId="10883">
        <row r="9">
          <cell r="A9" t="str">
            <v>A</v>
          </cell>
        </row>
      </sheetData>
      <sheetData sheetId="10884">
        <row r="9">
          <cell r="A9" t="str">
            <v>A</v>
          </cell>
        </row>
      </sheetData>
      <sheetData sheetId="10885">
        <row r="9">
          <cell r="A9" t="str">
            <v>A</v>
          </cell>
        </row>
      </sheetData>
      <sheetData sheetId="10886">
        <row r="9">
          <cell r="A9" t="str">
            <v>A</v>
          </cell>
        </row>
      </sheetData>
      <sheetData sheetId="10887">
        <row r="9">
          <cell r="A9" t="str">
            <v>A</v>
          </cell>
        </row>
      </sheetData>
      <sheetData sheetId="10888">
        <row r="9">
          <cell r="A9" t="str">
            <v>A</v>
          </cell>
        </row>
      </sheetData>
      <sheetData sheetId="10889">
        <row r="9">
          <cell r="A9" t="str">
            <v>A</v>
          </cell>
        </row>
      </sheetData>
      <sheetData sheetId="10890">
        <row r="9">
          <cell r="A9" t="str">
            <v>A</v>
          </cell>
        </row>
      </sheetData>
      <sheetData sheetId="10891">
        <row r="9">
          <cell r="A9" t="str">
            <v>A</v>
          </cell>
        </row>
      </sheetData>
      <sheetData sheetId="10892">
        <row r="9">
          <cell r="A9" t="str">
            <v>A</v>
          </cell>
        </row>
      </sheetData>
      <sheetData sheetId="10893">
        <row r="9">
          <cell r="A9" t="str">
            <v>A</v>
          </cell>
        </row>
      </sheetData>
      <sheetData sheetId="10894">
        <row r="9">
          <cell r="A9" t="str">
            <v>A</v>
          </cell>
        </row>
      </sheetData>
      <sheetData sheetId="10895">
        <row r="9">
          <cell r="A9" t="str">
            <v>A</v>
          </cell>
        </row>
      </sheetData>
      <sheetData sheetId="10896">
        <row r="9">
          <cell r="A9" t="str">
            <v>A</v>
          </cell>
        </row>
      </sheetData>
      <sheetData sheetId="10897">
        <row r="9">
          <cell r="A9" t="str">
            <v>A</v>
          </cell>
        </row>
      </sheetData>
      <sheetData sheetId="10898">
        <row r="9">
          <cell r="A9" t="str">
            <v>A</v>
          </cell>
        </row>
      </sheetData>
      <sheetData sheetId="10899">
        <row r="9">
          <cell r="A9" t="str">
            <v>A</v>
          </cell>
        </row>
      </sheetData>
      <sheetData sheetId="10900">
        <row r="9">
          <cell r="A9" t="str">
            <v>A</v>
          </cell>
        </row>
      </sheetData>
      <sheetData sheetId="10901">
        <row r="9">
          <cell r="A9" t="str">
            <v>A</v>
          </cell>
        </row>
      </sheetData>
      <sheetData sheetId="10902">
        <row r="9">
          <cell r="A9" t="str">
            <v>A</v>
          </cell>
        </row>
      </sheetData>
      <sheetData sheetId="10903">
        <row r="9">
          <cell r="A9" t="str">
            <v>A</v>
          </cell>
        </row>
      </sheetData>
      <sheetData sheetId="10904">
        <row r="9">
          <cell r="A9" t="str">
            <v>A</v>
          </cell>
        </row>
      </sheetData>
      <sheetData sheetId="10905">
        <row r="9">
          <cell r="A9" t="str">
            <v>A</v>
          </cell>
        </row>
      </sheetData>
      <sheetData sheetId="10906">
        <row r="9">
          <cell r="A9" t="str">
            <v>A</v>
          </cell>
        </row>
      </sheetData>
      <sheetData sheetId="10907">
        <row r="9">
          <cell r="A9" t="str">
            <v>A</v>
          </cell>
        </row>
      </sheetData>
      <sheetData sheetId="10908">
        <row r="9">
          <cell r="A9" t="str">
            <v>A</v>
          </cell>
        </row>
      </sheetData>
      <sheetData sheetId="10909">
        <row r="9">
          <cell r="A9" t="str">
            <v>A</v>
          </cell>
        </row>
      </sheetData>
      <sheetData sheetId="10910">
        <row r="9">
          <cell r="A9" t="str">
            <v>A</v>
          </cell>
        </row>
      </sheetData>
      <sheetData sheetId="10911">
        <row r="9">
          <cell r="A9" t="str">
            <v>A</v>
          </cell>
        </row>
      </sheetData>
      <sheetData sheetId="10912">
        <row r="9">
          <cell r="A9" t="str">
            <v>A</v>
          </cell>
        </row>
      </sheetData>
      <sheetData sheetId="10913">
        <row r="9">
          <cell r="A9" t="str">
            <v>A</v>
          </cell>
        </row>
      </sheetData>
      <sheetData sheetId="10914">
        <row r="9">
          <cell r="A9" t="str">
            <v>A</v>
          </cell>
        </row>
      </sheetData>
      <sheetData sheetId="10915">
        <row r="9">
          <cell r="A9" t="str">
            <v>A</v>
          </cell>
        </row>
      </sheetData>
      <sheetData sheetId="10916">
        <row r="9">
          <cell r="A9" t="str">
            <v>A</v>
          </cell>
        </row>
      </sheetData>
      <sheetData sheetId="10917">
        <row r="9">
          <cell r="A9" t="str">
            <v>A</v>
          </cell>
        </row>
      </sheetData>
      <sheetData sheetId="10918">
        <row r="9">
          <cell r="A9" t="str">
            <v>A</v>
          </cell>
        </row>
      </sheetData>
      <sheetData sheetId="10919">
        <row r="9">
          <cell r="A9" t="str">
            <v>A</v>
          </cell>
        </row>
      </sheetData>
      <sheetData sheetId="10920">
        <row r="9">
          <cell r="A9" t="str">
            <v>A</v>
          </cell>
        </row>
      </sheetData>
      <sheetData sheetId="10921">
        <row r="9">
          <cell r="A9" t="str">
            <v>A</v>
          </cell>
        </row>
      </sheetData>
      <sheetData sheetId="10922">
        <row r="9">
          <cell r="A9" t="str">
            <v>A</v>
          </cell>
        </row>
      </sheetData>
      <sheetData sheetId="10923">
        <row r="9">
          <cell r="A9" t="str">
            <v>A</v>
          </cell>
        </row>
      </sheetData>
      <sheetData sheetId="10924">
        <row r="9">
          <cell r="A9" t="str">
            <v>A</v>
          </cell>
        </row>
      </sheetData>
      <sheetData sheetId="10925">
        <row r="9">
          <cell r="A9" t="str">
            <v>A</v>
          </cell>
        </row>
      </sheetData>
      <sheetData sheetId="10926">
        <row r="9">
          <cell r="A9" t="str">
            <v>A</v>
          </cell>
        </row>
      </sheetData>
      <sheetData sheetId="10927">
        <row r="9">
          <cell r="A9" t="str">
            <v>A</v>
          </cell>
        </row>
      </sheetData>
      <sheetData sheetId="10928">
        <row r="9">
          <cell r="A9" t="str">
            <v>A</v>
          </cell>
        </row>
      </sheetData>
      <sheetData sheetId="10929">
        <row r="9">
          <cell r="A9" t="str">
            <v>A</v>
          </cell>
        </row>
      </sheetData>
      <sheetData sheetId="10930">
        <row r="9">
          <cell r="A9" t="str">
            <v>A</v>
          </cell>
        </row>
      </sheetData>
      <sheetData sheetId="10931">
        <row r="9">
          <cell r="A9" t="str">
            <v>A</v>
          </cell>
        </row>
      </sheetData>
      <sheetData sheetId="10932">
        <row r="9">
          <cell r="A9" t="str">
            <v>A</v>
          </cell>
        </row>
      </sheetData>
      <sheetData sheetId="10933">
        <row r="9">
          <cell r="A9" t="str">
            <v>A</v>
          </cell>
        </row>
      </sheetData>
      <sheetData sheetId="10934">
        <row r="9">
          <cell r="A9" t="str">
            <v>A</v>
          </cell>
        </row>
      </sheetData>
      <sheetData sheetId="10935">
        <row r="9">
          <cell r="A9" t="str">
            <v>A</v>
          </cell>
        </row>
      </sheetData>
      <sheetData sheetId="10936">
        <row r="9">
          <cell r="A9" t="str">
            <v>A</v>
          </cell>
        </row>
      </sheetData>
      <sheetData sheetId="10937">
        <row r="9">
          <cell r="A9" t="str">
            <v>A</v>
          </cell>
        </row>
      </sheetData>
      <sheetData sheetId="10938">
        <row r="9">
          <cell r="A9" t="str">
            <v>A</v>
          </cell>
        </row>
      </sheetData>
      <sheetData sheetId="10939">
        <row r="9">
          <cell r="A9" t="str">
            <v>A</v>
          </cell>
        </row>
      </sheetData>
      <sheetData sheetId="10940">
        <row r="9">
          <cell r="A9" t="str">
            <v>A</v>
          </cell>
        </row>
      </sheetData>
      <sheetData sheetId="10941">
        <row r="9">
          <cell r="A9" t="str">
            <v>A</v>
          </cell>
        </row>
      </sheetData>
      <sheetData sheetId="10942">
        <row r="9">
          <cell r="A9" t="str">
            <v>A</v>
          </cell>
        </row>
      </sheetData>
      <sheetData sheetId="10943">
        <row r="9">
          <cell r="A9" t="str">
            <v>A</v>
          </cell>
        </row>
      </sheetData>
      <sheetData sheetId="10944">
        <row r="9">
          <cell r="A9" t="str">
            <v>A</v>
          </cell>
        </row>
      </sheetData>
      <sheetData sheetId="10945">
        <row r="9">
          <cell r="A9" t="str">
            <v>A</v>
          </cell>
        </row>
      </sheetData>
      <sheetData sheetId="10946">
        <row r="9">
          <cell r="A9" t="str">
            <v>A</v>
          </cell>
        </row>
      </sheetData>
      <sheetData sheetId="10947">
        <row r="9">
          <cell r="A9" t="str">
            <v>A</v>
          </cell>
        </row>
      </sheetData>
      <sheetData sheetId="10948">
        <row r="9">
          <cell r="A9" t="str">
            <v>A</v>
          </cell>
        </row>
      </sheetData>
      <sheetData sheetId="10949">
        <row r="9">
          <cell r="A9" t="str">
            <v>A</v>
          </cell>
        </row>
      </sheetData>
      <sheetData sheetId="10950">
        <row r="9">
          <cell r="A9" t="str">
            <v>A</v>
          </cell>
        </row>
      </sheetData>
      <sheetData sheetId="10951">
        <row r="9">
          <cell r="A9" t="str">
            <v>A</v>
          </cell>
        </row>
      </sheetData>
      <sheetData sheetId="10952">
        <row r="9">
          <cell r="A9" t="str">
            <v>A</v>
          </cell>
        </row>
      </sheetData>
      <sheetData sheetId="10953">
        <row r="9">
          <cell r="A9" t="str">
            <v>A</v>
          </cell>
        </row>
      </sheetData>
      <sheetData sheetId="10954">
        <row r="9">
          <cell r="A9" t="str">
            <v>A</v>
          </cell>
        </row>
      </sheetData>
      <sheetData sheetId="10955">
        <row r="9">
          <cell r="A9" t="str">
            <v>A</v>
          </cell>
        </row>
      </sheetData>
      <sheetData sheetId="10956">
        <row r="9">
          <cell r="A9" t="str">
            <v>A</v>
          </cell>
        </row>
      </sheetData>
      <sheetData sheetId="10957">
        <row r="9">
          <cell r="A9" t="str">
            <v>A</v>
          </cell>
        </row>
      </sheetData>
      <sheetData sheetId="10958">
        <row r="9">
          <cell r="A9" t="str">
            <v>A</v>
          </cell>
        </row>
      </sheetData>
      <sheetData sheetId="10959">
        <row r="9">
          <cell r="A9" t="str">
            <v>A</v>
          </cell>
        </row>
      </sheetData>
      <sheetData sheetId="10960">
        <row r="9">
          <cell r="A9" t="str">
            <v>A</v>
          </cell>
        </row>
      </sheetData>
      <sheetData sheetId="10961">
        <row r="9">
          <cell r="A9" t="str">
            <v>A</v>
          </cell>
        </row>
      </sheetData>
      <sheetData sheetId="10962">
        <row r="9">
          <cell r="A9" t="str">
            <v>A</v>
          </cell>
        </row>
      </sheetData>
      <sheetData sheetId="10963">
        <row r="9">
          <cell r="A9" t="str">
            <v>A</v>
          </cell>
        </row>
      </sheetData>
      <sheetData sheetId="10964">
        <row r="9">
          <cell r="A9" t="str">
            <v>A</v>
          </cell>
        </row>
      </sheetData>
      <sheetData sheetId="10965">
        <row r="9">
          <cell r="A9" t="str">
            <v>A</v>
          </cell>
        </row>
      </sheetData>
      <sheetData sheetId="10966">
        <row r="9">
          <cell r="A9" t="str">
            <v>A</v>
          </cell>
        </row>
      </sheetData>
      <sheetData sheetId="10967">
        <row r="9">
          <cell r="A9" t="str">
            <v>A</v>
          </cell>
        </row>
      </sheetData>
      <sheetData sheetId="10968">
        <row r="9">
          <cell r="A9" t="str">
            <v>A</v>
          </cell>
        </row>
      </sheetData>
      <sheetData sheetId="10969">
        <row r="9">
          <cell r="A9" t="str">
            <v>A</v>
          </cell>
        </row>
      </sheetData>
      <sheetData sheetId="10970">
        <row r="9">
          <cell r="A9" t="str">
            <v>A</v>
          </cell>
        </row>
      </sheetData>
      <sheetData sheetId="10971">
        <row r="9">
          <cell r="A9" t="str">
            <v>A</v>
          </cell>
        </row>
      </sheetData>
      <sheetData sheetId="10972">
        <row r="9">
          <cell r="A9" t="str">
            <v>A</v>
          </cell>
        </row>
      </sheetData>
      <sheetData sheetId="10973">
        <row r="9">
          <cell r="A9" t="str">
            <v>A</v>
          </cell>
        </row>
      </sheetData>
      <sheetData sheetId="10974">
        <row r="9">
          <cell r="A9" t="str">
            <v>A</v>
          </cell>
        </row>
      </sheetData>
      <sheetData sheetId="10975">
        <row r="9">
          <cell r="A9" t="str">
            <v>A</v>
          </cell>
        </row>
      </sheetData>
      <sheetData sheetId="10976">
        <row r="9">
          <cell r="A9" t="str">
            <v>A</v>
          </cell>
        </row>
      </sheetData>
      <sheetData sheetId="10977">
        <row r="9">
          <cell r="A9" t="str">
            <v>A</v>
          </cell>
        </row>
      </sheetData>
      <sheetData sheetId="10978">
        <row r="9">
          <cell r="A9" t="str">
            <v>A</v>
          </cell>
        </row>
      </sheetData>
      <sheetData sheetId="10979">
        <row r="9">
          <cell r="A9" t="str">
            <v>A</v>
          </cell>
        </row>
      </sheetData>
      <sheetData sheetId="10980">
        <row r="9">
          <cell r="A9" t="str">
            <v>A</v>
          </cell>
        </row>
      </sheetData>
      <sheetData sheetId="10981">
        <row r="9">
          <cell r="A9" t="str">
            <v>A</v>
          </cell>
        </row>
      </sheetData>
      <sheetData sheetId="10982">
        <row r="9">
          <cell r="A9" t="str">
            <v>A</v>
          </cell>
        </row>
      </sheetData>
      <sheetData sheetId="10983">
        <row r="9">
          <cell r="A9" t="str">
            <v>A</v>
          </cell>
        </row>
      </sheetData>
      <sheetData sheetId="10984">
        <row r="9">
          <cell r="A9" t="str">
            <v>A</v>
          </cell>
        </row>
      </sheetData>
      <sheetData sheetId="10985">
        <row r="9">
          <cell r="A9" t="str">
            <v>A</v>
          </cell>
        </row>
      </sheetData>
      <sheetData sheetId="10986">
        <row r="9">
          <cell r="A9" t="str">
            <v>A</v>
          </cell>
        </row>
      </sheetData>
      <sheetData sheetId="10987">
        <row r="9">
          <cell r="A9" t="str">
            <v>A</v>
          </cell>
        </row>
      </sheetData>
      <sheetData sheetId="10988">
        <row r="9">
          <cell r="A9" t="str">
            <v>A</v>
          </cell>
        </row>
      </sheetData>
      <sheetData sheetId="10989">
        <row r="9">
          <cell r="A9" t="str">
            <v>A</v>
          </cell>
        </row>
      </sheetData>
      <sheetData sheetId="10990">
        <row r="9">
          <cell r="A9" t="str">
            <v>A</v>
          </cell>
        </row>
      </sheetData>
      <sheetData sheetId="10991">
        <row r="9">
          <cell r="A9" t="str">
            <v>A</v>
          </cell>
        </row>
      </sheetData>
      <sheetData sheetId="10992">
        <row r="9">
          <cell r="A9" t="str">
            <v>A</v>
          </cell>
        </row>
      </sheetData>
      <sheetData sheetId="10993">
        <row r="9">
          <cell r="A9" t="str">
            <v>A</v>
          </cell>
        </row>
      </sheetData>
      <sheetData sheetId="10994">
        <row r="9">
          <cell r="A9" t="str">
            <v>A</v>
          </cell>
        </row>
      </sheetData>
      <sheetData sheetId="10995">
        <row r="9">
          <cell r="A9" t="str">
            <v>A</v>
          </cell>
        </row>
      </sheetData>
      <sheetData sheetId="10996">
        <row r="9">
          <cell r="A9" t="str">
            <v>A</v>
          </cell>
        </row>
      </sheetData>
      <sheetData sheetId="10997">
        <row r="9">
          <cell r="A9" t="str">
            <v>A</v>
          </cell>
        </row>
      </sheetData>
      <sheetData sheetId="10998">
        <row r="9">
          <cell r="A9" t="str">
            <v>A</v>
          </cell>
        </row>
      </sheetData>
      <sheetData sheetId="10999">
        <row r="9">
          <cell r="A9" t="str">
            <v>A</v>
          </cell>
        </row>
      </sheetData>
      <sheetData sheetId="11000">
        <row r="9">
          <cell r="A9" t="str">
            <v>A</v>
          </cell>
        </row>
      </sheetData>
      <sheetData sheetId="11001">
        <row r="9">
          <cell r="A9" t="str">
            <v>A</v>
          </cell>
        </row>
      </sheetData>
      <sheetData sheetId="11002">
        <row r="9">
          <cell r="A9" t="str">
            <v>A</v>
          </cell>
        </row>
      </sheetData>
      <sheetData sheetId="11003">
        <row r="9">
          <cell r="A9" t="str">
            <v>A</v>
          </cell>
        </row>
      </sheetData>
      <sheetData sheetId="11004">
        <row r="9">
          <cell r="A9" t="str">
            <v>A</v>
          </cell>
        </row>
      </sheetData>
      <sheetData sheetId="11005">
        <row r="9">
          <cell r="A9" t="str">
            <v>A</v>
          </cell>
        </row>
      </sheetData>
      <sheetData sheetId="11006">
        <row r="9">
          <cell r="A9" t="str">
            <v>A</v>
          </cell>
        </row>
      </sheetData>
      <sheetData sheetId="11007">
        <row r="9">
          <cell r="A9" t="str">
            <v>A</v>
          </cell>
        </row>
      </sheetData>
      <sheetData sheetId="11008">
        <row r="9">
          <cell r="A9" t="str">
            <v>A</v>
          </cell>
        </row>
      </sheetData>
      <sheetData sheetId="11009">
        <row r="9">
          <cell r="A9" t="str">
            <v>A</v>
          </cell>
        </row>
      </sheetData>
      <sheetData sheetId="11010">
        <row r="9">
          <cell r="A9" t="str">
            <v>A</v>
          </cell>
        </row>
      </sheetData>
      <sheetData sheetId="11011">
        <row r="9">
          <cell r="A9" t="str">
            <v>A</v>
          </cell>
        </row>
      </sheetData>
      <sheetData sheetId="11012">
        <row r="9">
          <cell r="A9" t="str">
            <v>A</v>
          </cell>
        </row>
      </sheetData>
      <sheetData sheetId="11013">
        <row r="9">
          <cell r="A9" t="str">
            <v>A</v>
          </cell>
        </row>
      </sheetData>
      <sheetData sheetId="11014">
        <row r="9">
          <cell r="A9" t="str">
            <v>A</v>
          </cell>
        </row>
      </sheetData>
      <sheetData sheetId="11015">
        <row r="9">
          <cell r="A9" t="str">
            <v>A</v>
          </cell>
        </row>
      </sheetData>
      <sheetData sheetId="11016">
        <row r="9">
          <cell r="A9" t="str">
            <v>A</v>
          </cell>
        </row>
      </sheetData>
      <sheetData sheetId="11017">
        <row r="9">
          <cell r="A9" t="str">
            <v>A</v>
          </cell>
        </row>
      </sheetData>
      <sheetData sheetId="11018">
        <row r="9">
          <cell r="A9" t="str">
            <v>A</v>
          </cell>
        </row>
      </sheetData>
      <sheetData sheetId="11019">
        <row r="9">
          <cell r="A9" t="str">
            <v>A</v>
          </cell>
        </row>
      </sheetData>
      <sheetData sheetId="11020">
        <row r="9">
          <cell r="A9" t="str">
            <v>A</v>
          </cell>
        </row>
      </sheetData>
      <sheetData sheetId="11021">
        <row r="9">
          <cell r="A9" t="str">
            <v>A</v>
          </cell>
        </row>
      </sheetData>
      <sheetData sheetId="11022">
        <row r="9">
          <cell r="A9" t="str">
            <v>A</v>
          </cell>
        </row>
      </sheetData>
      <sheetData sheetId="11023">
        <row r="9">
          <cell r="A9" t="str">
            <v>A</v>
          </cell>
        </row>
      </sheetData>
      <sheetData sheetId="11024">
        <row r="9">
          <cell r="A9" t="str">
            <v>A</v>
          </cell>
        </row>
      </sheetData>
      <sheetData sheetId="11025">
        <row r="9">
          <cell r="A9" t="str">
            <v>A</v>
          </cell>
        </row>
      </sheetData>
      <sheetData sheetId="11026">
        <row r="9">
          <cell r="A9" t="str">
            <v>A</v>
          </cell>
        </row>
      </sheetData>
      <sheetData sheetId="11027">
        <row r="9">
          <cell r="A9" t="str">
            <v>A</v>
          </cell>
        </row>
      </sheetData>
      <sheetData sheetId="11028">
        <row r="9">
          <cell r="A9" t="str">
            <v>A</v>
          </cell>
        </row>
      </sheetData>
      <sheetData sheetId="11029">
        <row r="9">
          <cell r="A9" t="str">
            <v>A</v>
          </cell>
        </row>
      </sheetData>
      <sheetData sheetId="11030">
        <row r="9">
          <cell r="A9" t="str">
            <v>A</v>
          </cell>
        </row>
      </sheetData>
      <sheetData sheetId="11031">
        <row r="9">
          <cell r="A9" t="str">
            <v>A</v>
          </cell>
        </row>
      </sheetData>
      <sheetData sheetId="11032">
        <row r="9">
          <cell r="A9" t="str">
            <v>A</v>
          </cell>
        </row>
      </sheetData>
      <sheetData sheetId="11033">
        <row r="9">
          <cell r="A9" t="str">
            <v>A</v>
          </cell>
        </row>
      </sheetData>
      <sheetData sheetId="11034">
        <row r="9">
          <cell r="A9" t="str">
            <v>A</v>
          </cell>
        </row>
      </sheetData>
      <sheetData sheetId="11035">
        <row r="9">
          <cell r="A9" t="str">
            <v>A</v>
          </cell>
        </row>
      </sheetData>
      <sheetData sheetId="11036">
        <row r="9">
          <cell r="A9" t="str">
            <v>A</v>
          </cell>
        </row>
      </sheetData>
      <sheetData sheetId="11037">
        <row r="9">
          <cell r="A9" t="str">
            <v>A</v>
          </cell>
        </row>
      </sheetData>
      <sheetData sheetId="11038">
        <row r="9">
          <cell r="A9" t="str">
            <v>A</v>
          </cell>
        </row>
      </sheetData>
      <sheetData sheetId="11039">
        <row r="9">
          <cell r="A9" t="str">
            <v>A</v>
          </cell>
        </row>
      </sheetData>
      <sheetData sheetId="11040">
        <row r="9">
          <cell r="A9" t="str">
            <v>A</v>
          </cell>
        </row>
      </sheetData>
      <sheetData sheetId="11041">
        <row r="9">
          <cell r="A9" t="str">
            <v>A</v>
          </cell>
        </row>
      </sheetData>
      <sheetData sheetId="11042">
        <row r="9">
          <cell r="A9" t="str">
            <v>A</v>
          </cell>
        </row>
      </sheetData>
      <sheetData sheetId="11043">
        <row r="9">
          <cell r="A9" t="str">
            <v>A</v>
          </cell>
        </row>
      </sheetData>
      <sheetData sheetId="11044">
        <row r="9">
          <cell r="A9" t="str">
            <v>A</v>
          </cell>
        </row>
      </sheetData>
      <sheetData sheetId="11045">
        <row r="9">
          <cell r="A9" t="str">
            <v>A</v>
          </cell>
        </row>
      </sheetData>
      <sheetData sheetId="11046">
        <row r="9">
          <cell r="A9" t="str">
            <v>A</v>
          </cell>
        </row>
      </sheetData>
      <sheetData sheetId="11047">
        <row r="9">
          <cell r="A9" t="str">
            <v>A</v>
          </cell>
        </row>
      </sheetData>
      <sheetData sheetId="11048">
        <row r="9">
          <cell r="A9" t="str">
            <v>A</v>
          </cell>
        </row>
      </sheetData>
      <sheetData sheetId="11049">
        <row r="9">
          <cell r="A9" t="str">
            <v>A</v>
          </cell>
        </row>
      </sheetData>
      <sheetData sheetId="11050">
        <row r="9">
          <cell r="A9" t="str">
            <v>A</v>
          </cell>
        </row>
      </sheetData>
      <sheetData sheetId="11051">
        <row r="9">
          <cell r="A9" t="str">
            <v>A</v>
          </cell>
        </row>
      </sheetData>
      <sheetData sheetId="11052">
        <row r="9">
          <cell r="A9" t="str">
            <v>A</v>
          </cell>
        </row>
      </sheetData>
      <sheetData sheetId="11053">
        <row r="9">
          <cell r="A9" t="str">
            <v>A</v>
          </cell>
        </row>
      </sheetData>
      <sheetData sheetId="11054">
        <row r="9">
          <cell r="A9" t="str">
            <v>A</v>
          </cell>
        </row>
      </sheetData>
      <sheetData sheetId="11055">
        <row r="9">
          <cell r="A9" t="str">
            <v>A</v>
          </cell>
        </row>
      </sheetData>
      <sheetData sheetId="11056">
        <row r="9">
          <cell r="A9" t="str">
            <v>A</v>
          </cell>
        </row>
      </sheetData>
      <sheetData sheetId="11057">
        <row r="9">
          <cell r="A9" t="str">
            <v>A</v>
          </cell>
        </row>
      </sheetData>
      <sheetData sheetId="11058">
        <row r="9">
          <cell r="A9" t="str">
            <v>A</v>
          </cell>
        </row>
      </sheetData>
      <sheetData sheetId="11059">
        <row r="9">
          <cell r="A9" t="str">
            <v>A</v>
          </cell>
        </row>
      </sheetData>
      <sheetData sheetId="11060">
        <row r="9">
          <cell r="A9" t="str">
            <v>A</v>
          </cell>
        </row>
      </sheetData>
      <sheetData sheetId="11061">
        <row r="9">
          <cell r="A9" t="str">
            <v>A</v>
          </cell>
        </row>
      </sheetData>
      <sheetData sheetId="11062">
        <row r="9">
          <cell r="A9" t="str">
            <v>A</v>
          </cell>
        </row>
      </sheetData>
      <sheetData sheetId="11063">
        <row r="9">
          <cell r="A9" t="str">
            <v>A</v>
          </cell>
        </row>
      </sheetData>
      <sheetData sheetId="11064">
        <row r="9">
          <cell r="A9" t="str">
            <v>A</v>
          </cell>
        </row>
      </sheetData>
      <sheetData sheetId="11065">
        <row r="9">
          <cell r="A9" t="str">
            <v>A</v>
          </cell>
        </row>
      </sheetData>
      <sheetData sheetId="11066">
        <row r="9">
          <cell r="A9" t="str">
            <v>A</v>
          </cell>
        </row>
      </sheetData>
      <sheetData sheetId="11067">
        <row r="9">
          <cell r="A9" t="str">
            <v>A</v>
          </cell>
        </row>
      </sheetData>
      <sheetData sheetId="11068">
        <row r="9">
          <cell r="A9" t="str">
            <v>A</v>
          </cell>
        </row>
      </sheetData>
      <sheetData sheetId="11069">
        <row r="9">
          <cell r="A9" t="str">
            <v>A</v>
          </cell>
        </row>
      </sheetData>
      <sheetData sheetId="11070">
        <row r="9">
          <cell r="A9" t="str">
            <v>A</v>
          </cell>
        </row>
      </sheetData>
      <sheetData sheetId="11071">
        <row r="9">
          <cell r="A9" t="str">
            <v>A</v>
          </cell>
        </row>
      </sheetData>
      <sheetData sheetId="11072">
        <row r="9">
          <cell r="A9" t="str">
            <v>A</v>
          </cell>
        </row>
      </sheetData>
      <sheetData sheetId="11073">
        <row r="9">
          <cell r="A9" t="str">
            <v>A</v>
          </cell>
        </row>
      </sheetData>
      <sheetData sheetId="11074">
        <row r="9">
          <cell r="A9" t="str">
            <v>A</v>
          </cell>
        </row>
      </sheetData>
      <sheetData sheetId="11075">
        <row r="9">
          <cell r="A9" t="str">
            <v>A</v>
          </cell>
        </row>
      </sheetData>
      <sheetData sheetId="11076">
        <row r="9">
          <cell r="A9" t="str">
            <v>A</v>
          </cell>
        </row>
      </sheetData>
      <sheetData sheetId="11077">
        <row r="9">
          <cell r="A9" t="str">
            <v>A</v>
          </cell>
        </row>
      </sheetData>
      <sheetData sheetId="11078">
        <row r="9">
          <cell r="A9" t="str">
            <v>A</v>
          </cell>
        </row>
      </sheetData>
      <sheetData sheetId="11079">
        <row r="9">
          <cell r="A9" t="str">
            <v>A</v>
          </cell>
        </row>
      </sheetData>
      <sheetData sheetId="11080">
        <row r="9">
          <cell r="A9" t="str">
            <v>A</v>
          </cell>
        </row>
      </sheetData>
      <sheetData sheetId="11081">
        <row r="9">
          <cell r="A9" t="str">
            <v>A</v>
          </cell>
        </row>
      </sheetData>
      <sheetData sheetId="11082">
        <row r="9">
          <cell r="A9" t="str">
            <v>A</v>
          </cell>
        </row>
      </sheetData>
      <sheetData sheetId="11083">
        <row r="9">
          <cell r="A9" t="str">
            <v>A</v>
          </cell>
        </row>
      </sheetData>
      <sheetData sheetId="11084">
        <row r="9">
          <cell r="A9" t="str">
            <v>A</v>
          </cell>
        </row>
      </sheetData>
      <sheetData sheetId="11085">
        <row r="9">
          <cell r="A9" t="str">
            <v>A</v>
          </cell>
        </row>
      </sheetData>
      <sheetData sheetId="11086">
        <row r="9">
          <cell r="A9" t="str">
            <v>A</v>
          </cell>
        </row>
      </sheetData>
      <sheetData sheetId="11087">
        <row r="9">
          <cell r="A9" t="str">
            <v>A</v>
          </cell>
        </row>
      </sheetData>
      <sheetData sheetId="11088">
        <row r="9">
          <cell r="A9" t="str">
            <v>A</v>
          </cell>
        </row>
      </sheetData>
      <sheetData sheetId="11089">
        <row r="9">
          <cell r="A9" t="str">
            <v>A</v>
          </cell>
        </row>
      </sheetData>
      <sheetData sheetId="11090">
        <row r="9">
          <cell r="A9" t="str">
            <v>A</v>
          </cell>
        </row>
      </sheetData>
      <sheetData sheetId="11091">
        <row r="9">
          <cell r="A9" t="str">
            <v>A</v>
          </cell>
        </row>
      </sheetData>
      <sheetData sheetId="11092">
        <row r="9">
          <cell r="A9" t="str">
            <v>A</v>
          </cell>
        </row>
      </sheetData>
      <sheetData sheetId="11093">
        <row r="9">
          <cell r="A9" t="str">
            <v>A</v>
          </cell>
        </row>
      </sheetData>
      <sheetData sheetId="11094">
        <row r="9">
          <cell r="A9" t="str">
            <v>A</v>
          </cell>
        </row>
      </sheetData>
      <sheetData sheetId="11095">
        <row r="9">
          <cell r="A9" t="str">
            <v>A</v>
          </cell>
        </row>
      </sheetData>
      <sheetData sheetId="11096">
        <row r="9">
          <cell r="A9" t="str">
            <v>A</v>
          </cell>
        </row>
      </sheetData>
      <sheetData sheetId="11097">
        <row r="9">
          <cell r="A9" t="str">
            <v>A</v>
          </cell>
        </row>
      </sheetData>
      <sheetData sheetId="11098">
        <row r="9">
          <cell r="A9" t="str">
            <v>A</v>
          </cell>
        </row>
      </sheetData>
      <sheetData sheetId="11099">
        <row r="9">
          <cell r="A9" t="str">
            <v>A</v>
          </cell>
        </row>
      </sheetData>
      <sheetData sheetId="11100">
        <row r="9">
          <cell r="A9" t="str">
            <v>A</v>
          </cell>
        </row>
      </sheetData>
      <sheetData sheetId="11101">
        <row r="9">
          <cell r="A9" t="str">
            <v>A</v>
          </cell>
        </row>
      </sheetData>
      <sheetData sheetId="11102">
        <row r="9">
          <cell r="A9" t="str">
            <v>A</v>
          </cell>
        </row>
      </sheetData>
      <sheetData sheetId="11103">
        <row r="9">
          <cell r="A9" t="str">
            <v>A</v>
          </cell>
        </row>
      </sheetData>
      <sheetData sheetId="11104">
        <row r="9">
          <cell r="A9" t="str">
            <v>A</v>
          </cell>
        </row>
      </sheetData>
      <sheetData sheetId="11105">
        <row r="9">
          <cell r="A9" t="str">
            <v>A</v>
          </cell>
        </row>
      </sheetData>
      <sheetData sheetId="11106">
        <row r="9">
          <cell r="A9" t="str">
            <v>A</v>
          </cell>
        </row>
      </sheetData>
      <sheetData sheetId="11107">
        <row r="9">
          <cell r="A9" t="str">
            <v>A</v>
          </cell>
        </row>
      </sheetData>
      <sheetData sheetId="11108">
        <row r="9">
          <cell r="A9" t="str">
            <v>A</v>
          </cell>
        </row>
      </sheetData>
      <sheetData sheetId="11109">
        <row r="9">
          <cell r="A9" t="str">
            <v>A</v>
          </cell>
        </row>
      </sheetData>
      <sheetData sheetId="11110">
        <row r="9">
          <cell r="A9" t="str">
            <v>A</v>
          </cell>
        </row>
      </sheetData>
      <sheetData sheetId="11111">
        <row r="9">
          <cell r="A9" t="str">
            <v>A</v>
          </cell>
        </row>
      </sheetData>
      <sheetData sheetId="11112">
        <row r="9">
          <cell r="A9" t="str">
            <v>A</v>
          </cell>
        </row>
      </sheetData>
      <sheetData sheetId="11113">
        <row r="9">
          <cell r="A9" t="str">
            <v>A</v>
          </cell>
        </row>
      </sheetData>
      <sheetData sheetId="11114">
        <row r="9">
          <cell r="A9" t="str">
            <v>A</v>
          </cell>
        </row>
      </sheetData>
      <sheetData sheetId="11115">
        <row r="9">
          <cell r="A9" t="str">
            <v>A</v>
          </cell>
        </row>
      </sheetData>
      <sheetData sheetId="11116">
        <row r="9">
          <cell r="A9" t="str">
            <v>A</v>
          </cell>
        </row>
      </sheetData>
      <sheetData sheetId="11117">
        <row r="9">
          <cell r="A9" t="str">
            <v>A</v>
          </cell>
        </row>
      </sheetData>
      <sheetData sheetId="11118">
        <row r="9">
          <cell r="A9" t="str">
            <v>A</v>
          </cell>
        </row>
      </sheetData>
      <sheetData sheetId="11119">
        <row r="9">
          <cell r="A9" t="str">
            <v>A</v>
          </cell>
        </row>
      </sheetData>
      <sheetData sheetId="11120">
        <row r="9">
          <cell r="A9" t="str">
            <v>A</v>
          </cell>
        </row>
      </sheetData>
      <sheetData sheetId="11121">
        <row r="9">
          <cell r="A9" t="str">
            <v>A</v>
          </cell>
        </row>
      </sheetData>
      <sheetData sheetId="11122">
        <row r="9">
          <cell r="A9" t="str">
            <v>A</v>
          </cell>
        </row>
      </sheetData>
      <sheetData sheetId="11123">
        <row r="9">
          <cell r="A9" t="str">
            <v>A</v>
          </cell>
        </row>
      </sheetData>
      <sheetData sheetId="11124">
        <row r="9">
          <cell r="A9" t="str">
            <v>A</v>
          </cell>
        </row>
      </sheetData>
      <sheetData sheetId="11125">
        <row r="9">
          <cell r="A9" t="str">
            <v>A</v>
          </cell>
        </row>
      </sheetData>
      <sheetData sheetId="11126">
        <row r="9">
          <cell r="A9" t="str">
            <v>A</v>
          </cell>
        </row>
      </sheetData>
      <sheetData sheetId="11127">
        <row r="9">
          <cell r="A9" t="str">
            <v>A</v>
          </cell>
        </row>
      </sheetData>
      <sheetData sheetId="11128">
        <row r="9">
          <cell r="A9" t="str">
            <v>A</v>
          </cell>
        </row>
      </sheetData>
      <sheetData sheetId="11129">
        <row r="9">
          <cell r="A9" t="str">
            <v>A</v>
          </cell>
        </row>
      </sheetData>
      <sheetData sheetId="11130">
        <row r="9">
          <cell r="A9" t="str">
            <v>A</v>
          </cell>
        </row>
      </sheetData>
      <sheetData sheetId="11131">
        <row r="9">
          <cell r="A9" t="str">
            <v>A</v>
          </cell>
        </row>
      </sheetData>
      <sheetData sheetId="11132">
        <row r="9">
          <cell r="A9" t="str">
            <v>A</v>
          </cell>
        </row>
      </sheetData>
      <sheetData sheetId="11133">
        <row r="9">
          <cell r="A9" t="str">
            <v>A</v>
          </cell>
        </row>
      </sheetData>
      <sheetData sheetId="11134">
        <row r="9">
          <cell r="A9" t="str">
            <v>A</v>
          </cell>
        </row>
      </sheetData>
      <sheetData sheetId="11135">
        <row r="9">
          <cell r="A9" t="str">
            <v>A</v>
          </cell>
        </row>
      </sheetData>
      <sheetData sheetId="11136">
        <row r="9">
          <cell r="A9" t="str">
            <v>A</v>
          </cell>
        </row>
      </sheetData>
      <sheetData sheetId="11137">
        <row r="9">
          <cell r="A9" t="str">
            <v>A</v>
          </cell>
        </row>
      </sheetData>
      <sheetData sheetId="11138">
        <row r="9">
          <cell r="A9" t="str">
            <v>A</v>
          </cell>
        </row>
      </sheetData>
      <sheetData sheetId="11139">
        <row r="9">
          <cell r="A9" t="str">
            <v>A</v>
          </cell>
        </row>
      </sheetData>
      <sheetData sheetId="11140">
        <row r="9">
          <cell r="A9" t="str">
            <v>A</v>
          </cell>
        </row>
      </sheetData>
      <sheetData sheetId="11141">
        <row r="9">
          <cell r="A9" t="str">
            <v>A</v>
          </cell>
        </row>
      </sheetData>
      <sheetData sheetId="11142">
        <row r="9">
          <cell r="A9" t="str">
            <v>A</v>
          </cell>
        </row>
      </sheetData>
      <sheetData sheetId="11143">
        <row r="9">
          <cell r="A9" t="str">
            <v>A</v>
          </cell>
        </row>
      </sheetData>
      <sheetData sheetId="11144">
        <row r="9">
          <cell r="A9" t="str">
            <v>A</v>
          </cell>
        </row>
      </sheetData>
      <sheetData sheetId="11145">
        <row r="9">
          <cell r="A9" t="str">
            <v>A</v>
          </cell>
        </row>
      </sheetData>
      <sheetData sheetId="11146">
        <row r="9">
          <cell r="A9" t="str">
            <v>A</v>
          </cell>
        </row>
      </sheetData>
      <sheetData sheetId="11147">
        <row r="9">
          <cell r="A9" t="str">
            <v>A</v>
          </cell>
        </row>
      </sheetData>
      <sheetData sheetId="11148">
        <row r="9">
          <cell r="A9" t="str">
            <v>A</v>
          </cell>
        </row>
      </sheetData>
      <sheetData sheetId="11149">
        <row r="9">
          <cell r="A9" t="str">
            <v>A</v>
          </cell>
        </row>
      </sheetData>
      <sheetData sheetId="11150">
        <row r="9">
          <cell r="A9" t="str">
            <v>A</v>
          </cell>
        </row>
      </sheetData>
      <sheetData sheetId="11151">
        <row r="9">
          <cell r="A9" t="str">
            <v>A</v>
          </cell>
        </row>
      </sheetData>
      <sheetData sheetId="11152">
        <row r="9">
          <cell r="A9" t="str">
            <v>A</v>
          </cell>
        </row>
      </sheetData>
      <sheetData sheetId="11153">
        <row r="9">
          <cell r="A9" t="str">
            <v>A</v>
          </cell>
        </row>
      </sheetData>
      <sheetData sheetId="11154">
        <row r="9">
          <cell r="A9" t="str">
            <v>A</v>
          </cell>
        </row>
      </sheetData>
      <sheetData sheetId="11155">
        <row r="9">
          <cell r="A9" t="str">
            <v>A</v>
          </cell>
        </row>
      </sheetData>
      <sheetData sheetId="11156">
        <row r="9">
          <cell r="A9" t="str">
            <v>A</v>
          </cell>
        </row>
      </sheetData>
      <sheetData sheetId="11157">
        <row r="9">
          <cell r="A9" t="str">
            <v>A</v>
          </cell>
        </row>
      </sheetData>
      <sheetData sheetId="11158">
        <row r="9">
          <cell r="A9" t="str">
            <v>A</v>
          </cell>
        </row>
      </sheetData>
      <sheetData sheetId="11159">
        <row r="9">
          <cell r="A9" t="str">
            <v>A</v>
          </cell>
        </row>
      </sheetData>
      <sheetData sheetId="11160">
        <row r="9">
          <cell r="A9" t="str">
            <v>A</v>
          </cell>
        </row>
      </sheetData>
      <sheetData sheetId="11161">
        <row r="9">
          <cell r="A9" t="str">
            <v>A</v>
          </cell>
        </row>
      </sheetData>
      <sheetData sheetId="11162">
        <row r="9">
          <cell r="A9" t="str">
            <v>A</v>
          </cell>
        </row>
      </sheetData>
      <sheetData sheetId="11163">
        <row r="9">
          <cell r="A9" t="str">
            <v>A</v>
          </cell>
        </row>
      </sheetData>
      <sheetData sheetId="11164">
        <row r="9">
          <cell r="A9" t="str">
            <v>A</v>
          </cell>
        </row>
      </sheetData>
      <sheetData sheetId="11165">
        <row r="9">
          <cell r="A9" t="str">
            <v>A</v>
          </cell>
        </row>
      </sheetData>
      <sheetData sheetId="11166">
        <row r="9">
          <cell r="A9" t="str">
            <v>A</v>
          </cell>
        </row>
      </sheetData>
      <sheetData sheetId="11167">
        <row r="9">
          <cell r="A9" t="str">
            <v>A</v>
          </cell>
        </row>
      </sheetData>
      <sheetData sheetId="11168">
        <row r="9">
          <cell r="A9" t="str">
            <v>A</v>
          </cell>
        </row>
      </sheetData>
      <sheetData sheetId="11169">
        <row r="9">
          <cell r="A9" t="str">
            <v>A</v>
          </cell>
        </row>
      </sheetData>
      <sheetData sheetId="11170">
        <row r="9">
          <cell r="A9" t="str">
            <v>A</v>
          </cell>
        </row>
      </sheetData>
      <sheetData sheetId="11171">
        <row r="9">
          <cell r="A9" t="str">
            <v>A</v>
          </cell>
        </row>
      </sheetData>
      <sheetData sheetId="11172">
        <row r="9">
          <cell r="A9" t="str">
            <v>A</v>
          </cell>
        </row>
      </sheetData>
      <sheetData sheetId="11173">
        <row r="9">
          <cell r="A9" t="str">
            <v>A</v>
          </cell>
        </row>
      </sheetData>
      <sheetData sheetId="11174">
        <row r="9">
          <cell r="A9" t="str">
            <v>A</v>
          </cell>
        </row>
      </sheetData>
      <sheetData sheetId="11175">
        <row r="9">
          <cell r="A9" t="str">
            <v>A</v>
          </cell>
        </row>
      </sheetData>
      <sheetData sheetId="11176">
        <row r="9">
          <cell r="A9" t="str">
            <v>A</v>
          </cell>
        </row>
      </sheetData>
      <sheetData sheetId="11177">
        <row r="9">
          <cell r="A9" t="str">
            <v>A</v>
          </cell>
        </row>
      </sheetData>
      <sheetData sheetId="11178">
        <row r="9">
          <cell r="A9" t="str">
            <v>A</v>
          </cell>
        </row>
      </sheetData>
      <sheetData sheetId="11179">
        <row r="9">
          <cell r="A9" t="str">
            <v>A</v>
          </cell>
        </row>
      </sheetData>
      <sheetData sheetId="11180">
        <row r="9">
          <cell r="A9" t="str">
            <v>A</v>
          </cell>
        </row>
      </sheetData>
      <sheetData sheetId="11181">
        <row r="9">
          <cell r="A9" t="str">
            <v>A</v>
          </cell>
        </row>
      </sheetData>
      <sheetData sheetId="11182">
        <row r="9">
          <cell r="A9" t="str">
            <v>A</v>
          </cell>
        </row>
      </sheetData>
      <sheetData sheetId="11183">
        <row r="9">
          <cell r="A9" t="str">
            <v>A</v>
          </cell>
        </row>
      </sheetData>
      <sheetData sheetId="11184">
        <row r="9">
          <cell r="A9" t="str">
            <v>A</v>
          </cell>
        </row>
      </sheetData>
      <sheetData sheetId="11185">
        <row r="9">
          <cell r="A9" t="str">
            <v>A</v>
          </cell>
        </row>
      </sheetData>
      <sheetData sheetId="11186">
        <row r="9">
          <cell r="A9" t="str">
            <v>A</v>
          </cell>
        </row>
      </sheetData>
      <sheetData sheetId="11187">
        <row r="9">
          <cell r="A9" t="str">
            <v>A</v>
          </cell>
        </row>
      </sheetData>
      <sheetData sheetId="11188">
        <row r="9">
          <cell r="A9" t="str">
            <v>A</v>
          </cell>
        </row>
      </sheetData>
      <sheetData sheetId="11189">
        <row r="9">
          <cell r="A9" t="str">
            <v>A</v>
          </cell>
        </row>
      </sheetData>
      <sheetData sheetId="11190">
        <row r="9">
          <cell r="A9" t="str">
            <v>A</v>
          </cell>
        </row>
      </sheetData>
      <sheetData sheetId="11191">
        <row r="9">
          <cell r="A9" t="str">
            <v>A</v>
          </cell>
        </row>
      </sheetData>
      <sheetData sheetId="11192">
        <row r="9">
          <cell r="A9" t="str">
            <v>A</v>
          </cell>
        </row>
      </sheetData>
      <sheetData sheetId="11193">
        <row r="9">
          <cell r="A9" t="str">
            <v>A</v>
          </cell>
        </row>
      </sheetData>
      <sheetData sheetId="11194">
        <row r="9">
          <cell r="A9" t="str">
            <v>A</v>
          </cell>
        </row>
      </sheetData>
      <sheetData sheetId="11195">
        <row r="9">
          <cell r="A9" t="str">
            <v>A</v>
          </cell>
        </row>
      </sheetData>
      <sheetData sheetId="11196">
        <row r="9">
          <cell r="A9" t="str">
            <v>A</v>
          </cell>
        </row>
      </sheetData>
      <sheetData sheetId="11197">
        <row r="9">
          <cell r="A9" t="str">
            <v>A</v>
          </cell>
        </row>
      </sheetData>
      <sheetData sheetId="11198">
        <row r="9">
          <cell r="A9" t="str">
            <v>A</v>
          </cell>
        </row>
      </sheetData>
      <sheetData sheetId="11199">
        <row r="9">
          <cell r="A9" t="str">
            <v>A</v>
          </cell>
        </row>
      </sheetData>
      <sheetData sheetId="11200">
        <row r="9">
          <cell r="A9" t="str">
            <v>A</v>
          </cell>
        </row>
      </sheetData>
      <sheetData sheetId="11201">
        <row r="9">
          <cell r="A9" t="str">
            <v>A</v>
          </cell>
        </row>
      </sheetData>
      <sheetData sheetId="11202">
        <row r="9">
          <cell r="A9" t="str">
            <v>A</v>
          </cell>
        </row>
      </sheetData>
      <sheetData sheetId="11203">
        <row r="9">
          <cell r="A9" t="str">
            <v>A</v>
          </cell>
        </row>
      </sheetData>
      <sheetData sheetId="11204">
        <row r="9">
          <cell r="A9" t="str">
            <v>A</v>
          </cell>
        </row>
      </sheetData>
      <sheetData sheetId="11205">
        <row r="9">
          <cell r="A9" t="str">
            <v>A</v>
          </cell>
        </row>
      </sheetData>
      <sheetData sheetId="11206">
        <row r="9">
          <cell r="A9" t="str">
            <v>A</v>
          </cell>
        </row>
      </sheetData>
      <sheetData sheetId="11207">
        <row r="9">
          <cell r="A9" t="str">
            <v>A</v>
          </cell>
        </row>
      </sheetData>
      <sheetData sheetId="11208">
        <row r="9">
          <cell r="A9" t="str">
            <v>A</v>
          </cell>
        </row>
      </sheetData>
      <sheetData sheetId="11209">
        <row r="9">
          <cell r="A9" t="str">
            <v>A</v>
          </cell>
        </row>
      </sheetData>
      <sheetData sheetId="11210">
        <row r="9">
          <cell r="A9" t="str">
            <v>A</v>
          </cell>
        </row>
      </sheetData>
      <sheetData sheetId="11211">
        <row r="9">
          <cell r="A9" t="str">
            <v>A</v>
          </cell>
        </row>
      </sheetData>
      <sheetData sheetId="11212">
        <row r="9">
          <cell r="A9" t="str">
            <v>A</v>
          </cell>
        </row>
      </sheetData>
      <sheetData sheetId="11213">
        <row r="9">
          <cell r="A9" t="str">
            <v>A</v>
          </cell>
        </row>
      </sheetData>
      <sheetData sheetId="11214">
        <row r="9">
          <cell r="A9" t="str">
            <v>A</v>
          </cell>
        </row>
      </sheetData>
      <sheetData sheetId="11215">
        <row r="9">
          <cell r="A9" t="str">
            <v>A</v>
          </cell>
        </row>
      </sheetData>
      <sheetData sheetId="11216">
        <row r="9">
          <cell r="A9" t="str">
            <v>A</v>
          </cell>
        </row>
      </sheetData>
      <sheetData sheetId="11217">
        <row r="9">
          <cell r="A9" t="str">
            <v>A</v>
          </cell>
        </row>
      </sheetData>
      <sheetData sheetId="11218">
        <row r="9">
          <cell r="A9" t="str">
            <v>A</v>
          </cell>
        </row>
      </sheetData>
      <sheetData sheetId="11219">
        <row r="9">
          <cell r="A9" t="str">
            <v>A</v>
          </cell>
        </row>
      </sheetData>
      <sheetData sheetId="11220">
        <row r="9">
          <cell r="A9" t="str">
            <v>A</v>
          </cell>
        </row>
      </sheetData>
      <sheetData sheetId="11221">
        <row r="9">
          <cell r="A9" t="str">
            <v>A</v>
          </cell>
        </row>
      </sheetData>
      <sheetData sheetId="11222">
        <row r="9">
          <cell r="A9" t="str">
            <v>A</v>
          </cell>
        </row>
      </sheetData>
      <sheetData sheetId="11223">
        <row r="9">
          <cell r="A9" t="str">
            <v>A</v>
          </cell>
        </row>
      </sheetData>
      <sheetData sheetId="11224">
        <row r="9">
          <cell r="A9" t="str">
            <v>A</v>
          </cell>
        </row>
      </sheetData>
      <sheetData sheetId="11225">
        <row r="9">
          <cell r="A9" t="str">
            <v>A</v>
          </cell>
        </row>
      </sheetData>
      <sheetData sheetId="11226">
        <row r="9">
          <cell r="A9" t="str">
            <v>A</v>
          </cell>
        </row>
      </sheetData>
      <sheetData sheetId="11227">
        <row r="9">
          <cell r="A9" t="str">
            <v>A</v>
          </cell>
        </row>
      </sheetData>
      <sheetData sheetId="11228">
        <row r="9">
          <cell r="A9" t="str">
            <v>A</v>
          </cell>
        </row>
      </sheetData>
      <sheetData sheetId="11229">
        <row r="9">
          <cell r="A9" t="str">
            <v>A</v>
          </cell>
        </row>
      </sheetData>
      <sheetData sheetId="11230">
        <row r="9">
          <cell r="A9" t="str">
            <v>A</v>
          </cell>
        </row>
      </sheetData>
      <sheetData sheetId="11231">
        <row r="9">
          <cell r="A9" t="str">
            <v>A</v>
          </cell>
        </row>
      </sheetData>
      <sheetData sheetId="11232">
        <row r="9">
          <cell r="A9" t="str">
            <v>A</v>
          </cell>
        </row>
      </sheetData>
      <sheetData sheetId="11233">
        <row r="9">
          <cell r="A9" t="str">
            <v>A</v>
          </cell>
        </row>
      </sheetData>
      <sheetData sheetId="11234">
        <row r="9">
          <cell r="A9" t="str">
            <v>A</v>
          </cell>
        </row>
      </sheetData>
      <sheetData sheetId="11235">
        <row r="9">
          <cell r="A9" t="str">
            <v>A</v>
          </cell>
        </row>
      </sheetData>
      <sheetData sheetId="11236">
        <row r="9">
          <cell r="A9" t="str">
            <v>A</v>
          </cell>
        </row>
      </sheetData>
      <sheetData sheetId="11237">
        <row r="9">
          <cell r="A9" t="str">
            <v>A</v>
          </cell>
        </row>
      </sheetData>
      <sheetData sheetId="11238">
        <row r="9">
          <cell r="A9" t="str">
            <v>A</v>
          </cell>
        </row>
      </sheetData>
      <sheetData sheetId="11239">
        <row r="9">
          <cell r="A9" t="str">
            <v>A</v>
          </cell>
        </row>
      </sheetData>
      <sheetData sheetId="11240">
        <row r="9">
          <cell r="A9" t="str">
            <v>A</v>
          </cell>
        </row>
      </sheetData>
      <sheetData sheetId="11241">
        <row r="9">
          <cell r="A9" t="str">
            <v>A</v>
          </cell>
        </row>
      </sheetData>
      <sheetData sheetId="11242">
        <row r="9">
          <cell r="A9" t="str">
            <v>A</v>
          </cell>
        </row>
      </sheetData>
      <sheetData sheetId="11243">
        <row r="9">
          <cell r="A9" t="str">
            <v>A</v>
          </cell>
        </row>
      </sheetData>
      <sheetData sheetId="11244">
        <row r="9">
          <cell r="A9" t="str">
            <v>A</v>
          </cell>
        </row>
      </sheetData>
      <sheetData sheetId="11245">
        <row r="9">
          <cell r="A9" t="str">
            <v>A</v>
          </cell>
        </row>
      </sheetData>
      <sheetData sheetId="11246">
        <row r="9">
          <cell r="A9" t="str">
            <v>A</v>
          </cell>
        </row>
      </sheetData>
      <sheetData sheetId="11247">
        <row r="9">
          <cell r="A9" t="str">
            <v>A</v>
          </cell>
        </row>
      </sheetData>
      <sheetData sheetId="11248">
        <row r="9">
          <cell r="A9" t="str">
            <v>A</v>
          </cell>
        </row>
      </sheetData>
      <sheetData sheetId="11249">
        <row r="9">
          <cell r="A9" t="str">
            <v>A</v>
          </cell>
        </row>
      </sheetData>
      <sheetData sheetId="11250">
        <row r="9">
          <cell r="A9" t="str">
            <v>A</v>
          </cell>
        </row>
      </sheetData>
      <sheetData sheetId="11251">
        <row r="9">
          <cell r="A9" t="str">
            <v>A</v>
          </cell>
        </row>
      </sheetData>
      <sheetData sheetId="11252">
        <row r="9">
          <cell r="A9" t="str">
            <v>A</v>
          </cell>
        </row>
      </sheetData>
      <sheetData sheetId="11253">
        <row r="9">
          <cell r="A9" t="str">
            <v>A</v>
          </cell>
        </row>
      </sheetData>
      <sheetData sheetId="11254">
        <row r="9">
          <cell r="A9" t="str">
            <v>A</v>
          </cell>
        </row>
      </sheetData>
      <sheetData sheetId="11255">
        <row r="9">
          <cell r="A9" t="str">
            <v>A</v>
          </cell>
        </row>
      </sheetData>
      <sheetData sheetId="11256">
        <row r="9">
          <cell r="A9" t="str">
            <v>A</v>
          </cell>
        </row>
      </sheetData>
      <sheetData sheetId="11257">
        <row r="9">
          <cell r="A9" t="str">
            <v>A</v>
          </cell>
        </row>
      </sheetData>
      <sheetData sheetId="11258">
        <row r="9">
          <cell r="A9" t="str">
            <v>A</v>
          </cell>
        </row>
      </sheetData>
      <sheetData sheetId="11259">
        <row r="9">
          <cell r="A9" t="str">
            <v>A</v>
          </cell>
        </row>
      </sheetData>
      <sheetData sheetId="11260">
        <row r="9">
          <cell r="A9" t="str">
            <v>A</v>
          </cell>
        </row>
      </sheetData>
      <sheetData sheetId="11261">
        <row r="9">
          <cell r="A9" t="str">
            <v>A</v>
          </cell>
        </row>
      </sheetData>
      <sheetData sheetId="11262">
        <row r="9">
          <cell r="A9" t="str">
            <v>A</v>
          </cell>
        </row>
      </sheetData>
      <sheetData sheetId="11263">
        <row r="9">
          <cell r="A9" t="str">
            <v>A</v>
          </cell>
        </row>
      </sheetData>
      <sheetData sheetId="11264">
        <row r="9">
          <cell r="A9" t="str">
            <v>A</v>
          </cell>
        </row>
      </sheetData>
      <sheetData sheetId="11265">
        <row r="9">
          <cell r="A9" t="str">
            <v>A</v>
          </cell>
        </row>
      </sheetData>
      <sheetData sheetId="11266">
        <row r="9">
          <cell r="A9" t="str">
            <v>A</v>
          </cell>
        </row>
      </sheetData>
      <sheetData sheetId="11267">
        <row r="9">
          <cell r="A9" t="str">
            <v>A</v>
          </cell>
        </row>
      </sheetData>
      <sheetData sheetId="11268">
        <row r="9">
          <cell r="A9" t="str">
            <v>A</v>
          </cell>
        </row>
      </sheetData>
      <sheetData sheetId="11269">
        <row r="9">
          <cell r="A9" t="str">
            <v>A</v>
          </cell>
        </row>
      </sheetData>
      <sheetData sheetId="11270">
        <row r="9">
          <cell r="A9" t="str">
            <v>A</v>
          </cell>
        </row>
      </sheetData>
      <sheetData sheetId="11271">
        <row r="9">
          <cell r="A9" t="str">
            <v>A</v>
          </cell>
        </row>
      </sheetData>
      <sheetData sheetId="11272">
        <row r="9">
          <cell r="A9" t="str">
            <v>A</v>
          </cell>
        </row>
      </sheetData>
      <sheetData sheetId="11273">
        <row r="9">
          <cell r="A9" t="str">
            <v>A</v>
          </cell>
        </row>
      </sheetData>
      <sheetData sheetId="11274">
        <row r="9">
          <cell r="A9" t="str">
            <v>A</v>
          </cell>
        </row>
      </sheetData>
      <sheetData sheetId="11275">
        <row r="9">
          <cell r="A9" t="str">
            <v>A</v>
          </cell>
        </row>
      </sheetData>
      <sheetData sheetId="11276">
        <row r="9">
          <cell r="A9" t="str">
            <v>A</v>
          </cell>
        </row>
      </sheetData>
      <sheetData sheetId="11277">
        <row r="9">
          <cell r="A9" t="str">
            <v>A</v>
          </cell>
        </row>
      </sheetData>
      <sheetData sheetId="11278">
        <row r="9">
          <cell r="A9" t="str">
            <v>A</v>
          </cell>
        </row>
      </sheetData>
      <sheetData sheetId="11279">
        <row r="9">
          <cell r="A9" t="str">
            <v>A</v>
          </cell>
        </row>
      </sheetData>
      <sheetData sheetId="11280">
        <row r="9">
          <cell r="A9" t="str">
            <v>A</v>
          </cell>
        </row>
      </sheetData>
      <sheetData sheetId="11281">
        <row r="9">
          <cell r="A9" t="str">
            <v>A</v>
          </cell>
        </row>
      </sheetData>
      <sheetData sheetId="11282">
        <row r="9">
          <cell r="A9" t="str">
            <v>A</v>
          </cell>
        </row>
      </sheetData>
      <sheetData sheetId="11283">
        <row r="9">
          <cell r="A9" t="str">
            <v>A</v>
          </cell>
        </row>
      </sheetData>
      <sheetData sheetId="11284">
        <row r="9">
          <cell r="A9" t="str">
            <v>A</v>
          </cell>
        </row>
      </sheetData>
      <sheetData sheetId="11285">
        <row r="9">
          <cell r="A9" t="str">
            <v>A</v>
          </cell>
        </row>
      </sheetData>
      <sheetData sheetId="11286">
        <row r="9">
          <cell r="A9" t="str">
            <v>A</v>
          </cell>
        </row>
      </sheetData>
      <sheetData sheetId="11287">
        <row r="9">
          <cell r="A9" t="str">
            <v>A</v>
          </cell>
        </row>
      </sheetData>
      <sheetData sheetId="11288">
        <row r="9">
          <cell r="A9" t="str">
            <v>A</v>
          </cell>
        </row>
      </sheetData>
      <sheetData sheetId="11289">
        <row r="9">
          <cell r="A9" t="str">
            <v>A</v>
          </cell>
        </row>
      </sheetData>
      <sheetData sheetId="11290">
        <row r="9">
          <cell r="A9" t="str">
            <v>A</v>
          </cell>
        </row>
      </sheetData>
      <sheetData sheetId="11291">
        <row r="9">
          <cell r="A9" t="str">
            <v>A</v>
          </cell>
        </row>
      </sheetData>
      <sheetData sheetId="11292">
        <row r="9">
          <cell r="A9" t="str">
            <v>A</v>
          </cell>
        </row>
      </sheetData>
      <sheetData sheetId="11293">
        <row r="9">
          <cell r="A9" t="str">
            <v>A</v>
          </cell>
        </row>
      </sheetData>
      <sheetData sheetId="11294">
        <row r="9">
          <cell r="A9" t="str">
            <v>A</v>
          </cell>
        </row>
      </sheetData>
      <sheetData sheetId="11295">
        <row r="9">
          <cell r="A9" t="str">
            <v>A</v>
          </cell>
        </row>
      </sheetData>
      <sheetData sheetId="11296">
        <row r="9">
          <cell r="A9" t="str">
            <v>A</v>
          </cell>
        </row>
      </sheetData>
      <sheetData sheetId="11297">
        <row r="9">
          <cell r="A9" t="str">
            <v>A</v>
          </cell>
        </row>
      </sheetData>
      <sheetData sheetId="11298">
        <row r="9">
          <cell r="A9" t="str">
            <v>A</v>
          </cell>
        </row>
      </sheetData>
      <sheetData sheetId="11299">
        <row r="9">
          <cell r="A9" t="str">
            <v>A</v>
          </cell>
        </row>
      </sheetData>
      <sheetData sheetId="11300">
        <row r="9">
          <cell r="A9" t="str">
            <v>A</v>
          </cell>
        </row>
      </sheetData>
      <sheetData sheetId="11301">
        <row r="9">
          <cell r="A9" t="str">
            <v>A</v>
          </cell>
        </row>
      </sheetData>
      <sheetData sheetId="11302">
        <row r="9">
          <cell r="A9" t="str">
            <v>A</v>
          </cell>
        </row>
      </sheetData>
      <sheetData sheetId="11303">
        <row r="9">
          <cell r="A9" t="str">
            <v>A</v>
          </cell>
        </row>
      </sheetData>
      <sheetData sheetId="11304">
        <row r="9">
          <cell r="A9" t="str">
            <v>A</v>
          </cell>
        </row>
      </sheetData>
      <sheetData sheetId="11305">
        <row r="9">
          <cell r="A9" t="str">
            <v>A</v>
          </cell>
        </row>
      </sheetData>
      <sheetData sheetId="11306">
        <row r="9">
          <cell r="A9" t="str">
            <v>A</v>
          </cell>
        </row>
      </sheetData>
      <sheetData sheetId="11307">
        <row r="9">
          <cell r="A9" t="str">
            <v>A</v>
          </cell>
        </row>
      </sheetData>
      <sheetData sheetId="11308">
        <row r="9">
          <cell r="A9" t="str">
            <v>A</v>
          </cell>
        </row>
      </sheetData>
      <sheetData sheetId="11309">
        <row r="9">
          <cell r="A9" t="str">
            <v>A</v>
          </cell>
        </row>
      </sheetData>
      <sheetData sheetId="11310">
        <row r="9">
          <cell r="A9" t="str">
            <v>A</v>
          </cell>
        </row>
      </sheetData>
      <sheetData sheetId="11311">
        <row r="9">
          <cell r="A9" t="str">
            <v>A</v>
          </cell>
        </row>
      </sheetData>
      <sheetData sheetId="11312">
        <row r="9">
          <cell r="A9" t="str">
            <v>A</v>
          </cell>
        </row>
      </sheetData>
      <sheetData sheetId="11313">
        <row r="9">
          <cell r="A9" t="str">
            <v>A</v>
          </cell>
        </row>
      </sheetData>
      <sheetData sheetId="11314">
        <row r="9">
          <cell r="A9" t="str">
            <v>A</v>
          </cell>
        </row>
      </sheetData>
      <sheetData sheetId="11315">
        <row r="9">
          <cell r="A9" t="str">
            <v>A</v>
          </cell>
        </row>
      </sheetData>
      <sheetData sheetId="11316">
        <row r="9">
          <cell r="A9" t="str">
            <v>A</v>
          </cell>
        </row>
      </sheetData>
      <sheetData sheetId="11317">
        <row r="9">
          <cell r="A9" t="str">
            <v>A</v>
          </cell>
        </row>
      </sheetData>
      <sheetData sheetId="11318">
        <row r="9">
          <cell r="A9" t="str">
            <v>A</v>
          </cell>
        </row>
      </sheetData>
      <sheetData sheetId="11319">
        <row r="9">
          <cell r="A9" t="str">
            <v>A</v>
          </cell>
        </row>
      </sheetData>
      <sheetData sheetId="11320">
        <row r="9">
          <cell r="A9" t="str">
            <v>A</v>
          </cell>
        </row>
      </sheetData>
      <sheetData sheetId="11321">
        <row r="9">
          <cell r="A9" t="str">
            <v>A</v>
          </cell>
        </row>
      </sheetData>
      <sheetData sheetId="11322">
        <row r="9">
          <cell r="A9" t="str">
            <v>A</v>
          </cell>
        </row>
      </sheetData>
      <sheetData sheetId="11323">
        <row r="9">
          <cell r="A9" t="str">
            <v>A</v>
          </cell>
        </row>
      </sheetData>
      <sheetData sheetId="11324">
        <row r="9">
          <cell r="A9" t="str">
            <v>A</v>
          </cell>
        </row>
      </sheetData>
      <sheetData sheetId="11325">
        <row r="9">
          <cell r="A9" t="str">
            <v>A</v>
          </cell>
        </row>
      </sheetData>
      <sheetData sheetId="11326">
        <row r="9">
          <cell r="A9" t="str">
            <v>A</v>
          </cell>
        </row>
      </sheetData>
      <sheetData sheetId="11327">
        <row r="9">
          <cell r="A9" t="str">
            <v>A</v>
          </cell>
        </row>
      </sheetData>
      <sheetData sheetId="11328">
        <row r="9">
          <cell r="A9" t="str">
            <v>A</v>
          </cell>
        </row>
      </sheetData>
      <sheetData sheetId="11329">
        <row r="9">
          <cell r="A9" t="str">
            <v>A</v>
          </cell>
        </row>
      </sheetData>
      <sheetData sheetId="11330">
        <row r="9">
          <cell r="A9" t="str">
            <v>A</v>
          </cell>
        </row>
      </sheetData>
      <sheetData sheetId="11331">
        <row r="9">
          <cell r="A9" t="str">
            <v>A</v>
          </cell>
        </row>
      </sheetData>
      <sheetData sheetId="11332">
        <row r="9">
          <cell r="A9" t="str">
            <v>A</v>
          </cell>
        </row>
      </sheetData>
      <sheetData sheetId="11333">
        <row r="9">
          <cell r="A9" t="str">
            <v>A</v>
          </cell>
        </row>
      </sheetData>
      <sheetData sheetId="11334">
        <row r="9">
          <cell r="A9" t="str">
            <v>A</v>
          </cell>
        </row>
      </sheetData>
      <sheetData sheetId="11335">
        <row r="9">
          <cell r="A9" t="str">
            <v>A</v>
          </cell>
        </row>
      </sheetData>
      <sheetData sheetId="11336">
        <row r="9">
          <cell r="A9" t="str">
            <v>A</v>
          </cell>
        </row>
      </sheetData>
      <sheetData sheetId="11337">
        <row r="9">
          <cell r="A9" t="str">
            <v>A</v>
          </cell>
        </row>
      </sheetData>
      <sheetData sheetId="11338">
        <row r="9">
          <cell r="A9" t="str">
            <v>A</v>
          </cell>
        </row>
      </sheetData>
      <sheetData sheetId="11339">
        <row r="9">
          <cell r="A9" t="str">
            <v>A</v>
          </cell>
        </row>
      </sheetData>
      <sheetData sheetId="11340">
        <row r="9">
          <cell r="A9" t="str">
            <v>A</v>
          </cell>
        </row>
      </sheetData>
      <sheetData sheetId="11341">
        <row r="9">
          <cell r="A9" t="str">
            <v>A</v>
          </cell>
        </row>
      </sheetData>
      <sheetData sheetId="11342">
        <row r="9">
          <cell r="A9" t="str">
            <v>A</v>
          </cell>
        </row>
      </sheetData>
      <sheetData sheetId="11343">
        <row r="9">
          <cell r="A9" t="str">
            <v>A</v>
          </cell>
        </row>
      </sheetData>
      <sheetData sheetId="11344">
        <row r="9">
          <cell r="A9" t="str">
            <v>A</v>
          </cell>
        </row>
      </sheetData>
      <sheetData sheetId="11345">
        <row r="9">
          <cell r="A9" t="str">
            <v>A</v>
          </cell>
        </row>
      </sheetData>
      <sheetData sheetId="11346">
        <row r="9">
          <cell r="A9" t="str">
            <v>A</v>
          </cell>
        </row>
      </sheetData>
      <sheetData sheetId="11347">
        <row r="9">
          <cell r="A9" t="str">
            <v>A</v>
          </cell>
        </row>
      </sheetData>
      <sheetData sheetId="11348">
        <row r="9">
          <cell r="A9" t="str">
            <v>A</v>
          </cell>
        </row>
      </sheetData>
      <sheetData sheetId="11349">
        <row r="9">
          <cell r="A9" t="str">
            <v>A</v>
          </cell>
        </row>
      </sheetData>
      <sheetData sheetId="11350">
        <row r="9">
          <cell r="A9" t="str">
            <v>A</v>
          </cell>
        </row>
      </sheetData>
      <sheetData sheetId="11351">
        <row r="9">
          <cell r="A9" t="str">
            <v>A</v>
          </cell>
        </row>
      </sheetData>
      <sheetData sheetId="11352">
        <row r="9">
          <cell r="A9" t="str">
            <v>A</v>
          </cell>
        </row>
      </sheetData>
      <sheetData sheetId="11353">
        <row r="9">
          <cell r="A9" t="str">
            <v>A</v>
          </cell>
        </row>
      </sheetData>
      <sheetData sheetId="11354">
        <row r="9">
          <cell r="A9" t="str">
            <v>A</v>
          </cell>
        </row>
      </sheetData>
      <sheetData sheetId="11355">
        <row r="9">
          <cell r="A9" t="str">
            <v>A</v>
          </cell>
        </row>
      </sheetData>
      <sheetData sheetId="11356">
        <row r="9">
          <cell r="A9" t="str">
            <v>A</v>
          </cell>
        </row>
      </sheetData>
      <sheetData sheetId="11357">
        <row r="9">
          <cell r="A9" t="str">
            <v>A</v>
          </cell>
        </row>
      </sheetData>
      <sheetData sheetId="11358">
        <row r="9">
          <cell r="A9" t="str">
            <v>A</v>
          </cell>
        </row>
      </sheetData>
      <sheetData sheetId="11359">
        <row r="9">
          <cell r="A9" t="str">
            <v>A</v>
          </cell>
        </row>
      </sheetData>
      <sheetData sheetId="11360">
        <row r="9">
          <cell r="A9" t="str">
            <v>A</v>
          </cell>
        </row>
      </sheetData>
      <sheetData sheetId="11361">
        <row r="9">
          <cell r="A9" t="str">
            <v>A</v>
          </cell>
        </row>
      </sheetData>
      <sheetData sheetId="11362">
        <row r="9">
          <cell r="A9" t="str">
            <v>A</v>
          </cell>
        </row>
      </sheetData>
      <sheetData sheetId="11363">
        <row r="9">
          <cell r="A9" t="str">
            <v>A</v>
          </cell>
        </row>
      </sheetData>
      <sheetData sheetId="11364">
        <row r="9">
          <cell r="A9" t="str">
            <v>A</v>
          </cell>
        </row>
      </sheetData>
      <sheetData sheetId="11365">
        <row r="9">
          <cell r="A9" t="str">
            <v>A</v>
          </cell>
        </row>
      </sheetData>
      <sheetData sheetId="11366">
        <row r="9">
          <cell r="A9" t="str">
            <v>A</v>
          </cell>
        </row>
      </sheetData>
      <sheetData sheetId="11367">
        <row r="9">
          <cell r="A9" t="str">
            <v>A</v>
          </cell>
        </row>
      </sheetData>
      <sheetData sheetId="11368">
        <row r="9">
          <cell r="A9" t="str">
            <v>A</v>
          </cell>
        </row>
      </sheetData>
      <sheetData sheetId="11369">
        <row r="9">
          <cell r="A9" t="str">
            <v>A</v>
          </cell>
        </row>
      </sheetData>
      <sheetData sheetId="11370">
        <row r="9">
          <cell r="A9" t="str">
            <v>A</v>
          </cell>
        </row>
      </sheetData>
      <sheetData sheetId="11371">
        <row r="9">
          <cell r="A9" t="str">
            <v>A</v>
          </cell>
        </row>
      </sheetData>
      <sheetData sheetId="11372">
        <row r="9">
          <cell r="A9" t="str">
            <v>A</v>
          </cell>
        </row>
      </sheetData>
      <sheetData sheetId="11373">
        <row r="9">
          <cell r="A9" t="str">
            <v>A</v>
          </cell>
        </row>
      </sheetData>
      <sheetData sheetId="11374">
        <row r="9">
          <cell r="A9" t="str">
            <v>A</v>
          </cell>
        </row>
      </sheetData>
      <sheetData sheetId="11375">
        <row r="9">
          <cell r="A9" t="str">
            <v>A</v>
          </cell>
        </row>
      </sheetData>
      <sheetData sheetId="11376">
        <row r="9">
          <cell r="A9" t="str">
            <v>A</v>
          </cell>
        </row>
      </sheetData>
      <sheetData sheetId="11377">
        <row r="9">
          <cell r="A9" t="str">
            <v>A</v>
          </cell>
        </row>
      </sheetData>
      <sheetData sheetId="11378">
        <row r="9">
          <cell r="A9" t="str">
            <v>A</v>
          </cell>
        </row>
      </sheetData>
      <sheetData sheetId="11379">
        <row r="9">
          <cell r="A9" t="str">
            <v>A</v>
          </cell>
        </row>
      </sheetData>
      <sheetData sheetId="11380">
        <row r="9">
          <cell r="A9" t="str">
            <v>A</v>
          </cell>
        </row>
      </sheetData>
      <sheetData sheetId="11381">
        <row r="9">
          <cell r="A9" t="str">
            <v>A</v>
          </cell>
        </row>
      </sheetData>
      <sheetData sheetId="11382">
        <row r="9">
          <cell r="A9" t="str">
            <v>A</v>
          </cell>
        </row>
      </sheetData>
      <sheetData sheetId="11383">
        <row r="9">
          <cell r="A9" t="str">
            <v>A</v>
          </cell>
        </row>
      </sheetData>
      <sheetData sheetId="11384">
        <row r="9">
          <cell r="A9" t="str">
            <v>A</v>
          </cell>
        </row>
      </sheetData>
      <sheetData sheetId="11385">
        <row r="9">
          <cell r="A9" t="str">
            <v>A</v>
          </cell>
        </row>
      </sheetData>
      <sheetData sheetId="11386">
        <row r="9">
          <cell r="A9" t="str">
            <v>A</v>
          </cell>
        </row>
      </sheetData>
      <sheetData sheetId="11387">
        <row r="9">
          <cell r="A9" t="str">
            <v>A</v>
          </cell>
        </row>
      </sheetData>
      <sheetData sheetId="11388">
        <row r="9">
          <cell r="A9" t="str">
            <v>A</v>
          </cell>
        </row>
      </sheetData>
      <sheetData sheetId="11389">
        <row r="9">
          <cell r="A9" t="str">
            <v>A</v>
          </cell>
        </row>
      </sheetData>
      <sheetData sheetId="11390">
        <row r="9">
          <cell r="A9" t="str">
            <v>A</v>
          </cell>
        </row>
      </sheetData>
      <sheetData sheetId="11391">
        <row r="9">
          <cell r="A9" t="str">
            <v>A</v>
          </cell>
        </row>
      </sheetData>
      <sheetData sheetId="11392">
        <row r="9">
          <cell r="A9" t="str">
            <v>A</v>
          </cell>
        </row>
      </sheetData>
      <sheetData sheetId="11393">
        <row r="9">
          <cell r="A9" t="str">
            <v>A</v>
          </cell>
        </row>
      </sheetData>
      <sheetData sheetId="11394">
        <row r="9">
          <cell r="A9" t="str">
            <v>A</v>
          </cell>
        </row>
      </sheetData>
      <sheetData sheetId="11395">
        <row r="9">
          <cell r="A9" t="str">
            <v>A</v>
          </cell>
        </row>
      </sheetData>
      <sheetData sheetId="11396">
        <row r="9">
          <cell r="A9" t="str">
            <v>A</v>
          </cell>
        </row>
      </sheetData>
      <sheetData sheetId="11397">
        <row r="9">
          <cell r="A9" t="str">
            <v>A</v>
          </cell>
        </row>
      </sheetData>
      <sheetData sheetId="11398">
        <row r="9">
          <cell r="A9" t="str">
            <v>A</v>
          </cell>
        </row>
      </sheetData>
      <sheetData sheetId="11399">
        <row r="9">
          <cell r="A9" t="str">
            <v>A</v>
          </cell>
        </row>
      </sheetData>
      <sheetData sheetId="11400">
        <row r="9">
          <cell r="A9" t="str">
            <v>A</v>
          </cell>
        </row>
      </sheetData>
      <sheetData sheetId="11401">
        <row r="9">
          <cell r="A9" t="str">
            <v>A</v>
          </cell>
        </row>
      </sheetData>
      <sheetData sheetId="11402">
        <row r="9">
          <cell r="A9" t="str">
            <v>A</v>
          </cell>
        </row>
      </sheetData>
      <sheetData sheetId="11403">
        <row r="9">
          <cell r="A9" t="str">
            <v>A</v>
          </cell>
        </row>
      </sheetData>
      <sheetData sheetId="11404">
        <row r="9">
          <cell r="A9" t="str">
            <v>A</v>
          </cell>
        </row>
      </sheetData>
      <sheetData sheetId="11405">
        <row r="9">
          <cell r="A9" t="str">
            <v>A</v>
          </cell>
        </row>
      </sheetData>
      <sheetData sheetId="11406">
        <row r="9">
          <cell r="A9" t="str">
            <v>A</v>
          </cell>
        </row>
      </sheetData>
      <sheetData sheetId="11407">
        <row r="9">
          <cell r="A9" t="str">
            <v>A</v>
          </cell>
        </row>
      </sheetData>
      <sheetData sheetId="11408">
        <row r="9">
          <cell r="A9" t="str">
            <v>A</v>
          </cell>
        </row>
      </sheetData>
      <sheetData sheetId="11409">
        <row r="9">
          <cell r="A9" t="str">
            <v>A</v>
          </cell>
        </row>
      </sheetData>
      <sheetData sheetId="11410">
        <row r="9">
          <cell r="A9" t="str">
            <v>A</v>
          </cell>
        </row>
      </sheetData>
      <sheetData sheetId="11411">
        <row r="9">
          <cell r="A9" t="str">
            <v>A</v>
          </cell>
        </row>
      </sheetData>
      <sheetData sheetId="11412">
        <row r="9">
          <cell r="A9" t="str">
            <v>A</v>
          </cell>
        </row>
      </sheetData>
      <sheetData sheetId="11413">
        <row r="9">
          <cell r="A9" t="str">
            <v>A</v>
          </cell>
        </row>
      </sheetData>
      <sheetData sheetId="11414">
        <row r="9">
          <cell r="A9" t="str">
            <v>A</v>
          </cell>
        </row>
      </sheetData>
      <sheetData sheetId="11415">
        <row r="9">
          <cell r="A9" t="str">
            <v>A</v>
          </cell>
        </row>
      </sheetData>
      <sheetData sheetId="11416">
        <row r="9">
          <cell r="A9" t="str">
            <v>A</v>
          </cell>
        </row>
      </sheetData>
      <sheetData sheetId="11417">
        <row r="9">
          <cell r="A9" t="str">
            <v>A</v>
          </cell>
        </row>
      </sheetData>
      <sheetData sheetId="11418">
        <row r="9">
          <cell r="A9" t="str">
            <v>A</v>
          </cell>
        </row>
      </sheetData>
      <sheetData sheetId="11419">
        <row r="9">
          <cell r="A9" t="str">
            <v>A</v>
          </cell>
        </row>
      </sheetData>
      <sheetData sheetId="11420">
        <row r="9">
          <cell r="A9" t="str">
            <v>A</v>
          </cell>
        </row>
      </sheetData>
      <sheetData sheetId="11421">
        <row r="9">
          <cell r="A9" t="str">
            <v>A</v>
          </cell>
        </row>
      </sheetData>
      <sheetData sheetId="11422">
        <row r="9">
          <cell r="A9" t="str">
            <v>A</v>
          </cell>
        </row>
      </sheetData>
      <sheetData sheetId="11423">
        <row r="9">
          <cell r="A9" t="str">
            <v>A</v>
          </cell>
        </row>
      </sheetData>
      <sheetData sheetId="11424">
        <row r="9">
          <cell r="A9" t="str">
            <v>A</v>
          </cell>
        </row>
      </sheetData>
      <sheetData sheetId="11425">
        <row r="9">
          <cell r="A9" t="str">
            <v>A</v>
          </cell>
        </row>
      </sheetData>
      <sheetData sheetId="11426">
        <row r="9">
          <cell r="A9" t="str">
            <v>A</v>
          </cell>
        </row>
      </sheetData>
      <sheetData sheetId="11427">
        <row r="9">
          <cell r="A9" t="str">
            <v>A</v>
          </cell>
        </row>
      </sheetData>
      <sheetData sheetId="11428">
        <row r="9">
          <cell r="A9" t="str">
            <v>A</v>
          </cell>
        </row>
      </sheetData>
      <sheetData sheetId="11429">
        <row r="9">
          <cell r="A9" t="str">
            <v>A</v>
          </cell>
        </row>
      </sheetData>
      <sheetData sheetId="11430">
        <row r="9">
          <cell r="A9" t="str">
            <v>A</v>
          </cell>
        </row>
      </sheetData>
      <sheetData sheetId="11431">
        <row r="9">
          <cell r="A9" t="str">
            <v>A</v>
          </cell>
        </row>
      </sheetData>
      <sheetData sheetId="11432">
        <row r="9">
          <cell r="A9" t="str">
            <v>A</v>
          </cell>
        </row>
      </sheetData>
      <sheetData sheetId="11433">
        <row r="9">
          <cell r="A9" t="str">
            <v>A</v>
          </cell>
        </row>
      </sheetData>
      <sheetData sheetId="11434">
        <row r="9">
          <cell r="A9" t="str">
            <v>A</v>
          </cell>
        </row>
      </sheetData>
      <sheetData sheetId="11435">
        <row r="9">
          <cell r="A9" t="str">
            <v>A</v>
          </cell>
        </row>
      </sheetData>
      <sheetData sheetId="11436">
        <row r="9">
          <cell r="A9" t="str">
            <v>A</v>
          </cell>
        </row>
      </sheetData>
      <sheetData sheetId="11437">
        <row r="9">
          <cell r="A9" t="str">
            <v>A</v>
          </cell>
        </row>
      </sheetData>
      <sheetData sheetId="11438">
        <row r="9">
          <cell r="A9" t="str">
            <v>A</v>
          </cell>
        </row>
      </sheetData>
      <sheetData sheetId="11439">
        <row r="9">
          <cell r="A9" t="str">
            <v>A</v>
          </cell>
        </row>
      </sheetData>
      <sheetData sheetId="11440">
        <row r="9">
          <cell r="A9" t="str">
            <v>A</v>
          </cell>
        </row>
      </sheetData>
      <sheetData sheetId="11441">
        <row r="9">
          <cell r="A9" t="str">
            <v>A</v>
          </cell>
        </row>
      </sheetData>
      <sheetData sheetId="11442">
        <row r="9">
          <cell r="A9" t="str">
            <v>A</v>
          </cell>
        </row>
      </sheetData>
      <sheetData sheetId="11443">
        <row r="9">
          <cell r="A9" t="str">
            <v>A</v>
          </cell>
        </row>
      </sheetData>
      <sheetData sheetId="11444">
        <row r="9">
          <cell r="A9" t="str">
            <v>A</v>
          </cell>
        </row>
      </sheetData>
      <sheetData sheetId="11445">
        <row r="9">
          <cell r="A9" t="str">
            <v>A</v>
          </cell>
        </row>
      </sheetData>
      <sheetData sheetId="11446">
        <row r="9">
          <cell r="A9" t="str">
            <v>A</v>
          </cell>
        </row>
      </sheetData>
      <sheetData sheetId="11447">
        <row r="9">
          <cell r="A9" t="str">
            <v>A</v>
          </cell>
        </row>
      </sheetData>
      <sheetData sheetId="11448">
        <row r="9">
          <cell r="A9" t="str">
            <v>A</v>
          </cell>
        </row>
      </sheetData>
      <sheetData sheetId="11449">
        <row r="9">
          <cell r="A9" t="str">
            <v>A</v>
          </cell>
        </row>
      </sheetData>
      <sheetData sheetId="11450">
        <row r="9">
          <cell r="A9" t="str">
            <v>A</v>
          </cell>
        </row>
      </sheetData>
      <sheetData sheetId="11451">
        <row r="9">
          <cell r="A9" t="str">
            <v>A</v>
          </cell>
        </row>
      </sheetData>
      <sheetData sheetId="11452">
        <row r="9">
          <cell r="A9" t="str">
            <v>A</v>
          </cell>
        </row>
      </sheetData>
      <sheetData sheetId="11453">
        <row r="9">
          <cell r="A9" t="str">
            <v>A</v>
          </cell>
        </row>
      </sheetData>
      <sheetData sheetId="11454">
        <row r="9">
          <cell r="A9" t="str">
            <v>A</v>
          </cell>
        </row>
      </sheetData>
      <sheetData sheetId="11455">
        <row r="9">
          <cell r="A9" t="str">
            <v>A</v>
          </cell>
        </row>
      </sheetData>
      <sheetData sheetId="11456">
        <row r="9">
          <cell r="A9" t="str">
            <v>A</v>
          </cell>
        </row>
      </sheetData>
      <sheetData sheetId="11457">
        <row r="9">
          <cell r="A9" t="str">
            <v>A</v>
          </cell>
        </row>
      </sheetData>
      <sheetData sheetId="11458">
        <row r="9">
          <cell r="A9" t="str">
            <v>A</v>
          </cell>
        </row>
      </sheetData>
      <sheetData sheetId="11459">
        <row r="9">
          <cell r="A9" t="str">
            <v>A</v>
          </cell>
        </row>
      </sheetData>
      <sheetData sheetId="11460">
        <row r="9">
          <cell r="A9" t="str">
            <v>A</v>
          </cell>
        </row>
      </sheetData>
      <sheetData sheetId="11461">
        <row r="9">
          <cell r="A9" t="str">
            <v>A</v>
          </cell>
        </row>
      </sheetData>
      <sheetData sheetId="11462">
        <row r="9">
          <cell r="A9" t="str">
            <v>A</v>
          </cell>
        </row>
      </sheetData>
      <sheetData sheetId="11463">
        <row r="9">
          <cell r="A9" t="str">
            <v>A</v>
          </cell>
        </row>
      </sheetData>
      <sheetData sheetId="11464">
        <row r="9">
          <cell r="A9" t="str">
            <v>A</v>
          </cell>
        </row>
      </sheetData>
      <sheetData sheetId="11465">
        <row r="9">
          <cell r="A9" t="str">
            <v>A</v>
          </cell>
        </row>
      </sheetData>
      <sheetData sheetId="11466">
        <row r="9">
          <cell r="A9" t="str">
            <v>A</v>
          </cell>
        </row>
      </sheetData>
      <sheetData sheetId="11467">
        <row r="9">
          <cell r="A9" t="str">
            <v>A</v>
          </cell>
        </row>
      </sheetData>
      <sheetData sheetId="11468">
        <row r="9">
          <cell r="A9" t="str">
            <v>A</v>
          </cell>
        </row>
      </sheetData>
      <sheetData sheetId="11469">
        <row r="9">
          <cell r="A9" t="str">
            <v>A</v>
          </cell>
        </row>
      </sheetData>
      <sheetData sheetId="11470">
        <row r="9">
          <cell r="A9" t="str">
            <v>A</v>
          </cell>
        </row>
      </sheetData>
      <sheetData sheetId="11471">
        <row r="9">
          <cell r="A9" t="str">
            <v>A</v>
          </cell>
        </row>
      </sheetData>
      <sheetData sheetId="11472">
        <row r="9">
          <cell r="A9" t="str">
            <v>A</v>
          </cell>
        </row>
      </sheetData>
      <sheetData sheetId="11473">
        <row r="9">
          <cell r="A9" t="str">
            <v>A</v>
          </cell>
        </row>
      </sheetData>
      <sheetData sheetId="11474">
        <row r="9">
          <cell r="A9" t="str">
            <v>A</v>
          </cell>
        </row>
      </sheetData>
      <sheetData sheetId="11475">
        <row r="9">
          <cell r="A9" t="str">
            <v>A</v>
          </cell>
        </row>
      </sheetData>
      <sheetData sheetId="11476">
        <row r="9">
          <cell r="A9" t="str">
            <v>A</v>
          </cell>
        </row>
      </sheetData>
      <sheetData sheetId="11477">
        <row r="9">
          <cell r="A9" t="str">
            <v>A</v>
          </cell>
        </row>
      </sheetData>
      <sheetData sheetId="11478">
        <row r="9">
          <cell r="A9" t="str">
            <v>A</v>
          </cell>
        </row>
      </sheetData>
      <sheetData sheetId="11479">
        <row r="9">
          <cell r="A9" t="str">
            <v>A</v>
          </cell>
        </row>
      </sheetData>
      <sheetData sheetId="11480">
        <row r="9">
          <cell r="A9" t="str">
            <v>A</v>
          </cell>
        </row>
      </sheetData>
      <sheetData sheetId="11481">
        <row r="9">
          <cell r="A9" t="str">
            <v>A</v>
          </cell>
        </row>
      </sheetData>
      <sheetData sheetId="11482">
        <row r="9">
          <cell r="A9" t="str">
            <v>A</v>
          </cell>
        </row>
      </sheetData>
      <sheetData sheetId="11483">
        <row r="9">
          <cell r="A9" t="str">
            <v>A</v>
          </cell>
        </row>
      </sheetData>
      <sheetData sheetId="11484">
        <row r="9">
          <cell r="A9" t="str">
            <v>A</v>
          </cell>
        </row>
      </sheetData>
      <sheetData sheetId="11485">
        <row r="9">
          <cell r="A9" t="str">
            <v>A</v>
          </cell>
        </row>
      </sheetData>
      <sheetData sheetId="11486">
        <row r="9">
          <cell r="A9" t="str">
            <v>A</v>
          </cell>
        </row>
      </sheetData>
      <sheetData sheetId="11487">
        <row r="9">
          <cell r="A9" t="str">
            <v>A</v>
          </cell>
        </row>
      </sheetData>
      <sheetData sheetId="11488">
        <row r="9">
          <cell r="A9" t="str">
            <v>A</v>
          </cell>
        </row>
      </sheetData>
      <sheetData sheetId="11489">
        <row r="9">
          <cell r="A9" t="str">
            <v>A</v>
          </cell>
        </row>
      </sheetData>
      <sheetData sheetId="11490">
        <row r="9">
          <cell r="A9" t="str">
            <v>A</v>
          </cell>
        </row>
      </sheetData>
      <sheetData sheetId="11491">
        <row r="9">
          <cell r="A9" t="str">
            <v>A</v>
          </cell>
        </row>
      </sheetData>
      <sheetData sheetId="11492">
        <row r="9">
          <cell r="A9" t="str">
            <v>A</v>
          </cell>
        </row>
      </sheetData>
      <sheetData sheetId="11493">
        <row r="9">
          <cell r="A9" t="str">
            <v>A</v>
          </cell>
        </row>
      </sheetData>
      <sheetData sheetId="11494">
        <row r="9">
          <cell r="A9" t="str">
            <v>A</v>
          </cell>
        </row>
      </sheetData>
      <sheetData sheetId="11495">
        <row r="9">
          <cell r="A9" t="str">
            <v>A</v>
          </cell>
        </row>
      </sheetData>
      <sheetData sheetId="11496">
        <row r="9">
          <cell r="A9" t="str">
            <v>A</v>
          </cell>
        </row>
      </sheetData>
      <sheetData sheetId="11497">
        <row r="9">
          <cell r="A9" t="str">
            <v>A</v>
          </cell>
        </row>
      </sheetData>
      <sheetData sheetId="11498">
        <row r="9">
          <cell r="A9" t="str">
            <v>A</v>
          </cell>
        </row>
      </sheetData>
      <sheetData sheetId="11499">
        <row r="9">
          <cell r="A9" t="str">
            <v>A</v>
          </cell>
        </row>
      </sheetData>
      <sheetData sheetId="11500">
        <row r="9">
          <cell r="A9" t="str">
            <v>A</v>
          </cell>
        </row>
      </sheetData>
      <sheetData sheetId="11501">
        <row r="9">
          <cell r="A9" t="str">
            <v>A</v>
          </cell>
        </row>
      </sheetData>
      <sheetData sheetId="11502" refreshError="1"/>
      <sheetData sheetId="11503" refreshError="1"/>
      <sheetData sheetId="11504">
        <row r="9">
          <cell r="A9" t="str">
            <v>A</v>
          </cell>
        </row>
      </sheetData>
      <sheetData sheetId="11505" refreshError="1"/>
      <sheetData sheetId="11506" refreshError="1"/>
      <sheetData sheetId="11507" refreshError="1"/>
      <sheetData sheetId="11508" refreshError="1"/>
      <sheetData sheetId="11509" refreshError="1"/>
      <sheetData sheetId="11510" refreshError="1"/>
      <sheetData sheetId="11511" refreshError="1"/>
      <sheetData sheetId="11512" refreshError="1"/>
      <sheetData sheetId="11513" refreshError="1"/>
      <sheetData sheetId="11514" refreshError="1"/>
      <sheetData sheetId="11515" refreshError="1"/>
      <sheetData sheetId="11516" refreshError="1"/>
      <sheetData sheetId="11517" refreshError="1"/>
      <sheetData sheetId="11518" refreshError="1"/>
      <sheetData sheetId="11519" refreshError="1"/>
      <sheetData sheetId="11520" refreshError="1"/>
      <sheetData sheetId="11521" refreshError="1"/>
      <sheetData sheetId="11522" refreshError="1"/>
      <sheetData sheetId="11523" refreshError="1"/>
      <sheetData sheetId="11524">
        <row r="9">
          <cell r="A9" t="str">
            <v>A</v>
          </cell>
        </row>
      </sheetData>
      <sheetData sheetId="11525">
        <row r="9">
          <cell r="A9" t="str">
            <v>A</v>
          </cell>
        </row>
      </sheetData>
      <sheetData sheetId="11526">
        <row r="9">
          <cell r="A9" t="str">
            <v>A</v>
          </cell>
        </row>
      </sheetData>
      <sheetData sheetId="11527">
        <row r="9">
          <cell r="A9" t="str">
            <v>A</v>
          </cell>
        </row>
      </sheetData>
      <sheetData sheetId="11528">
        <row r="9">
          <cell r="A9" t="str">
            <v>A</v>
          </cell>
        </row>
      </sheetData>
      <sheetData sheetId="11529">
        <row r="9">
          <cell r="A9" t="str">
            <v>A</v>
          </cell>
        </row>
      </sheetData>
      <sheetData sheetId="11530">
        <row r="9">
          <cell r="A9" t="str">
            <v>A</v>
          </cell>
        </row>
      </sheetData>
      <sheetData sheetId="11531">
        <row r="9">
          <cell r="A9" t="str">
            <v>A</v>
          </cell>
        </row>
      </sheetData>
      <sheetData sheetId="11532">
        <row r="9">
          <cell r="A9" t="str">
            <v>A</v>
          </cell>
        </row>
      </sheetData>
      <sheetData sheetId="11533">
        <row r="9">
          <cell r="A9" t="str">
            <v>A</v>
          </cell>
        </row>
      </sheetData>
      <sheetData sheetId="11534">
        <row r="9">
          <cell r="A9" t="str">
            <v>A</v>
          </cell>
        </row>
      </sheetData>
      <sheetData sheetId="11535">
        <row r="9">
          <cell r="A9" t="str">
            <v>A</v>
          </cell>
        </row>
      </sheetData>
      <sheetData sheetId="11536">
        <row r="9">
          <cell r="A9" t="str">
            <v>A</v>
          </cell>
        </row>
      </sheetData>
      <sheetData sheetId="11537">
        <row r="9">
          <cell r="A9" t="str">
            <v>A</v>
          </cell>
        </row>
      </sheetData>
      <sheetData sheetId="11538">
        <row r="9">
          <cell r="A9" t="str">
            <v>A</v>
          </cell>
        </row>
      </sheetData>
      <sheetData sheetId="11539">
        <row r="9">
          <cell r="A9" t="str">
            <v>A</v>
          </cell>
        </row>
      </sheetData>
      <sheetData sheetId="11540">
        <row r="9">
          <cell r="A9" t="str">
            <v>A</v>
          </cell>
        </row>
      </sheetData>
      <sheetData sheetId="11541">
        <row r="9">
          <cell r="A9" t="str">
            <v>A</v>
          </cell>
        </row>
      </sheetData>
      <sheetData sheetId="11542">
        <row r="9">
          <cell r="A9" t="str">
            <v>A</v>
          </cell>
        </row>
      </sheetData>
      <sheetData sheetId="11543">
        <row r="9">
          <cell r="A9" t="str">
            <v>A</v>
          </cell>
        </row>
      </sheetData>
      <sheetData sheetId="11544">
        <row r="9">
          <cell r="A9" t="str">
            <v>A</v>
          </cell>
        </row>
      </sheetData>
      <sheetData sheetId="11545">
        <row r="9">
          <cell r="A9" t="str">
            <v>A</v>
          </cell>
        </row>
      </sheetData>
      <sheetData sheetId="11546">
        <row r="9">
          <cell r="A9" t="str">
            <v>A</v>
          </cell>
        </row>
      </sheetData>
      <sheetData sheetId="11547">
        <row r="9">
          <cell r="A9" t="str">
            <v>A</v>
          </cell>
        </row>
      </sheetData>
      <sheetData sheetId="11548">
        <row r="9">
          <cell r="A9" t="str">
            <v>A</v>
          </cell>
        </row>
      </sheetData>
      <sheetData sheetId="11549">
        <row r="9">
          <cell r="A9" t="str">
            <v>A</v>
          </cell>
        </row>
      </sheetData>
      <sheetData sheetId="11550">
        <row r="9">
          <cell r="A9" t="str">
            <v>A</v>
          </cell>
        </row>
      </sheetData>
      <sheetData sheetId="11551">
        <row r="9">
          <cell r="A9" t="str">
            <v>A</v>
          </cell>
        </row>
      </sheetData>
      <sheetData sheetId="11552">
        <row r="9">
          <cell r="A9" t="str">
            <v>A</v>
          </cell>
        </row>
      </sheetData>
      <sheetData sheetId="11553">
        <row r="9">
          <cell r="A9" t="str">
            <v>A</v>
          </cell>
        </row>
      </sheetData>
      <sheetData sheetId="11554">
        <row r="9">
          <cell r="A9" t="str">
            <v>A</v>
          </cell>
        </row>
      </sheetData>
      <sheetData sheetId="11555">
        <row r="9">
          <cell r="A9" t="str">
            <v>A</v>
          </cell>
        </row>
      </sheetData>
      <sheetData sheetId="11556">
        <row r="9">
          <cell r="A9" t="str">
            <v>A</v>
          </cell>
        </row>
      </sheetData>
      <sheetData sheetId="11557">
        <row r="9">
          <cell r="A9" t="str">
            <v>A</v>
          </cell>
        </row>
      </sheetData>
      <sheetData sheetId="11558">
        <row r="9">
          <cell r="A9" t="str">
            <v>A</v>
          </cell>
        </row>
      </sheetData>
      <sheetData sheetId="11559">
        <row r="9">
          <cell r="A9" t="str">
            <v>A</v>
          </cell>
        </row>
      </sheetData>
      <sheetData sheetId="11560">
        <row r="9">
          <cell r="A9" t="str">
            <v>A</v>
          </cell>
        </row>
      </sheetData>
      <sheetData sheetId="11561">
        <row r="9">
          <cell r="A9" t="str">
            <v>A</v>
          </cell>
        </row>
      </sheetData>
      <sheetData sheetId="11562">
        <row r="9">
          <cell r="A9" t="str">
            <v>A</v>
          </cell>
        </row>
      </sheetData>
      <sheetData sheetId="11563">
        <row r="9">
          <cell r="A9" t="str">
            <v>A</v>
          </cell>
        </row>
      </sheetData>
      <sheetData sheetId="11564">
        <row r="9">
          <cell r="A9" t="str">
            <v>A</v>
          </cell>
        </row>
      </sheetData>
      <sheetData sheetId="11565">
        <row r="9">
          <cell r="A9" t="str">
            <v>A</v>
          </cell>
        </row>
      </sheetData>
      <sheetData sheetId="11566">
        <row r="9">
          <cell r="A9" t="str">
            <v>A</v>
          </cell>
        </row>
      </sheetData>
      <sheetData sheetId="11567">
        <row r="9">
          <cell r="A9" t="str">
            <v>A</v>
          </cell>
        </row>
      </sheetData>
      <sheetData sheetId="11568">
        <row r="9">
          <cell r="A9" t="str">
            <v>A</v>
          </cell>
        </row>
      </sheetData>
      <sheetData sheetId="11569">
        <row r="9">
          <cell r="A9" t="str">
            <v>A</v>
          </cell>
        </row>
      </sheetData>
      <sheetData sheetId="11570">
        <row r="9">
          <cell r="A9" t="str">
            <v>A</v>
          </cell>
        </row>
      </sheetData>
      <sheetData sheetId="11571">
        <row r="9">
          <cell r="A9" t="str">
            <v>A</v>
          </cell>
        </row>
      </sheetData>
      <sheetData sheetId="11572">
        <row r="9">
          <cell r="A9" t="str">
            <v>A</v>
          </cell>
        </row>
      </sheetData>
      <sheetData sheetId="11573">
        <row r="9">
          <cell r="A9" t="str">
            <v>A</v>
          </cell>
        </row>
      </sheetData>
      <sheetData sheetId="11574">
        <row r="9">
          <cell r="A9" t="str">
            <v>A</v>
          </cell>
        </row>
      </sheetData>
      <sheetData sheetId="11575">
        <row r="9">
          <cell r="A9" t="str">
            <v>A</v>
          </cell>
        </row>
      </sheetData>
      <sheetData sheetId="11576">
        <row r="9">
          <cell r="A9" t="str">
            <v>A</v>
          </cell>
        </row>
      </sheetData>
      <sheetData sheetId="11577">
        <row r="9">
          <cell r="A9" t="str">
            <v>A</v>
          </cell>
        </row>
      </sheetData>
      <sheetData sheetId="11578">
        <row r="9">
          <cell r="A9" t="str">
            <v>A</v>
          </cell>
        </row>
      </sheetData>
      <sheetData sheetId="11579">
        <row r="9">
          <cell r="A9" t="str">
            <v>A</v>
          </cell>
        </row>
      </sheetData>
      <sheetData sheetId="11580">
        <row r="9">
          <cell r="A9" t="str">
            <v>A</v>
          </cell>
        </row>
      </sheetData>
      <sheetData sheetId="11581">
        <row r="9">
          <cell r="A9" t="str">
            <v>A</v>
          </cell>
        </row>
      </sheetData>
      <sheetData sheetId="11582">
        <row r="9">
          <cell r="A9" t="str">
            <v>A</v>
          </cell>
        </row>
      </sheetData>
      <sheetData sheetId="11583">
        <row r="9">
          <cell r="A9" t="str">
            <v>A</v>
          </cell>
        </row>
      </sheetData>
      <sheetData sheetId="11584">
        <row r="9">
          <cell r="A9" t="str">
            <v>A</v>
          </cell>
        </row>
      </sheetData>
      <sheetData sheetId="11585">
        <row r="9">
          <cell r="A9" t="str">
            <v>A</v>
          </cell>
        </row>
      </sheetData>
      <sheetData sheetId="11586">
        <row r="9">
          <cell r="A9" t="str">
            <v>A</v>
          </cell>
        </row>
      </sheetData>
      <sheetData sheetId="11587">
        <row r="9">
          <cell r="A9" t="str">
            <v>A</v>
          </cell>
        </row>
      </sheetData>
      <sheetData sheetId="11588">
        <row r="9">
          <cell r="A9" t="str">
            <v>A</v>
          </cell>
        </row>
      </sheetData>
      <sheetData sheetId="11589">
        <row r="9">
          <cell r="A9" t="str">
            <v>A</v>
          </cell>
        </row>
      </sheetData>
      <sheetData sheetId="11590">
        <row r="9">
          <cell r="A9" t="str">
            <v>A</v>
          </cell>
        </row>
      </sheetData>
      <sheetData sheetId="11591">
        <row r="9">
          <cell r="A9" t="str">
            <v>A</v>
          </cell>
        </row>
      </sheetData>
      <sheetData sheetId="11592">
        <row r="9">
          <cell r="A9" t="str">
            <v>A</v>
          </cell>
        </row>
      </sheetData>
      <sheetData sheetId="11593">
        <row r="9">
          <cell r="A9" t="str">
            <v>A</v>
          </cell>
        </row>
      </sheetData>
      <sheetData sheetId="11594">
        <row r="9">
          <cell r="A9" t="str">
            <v>A</v>
          </cell>
        </row>
      </sheetData>
      <sheetData sheetId="11595">
        <row r="9">
          <cell r="A9" t="str">
            <v>A</v>
          </cell>
        </row>
      </sheetData>
      <sheetData sheetId="11596">
        <row r="9">
          <cell r="A9" t="str">
            <v>A</v>
          </cell>
        </row>
      </sheetData>
      <sheetData sheetId="11597">
        <row r="9">
          <cell r="A9" t="str">
            <v>A</v>
          </cell>
        </row>
      </sheetData>
      <sheetData sheetId="11598">
        <row r="9">
          <cell r="A9" t="str">
            <v>A</v>
          </cell>
        </row>
      </sheetData>
      <sheetData sheetId="11599">
        <row r="9">
          <cell r="A9" t="str">
            <v>A</v>
          </cell>
        </row>
      </sheetData>
      <sheetData sheetId="11600">
        <row r="9">
          <cell r="A9" t="str">
            <v>A</v>
          </cell>
        </row>
      </sheetData>
      <sheetData sheetId="11601">
        <row r="9">
          <cell r="A9" t="str">
            <v>A</v>
          </cell>
        </row>
      </sheetData>
      <sheetData sheetId="11602">
        <row r="9">
          <cell r="A9" t="str">
            <v>A</v>
          </cell>
        </row>
      </sheetData>
      <sheetData sheetId="11603">
        <row r="9">
          <cell r="A9" t="str">
            <v>A</v>
          </cell>
        </row>
      </sheetData>
      <sheetData sheetId="11604">
        <row r="9">
          <cell r="A9" t="str">
            <v>A</v>
          </cell>
        </row>
      </sheetData>
      <sheetData sheetId="11605">
        <row r="9">
          <cell r="A9" t="str">
            <v>A</v>
          </cell>
        </row>
      </sheetData>
      <sheetData sheetId="11606">
        <row r="9">
          <cell r="A9" t="str">
            <v>A</v>
          </cell>
        </row>
      </sheetData>
      <sheetData sheetId="11607">
        <row r="9">
          <cell r="A9" t="str">
            <v>A</v>
          </cell>
        </row>
      </sheetData>
      <sheetData sheetId="11608">
        <row r="9">
          <cell r="A9" t="str">
            <v>A</v>
          </cell>
        </row>
      </sheetData>
      <sheetData sheetId="11609">
        <row r="9">
          <cell r="A9" t="str">
            <v>A</v>
          </cell>
        </row>
      </sheetData>
      <sheetData sheetId="11610">
        <row r="9">
          <cell r="A9" t="str">
            <v>A</v>
          </cell>
        </row>
      </sheetData>
      <sheetData sheetId="11611">
        <row r="9">
          <cell r="A9" t="str">
            <v>A</v>
          </cell>
        </row>
      </sheetData>
      <sheetData sheetId="11612">
        <row r="9">
          <cell r="A9" t="str">
            <v>A</v>
          </cell>
        </row>
      </sheetData>
      <sheetData sheetId="11613">
        <row r="9">
          <cell r="A9" t="str">
            <v>A</v>
          </cell>
        </row>
      </sheetData>
      <sheetData sheetId="11614">
        <row r="9">
          <cell r="A9" t="str">
            <v>A</v>
          </cell>
        </row>
      </sheetData>
      <sheetData sheetId="11615">
        <row r="9">
          <cell r="A9" t="str">
            <v>A</v>
          </cell>
        </row>
      </sheetData>
      <sheetData sheetId="11616">
        <row r="9">
          <cell r="A9" t="str">
            <v>A</v>
          </cell>
        </row>
      </sheetData>
      <sheetData sheetId="11617">
        <row r="9">
          <cell r="A9" t="str">
            <v>A</v>
          </cell>
        </row>
      </sheetData>
      <sheetData sheetId="11618">
        <row r="9">
          <cell r="A9" t="str">
            <v>A</v>
          </cell>
        </row>
      </sheetData>
      <sheetData sheetId="11619">
        <row r="9">
          <cell r="A9" t="str">
            <v>A</v>
          </cell>
        </row>
      </sheetData>
      <sheetData sheetId="11620">
        <row r="9">
          <cell r="A9" t="str">
            <v>A</v>
          </cell>
        </row>
      </sheetData>
      <sheetData sheetId="11621">
        <row r="9">
          <cell r="A9" t="str">
            <v>A</v>
          </cell>
        </row>
      </sheetData>
      <sheetData sheetId="11622">
        <row r="9">
          <cell r="A9" t="str">
            <v>A</v>
          </cell>
        </row>
      </sheetData>
      <sheetData sheetId="11623">
        <row r="9">
          <cell r="A9" t="str">
            <v>A</v>
          </cell>
        </row>
      </sheetData>
      <sheetData sheetId="11624">
        <row r="9">
          <cell r="A9" t="str">
            <v>A</v>
          </cell>
        </row>
      </sheetData>
      <sheetData sheetId="11625">
        <row r="9">
          <cell r="A9" t="str">
            <v>A</v>
          </cell>
        </row>
      </sheetData>
      <sheetData sheetId="11626">
        <row r="9">
          <cell r="A9" t="str">
            <v>A</v>
          </cell>
        </row>
      </sheetData>
      <sheetData sheetId="11627">
        <row r="9">
          <cell r="A9" t="str">
            <v>A</v>
          </cell>
        </row>
      </sheetData>
      <sheetData sheetId="11628">
        <row r="9">
          <cell r="A9" t="str">
            <v>A</v>
          </cell>
        </row>
      </sheetData>
      <sheetData sheetId="11629">
        <row r="9">
          <cell r="A9" t="str">
            <v>A</v>
          </cell>
        </row>
      </sheetData>
      <sheetData sheetId="11630">
        <row r="9">
          <cell r="A9" t="str">
            <v>A</v>
          </cell>
        </row>
      </sheetData>
      <sheetData sheetId="11631">
        <row r="9">
          <cell r="A9" t="str">
            <v>A</v>
          </cell>
        </row>
      </sheetData>
      <sheetData sheetId="11632">
        <row r="9">
          <cell r="A9" t="str">
            <v>A</v>
          </cell>
        </row>
      </sheetData>
      <sheetData sheetId="11633">
        <row r="9">
          <cell r="A9" t="str">
            <v>A</v>
          </cell>
        </row>
      </sheetData>
      <sheetData sheetId="11634">
        <row r="9">
          <cell r="A9" t="str">
            <v>A</v>
          </cell>
        </row>
      </sheetData>
      <sheetData sheetId="11635">
        <row r="9">
          <cell r="A9" t="str">
            <v>A</v>
          </cell>
        </row>
      </sheetData>
      <sheetData sheetId="11636">
        <row r="9">
          <cell r="A9" t="str">
            <v>A</v>
          </cell>
        </row>
      </sheetData>
      <sheetData sheetId="11637">
        <row r="9">
          <cell r="A9" t="str">
            <v>A</v>
          </cell>
        </row>
      </sheetData>
      <sheetData sheetId="11638">
        <row r="9">
          <cell r="A9" t="str">
            <v>A</v>
          </cell>
        </row>
      </sheetData>
      <sheetData sheetId="11639">
        <row r="9">
          <cell r="A9" t="str">
            <v>A</v>
          </cell>
        </row>
      </sheetData>
      <sheetData sheetId="11640">
        <row r="9">
          <cell r="A9" t="str">
            <v>A</v>
          </cell>
        </row>
      </sheetData>
      <sheetData sheetId="11641">
        <row r="9">
          <cell r="A9" t="str">
            <v>A</v>
          </cell>
        </row>
      </sheetData>
      <sheetData sheetId="11642">
        <row r="9">
          <cell r="A9" t="str">
            <v>A</v>
          </cell>
        </row>
      </sheetData>
      <sheetData sheetId="11643">
        <row r="9">
          <cell r="A9" t="str">
            <v>A</v>
          </cell>
        </row>
      </sheetData>
      <sheetData sheetId="11644">
        <row r="9">
          <cell r="A9" t="str">
            <v>A</v>
          </cell>
        </row>
      </sheetData>
      <sheetData sheetId="11645">
        <row r="9">
          <cell r="A9" t="str">
            <v>A</v>
          </cell>
        </row>
      </sheetData>
      <sheetData sheetId="11646">
        <row r="9">
          <cell r="A9" t="str">
            <v>A</v>
          </cell>
        </row>
      </sheetData>
      <sheetData sheetId="11647">
        <row r="9">
          <cell r="A9" t="str">
            <v>A</v>
          </cell>
        </row>
      </sheetData>
      <sheetData sheetId="11648">
        <row r="9">
          <cell r="A9" t="str">
            <v>A</v>
          </cell>
        </row>
      </sheetData>
      <sheetData sheetId="11649">
        <row r="9">
          <cell r="A9" t="str">
            <v>A</v>
          </cell>
        </row>
      </sheetData>
      <sheetData sheetId="11650">
        <row r="9">
          <cell r="A9" t="str">
            <v>A</v>
          </cell>
        </row>
      </sheetData>
      <sheetData sheetId="11651">
        <row r="9">
          <cell r="A9" t="str">
            <v>A</v>
          </cell>
        </row>
      </sheetData>
      <sheetData sheetId="11652">
        <row r="9">
          <cell r="A9" t="str">
            <v>A</v>
          </cell>
        </row>
      </sheetData>
      <sheetData sheetId="11653">
        <row r="9">
          <cell r="A9" t="str">
            <v>A</v>
          </cell>
        </row>
      </sheetData>
      <sheetData sheetId="11654">
        <row r="9">
          <cell r="A9" t="str">
            <v>A</v>
          </cell>
        </row>
      </sheetData>
      <sheetData sheetId="11655">
        <row r="9">
          <cell r="A9" t="str">
            <v>A</v>
          </cell>
        </row>
      </sheetData>
      <sheetData sheetId="11656">
        <row r="9">
          <cell r="A9" t="str">
            <v>A</v>
          </cell>
        </row>
      </sheetData>
      <sheetData sheetId="11657">
        <row r="9">
          <cell r="A9" t="str">
            <v>A</v>
          </cell>
        </row>
      </sheetData>
      <sheetData sheetId="11658">
        <row r="9">
          <cell r="A9" t="str">
            <v>A</v>
          </cell>
        </row>
      </sheetData>
      <sheetData sheetId="11659">
        <row r="9">
          <cell r="A9" t="str">
            <v>A</v>
          </cell>
        </row>
      </sheetData>
      <sheetData sheetId="11660">
        <row r="9">
          <cell r="A9" t="str">
            <v>A</v>
          </cell>
        </row>
      </sheetData>
      <sheetData sheetId="11661">
        <row r="9">
          <cell r="A9" t="str">
            <v>A</v>
          </cell>
        </row>
      </sheetData>
      <sheetData sheetId="11662">
        <row r="9">
          <cell r="A9" t="str">
            <v>A</v>
          </cell>
        </row>
      </sheetData>
      <sheetData sheetId="11663">
        <row r="9">
          <cell r="A9" t="str">
            <v>A</v>
          </cell>
        </row>
      </sheetData>
      <sheetData sheetId="11664">
        <row r="9">
          <cell r="A9" t="str">
            <v>A</v>
          </cell>
        </row>
      </sheetData>
      <sheetData sheetId="11665">
        <row r="9">
          <cell r="A9" t="str">
            <v>A</v>
          </cell>
        </row>
      </sheetData>
      <sheetData sheetId="11666">
        <row r="9">
          <cell r="A9" t="str">
            <v>A</v>
          </cell>
        </row>
      </sheetData>
      <sheetData sheetId="11667">
        <row r="9">
          <cell r="A9" t="str">
            <v>A</v>
          </cell>
        </row>
      </sheetData>
      <sheetData sheetId="11668">
        <row r="9">
          <cell r="A9" t="str">
            <v>A</v>
          </cell>
        </row>
      </sheetData>
      <sheetData sheetId="11669">
        <row r="9">
          <cell r="A9" t="str">
            <v>A</v>
          </cell>
        </row>
      </sheetData>
      <sheetData sheetId="11670">
        <row r="9">
          <cell r="A9" t="str">
            <v>A</v>
          </cell>
        </row>
      </sheetData>
      <sheetData sheetId="11671">
        <row r="9">
          <cell r="A9" t="str">
            <v>A</v>
          </cell>
        </row>
      </sheetData>
      <sheetData sheetId="11672">
        <row r="9">
          <cell r="A9" t="str">
            <v>A</v>
          </cell>
        </row>
      </sheetData>
      <sheetData sheetId="11673">
        <row r="9">
          <cell r="A9" t="str">
            <v>A</v>
          </cell>
        </row>
      </sheetData>
      <sheetData sheetId="11674">
        <row r="9">
          <cell r="A9" t="str">
            <v>A</v>
          </cell>
        </row>
      </sheetData>
      <sheetData sheetId="11675">
        <row r="9">
          <cell r="A9" t="str">
            <v>A</v>
          </cell>
        </row>
      </sheetData>
      <sheetData sheetId="11676">
        <row r="9">
          <cell r="A9" t="str">
            <v>A</v>
          </cell>
        </row>
      </sheetData>
      <sheetData sheetId="11677">
        <row r="9">
          <cell r="A9" t="str">
            <v>A</v>
          </cell>
        </row>
      </sheetData>
      <sheetData sheetId="11678">
        <row r="9">
          <cell r="A9" t="str">
            <v>A</v>
          </cell>
        </row>
      </sheetData>
      <sheetData sheetId="11679">
        <row r="9">
          <cell r="A9" t="str">
            <v>A</v>
          </cell>
        </row>
      </sheetData>
      <sheetData sheetId="11680">
        <row r="9">
          <cell r="A9" t="str">
            <v>A</v>
          </cell>
        </row>
      </sheetData>
      <sheetData sheetId="11681">
        <row r="9">
          <cell r="A9" t="str">
            <v>A</v>
          </cell>
        </row>
      </sheetData>
      <sheetData sheetId="11682">
        <row r="9">
          <cell r="A9" t="str">
            <v>A</v>
          </cell>
        </row>
      </sheetData>
      <sheetData sheetId="11683">
        <row r="9">
          <cell r="A9" t="str">
            <v>A</v>
          </cell>
        </row>
      </sheetData>
      <sheetData sheetId="11684">
        <row r="9">
          <cell r="A9" t="str">
            <v>A</v>
          </cell>
        </row>
      </sheetData>
      <sheetData sheetId="11685">
        <row r="9">
          <cell r="A9" t="str">
            <v>A</v>
          </cell>
        </row>
      </sheetData>
      <sheetData sheetId="11686">
        <row r="9">
          <cell r="A9" t="str">
            <v>A</v>
          </cell>
        </row>
      </sheetData>
      <sheetData sheetId="11687">
        <row r="9">
          <cell r="A9" t="str">
            <v>A</v>
          </cell>
        </row>
      </sheetData>
      <sheetData sheetId="11688">
        <row r="9">
          <cell r="A9" t="str">
            <v>A</v>
          </cell>
        </row>
      </sheetData>
      <sheetData sheetId="11689">
        <row r="9">
          <cell r="A9" t="str">
            <v>A</v>
          </cell>
        </row>
      </sheetData>
      <sheetData sheetId="11690">
        <row r="9">
          <cell r="A9" t="str">
            <v>A</v>
          </cell>
        </row>
      </sheetData>
      <sheetData sheetId="11691">
        <row r="9">
          <cell r="A9" t="str">
            <v>A</v>
          </cell>
        </row>
      </sheetData>
      <sheetData sheetId="11692">
        <row r="9">
          <cell r="A9" t="str">
            <v>A</v>
          </cell>
        </row>
      </sheetData>
      <sheetData sheetId="11693">
        <row r="9">
          <cell r="A9" t="str">
            <v>A</v>
          </cell>
        </row>
      </sheetData>
      <sheetData sheetId="11694">
        <row r="9">
          <cell r="A9" t="str">
            <v>A</v>
          </cell>
        </row>
      </sheetData>
      <sheetData sheetId="11695">
        <row r="9">
          <cell r="A9" t="str">
            <v>A</v>
          </cell>
        </row>
      </sheetData>
      <sheetData sheetId="11696">
        <row r="9">
          <cell r="A9" t="str">
            <v>A</v>
          </cell>
        </row>
      </sheetData>
      <sheetData sheetId="11697">
        <row r="9">
          <cell r="A9" t="str">
            <v>A</v>
          </cell>
        </row>
      </sheetData>
      <sheetData sheetId="11698">
        <row r="9">
          <cell r="A9" t="str">
            <v>A</v>
          </cell>
        </row>
      </sheetData>
      <sheetData sheetId="11699">
        <row r="9">
          <cell r="A9" t="str">
            <v>A</v>
          </cell>
        </row>
      </sheetData>
      <sheetData sheetId="11700">
        <row r="9">
          <cell r="A9" t="str">
            <v>A</v>
          </cell>
        </row>
      </sheetData>
      <sheetData sheetId="11701">
        <row r="9">
          <cell r="A9" t="str">
            <v>A</v>
          </cell>
        </row>
      </sheetData>
      <sheetData sheetId="11702">
        <row r="9">
          <cell r="A9" t="str">
            <v>A</v>
          </cell>
        </row>
      </sheetData>
      <sheetData sheetId="11703">
        <row r="9">
          <cell r="A9" t="str">
            <v>A</v>
          </cell>
        </row>
      </sheetData>
      <sheetData sheetId="11704">
        <row r="9">
          <cell r="A9" t="str">
            <v>A</v>
          </cell>
        </row>
      </sheetData>
      <sheetData sheetId="11705">
        <row r="9">
          <cell r="A9" t="str">
            <v>A</v>
          </cell>
        </row>
      </sheetData>
      <sheetData sheetId="11706">
        <row r="9">
          <cell r="A9" t="str">
            <v>A</v>
          </cell>
        </row>
      </sheetData>
      <sheetData sheetId="11707">
        <row r="9">
          <cell r="A9" t="str">
            <v>A</v>
          </cell>
        </row>
      </sheetData>
      <sheetData sheetId="11708">
        <row r="9">
          <cell r="A9" t="str">
            <v>A</v>
          </cell>
        </row>
      </sheetData>
      <sheetData sheetId="11709">
        <row r="9">
          <cell r="A9" t="str">
            <v>A</v>
          </cell>
        </row>
      </sheetData>
      <sheetData sheetId="11710">
        <row r="9">
          <cell r="A9" t="str">
            <v>A</v>
          </cell>
        </row>
      </sheetData>
      <sheetData sheetId="11711">
        <row r="9">
          <cell r="A9" t="str">
            <v>A</v>
          </cell>
        </row>
      </sheetData>
      <sheetData sheetId="11712">
        <row r="9">
          <cell r="A9" t="str">
            <v>A</v>
          </cell>
        </row>
      </sheetData>
      <sheetData sheetId="11713">
        <row r="9">
          <cell r="A9" t="str">
            <v>A</v>
          </cell>
        </row>
      </sheetData>
      <sheetData sheetId="11714">
        <row r="9">
          <cell r="A9" t="str">
            <v>A</v>
          </cell>
        </row>
      </sheetData>
      <sheetData sheetId="11715">
        <row r="9">
          <cell r="A9" t="str">
            <v>A</v>
          </cell>
        </row>
      </sheetData>
      <sheetData sheetId="11716">
        <row r="9">
          <cell r="A9" t="str">
            <v>A</v>
          </cell>
        </row>
      </sheetData>
      <sheetData sheetId="11717">
        <row r="9">
          <cell r="A9" t="str">
            <v>A</v>
          </cell>
        </row>
      </sheetData>
      <sheetData sheetId="11718">
        <row r="9">
          <cell r="A9" t="str">
            <v>A</v>
          </cell>
        </row>
      </sheetData>
      <sheetData sheetId="11719">
        <row r="9">
          <cell r="A9" t="str">
            <v>A</v>
          </cell>
        </row>
      </sheetData>
      <sheetData sheetId="11720">
        <row r="9">
          <cell r="A9" t="str">
            <v>A</v>
          </cell>
        </row>
      </sheetData>
      <sheetData sheetId="11721">
        <row r="9">
          <cell r="A9" t="str">
            <v>A</v>
          </cell>
        </row>
      </sheetData>
      <sheetData sheetId="11722">
        <row r="9">
          <cell r="A9" t="str">
            <v>A</v>
          </cell>
        </row>
      </sheetData>
      <sheetData sheetId="11723">
        <row r="9">
          <cell r="A9" t="str">
            <v>A</v>
          </cell>
        </row>
      </sheetData>
      <sheetData sheetId="11724">
        <row r="9">
          <cell r="A9" t="str">
            <v>A</v>
          </cell>
        </row>
      </sheetData>
      <sheetData sheetId="11725">
        <row r="9">
          <cell r="A9" t="str">
            <v>A</v>
          </cell>
        </row>
      </sheetData>
      <sheetData sheetId="11726">
        <row r="9">
          <cell r="A9" t="str">
            <v>A</v>
          </cell>
        </row>
      </sheetData>
      <sheetData sheetId="11727">
        <row r="9">
          <cell r="A9" t="str">
            <v>A</v>
          </cell>
        </row>
      </sheetData>
      <sheetData sheetId="11728">
        <row r="9">
          <cell r="A9" t="str">
            <v>A</v>
          </cell>
        </row>
      </sheetData>
      <sheetData sheetId="11729">
        <row r="9">
          <cell r="A9" t="str">
            <v>A</v>
          </cell>
        </row>
      </sheetData>
      <sheetData sheetId="11730">
        <row r="9">
          <cell r="A9" t="str">
            <v>A</v>
          </cell>
        </row>
      </sheetData>
      <sheetData sheetId="11731">
        <row r="9">
          <cell r="A9" t="str">
            <v>A</v>
          </cell>
        </row>
      </sheetData>
      <sheetData sheetId="11732">
        <row r="9">
          <cell r="A9" t="str">
            <v>A</v>
          </cell>
        </row>
      </sheetData>
      <sheetData sheetId="11733">
        <row r="9">
          <cell r="A9" t="str">
            <v>A</v>
          </cell>
        </row>
      </sheetData>
      <sheetData sheetId="11734">
        <row r="9">
          <cell r="A9" t="str">
            <v>A</v>
          </cell>
        </row>
      </sheetData>
      <sheetData sheetId="11735">
        <row r="9">
          <cell r="A9" t="str">
            <v>A</v>
          </cell>
        </row>
      </sheetData>
      <sheetData sheetId="11736">
        <row r="9">
          <cell r="A9" t="str">
            <v>A</v>
          </cell>
        </row>
      </sheetData>
      <sheetData sheetId="11737">
        <row r="9">
          <cell r="A9" t="str">
            <v>A</v>
          </cell>
        </row>
      </sheetData>
      <sheetData sheetId="11738">
        <row r="9">
          <cell r="A9" t="str">
            <v>A</v>
          </cell>
        </row>
      </sheetData>
      <sheetData sheetId="11739">
        <row r="9">
          <cell r="A9" t="str">
            <v>A</v>
          </cell>
        </row>
      </sheetData>
      <sheetData sheetId="11740">
        <row r="9">
          <cell r="A9" t="str">
            <v>A</v>
          </cell>
        </row>
      </sheetData>
      <sheetData sheetId="11741">
        <row r="9">
          <cell r="A9" t="str">
            <v>A</v>
          </cell>
        </row>
      </sheetData>
      <sheetData sheetId="11742">
        <row r="9">
          <cell r="A9" t="str">
            <v>A</v>
          </cell>
        </row>
      </sheetData>
      <sheetData sheetId="11743">
        <row r="9">
          <cell r="A9" t="str">
            <v>A</v>
          </cell>
        </row>
      </sheetData>
      <sheetData sheetId="11744">
        <row r="9">
          <cell r="A9" t="str">
            <v>A</v>
          </cell>
        </row>
      </sheetData>
      <sheetData sheetId="11745">
        <row r="9">
          <cell r="A9" t="str">
            <v>A</v>
          </cell>
        </row>
      </sheetData>
      <sheetData sheetId="11746">
        <row r="9">
          <cell r="A9" t="str">
            <v>A</v>
          </cell>
        </row>
      </sheetData>
      <sheetData sheetId="11747">
        <row r="9">
          <cell r="A9" t="str">
            <v>A</v>
          </cell>
        </row>
      </sheetData>
      <sheetData sheetId="11748">
        <row r="9">
          <cell r="A9" t="str">
            <v>A</v>
          </cell>
        </row>
      </sheetData>
      <sheetData sheetId="11749">
        <row r="9">
          <cell r="A9" t="str">
            <v>A</v>
          </cell>
        </row>
      </sheetData>
      <sheetData sheetId="11750">
        <row r="9">
          <cell r="A9" t="str">
            <v>A</v>
          </cell>
        </row>
      </sheetData>
      <sheetData sheetId="11751">
        <row r="9">
          <cell r="A9" t="str">
            <v>A</v>
          </cell>
        </row>
      </sheetData>
      <sheetData sheetId="11752">
        <row r="9">
          <cell r="A9" t="str">
            <v>A</v>
          </cell>
        </row>
      </sheetData>
      <sheetData sheetId="11753">
        <row r="9">
          <cell r="A9" t="str">
            <v>A</v>
          </cell>
        </row>
      </sheetData>
      <sheetData sheetId="11754">
        <row r="9">
          <cell r="A9" t="str">
            <v>A</v>
          </cell>
        </row>
      </sheetData>
      <sheetData sheetId="11755">
        <row r="9">
          <cell r="A9" t="str">
            <v>A</v>
          </cell>
        </row>
      </sheetData>
      <sheetData sheetId="11756">
        <row r="9">
          <cell r="A9" t="str">
            <v>A</v>
          </cell>
        </row>
      </sheetData>
      <sheetData sheetId="11757">
        <row r="9">
          <cell r="A9" t="str">
            <v>A</v>
          </cell>
        </row>
      </sheetData>
      <sheetData sheetId="11758">
        <row r="9">
          <cell r="A9" t="str">
            <v>A</v>
          </cell>
        </row>
      </sheetData>
      <sheetData sheetId="11759">
        <row r="9">
          <cell r="A9" t="str">
            <v>A</v>
          </cell>
        </row>
      </sheetData>
      <sheetData sheetId="11760">
        <row r="9">
          <cell r="A9" t="str">
            <v>A</v>
          </cell>
        </row>
      </sheetData>
      <sheetData sheetId="11761">
        <row r="9">
          <cell r="A9" t="str">
            <v>A</v>
          </cell>
        </row>
      </sheetData>
      <sheetData sheetId="11762">
        <row r="9">
          <cell r="A9" t="str">
            <v>A</v>
          </cell>
        </row>
      </sheetData>
      <sheetData sheetId="11763">
        <row r="9">
          <cell r="A9" t="str">
            <v>A</v>
          </cell>
        </row>
      </sheetData>
      <sheetData sheetId="11764">
        <row r="9">
          <cell r="A9" t="str">
            <v>A</v>
          </cell>
        </row>
      </sheetData>
      <sheetData sheetId="11765">
        <row r="9">
          <cell r="A9" t="str">
            <v>A</v>
          </cell>
        </row>
      </sheetData>
      <sheetData sheetId="11766">
        <row r="9">
          <cell r="A9" t="str">
            <v>A</v>
          </cell>
        </row>
      </sheetData>
      <sheetData sheetId="11767">
        <row r="9">
          <cell r="A9" t="str">
            <v>A</v>
          </cell>
        </row>
      </sheetData>
      <sheetData sheetId="11768">
        <row r="9">
          <cell r="A9" t="str">
            <v>A</v>
          </cell>
        </row>
      </sheetData>
      <sheetData sheetId="11769">
        <row r="9">
          <cell r="A9" t="str">
            <v>A</v>
          </cell>
        </row>
      </sheetData>
      <sheetData sheetId="11770">
        <row r="9">
          <cell r="A9" t="str">
            <v>A</v>
          </cell>
        </row>
      </sheetData>
      <sheetData sheetId="11771">
        <row r="9">
          <cell r="A9" t="str">
            <v>A</v>
          </cell>
        </row>
      </sheetData>
      <sheetData sheetId="11772">
        <row r="9">
          <cell r="A9" t="str">
            <v>A</v>
          </cell>
        </row>
      </sheetData>
      <sheetData sheetId="11773">
        <row r="9">
          <cell r="A9" t="str">
            <v>A</v>
          </cell>
        </row>
      </sheetData>
      <sheetData sheetId="11774">
        <row r="9">
          <cell r="A9" t="str">
            <v>A</v>
          </cell>
        </row>
      </sheetData>
      <sheetData sheetId="11775">
        <row r="9">
          <cell r="A9" t="str">
            <v>A</v>
          </cell>
        </row>
      </sheetData>
      <sheetData sheetId="11776">
        <row r="9">
          <cell r="A9" t="str">
            <v>A</v>
          </cell>
        </row>
      </sheetData>
      <sheetData sheetId="11777">
        <row r="9">
          <cell r="A9" t="str">
            <v>A</v>
          </cell>
        </row>
      </sheetData>
      <sheetData sheetId="11778">
        <row r="9">
          <cell r="A9" t="str">
            <v>A</v>
          </cell>
        </row>
      </sheetData>
      <sheetData sheetId="11779">
        <row r="9">
          <cell r="A9" t="str">
            <v>A</v>
          </cell>
        </row>
      </sheetData>
      <sheetData sheetId="11780">
        <row r="9">
          <cell r="A9" t="str">
            <v>A</v>
          </cell>
        </row>
      </sheetData>
      <sheetData sheetId="11781">
        <row r="9">
          <cell r="A9" t="str">
            <v>A</v>
          </cell>
        </row>
      </sheetData>
      <sheetData sheetId="11782">
        <row r="9">
          <cell r="A9" t="str">
            <v>A</v>
          </cell>
        </row>
      </sheetData>
      <sheetData sheetId="11783">
        <row r="9">
          <cell r="A9" t="str">
            <v>A</v>
          </cell>
        </row>
      </sheetData>
      <sheetData sheetId="11784">
        <row r="9">
          <cell r="A9" t="str">
            <v>A</v>
          </cell>
        </row>
      </sheetData>
      <sheetData sheetId="11785">
        <row r="9">
          <cell r="A9" t="str">
            <v>A</v>
          </cell>
        </row>
      </sheetData>
      <sheetData sheetId="11786">
        <row r="9">
          <cell r="A9" t="str">
            <v>A</v>
          </cell>
        </row>
      </sheetData>
      <sheetData sheetId="11787">
        <row r="9">
          <cell r="A9" t="str">
            <v>A</v>
          </cell>
        </row>
      </sheetData>
      <sheetData sheetId="11788">
        <row r="9">
          <cell r="A9" t="str">
            <v>A</v>
          </cell>
        </row>
      </sheetData>
      <sheetData sheetId="11789">
        <row r="9">
          <cell r="A9" t="str">
            <v>A</v>
          </cell>
        </row>
      </sheetData>
      <sheetData sheetId="11790">
        <row r="9">
          <cell r="A9" t="str">
            <v>A</v>
          </cell>
        </row>
      </sheetData>
      <sheetData sheetId="11791">
        <row r="9">
          <cell r="A9" t="str">
            <v>A</v>
          </cell>
        </row>
      </sheetData>
      <sheetData sheetId="11792">
        <row r="9">
          <cell r="A9" t="str">
            <v>A</v>
          </cell>
        </row>
      </sheetData>
      <sheetData sheetId="11793">
        <row r="9">
          <cell r="A9" t="str">
            <v>A</v>
          </cell>
        </row>
      </sheetData>
      <sheetData sheetId="11794">
        <row r="9">
          <cell r="A9" t="str">
            <v>A</v>
          </cell>
        </row>
      </sheetData>
      <sheetData sheetId="11795">
        <row r="9">
          <cell r="A9" t="str">
            <v>A</v>
          </cell>
        </row>
      </sheetData>
      <sheetData sheetId="11796">
        <row r="9">
          <cell r="A9" t="str">
            <v>A</v>
          </cell>
        </row>
      </sheetData>
      <sheetData sheetId="11797">
        <row r="9">
          <cell r="A9" t="str">
            <v>A</v>
          </cell>
        </row>
      </sheetData>
      <sheetData sheetId="11798">
        <row r="9">
          <cell r="A9" t="str">
            <v>A</v>
          </cell>
        </row>
      </sheetData>
      <sheetData sheetId="11799">
        <row r="9">
          <cell r="A9" t="str">
            <v>A</v>
          </cell>
        </row>
      </sheetData>
      <sheetData sheetId="11800">
        <row r="9">
          <cell r="A9" t="str">
            <v>A</v>
          </cell>
        </row>
      </sheetData>
      <sheetData sheetId="11801">
        <row r="9">
          <cell r="A9" t="str">
            <v>A</v>
          </cell>
        </row>
      </sheetData>
      <sheetData sheetId="11802">
        <row r="9">
          <cell r="A9" t="str">
            <v>A</v>
          </cell>
        </row>
      </sheetData>
      <sheetData sheetId="11803">
        <row r="9">
          <cell r="A9" t="str">
            <v>A</v>
          </cell>
        </row>
      </sheetData>
      <sheetData sheetId="11804">
        <row r="9">
          <cell r="A9" t="str">
            <v>A</v>
          </cell>
        </row>
      </sheetData>
      <sheetData sheetId="11805">
        <row r="9">
          <cell r="A9" t="str">
            <v>A</v>
          </cell>
        </row>
      </sheetData>
      <sheetData sheetId="11806">
        <row r="9">
          <cell r="A9" t="str">
            <v>A</v>
          </cell>
        </row>
      </sheetData>
      <sheetData sheetId="11807">
        <row r="9">
          <cell r="A9" t="str">
            <v>A</v>
          </cell>
        </row>
      </sheetData>
      <sheetData sheetId="11808">
        <row r="9">
          <cell r="A9" t="str">
            <v>A</v>
          </cell>
        </row>
      </sheetData>
      <sheetData sheetId="11809">
        <row r="9">
          <cell r="A9" t="str">
            <v>A</v>
          </cell>
        </row>
      </sheetData>
      <sheetData sheetId="11810">
        <row r="9">
          <cell r="A9" t="str">
            <v>A</v>
          </cell>
        </row>
      </sheetData>
      <sheetData sheetId="11811">
        <row r="9">
          <cell r="A9" t="str">
            <v>A</v>
          </cell>
        </row>
      </sheetData>
      <sheetData sheetId="11812">
        <row r="9">
          <cell r="A9" t="str">
            <v>A</v>
          </cell>
        </row>
      </sheetData>
      <sheetData sheetId="11813">
        <row r="9">
          <cell r="A9" t="str">
            <v>A</v>
          </cell>
        </row>
      </sheetData>
      <sheetData sheetId="11814">
        <row r="9">
          <cell r="A9" t="str">
            <v>A</v>
          </cell>
        </row>
      </sheetData>
      <sheetData sheetId="11815">
        <row r="9">
          <cell r="A9" t="str">
            <v>A</v>
          </cell>
        </row>
      </sheetData>
      <sheetData sheetId="11816">
        <row r="9">
          <cell r="A9" t="str">
            <v>A</v>
          </cell>
        </row>
      </sheetData>
      <sheetData sheetId="11817">
        <row r="9">
          <cell r="A9" t="str">
            <v>A</v>
          </cell>
        </row>
      </sheetData>
      <sheetData sheetId="11818">
        <row r="9">
          <cell r="A9" t="str">
            <v>A</v>
          </cell>
        </row>
      </sheetData>
      <sheetData sheetId="11819">
        <row r="9">
          <cell r="A9" t="str">
            <v>A</v>
          </cell>
        </row>
      </sheetData>
      <sheetData sheetId="11820">
        <row r="9">
          <cell r="A9" t="str">
            <v>A</v>
          </cell>
        </row>
      </sheetData>
      <sheetData sheetId="11821">
        <row r="9">
          <cell r="A9" t="str">
            <v>A</v>
          </cell>
        </row>
      </sheetData>
      <sheetData sheetId="11822">
        <row r="9">
          <cell r="A9" t="str">
            <v>A</v>
          </cell>
        </row>
      </sheetData>
      <sheetData sheetId="11823">
        <row r="9">
          <cell r="A9" t="str">
            <v>A</v>
          </cell>
        </row>
      </sheetData>
      <sheetData sheetId="11824">
        <row r="9">
          <cell r="A9" t="str">
            <v>A</v>
          </cell>
        </row>
      </sheetData>
      <sheetData sheetId="11825">
        <row r="9">
          <cell r="A9" t="str">
            <v>A</v>
          </cell>
        </row>
      </sheetData>
      <sheetData sheetId="11826">
        <row r="9">
          <cell r="A9" t="str">
            <v>A</v>
          </cell>
        </row>
      </sheetData>
      <sheetData sheetId="11827">
        <row r="9">
          <cell r="A9" t="str">
            <v>A</v>
          </cell>
        </row>
      </sheetData>
      <sheetData sheetId="11828">
        <row r="9">
          <cell r="A9" t="str">
            <v>A</v>
          </cell>
        </row>
      </sheetData>
      <sheetData sheetId="11829">
        <row r="9">
          <cell r="A9" t="str">
            <v>A</v>
          </cell>
        </row>
      </sheetData>
      <sheetData sheetId="11830">
        <row r="9">
          <cell r="A9" t="str">
            <v>A</v>
          </cell>
        </row>
      </sheetData>
      <sheetData sheetId="11831">
        <row r="9">
          <cell r="A9" t="str">
            <v>A</v>
          </cell>
        </row>
      </sheetData>
      <sheetData sheetId="11832">
        <row r="9">
          <cell r="A9" t="str">
            <v>A</v>
          </cell>
        </row>
      </sheetData>
      <sheetData sheetId="11833">
        <row r="9">
          <cell r="A9" t="str">
            <v>A</v>
          </cell>
        </row>
      </sheetData>
      <sheetData sheetId="11834">
        <row r="9">
          <cell r="A9" t="str">
            <v>A</v>
          </cell>
        </row>
      </sheetData>
      <sheetData sheetId="11835">
        <row r="9">
          <cell r="A9" t="str">
            <v>A</v>
          </cell>
        </row>
      </sheetData>
      <sheetData sheetId="11836">
        <row r="9">
          <cell r="A9" t="str">
            <v>A</v>
          </cell>
        </row>
      </sheetData>
      <sheetData sheetId="11837">
        <row r="9">
          <cell r="A9" t="str">
            <v>A</v>
          </cell>
        </row>
      </sheetData>
      <sheetData sheetId="11838">
        <row r="9">
          <cell r="A9" t="str">
            <v>A</v>
          </cell>
        </row>
      </sheetData>
      <sheetData sheetId="11839">
        <row r="9">
          <cell r="A9" t="str">
            <v>A</v>
          </cell>
        </row>
      </sheetData>
      <sheetData sheetId="11840">
        <row r="9">
          <cell r="A9" t="str">
            <v>A</v>
          </cell>
        </row>
      </sheetData>
      <sheetData sheetId="11841">
        <row r="9">
          <cell r="A9" t="str">
            <v>A</v>
          </cell>
        </row>
      </sheetData>
      <sheetData sheetId="11842">
        <row r="9">
          <cell r="A9" t="str">
            <v>A</v>
          </cell>
        </row>
      </sheetData>
      <sheetData sheetId="11843">
        <row r="9">
          <cell r="A9" t="str">
            <v>A</v>
          </cell>
        </row>
      </sheetData>
      <sheetData sheetId="11844">
        <row r="9">
          <cell r="A9" t="str">
            <v>A</v>
          </cell>
        </row>
      </sheetData>
      <sheetData sheetId="11845">
        <row r="9">
          <cell r="A9" t="str">
            <v>A</v>
          </cell>
        </row>
      </sheetData>
      <sheetData sheetId="11846">
        <row r="9">
          <cell r="A9" t="str">
            <v>A</v>
          </cell>
        </row>
      </sheetData>
      <sheetData sheetId="11847">
        <row r="9">
          <cell r="A9" t="str">
            <v>A</v>
          </cell>
        </row>
      </sheetData>
      <sheetData sheetId="11848">
        <row r="9">
          <cell r="A9" t="str">
            <v>A</v>
          </cell>
        </row>
      </sheetData>
      <sheetData sheetId="11849">
        <row r="9">
          <cell r="A9" t="str">
            <v>A</v>
          </cell>
        </row>
      </sheetData>
      <sheetData sheetId="11850">
        <row r="9">
          <cell r="A9" t="str">
            <v>A</v>
          </cell>
        </row>
      </sheetData>
      <sheetData sheetId="11851">
        <row r="9">
          <cell r="A9" t="str">
            <v>A</v>
          </cell>
        </row>
      </sheetData>
      <sheetData sheetId="11852">
        <row r="9">
          <cell r="A9" t="str">
            <v>A</v>
          </cell>
        </row>
      </sheetData>
      <sheetData sheetId="11853">
        <row r="9">
          <cell r="A9" t="str">
            <v>A</v>
          </cell>
        </row>
      </sheetData>
      <sheetData sheetId="11854">
        <row r="9">
          <cell r="A9" t="str">
            <v>A</v>
          </cell>
        </row>
      </sheetData>
      <sheetData sheetId="11855">
        <row r="9">
          <cell r="A9" t="str">
            <v>A</v>
          </cell>
        </row>
      </sheetData>
      <sheetData sheetId="11856">
        <row r="9">
          <cell r="A9" t="str">
            <v>A</v>
          </cell>
        </row>
      </sheetData>
      <sheetData sheetId="11857">
        <row r="9">
          <cell r="A9" t="str">
            <v>A</v>
          </cell>
        </row>
      </sheetData>
      <sheetData sheetId="11858">
        <row r="9">
          <cell r="A9" t="str">
            <v>A</v>
          </cell>
        </row>
      </sheetData>
      <sheetData sheetId="11859">
        <row r="9">
          <cell r="A9" t="str">
            <v>A</v>
          </cell>
        </row>
      </sheetData>
      <sheetData sheetId="11860">
        <row r="9">
          <cell r="A9" t="str">
            <v>A</v>
          </cell>
        </row>
      </sheetData>
      <sheetData sheetId="11861">
        <row r="9">
          <cell r="A9" t="str">
            <v>A</v>
          </cell>
        </row>
      </sheetData>
      <sheetData sheetId="11862">
        <row r="9">
          <cell r="A9" t="str">
            <v>A</v>
          </cell>
        </row>
      </sheetData>
      <sheetData sheetId="11863">
        <row r="9">
          <cell r="A9" t="str">
            <v>A</v>
          </cell>
        </row>
      </sheetData>
      <sheetData sheetId="11864">
        <row r="9">
          <cell r="A9" t="str">
            <v>A</v>
          </cell>
        </row>
      </sheetData>
      <sheetData sheetId="11865">
        <row r="9">
          <cell r="A9" t="str">
            <v>A</v>
          </cell>
        </row>
      </sheetData>
      <sheetData sheetId="11866">
        <row r="9">
          <cell r="A9" t="str">
            <v>A</v>
          </cell>
        </row>
      </sheetData>
      <sheetData sheetId="11867">
        <row r="9">
          <cell r="A9" t="str">
            <v>A</v>
          </cell>
        </row>
      </sheetData>
      <sheetData sheetId="11868">
        <row r="9">
          <cell r="A9" t="str">
            <v>A</v>
          </cell>
        </row>
      </sheetData>
      <sheetData sheetId="11869">
        <row r="9">
          <cell r="A9" t="str">
            <v>A</v>
          </cell>
        </row>
      </sheetData>
      <sheetData sheetId="11870">
        <row r="9">
          <cell r="A9" t="str">
            <v>A</v>
          </cell>
        </row>
      </sheetData>
      <sheetData sheetId="11871">
        <row r="9">
          <cell r="A9" t="str">
            <v>A</v>
          </cell>
        </row>
      </sheetData>
      <sheetData sheetId="11872">
        <row r="9">
          <cell r="A9" t="str">
            <v>A</v>
          </cell>
        </row>
      </sheetData>
      <sheetData sheetId="11873">
        <row r="9">
          <cell r="A9" t="str">
            <v>A</v>
          </cell>
        </row>
      </sheetData>
      <sheetData sheetId="11874">
        <row r="9">
          <cell r="A9" t="str">
            <v>A</v>
          </cell>
        </row>
      </sheetData>
      <sheetData sheetId="11875">
        <row r="9">
          <cell r="A9" t="str">
            <v>A</v>
          </cell>
        </row>
      </sheetData>
      <sheetData sheetId="11876">
        <row r="9">
          <cell r="A9" t="str">
            <v>A</v>
          </cell>
        </row>
      </sheetData>
      <sheetData sheetId="11877">
        <row r="9">
          <cell r="A9" t="str">
            <v>A</v>
          </cell>
        </row>
      </sheetData>
      <sheetData sheetId="11878">
        <row r="9">
          <cell r="A9" t="str">
            <v>A</v>
          </cell>
        </row>
      </sheetData>
      <sheetData sheetId="11879">
        <row r="9">
          <cell r="A9" t="str">
            <v>A</v>
          </cell>
        </row>
      </sheetData>
      <sheetData sheetId="11880">
        <row r="9">
          <cell r="A9" t="str">
            <v>A</v>
          </cell>
        </row>
      </sheetData>
      <sheetData sheetId="11881">
        <row r="9">
          <cell r="A9" t="str">
            <v>A</v>
          </cell>
        </row>
      </sheetData>
      <sheetData sheetId="11882">
        <row r="9">
          <cell r="A9" t="str">
            <v>A</v>
          </cell>
        </row>
      </sheetData>
      <sheetData sheetId="11883">
        <row r="9">
          <cell r="A9" t="str">
            <v>A</v>
          </cell>
        </row>
      </sheetData>
      <sheetData sheetId="11884">
        <row r="9">
          <cell r="A9" t="str">
            <v>A</v>
          </cell>
        </row>
      </sheetData>
      <sheetData sheetId="11885">
        <row r="9">
          <cell r="A9" t="str">
            <v>A</v>
          </cell>
        </row>
      </sheetData>
      <sheetData sheetId="11886">
        <row r="9">
          <cell r="A9" t="str">
            <v>A</v>
          </cell>
        </row>
      </sheetData>
      <sheetData sheetId="11887">
        <row r="9">
          <cell r="A9" t="str">
            <v>A</v>
          </cell>
        </row>
      </sheetData>
      <sheetData sheetId="11888">
        <row r="9">
          <cell r="A9" t="str">
            <v>A</v>
          </cell>
        </row>
      </sheetData>
      <sheetData sheetId="11889">
        <row r="9">
          <cell r="A9" t="str">
            <v>A</v>
          </cell>
        </row>
      </sheetData>
      <sheetData sheetId="11890">
        <row r="9">
          <cell r="A9" t="str">
            <v>A</v>
          </cell>
        </row>
      </sheetData>
      <sheetData sheetId="11891">
        <row r="9">
          <cell r="A9" t="str">
            <v>A</v>
          </cell>
        </row>
      </sheetData>
      <sheetData sheetId="11892">
        <row r="9">
          <cell r="A9" t="str">
            <v>A</v>
          </cell>
        </row>
      </sheetData>
      <sheetData sheetId="11893">
        <row r="9">
          <cell r="A9" t="str">
            <v>A</v>
          </cell>
        </row>
      </sheetData>
      <sheetData sheetId="11894">
        <row r="9">
          <cell r="A9" t="str">
            <v>A</v>
          </cell>
        </row>
      </sheetData>
      <sheetData sheetId="11895">
        <row r="9">
          <cell r="A9" t="str">
            <v>A</v>
          </cell>
        </row>
      </sheetData>
      <sheetData sheetId="11896">
        <row r="9">
          <cell r="A9" t="str">
            <v>A</v>
          </cell>
        </row>
      </sheetData>
      <sheetData sheetId="11897">
        <row r="9">
          <cell r="A9" t="str">
            <v>A</v>
          </cell>
        </row>
      </sheetData>
      <sheetData sheetId="11898">
        <row r="9">
          <cell r="A9" t="str">
            <v>A</v>
          </cell>
        </row>
      </sheetData>
      <sheetData sheetId="11899">
        <row r="9">
          <cell r="A9" t="str">
            <v>A</v>
          </cell>
        </row>
      </sheetData>
      <sheetData sheetId="11900">
        <row r="9">
          <cell r="A9" t="str">
            <v>A</v>
          </cell>
        </row>
      </sheetData>
      <sheetData sheetId="11901">
        <row r="9">
          <cell r="A9" t="str">
            <v>A</v>
          </cell>
        </row>
      </sheetData>
      <sheetData sheetId="11902">
        <row r="9">
          <cell r="A9" t="str">
            <v>A</v>
          </cell>
        </row>
      </sheetData>
      <sheetData sheetId="11903">
        <row r="9">
          <cell r="A9" t="str">
            <v>A</v>
          </cell>
        </row>
      </sheetData>
      <sheetData sheetId="11904">
        <row r="9">
          <cell r="A9" t="str">
            <v>A</v>
          </cell>
        </row>
      </sheetData>
      <sheetData sheetId="11905">
        <row r="9">
          <cell r="A9" t="str">
            <v>A</v>
          </cell>
        </row>
      </sheetData>
      <sheetData sheetId="11906">
        <row r="9">
          <cell r="A9" t="str">
            <v>A</v>
          </cell>
        </row>
      </sheetData>
      <sheetData sheetId="11907">
        <row r="9">
          <cell r="A9" t="str">
            <v>A</v>
          </cell>
        </row>
      </sheetData>
      <sheetData sheetId="11908">
        <row r="9">
          <cell r="A9" t="str">
            <v>A</v>
          </cell>
        </row>
      </sheetData>
      <sheetData sheetId="11909">
        <row r="9">
          <cell r="A9" t="str">
            <v>A</v>
          </cell>
        </row>
      </sheetData>
      <sheetData sheetId="11910">
        <row r="9">
          <cell r="A9" t="str">
            <v>A</v>
          </cell>
        </row>
      </sheetData>
      <sheetData sheetId="11911">
        <row r="9">
          <cell r="A9" t="str">
            <v>A</v>
          </cell>
        </row>
      </sheetData>
      <sheetData sheetId="11912">
        <row r="9">
          <cell r="A9" t="str">
            <v>A</v>
          </cell>
        </row>
      </sheetData>
      <sheetData sheetId="11913">
        <row r="9">
          <cell r="A9" t="str">
            <v>A</v>
          </cell>
        </row>
      </sheetData>
      <sheetData sheetId="11914">
        <row r="9">
          <cell r="A9" t="str">
            <v>A</v>
          </cell>
        </row>
      </sheetData>
      <sheetData sheetId="11915">
        <row r="9">
          <cell r="A9" t="str">
            <v>A</v>
          </cell>
        </row>
      </sheetData>
      <sheetData sheetId="11916">
        <row r="9">
          <cell r="A9" t="str">
            <v>A</v>
          </cell>
        </row>
      </sheetData>
      <sheetData sheetId="11917">
        <row r="9">
          <cell r="A9" t="str">
            <v>A</v>
          </cell>
        </row>
      </sheetData>
      <sheetData sheetId="11918">
        <row r="9">
          <cell r="A9" t="str">
            <v>A</v>
          </cell>
        </row>
      </sheetData>
      <sheetData sheetId="11919">
        <row r="9">
          <cell r="A9" t="str">
            <v>A</v>
          </cell>
        </row>
      </sheetData>
      <sheetData sheetId="11920">
        <row r="9">
          <cell r="A9" t="str">
            <v>A</v>
          </cell>
        </row>
      </sheetData>
      <sheetData sheetId="11921">
        <row r="9">
          <cell r="A9" t="str">
            <v>A</v>
          </cell>
        </row>
      </sheetData>
      <sheetData sheetId="11922">
        <row r="9">
          <cell r="A9" t="str">
            <v>A</v>
          </cell>
        </row>
      </sheetData>
      <sheetData sheetId="11923">
        <row r="9">
          <cell r="A9" t="str">
            <v>A</v>
          </cell>
        </row>
      </sheetData>
      <sheetData sheetId="11924">
        <row r="9">
          <cell r="A9" t="str">
            <v>A</v>
          </cell>
        </row>
      </sheetData>
      <sheetData sheetId="11925">
        <row r="9">
          <cell r="A9" t="str">
            <v>A</v>
          </cell>
        </row>
      </sheetData>
      <sheetData sheetId="11926">
        <row r="9">
          <cell r="A9" t="str">
            <v>A</v>
          </cell>
        </row>
      </sheetData>
      <sheetData sheetId="11927">
        <row r="9">
          <cell r="A9" t="str">
            <v>A</v>
          </cell>
        </row>
      </sheetData>
      <sheetData sheetId="11928">
        <row r="9">
          <cell r="A9" t="str">
            <v>A</v>
          </cell>
        </row>
      </sheetData>
      <sheetData sheetId="11929">
        <row r="9">
          <cell r="A9" t="str">
            <v>A</v>
          </cell>
        </row>
      </sheetData>
      <sheetData sheetId="11930">
        <row r="9">
          <cell r="A9" t="str">
            <v>A</v>
          </cell>
        </row>
      </sheetData>
      <sheetData sheetId="11931">
        <row r="9">
          <cell r="A9" t="str">
            <v>A</v>
          </cell>
        </row>
      </sheetData>
      <sheetData sheetId="11932">
        <row r="9">
          <cell r="A9" t="str">
            <v>A</v>
          </cell>
        </row>
      </sheetData>
      <sheetData sheetId="11933">
        <row r="9">
          <cell r="A9" t="str">
            <v>A</v>
          </cell>
        </row>
      </sheetData>
      <sheetData sheetId="11934">
        <row r="9">
          <cell r="A9" t="str">
            <v>A</v>
          </cell>
        </row>
      </sheetData>
      <sheetData sheetId="11935">
        <row r="9">
          <cell r="A9" t="str">
            <v>A</v>
          </cell>
        </row>
      </sheetData>
      <sheetData sheetId="11936">
        <row r="9">
          <cell r="A9" t="str">
            <v>A</v>
          </cell>
        </row>
      </sheetData>
      <sheetData sheetId="11937">
        <row r="9">
          <cell r="A9" t="str">
            <v>A</v>
          </cell>
        </row>
      </sheetData>
      <sheetData sheetId="11938">
        <row r="9">
          <cell r="A9" t="str">
            <v>A</v>
          </cell>
        </row>
      </sheetData>
      <sheetData sheetId="11939">
        <row r="9">
          <cell r="A9" t="str">
            <v>A</v>
          </cell>
        </row>
      </sheetData>
      <sheetData sheetId="11940">
        <row r="9">
          <cell r="A9" t="str">
            <v>A</v>
          </cell>
        </row>
      </sheetData>
      <sheetData sheetId="11941">
        <row r="9">
          <cell r="A9" t="str">
            <v>A</v>
          </cell>
        </row>
      </sheetData>
      <sheetData sheetId="11942">
        <row r="9">
          <cell r="A9" t="str">
            <v>A</v>
          </cell>
        </row>
      </sheetData>
      <sheetData sheetId="11943">
        <row r="9">
          <cell r="A9" t="str">
            <v>A</v>
          </cell>
        </row>
      </sheetData>
      <sheetData sheetId="11944">
        <row r="9">
          <cell r="A9" t="str">
            <v>A</v>
          </cell>
        </row>
      </sheetData>
      <sheetData sheetId="11945">
        <row r="9">
          <cell r="A9" t="str">
            <v>A</v>
          </cell>
        </row>
      </sheetData>
      <sheetData sheetId="11946">
        <row r="9">
          <cell r="A9" t="str">
            <v>A</v>
          </cell>
        </row>
      </sheetData>
      <sheetData sheetId="11947">
        <row r="9">
          <cell r="A9" t="str">
            <v>A</v>
          </cell>
        </row>
      </sheetData>
      <sheetData sheetId="11948">
        <row r="9">
          <cell r="A9" t="str">
            <v>A</v>
          </cell>
        </row>
      </sheetData>
      <sheetData sheetId="11949">
        <row r="9">
          <cell r="A9" t="str">
            <v>A</v>
          </cell>
        </row>
      </sheetData>
      <sheetData sheetId="11950">
        <row r="9">
          <cell r="A9" t="str">
            <v>A</v>
          </cell>
        </row>
      </sheetData>
      <sheetData sheetId="11951">
        <row r="9">
          <cell r="A9" t="str">
            <v>A</v>
          </cell>
        </row>
      </sheetData>
      <sheetData sheetId="11952">
        <row r="9">
          <cell r="A9" t="str">
            <v>A</v>
          </cell>
        </row>
      </sheetData>
      <sheetData sheetId="11953">
        <row r="9">
          <cell r="A9" t="str">
            <v>A</v>
          </cell>
        </row>
      </sheetData>
      <sheetData sheetId="11954">
        <row r="9">
          <cell r="A9" t="str">
            <v>A</v>
          </cell>
        </row>
      </sheetData>
      <sheetData sheetId="11955">
        <row r="9">
          <cell r="A9" t="str">
            <v>A</v>
          </cell>
        </row>
      </sheetData>
      <sheetData sheetId="11956">
        <row r="9">
          <cell r="A9" t="str">
            <v>A</v>
          </cell>
        </row>
      </sheetData>
      <sheetData sheetId="11957">
        <row r="9">
          <cell r="A9" t="str">
            <v>A</v>
          </cell>
        </row>
      </sheetData>
      <sheetData sheetId="11958">
        <row r="9">
          <cell r="A9" t="str">
            <v>A</v>
          </cell>
        </row>
      </sheetData>
      <sheetData sheetId="11959">
        <row r="9">
          <cell r="A9" t="str">
            <v>A</v>
          </cell>
        </row>
      </sheetData>
      <sheetData sheetId="11960">
        <row r="9">
          <cell r="A9" t="str">
            <v>A</v>
          </cell>
        </row>
      </sheetData>
      <sheetData sheetId="11961">
        <row r="9">
          <cell r="A9" t="str">
            <v>A</v>
          </cell>
        </row>
      </sheetData>
      <sheetData sheetId="11962">
        <row r="9">
          <cell r="A9" t="str">
            <v>A</v>
          </cell>
        </row>
      </sheetData>
      <sheetData sheetId="11963">
        <row r="9">
          <cell r="A9" t="str">
            <v>A</v>
          </cell>
        </row>
      </sheetData>
      <sheetData sheetId="11964">
        <row r="9">
          <cell r="A9" t="str">
            <v>A</v>
          </cell>
        </row>
      </sheetData>
      <sheetData sheetId="11965">
        <row r="9">
          <cell r="A9" t="str">
            <v>A</v>
          </cell>
        </row>
      </sheetData>
      <sheetData sheetId="11966">
        <row r="9">
          <cell r="A9" t="str">
            <v>A</v>
          </cell>
        </row>
      </sheetData>
      <sheetData sheetId="11967">
        <row r="9">
          <cell r="A9" t="str">
            <v>A</v>
          </cell>
        </row>
      </sheetData>
      <sheetData sheetId="11968">
        <row r="9">
          <cell r="A9" t="str">
            <v>A</v>
          </cell>
        </row>
      </sheetData>
      <sheetData sheetId="11969">
        <row r="9">
          <cell r="A9" t="str">
            <v>A</v>
          </cell>
        </row>
      </sheetData>
      <sheetData sheetId="11970">
        <row r="9">
          <cell r="A9" t="str">
            <v>A</v>
          </cell>
        </row>
      </sheetData>
      <sheetData sheetId="11971">
        <row r="9">
          <cell r="A9" t="str">
            <v>A</v>
          </cell>
        </row>
      </sheetData>
      <sheetData sheetId="11972">
        <row r="9">
          <cell r="A9" t="str">
            <v>A</v>
          </cell>
        </row>
      </sheetData>
      <sheetData sheetId="11973">
        <row r="9">
          <cell r="A9" t="str">
            <v>A</v>
          </cell>
        </row>
      </sheetData>
      <sheetData sheetId="11974">
        <row r="9">
          <cell r="A9" t="str">
            <v>A</v>
          </cell>
        </row>
      </sheetData>
      <sheetData sheetId="11975">
        <row r="9">
          <cell r="A9" t="str">
            <v>A</v>
          </cell>
        </row>
      </sheetData>
      <sheetData sheetId="11976">
        <row r="9">
          <cell r="A9" t="str">
            <v>A</v>
          </cell>
        </row>
      </sheetData>
      <sheetData sheetId="11977">
        <row r="9">
          <cell r="A9" t="str">
            <v>A</v>
          </cell>
        </row>
      </sheetData>
      <sheetData sheetId="11978">
        <row r="9">
          <cell r="A9" t="str">
            <v>A</v>
          </cell>
        </row>
      </sheetData>
      <sheetData sheetId="11979">
        <row r="9">
          <cell r="A9" t="str">
            <v>A</v>
          </cell>
        </row>
      </sheetData>
      <sheetData sheetId="11980">
        <row r="9">
          <cell r="A9" t="str">
            <v>A</v>
          </cell>
        </row>
      </sheetData>
      <sheetData sheetId="11981">
        <row r="9">
          <cell r="A9" t="str">
            <v>A</v>
          </cell>
        </row>
      </sheetData>
      <sheetData sheetId="11982">
        <row r="9">
          <cell r="A9" t="str">
            <v>A</v>
          </cell>
        </row>
      </sheetData>
      <sheetData sheetId="11983">
        <row r="9">
          <cell r="A9" t="str">
            <v>A</v>
          </cell>
        </row>
      </sheetData>
      <sheetData sheetId="11984">
        <row r="9">
          <cell r="A9" t="str">
            <v>A</v>
          </cell>
        </row>
      </sheetData>
      <sheetData sheetId="11985">
        <row r="9">
          <cell r="A9" t="str">
            <v>A</v>
          </cell>
        </row>
      </sheetData>
      <sheetData sheetId="11986">
        <row r="9">
          <cell r="A9" t="str">
            <v>A</v>
          </cell>
        </row>
      </sheetData>
      <sheetData sheetId="11987">
        <row r="9">
          <cell r="A9" t="str">
            <v>A</v>
          </cell>
        </row>
      </sheetData>
      <sheetData sheetId="11988">
        <row r="9">
          <cell r="A9" t="str">
            <v>A</v>
          </cell>
        </row>
      </sheetData>
      <sheetData sheetId="11989">
        <row r="9">
          <cell r="A9" t="str">
            <v>A</v>
          </cell>
        </row>
      </sheetData>
      <sheetData sheetId="11990">
        <row r="9">
          <cell r="A9" t="str">
            <v>A</v>
          </cell>
        </row>
      </sheetData>
      <sheetData sheetId="11991">
        <row r="9">
          <cell r="A9" t="str">
            <v>A</v>
          </cell>
        </row>
      </sheetData>
      <sheetData sheetId="11992">
        <row r="9">
          <cell r="A9" t="str">
            <v>A</v>
          </cell>
        </row>
      </sheetData>
      <sheetData sheetId="11993">
        <row r="9">
          <cell r="A9" t="str">
            <v>A</v>
          </cell>
        </row>
      </sheetData>
      <sheetData sheetId="11994">
        <row r="9">
          <cell r="A9" t="str">
            <v>A</v>
          </cell>
        </row>
      </sheetData>
      <sheetData sheetId="11995">
        <row r="9">
          <cell r="A9" t="str">
            <v>A</v>
          </cell>
        </row>
      </sheetData>
      <sheetData sheetId="11996">
        <row r="9">
          <cell r="A9" t="str">
            <v>A</v>
          </cell>
        </row>
      </sheetData>
      <sheetData sheetId="11997">
        <row r="9">
          <cell r="A9" t="str">
            <v>A</v>
          </cell>
        </row>
      </sheetData>
      <sheetData sheetId="11998">
        <row r="9">
          <cell r="A9" t="str">
            <v>A</v>
          </cell>
        </row>
      </sheetData>
      <sheetData sheetId="11999">
        <row r="9">
          <cell r="A9" t="str">
            <v>A</v>
          </cell>
        </row>
      </sheetData>
      <sheetData sheetId="12000">
        <row r="9">
          <cell r="A9" t="str">
            <v>A</v>
          </cell>
        </row>
      </sheetData>
      <sheetData sheetId="12001">
        <row r="9">
          <cell r="A9" t="str">
            <v>A</v>
          </cell>
        </row>
      </sheetData>
      <sheetData sheetId="12002">
        <row r="9">
          <cell r="A9" t="str">
            <v>A</v>
          </cell>
        </row>
      </sheetData>
      <sheetData sheetId="12003">
        <row r="9">
          <cell r="A9" t="str">
            <v>A</v>
          </cell>
        </row>
      </sheetData>
      <sheetData sheetId="12004">
        <row r="9">
          <cell r="A9" t="str">
            <v>A</v>
          </cell>
        </row>
      </sheetData>
      <sheetData sheetId="12005">
        <row r="9">
          <cell r="A9" t="str">
            <v>A</v>
          </cell>
        </row>
      </sheetData>
      <sheetData sheetId="12006">
        <row r="9">
          <cell r="A9" t="str">
            <v>A</v>
          </cell>
        </row>
      </sheetData>
      <sheetData sheetId="12007">
        <row r="9">
          <cell r="A9" t="str">
            <v>A</v>
          </cell>
        </row>
      </sheetData>
      <sheetData sheetId="12008">
        <row r="9">
          <cell r="A9" t="str">
            <v>A</v>
          </cell>
        </row>
      </sheetData>
      <sheetData sheetId="12009">
        <row r="9">
          <cell r="A9" t="str">
            <v>A</v>
          </cell>
        </row>
      </sheetData>
      <sheetData sheetId="12010">
        <row r="9">
          <cell r="A9" t="str">
            <v>A</v>
          </cell>
        </row>
      </sheetData>
      <sheetData sheetId="12011">
        <row r="9">
          <cell r="A9" t="str">
            <v>A</v>
          </cell>
        </row>
      </sheetData>
      <sheetData sheetId="12012">
        <row r="9">
          <cell r="A9" t="str">
            <v>A</v>
          </cell>
        </row>
      </sheetData>
      <sheetData sheetId="12013">
        <row r="9">
          <cell r="A9" t="str">
            <v>A</v>
          </cell>
        </row>
      </sheetData>
      <sheetData sheetId="12014">
        <row r="9">
          <cell r="A9" t="str">
            <v>A</v>
          </cell>
        </row>
      </sheetData>
      <sheetData sheetId="12015">
        <row r="9">
          <cell r="A9" t="str">
            <v>A</v>
          </cell>
        </row>
      </sheetData>
      <sheetData sheetId="12016">
        <row r="9">
          <cell r="A9" t="str">
            <v>A</v>
          </cell>
        </row>
      </sheetData>
      <sheetData sheetId="12017">
        <row r="9">
          <cell r="A9" t="str">
            <v>A</v>
          </cell>
        </row>
      </sheetData>
      <sheetData sheetId="12018">
        <row r="9">
          <cell r="A9" t="str">
            <v>A</v>
          </cell>
        </row>
      </sheetData>
      <sheetData sheetId="12019">
        <row r="9">
          <cell r="A9" t="str">
            <v>A</v>
          </cell>
        </row>
      </sheetData>
      <sheetData sheetId="12020">
        <row r="9">
          <cell r="A9" t="str">
            <v>A</v>
          </cell>
        </row>
      </sheetData>
      <sheetData sheetId="12021">
        <row r="9">
          <cell r="A9" t="str">
            <v>A</v>
          </cell>
        </row>
      </sheetData>
      <sheetData sheetId="12022">
        <row r="9">
          <cell r="A9" t="str">
            <v>A</v>
          </cell>
        </row>
      </sheetData>
      <sheetData sheetId="12023">
        <row r="9">
          <cell r="A9" t="str">
            <v>A</v>
          </cell>
        </row>
      </sheetData>
      <sheetData sheetId="12024">
        <row r="9">
          <cell r="A9" t="str">
            <v>A</v>
          </cell>
        </row>
      </sheetData>
      <sheetData sheetId="12025">
        <row r="9">
          <cell r="A9" t="str">
            <v>A</v>
          </cell>
        </row>
      </sheetData>
      <sheetData sheetId="12026">
        <row r="9">
          <cell r="A9" t="str">
            <v>A</v>
          </cell>
        </row>
      </sheetData>
      <sheetData sheetId="12027">
        <row r="9">
          <cell r="A9" t="str">
            <v>A</v>
          </cell>
        </row>
      </sheetData>
      <sheetData sheetId="12028">
        <row r="9">
          <cell r="A9" t="str">
            <v>A</v>
          </cell>
        </row>
      </sheetData>
      <sheetData sheetId="12029">
        <row r="9">
          <cell r="A9" t="str">
            <v>A</v>
          </cell>
        </row>
      </sheetData>
      <sheetData sheetId="12030">
        <row r="9">
          <cell r="A9" t="str">
            <v>A</v>
          </cell>
        </row>
      </sheetData>
      <sheetData sheetId="12031">
        <row r="9">
          <cell r="A9" t="str">
            <v>A</v>
          </cell>
        </row>
      </sheetData>
      <sheetData sheetId="12032">
        <row r="9">
          <cell r="A9" t="str">
            <v>A</v>
          </cell>
        </row>
      </sheetData>
      <sheetData sheetId="12033">
        <row r="9">
          <cell r="A9" t="str">
            <v>A</v>
          </cell>
        </row>
      </sheetData>
      <sheetData sheetId="12034">
        <row r="9">
          <cell r="A9" t="str">
            <v>A</v>
          </cell>
        </row>
      </sheetData>
      <sheetData sheetId="12035">
        <row r="9">
          <cell r="A9" t="str">
            <v>A</v>
          </cell>
        </row>
      </sheetData>
      <sheetData sheetId="12036">
        <row r="9">
          <cell r="A9" t="str">
            <v>A</v>
          </cell>
        </row>
      </sheetData>
      <sheetData sheetId="12037">
        <row r="9">
          <cell r="A9" t="str">
            <v>A</v>
          </cell>
        </row>
      </sheetData>
      <sheetData sheetId="12038">
        <row r="9">
          <cell r="A9" t="str">
            <v>A</v>
          </cell>
        </row>
      </sheetData>
      <sheetData sheetId="12039">
        <row r="9">
          <cell r="A9" t="str">
            <v>A</v>
          </cell>
        </row>
      </sheetData>
      <sheetData sheetId="12040">
        <row r="9">
          <cell r="A9" t="str">
            <v>A</v>
          </cell>
        </row>
      </sheetData>
      <sheetData sheetId="12041">
        <row r="9">
          <cell r="A9" t="str">
            <v>A</v>
          </cell>
        </row>
      </sheetData>
      <sheetData sheetId="12042">
        <row r="9">
          <cell r="A9" t="str">
            <v>A</v>
          </cell>
        </row>
      </sheetData>
      <sheetData sheetId="12043">
        <row r="9">
          <cell r="A9" t="str">
            <v>A</v>
          </cell>
        </row>
      </sheetData>
      <sheetData sheetId="12044">
        <row r="9">
          <cell r="A9" t="str">
            <v>A</v>
          </cell>
        </row>
      </sheetData>
      <sheetData sheetId="12045">
        <row r="9">
          <cell r="A9" t="str">
            <v>A</v>
          </cell>
        </row>
      </sheetData>
      <sheetData sheetId="12046">
        <row r="9">
          <cell r="A9" t="str">
            <v>A</v>
          </cell>
        </row>
      </sheetData>
      <sheetData sheetId="12047">
        <row r="9">
          <cell r="A9" t="str">
            <v>A</v>
          </cell>
        </row>
      </sheetData>
      <sheetData sheetId="12048">
        <row r="9">
          <cell r="A9" t="str">
            <v>A</v>
          </cell>
        </row>
      </sheetData>
      <sheetData sheetId="12049">
        <row r="9">
          <cell r="A9" t="str">
            <v>A</v>
          </cell>
        </row>
      </sheetData>
      <sheetData sheetId="12050">
        <row r="9">
          <cell r="A9" t="str">
            <v>A</v>
          </cell>
        </row>
      </sheetData>
      <sheetData sheetId="12051">
        <row r="9">
          <cell r="A9" t="str">
            <v>A</v>
          </cell>
        </row>
      </sheetData>
      <sheetData sheetId="12052">
        <row r="9">
          <cell r="A9" t="str">
            <v>A</v>
          </cell>
        </row>
      </sheetData>
      <sheetData sheetId="12053">
        <row r="9">
          <cell r="A9" t="str">
            <v>A</v>
          </cell>
        </row>
      </sheetData>
      <sheetData sheetId="12054">
        <row r="9">
          <cell r="A9" t="str">
            <v>A</v>
          </cell>
        </row>
      </sheetData>
      <sheetData sheetId="12055">
        <row r="9">
          <cell r="A9" t="str">
            <v>A</v>
          </cell>
        </row>
      </sheetData>
      <sheetData sheetId="12056">
        <row r="9">
          <cell r="A9" t="str">
            <v>A</v>
          </cell>
        </row>
      </sheetData>
      <sheetData sheetId="12057">
        <row r="9">
          <cell r="A9" t="str">
            <v>A</v>
          </cell>
        </row>
      </sheetData>
      <sheetData sheetId="12058">
        <row r="9">
          <cell r="A9" t="str">
            <v>A</v>
          </cell>
        </row>
      </sheetData>
      <sheetData sheetId="12059">
        <row r="9">
          <cell r="A9" t="str">
            <v>A</v>
          </cell>
        </row>
      </sheetData>
      <sheetData sheetId="12060">
        <row r="9">
          <cell r="A9" t="str">
            <v>A</v>
          </cell>
        </row>
      </sheetData>
      <sheetData sheetId="12061">
        <row r="9">
          <cell r="A9" t="str">
            <v>A</v>
          </cell>
        </row>
      </sheetData>
      <sheetData sheetId="12062">
        <row r="9">
          <cell r="A9" t="str">
            <v>A</v>
          </cell>
        </row>
      </sheetData>
      <sheetData sheetId="12063">
        <row r="9">
          <cell r="A9" t="str">
            <v>A</v>
          </cell>
        </row>
      </sheetData>
      <sheetData sheetId="12064">
        <row r="9">
          <cell r="A9" t="str">
            <v>A</v>
          </cell>
        </row>
      </sheetData>
      <sheetData sheetId="12065">
        <row r="9">
          <cell r="A9" t="str">
            <v>A</v>
          </cell>
        </row>
      </sheetData>
      <sheetData sheetId="12066">
        <row r="9">
          <cell r="A9" t="str">
            <v>A</v>
          </cell>
        </row>
      </sheetData>
      <sheetData sheetId="12067">
        <row r="9">
          <cell r="A9" t="str">
            <v>A</v>
          </cell>
        </row>
      </sheetData>
      <sheetData sheetId="12068">
        <row r="9">
          <cell r="A9" t="str">
            <v>A</v>
          </cell>
        </row>
      </sheetData>
      <sheetData sheetId="12069">
        <row r="9">
          <cell r="A9" t="str">
            <v>A</v>
          </cell>
        </row>
      </sheetData>
      <sheetData sheetId="12070">
        <row r="9">
          <cell r="A9" t="str">
            <v>A</v>
          </cell>
        </row>
      </sheetData>
      <sheetData sheetId="12071">
        <row r="9">
          <cell r="A9" t="str">
            <v>A</v>
          </cell>
        </row>
      </sheetData>
      <sheetData sheetId="12072">
        <row r="9">
          <cell r="A9" t="str">
            <v>A</v>
          </cell>
        </row>
      </sheetData>
      <sheetData sheetId="12073">
        <row r="9">
          <cell r="A9" t="str">
            <v>A</v>
          </cell>
        </row>
      </sheetData>
      <sheetData sheetId="12074">
        <row r="9">
          <cell r="A9" t="str">
            <v>A</v>
          </cell>
        </row>
      </sheetData>
      <sheetData sheetId="12075">
        <row r="9">
          <cell r="A9" t="str">
            <v>A</v>
          </cell>
        </row>
      </sheetData>
      <sheetData sheetId="12076">
        <row r="9">
          <cell r="A9" t="str">
            <v>A</v>
          </cell>
        </row>
      </sheetData>
      <sheetData sheetId="12077">
        <row r="9">
          <cell r="A9" t="str">
            <v>A</v>
          </cell>
        </row>
      </sheetData>
      <sheetData sheetId="12078">
        <row r="9">
          <cell r="A9" t="str">
            <v>A</v>
          </cell>
        </row>
      </sheetData>
      <sheetData sheetId="12079">
        <row r="9">
          <cell r="A9" t="str">
            <v>A</v>
          </cell>
        </row>
      </sheetData>
      <sheetData sheetId="12080">
        <row r="9">
          <cell r="A9" t="str">
            <v>A</v>
          </cell>
        </row>
      </sheetData>
      <sheetData sheetId="12081">
        <row r="9">
          <cell r="A9" t="str">
            <v>A</v>
          </cell>
        </row>
      </sheetData>
      <sheetData sheetId="12082">
        <row r="9">
          <cell r="A9" t="str">
            <v>A</v>
          </cell>
        </row>
      </sheetData>
      <sheetData sheetId="12083">
        <row r="9">
          <cell r="A9" t="str">
            <v>A</v>
          </cell>
        </row>
      </sheetData>
      <sheetData sheetId="12084">
        <row r="9">
          <cell r="A9" t="str">
            <v>A</v>
          </cell>
        </row>
      </sheetData>
      <sheetData sheetId="12085">
        <row r="9">
          <cell r="A9" t="str">
            <v>A</v>
          </cell>
        </row>
      </sheetData>
      <sheetData sheetId="12086">
        <row r="9">
          <cell r="A9" t="str">
            <v>A</v>
          </cell>
        </row>
      </sheetData>
      <sheetData sheetId="12087">
        <row r="9">
          <cell r="A9" t="str">
            <v>A</v>
          </cell>
        </row>
      </sheetData>
      <sheetData sheetId="12088">
        <row r="9">
          <cell r="A9" t="str">
            <v>A</v>
          </cell>
        </row>
      </sheetData>
      <sheetData sheetId="12089">
        <row r="9">
          <cell r="A9" t="str">
            <v>A</v>
          </cell>
        </row>
      </sheetData>
      <sheetData sheetId="12090">
        <row r="9">
          <cell r="A9" t="str">
            <v>A</v>
          </cell>
        </row>
      </sheetData>
      <sheetData sheetId="12091">
        <row r="9">
          <cell r="A9" t="str">
            <v>A</v>
          </cell>
        </row>
      </sheetData>
      <sheetData sheetId="12092">
        <row r="9">
          <cell r="A9" t="str">
            <v>A</v>
          </cell>
        </row>
      </sheetData>
      <sheetData sheetId="12093">
        <row r="9">
          <cell r="A9" t="str">
            <v>A</v>
          </cell>
        </row>
      </sheetData>
      <sheetData sheetId="12094">
        <row r="9">
          <cell r="A9" t="str">
            <v>A</v>
          </cell>
        </row>
      </sheetData>
      <sheetData sheetId="12095">
        <row r="9">
          <cell r="A9" t="str">
            <v>A</v>
          </cell>
        </row>
      </sheetData>
      <sheetData sheetId="12096">
        <row r="9">
          <cell r="A9" t="str">
            <v>A</v>
          </cell>
        </row>
      </sheetData>
      <sheetData sheetId="12097">
        <row r="9">
          <cell r="A9" t="str">
            <v>A</v>
          </cell>
        </row>
      </sheetData>
      <sheetData sheetId="12098">
        <row r="9">
          <cell r="A9" t="str">
            <v>A</v>
          </cell>
        </row>
      </sheetData>
      <sheetData sheetId="12099">
        <row r="9">
          <cell r="A9" t="str">
            <v>A</v>
          </cell>
        </row>
      </sheetData>
      <sheetData sheetId="12100">
        <row r="9">
          <cell r="A9" t="str">
            <v>A</v>
          </cell>
        </row>
      </sheetData>
      <sheetData sheetId="12101">
        <row r="9">
          <cell r="A9" t="str">
            <v>A</v>
          </cell>
        </row>
      </sheetData>
      <sheetData sheetId="12102">
        <row r="9">
          <cell r="A9" t="str">
            <v>A</v>
          </cell>
        </row>
      </sheetData>
      <sheetData sheetId="12103">
        <row r="9">
          <cell r="A9" t="str">
            <v>A</v>
          </cell>
        </row>
      </sheetData>
      <sheetData sheetId="12104">
        <row r="9">
          <cell r="A9" t="str">
            <v>A</v>
          </cell>
        </row>
      </sheetData>
      <sheetData sheetId="12105">
        <row r="9">
          <cell r="A9" t="str">
            <v>A</v>
          </cell>
        </row>
      </sheetData>
      <sheetData sheetId="12106">
        <row r="9">
          <cell r="A9" t="str">
            <v>A</v>
          </cell>
        </row>
      </sheetData>
      <sheetData sheetId="12107">
        <row r="9">
          <cell r="A9" t="str">
            <v>A</v>
          </cell>
        </row>
      </sheetData>
      <sheetData sheetId="12108">
        <row r="9">
          <cell r="A9" t="str">
            <v>A</v>
          </cell>
        </row>
      </sheetData>
      <sheetData sheetId="12109">
        <row r="9">
          <cell r="A9" t="str">
            <v>A</v>
          </cell>
        </row>
      </sheetData>
      <sheetData sheetId="12110">
        <row r="9">
          <cell r="A9" t="str">
            <v>A</v>
          </cell>
        </row>
      </sheetData>
      <sheetData sheetId="12111">
        <row r="9">
          <cell r="A9" t="str">
            <v>A</v>
          </cell>
        </row>
      </sheetData>
      <sheetData sheetId="12112">
        <row r="9">
          <cell r="A9" t="str">
            <v>A</v>
          </cell>
        </row>
      </sheetData>
      <sheetData sheetId="12113">
        <row r="9">
          <cell r="A9" t="str">
            <v>A</v>
          </cell>
        </row>
      </sheetData>
      <sheetData sheetId="12114">
        <row r="9">
          <cell r="A9" t="str">
            <v>A</v>
          </cell>
        </row>
      </sheetData>
      <sheetData sheetId="12115">
        <row r="9">
          <cell r="A9" t="str">
            <v>A</v>
          </cell>
        </row>
      </sheetData>
      <sheetData sheetId="12116">
        <row r="9">
          <cell r="A9" t="str">
            <v>A</v>
          </cell>
        </row>
      </sheetData>
      <sheetData sheetId="12117">
        <row r="9">
          <cell r="A9" t="str">
            <v>A</v>
          </cell>
        </row>
      </sheetData>
      <sheetData sheetId="12118">
        <row r="9">
          <cell r="A9" t="str">
            <v>A</v>
          </cell>
        </row>
      </sheetData>
      <sheetData sheetId="12119">
        <row r="9">
          <cell r="A9" t="str">
            <v>A</v>
          </cell>
        </row>
      </sheetData>
      <sheetData sheetId="12120">
        <row r="9">
          <cell r="A9" t="str">
            <v>A</v>
          </cell>
        </row>
      </sheetData>
      <sheetData sheetId="12121">
        <row r="9">
          <cell r="A9" t="str">
            <v>A</v>
          </cell>
        </row>
      </sheetData>
      <sheetData sheetId="12122">
        <row r="9">
          <cell r="A9" t="str">
            <v>A</v>
          </cell>
        </row>
      </sheetData>
      <sheetData sheetId="12123">
        <row r="9">
          <cell r="A9" t="str">
            <v>A</v>
          </cell>
        </row>
      </sheetData>
      <sheetData sheetId="12124">
        <row r="9">
          <cell r="A9" t="str">
            <v>A</v>
          </cell>
        </row>
      </sheetData>
      <sheetData sheetId="12125">
        <row r="9">
          <cell r="A9" t="str">
            <v>A</v>
          </cell>
        </row>
      </sheetData>
      <sheetData sheetId="12126">
        <row r="9">
          <cell r="A9" t="str">
            <v>A</v>
          </cell>
        </row>
      </sheetData>
      <sheetData sheetId="12127">
        <row r="9">
          <cell r="A9" t="str">
            <v>A</v>
          </cell>
        </row>
      </sheetData>
      <sheetData sheetId="12128">
        <row r="9">
          <cell r="A9" t="str">
            <v>A</v>
          </cell>
        </row>
      </sheetData>
      <sheetData sheetId="12129">
        <row r="9">
          <cell r="A9" t="str">
            <v>A</v>
          </cell>
        </row>
      </sheetData>
      <sheetData sheetId="12130">
        <row r="9">
          <cell r="A9" t="str">
            <v>A</v>
          </cell>
        </row>
      </sheetData>
      <sheetData sheetId="12131">
        <row r="9">
          <cell r="A9" t="str">
            <v>A</v>
          </cell>
        </row>
      </sheetData>
      <sheetData sheetId="12132">
        <row r="9">
          <cell r="A9" t="str">
            <v>A</v>
          </cell>
        </row>
      </sheetData>
      <sheetData sheetId="12133">
        <row r="9">
          <cell r="A9" t="str">
            <v>A</v>
          </cell>
        </row>
      </sheetData>
      <sheetData sheetId="12134">
        <row r="9">
          <cell r="A9" t="str">
            <v>A</v>
          </cell>
        </row>
      </sheetData>
      <sheetData sheetId="12135">
        <row r="9">
          <cell r="A9" t="str">
            <v>A</v>
          </cell>
        </row>
      </sheetData>
      <sheetData sheetId="12136">
        <row r="9">
          <cell r="A9" t="str">
            <v>A</v>
          </cell>
        </row>
      </sheetData>
      <sheetData sheetId="12137">
        <row r="9">
          <cell r="A9" t="str">
            <v>A</v>
          </cell>
        </row>
      </sheetData>
      <sheetData sheetId="12138">
        <row r="9">
          <cell r="A9" t="str">
            <v>A</v>
          </cell>
        </row>
      </sheetData>
      <sheetData sheetId="12139">
        <row r="9">
          <cell r="A9" t="str">
            <v>A</v>
          </cell>
        </row>
      </sheetData>
      <sheetData sheetId="12140">
        <row r="9">
          <cell r="A9" t="str">
            <v>A</v>
          </cell>
        </row>
      </sheetData>
      <sheetData sheetId="12141">
        <row r="9">
          <cell r="A9" t="str">
            <v>A</v>
          </cell>
        </row>
      </sheetData>
      <sheetData sheetId="12142">
        <row r="9">
          <cell r="A9" t="str">
            <v>A</v>
          </cell>
        </row>
      </sheetData>
      <sheetData sheetId="12143">
        <row r="9">
          <cell r="A9" t="str">
            <v>A</v>
          </cell>
        </row>
      </sheetData>
      <sheetData sheetId="12144">
        <row r="9">
          <cell r="A9" t="str">
            <v>A</v>
          </cell>
        </row>
      </sheetData>
      <sheetData sheetId="12145">
        <row r="9">
          <cell r="A9" t="str">
            <v>A</v>
          </cell>
        </row>
      </sheetData>
      <sheetData sheetId="12146">
        <row r="9">
          <cell r="A9" t="str">
            <v>A</v>
          </cell>
        </row>
      </sheetData>
      <sheetData sheetId="12147">
        <row r="9">
          <cell r="A9" t="str">
            <v>A</v>
          </cell>
        </row>
      </sheetData>
      <sheetData sheetId="12148">
        <row r="9">
          <cell r="A9" t="str">
            <v>A</v>
          </cell>
        </row>
      </sheetData>
      <sheetData sheetId="12149">
        <row r="9">
          <cell r="A9" t="str">
            <v>A</v>
          </cell>
        </row>
      </sheetData>
      <sheetData sheetId="12150">
        <row r="9">
          <cell r="A9" t="str">
            <v>A</v>
          </cell>
        </row>
      </sheetData>
      <sheetData sheetId="12151">
        <row r="9">
          <cell r="A9" t="str">
            <v>A</v>
          </cell>
        </row>
      </sheetData>
      <sheetData sheetId="12152">
        <row r="9">
          <cell r="A9" t="str">
            <v>A</v>
          </cell>
        </row>
      </sheetData>
      <sheetData sheetId="12153">
        <row r="9">
          <cell r="A9" t="str">
            <v>A</v>
          </cell>
        </row>
      </sheetData>
      <sheetData sheetId="12154">
        <row r="9">
          <cell r="A9" t="str">
            <v>A</v>
          </cell>
        </row>
      </sheetData>
      <sheetData sheetId="12155">
        <row r="9">
          <cell r="A9" t="str">
            <v>A</v>
          </cell>
        </row>
      </sheetData>
      <sheetData sheetId="12156">
        <row r="9">
          <cell r="A9" t="str">
            <v>A</v>
          </cell>
        </row>
      </sheetData>
      <sheetData sheetId="12157">
        <row r="9">
          <cell r="A9" t="str">
            <v>A</v>
          </cell>
        </row>
      </sheetData>
      <sheetData sheetId="12158">
        <row r="9">
          <cell r="A9" t="str">
            <v>A</v>
          </cell>
        </row>
      </sheetData>
      <sheetData sheetId="12159">
        <row r="9">
          <cell r="A9" t="str">
            <v>A</v>
          </cell>
        </row>
      </sheetData>
      <sheetData sheetId="12160">
        <row r="9">
          <cell r="A9" t="str">
            <v>A</v>
          </cell>
        </row>
      </sheetData>
      <sheetData sheetId="12161">
        <row r="9">
          <cell r="A9" t="str">
            <v>A</v>
          </cell>
        </row>
      </sheetData>
      <sheetData sheetId="12162">
        <row r="9">
          <cell r="A9" t="str">
            <v>A</v>
          </cell>
        </row>
      </sheetData>
      <sheetData sheetId="12163">
        <row r="9">
          <cell r="A9" t="str">
            <v>A</v>
          </cell>
        </row>
      </sheetData>
      <sheetData sheetId="12164">
        <row r="9">
          <cell r="A9" t="str">
            <v>A</v>
          </cell>
        </row>
      </sheetData>
      <sheetData sheetId="12165">
        <row r="9">
          <cell r="A9" t="str">
            <v>A</v>
          </cell>
        </row>
      </sheetData>
      <sheetData sheetId="12166">
        <row r="9">
          <cell r="A9" t="str">
            <v>A</v>
          </cell>
        </row>
      </sheetData>
      <sheetData sheetId="12167">
        <row r="9">
          <cell r="A9" t="str">
            <v>A</v>
          </cell>
        </row>
      </sheetData>
      <sheetData sheetId="12168">
        <row r="9">
          <cell r="A9" t="str">
            <v>A</v>
          </cell>
        </row>
      </sheetData>
      <sheetData sheetId="12169">
        <row r="9">
          <cell r="A9" t="str">
            <v>A</v>
          </cell>
        </row>
      </sheetData>
      <sheetData sheetId="12170">
        <row r="9">
          <cell r="A9" t="str">
            <v>A</v>
          </cell>
        </row>
      </sheetData>
      <sheetData sheetId="12171">
        <row r="9">
          <cell r="A9" t="str">
            <v>A</v>
          </cell>
        </row>
      </sheetData>
      <sheetData sheetId="12172">
        <row r="9">
          <cell r="A9" t="str">
            <v>A</v>
          </cell>
        </row>
      </sheetData>
      <sheetData sheetId="12173">
        <row r="9">
          <cell r="A9" t="str">
            <v>A</v>
          </cell>
        </row>
      </sheetData>
      <sheetData sheetId="12174">
        <row r="9">
          <cell r="A9" t="str">
            <v>A</v>
          </cell>
        </row>
      </sheetData>
      <sheetData sheetId="12175">
        <row r="9">
          <cell r="A9" t="str">
            <v>A</v>
          </cell>
        </row>
      </sheetData>
      <sheetData sheetId="12176">
        <row r="9">
          <cell r="A9" t="str">
            <v>A</v>
          </cell>
        </row>
      </sheetData>
      <sheetData sheetId="12177">
        <row r="9">
          <cell r="A9" t="str">
            <v>A</v>
          </cell>
        </row>
      </sheetData>
      <sheetData sheetId="12178">
        <row r="9">
          <cell r="A9" t="str">
            <v>A</v>
          </cell>
        </row>
      </sheetData>
      <sheetData sheetId="12179">
        <row r="9">
          <cell r="A9" t="str">
            <v>A</v>
          </cell>
        </row>
      </sheetData>
      <sheetData sheetId="12180">
        <row r="9">
          <cell r="A9" t="str">
            <v>A</v>
          </cell>
        </row>
      </sheetData>
      <sheetData sheetId="12181">
        <row r="9">
          <cell r="A9" t="str">
            <v>A</v>
          </cell>
        </row>
      </sheetData>
      <sheetData sheetId="12182">
        <row r="9">
          <cell r="A9" t="str">
            <v>A</v>
          </cell>
        </row>
      </sheetData>
      <sheetData sheetId="12183">
        <row r="9">
          <cell r="A9" t="str">
            <v>A</v>
          </cell>
        </row>
      </sheetData>
      <sheetData sheetId="12184">
        <row r="9">
          <cell r="A9" t="str">
            <v>A</v>
          </cell>
        </row>
      </sheetData>
      <sheetData sheetId="12185">
        <row r="9">
          <cell r="A9" t="str">
            <v>A</v>
          </cell>
        </row>
      </sheetData>
      <sheetData sheetId="12186">
        <row r="9">
          <cell r="A9" t="str">
            <v>A</v>
          </cell>
        </row>
      </sheetData>
      <sheetData sheetId="12187">
        <row r="9">
          <cell r="A9" t="str">
            <v>A</v>
          </cell>
        </row>
      </sheetData>
      <sheetData sheetId="12188">
        <row r="9">
          <cell r="A9" t="str">
            <v>A</v>
          </cell>
        </row>
      </sheetData>
      <sheetData sheetId="12189">
        <row r="9">
          <cell r="A9" t="str">
            <v>A</v>
          </cell>
        </row>
      </sheetData>
      <sheetData sheetId="12190">
        <row r="9">
          <cell r="A9" t="str">
            <v>A</v>
          </cell>
        </row>
      </sheetData>
      <sheetData sheetId="12191">
        <row r="9">
          <cell r="A9" t="str">
            <v>A</v>
          </cell>
        </row>
      </sheetData>
      <sheetData sheetId="12192">
        <row r="9">
          <cell r="A9" t="str">
            <v>A</v>
          </cell>
        </row>
      </sheetData>
      <sheetData sheetId="12193">
        <row r="9">
          <cell r="A9" t="str">
            <v>A</v>
          </cell>
        </row>
      </sheetData>
      <sheetData sheetId="12194">
        <row r="9">
          <cell r="A9" t="str">
            <v>A</v>
          </cell>
        </row>
      </sheetData>
      <sheetData sheetId="12195">
        <row r="9">
          <cell r="A9" t="str">
            <v>A</v>
          </cell>
        </row>
      </sheetData>
      <sheetData sheetId="12196">
        <row r="9">
          <cell r="A9" t="str">
            <v>A</v>
          </cell>
        </row>
      </sheetData>
      <sheetData sheetId="12197">
        <row r="9">
          <cell r="A9" t="str">
            <v>A</v>
          </cell>
        </row>
      </sheetData>
      <sheetData sheetId="12198">
        <row r="9">
          <cell r="A9" t="str">
            <v>A</v>
          </cell>
        </row>
      </sheetData>
      <sheetData sheetId="12199">
        <row r="9">
          <cell r="A9" t="str">
            <v>A</v>
          </cell>
        </row>
      </sheetData>
      <sheetData sheetId="12200">
        <row r="9">
          <cell r="A9" t="str">
            <v>A</v>
          </cell>
        </row>
      </sheetData>
      <sheetData sheetId="12201">
        <row r="9">
          <cell r="A9" t="str">
            <v>A</v>
          </cell>
        </row>
      </sheetData>
      <sheetData sheetId="12202">
        <row r="9">
          <cell r="A9" t="str">
            <v>A</v>
          </cell>
        </row>
      </sheetData>
      <sheetData sheetId="12203">
        <row r="9">
          <cell r="A9" t="str">
            <v>A</v>
          </cell>
        </row>
      </sheetData>
      <sheetData sheetId="12204">
        <row r="9">
          <cell r="A9" t="str">
            <v>A</v>
          </cell>
        </row>
      </sheetData>
      <sheetData sheetId="12205">
        <row r="9">
          <cell r="A9" t="str">
            <v>A</v>
          </cell>
        </row>
      </sheetData>
      <sheetData sheetId="12206">
        <row r="9">
          <cell r="A9" t="str">
            <v>A</v>
          </cell>
        </row>
      </sheetData>
      <sheetData sheetId="12207">
        <row r="9">
          <cell r="A9" t="str">
            <v>A</v>
          </cell>
        </row>
      </sheetData>
      <sheetData sheetId="12208">
        <row r="9">
          <cell r="A9" t="str">
            <v>A</v>
          </cell>
        </row>
      </sheetData>
      <sheetData sheetId="12209">
        <row r="9">
          <cell r="A9" t="str">
            <v>A</v>
          </cell>
        </row>
      </sheetData>
      <sheetData sheetId="12210">
        <row r="9">
          <cell r="A9" t="str">
            <v>A</v>
          </cell>
        </row>
      </sheetData>
      <sheetData sheetId="12211">
        <row r="9">
          <cell r="A9" t="str">
            <v>A</v>
          </cell>
        </row>
      </sheetData>
      <sheetData sheetId="12212">
        <row r="9">
          <cell r="A9" t="str">
            <v>A</v>
          </cell>
        </row>
      </sheetData>
      <sheetData sheetId="12213">
        <row r="9">
          <cell r="A9" t="str">
            <v>A</v>
          </cell>
        </row>
      </sheetData>
      <sheetData sheetId="12214">
        <row r="9">
          <cell r="A9" t="str">
            <v>A</v>
          </cell>
        </row>
      </sheetData>
      <sheetData sheetId="12215">
        <row r="9">
          <cell r="A9" t="str">
            <v>A</v>
          </cell>
        </row>
      </sheetData>
      <sheetData sheetId="12216">
        <row r="9">
          <cell r="A9" t="str">
            <v>A</v>
          </cell>
        </row>
      </sheetData>
      <sheetData sheetId="12217">
        <row r="9">
          <cell r="A9" t="str">
            <v>A</v>
          </cell>
        </row>
      </sheetData>
      <sheetData sheetId="12218">
        <row r="9">
          <cell r="A9" t="str">
            <v>A</v>
          </cell>
        </row>
      </sheetData>
      <sheetData sheetId="12219">
        <row r="9">
          <cell r="A9" t="str">
            <v>A</v>
          </cell>
        </row>
      </sheetData>
      <sheetData sheetId="12220">
        <row r="9">
          <cell r="A9" t="str">
            <v>A</v>
          </cell>
        </row>
      </sheetData>
      <sheetData sheetId="12221">
        <row r="9">
          <cell r="A9" t="str">
            <v>A</v>
          </cell>
        </row>
      </sheetData>
      <sheetData sheetId="12222">
        <row r="9">
          <cell r="A9" t="str">
            <v>A</v>
          </cell>
        </row>
      </sheetData>
      <sheetData sheetId="12223">
        <row r="9">
          <cell r="A9" t="str">
            <v>A</v>
          </cell>
        </row>
      </sheetData>
      <sheetData sheetId="12224">
        <row r="9">
          <cell r="A9" t="str">
            <v>A</v>
          </cell>
        </row>
      </sheetData>
      <sheetData sheetId="12225">
        <row r="9">
          <cell r="A9" t="str">
            <v>A</v>
          </cell>
        </row>
      </sheetData>
      <sheetData sheetId="12226">
        <row r="9">
          <cell r="A9" t="str">
            <v>A</v>
          </cell>
        </row>
      </sheetData>
      <sheetData sheetId="12227">
        <row r="9">
          <cell r="A9" t="str">
            <v>A</v>
          </cell>
        </row>
      </sheetData>
      <sheetData sheetId="12228">
        <row r="9">
          <cell r="A9" t="str">
            <v>A</v>
          </cell>
        </row>
      </sheetData>
      <sheetData sheetId="12229">
        <row r="9">
          <cell r="A9" t="str">
            <v>A</v>
          </cell>
        </row>
      </sheetData>
      <sheetData sheetId="12230">
        <row r="9">
          <cell r="A9" t="str">
            <v>A</v>
          </cell>
        </row>
      </sheetData>
      <sheetData sheetId="12231">
        <row r="9">
          <cell r="A9" t="str">
            <v>A</v>
          </cell>
        </row>
      </sheetData>
      <sheetData sheetId="12232">
        <row r="9">
          <cell r="A9" t="str">
            <v>A</v>
          </cell>
        </row>
      </sheetData>
      <sheetData sheetId="12233">
        <row r="9">
          <cell r="A9" t="str">
            <v>A</v>
          </cell>
        </row>
      </sheetData>
      <sheetData sheetId="12234">
        <row r="9">
          <cell r="A9" t="str">
            <v>A</v>
          </cell>
        </row>
      </sheetData>
      <sheetData sheetId="12235">
        <row r="9">
          <cell r="A9" t="str">
            <v>A</v>
          </cell>
        </row>
      </sheetData>
      <sheetData sheetId="12236">
        <row r="9">
          <cell r="A9" t="str">
            <v>A</v>
          </cell>
        </row>
      </sheetData>
      <sheetData sheetId="12237">
        <row r="9">
          <cell r="A9" t="str">
            <v>A</v>
          </cell>
        </row>
      </sheetData>
      <sheetData sheetId="12238">
        <row r="9">
          <cell r="A9" t="str">
            <v>A</v>
          </cell>
        </row>
      </sheetData>
      <sheetData sheetId="12239">
        <row r="9">
          <cell r="A9" t="str">
            <v>A</v>
          </cell>
        </row>
      </sheetData>
      <sheetData sheetId="12240">
        <row r="9">
          <cell r="A9" t="str">
            <v>A</v>
          </cell>
        </row>
      </sheetData>
      <sheetData sheetId="12241">
        <row r="9">
          <cell r="A9" t="str">
            <v>A</v>
          </cell>
        </row>
      </sheetData>
      <sheetData sheetId="12242">
        <row r="9">
          <cell r="A9" t="str">
            <v>A</v>
          </cell>
        </row>
      </sheetData>
      <sheetData sheetId="12243">
        <row r="9">
          <cell r="A9" t="str">
            <v>A</v>
          </cell>
        </row>
      </sheetData>
      <sheetData sheetId="12244">
        <row r="9">
          <cell r="A9" t="str">
            <v>A</v>
          </cell>
        </row>
      </sheetData>
      <sheetData sheetId="12245">
        <row r="9">
          <cell r="A9" t="str">
            <v>A</v>
          </cell>
        </row>
      </sheetData>
      <sheetData sheetId="12246">
        <row r="9">
          <cell r="A9" t="str">
            <v>A</v>
          </cell>
        </row>
      </sheetData>
      <sheetData sheetId="12247">
        <row r="9">
          <cell r="A9" t="str">
            <v>A</v>
          </cell>
        </row>
      </sheetData>
      <sheetData sheetId="12248">
        <row r="9">
          <cell r="A9" t="str">
            <v>A</v>
          </cell>
        </row>
      </sheetData>
      <sheetData sheetId="12249">
        <row r="9">
          <cell r="A9" t="str">
            <v>A</v>
          </cell>
        </row>
      </sheetData>
      <sheetData sheetId="12250">
        <row r="9">
          <cell r="A9" t="str">
            <v>A</v>
          </cell>
        </row>
      </sheetData>
      <sheetData sheetId="12251">
        <row r="9">
          <cell r="A9" t="str">
            <v>A</v>
          </cell>
        </row>
      </sheetData>
      <sheetData sheetId="12252">
        <row r="9">
          <cell r="A9" t="str">
            <v>A</v>
          </cell>
        </row>
      </sheetData>
      <sheetData sheetId="12253">
        <row r="9">
          <cell r="A9" t="str">
            <v>A</v>
          </cell>
        </row>
      </sheetData>
      <sheetData sheetId="12254">
        <row r="9">
          <cell r="A9" t="str">
            <v>A</v>
          </cell>
        </row>
      </sheetData>
      <sheetData sheetId="12255">
        <row r="9">
          <cell r="A9" t="str">
            <v>A</v>
          </cell>
        </row>
      </sheetData>
      <sheetData sheetId="12256">
        <row r="9">
          <cell r="A9" t="str">
            <v>A</v>
          </cell>
        </row>
      </sheetData>
      <sheetData sheetId="12257">
        <row r="9">
          <cell r="A9" t="str">
            <v>A</v>
          </cell>
        </row>
      </sheetData>
      <sheetData sheetId="12258">
        <row r="9">
          <cell r="A9" t="str">
            <v>A</v>
          </cell>
        </row>
      </sheetData>
      <sheetData sheetId="12259">
        <row r="9">
          <cell r="A9" t="str">
            <v>A</v>
          </cell>
        </row>
      </sheetData>
      <sheetData sheetId="12260">
        <row r="9">
          <cell r="A9" t="str">
            <v>A</v>
          </cell>
        </row>
      </sheetData>
      <sheetData sheetId="12261">
        <row r="9">
          <cell r="A9" t="str">
            <v>A</v>
          </cell>
        </row>
      </sheetData>
      <sheetData sheetId="12262">
        <row r="9">
          <cell r="A9" t="str">
            <v>A</v>
          </cell>
        </row>
      </sheetData>
      <sheetData sheetId="12263">
        <row r="9">
          <cell r="A9" t="str">
            <v>A</v>
          </cell>
        </row>
      </sheetData>
      <sheetData sheetId="12264">
        <row r="9">
          <cell r="A9" t="str">
            <v>A</v>
          </cell>
        </row>
      </sheetData>
      <sheetData sheetId="12265">
        <row r="9">
          <cell r="A9" t="str">
            <v>A</v>
          </cell>
        </row>
      </sheetData>
      <sheetData sheetId="12266">
        <row r="9">
          <cell r="A9" t="str">
            <v>A</v>
          </cell>
        </row>
      </sheetData>
      <sheetData sheetId="12267">
        <row r="9">
          <cell r="A9" t="str">
            <v>A</v>
          </cell>
        </row>
      </sheetData>
      <sheetData sheetId="12268">
        <row r="9">
          <cell r="A9" t="str">
            <v>A</v>
          </cell>
        </row>
      </sheetData>
      <sheetData sheetId="12269">
        <row r="9">
          <cell r="A9" t="str">
            <v>A</v>
          </cell>
        </row>
      </sheetData>
      <sheetData sheetId="12270">
        <row r="9">
          <cell r="A9" t="str">
            <v>A</v>
          </cell>
        </row>
      </sheetData>
      <sheetData sheetId="12271">
        <row r="9">
          <cell r="A9" t="str">
            <v>A</v>
          </cell>
        </row>
      </sheetData>
      <sheetData sheetId="12272">
        <row r="9">
          <cell r="A9" t="str">
            <v>A</v>
          </cell>
        </row>
      </sheetData>
      <sheetData sheetId="12273">
        <row r="9">
          <cell r="A9" t="str">
            <v>A</v>
          </cell>
        </row>
      </sheetData>
      <sheetData sheetId="12274">
        <row r="9">
          <cell r="A9" t="str">
            <v>A</v>
          </cell>
        </row>
      </sheetData>
      <sheetData sheetId="12275">
        <row r="9">
          <cell r="A9" t="str">
            <v>A</v>
          </cell>
        </row>
      </sheetData>
      <sheetData sheetId="12276">
        <row r="9">
          <cell r="A9" t="str">
            <v>A</v>
          </cell>
        </row>
      </sheetData>
      <sheetData sheetId="12277">
        <row r="9">
          <cell r="A9" t="str">
            <v>A</v>
          </cell>
        </row>
      </sheetData>
      <sheetData sheetId="12278">
        <row r="9">
          <cell r="A9" t="str">
            <v>A</v>
          </cell>
        </row>
      </sheetData>
      <sheetData sheetId="12279">
        <row r="9">
          <cell r="A9" t="str">
            <v>A</v>
          </cell>
        </row>
      </sheetData>
      <sheetData sheetId="12280">
        <row r="9">
          <cell r="A9" t="str">
            <v>A</v>
          </cell>
        </row>
      </sheetData>
      <sheetData sheetId="12281">
        <row r="9">
          <cell r="A9" t="str">
            <v>A</v>
          </cell>
        </row>
      </sheetData>
      <sheetData sheetId="12282">
        <row r="9">
          <cell r="A9" t="str">
            <v>A</v>
          </cell>
        </row>
      </sheetData>
      <sheetData sheetId="12283">
        <row r="9">
          <cell r="A9" t="str">
            <v>A</v>
          </cell>
        </row>
      </sheetData>
      <sheetData sheetId="12284">
        <row r="9">
          <cell r="A9" t="str">
            <v>A</v>
          </cell>
        </row>
      </sheetData>
      <sheetData sheetId="12285">
        <row r="9">
          <cell r="A9" t="str">
            <v>A</v>
          </cell>
        </row>
      </sheetData>
      <sheetData sheetId="12286">
        <row r="9">
          <cell r="A9" t="str">
            <v>A</v>
          </cell>
        </row>
      </sheetData>
      <sheetData sheetId="12287">
        <row r="9">
          <cell r="A9" t="str">
            <v>A</v>
          </cell>
        </row>
      </sheetData>
      <sheetData sheetId="12288">
        <row r="9">
          <cell r="A9" t="str">
            <v>A</v>
          </cell>
        </row>
      </sheetData>
      <sheetData sheetId="12289">
        <row r="9">
          <cell r="A9" t="str">
            <v>A</v>
          </cell>
        </row>
      </sheetData>
      <sheetData sheetId="12290">
        <row r="9">
          <cell r="A9" t="str">
            <v>A</v>
          </cell>
        </row>
      </sheetData>
      <sheetData sheetId="12291">
        <row r="9">
          <cell r="A9" t="str">
            <v>A</v>
          </cell>
        </row>
      </sheetData>
      <sheetData sheetId="12292">
        <row r="9">
          <cell r="A9" t="str">
            <v>A</v>
          </cell>
        </row>
      </sheetData>
      <sheetData sheetId="12293">
        <row r="9">
          <cell r="A9" t="str">
            <v>A</v>
          </cell>
        </row>
      </sheetData>
      <sheetData sheetId="12294">
        <row r="9">
          <cell r="A9" t="str">
            <v>A</v>
          </cell>
        </row>
      </sheetData>
      <sheetData sheetId="12295">
        <row r="9">
          <cell r="A9" t="str">
            <v>A</v>
          </cell>
        </row>
      </sheetData>
      <sheetData sheetId="12296">
        <row r="9">
          <cell r="A9" t="str">
            <v>A</v>
          </cell>
        </row>
      </sheetData>
      <sheetData sheetId="12297">
        <row r="9">
          <cell r="A9" t="str">
            <v>A</v>
          </cell>
        </row>
      </sheetData>
      <sheetData sheetId="12298">
        <row r="9">
          <cell r="A9" t="str">
            <v>A</v>
          </cell>
        </row>
      </sheetData>
      <sheetData sheetId="12299">
        <row r="9">
          <cell r="A9" t="str">
            <v>A</v>
          </cell>
        </row>
      </sheetData>
      <sheetData sheetId="12300">
        <row r="9">
          <cell r="A9" t="str">
            <v>A</v>
          </cell>
        </row>
      </sheetData>
      <sheetData sheetId="12301">
        <row r="9">
          <cell r="A9" t="str">
            <v>A</v>
          </cell>
        </row>
      </sheetData>
      <sheetData sheetId="12302">
        <row r="9">
          <cell r="A9" t="str">
            <v>A</v>
          </cell>
        </row>
      </sheetData>
      <sheetData sheetId="12303">
        <row r="9">
          <cell r="A9" t="str">
            <v>A</v>
          </cell>
        </row>
      </sheetData>
      <sheetData sheetId="12304">
        <row r="9">
          <cell r="A9" t="str">
            <v>A</v>
          </cell>
        </row>
      </sheetData>
      <sheetData sheetId="12305">
        <row r="9">
          <cell r="A9" t="str">
            <v>A</v>
          </cell>
        </row>
      </sheetData>
      <sheetData sheetId="12306">
        <row r="9">
          <cell r="A9" t="str">
            <v>A</v>
          </cell>
        </row>
      </sheetData>
      <sheetData sheetId="12307">
        <row r="9">
          <cell r="A9" t="str">
            <v>A</v>
          </cell>
        </row>
      </sheetData>
      <sheetData sheetId="12308">
        <row r="9">
          <cell r="A9" t="str">
            <v>A</v>
          </cell>
        </row>
      </sheetData>
      <sheetData sheetId="12309">
        <row r="9">
          <cell r="A9" t="str">
            <v>A</v>
          </cell>
        </row>
      </sheetData>
      <sheetData sheetId="12310">
        <row r="9">
          <cell r="A9" t="str">
            <v>A</v>
          </cell>
        </row>
      </sheetData>
      <sheetData sheetId="12311">
        <row r="9">
          <cell r="A9" t="str">
            <v>A</v>
          </cell>
        </row>
      </sheetData>
      <sheetData sheetId="12312">
        <row r="9">
          <cell r="A9" t="str">
            <v>A</v>
          </cell>
        </row>
      </sheetData>
      <sheetData sheetId="12313">
        <row r="9">
          <cell r="A9" t="str">
            <v>A</v>
          </cell>
        </row>
      </sheetData>
      <sheetData sheetId="12314">
        <row r="9">
          <cell r="A9" t="str">
            <v>A</v>
          </cell>
        </row>
      </sheetData>
      <sheetData sheetId="12315">
        <row r="9">
          <cell r="A9" t="str">
            <v>A</v>
          </cell>
        </row>
      </sheetData>
      <sheetData sheetId="12316">
        <row r="9">
          <cell r="A9" t="str">
            <v>A</v>
          </cell>
        </row>
      </sheetData>
      <sheetData sheetId="12317">
        <row r="9">
          <cell r="A9" t="str">
            <v>A</v>
          </cell>
        </row>
      </sheetData>
      <sheetData sheetId="12318">
        <row r="9">
          <cell r="A9" t="str">
            <v>A</v>
          </cell>
        </row>
      </sheetData>
      <sheetData sheetId="12319">
        <row r="9">
          <cell r="A9" t="str">
            <v>A</v>
          </cell>
        </row>
      </sheetData>
      <sheetData sheetId="12320">
        <row r="9">
          <cell r="A9" t="str">
            <v>A</v>
          </cell>
        </row>
      </sheetData>
      <sheetData sheetId="12321">
        <row r="9">
          <cell r="A9" t="str">
            <v>A</v>
          </cell>
        </row>
      </sheetData>
      <sheetData sheetId="12322">
        <row r="9">
          <cell r="A9" t="str">
            <v>A</v>
          </cell>
        </row>
      </sheetData>
      <sheetData sheetId="12323">
        <row r="9">
          <cell r="A9" t="str">
            <v>A</v>
          </cell>
        </row>
      </sheetData>
      <sheetData sheetId="12324">
        <row r="9">
          <cell r="A9" t="str">
            <v>A</v>
          </cell>
        </row>
      </sheetData>
      <sheetData sheetId="12325">
        <row r="9">
          <cell r="A9" t="str">
            <v>A</v>
          </cell>
        </row>
      </sheetData>
      <sheetData sheetId="12326">
        <row r="9">
          <cell r="A9" t="str">
            <v>A</v>
          </cell>
        </row>
      </sheetData>
      <sheetData sheetId="12327">
        <row r="9">
          <cell r="A9" t="str">
            <v>A</v>
          </cell>
        </row>
      </sheetData>
      <sheetData sheetId="12328">
        <row r="9">
          <cell r="A9" t="str">
            <v>A</v>
          </cell>
        </row>
      </sheetData>
      <sheetData sheetId="12329">
        <row r="9">
          <cell r="A9" t="str">
            <v>A</v>
          </cell>
        </row>
      </sheetData>
      <sheetData sheetId="12330">
        <row r="9">
          <cell r="A9" t="str">
            <v>A</v>
          </cell>
        </row>
      </sheetData>
      <sheetData sheetId="12331">
        <row r="9">
          <cell r="A9" t="str">
            <v>A</v>
          </cell>
        </row>
      </sheetData>
      <sheetData sheetId="12332">
        <row r="9">
          <cell r="A9" t="str">
            <v>A</v>
          </cell>
        </row>
      </sheetData>
      <sheetData sheetId="12333">
        <row r="9">
          <cell r="A9" t="str">
            <v>A</v>
          </cell>
        </row>
      </sheetData>
      <sheetData sheetId="12334">
        <row r="9">
          <cell r="A9" t="str">
            <v>A</v>
          </cell>
        </row>
      </sheetData>
      <sheetData sheetId="12335">
        <row r="9">
          <cell r="A9" t="str">
            <v>A</v>
          </cell>
        </row>
      </sheetData>
      <sheetData sheetId="12336">
        <row r="9">
          <cell r="A9" t="str">
            <v>A</v>
          </cell>
        </row>
      </sheetData>
      <sheetData sheetId="12337">
        <row r="9">
          <cell r="A9" t="str">
            <v>A</v>
          </cell>
        </row>
      </sheetData>
      <sheetData sheetId="12338">
        <row r="9">
          <cell r="A9" t="str">
            <v>A</v>
          </cell>
        </row>
      </sheetData>
      <sheetData sheetId="12339">
        <row r="9">
          <cell r="A9" t="str">
            <v>A</v>
          </cell>
        </row>
      </sheetData>
      <sheetData sheetId="12340">
        <row r="9">
          <cell r="A9" t="str">
            <v>A</v>
          </cell>
        </row>
      </sheetData>
      <sheetData sheetId="12341">
        <row r="9">
          <cell r="A9" t="str">
            <v>A</v>
          </cell>
        </row>
      </sheetData>
      <sheetData sheetId="12342">
        <row r="9">
          <cell r="A9" t="str">
            <v>A</v>
          </cell>
        </row>
      </sheetData>
      <sheetData sheetId="12343">
        <row r="9">
          <cell r="A9" t="str">
            <v>A</v>
          </cell>
        </row>
      </sheetData>
      <sheetData sheetId="12344">
        <row r="9">
          <cell r="A9" t="str">
            <v>A</v>
          </cell>
        </row>
      </sheetData>
      <sheetData sheetId="12345">
        <row r="9">
          <cell r="A9" t="str">
            <v>A</v>
          </cell>
        </row>
      </sheetData>
      <sheetData sheetId="12346">
        <row r="9">
          <cell r="A9" t="str">
            <v>A</v>
          </cell>
        </row>
      </sheetData>
      <sheetData sheetId="12347">
        <row r="9">
          <cell r="A9" t="str">
            <v>A</v>
          </cell>
        </row>
      </sheetData>
      <sheetData sheetId="12348">
        <row r="9">
          <cell r="A9" t="str">
            <v>A</v>
          </cell>
        </row>
      </sheetData>
      <sheetData sheetId="12349">
        <row r="9">
          <cell r="A9" t="str">
            <v>A</v>
          </cell>
        </row>
      </sheetData>
      <sheetData sheetId="12350">
        <row r="9">
          <cell r="A9" t="str">
            <v>A</v>
          </cell>
        </row>
      </sheetData>
      <sheetData sheetId="12351">
        <row r="9">
          <cell r="A9" t="str">
            <v>A</v>
          </cell>
        </row>
      </sheetData>
      <sheetData sheetId="12352">
        <row r="9">
          <cell r="A9" t="str">
            <v>A</v>
          </cell>
        </row>
      </sheetData>
      <sheetData sheetId="12353">
        <row r="9">
          <cell r="A9" t="str">
            <v>A</v>
          </cell>
        </row>
      </sheetData>
      <sheetData sheetId="12354">
        <row r="9">
          <cell r="A9" t="str">
            <v>A</v>
          </cell>
        </row>
      </sheetData>
      <sheetData sheetId="12355">
        <row r="9">
          <cell r="A9" t="str">
            <v>A</v>
          </cell>
        </row>
      </sheetData>
      <sheetData sheetId="12356">
        <row r="9">
          <cell r="A9" t="str">
            <v>A</v>
          </cell>
        </row>
      </sheetData>
      <sheetData sheetId="12357">
        <row r="9">
          <cell r="A9" t="str">
            <v>A</v>
          </cell>
        </row>
      </sheetData>
      <sheetData sheetId="12358">
        <row r="9">
          <cell r="A9" t="str">
            <v>A</v>
          </cell>
        </row>
      </sheetData>
      <sheetData sheetId="12359">
        <row r="9">
          <cell r="A9" t="str">
            <v>A</v>
          </cell>
        </row>
      </sheetData>
      <sheetData sheetId="12360">
        <row r="9">
          <cell r="A9" t="str">
            <v>A</v>
          </cell>
        </row>
      </sheetData>
      <sheetData sheetId="12361">
        <row r="9">
          <cell r="A9" t="str">
            <v>A</v>
          </cell>
        </row>
      </sheetData>
      <sheetData sheetId="12362">
        <row r="9">
          <cell r="A9" t="str">
            <v>A</v>
          </cell>
        </row>
      </sheetData>
      <sheetData sheetId="12363">
        <row r="9">
          <cell r="A9" t="str">
            <v>A</v>
          </cell>
        </row>
      </sheetData>
      <sheetData sheetId="12364">
        <row r="9">
          <cell r="A9" t="str">
            <v>A</v>
          </cell>
        </row>
      </sheetData>
      <sheetData sheetId="12365">
        <row r="9">
          <cell r="A9" t="str">
            <v>A</v>
          </cell>
        </row>
      </sheetData>
      <sheetData sheetId="12366">
        <row r="9">
          <cell r="A9" t="str">
            <v>A</v>
          </cell>
        </row>
      </sheetData>
      <sheetData sheetId="12367">
        <row r="9">
          <cell r="A9" t="str">
            <v>A</v>
          </cell>
        </row>
      </sheetData>
      <sheetData sheetId="12368">
        <row r="9">
          <cell r="A9" t="str">
            <v>A</v>
          </cell>
        </row>
      </sheetData>
      <sheetData sheetId="12369">
        <row r="9">
          <cell r="A9" t="str">
            <v>A</v>
          </cell>
        </row>
      </sheetData>
      <sheetData sheetId="12370">
        <row r="9">
          <cell r="A9" t="str">
            <v>A</v>
          </cell>
        </row>
      </sheetData>
      <sheetData sheetId="12371">
        <row r="9">
          <cell r="A9" t="str">
            <v>A</v>
          </cell>
        </row>
      </sheetData>
      <sheetData sheetId="12372">
        <row r="9">
          <cell r="A9" t="str">
            <v>A</v>
          </cell>
        </row>
      </sheetData>
      <sheetData sheetId="12373">
        <row r="9">
          <cell r="A9" t="str">
            <v>A</v>
          </cell>
        </row>
      </sheetData>
      <sheetData sheetId="12374">
        <row r="9">
          <cell r="A9" t="str">
            <v>A</v>
          </cell>
        </row>
      </sheetData>
      <sheetData sheetId="12375">
        <row r="9">
          <cell r="A9" t="str">
            <v>A</v>
          </cell>
        </row>
      </sheetData>
      <sheetData sheetId="12376">
        <row r="9">
          <cell r="A9" t="str">
            <v>A</v>
          </cell>
        </row>
      </sheetData>
      <sheetData sheetId="12377">
        <row r="9">
          <cell r="A9" t="str">
            <v>A</v>
          </cell>
        </row>
      </sheetData>
      <sheetData sheetId="12378">
        <row r="9">
          <cell r="A9" t="str">
            <v>A</v>
          </cell>
        </row>
      </sheetData>
      <sheetData sheetId="12379">
        <row r="9">
          <cell r="A9" t="str">
            <v>A</v>
          </cell>
        </row>
      </sheetData>
      <sheetData sheetId="12380">
        <row r="9">
          <cell r="A9" t="str">
            <v>A</v>
          </cell>
        </row>
      </sheetData>
      <sheetData sheetId="12381">
        <row r="9">
          <cell r="A9" t="str">
            <v>A</v>
          </cell>
        </row>
      </sheetData>
      <sheetData sheetId="12382">
        <row r="9">
          <cell r="A9" t="str">
            <v>A</v>
          </cell>
        </row>
      </sheetData>
      <sheetData sheetId="12383">
        <row r="9">
          <cell r="A9" t="str">
            <v>A</v>
          </cell>
        </row>
      </sheetData>
      <sheetData sheetId="12384">
        <row r="9">
          <cell r="A9" t="str">
            <v>A</v>
          </cell>
        </row>
      </sheetData>
      <sheetData sheetId="12385">
        <row r="9">
          <cell r="A9" t="str">
            <v>A</v>
          </cell>
        </row>
      </sheetData>
      <sheetData sheetId="12386">
        <row r="9">
          <cell r="A9" t="str">
            <v>A</v>
          </cell>
        </row>
      </sheetData>
      <sheetData sheetId="12387">
        <row r="9">
          <cell r="A9" t="str">
            <v>A</v>
          </cell>
        </row>
      </sheetData>
      <sheetData sheetId="12388">
        <row r="9">
          <cell r="A9" t="str">
            <v>A</v>
          </cell>
        </row>
      </sheetData>
      <sheetData sheetId="12389">
        <row r="9">
          <cell r="A9" t="str">
            <v>A</v>
          </cell>
        </row>
      </sheetData>
      <sheetData sheetId="12390">
        <row r="9">
          <cell r="A9" t="str">
            <v>A</v>
          </cell>
        </row>
      </sheetData>
      <sheetData sheetId="12391">
        <row r="9">
          <cell r="A9" t="str">
            <v>A</v>
          </cell>
        </row>
      </sheetData>
      <sheetData sheetId="12392">
        <row r="9">
          <cell r="A9" t="str">
            <v>A</v>
          </cell>
        </row>
      </sheetData>
      <sheetData sheetId="12393">
        <row r="9">
          <cell r="A9" t="str">
            <v>A</v>
          </cell>
        </row>
      </sheetData>
      <sheetData sheetId="12394">
        <row r="9">
          <cell r="A9" t="str">
            <v>A</v>
          </cell>
        </row>
      </sheetData>
      <sheetData sheetId="12395">
        <row r="9">
          <cell r="A9" t="str">
            <v>A</v>
          </cell>
        </row>
      </sheetData>
      <sheetData sheetId="12396">
        <row r="9">
          <cell r="A9" t="str">
            <v>A</v>
          </cell>
        </row>
      </sheetData>
      <sheetData sheetId="12397">
        <row r="9">
          <cell r="A9" t="str">
            <v>A</v>
          </cell>
        </row>
      </sheetData>
      <sheetData sheetId="12398">
        <row r="9">
          <cell r="A9" t="str">
            <v>A</v>
          </cell>
        </row>
      </sheetData>
      <sheetData sheetId="12399">
        <row r="9">
          <cell r="A9" t="str">
            <v>A</v>
          </cell>
        </row>
      </sheetData>
      <sheetData sheetId="12400">
        <row r="9">
          <cell r="A9" t="str">
            <v>A</v>
          </cell>
        </row>
      </sheetData>
      <sheetData sheetId="12401">
        <row r="9">
          <cell r="A9" t="str">
            <v>A</v>
          </cell>
        </row>
      </sheetData>
      <sheetData sheetId="12402">
        <row r="9">
          <cell r="A9" t="str">
            <v>A</v>
          </cell>
        </row>
      </sheetData>
      <sheetData sheetId="12403">
        <row r="9">
          <cell r="A9" t="str">
            <v>A</v>
          </cell>
        </row>
      </sheetData>
      <sheetData sheetId="12404">
        <row r="9">
          <cell r="A9" t="str">
            <v>A</v>
          </cell>
        </row>
      </sheetData>
      <sheetData sheetId="12405">
        <row r="9">
          <cell r="A9" t="str">
            <v>A</v>
          </cell>
        </row>
      </sheetData>
      <sheetData sheetId="12406">
        <row r="9">
          <cell r="A9" t="str">
            <v>A</v>
          </cell>
        </row>
      </sheetData>
      <sheetData sheetId="12407">
        <row r="9">
          <cell r="A9" t="str">
            <v>A</v>
          </cell>
        </row>
      </sheetData>
      <sheetData sheetId="12408">
        <row r="9">
          <cell r="A9" t="str">
            <v>A</v>
          </cell>
        </row>
      </sheetData>
      <sheetData sheetId="12409">
        <row r="9">
          <cell r="A9" t="str">
            <v>A</v>
          </cell>
        </row>
      </sheetData>
      <sheetData sheetId="12410">
        <row r="9">
          <cell r="A9" t="str">
            <v>A</v>
          </cell>
        </row>
      </sheetData>
      <sheetData sheetId="12411">
        <row r="9">
          <cell r="A9" t="str">
            <v>A</v>
          </cell>
        </row>
      </sheetData>
      <sheetData sheetId="12412">
        <row r="9">
          <cell r="A9" t="str">
            <v>A</v>
          </cell>
        </row>
      </sheetData>
      <sheetData sheetId="12413">
        <row r="9">
          <cell r="A9" t="str">
            <v>A</v>
          </cell>
        </row>
      </sheetData>
      <sheetData sheetId="12414">
        <row r="9">
          <cell r="A9" t="str">
            <v>A</v>
          </cell>
        </row>
      </sheetData>
      <sheetData sheetId="12415">
        <row r="9">
          <cell r="A9" t="str">
            <v>A</v>
          </cell>
        </row>
      </sheetData>
      <sheetData sheetId="12416">
        <row r="9">
          <cell r="A9" t="str">
            <v>A</v>
          </cell>
        </row>
      </sheetData>
      <sheetData sheetId="12417">
        <row r="9">
          <cell r="A9" t="str">
            <v>A</v>
          </cell>
        </row>
      </sheetData>
      <sheetData sheetId="12418">
        <row r="9">
          <cell r="A9" t="str">
            <v>A</v>
          </cell>
        </row>
      </sheetData>
      <sheetData sheetId="12419">
        <row r="9">
          <cell r="A9" t="str">
            <v>A</v>
          </cell>
        </row>
      </sheetData>
      <sheetData sheetId="12420">
        <row r="9">
          <cell r="A9" t="str">
            <v>A</v>
          </cell>
        </row>
      </sheetData>
      <sheetData sheetId="12421">
        <row r="9">
          <cell r="A9" t="str">
            <v>A</v>
          </cell>
        </row>
      </sheetData>
      <sheetData sheetId="12422" refreshError="1"/>
      <sheetData sheetId="12423">
        <row r="9">
          <cell r="A9" t="str">
            <v>A</v>
          </cell>
        </row>
      </sheetData>
      <sheetData sheetId="12424">
        <row r="9">
          <cell r="A9" t="str">
            <v>A</v>
          </cell>
        </row>
      </sheetData>
      <sheetData sheetId="12425">
        <row r="9">
          <cell r="A9" t="str">
            <v>A</v>
          </cell>
        </row>
      </sheetData>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sheetData sheetId="12438"/>
      <sheetData sheetId="12439"/>
      <sheetData sheetId="12440"/>
      <sheetData sheetId="12441">
        <row r="9">
          <cell r="A9" t="str">
            <v>A</v>
          </cell>
        </row>
      </sheetData>
      <sheetData sheetId="12442">
        <row r="9">
          <cell r="A9" t="str">
            <v>A</v>
          </cell>
        </row>
      </sheetData>
      <sheetData sheetId="12443" refreshError="1"/>
      <sheetData sheetId="12444"/>
      <sheetData sheetId="12445"/>
      <sheetData sheetId="12446"/>
      <sheetData sheetId="12447"/>
      <sheetData sheetId="12448">
        <row r="9">
          <cell r="A9" t="str">
            <v>A</v>
          </cell>
        </row>
      </sheetData>
      <sheetData sheetId="12449">
        <row r="9">
          <cell r="A9" t="str">
            <v>A</v>
          </cell>
        </row>
      </sheetData>
      <sheetData sheetId="12450">
        <row r="9">
          <cell r="A9" t="str">
            <v>A</v>
          </cell>
        </row>
      </sheetData>
      <sheetData sheetId="12451">
        <row r="9">
          <cell r="A9" t="str">
            <v>A</v>
          </cell>
        </row>
      </sheetData>
      <sheetData sheetId="12452"/>
      <sheetData sheetId="12453"/>
      <sheetData sheetId="12454"/>
      <sheetData sheetId="12455"/>
      <sheetData sheetId="12456"/>
      <sheetData sheetId="12457"/>
      <sheetData sheetId="12458"/>
      <sheetData sheetId="12459">
        <row r="9">
          <cell r="A9" t="str">
            <v>A</v>
          </cell>
        </row>
      </sheetData>
      <sheetData sheetId="12460"/>
      <sheetData sheetId="12461"/>
      <sheetData sheetId="12462"/>
      <sheetData sheetId="12463"/>
      <sheetData sheetId="12464"/>
      <sheetData sheetId="12465"/>
      <sheetData sheetId="12466"/>
      <sheetData sheetId="12467"/>
      <sheetData sheetId="12468"/>
      <sheetData sheetId="12469"/>
      <sheetData sheetId="12470">
        <row r="9">
          <cell r="A9" t="str">
            <v>A</v>
          </cell>
        </row>
      </sheetData>
      <sheetData sheetId="12471">
        <row r="9">
          <cell r="A9" t="str">
            <v>A</v>
          </cell>
        </row>
      </sheetData>
      <sheetData sheetId="12472">
        <row r="9">
          <cell r="A9" t="str">
            <v>A</v>
          </cell>
        </row>
      </sheetData>
      <sheetData sheetId="12473">
        <row r="9">
          <cell r="A9" t="str">
            <v>A</v>
          </cell>
        </row>
      </sheetData>
      <sheetData sheetId="12474">
        <row r="9">
          <cell r="A9" t="str">
            <v>A</v>
          </cell>
        </row>
      </sheetData>
      <sheetData sheetId="12475">
        <row r="9">
          <cell r="A9" t="str">
            <v>A</v>
          </cell>
        </row>
      </sheetData>
      <sheetData sheetId="12476">
        <row r="9">
          <cell r="A9" t="str">
            <v>A</v>
          </cell>
        </row>
      </sheetData>
      <sheetData sheetId="12477">
        <row r="9">
          <cell r="A9" t="str">
            <v>A</v>
          </cell>
        </row>
      </sheetData>
      <sheetData sheetId="12478">
        <row r="9">
          <cell r="A9" t="str">
            <v>A</v>
          </cell>
        </row>
      </sheetData>
      <sheetData sheetId="12479">
        <row r="9">
          <cell r="A9" t="str">
            <v>A</v>
          </cell>
        </row>
      </sheetData>
      <sheetData sheetId="12480">
        <row r="9">
          <cell r="A9" t="str">
            <v>A</v>
          </cell>
        </row>
      </sheetData>
      <sheetData sheetId="12481">
        <row r="9">
          <cell r="A9" t="str">
            <v>A</v>
          </cell>
        </row>
      </sheetData>
      <sheetData sheetId="12482">
        <row r="9">
          <cell r="A9" t="str">
            <v>A</v>
          </cell>
        </row>
      </sheetData>
      <sheetData sheetId="12483">
        <row r="9">
          <cell r="A9" t="str">
            <v>A</v>
          </cell>
        </row>
      </sheetData>
      <sheetData sheetId="12484">
        <row r="9">
          <cell r="A9" t="str">
            <v>A</v>
          </cell>
        </row>
      </sheetData>
      <sheetData sheetId="12485">
        <row r="9">
          <cell r="A9" t="str">
            <v>A</v>
          </cell>
        </row>
      </sheetData>
      <sheetData sheetId="12486">
        <row r="9">
          <cell r="A9" t="str">
            <v>A</v>
          </cell>
        </row>
      </sheetData>
      <sheetData sheetId="12487">
        <row r="9">
          <cell r="A9" t="str">
            <v>A</v>
          </cell>
        </row>
      </sheetData>
      <sheetData sheetId="12488">
        <row r="9">
          <cell r="A9" t="str">
            <v>A</v>
          </cell>
        </row>
      </sheetData>
      <sheetData sheetId="12489">
        <row r="9">
          <cell r="A9" t="str">
            <v>A</v>
          </cell>
        </row>
      </sheetData>
      <sheetData sheetId="12490">
        <row r="9">
          <cell r="A9" t="str">
            <v>A</v>
          </cell>
        </row>
      </sheetData>
      <sheetData sheetId="12491">
        <row r="9">
          <cell r="A9" t="str">
            <v>A</v>
          </cell>
        </row>
      </sheetData>
      <sheetData sheetId="12492">
        <row r="9">
          <cell r="A9" t="str">
            <v>A</v>
          </cell>
        </row>
      </sheetData>
      <sheetData sheetId="12493">
        <row r="9">
          <cell r="A9" t="str">
            <v>A</v>
          </cell>
        </row>
      </sheetData>
      <sheetData sheetId="12494">
        <row r="9">
          <cell r="A9" t="str">
            <v>A</v>
          </cell>
        </row>
      </sheetData>
      <sheetData sheetId="12495">
        <row r="9">
          <cell r="A9" t="str">
            <v>A</v>
          </cell>
        </row>
      </sheetData>
      <sheetData sheetId="12496">
        <row r="9">
          <cell r="A9" t="str">
            <v>A</v>
          </cell>
        </row>
      </sheetData>
      <sheetData sheetId="12497">
        <row r="9">
          <cell r="A9" t="str">
            <v>A</v>
          </cell>
        </row>
      </sheetData>
      <sheetData sheetId="12498">
        <row r="9">
          <cell r="A9" t="str">
            <v>A</v>
          </cell>
        </row>
      </sheetData>
      <sheetData sheetId="12499"/>
      <sheetData sheetId="12500">
        <row r="9">
          <cell r="A9" t="str">
            <v>A</v>
          </cell>
        </row>
      </sheetData>
      <sheetData sheetId="12501">
        <row r="9">
          <cell r="A9" t="str">
            <v>A</v>
          </cell>
        </row>
      </sheetData>
      <sheetData sheetId="12502">
        <row r="9">
          <cell r="A9" t="str">
            <v>A</v>
          </cell>
        </row>
      </sheetData>
      <sheetData sheetId="12503">
        <row r="9">
          <cell r="A9" t="str">
            <v>A</v>
          </cell>
        </row>
      </sheetData>
      <sheetData sheetId="12504">
        <row r="9">
          <cell r="A9" t="str">
            <v>A</v>
          </cell>
        </row>
      </sheetData>
      <sheetData sheetId="12505">
        <row r="9">
          <cell r="A9" t="str">
            <v>A</v>
          </cell>
        </row>
      </sheetData>
      <sheetData sheetId="12506">
        <row r="9">
          <cell r="A9" t="str">
            <v>A</v>
          </cell>
        </row>
      </sheetData>
      <sheetData sheetId="12507">
        <row r="9">
          <cell r="A9" t="str">
            <v>A</v>
          </cell>
        </row>
      </sheetData>
      <sheetData sheetId="12508">
        <row r="9">
          <cell r="A9" t="str">
            <v>A</v>
          </cell>
        </row>
      </sheetData>
      <sheetData sheetId="12509">
        <row r="9">
          <cell r="A9" t="str">
            <v>A</v>
          </cell>
        </row>
      </sheetData>
      <sheetData sheetId="12510" refreshError="1"/>
      <sheetData sheetId="12511">
        <row r="9">
          <cell r="A9" t="str">
            <v>A</v>
          </cell>
        </row>
      </sheetData>
      <sheetData sheetId="12512">
        <row r="9">
          <cell r="A9" t="str">
            <v>A</v>
          </cell>
        </row>
      </sheetData>
      <sheetData sheetId="12513" refreshError="1"/>
      <sheetData sheetId="12514" refreshError="1"/>
      <sheetData sheetId="12515" refreshError="1"/>
      <sheetData sheetId="12516" refreshError="1"/>
      <sheetData sheetId="12517">
        <row r="9">
          <cell r="A9" t="str">
            <v>A</v>
          </cell>
        </row>
      </sheetData>
      <sheetData sheetId="12518">
        <row r="9">
          <cell r="A9" t="str">
            <v>A</v>
          </cell>
        </row>
      </sheetData>
      <sheetData sheetId="12519">
        <row r="9">
          <cell r="A9" t="str">
            <v>A</v>
          </cell>
        </row>
      </sheetData>
      <sheetData sheetId="12520">
        <row r="9">
          <cell r="A9" t="str">
            <v>A</v>
          </cell>
        </row>
      </sheetData>
      <sheetData sheetId="12521">
        <row r="9">
          <cell r="A9" t="str">
            <v>A</v>
          </cell>
        </row>
      </sheetData>
      <sheetData sheetId="12522">
        <row r="9">
          <cell r="A9" t="str">
            <v>A</v>
          </cell>
        </row>
      </sheetData>
      <sheetData sheetId="12523">
        <row r="9">
          <cell r="A9" t="str">
            <v>A</v>
          </cell>
        </row>
      </sheetData>
      <sheetData sheetId="12524">
        <row r="9">
          <cell r="A9" t="str">
            <v>A</v>
          </cell>
        </row>
      </sheetData>
      <sheetData sheetId="12525">
        <row r="9">
          <cell r="A9" t="str">
            <v>A</v>
          </cell>
        </row>
      </sheetData>
      <sheetData sheetId="12526">
        <row r="9">
          <cell r="A9" t="str">
            <v>A</v>
          </cell>
        </row>
      </sheetData>
      <sheetData sheetId="12527">
        <row r="9">
          <cell r="A9" t="str">
            <v>A</v>
          </cell>
        </row>
      </sheetData>
      <sheetData sheetId="12528">
        <row r="9">
          <cell r="A9" t="str">
            <v>A</v>
          </cell>
        </row>
      </sheetData>
      <sheetData sheetId="12529" refreshError="1"/>
      <sheetData sheetId="12530">
        <row r="9">
          <cell r="A9" t="str">
            <v>A</v>
          </cell>
        </row>
      </sheetData>
      <sheetData sheetId="12531">
        <row r="9">
          <cell r="A9" t="str">
            <v>A</v>
          </cell>
        </row>
      </sheetData>
      <sheetData sheetId="12532">
        <row r="9">
          <cell r="A9" t="str">
            <v>A</v>
          </cell>
        </row>
      </sheetData>
      <sheetData sheetId="12533">
        <row r="9">
          <cell r="A9" t="str">
            <v>A</v>
          </cell>
        </row>
      </sheetData>
      <sheetData sheetId="12534">
        <row r="9">
          <cell r="A9" t="str">
            <v>A</v>
          </cell>
        </row>
      </sheetData>
      <sheetData sheetId="12535">
        <row r="9">
          <cell r="A9" t="str">
            <v>A</v>
          </cell>
        </row>
      </sheetData>
      <sheetData sheetId="12536">
        <row r="9">
          <cell r="A9" t="str">
            <v>A</v>
          </cell>
        </row>
      </sheetData>
      <sheetData sheetId="12537">
        <row r="9">
          <cell r="A9" t="str">
            <v>A</v>
          </cell>
        </row>
      </sheetData>
      <sheetData sheetId="12538">
        <row r="9">
          <cell r="A9" t="str">
            <v>A</v>
          </cell>
        </row>
      </sheetData>
      <sheetData sheetId="12539">
        <row r="9">
          <cell r="A9" t="str">
            <v>A</v>
          </cell>
        </row>
      </sheetData>
      <sheetData sheetId="12540" refreshError="1"/>
      <sheetData sheetId="12541">
        <row r="9">
          <cell r="A9" t="str">
            <v>A</v>
          </cell>
        </row>
      </sheetData>
      <sheetData sheetId="12542">
        <row r="9">
          <cell r="A9" t="str">
            <v>A</v>
          </cell>
        </row>
      </sheetData>
      <sheetData sheetId="12543" refreshError="1"/>
      <sheetData sheetId="12544">
        <row r="9">
          <cell r="A9" t="str">
            <v>A</v>
          </cell>
        </row>
      </sheetData>
      <sheetData sheetId="12545" refreshError="1"/>
      <sheetData sheetId="12546" refreshError="1"/>
      <sheetData sheetId="12547" refreshError="1"/>
      <sheetData sheetId="12548" refreshError="1"/>
      <sheetData sheetId="12549">
        <row r="9">
          <cell r="A9" t="str">
            <v>A</v>
          </cell>
        </row>
      </sheetData>
      <sheetData sheetId="12550">
        <row r="9">
          <cell r="A9" t="str">
            <v>A</v>
          </cell>
        </row>
      </sheetData>
      <sheetData sheetId="12551">
        <row r="9">
          <cell r="A9" t="str">
            <v>A</v>
          </cell>
        </row>
      </sheetData>
      <sheetData sheetId="12552">
        <row r="9">
          <cell r="A9" t="str">
            <v>A</v>
          </cell>
        </row>
      </sheetData>
      <sheetData sheetId="12553">
        <row r="9">
          <cell r="A9" t="str">
            <v>A</v>
          </cell>
        </row>
      </sheetData>
      <sheetData sheetId="12554">
        <row r="9">
          <cell r="A9" t="str">
            <v>A</v>
          </cell>
        </row>
      </sheetData>
      <sheetData sheetId="12555">
        <row r="9">
          <cell r="A9" t="str">
            <v>A</v>
          </cell>
        </row>
      </sheetData>
      <sheetData sheetId="12556">
        <row r="9">
          <cell r="A9" t="str">
            <v>A</v>
          </cell>
        </row>
      </sheetData>
      <sheetData sheetId="12557" refreshError="1"/>
      <sheetData sheetId="12558" refreshError="1"/>
      <sheetData sheetId="12559" refreshError="1"/>
      <sheetData sheetId="12560" refreshError="1"/>
      <sheetData sheetId="12561" refreshError="1"/>
      <sheetData sheetId="12562" refreshError="1"/>
      <sheetData sheetId="12563"/>
      <sheetData sheetId="12564" refreshError="1"/>
      <sheetData sheetId="12565" refreshError="1"/>
      <sheetData sheetId="12566" refreshError="1"/>
      <sheetData sheetId="12567" refreshError="1"/>
      <sheetData sheetId="12568">
        <row r="9">
          <cell r="A9" t="str">
            <v>A</v>
          </cell>
        </row>
      </sheetData>
      <sheetData sheetId="12569">
        <row r="9">
          <cell r="A9" t="str">
            <v>A</v>
          </cell>
        </row>
      </sheetData>
      <sheetData sheetId="12570">
        <row r="9">
          <cell r="A9" t="str">
            <v>A</v>
          </cell>
        </row>
      </sheetData>
      <sheetData sheetId="12571">
        <row r="9">
          <cell r="A9" t="str">
            <v>A</v>
          </cell>
        </row>
      </sheetData>
      <sheetData sheetId="12572">
        <row r="9">
          <cell r="A9" t="str">
            <v>A</v>
          </cell>
        </row>
      </sheetData>
      <sheetData sheetId="12573">
        <row r="9">
          <cell r="A9" t="str">
            <v>A</v>
          </cell>
        </row>
      </sheetData>
      <sheetData sheetId="12574">
        <row r="9">
          <cell r="A9" t="str">
            <v>A</v>
          </cell>
        </row>
      </sheetData>
      <sheetData sheetId="12575">
        <row r="9">
          <cell r="A9" t="str">
            <v>A</v>
          </cell>
        </row>
      </sheetData>
      <sheetData sheetId="12576">
        <row r="9">
          <cell r="A9" t="str">
            <v>A</v>
          </cell>
        </row>
      </sheetData>
      <sheetData sheetId="12577">
        <row r="9">
          <cell r="A9" t="str">
            <v>A</v>
          </cell>
        </row>
      </sheetData>
      <sheetData sheetId="12578">
        <row r="9">
          <cell r="A9" t="str">
            <v>A</v>
          </cell>
        </row>
      </sheetData>
      <sheetData sheetId="12579">
        <row r="9">
          <cell r="A9" t="str">
            <v>A</v>
          </cell>
        </row>
      </sheetData>
      <sheetData sheetId="12580">
        <row r="9">
          <cell r="A9" t="str">
            <v>A</v>
          </cell>
        </row>
      </sheetData>
      <sheetData sheetId="12581">
        <row r="9">
          <cell r="A9" t="str">
            <v>A</v>
          </cell>
        </row>
      </sheetData>
      <sheetData sheetId="12582"/>
      <sheetData sheetId="12583"/>
      <sheetData sheetId="12584">
        <row r="9">
          <cell r="A9" t="str">
            <v>A</v>
          </cell>
        </row>
      </sheetData>
      <sheetData sheetId="12585">
        <row r="9">
          <cell r="A9" t="str">
            <v>A</v>
          </cell>
        </row>
      </sheetData>
      <sheetData sheetId="12586">
        <row r="9">
          <cell r="A9" t="str">
            <v>A</v>
          </cell>
        </row>
      </sheetData>
      <sheetData sheetId="12587">
        <row r="9">
          <cell r="A9" t="str">
            <v>A</v>
          </cell>
        </row>
      </sheetData>
      <sheetData sheetId="12588">
        <row r="9">
          <cell r="A9" t="str">
            <v>A</v>
          </cell>
        </row>
      </sheetData>
      <sheetData sheetId="12589"/>
      <sheetData sheetId="12590">
        <row r="9">
          <cell r="A9" t="str">
            <v>A</v>
          </cell>
        </row>
      </sheetData>
      <sheetData sheetId="12591">
        <row r="9">
          <cell r="A9" t="str">
            <v>A</v>
          </cell>
        </row>
      </sheetData>
      <sheetData sheetId="12592">
        <row r="9">
          <cell r="A9" t="str">
            <v>A</v>
          </cell>
        </row>
      </sheetData>
      <sheetData sheetId="12593"/>
      <sheetData sheetId="12594">
        <row r="9">
          <cell r="A9" t="str">
            <v>A</v>
          </cell>
        </row>
      </sheetData>
      <sheetData sheetId="12595">
        <row r="9">
          <cell r="A9" t="str">
            <v>A</v>
          </cell>
        </row>
      </sheetData>
      <sheetData sheetId="12596">
        <row r="9">
          <cell r="A9" t="str">
            <v>A</v>
          </cell>
        </row>
      </sheetData>
      <sheetData sheetId="12597">
        <row r="9">
          <cell r="A9" t="str">
            <v>A</v>
          </cell>
        </row>
      </sheetData>
      <sheetData sheetId="12598">
        <row r="9">
          <cell r="A9" t="str">
            <v>A</v>
          </cell>
        </row>
      </sheetData>
      <sheetData sheetId="12599"/>
      <sheetData sheetId="12600"/>
      <sheetData sheetId="12601"/>
      <sheetData sheetId="12602">
        <row r="9">
          <cell r="A9" t="str">
            <v>A</v>
          </cell>
        </row>
      </sheetData>
      <sheetData sheetId="12603">
        <row r="9">
          <cell r="A9" t="str">
            <v>A</v>
          </cell>
        </row>
      </sheetData>
      <sheetData sheetId="12604">
        <row r="9">
          <cell r="A9" t="str">
            <v>A</v>
          </cell>
        </row>
      </sheetData>
      <sheetData sheetId="12605">
        <row r="9">
          <cell r="A9" t="str">
            <v>A</v>
          </cell>
        </row>
      </sheetData>
      <sheetData sheetId="12606"/>
      <sheetData sheetId="12607">
        <row r="9">
          <cell r="A9" t="str">
            <v>A</v>
          </cell>
        </row>
      </sheetData>
      <sheetData sheetId="12608" refreshError="1"/>
      <sheetData sheetId="12609"/>
      <sheetData sheetId="12610"/>
      <sheetData sheetId="12611"/>
      <sheetData sheetId="12612">
        <row r="9">
          <cell r="A9" t="str">
            <v>A</v>
          </cell>
        </row>
      </sheetData>
      <sheetData sheetId="12613">
        <row r="9">
          <cell r="A9" t="str">
            <v>A</v>
          </cell>
        </row>
      </sheetData>
      <sheetData sheetId="12614">
        <row r="9">
          <cell r="A9" t="str">
            <v>A</v>
          </cell>
        </row>
      </sheetData>
      <sheetData sheetId="12615">
        <row r="9">
          <cell r="A9" t="str">
            <v>A</v>
          </cell>
        </row>
      </sheetData>
      <sheetData sheetId="12616">
        <row r="9">
          <cell r="A9" t="str">
            <v>A</v>
          </cell>
        </row>
      </sheetData>
      <sheetData sheetId="12617">
        <row r="9">
          <cell r="A9" t="str">
            <v>A</v>
          </cell>
        </row>
      </sheetData>
      <sheetData sheetId="12618">
        <row r="9">
          <cell r="A9" t="str">
            <v>A</v>
          </cell>
        </row>
      </sheetData>
      <sheetData sheetId="12619">
        <row r="9">
          <cell r="A9" t="str">
            <v>A</v>
          </cell>
        </row>
      </sheetData>
      <sheetData sheetId="12620">
        <row r="9">
          <cell r="A9" t="str">
            <v>A</v>
          </cell>
        </row>
      </sheetData>
      <sheetData sheetId="12621"/>
      <sheetData sheetId="12622">
        <row r="9">
          <cell r="A9" t="str">
            <v>A</v>
          </cell>
        </row>
      </sheetData>
      <sheetData sheetId="12623">
        <row r="9">
          <cell r="A9" t="str">
            <v>A</v>
          </cell>
        </row>
      </sheetData>
      <sheetData sheetId="12624">
        <row r="9">
          <cell r="A9" t="str">
            <v>A</v>
          </cell>
        </row>
      </sheetData>
      <sheetData sheetId="12625">
        <row r="9">
          <cell r="A9" t="str">
            <v>A</v>
          </cell>
        </row>
      </sheetData>
      <sheetData sheetId="12626">
        <row r="9">
          <cell r="A9" t="str">
            <v>A</v>
          </cell>
        </row>
      </sheetData>
      <sheetData sheetId="12627">
        <row r="9">
          <cell r="A9" t="str">
            <v>A</v>
          </cell>
        </row>
      </sheetData>
      <sheetData sheetId="12628">
        <row r="9">
          <cell r="A9" t="str">
            <v>A</v>
          </cell>
        </row>
      </sheetData>
      <sheetData sheetId="12629">
        <row r="9">
          <cell r="A9" t="str">
            <v>A</v>
          </cell>
        </row>
      </sheetData>
      <sheetData sheetId="12630">
        <row r="9">
          <cell r="A9" t="str">
            <v>A</v>
          </cell>
        </row>
      </sheetData>
      <sheetData sheetId="12631">
        <row r="9">
          <cell r="A9" t="str">
            <v>A</v>
          </cell>
        </row>
      </sheetData>
      <sheetData sheetId="12632">
        <row r="9">
          <cell r="A9" t="str">
            <v>A</v>
          </cell>
        </row>
      </sheetData>
      <sheetData sheetId="12633">
        <row r="9">
          <cell r="A9" t="str">
            <v>A</v>
          </cell>
        </row>
      </sheetData>
      <sheetData sheetId="12634">
        <row r="9">
          <cell r="A9" t="str">
            <v>A</v>
          </cell>
        </row>
      </sheetData>
      <sheetData sheetId="12635">
        <row r="9">
          <cell r="A9" t="str">
            <v>A</v>
          </cell>
        </row>
      </sheetData>
      <sheetData sheetId="12636">
        <row r="9">
          <cell r="A9" t="str">
            <v>A</v>
          </cell>
        </row>
      </sheetData>
      <sheetData sheetId="12637">
        <row r="9">
          <cell r="A9" t="str">
            <v>A</v>
          </cell>
        </row>
      </sheetData>
      <sheetData sheetId="12638"/>
      <sheetData sheetId="12639">
        <row r="9">
          <cell r="A9" t="str">
            <v>A</v>
          </cell>
        </row>
      </sheetData>
      <sheetData sheetId="12640">
        <row r="9">
          <cell r="A9" t="str">
            <v>A</v>
          </cell>
        </row>
      </sheetData>
      <sheetData sheetId="12641">
        <row r="9">
          <cell r="A9" t="str">
            <v>A</v>
          </cell>
        </row>
      </sheetData>
      <sheetData sheetId="12642">
        <row r="9">
          <cell r="A9" t="str">
            <v>A</v>
          </cell>
        </row>
      </sheetData>
      <sheetData sheetId="12643">
        <row r="9">
          <cell r="A9" t="str">
            <v>A</v>
          </cell>
        </row>
      </sheetData>
      <sheetData sheetId="12644">
        <row r="9">
          <cell r="A9" t="str">
            <v>A</v>
          </cell>
        </row>
      </sheetData>
      <sheetData sheetId="12645">
        <row r="9">
          <cell r="A9" t="str">
            <v>A</v>
          </cell>
        </row>
      </sheetData>
      <sheetData sheetId="12646">
        <row r="9">
          <cell r="A9" t="str">
            <v>A</v>
          </cell>
        </row>
      </sheetData>
      <sheetData sheetId="12647">
        <row r="9">
          <cell r="A9" t="str">
            <v>A</v>
          </cell>
        </row>
      </sheetData>
      <sheetData sheetId="12648">
        <row r="9">
          <cell r="A9" t="str">
            <v>A</v>
          </cell>
        </row>
      </sheetData>
      <sheetData sheetId="12649">
        <row r="9">
          <cell r="A9" t="str">
            <v>A</v>
          </cell>
        </row>
      </sheetData>
      <sheetData sheetId="12650">
        <row r="9">
          <cell r="A9" t="str">
            <v>A</v>
          </cell>
        </row>
      </sheetData>
      <sheetData sheetId="12651">
        <row r="9">
          <cell r="A9" t="str">
            <v>A</v>
          </cell>
        </row>
      </sheetData>
      <sheetData sheetId="12652"/>
      <sheetData sheetId="12653">
        <row r="9">
          <cell r="A9" t="str">
            <v>A</v>
          </cell>
        </row>
      </sheetData>
      <sheetData sheetId="12654">
        <row r="9">
          <cell r="A9" t="str">
            <v>A</v>
          </cell>
        </row>
      </sheetData>
      <sheetData sheetId="12655">
        <row r="9">
          <cell r="A9" t="str">
            <v>A</v>
          </cell>
        </row>
      </sheetData>
      <sheetData sheetId="12656">
        <row r="9">
          <cell r="A9" t="str">
            <v>A</v>
          </cell>
        </row>
      </sheetData>
      <sheetData sheetId="12657">
        <row r="9">
          <cell r="A9" t="str">
            <v>A</v>
          </cell>
        </row>
      </sheetData>
      <sheetData sheetId="12658">
        <row r="9">
          <cell r="A9" t="str">
            <v>A</v>
          </cell>
        </row>
      </sheetData>
      <sheetData sheetId="12659">
        <row r="9">
          <cell r="A9" t="str">
            <v>A</v>
          </cell>
        </row>
      </sheetData>
      <sheetData sheetId="12660">
        <row r="9">
          <cell r="A9" t="str">
            <v>A</v>
          </cell>
        </row>
      </sheetData>
      <sheetData sheetId="12661">
        <row r="9">
          <cell r="A9" t="str">
            <v>A</v>
          </cell>
        </row>
      </sheetData>
      <sheetData sheetId="12662">
        <row r="9">
          <cell r="A9" t="str">
            <v>A</v>
          </cell>
        </row>
      </sheetData>
      <sheetData sheetId="12663">
        <row r="9">
          <cell r="A9" t="str">
            <v>A</v>
          </cell>
        </row>
      </sheetData>
      <sheetData sheetId="12664">
        <row r="9">
          <cell r="A9" t="str">
            <v>A</v>
          </cell>
        </row>
      </sheetData>
      <sheetData sheetId="12665">
        <row r="9">
          <cell r="A9" t="str">
            <v>A</v>
          </cell>
        </row>
      </sheetData>
      <sheetData sheetId="12666">
        <row r="9">
          <cell r="A9" t="str">
            <v>A</v>
          </cell>
        </row>
      </sheetData>
      <sheetData sheetId="12667">
        <row r="9">
          <cell r="A9" t="str">
            <v>A</v>
          </cell>
        </row>
      </sheetData>
      <sheetData sheetId="12668">
        <row r="9">
          <cell r="A9" t="str">
            <v>A</v>
          </cell>
        </row>
      </sheetData>
      <sheetData sheetId="12669">
        <row r="9">
          <cell r="A9" t="str">
            <v>A</v>
          </cell>
        </row>
      </sheetData>
      <sheetData sheetId="12670">
        <row r="9">
          <cell r="A9" t="str">
            <v>A</v>
          </cell>
        </row>
      </sheetData>
      <sheetData sheetId="12671">
        <row r="9">
          <cell r="A9" t="str">
            <v>A</v>
          </cell>
        </row>
      </sheetData>
      <sheetData sheetId="12672">
        <row r="9">
          <cell r="A9" t="str">
            <v>A</v>
          </cell>
        </row>
      </sheetData>
      <sheetData sheetId="12673">
        <row r="9">
          <cell r="A9" t="str">
            <v>A</v>
          </cell>
        </row>
      </sheetData>
      <sheetData sheetId="12674">
        <row r="9">
          <cell r="A9" t="str">
            <v>A</v>
          </cell>
        </row>
      </sheetData>
      <sheetData sheetId="12675" refreshError="1"/>
      <sheetData sheetId="12676" refreshError="1"/>
      <sheetData sheetId="12677" refreshError="1"/>
      <sheetData sheetId="12678" refreshError="1"/>
      <sheetData sheetId="12679" refreshError="1"/>
      <sheetData sheetId="12680">
        <row r="9">
          <cell r="A9" t="str">
            <v>A</v>
          </cell>
        </row>
      </sheetData>
      <sheetData sheetId="12681">
        <row r="9">
          <cell r="A9" t="str">
            <v>A</v>
          </cell>
        </row>
      </sheetData>
      <sheetData sheetId="12682">
        <row r="9">
          <cell r="A9" t="str">
            <v>A</v>
          </cell>
        </row>
      </sheetData>
      <sheetData sheetId="12683">
        <row r="9">
          <cell r="A9" t="str">
            <v>A</v>
          </cell>
        </row>
      </sheetData>
      <sheetData sheetId="12684">
        <row r="9">
          <cell r="A9" t="str">
            <v>A</v>
          </cell>
        </row>
      </sheetData>
      <sheetData sheetId="12685">
        <row r="9">
          <cell r="A9" t="str">
            <v>A</v>
          </cell>
        </row>
      </sheetData>
      <sheetData sheetId="12686">
        <row r="9">
          <cell r="A9" t="str">
            <v>A</v>
          </cell>
        </row>
      </sheetData>
      <sheetData sheetId="12687">
        <row r="9">
          <cell r="A9" t="str">
            <v>A</v>
          </cell>
        </row>
      </sheetData>
      <sheetData sheetId="12688">
        <row r="9">
          <cell r="A9" t="str">
            <v>A</v>
          </cell>
        </row>
      </sheetData>
      <sheetData sheetId="12689">
        <row r="9">
          <cell r="A9" t="str">
            <v>A</v>
          </cell>
        </row>
      </sheetData>
      <sheetData sheetId="12690">
        <row r="9">
          <cell r="A9" t="str">
            <v>A</v>
          </cell>
        </row>
      </sheetData>
      <sheetData sheetId="12691">
        <row r="9">
          <cell r="A9" t="str">
            <v>A</v>
          </cell>
        </row>
      </sheetData>
      <sheetData sheetId="12692">
        <row r="9">
          <cell r="A9" t="str">
            <v>A</v>
          </cell>
        </row>
      </sheetData>
      <sheetData sheetId="12693">
        <row r="9">
          <cell r="A9" t="str">
            <v>A</v>
          </cell>
        </row>
      </sheetData>
      <sheetData sheetId="12694">
        <row r="9">
          <cell r="A9" t="str">
            <v>A</v>
          </cell>
        </row>
      </sheetData>
      <sheetData sheetId="12695">
        <row r="9">
          <cell r="A9" t="str">
            <v>A</v>
          </cell>
        </row>
      </sheetData>
      <sheetData sheetId="12696" refreshError="1"/>
      <sheetData sheetId="12697" refreshError="1"/>
      <sheetData sheetId="12698" refreshError="1"/>
      <sheetData sheetId="12699" refreshError="1"/>
      <sheetData sheetId="12700">
        <row r="9">
          <cell r="A9" t="str">
            <v>A</v>
          </cell>
        </row>
      </sheetData>
      <sheetData sheetId="12701">
        <row r="9">
          <cell r="A9" t="str">
            <v>A</v>
          </cell>
        </row>
      </sheetData>
      <sheetData sheetId="12702">
        <row r="9">
          <cell r="A9" t="str">
            <v>A</v>
          </cell>
        </row>
      </sheetData>
      <sheetData sheetId="12703">
        <row r="9">
          <cell r="A9" t="str">
            <v>A</v>
          </cell>
        </row>
      </sheetData>
      <sheetData sheetId="12704">
        <row r="9">
          <cell r="A9" t="str">
            <v>A</v>
          </cell>
        </row>
      </sheetData>
      <sheetData sheetId="12705">
        <row r="9">
          <cell r="A9" t="str">
            <v>A</v>
          </cell>
        </row>
      </sheetData>
      <sheetData sheetId="12706">
        <row r="9">
          <cell r="A9" t="str">
            <v>A</v>
          </cell>
        </row>
      </sheetData>
      <sheetData sheetId="12707">
        <row r="9">
          <cell r="A9" t="str">
            <v>A</v>
          </cell>
        </row>
      </sheetData>
      <sheetData sheetId="12708"/>
      <sheetData sheetId="12709" refreshError="1"/>
      <sheetData sheetId="12710" refreshError="1"/>
      <sheetData sheetId="12711" refreshError="1"/>
      <sheetData sheetId="12712" refreshError="1"/>
      <sheetData sheetId="12713" refreshError="1"/>
      <sheetData sheetId="12714" refreshError="1"/>
      <sheetData sheetId="12715">
        <row r="9">
          <cell r="A9" t="str">
            <v>A</v>
          </cell>
        </row>
      </sheetData>
      <sheetData sheetId="12716">
        <row r="9">
          <cell r="A9" t="str">
            <v>A</v>
          </cell>
        </row>
      </sheetData>
      <sheetData sheetId="12717" refreshError="1"/>
      <sheetData sheetId="12718" refreshError="1"/>
      <sheetData sheetId="12719">
        <row r="9">
          <cell r="A9" t="str">
            <v>A</v>
          </cell>
        </row>
      </sheetData>
      <sheetData sheetId="12720">
        <row r="9">
          <cell r="A9" t="str">
            <v>A</v>
          </cell>
        </row>
      </sheetData>
      <sheetData sheetId="12721">
        <row r="9">
          <cell r="A9" t="str">
            <v>A</v>
          </cell>
        </row>
      </sheetData>
      <sheetData sheetId="12722">
        <row r="9">
          <cell r="A9" t="str">
            <v>A</v>
          </cell>
        </row>
      </sheetData>
      <sheetData sheetId="12723">
        <row r="9">
          <cell r="A9" t="str">
            <v>A</v>
          </cell>
        </row>
      </sheetData>
      <sheetData sheetId="12724">
        <row r="9">
          <cell r="A9" t="str">
            <v>A</v>
          </cell>
        </row>
      </sheetData>
      <sheetData sheetId="12725">
        <row r="9">
          <cell r="A9" t="str">
            <v>A</v>
          </cell>
        </row>
      </sheetData>
      <sheetData sheetId="12726">
        <row r="9">
          <cell r="A9" t="str">
            <v>A</v>
          </cell>
        </row>
      </sheetData>
      <sheetData sheetId="12727">
        <row r="9">
          <cell r="A9" t="str">
            <v>A</v>
          </cell>
        </row>
      </sheetData>
      <sheetData sheetId="12728">
        <row r="9">
          <cell r="A9" t="str">
            <v>A</v>
          </cell>
        </row>
      </sheetData>
      <sheetData sheetId="12729">
        <row r="9">
          <cell r="A9" t="str">
            <v>A</v>
          </cell>
        </row>
      </sheetData>
      <sheetData sheetId="12730">
        <row r="9">
          <cell r="A9" t="str">
            <v>A</v>
          </cell>
        </row>
      </sheetData>
      <sheetData sheetId="12731">
        <row r="9">
          <cell r="A9" t="str">
            <v>A</v>
          </cell>
        </row>
      </sheetData>
      <sheetData sheetId="12732">
        <row r="9">
          <cell r="A9" t="str">
            <v>A</v>
          </cell>
        </row>
      </sheetData>
      <sheetData sheetId="12733">
        <row r="9">
          <cell r="A9" t="str">
            <v>A</v>
          </cell>
        </row>
      </sheetData>
      <sheetData sheetId="12734">
        <row r="9">
          <cell r="A9" t="str">
            <v>A</v>
          </cell>
        </row>
      </sheetData>
      <sheetData sheetId="12735">
        <row r="9">
          <cell r="A9" t="str">
            <v>A</v>
          </cell>
        </row>
      </sheetData>
      <sheetData sheetId="12736">
        <row r="9">
          <cell r="A9" t="str">
            <v>A</v>
          </cell>
        </row>
      </sheetData>
      <sheetData sheetId="12737"/>
      <sheetData sheetId="12738">
        <row r="9">
          <cell r="A9" t="str">
            <v>A</v>
          </cell>
        </row>
      </sheetData>
      <sheetData sheetId="12739">
        <row r="9">
          <cell r="A9" t="str">
            <v>A</v>
          </cell>
        </row>
      </sheetData>
      <sheetData sheetId="12740">
        <row r="9">
          <cell r="A9" t="str">
            <v>A</v>
          </cell>
        </row>
      </sheetData>
      <sheetData sheetId="12741">
        <row r="9">
          <cell r="A9" t="str">
            <v>A</v>
          </cell>
        </row>
      </sheetData>
      <sheetData sheetId="12742"/>
      <sheetData sheetId="12743"/>
      <sheetData sheetId="12744">
        <row r="9">
          <cell r="A9" t="str">
            <v>A</v>
          </cell>
        </row>
      </sheetData>
      <sheetData sheetId="12745">
        <row r="9">
          <cell r="A9" t="str">
            <v>A</v>
          </cell>
        </row>
      </sheetData>
      <sheetData sheetId="12746">
        <row r="9">
          <cell r="A9" t="str">
            <v>A</v>
          </cell>
        </row>
      </sheetData>
      <sheetData sheetId="12747">
        <row r="9">
          <cell r="A9" t="str">
            <v>A</v>
          </cell>
        </row>
      </sheetData>
      <sheetData sheetId="12748">
        <row r="9">
          <cell r="A9" t="str">
            <v>A</v>
          </cell>
        </row>
      </sheetData>
      <sheetData sheetId="12749">
        <row r="9">
          <cell r="A9" t="str">
            <v>A</v>
          </cell>
        </row>
      </sheetData>
      <sheetData sheetId="12750">
        <row r="9">
          <cell r="A9" t="str">
            <v>A</v>
          </cell>
        </row>
      </sheetData>
      <sheetData sheetId="12751">
        <row r="9">
          <cell r="A9" t="str">
            <v>A</v>
          </cell>
        </row>
      </sheetData>
      <sheetData sheetId="12752">
        <row r="9">
          <cell r="A9" t="str">
            <v>A</v>
          </cell>
        </row>
      </sheetData>
      <sheetData sheetId="12753">
        <row r="9">
          <cell r="A9" t="str">
            <v>A</v>
          </cell>
        </row>
      </sheetData>
      <sheetData sheetId="12754">
        <row r="9">
          <cell r="A9" t="str">
            <v>A</v>
          </cell>
        </row>
      </sheetData>
      <sheetData sheetId="12755"/>
      <sheetData sheetId="12756">
        <row r="9">
          <cell r="A9" t="str">
            <v>A</v>
          </cell>
        </row>
      </sheetData>
      <sheetData sheetId="12757">
        <row r="9">
          <cell r="A9" t="str">
            <v>A</v>
          </cell>
        </row>
      </sheetData>
      <sheetData sheetId="12758">
        <row r="9">
          <cell r="A9" t="str">
            <v>A</v>
          </cell>
        </row>
      </sheetData>
      <sheetData sheetId="12759" refreshError="1"/>
      <sheetData sheetId="12760">
        <row r="9">
          <cell r="A9" t="str">
            <v>A</v>
          </cell>
        </row>
      </sheetData>
      <sheetData sheetId="12761">
        <row r="9">
          <cell r="A9" t="str">
            <v>A</v>
          </cell>
        </row>
      </sheetData>
      <sheetData sheetId="12762">
        <row r="9">
          <cell r="A9" t="str">
            <v>A</v>
          </cell>
        </row>
      </sheetData>
      <sheetData sheetId="12763">
        <row r="9">
          <cell r="A9" t="str">
            <v>A</v>
          </cell>
        </row>
      </sheetData>
      <sheetData sheetId="12764">
        <row r="9">
          <cell r="A9" t="str">
            <v>A</v>
          </cell>
        </row>
      </sheetData>
      <sheetData sheetId="12765">
        <row r="9">
          <cell r="A9" t="str">
            <v>A</v>
          </cell>
        </row>
      </sheetData>
      <sheetData sheetId="12766">
        <row r="9">
          <cell r="A9" t="str">
            <v>A</v>
          </cell>
        </row>
      </sheetData>
      <sheetData sheetId="12767">
        <row r="9">
          <cell r="A9" t="str">
            <v>A</v>
          </cell>
        </row>
      </sheetData>
      <sheetData sheetId="12768">
        <row r="9">
          <cell r="A9" t="str">
            <v>A</v>
          </cell>
        </row>
      </sheetData>
      <sheetData sheetId="12769">
        <row r="9">
          <cell r="A9" t="str">
            <v>A</v>
          </cell>
        </row>
      </sheetData>
      <sheetData sheetId="12770">
        <row r="9">
          <cell r="A9" t="str">
            <v>A</v>
          </cell>
        </row>
      </sheetData>
      <sheetData sheetId="12771">
        <row r="9">
          <cell r="A9" t="str">
            <v>A</v>
          </cell>
        </row>
      </sheetData>
      <sheetData sheetId="12772">
        <row r="9">
          <cell r="A9" t="str">
            <v>A</v>
          </cell>
        </row>
      </sheetData>
      <sheetData sheetId="12773">
        <row r="9">
          <cell r="A9" t="str">
            <v>A</v>
          </cell>
        </row>
      </sheetData>
      <sheetData sheetId="12774">
        <row r="9">
          <cell r="A9" t="str">
            <v>A</v>
          </cell>
        </row>
      </sheetData>
      <sheetData sheetId="12775"/>
      <sheetData sheetId="12776"/>
      <sheetData sheetId="12777"/>
      <sheetData sheetId="12778"/>
      <sheetData sheetId="12779"/>
      <sheetData sheetId="12780">
        <row r="9">
          <cell r="A9" t="str">
            <v>A</v>
          </cell>
        </row>
      </sheetData>
      <sheetData sheetId="12781">
        <row r="9">
          <cell r="A9" t="str">
            <v>A</v>
          </cell>
        </row>
      </sheetData>
      <sheetData sheetId="12782">
        <row r="9">
          <cell r="A9" t="str">
            <v>A</v>
          </cell>
        </row>
      </sheetData>
      <sheetData sheetId="12783">
        <row r="9">
          <cell r="A9" t="str">
            <v>A</v>
          </cell>
        </row>
      </sheetData>
      <sheetData sheetId="12784">
        <row r="9">
          <cell r="A9" t="str">
            <v>A</v>
          </cell>
        </row>
      </sheetData>
      <sheetData sheetId="12785">
        <row r="9">
          <cell r="A9" t="str">
            <v>A</v>
          </cell>
        </row>
      </sheetData>
      <sheetData sheetId="12786">
        <row r="9">
          <cell r="A9" t="str">
            <v>A</v>
          </cell>
        </row>
      </sheetData>
      <sheetData sheetId="12787">
        <row r="9">
          <cell r="A9" t="str">
            <v>A</v>
          </cell>
        </row>
      </sheetData>
      <sheetData sheetId="12788">
        <row r="9">
          <cell r="A9" t="str">
            <v>A</v>
          </cell>
        </row>
      </sheetData>
      <sheetData sheetId="12789">
        <row r="9">
          <cell r="A9" t="str">
            <v>A</v>
          </cell>
        </row>
      </sheetData>
      <sheetData sheetId="12790">
        <row r="9">
          <cell r="A9" t="str">
            <v>A</v>
          </cell>
        </row>
      </sheetData>
      <sheetData sheetId="12791">
        <row r="9">
          <cell r="A9" t="str">
            <v>A</v>
          </cell>
        </row>
      </sheetData>
      <sheetData sheetId="12792">
        <row r="9">
          <cell r="A9" t="str">
            <v>A</v>
          </cell>
        </row>
      </sheetData>
      <sheetData sheetId="12793">
        <row r="9">
          <cell r="A9" t="str">
            <v>A</v>
          </cell>
        </row>
      </sheetData>
      <sheetData sheetId="12794">
        <row r="9">
          <cell r="A9" t="str">
            <v>A</v>
          </cell>
        </row>
      </sheetData>
      <sheetData sheetId="12795">
        <row r="9">
          <cell r="A9" t="str">
            <v>A</v>
          </cell>
        </row>
      </sheetData>
      <sheetData sheetId="12796">
        <row r="9">
          <cell r="A9" t="str">
            <v>A</v>
          </cell>
        </row>
      </sheetData>
      <sheetData sheetId="12797">
        <row r="9">
          <cell r="A9" t="str">
            <v>A</v>
          </cell>
        </row>
      </sheetData>
      <sheetData sheetId="12798">
        <row r="9">
          <cell r="A9" t="str">
            <v>A</v>
          </cell>
        </row>
      </sheetData>
      <sheetData sheetId="12799">
        <row r="9">
          <cell r="A9" t="str">
            <v>A</v>
          </cell>
        </row>
      </sheetData>
      <sheetData sheetId="12800">
        <row r="9">
          <cell r="A9" t="str">
            <v>A</v>
          </cell>
        </row>
      </sheetData>
      <sheetData sheetId="12801">
        <row r="9">
          <cell r="A9" t="str">
            <v>A</v>
          </cell>
        </row>
      </sheetData>
      <sheetData sheetId="12802">
        <row r="9">
          <cell r="A9" t="str">
            <v>A</v>
          </cell>
        </row>
      </sheetData>
      <sheetData sheetId="12803">
        <row r="9">
          <cell r="A9" t="str">
            <v>A</v>
          </cell>
        </row>
      </sheetData>
      <sheetData sheetId="12804">
        <row r="9">
          <cell r="A9" t="str">
            <v>A</v>
          </cell>
        </row>
      </sheetData>
      <sheetData sheetId="12805">
        <row r="9">
          <cell r="A9" t="str">
            <v>A</v>
          </cell>
        </row>
      </sheetData>
      <sheetData sheetId="12806"/>
      <sheetData sheetId="12807"/>
      <sheetData sheetId="12808">
        <row r="9">
          <cell r="A9" t="str">
            <v>A</v>
          </cell>
        </row>
      </sheetData>
      <sheetData sheetId="12809">
        <row r="9">
          <cell r="A9" t="str">
            <v>A</v>
          </cell>
        </row>
      </sheetData>
      <sheetData sheetId="12810">
        <row r="9">
          <cell r="A9" t="str">
            <v>A</v>
          </cell>
        </row>
      </sheetData>
      <sheetData sheetId="12811">
        <row r="9">
          <cell r="A9" t="str">
            <v>A</v>
          </cell>
        </row>
      </sheetData>
      <sheetData sheetId="12812">
        <row r="9">
          <cell r="A9" t="str">
            <v>A</v>
          </cell>
        </row>
      </sheetData>
      <sheetData sheetId="12813">
        <row r="9">
          <cell r="A9" t="str">
            <v>A</v>
          </cell>
        </row>
      </sheetData>
      <sheetData sheetId="12814">
        <row r="9">
          <cell r="A9" t="str">
            <v>A</v>
          </cell>
        </row>
      </sheetData>
      <sheetData sheetId="12815">
        <row r="9">
          <cell r="A9" t="str">
            <v>A</v>
          </cell>
        </row>
      </sheetData>
      <sheetData sheetId="12816">
        <row r="9">
          <cell r="A9" t="str">
            <v>A</v>
          </cell>
        </row>
      </sheetData>
      <sheetData sheetId="12817">
        <row r="9">
          <cell r="A9" t="str">
            <v>A</v>
          </cell>
        </row>
      </sheetData>
      <sheetData sheetId="12818">
        <row r="9">
          <cell r="A9" t="str">
            <v>A</v>
          </cell>
        </row>
      </sheetData>
      <sheetData sheetId="12819">
        <row r="9">
          <cell r="A9" t="str">
            <v>A</v>
          </cell>
        </row>
      </sheetData>
      <sheetData sheetId="12820">
        <row r="9">
          <cell r="A9" t="str">
            <v>A</v>
          </cell>
        </row>
      </sheetData>
      <sheetData sheetId="12821">
        <row r="9">
          <cell r="A9" t="str">
            <v>A</v>
          </cell>
        </row>
      </sheetData>
      <sheetData sheetId="12822">
        <row r="9">
          <cell r="A9" t="str">
            <v>A</v>
          </cell>
        </row>
      </sheetData>
      <sheetData sheetId="12823">
        <row r="9">
          <cell r="A9" t="str">
            <v>A</v>
          </cell>
        </row>
      </sheetData>
      <sheetData sheetId="12824">
        <row r="9">
          <cell r="A9" t="str">
            <v>A</v>
          </cell>
        </row>
      </sheetData>
      <sheetData sheetId="12825">
        <row r="9">
          <cell r="A9" t="str">
            <v>A</v>
          </cell>
        </row>
      </sheetData>
      <sheetData sheetId="12826" refreshError="1"/>
      <sheetData sheetId="12827" refreshError="1"/>
      <sheetData sheetId="12828" refreshError="1"/>
      <sheetData sheetId="12829" refreshError="1"/>
      <sheetData sheetId="12830" refreshError="1"/>
      <sheetData sheetId="12831" refreshError="1"/>
      <sheetData sheetId="12832" refreshError="1"/>
      <sheetData sheetId="12833" refreshError="1"/>
      <sheetData sheetId="12834" refreshError="1"/>
      <sheetData sheetId="12835" refreshError="1"/>
      <sheetData sheetId="12836" refreshError="1"/>
      <sheetData sheetId="12837" refreshError="1"/>
      <sheetData sheetId="12838">
        <row r="9">
          <cell r="A9" t="str">
            <v>A</v>
          </cell>
        </row>
      </sheetData>
      <sheetData sheetId="12839">
        <row r="9">
          <cell r="A9" t="str">
            <v>A</v>
          </cell>
        </row>
      </sheetData>
      <sheetData sheetId="12840">
        <row r="9">
          <cell r="A9" t="str">
            <v>A</v>
          </cell>
        </row>
      </sheetData>
      <sheetData sheetId="12841">
        <row r="9">
          <cell r="A9" t="str">
            <v>A</v>
          </cell>
        </row>
      </sheetData>
      <sheetData sheetId="12842">
        <row r="9">
          <cell r="A9" t="str">
            <v>A</v>
          </cell>
        </row>
      </sheetData>
      <sheetData sheetId="12843">
        <row r="9">
          <cell r="A9" t="str">
            <v>A</v>
          </cell>
        </row>
      </sheetData>
      <sheetData sheetId="12844">
        <row r="9">
          <cell r="A9" t="str">
            <v>A</v>
          </cell>
        </row>
      </sheetData>
      <sheetData sheetId="12845">
        <row r="9">
          <cell r="A9" t="str">
            <v>A</v>
          </cell>
        </row>
      </sheetData>
      <sheetData sheetId="12846">
        <row r="9">
          <cell r="A9" t="str">
            <v>A</v>
          </cell>
        </row>
      </sheetData>
      <sheetData sheetId="12847">
        <row r="9">
          <cell r="A9" t="str">
            <v>A</v>
          </cell>
        </row>
      </sheetData>
      <sheetData sheetId="12848">
        <row r="9">
          <cell r="A9" t="str">
            <v>A</v>
          </cell>
        </row>
      </sheetData>
      <sheetData sheetId="12849">
        <row r="9">
          <cell r="A9" t="str">
            <v>A</v>
          </cell>
        </row>
      </sheetData>
      <sheetData sheetId="12850">
        <row r="9">
          <cell r="A9" t="str">
            <v>A</v>
          </cell>
        </row>
      </sheetData>
      <sheetData sheetId="12851">
        <row r="9">
          <cell r="A9" t="str">
            <v>A</v>
          </cell>
        </row>
      </sheetData>
      <sheetData sheetId="12852">
        <row r="9">
          <cell r="A9" t="str">
            <v>A</v>
          </cell>
        </row>
      </sheetData>
      <sheetData sheetId="12853">
        <row r="9">
          <cell r="A9" t="str">
            <v>A</v>
          </cell>
        </row>
      </sheetData>
      <sheetData sheetId="12854">
        <row r="9">
          <cell r="A9" t="str">
            <v>A</v>
          </cell>
        </row>
      </sheetData>
      <sheetData sheetId="12855">
        <row r="9">
          <cell r="A9" t="str">
            <v>A</v>
          </cell>
        </row>
      </sheetData>
      <sheetData sheetId="12856">
        <row r="9">
          <cell r="A9" t="str">
            <v>A</v>
          </cell>
        </row>
      </sheetData>
      <sheetData sheetId="12857">
        <row r="9">
          <cell r="A9" t="str">
            <v>A</v>
          </cell>
        </row>
      </sheetData>
      <sheetData sheetId="12858">
        <row r="9">
          <cell r="A9" t="str">
            <v>A</v>
          </cell>
        </row>
      </sheetData>
      <sheetData sheetId="12859">
        <row r="9">
          <cell r="A9" t="str">
            <v>A</v>
          </cell>
        </row>
      </sheetData>
      <sheetData sheetId="12860">
        <row r="9">
          <cell r="A9" t="str">
            <v>A</v>
          </cell>
        </row>
      </sheetData>
      <sheetData sheetId="12861">
        <row r="9">
          <cell r="A9" t="str">
            <v>A</v>
          </cell>
        </row>
      </sheetData>
      <sheetData sheetId="12862">
        <row r="9">
          <cell r="A9" t="str">
            <v>A</v>
          </cell>
        </row>
      </sheetData>
      <sheetData sheetId="12863">
        <row r="9">
          <cell r="A9" t="str">
            <v>A</v>
          </cell>
        </row>
      </sheetData>
      <sheetData sheetId="12864">
        <row r="9">
          <cell r="A9" t="str">
            <v>A</v>
          </cell>
        </row>
      </sheetData>
      <sheetData sheetId="12865">
        <row r="9">
          <cell r="A9" t="str">
            <v>A</v>
          </cell>
        </row>
      </sheetData>
      <sheetData sheetId="12866">
        <row r="9">
          <cell r="A9" t="str">
            <v>A</v>
          </cell>
        </row>
      </sheetData>
      <sheetData sheetId="12867">
        <row r="9">
          <cell r="A9" t="str">
            <v>A</v>
          </cell>
        </row>
      </sheetData>
      <sheetData sheetId="12868">
        <row r="9">
          <cell r="A9" t="str">
            <v>A</v>
          </cell>
        </row>
      </sheetData>
      <sheetData sheetId="12869">
        <row r="9">
          <cell r="A9" t="str">
            <v>A</v>
          </cell>
        </row>
      </sheetData>
      <sheetData sheetId="12870">
        <row r="9">
          <cell r="A9" t="str">
            <v>A</v>
          </cell>
        </row>
      </sheetData>
      <sheetData sheetId="12871">
        <row r="9">
          <cell r="A9" t="str">
            <v>A</v>
          </cell>
        </row>
      </sheetData>
      <sheetData sheetId="12872">
        <row r="9">
          <cell r="A9" t="str">
            <v>A</v>
          </cell>
        </row>
      </sheetData>
      <sheetData sheetId="12873">
        <row r="9">
          <cell r="A9" t="str">
            <v>A</v>
          </cell>
        </row>
      </sheetData>
      <sheetData sheetId="12874">
        <row r="9">
          <cell r="A9" t="str">
            <v>A</v>
          </cell>
        </row>
      </sheetData>
      <sheetData sheetId="12875">
        <row r="9">
          <cell r="A9" t="str">
            <v>A</v>
          </cell>
        </row>
      </sheetData>
      <sheetData sheetId="12876">
        <row r="9">
          <cell r="A9" t="str">
            <v>A</v>
          </cell>
        </row>
      </sheetData>
      <sheetData sheetId="12877">
        <row r="9">
          <cell r="A9" t="str">
            <v>A</v>
          </cell>
        </row>
      </sheetData>
      <sheetData sheetId="12878">
        <row r="9">
          <cell r="A9" t="str">
            <v>A</v>
          </cell>
        </row>
      </sheetData>
      <sheetData sheetId="12879">
        <row r="9">
          <cell r="A9" t="str">
            <v>A</v>
          </cell>
        </row>
      </sheetData>
      <sheetData sheetId="12880">
        <row r="9">
          <cell r="A9" t="str">
            <v>A</v>
          </cell>
        </row>
      </sheetData>
      <sheetData sheetId="12881">
        <row r="9">
          <cell r="A9" t="str">
            <v>A</v>
          </cell>
        </row>
      </sheetData>
      <sheetData sheetId="12882">
        <row r="9">
          <cell r="A9" t="str">
            <v>A</v>
          </cell>
        </row>
      </sheetData>
      <sheetData sheetId="12883">
        <row r="9">
          <cell r="A9" t="str">
            <v>A</v>
          </cell>
        </row>
      </sheetData>
      <sheetData sheetId="12884">
        <row r="9">
          <cell r="A9" t="str">
            <v>A</v>
          </cell>
        </row>
      </sheetData>
      <sheetData sheetId="12885">
        <row r="9">
          <cell r="A9" t="str">
            <v>A</v>
          </cell>
        </row>
      </sheetData>
      <sheetData sheetId="12886">
        <row r="9">
          <cell r="A9" t="str">
            <v>A</v>
          </cell>
        </row>
      </sheetData>
      <sheetData sheetId="12887">
        <row r="9">
          <cell r="A9" t="str">
            <v>A</v>
          </cell>
        </row>
      </sheetData>
      <sheetData sheetId="12888">
        <row r="9">
          <cell r="A9" t="str">
            <v>A</v>
          </cell>
        </row>
      </sheetData>
      <sheetData sheetId="12889">
        <row r="9">
          <cell r="A9" t="str">
            <v>A</v>
          </cell>
        </row>
      </sheetData>
      <sheetData sheetId="12890">
        <row r="9">
          <cell r="A9" t="str">
            <v>A</v>
          </cell>
        </row>
      </sheetData>
      <sheetData sheetId="12891">
        <row r="9">
          <cell r="A9" t="str">
            <v>A</v>
          </cell>
        </row>
      </sheetData>
      <sheetData sheetId="12892">
        <row r="9">
          <cell r="A9" t="str">
            <v>A</v>
          </cell>
        </row>
      </sheetData>
      <sheetData sheetId="12893">
        <row r="9">
          <cell r="A9" t="str">
            <v>A</v>
          </cell>
        </row>
      </sheetData>
      <sheetData sheetId="12894">
        <row r="9">
          <cell r="A9" t="str">
            <v>A</v>
          </cell>
        </row>
      </sheetData>
      <sheetData sheetId="12895">
        <row r="9">
          <cell r="A9" t="str">
            <v>A</v>
          </cell>
        </row>
      </sheetData>
      <sheetData sheetId="12896">
        <row r="9">
          <cell r="A9" t="str">
            <v>A</v>
          </cell>
        </row>
      </sheetData>
      <sheetData sheetId="12897">
        <row r="9">
          <cell r="A9" t="str">
            <v>A</v>
          </cell>
        </row>
      </sheetData>
      <sheetData sheetId="12898">
        <row r="9">
          <cell r="A9" t="str">
            <v>A</v>
          </cell>
        </row>
      </sheetData>
      <sheetData sheetId="12899" refreshError="1"/>
      <sheetData sheetId="12900">
        <row r="9">
          <cell r="A9" t="str">
            <v>A</v>
          </cell>
        </row>
      </sheetData>
      <sheetData sheetId="12901" refreshError="1"/>
      <sheetData sheetId="12902" refreshError="1"/>
      <sheetData sheetId="12903" refreshError="1"/>
      <sheetData sheetId="12904" refreshError="1"/>
      <sheetData sheetId="12905">
        <row r="9">
          <cell r="A9" t="str">
            <v>A</v>
          </cell>
        </row>
      </sheetData>
      <sheetData sheetId="12906" refreshError="1"/>
      <sheetData sheetId="12907" refreshError="1"/>
      <sheetData sheetId="12908" refreshError="1"/>
      <sheetData sheetId="12909" refreshError="1"/>
      <sheetData sheetId="12910" refreshError="1"/>
      <sheetData sheetId="12911" refreshError="1"/>
      <sheetData sheetId="12912" refreshError="1"/>
      <sheetData sheetId="12913" refreshError="1"/>
      <sheetData sheetId="12914" refreshError="1"/>
      <sheetData sheetId="12915" refreshError="1"/>
      <sheetData sheetId="12916" refreshError="1"/>
      <sheetData sheetId="12917" refreshError="1"/>
      <sheetData sheetId="12918" refreshError="1"/>
      <sheetData sheetId="12919" refreshError="1"/>
      <sheetData sheetId="12920">
        <row r="9">
          <cell r="A9" t="str">
            <v>A</v>
          </cell>
        </row>
      </sheetData>
      <sheetData sheetId="12921">
        <row r="9">
          <cell r="A9" t="str">
            <v>A</v>
          </cell>
        </row>
      </sheetData>
      <sheetData sheetId="12922">
        <row r="9">
          <cell r="A9" t="str">
            <v>A</v>
          </cell>
        </row>
      </sheetData>
      <sheetData sheetId="12923" refreshError="1"/>
      <sheetData sheetId="12924" refreshError="1"/>
      <sheetData sheetId="12925" refreshError="1"/>
      <sheetData sheetId="12926" refreshError="1"/>
      <sheetData sheetId="12927" refreshError="1"/>
      <sheetData sheetId="12928" refreshError="1"/>
      <sheetData sheetId="12929" refreshError="1"/>
      <sheetData sheetId="12930" refreshError="1"/>
      <sheetData sheetId="12931" refreshError="1"/>
      <sheetData sheetId="12932" refreshError="1"/>
      <sheetData sheetId="12933" refreshError="1"/>
      <sheetData sheetId="12934" refreshError="1"/>
      <sheetData sheetId="12935" refreshError="1"/>
      <sheetData sheetId="12936" refreshError="1"/>
      <sheetData sheetId="12937" refreshError="1"/>
      <sheetData sheetId="12938" refreshError="1"/>
      <sheetData sheetId="12939" refreshError="1"/>
      <sheetData sheetId="12940" refreshError="1"/>
      <sheetData sheetId="12941" refreshError="1"/>
      <sheetData sheetId="12942" refreshError="1"/>
      <sheetData sheetId="12943" refreshError="1"/>
      <sheetData sheetId="12944" refreshError="1"/>
      <sheetData sheetId="12945" refreshError="1"/>
      <sheetData sheetId="12946" refreshError="1"/>
      <sheetData sheetId="12947" refreshError="1"/>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ow r="9">
          <cell r="A9" t="str">
            <v>A</v>
          </cell>
        </row>
      </sheetData>
      <sheetData sheetId="13000">
        <row r="9">
          <cell r="A9" t="str">
            <v>A</v>
          </cell>
        </row>
      </sheetData>
      <sheetData sheetId="13001">
        <row r="9">
          <cell r="A9" t="str">
            <v>A</v>
          </cell>
        </row>
      </sheetData>
      <sheetData sheetId="13002">
        <row r="9">
          <cell r="A9" t="str">
            <v>A</v>
          </cell>
        </row>
      </sheetData>
      <sheetData sheetId="13003">
        <row r="9">
          <cell r="A9" t="str">
            <v>A</v>
          </cell>
        </row>
      </sheetData>
      <sheetData sheetId="13004">
        <row r="9">
          <cell r="A9" t="str">
            <v>A</v>
          </cell>
        </row>
      </sheetData>
      <sheetData sheetId="13005">
        <row r="9">
          <cell r="A9" t="str">
            <v>A</v>
          </cell>
        </row>
      </sheetData>
      <sheetData sheetId="13006">
        <row r="9">
          <cell r="A9" t="str">
            <v>A</v>
          </cell>
        </row>
      </sheetData>
      <sheetData sheetId="13007">
        <row r="9">
          <cell r="A9" t="str">
            <v>A</v>
          </cell>
        </row>
      </sheetData>
      <sheetData sheetId="13008">
        <row r="9">
          <cell r="A9" t="str">
            <v>A</v>
          </cell>
        </row>
      </sheetData>
      <sheetData sheetId="13009" refreshError="1"/>
      <sheetData sheetId="13010">
        <row r="9">
          <cell r="A9" t="str">
            <v>A</v>
          </cell>
        </row>
      </sheetData>
      <sheetData sheetId="13011">
        <row r="9">
          <cell r="A9" t="str">
            <v>A</v>
          </cell>
        </row>
      </sheetData>
      <sheetData sheetId="13012">
        <row r="9">
          <cell r="A9" t="str">
            <v>A</v>
          </cell>
        </row>
      </sheetData>
      <sheetData sheetId="13013" refreshError="1"/>
      <sheetData sheetId="13014">
        <row r="9">
          <cell r="A9" t="str">
            <v>A</v>
          </cell>
        </row>
      </sheetData>
      <sheetData sheetId="13015">
        <row r="9">
          <cell r="A9" t="str">
            <v>A</v>
          </cell>
        </row>
      </sheetData>
      <sheetData sheetId="13016">
        <row r="9">
          <cell r="A9" t="str">
            <v>A</v>
          </cell>
        </row>
      </sheetData>
      <sheetData sheetId="13017">
        <row r="9">
          <cell r="A9" t="str">
            <v>A</v>
          </cell>
        </row>
      </sheetData>
      <sheetData sheetId="13018">
        <row r="9">
          <cell r="A9" t="str">
            <v>A</v>
          </cell>
        </row>
      </sheetData>
      <sheetData sheetId="13019">
        <row r="9">
          <cell r="A9" t="str">
            <v>A</v>
          </cell>
        </row>
      </sheetData>
      <sheetData sheetId="13020">
        <row r="9">
          <cell r="A9" t="str">
            <v>A</v>
          </cell>
        </row>
      </sheetData>
      <sheetData sheetId="13021">
        <row r="9">
          <cell r="A9" t="str">
            <v>A</v>
          </cell>
        </row>
      </sheetData>
      <sheetData sheetId="13022">
        <row r="9">
          <cell r="A9" t="str">
            <v>A</v>
          </cell>
        </row>
      </sheetData>
      <sheetData sheetId="13023">
        <row r="9">
          <cell r="A9" t="str">
            <v>A</v>
          </cell>
        </row>
      </sheetData>
      <sheetData sheetId="13024">
        <row r="9">
          <cell r="A9" t="str">
            <v>A</v>
          </cell>
        </row>
      </sheetData>
      <sheetData sheetId="13025" refreshError="1"/>
      <sheetData sheetId="13026" refreshError="1"/>
      <sheetData sheetId="13027" refreshError="1"/>
      <sheetData sheetId="13028" refreshError="1"/>
      <sheetData sheetId="13029" refreshError="1"/>
      <sheetData sheetId="13030" refreshError="1"/>
      <sheetData sheetId="13031">
        <row r="9">
          <cell r="A9" t="str">
            <v>A</v>
          </cell>
        </row>
      </sheetData>
      <sheetData sheetId="13032">
        <row r="9">
          <cell r="A9" t="str">
            <v>A</v>
          </cell>
        </row>
      </sheetData>
      <sheetData sheetId="13033">
        <row r="9">
          <cell r="A9" t="str">
            <v>A</v>
          </cell>
        </row>
      </sheetData>
      <sheetData sheetId="13034">
        <row r="9">
          <cell r="A9" t="str">
            <v>A</v>
          </cell>
        </row>
      </sheetData>
      <sheetData sheetId="13035" refreshError="1"/>
      <sheetData sheetId="13036" refreshError="1"/>
      <sheetData sheetId="13037">
        <row r="9">
          <cell r="A9" t="str">
            <v>A</v>
          </cell>
        </row>
      </sheetData>
      <sheetData sheetId="13038">
        <row r="9">
          <cell r="A9" t="str">
            <v>A</v>
          </cell>
        </row>
      </sheetData>
      <sheetData sheetId="13039">
        <row r="9">
          <cell r="A9" t="str">
            <v>A</v>
          </cell>
        </row>
      </sheetData>
      <sheetData sheetId="13040" refreshError="1"/>
      <sheetData sheetId="13041" refreshError="1"/>
      <sheetData sheetId="13042" refreshError="1"/>
      <sheetData sheetId="13043" refreshError="1"/>
      <sheetData sheetId="13044">
        <row r="9">
          <cell r="A9" t="str">
            <v>A</v>
          </cell>
        </row>
      </sheetData>
      <sheetData sheetId="13045">
        <row r="9">
          <cell r="A9" t="str">
            <v>A</v>
          </cell>
        </row>
      </sheetData>
      <sheetData sheetId="13046">
        <row r="9">
          <cell r="A9" t="str">
            <v>A</v>
          </cell>
        </row>
      </sheetData>
      <sheetData sheetId="13047">
        <row r="9">
          <cell r="A9" t="str">
            <v>A</v>
          </cell>
        </row>
      </sheetData>
      <sheetData sheetId="13048">
        <row r="9">
          <cell r="A9" t="str">
            <v>A</v>
          </cell>
        </row>
      </sheetData>
      <sheetData sheetId="13049">
        <row r="9">
          <cell r="A9" t="str">
            <v>A</v>
          </cell>
        </row>
      </sheetData>
      <sheetData sheetId="13050">
        <row r="9">
          <cell r="A9" t="str">
            <v>A</v>
          </cell>
        </row>
      </sheetData>
      <sheetData sheetId="13051" refreshError="1"/>
      <sheetData sheetId="13052">
        <row r="9">
          <cell r="A9" t="str">
            <v>A</v>
          </cell>
        </row>
      </sheetData>
      <sheetData sheetId="13053">
        <row r="9">
          <cell r="A9" t="str">
            <v>A</v>
          </cell>
        </row>
      </sheetData>
      <sheetData sheetId="13054">
        <row r="9">
          <cell r="A9" t="str">
            <v>A</v>
          </cell>
        </row>
      </sheetData>
      <sheetData sheetId="13055">
        <row r="9">
          <cell r="A9" t="str">
            <v>A</v>
          </cell>
        </row>
      </sheetData>
      <sheetData sheetId="13056">
        <row r="9">
          <cell r="A9" t="str">
            <v>A</v>
          </cell>
        </row>
      </sheetData>
      <sheetData sheetId="13057">
        <row r="9">
          <cell r="A9" t="str">
            <v>A</v>
          </cell>
        </row>
      </sheetData>
      <sheetData sheetId="13058">
        <row r="9">
          <cell r="A9" t="str">
            <v>A</v>
          </cell>
        </row>
      </sheetData>
      <sheetData sheetId="13059">
        <row r="9">
          <cell r="A9" t="str">
            <v>A</v>
          </cell>
        </row>
      </sheetData>
      <sheetData sheetId="13060">
        <row r="9">
          <cell r="A9" t="str">
            <v>A</v>
          </cell>
        </row>
      </sheetData>
      <sheetData sheetId="13061">
        <row r="9">
          <cell r="A9" t="str">
            <v>A</v>
          </cell>
        </row>
      </sheetData>
      <sheetData sheetId="13062">
        <row r="9">
          <cell r="A9" t="str">
            <v>A</v>
          </cell>
        </row>
      </sheetData>
      <sheetData sheetId="13063">
        <row r="9">
          <cell r="A9" t="str">
            <v>A</v>
          </cell>
        </row>
      </sheetData>
      <sheetData sheetId="13064">
        <row r="9">
          <cell r="A9" t="str">
            <v>A</v>
          </cell>
        </row>
      </sheetData>
      <sheetData sheetId="13065">
        <row r="9">
          <cell r="A9" t="str">
            <v>A</v>
          </cell>
        </row>
      </sheetData>
      <sheetData sheetId="13066" refreshError="1"/>
      <sheetData sheetId="13067" refreshError="1"/>
      <sheetData sheetId="13068">
        <row r="9">
          <cell r="A9" t="str">
            <v>A</v>
          </cell>
        </row>
      </sheetData>
      <sheetData sheetId="13069">
        <row r="9">
          <cell r="A9" t="str">
            <v>A</v>
          </cell>
        </row>
      </sheetData>
      <sheetData sheetId="13070">
        <row r="9">
          <cell r="A9" t="str">
            <v>A</v>
          </cell>
        </row>
      </sheetData>
      <sheetData sheetId="13071">
        <row r="9">
          <cell r="A9" t="str">
            <v>A</v>
          </cell>
        </row>
      </sheetData>
      <sheetData sheetId="13072">
        <row r="9">
          <cell r="A9" t="str">
            <v>A</v>
          </cell>
        </row>
      </sheetData>
      <sheetData sheetId="13073">
        <row r="9">
          <cell r="A9" t="str">
            <v>A</v>
          </cell>
        </row>
      </sheetData>
      <sheetData sheetId="13074">
        <row r="9">
          <cell r="A9" t="str">
            <v>A</v>
          </cell>
        </row>
      </sheetData>
      <sheetData sheetId="13075">
        <row r="9">
          <cell r="A9" t="str">
            <v>A</v>
          </cell>
        </row>
      </sheetData>
      <sheetData sheetId="13076">
        <row r="9">
          <cell r="A9" t="str">
            <v>A</v>
          </cell>
        </row>
      </sheetData>
      <sheetData sheetId="13077">
        <row r="9">
          <cell r="A9" t="str">
            <v>A</v>
          </cell>
        </row>
      </sheetData>
      <sheetData sheetId="13078">
        <row r="9">
          <cell r="A9" t="str">
            <v>A</v>
          </cell>
        </row>
      </sheetData>
      <sheetData sheetId="13079">
        <row r="9">
          <cell r="A9" t="str">
            <v>A</v>
          </cell>
        </row>
      </sheetData>
      <sheetData sheetId="13080" refreshError="1"/>
      <sheetData sheetId="13081">
        <row r="9">
          <cell r="A9" t="str">
            <v>A</v>
          </cell>
        </row>
      </sheetData>
      <sheetData sheetId="13082">
        <row r="9">
          <cell r="A9" t="str">
            <v>A</v>
          </cell>
        </row>
      </sheetData>
      <sheetData sheetId="13083">
        <row r="9">
          <cell r="A9" t="str">
            <v>A</v>
          </cell>
        </row>
      </sheetData>
      <sheetData sheetId="13084">
        <row r="9">
          <cell r="A9" t="str">
            <v>A</v>
          </cell>
        </row>
      </sheetData>
      <sheetData sheetId="13085">
        <row r="9">
          <cell r="A9" t="str">
            <v>A</v>
          </cell>
        </row>
      </sheetData>
      <sheetData sheetId="13086">
        <row r="9">
          <cell r="A9" t="str">
            <v>A</v>
          </cell>
        </row>
      </sheetData>
      <sheetData sheetId="13087">
        <row r="9">
          <cell r="A9" t="str">
            <v>A</v>
          </cell>
        </row>
      </sheetData>
      <sheetData sheetId="13088">
        <row r="9">
          <cell r="A9" t="str">
            <v>A</v>
          </cell>
        </row>
      </sheetData>
      <sheetData sheetId="13089">
        <row r="9">
          <cell r="A9" t="str">
            <v>A</v>
          </cell>
        </row>
      </sheetData>
      <sheetData sheetId="13090">
        <row r="9">
          <cell r="A9" t="str">
            <v>A</v>
          </cell>
        </row>
      </sheetData>
      <sheetData sheetId="13091">
        <row r="9">
          <cell r="A9" t="str">
            <v>A</v>
          </cell>
        </row>
      </sheetData>
      <sheetData sheetId="13092">
        <row r="9">
          <cell r="A9" t="str">
            <v>A</v>
          </cell>
        </row>
      </sheetData>
      <sheetData sheetId="13093">
        <row r="9">
          <cell r="A9" t="str">
            <v>A</v>
          </cell>
        </row>
      </sheetData>
      <sheetData sheetId="13094" refreshError="1"/>
      <sheetData sheetId="13095" refreshError="1"/>
      <sheetData sheetId="13096" refreshError="1"/>
      <sheetData sheetId="13097" refreshError="1"/>
      <sheetData sheetId="13098" refreshError="1"/>
      <sheetData sheetId="13099">
        <row r="9">
          <cell r="A9" t="str">
            <v>A</v>
          </cell>
        </row>
      </sheetData>
      <sheetData sheetId="13100">
        <row r="9">
          <cell r="A9" t="str">
            <v>A</v>
          </cell>
        </row>
      </sheetData>
      <sheetData sheetId="13101">
        <row r="9">
          <cell r="A9" t="str">
            <v>A</v>
          </cell>
        </row>
      </sheetData>
      <sheetData sheetId="13102">
        <row r="9">
          <cell r="A9" t="str">
            <v>A</v>
          </cell>
        </row>
      </sheetData>
      <sheetData sheetId="13103">
        <row r="9">
          <cell r="A9" t="str">
            <v>A</v>
          </cell>
        </row>
      </sheetData>
      <sheetData sheetId="13104">
        <row r="9">
          <cell r="A9" t="str">
            <v>A</v>
          </cell>
        </row>
      </sheetData>
      <sheetData sheetId="13105">
        <row r="9">
          <cell r="A9" t="str">
            <v>A</v>
          </cell>
        </row>
      </sheetData>
      <sheetData sheetId="13106">
        <row r="9">
          <cell r="A9" t="str">
            <v>A</v>
          </cell>
        </row>
      </sheetData>
      <sheetData sheetId="13107">
        <row r="9">
          <cell r="A9" t="str">
            <v>A</v>
          </cell>
        </row>
      </sheetData>
      <sheetData sheetId="13108">
        <row r="9">
          <cell r="A9" t="str">
            <v>A</v>
          </cell>
        </row>
      </sheetData>
      <sheetData sheetId="13109">
        <row r="9">
          <cell r="A9" t="str">
            <v>A</v>
          </cell>
        </row>
      </sheetData>
      <sheetData sheetId="13110">
        <row r="9">
          <cell r="A9" t="str">
            <v>A</v>
          </cell>
        </row>
      </sheetData>
      <sheetData sheetId="13111">
        <row r="9">
          <cell r="A9" t="str">
            <v>A</v>
          </cell>
        </row>
      </sheetData>
      <sheetData sheetId="13112">
        <row r="9">
          <cell r="A9" t="str">
            <v>A</v>
          </cell>
        </row>
      </sheetData>
      <sheetData sheetId="13113">
        <row r="9">
          <cell r="A9" t="str">
            <v>A</v>
          </cell>
        </row>
      </sheetData>
      <sheetData sheetId="13114">
        <row r="9">
          <cell r="A9" t="str">
            <v>A</v>
          </cell>
        </row>
      </sheetData>
      <sheetData sheetId="13115">
        <row r="9">
          <cell r="A9" t="str">
            <v>A</v>
          </cell>
        </row>
      </sheetData>
      <sheetData sheetId="13116">
        <row r="9">
          <cell r="A9" t="str">
            <v>A</v>
          </cell>
        </row>
      </sheetData>
      <sheetData sheetId="13117">
        <row r="9">
          <cell r="A9" t="str">
            <v>A</v>
          </cell>
        </row>
      </sheetData>
      <sheetData sheetId="13118">
        <row r="9">
          <cell r="A9" t="str">
            <v>A</v>
          </cell>
        </row>
      </sheetData>
      <sheetData sheetId="13119">
        <row r="9">
          <cell r="A9" t="str">
            <v>A</v>
          </cell>
        </row>
      </sheetData>
      <sheetData sheetId="13120">
        <row r="9">
          <cell r="A9" t="str">
            <v>A</v>
          </cell>
        </row>
      </sheetData>
      <sheetData sheetId="13121">
        <row r="9">
          <cell r="A9" t="str">
            <v>A</v>
          </cell>
        </row>
      </sheetData>
      <sheetData sheetId="13122">
        <row r="9">
          <cell r="A9" t="str">
            <v>A</v>
          </cell>
        </row>
      </sheetData>
      <sheetData sheetId="13123">
        <row r="9">
          <cell r="A9" t="str">
            <v>A</v>
          </cell>
        </row>
      </sheetData>
      <sheetData sheetId="13124">
        <row r="9">
          <cell r="A9" t="str">
            <v>A</v>
          </cell>
        </row>
      </sheetData>
      <sheetData sheetId="13125">
        <row r="9">
          <cell r="A9" t="str">
            <v>A</v>
          </cell>
        </row>
      </sheetData>
      <sheetData sheetId="13126">
        <row r="9">
          <cell r="A9" t="str">
            <v>A</v>
          </cell>
        </row>
      </sheetData>
      <sheetData sheetId="13127">
        <row r="9">
          <cell r="A9" t="str">
            <v>A</v>
          </cell>
        </row>
      </sheetData>
      <sheetData sheetId="13128">
        <row r="9">
          <cell r="A9" t="str">
            <v>A</v>
          </cell>
        </row>
      </sheetData>
      <sheetData sheetId="13129">
        <row r="9">
          <cell r="A9" t="str">
            <v>A</v>
          </cell>
        </row>
      </sheetData>
      <sheetData sheetId="13130">
        <row r="9">
          <cell r="A9" t="str">
            <v>A</v>
          </cell>
        </row>
      </sheetData>
      <sheetData sheetId="13131">
        <row r="9">
          <cell r="A9" t="str">
            <v>A</v>
          </cell>
        </row>
      </sheetData>
      <sheetData sheetId="13132">
        <row r="9">
          <cell r="A9" t="str">
            <v>A</v>
          </cell>
        </row>
      </sheetData>
      <sheetData sheetId="13133">
        <row r="9">
          <cell r="A9" t="str">
            <v>A</v>
          </cell>
        </row>
      </sheetData>
      <sheetData sheetId="13134">
        <row r="9">
          <cell r="A9" t="str">
            <v>A</v>
          </cell>
        </row>
      </sheetData>
      <sheetData sheetId="13135">
        <row r="9">
          <cell r="A9" t="str">
            <v>A</v>
          </cell>
        </row>
      </sheetData>
      <sheetData sheetId="13136">
        <row r="9">
          <cell r="A9" t="str">
            <v>A</v>
          </cell>
        </row>
      </sheetData>
      <sheetData sheetId="13137">
        <row r="9">
          <cell r="A9" t="str">
            <v>A</v>
          </cell>
        </row>
      </sheetData>
      <sheetData sheetId="13138">
        <row r="9">
          <cell r="A9" t="str">
            <v>A</v>
          </cell>
        </row>
      </sheetData>
      <sheetData sheetId="13139">
        <row r="9">
          <cell r="A9" t="str">
            <v>A</v>
          </cell>
        </row>
      </sheetData>
      <sheetData sheetId="13140">
        <row r="9">
          <cell r="A9" t="str">
            <v>A</v>
          </cell>
        </row>
      </sheetData>
      <sheetData sheetId="13141">
        <row r="9">
          <cell r="A9" t="str">
            <v>A</v>
          </cell>
        </row>
      </sheetData>
      <sheetData sheetId="13142">
        <row r="9">
          <cell r="A9" t="str">
            <v>A</v>
          </cell>
        </row>
      </sheetData>
      <sheetData sheetId="13143">
        <row r="9">
          <cell r="A9" t="str">
            <v>A</v>
          </cell>
        </row>
      </sheetData>
      <sheetData sheetId="13144">
        <row r="9">
          <cell r="A9" t="str">
            <v>A</v>
          </cell>
        </row>
      </sheetData>
      <sheetData sheetId="13145">
        <row r="9">
          <cell r="A9" t="str">
            <v>A</v>
          </cell>
        </row>
      </sheetData>
      <sheetData sheetId="13146">
        <row r="9">
          <cell r="A9" t="str">
            <v>A</v>
          </cell>
        </row>
      </sheetData>
      <sheetData sheetId="13147">
        <row r="9">
          <cell r="A9" t="str">
            <v>A</v>
          </cell>
        </row>
      </sheetData>
      <sheetData sheetId="13148">
        <row r="9">
          <cell r="A9" t="str">
            <v>A</v>
          </cell>
        </row>
      </sheetData>
      <sheetData sheetId="13149">
        <row r="9">
          <cell r="A9" t="str">
            <v>A</v>
          </cell>
        </row>
      </sheetData>
      <sheetData sheetId="13150">
        <row r="9">
          <cell r="A9" t="str">
            <v>A</v>
          </cell>
        </row>
      </sheetData>
      <sheetData sheetId="13151">
        <row r="9">
          <cell r="A9" t="str">
            <v>A</v>
          </cell>
        </row>
      </sheetData>
      <sheetData sheetId="13152">
        <row r="9">
          <cell r="A9" t="str">
            <v>A</v>
          </cell>
        </row>
      </sheetData>
      <sheetData sheetId="13153">
        <row r="9">
          <cell r="A9" t="str">
            <v>A</v>
          </cell>
        </row>
      </sheetData>
      <sheetData sheetId="13154">
        <row r="9">
          <cell r="A9" t="str">
            <v>A</v>
          </cell>
        </row>
      </sheetData>
      <sheetData sheetId="13155">
        <row r="9">
          <cell r="A9" t="str">
            <v>A</v>
          </cell>
        </row>
      </sheetData>
      <sheetData sheetId="13156">
        <row r="9">
          <cell r="A9" t="str">
            <v>A</v>
          </cell>
        </row>
      </sheetData>
      <sheetData sheetId="13157">
        <row r="9">
          <cell r="A9" t="str">
            <v>A</v>
          </cell>
        </row>
      </sheetData>
      <sheetData sheetId="13158">
        <row r="9">
          <cell r="A9" t="str">
            <v>A</v>
          </cell>
        </row>
      </sheetData>
      <sheetData sheetId="13159">
        <row r="9">
          <cell r="A9" t="str">
            <v>A</v>
          </cell>
        </row>
      </sheetData>
      <sheetData sheetId="13160">
        <row r="9">
          <cell r="A9" t="str">
            <v>A</v>
          </cell>
        </row>
      </sheetData>
      <sheetData sheetId="13161">
        <row r="9">
          <cell r="A9" t="str">
            <v>A</v>
          </cell>
        </row>
      </sheetData>
      <sheetData sheetId="13162">
        <row r="9">
          <cell r="A9" t="str">
            <v>A</v>
          </cell>
        </row>
      </sheetData>
      <sheetData sheetId="13163">
        <row r="9">
          <cell r="A9" t="str">
            <v>A</v>
          </cell>
        </row>
      </sheetData>
      <sheetData sheetId="13164">
        <row r="9">
          <cell r="A9" t="str">
            <v>A</v>
          </cell>
        </row>
      </sheetData>
      <sheetData sheetId="13165">
        <row r="9">
          <cell r="A9" t="str">
            <v>A</v>
          </cell>
        </row>
      </sheetData>
      <sheetData sheetId="13166">
        <row r="9">
          <cell r="A9" t="str">
            <v>A</v>
          </cell>
        </row>
      </sheetData>
      <sheetData sheetId="13167">
        <row r="9">
          <cell r="A9" t="str">
            <v>A</v>
          </cell>
        </row>
      </sheetData>
      <sheetData sheetId="13168">
        <row r="9">
          <cell r="A9" t="str">
            <v>A</v>
          </cell>
        </row>
      </sheetData>
      <sheetData sheetId="13169">
        <row r="9">
          <cell r="A9" t="str">
            <v>A</v>
          </cell>
        </row>
      </sheetData>
      <sheetData sheetId="13170">
        <row r="9">
          <cell r="A9" t="str">
            <v>A</v>
          </cell>
        </row>
      </sheetData>
      <sheetData sheetId="13171">
        <row r="9">
          <cell r="A9" t="str">
            <v>A</v>
          </cell>
        </row>
      </sheetData>
      <sheetData sheetId="13172">
        <row r="9">
          <cell r="A9" t="str">
            <v>A</v>
          </cell>
        </row>
      </sheetData>
      <sheetData sheetId="13173">
        <row r="9">
          <cell r="A9" t="str">
            <v>A</v>
          </cell>
        </row>
      </sheetData>
      <sheetData sheetId="13174" refreshError="1"/>
      <sheetData sheetId="13175">
        <row r="9">
          <cell r="A9" t="str">
            <v>A</v>
          </cell>
        </row>
      </sheetData>
      <sheetData sheetId="13176" refreshError="1"/>
      <sheetData sheetId="13177" refreshError="1"/>
      <sheetData sheetId="13178">
        <row r="9">
          <cell r="A9" t="str">
            <v>A</v>
          </cell>
        </row>
      </sheetData>
      <sheetData sheetId="13179"/>
      <sheetData sheetId="13180"/>
      <sheetData sheetId="13181">
        <row r="9">
          <cell r="A9" t="str">
            <v>A</v>
          </cell>
        </row>
      </sheetData>
      <sheetData sheetId="13182">
        <row r="9">
          <cell r="A9" t="str">
            <v>A</v>
          </cell>
        </row>
      </sheetData>
      <sheetData sheetId="13183">
        <row r="9">
          <cell r="A9" t="str">
            <v>A</v>
          </cell>
        </row>
      </sheetData>
      <sheetData sheetId="13184">
        <row r="9">
          <cell r="A9" t="str">
            <v>A</v>
          </cell>
        </row>
      </sheetData>
      <sheetData sheetId="13185">
        <row r="9">
          <cell r="A9" t="str">
            <v>A</v>
          </cell>
        </row>
      </sheetData>
      <sheetData sheetId="13186">
        <row r="9">
          <cell r="A9" t="str">
            <v>A</v>
          </cell>
        </row>
      </sheetData>
      <sheetData sheetId="13187">
        <row r="9">
          <cell r="A9" t="str">
            <v>A</v>
          </cell>
        </row>
      </sheetData>
      <sheetData sheetId="13188" refreshError="1"/>
      <sheetData sheetId="13189" refreshError="1"/>
      <sheetData sheetId="13190" refreshError="1"/>
      <sheetData sheetId="13191" refreshError="1"/>
      <sheetData sheetId="13192" refreshError="1"/>
      <sheetData sheetId="13193" refreshError="1"/>
      <sheetData sheetId="13194" refreshError="1"/>
      <sheetData sheetId="13195" refreshError="1"/>
      <sheetData sheetId="13196" refreshError="1"/>
      <sheetData sheetId="13197" refreshError="1"/>
      <sheetData sheetId="13198" refreshError="1"/>
      <sheetData sheetId="13199" refreshError="1"/>
      <sheetData sheetId="13200">
        <row r="9">
          <cell r="A9" t="str">
            <v>A</v>
          </cell>
        </row>
      </sheetData>
      <sheetData sheetId="13201">
        <row r="9">
          <cell r="A9" t="str">
            <v>A</v>
          </cell>
        </row>
      </sheetData>
      <sheetData sheetId="13202">
        <row r="9">
          <cell r="A9" t="str">
            <v>A</v>
          </cell>
        </row>
      </sheetData>
      <sheetData sheetId="13203">
        <row r="9">
          <cell r="A9" t="str">
            <v>A</v>
          </cell>
        </row>
      </sheetData>
      <sheetData sheetId="13204">
        <row r="9">
          <cell r="A9" t="str">
            <v>A</v>
          </cell>
        </row>
      </sheetData>
      <sheetData sheetId="13205">
        <row r="9">
          <cell r="A9" t="str">
            <v>A</v>
          </cell>
        </row>
      </sheetData>
      <sheetData sheetId="13206">
        <row r="9">
          <cell r="A9" t="str">
            <v>A</v>
          </cell>
        </row>
      </sheetData>
      <sheetData sheetId="13207">
        <row r="9">
          <cell r="A9" t="str">
            <v>A</v>
          </cell>
        </row>
      </sheetData>
      <sheetData sheetId="13208">
        <row r="9">
          <cell r="A9" t="str">
            <v>A</v>
          </cell>
        </row>
      </sheetData>
      <sheetData sheetId="13209">
        <row r="9">
          <cell r="A9" t="str">
            <v>A</v>
          </cell>
        </row>
      </sheetData>
      <sheetData sheetId="13210">
        <row r="9">
          <cell r="A9" t="str">
            <v>A</v>
          </cell>
        </row>
      </sheetData>
      <sheetData sheetId="13211">
        <row r="9">
          <cell r="A9" t="str">
            <v>A</v>
          </cell>
        </row>
      </sheetData>
      <sheetData sheetId="13212">
        <row r="9">
          <cell r="A9" t="str">
            <v>A</v>
          </cell>
        </row>
      </sheetData>
      <sheetData sheetId="13213">
        <row r="9">
          <cell r="A9" t="str">
            <v>A</v>
          </cell>
        </row>
      </sheetData>
      <sheetData sheetId="13214">
        <row r="9">
          <cell r="A9" t="str">
            <v>A</v>
          </cell>
        </row>
      </sheetData>
      <sheetData sheetId="13215">
        <row r="9">
          <cell r="A9" t="str">
            <v>A</v>
          </cell>
        </row>
      </sheetData>
      <sheetData sheetId="13216">
        <row r="9">
          <cell r="A9" t="str">
            <v>A</v>
          </cell>
        </row>
      </sheetData>
      <sheetData sheetId="13217">
        <row r="9">
          <cell r="A9" t="str">
            <v>A</v>
          </cell>
        </row>
      </sheetData>
      <sheetData sheetId="13218">
        <row r="9">
          <cell r="A9" t="str">
            <v>A</v>
          </cell>
        </row>
      </sheetData>
      <sheetData sheetId="13219">
        <row r="9">
          <cell r="A9" t="str">
            <v>A</v>
          </cell>
        </row>
      </sheetData>
      <sheetData sheetId="13220">
        <row r="9">
          <cell r="A9" t="str">
            <v>A</v>
          </cell>
        </row>
      </sheetData>
      <sheetData sheetId="13221">
        <row r="9">
          <cell r="A9" t="str">
            <v>A</v>
          </cell>
        </row>
      </sheetData>
      <sheetData sheetId="13222">
        <row r="9">
          <cell r="A9" t="str">
            <v>A</v>
          </cell>
        </row>
      </sheetData>
      <sheetData sheetId="13223">
        <row r="9">
          <cell r="A9" t="str">
            <v>A</v>
          </cell>
        </row>
      </sheetData>
      <sheetData sheetId="13224">
        <row r="9">
          <cell r="A9" t="str">
            <v>A</v>
          </cell>
        </row>
      </sheetData>
      <sheetData sheetId="13225" refreshError="1"/>
      <sheetData sheetId="13226">
        <row r="9">
          <cell r="A9" t="str">
            <v>A</v>
          </cell>
        </row>
      </sheetData>
      <sheetData sheetId="13227">
        <row r="9">
          <cell r="A9" t="str">
            <v>A</v>
          </cell>
        </row>
      </sheetData>
      <sheetData sheetId="13228">
        <row r="9">
          <cell r="A9" t="str">
            <v>A</v>
          </cell>
        </row>
      </sheetData>
      <sheetData sheetId="13229">
        <row r="9">
          <cell r="A9" t="str">
            <v>A</v>
          </cell>
        </row>
      </sheetData>
      <sheetData sheetId="13230">
        <row r="9">
          <cell r="A9" t="str">
            <v>A</v>
          </cell>
        </row>
      </sheetData>
      <sheetData sheetId="13231">
        <row r="9">
          <cell r="A9" t="str">
            <v>A</v>
          </cell>
        </row>
      </sheetData>
      <sheetData sheetId="13232" refreshError="1"/>
      <sheetData sheetId="13233" refreshError="1"/>
      <sheetData sheetId="13234" refreshError="1"/>
      <sheetData sheetId="13235" refreshError="1"/>
      <sheetData sheetId="13236" refreshError="1"/>
      <sheetData sheetId="13237" refreshError="1"/>
      <sheetData sheetId="13238" refreshError="1"/>
      <sheetData sheetId="13239" refreshError="1"/>
      <sheetData sheetId="13240" refreshError="1"/>
      <sheetData sheetId="13241" refreshError="1"/>
      <sheetData sheetId="13242" refreshError="1"/>
      <sheetData sheetId="13243" refreshError="1"/>
      <sheetData sheetId="13244" refreshError="1"/>
      <sheetData sheetId="13245" refreshError="1"/>
      <sheetData sheetId="13246" refreshError="1"/>
      <sheetData sheetId="13247" refreshError="1"/>
      <sheetData sheetId="13248" refreshError="1"/>
      <sheetData sheetId="13249" refreshError="1"/>
      <sheetData sheetId="13250" refreshError="1"/>
      <sheetData sheetId="13251" refreshError="1"/>
      <sheetData sheetId="13252" refreshError="1"/>
      <sheetData sheetId="13253" refreshError="1"/>
      <sheetData sheetId="13254" refreshError="1"/>
      <sheetData sheetId="13255" refreshError="1"/>
      <sheetData sheetId="13256" refreshError="1"/>
      <sheetData sheetId="13257" refreshError="1"/>
      <sheetData sheetId="13258" refreshError="1"/>
      <sheetData sheetId="13259" refreshError="1"/>
      <sheetData sheetId="13260" refreshError="1"/>
      <sheetData sheetId="13261" refreshError="1"/>
      <sheetData sheetId="13262" refreshError="1"/>
      <sheetData sheetId="13263" refreshError="1"/>
      <sheetData sheetId="13264" refreshError="1"/>
      <sheetData sheetId="13265" refreshError="1"/>
      <sheetData sheetId="13266" refreshError="1"/>
      <sheetData sheetId="13267" refreshError="1"/>
      <sheetData sheetId="13268" refreshError="1"/>
      <sheetData sheetId="13269" refreshError="1"/>
      <sheetData sheetId="13270" refreshError="1"/>
      <sheetData sheetId="13271" refreshError="1"/>
      <sheetData sheetId="13272" refreshError="1"/>
      <sheetData sheetId="13273" refreshError="1"/>
      <sheetData sheetId="13274" refreshError="1"/>
      <sheetData sheetId="13275" refreshError="1"/>
      <sheetData sheetId="13276" refreshError="1"/>
      <sheetData sheetId="13277" refreshError="1"/>
      <sheetData sheetId="13278" refreshError="1"/>
      <sheetData sheetId="13279" refreshError="1"/>
      <sheetData sheetId="13280" refreshError="1"/>
      <sheetData sheetId="13281" refreshError="1"/>
      <sheetData sheetId="13282" refreshError="1"/>
      <sheetData sheetId="13283" refreshError="1"/>
      <sheetData sheetId="13284" refreshError="1"/>
      <sheetData sheetId="13285" refreshError="1"/>
      <sheetData sheetId="13286" refreshError="1"/>
      <sheetData sheetId="13287" refreshError="1"/>
      <sheetData sheetId="13288" refreshError="1"/>
      <sheetData sheetId="13289" refreshError="1"/>
      <sheetData sheetId="13290" refreshError="1"/>
      <sheetData sheetId="13291" refreshError="1"/>
      <sheetData sheetId="13292" refreshError="1"/>
      <sheetData sheetId="13293" refreshError="1"/>
      <sheetData sheetId="13294" refreshError="1"/>
      <sheetData sheetId="13295" refreshError="1"/>
      <sheetData sheetId="13296" refreshError="1"/>
      <sheetData sheetId="13297" refreshError="1"/>
      <sheetData sheetId="13298" refreshError="1"/>
      <sheetData sheetId="13299" refreshError="1"/>
      <sheetData sheetId="13300" refreshError="1"/>
      <sheetData sheetId="13301" refreshError="1"/>
      <sheetData sheetId="13302" refreshError="1"/>
      <sheetData sheetId="13303" refreshError="1"/>
      <sheetData sheetId="13304" refreshError="1"/>
      <sheetData sheetId="13305" refreshError="1"/>
      <sheetData sheetId="13306" refreshError="1"/>
      <sheetData sheetId="13307" refreshError="1"/>
      <sheetData sheetId="13308" refreshError="1"/>
      <sheetData sheetId="13309" refreshError="1"/>
      <sheetData sheetId="13310" refreshError="1"/>
      <sheetData sheetId="13311" refreshError="1"/>
      <sheetData sheetId="13312" refreshError="1"/>
      <sheetData sheetId="13313" refreshError="1"/>
      <sheetData sheetId="13314" refreshError="1"/>
      <sheetData sheetId="13315" refreshError="1"/>
      <sheetData sheetId="13316" refreshError="1"/>
      <sheetData sheetId="13317" refreshError="1"/>
      <sheetData sheetId="13318" refreshError="1"/>
      <sheetData sheetId="13319" refreshError="1"/>
      <sheetData sheetId="13320" refreshError="1"/>
      <sheetData sheetId="13321" refreshError="1"/>
      <sheetData sheetId="13322" refreshError="1"/>
      <sheetData sheetId="13323" refreshError="1"/>
      <sheetData sheetId="13324" refreshError="1"/>
      <sheetData sheetId="13325" refreshError="1"/>
      <sheetData sheetId="13326" refreshError="1"/>
      <sheetData sheetId="13327" refreshError="1"/>
      <sheetData sheetId="13328" refreshError="1"/>
      <sheetData sheetId="13329" refreshError="1"/>
      <sheetData sheetId="13330" refreshError="1"/>
      <sheetData sheetId="13331" refreshError="1"/>
      <sheetData sheetId="13332" refreshError="1"/>
      <sheetData sheetId="13333" refreshError="1"/>
      <sheetData sheetId="13334" refreshError="1"/>
      <sheetData sheetId="13335" refreshError="1"/>
      <sheetData sheetId="13336" refreshError="1"/>
      <sheetData sheetId="13337" refreshError="1"/>
      <sheetData sheetId="13338" refreshError="1"/>
      <sheetData sheetId="13339" refreshError="1"/>
      <sheetData sheetId="13340" refreshError="1"/>
      <sheetData sheetId="13341" refreshError="1"/>
      <sheetData sheetId="13342" refreshError="1"/>
      <sheetData sheetId="13343" refreshError="1"/>
      <sheetData sheetId="13344" refreshError="1"/>
      <sheetData sheetId="13345" refreshError="1"/>
      <sheetData sheetId="13346" refreshError="1"/>
      <sheetData sheetId="13347" refreshError="1"/>
      <sheetData sheetId="13348" refreshError="1"/>
      <sheetData sheetId="13349" refreshError="1"/>
      <sheetData sheetId="13350" refreshError="1"/>
      <sheetData sheetId="13351" refreshError="1"/>
      <sheetData sheetId="13352" refreshError="1"/>
      <sheetData sheetId="13353" refreshError="1"/>
      <sheetData sheetId="13354" refreshError="1"/>
      <sheetData sheetId="13355" refreshError="1"/>
      <sheetData sheetId="13356" refreshError="1"/>
      <sheetData sheetId="13357" refreshError="1"/>
      <sheetData sheetId="13358" refreshError="1"/>
      <sheetData sheetId="13359" refreshError="1"/>
      <sheetData sheetId="13360" refreshError="1"/>
      <sheetData sheetId="13361" refreshError="1"/>
      <sheetData sheetId="13362" refreshError="1"/>
      <sheetData sheetId="13363" refreshError="1"/>
      <sheetData sheetId="13364" refreshError="1"/>
      <sheetData sheetId="13365" refreshError="1"/>
      <sheetData sheetId="13366" refreshError="1"/>
      <sheetData sheetId="13367" refreshError="1"/>
      <sheetData sheetId="13368" refreshError="1"/>
      <sheetData sheetId="13369" refreshError="1"/>
      <sheetData sheetId="13370" refreshError="1"/>
      <sheetData sheetId="13371" refreshError="1"/>
      <sheetData sheetId="13372" refreshError="1"/>
      <sheetData sheetId="13373" refreshError="1"/>
      <sheetData sheetId="13374" refreshError="1"/>
      <sheetData sheetId="13375" refreshError="1"/>
      <sheetData sheetId="13376" refreshError="1"/>
      <sheetData sheetId="13377" refreshError="1"/>
      <sheetData sheetId="13378" refreshError="1"/>
      <sheetData sheetId="13379" refreshError="1"/>
      <sheetData sheetId="13380" refreshError="1"/>
      <sheetData sheetId="13381" refreshError="1"/>
      <sheetData sheetId="13382" refreshError="1"/>
      <sheetData sheetId="13383" refreshError="1"/>
      <sheetData sheetId="13384" refreshError="1"/>
      <sheetData sheetId="13385" refreshError="1"/>
      <sheetData sheetId="13386" refreshError="1"/>
      <sheetData sheetId="13387" refreshError="1"/>
      <sheetData sheetId="13388" refreshError="1"/>
      <sheetData sheetId="13389" refreshError="1"/>
      <sheetData sheetId="13390" refreshError="1"/>
      <sheetData sheetId="13391" refreshError="1"/>
      <sheetData sheetId="13392" refreshError="1"/>
      <sheetData sheetId="13393" refreshError="1"/>
      <sheetData sheetId="13394" refreshError="1"/>
      <sheetData sheetId="13395" refreshError="1"/>
      <sheetData sheetId="13396" refreshError="1"/>
      <sheetData sheetId="13397" refreshError="1"/>
      <sheetData sheetId="13398" refreshError="1"/>
      <sheetData sheetId="13399" refreshError="1"/>
      <sheetData sheetId="13400" refreshError="1"/>
      <sheetData sheetId="13401" refreshError="1"/>
      <sheetData sheetId="13402" refreshError="1"/>
      <sheetData sheetId="13403" refreshError="1"/>
      <sheetData sheetId="13404" refreshError="1"/>
      <sheetData sheetId="13405" refreshError="1"/>
      <sheetData sheetId="13406" refreshError="1"/>
      <sheetData sheetId="13407" refreshError="1"/>
      <sheetData sheetId="13408" refreshError="1"/>
      <sheetData sheetId="13409" refreshError="1"/>
      <sheetData sheetId="13410" refreshError="1"/>
      <sheetData sheetId="13411" refreshError="1"/>
      <sheetData sheetId="13412" refreshError="1"/>
      <sheetData sheetId="13413" refreshError="1"/>
      <sheetData sheetId="13414" refreshError="1"/>
      <sheetData sheetId="13415" refreshError="1"/>
      <sheetData sheetId="13416" refreshError="1"/>
      <sheetData sheetId="13417" refreshError="1"/>
      <sheetData sheetId="13418" refreshError="1"/>
      <sheetData sheetId="13419" refreshError="1"/>
      <sheetData sheetId="13420" refreshError="1"/>
      <sheetData sheetId="13421" refreshError="1"/>
      <sheetData sheetId="13422" refreshError="1"/>
      <sheetData sheetId="13423" refreshError="1"/>
      <sheetData sheetId="13424" refreshError="1"/>
      <sheetData sheetId="13425" refreshError="1"/>
      <sheetData sheetId="13426" refreshError="1"/>
      <sheetData sheetId="13427" refreshError="1"/>
      <sheetData sheetId="13428" refreshError="1"/>
      <sheetData sheetId="13429" refreshError="1"/>
      <sheetData sheetId="13430" refreshError="1"/>
      <sheetData sheetId="13431" refreshError="1"/>
      <sheetData sheetId="13432" refreshError="1"/>
      <sheetData sheetId="13433" refreshError="1"/>
      <sheetData sheetId="13434" refreshError="1"/>
      <sheetData sheetId="13435" refreshError="1"/>
      <sheetData sheetId="13436" refreshError="1"/>
      <sheetData sheetId="13437" refreshError="1"/>
      <sheetData sheetId="13438" refreshError="1"/>
      <sheetData sheetId="13439" refreshError="1"/>
      <sheetData sheetId="13440" refreshError="1"/>
      <sheetData sheetId="13441" refreshError="1"/>
      <sheetData sheetId="13442" refreshError="1"/>
      <sheetData sheetId="13443" refreshError="1"/>
      <sheetData sheetId="13444" refreshError="1"/>
      <sheetData sheetId="13445" refreshError="1"/>
      <sheetData sheetId="13446" refreshError="1"/>
      <sheetData sheetId="13447" refreshError="1"/>
      <sheetData sheetId="13448" refreshError="1"/>
      <sheetData sheetId="13449" refreshError="1"/>
      <sheetData sheetId="13450" refreshError="1"/>
      <sheetData sheetId="13451" refreshError="1"/>
      <sheetData sheetId="13452" refreshError="1"/>
      <sheetData sheetId="13453" refreshError="1"/>
      <sheetData sheetId="13454" refreshError="1"/>
      <sheetData sheetId="13455" refreshError="1"/>
      <sheetData sheetId="13456" refreshError="1"/>
      <sheetData sheetId="13457" refreshError="1"/>
      <sheetData sheetId="13458" refreshError="1"/>
      <sheetData sheetId="13459" refreshError="1"/>
      <sheetData sheetId="13460" refreshError="1"/>
      <sheetData sheetId="13461" refreshError="1"/>
      <sheetData sheetId="13462" refreshError="1"/>
      <sheetData sheetId="13463" refreshError="1"/>
      <sheetData sheetId="13464" refreshError="1"/>
      <sheetData sheetId="13465" refreshError="1"/>
      <sheetData sheetId="13466" refreshError="1"/>
      <sheetData sheetId="13467" refreshError="1"/>
      <sheetData sheetId="13468" refreshError="1"/>
      <sheetData sheetId="13469" refreshError="1"/>
      <sheetData sheetId="13470" refreshError="1"/>
      <sheetData sheetId="13471" refreshError="1"/>
      <sheetData sheetId="13472" refreshError="1"/>
      <sheetData sheetId="13473" refreshError="1"/>
      <sheetData sheetId="13474" refreshError="1"/>
      <sheetData sheetId="13475" refreshError="1"/>
      <sheetData sheetId="13476" refreshError="1"/>
      <sheetData sheetId="13477" refreshError="1"/>
      <sheetData sheetId="13478" refreshError="1"/>
      <sheetData sheetId="13479" refreshError="1"/>
      <sheetData sheetId="13480" refreshError="1"/>
      <sheetData sheetId="13481" refreshError="1"/>
      <sheetData sheetId="13482" refreshError="1"/>
      <sheetData sheetId="13483" refreshError="1"/>
      <sheetData sheetId="13484" refreshError="1"/>
      <sheetData sheetId="13485" refreshError="1"/>
      <sheetData sheetId="13486" refreshError="1"/>
      <sheetData sheetId="13487" refreshError="1"/>
      <sheetData sheetId="13488" refreshError="1"/>
      <sheetData sheetId="13489" refreshError="1"/>
      <sheetData sheetId="13490" refreshError="1"/>
      <sheetData sheetId="13491" refreshError="1"/>
      <sheetData sheetId="13492" refreshError="1"/>
      <sheetData sheetId="13493" refreshError="1"/>
      <sheetData sheetId="13494" refreshError="1"/>
      <sheetData sheetId="13495" refreshError="1"/>
      <sheetData sheetId="13496" refreshError="1"/>
      <sheetData sheetId="13497" refreshError="1"/>
      <sheetData sheetId="13498" refreshError="1"/>
      <sheetData sheetId="13499" refreshError="1"/>
      <sheetData sheetId="13500" refreshError="1"/>
      <sheetData sheetId="13501" refreshError="1"/>
      <sheetData sheetId="13502" refreshError="1"/>
      <sheetData sheetId="13503" refreshError="1"/>
      <sheetData sheetId="13504" refreshError="1"/>
      <sheetData sheetId="13505" refreshError="1"/>
      <sheetData sheetId="13506" refreshError="1"/>
      <sheetData sheetId="13507" refreshError="1"/>
      <sheetData sheetId="13508" refreshError="1"/>
      <sheetData sheetId="13509" refreshError="1"/>
      <sheetData sheetId="13510" refreshError="1"/>
      <sheetData sheetId="13511" refreshError="1"/>
      <sheetData sheetId="13512" refreshError="1"/>
      <sheetData sheetId="13513" refreshError="1"/>
      <sheetData sheetId="13514" refreshError="1"/>
      <sheetData sheetId="13515" refreshError="1"/>
      <sheetData sheetId="13516" refreshError="1"/>
      <sheetData sheetId="13517" refreshError="1"/>
      <sheetData sheetId="13518" refreshError="1"/>
      <sheetData sheetId="13519" refreshError="1"/>
      <sheetData sheetId="13520" refreshError="1"/>
      <sheetData sheetId="13521" refreshError="1"/>
      <sheetData sheetId="13522" refreshError="1"/>
      <sheetData sheetId="13523" refreshError="1"/>
      <sheetData sheetId="13524" refreshError="1"/>
      <sheetData sheetId="13525" refreshError="1"/>
      <sheetData sheetId="13526" refreshError="1"/>
      <sheetData sheetId="13527" refreshError="1"/>
      <sheetData sheetId="13528" refreshError="1"/>
      <sheetData sheetId="13529" refreshError="1"/>
      <sheetData sheetId="13530" refreshError="1"/>
      <sheetData sheetId="13531" refreshError="1"/>
      <sheetData sheetId="13532" refreshError="1"/>
      <sheetData sheetId="13533" refreshError="1"/>
      <sheetData sheetId="13534" refreshError="1"/>
      <sheetData sheetId="13535" refreshError="1"/>
      <sheetData sheetId="13536" refreshError="1"/>
      <sheetData sheetId="13537" refreshError="1"/>
      <sheetData sheetId="13538" refreshError="1"/>
      <sheetData sheetId="13539" refreshError="1"/>
      <sheetData sheetId="13540" refreshError="1"/>
      <sheetData sheetId="13541" refreshError="1"/>
      <sheetData sheetId="13542" refreshError="1"/>
      <sheetData sheetId="13543" refreshError="1"/>
      <sheetData sheetId="13544" refreshError="1"/>
      <sheetData sheetId="13545" refreshError="1"/>
      <sheetData sheetId="13546" refreshError="1"/>
      <sheetData sheetId="13547" refreshError="1"/>
      <sheetData sheetId="13548" refreshError="1"/>
      <sheetData sheetId="13549" refreshError="1"/>
      <sheetData sheetId="13550" refreshError="1"/>
      <sheetData sheetId="13551" refreshError="1"/>
      <sheetData sheetId="13552" refreshError="1"/>
      <sheetData sheetId="13553" refreshError="1"/>
      <sheetData sheetId="13554" refreshError="1"/>
      <sheetData sheetId="13555" refreshError="1"/>
      <sheetData sheetId="13556" refreshError="1"/>
      <sheetData sheetId="13557" refreshError="1"/>
      <sheetData sheetId="13558" refreshError="1"/>
      <sheetData sheetId="13559" refreshError="1"/>
      <sheetData sheetId="13560" refreshError="1"/>
      <sheetData sheetId="13561" refreshError="1"/>
      <sheetData sheetId="13562" refreshError="1"/>
      <sheetData sheetId="13563" refreshError="1"/>
      <sheetData sheetId="13564" refreshError="1"/>
      <sheetData sheetId="13565" refreshError="1"/>
      <sheetData sheetId="13566" refreshError="1"/>
      <sheetData sheetId="13567" refreshError="1"/>
      <sheetData sheetId="13568" refreshError="1"/>
      <sheetData sheetId="13569" refreshError="1"/>
      <sheetData sheetId="13570" refreshError="1"/>
      <sheetData sheetId="13571" refreshError="1"/>
      <sheetData sheetId="13572" refreshError="1"/>
      <sheetData sheetId="13573" refreshError="1"/>
      <sheetData sheetId="13574" refreshError="1"/>
      <sheetData sheetId="13575" refreshError="1"/>
      <sheetData sheetId="13576" refreshError="1"/>
      <sheetData sheetId="13577" refreshError="1"/>
      <sheetData sheetId="13578" refreshError="1"/>
      <sheetData sheetId="13579" refreshError="1"/>
      <sheetData sheetId="13580" refreshError="1"/>
      <sheetData sheetId="13581" refreshError="1"/>
      <sheetData sheetId="13582" refreshError="1"/>
      <sheetData sheetId="13583" refreshError="1"/>
      <sheetData sheetId="13584" refreshError="1"/>
      <sheetData sheetId="13585" refreshError="1"/>
      <sheetData sheetId="13586" refreshError="1"/>
      <sheetData sheetId="13587" refreshError="1"/>
      <sheetData sheetId="13588" refreshError="1"/>
      <sheetData sheetId="13589" refreshError="1"/>
      <sheetData sheetId="13590" refreshError="1"/>
      <sheetData sheetId="13591" refreshError="1"/>
      <sheetData sheetId="13592" refreshError="1"/>
      <sheetData sheetId="13593" refreshError="1"/>
      <sheetData sheetId="13594" refreshError="1"/>
      <sheetData sheetId="13595" refreshError="1"/>
      <sheetData sheetId="13596" refreshError="1"/>
      <sheetData sheetId="13597" refreshError="1"/>
      <sheetData sheetId="13598" refreshError="1"/>
      <sheetData sheetId="13599" refreshError="1"/>
      <sheetData sheetId="13600" refreshError="1"/>
      <sheetData sheetId="13601" refreshError="1"/>
      <sheetData sheetId="13602" refreshError="1"/>
      <sheetData sheetId="13603" refreshError="1"/>
      <sheetData sheetId="13604" refreshError="1"/>
      <sheetData sheetId="13605" refreshError="1"/>
      <sheetData sheetId="13606" refreshError="1"/>
      <sheetData sheetId="13607" refreshError="1"/>
      <sheetData sheetId="13608" refreshError="1"/>
      <sheetData sheetId="13609" refreshError="1"/>
      <sheetData sheetId="13610" refreshError="1"/>
      <sheetData sheetId="13611" refreshError="1"/>
      <sheetData sheetId="13612" refreshError="1"/>
      <sheetData sheetId="13613" refreshError="1"/>
      <sheetData sheetId="13614" refreshError="1"/>
      <sheetData sheetId="13615" refreshError="1"/>
      <sheetData sheetId="13616" refreshError="1"/>
      <sheetData sheetId="13617" refreshError="1"/>
      <sheetData sheetId="13618" refreshError="1"/>
      <sheetData sheetId="13619" refreshError="1"/>
      <sheetData sheetId="13620" refreshError="1"/>
      <sheetData sheetId="13621" refreshError="1"/>
      <sheetData sheetId="13622" refreshError="1"/>
      <sheetData sheetId="13623" refreshError="1"/>
      <sheetData sheetId="13624" refreshError="1"/>
      <sheetData sheetId="13625" refreshError="1"/>
      <sheetData sheetId="13626" refreshError="1"/>
      <sheetData sheetId="13627" refreshError="1"/>
      <sheetData sheetId="13628" refreshError="1"/>
      <sheetData sheetId="13629" refreshError="1"/>
      <sheetData sheetId="13630" refreshError="1"/>
      <sheetData sheetId="13631" refreshError="1"/>
      <sheetData sheetId="13632" refreshError="1"/>
      <sheetData sheetId="13633">
        <row r="9">
          <cell r="A9" t="str">
            <v>A</v>
          </cell>
        </row>
      </sheetData>
      <sheetData sheetId="13634">
        <row r="9">
          <cell r="A9" t="str">
            <v>A</v>
          </cell>
        </row>
      </sheetData>
      <sheetData sheetId="13635">
        <row r="9">
          <cell r="A9" t="str">
            <v>A</v>
          </cell>
        </row>
      </sheetData>
      <sheetData sheetId="13636">
        <row r="9">
          <cell r="A9" t="str">
            <v>A</v>
          </cell>
        </row>
      </sheetData>
      <sheetData sheetId="13637">
        <row r="9">
          <cell r="A9" t="str">
            <v>A</v>
          </cell>
        </row>
      </sheetData>
      <sheetData sheetId="13638">
        <row r="9">
          <cell r="A9" t="str">
            <v>A</v>
          </cell>
        </row>
      </sheetData>
      <sheetData sheetId="13639">
        <row r="9">
          <cell r="A9" t="str">
            <v>A</v>
          </cell>
        </row>
      </sheetData>
      <sheetData sheetId="13640">
        <row r="9">
          <cell r="A9" t="str">
            <v>A</v>
          </cell>
        </row>
      </sheetData>
      <sheetData sheetId="13641">
        <row r="9">
          <cell r="A9" t="str">
            <v>A</v>
          </cell>
        </row>
      </sheetData>
      <sheetData sheetId="13642">
        <row r="9">
          <cell r="A9" t="str">
            <v>A</v>
          </cell>
        </row>
      </sheetData>
      <sheetData sheetId="13643">
        <row r="9">
          <cell r="A9" t="str">
            <v>A</v>
          </cell>
        </row>
      </sheetData>
      <sheetData sheetId="13644">
        <row r="9">
          <cell r="A9" t="str">
            <v>A</v>
          </cell>
        </row>
      </sheetData>
      <sheetData sheetId="13645">
        <row r="9">
          <cell r="A9" t="str">
            <v>A</v>
          </cell>
        </row>
      </sheetData>
      <sheetData sheetId="13646">
        <row r="9">
          <cell r="A9" t="str">
            <v>A</v>
          </cell>
        </row>
      </sheetData>
      <sheetData sheetId="13647">
        <row r="9">
          <cell r="A9" t="str">
            <v>A</v>
          </cell>
        </row>
      </sheetData>
      <sheetData sheetId="13648">
        <row r="9">
          <cell r="A9" t="str">
            <v>A</v>
          </cell>
        </row>
      </sheetData>
      <sheetData sheetId="13649">
        <row r="9">
          <cell r="A9" t="str">
            <v>A</v>
          </cell>
        </row>
      </sheetData>
      <sheetData sheetId="13650">
        <row r="9">
          <cell r="A9" t="str">
            <v>A</v>
          </cell>
        </row>
      </sheetData>
      <sheetData sheetId="13651">
        <row r="9">
          <cell r="A9" t="str">
            <v>A</v>
          </cell>
        </row>
      </sheetData>
      <sheetData sheetId="13652">
        <row r="9">
          <cell r="A9" t="str">
            <v>A</v>
          </cell>
        </row>
      </sheetData>
      <sheetData sheetId="13653">
        <row r="9">
          <cell r="A9" t="str">
            <v>A</v>
          </cell>
        </row>
      </sheetData>
      <sheetData sheetId="13654">
        <row r="9">
          <cell r="A9" t="str">
            <v>A</v>
          </cell>
        </row>
      </sheetData>
      <sheetData sheetId="13655">
        <row r="9">
          <cell r="A9" t="str">
            <v>A</v>
          </cell>
        </row>
      </sheetData>
      <sheetData sheetId="13656">
        <row r="9">
          <cell r="A9" t="str">
            <v>A</v>
          </cell>
        </row>
      </sheetData>
      <sheetData sheetId="13657">
        <row r="9">
          <cell r="A9" t="str">
            <v>A</v>
          </cell>
        </row>
      </sheetData>
      <sheetData sheetId="13658">
        <row r="9">
          <cell r="A9" t="str">
            <v>A</v>
          </cell>
        </row>
      </sheetData>
      <sheetData sheetId="13659">
        <row r="9">
          <cell r="A9" t="str">
            <v>A</v>
          </cell>
        </row>
      </sheetData>
      <sheetData sheetId="13660">
        <row r="9">
          <cell r="A9" t="str">
            <v>A</v>
          </cell>
        </row>
      </sheetData>
      <sheetData sheetId="13661">
        <row r="9">
          <cell r="A9" t="str">
            <v>A</v>
          </cell>
        </row>
      </sheetData>
      <sheetData sheetId="13662">
        <row r="9">
          <cell r="A9" t="str">
            <v>A</v>
          </cell>
        </row>
      </sheetData>
      <sheetData sheetId="13663">
        <row r="9">
          <cell r="A9" t="str">
            <v>A</v>
          </cell>
        </row>
      </sheetData>
      <sheetData sheetId="13664">
        <row r="9">
          <cell r="A9" t="str">
            <v>A</v>
          </cell>
        </row>
      </sheetData>
      <sheetData sheetId="13665">
        <row r="9">
          <cell r="A9" t="str">
            <v>A</v>
          </cell>
        </row>
      </sheetData>
      <sheetData sheetId="13666">
        <row r="9">
          <cell r="A9" t="str">
            <v>A</v>
          </cell>
        </row>
      </sheetData>
      <sheetData sheetId="13667">
        <row r="9">
          <cell r="A9" t="str">
            <v>A</v>
          </cell>
        </row>
      </sheetData>
      <sheetData sheetId="13668">
        <row r="9">
          <cell r="A9" t="str">
            <v>A</v>
          </cell>
        </row>
      </sheetData>
      <sheetData sheetId="13669">
        <row r="9">
          <cell r="A9" t="str">
            <v>A</v>
          </cell>
        </row>
      </sheetData>
      <sheetData sheetId="13670">
        <row r="9">
          <cell r="A9" t="str">
            <v>A</v>
          </cell>
        </row>
      </sheetData>
      <sheetData sheetId="13671">
        <row r="9">
          <cell r="A9" t="str">
            <v>A</v>
          </cell>
        </row>
      </sheetData>
      <sheetData sheetId="13672">
        <row r="9">
          <cell r="A9" t="str">
            <v>A</v>
          </cell>
        </row>
      </sheetData>
      <sheetData sheetId="13673">
        <row r="9">
          <cell r="A9" t="str">
            <v>A</v>
          </cell>
        </row>
      </sheetData>
      <sheetData sheetId="13674">
        <row r="9">
          <cell r="A9" t="str">
            <v>A</v>
          </cell>
        </row>
      </sheetData>
      <sheetData sheetId="13675">
        <row r="9">
          <cell r="A9" t="str">
            <v>A</v>
          </cell>
        </row>
      </sheetData>
      <sheetData sheetId="13676">
        <row r="9">
          <cell r="A9" t="str">
            <v>A</v>
          </cell>
        </row>
      </sheetData>
      <sheetData sheetId="13677">
        <row r="9">
          <cell r="A9" t="str">
            <v>A</v>
          </cell>
        </row>
      </sheetData>
      <sheetData sheetId="13678">
        <row r="9">
          <cell r="A9" t="str">
            <v>A</v>
          </cell>
        </row>
      </sheetData>
      <sheetData sheetId="13679">
        <row r="9">
          <cell r="A9" t="str">
            <v>A</v>
          </cell>
        </row>
      </sheetData>
      <sheetData sheetId="13680">
        <row r="9">
          <cell r="A9" t="str">
            <v>A</v>
          </cell>
        </row>
      </sheetData>
      <sheetData sheetId="13681">
        <row r="9">
          <cell r="A9" t="str">
            <v>A</v>
          </cell>
        </row>
      </sheetData>
      <sheetData sheetId="13682">
        <row r="9">
          <cell r="A9" t="str">
            <v>A</v>
          </cell>
        </row>
      </sheetData>
      <sheetData sheetId="13683">
        <row r="9">
          <cell r="A9" t="str">
            <v>A</v>
          </cell>
        </row>
      </sheetData>
      <sheetData sheetId="13684">
        <row r="9">
          <cell r="A9" t="str">
            <v>A</v>
          </cell>
        </row>
      </sheetData>
      <sheetData sheetId="13685">
        <row r="9">
          <cell r="A9" t="str">
            <v>A</v>
          </cell>
        </row>
      </sheetData>
      <sheetData sheetId="13686">
        <row r="9">
          <cell r="A9" t="str">
            <v>A</v>
          </cell>
        </row>
      </sheetData>
      <sheetData sheetId="13687">
        <row r="9">
          <cell r="A9" t="str">
            <v>A</v>
          </cell>
        </row>
      </sheetData>
      <sheetData sheetId="13688">
        <row r="9">
          <cell r="A9" t="str">
            <v>A</v>
          </cell>
        </row>
      </sheetData>
      <sheetData sheetId="13689">
        <row r="9">
          <cell r="A9" t="str">
            <v>A</v>
          </cell>
        </row>
      </sheetData>
      <sheetData sheetId="13690">
        <row r="9">
          <cell r="A9" t="str">
            <v>A</v>
          </cell>
        </row>
      </sheetData>
      <sheetData sheetId="13691">
        <row r="9">
          <cell r="A9" t="str">
            <v>A</v>
          </cell>
        </row>
      </sheetData>
      <sheetData sheetId="13692">
        <row r="9">
          <cell r="A9" t="str">
            <v>A</v>
          </cell>
        </row>
      </sheetData>
      <sheetData sheetId="13693">
        <row r="9">
          <cell r="A9" t="str">
            <v>A</v>
          </cell>
        </row>
      </sheetData>
      <sheetData sheetId="13694">
        <row r="9">
          <cell r="A9" t="str">
            <v>A</v>
          </cell>
        </row>
      </sheetData>
      <sheetData sheetId="13695">
        <row r="9">
          <cell r="A9" t="str">
            <v>A</v>
          </cell>
        </row>
      </sheetData>
      <sheetData sheetId="13696">
        <row r="9">
          <cell r="A9" t="str">
            <v>A</v>
          </cell>
        </row>
      </sheetData>
      <sheetData sheetId="13697">
        <row r="9">
          <cell r="A9" t="str">
            <v>A</v>
          </cell>
        </row>
      </sheetData>
      <sheetData sheetId="13698">
        <row r="9">
          <cell r="A9" t="str">
            <v>A</v>
          </cell>
        </row>
      </sheetData>
      <sheetData sheetId="13699">
        <row r="9">
          <cell r="A9" t="str">
            <v>A</v>
          </cell>
        </row>
      </sheetData>
      <sheetData sheetId="13700">
        <row r="9">
          <cell r="A9" t="str">
            <v>A</v>
          </cell>
        </row>
      </sheetData>
      <sheetData sheetId="13701">
        <row r="9">
          <cell r="A9" t="str">
            <v>A</v>
          </cell>
        </row>
      </sheetData>
      <sheetData sheetId="13702">
        <row r="9">
          <cell r="A9" t="str">
            <v>A</v>
          </cell>
        </row>
      </sheetData>
      <sheetData sheetId="13703">
        <row r="9">
          <cell r="A9" t="str">
            <v>A</v>
          </cell>
        </row>
      </sheetData>
      <sheetData sheetId="13704">
        <row r="9">
          <cell r="A9" t="str">
            <v>A</v>
          </cell>
        </row>
      </sheetData>
      <sheetData sheetId="13705">
        <row r="9">
          <cell r="A9" t="str">
            <v>A</v>
          </cell>
        </row>
      </sheetData>
      <sheetData sheetId="13706">
        <row r="9">
          <cell r="A9" t="str">
            <v>A</v>
          </cell>
        </row>
      </sheetData>
      <sheetData sheetId="13707">
        <row r="9">
          <cell r="A9" t="str">
            <v>A</v>
          </cell>
        </row>
      </sheetData>
      <sheetData sheetId="13708">
        <row r="9">
          <cell r="A9" t="str">
            <v>A</v>
          </cell>
        </row>
      </sheetData>
      <sheetData sheetId="13709">
        <row r="9">
          <cell r="A9" t="str">
            <v>A</v>
          </cell>
        </row>
      </sheetData>
      <sheetData sheetId="13710">
        <row r="9">
          <cell r="A9" t="str">
            <v>A</v>
          </cell>
        </row>
      </sheetData>
      <sheetData sheetId="13711">
        <row r="9">
          <cell r="A9" t="str">
            <v>A</v>
          </cell>
        </row>
      </sheetData>
      <sheetData sheetId="13712">
        <row r="9">
          <cell r="A9" t="str">
            <v>A</v>
          </cell>
        </row>
      </sheetData>
      <sheetData sheetId="13713">
        <row r="9">
          <cell r="A9" t="str">
            <v>A</v>
          </cell>
        </row>
      </sheetData>
      <sheetData sheetId="13714">
        <row r="9">
          <cell r="A9" t="str">
            <v>A</v>
          </cell>
        </row>
      </sheetData>
      <sheetData sheetId="13715">
        <row r="9">
          <cell r="A9" t="str">
            <v>A</v>
          </cell>
        </row>
      </sheetData>
      <sheetData sheetId="13716">
        <row r="9">
          <cell r="A9" t="str">
            <v>A</v>
          </cell>
        </row>
      </sheetData>
      <sheetData sheetId="13717">
        <row r="9">
          <cell r="A9" t="str">
            <v>A</v>
          </cell>
        </row>
      </sheetData>
      <sheetData sheetId="13718">
        <row r="9">
          <cell r="A9" t="str">
            <v>A</v>
          </cell>
        </row>
      </sheetData>
      <sheetData sheetId="13719">
        <row r="9">
          <cell r="A9" t="str">
            <v>A</v>
          </cell>
        </row>
      </sheetData>
      <sheetData sheetId="13720">
        <row r="9">
          <cell r="A9" t="str">
            <v>A</v>
          </cell>
        </row>
      </sheetData>
      <sheetData sheetId="13721">
        <row r="9">
          <cell r="A9" t="str">
            <v>A</v>
          </cell>
        </row>
      </sheetData>
      <sheetData sheetId="13722">
        <row r="9">
          <cell r="A9" t="str">
            <v>A</v>
          </cell>
        </row>
      </sheetData>
      <sheetData sheetId="13723">
        <row r="9">
          <cell r="A9" t="str">
            <v>A</v>
          </cell>
        </row>
      </sheetData>
      <sheetData sheetId="13724">
        <row r="9">
          <cell r="A9" t="str">
            <v>A</v>
          </cell>
        </row>
      </sheetData>
      <sheetData sheetId="13725">
        <row r="9">
          <cell r="A9" t="str">
            <v>A</v>
          </cell>
        </row>
      </sheetData>
      <sheetData sheetId="13726">
        <row r="9">
          <cell r="A9" t="str">
            <v>A</v>
          </cell>
        </row>
      </sheetData>
      <sheetData sheetId="13727">
        <row r="9">
          <cell r="A9" t="str">
            <v>A</v>
          </cell>
        </row>
      </sheetData>
      <sheetData sheetId="13728">
        <row r="9">
          <cell r="A9" t="str">
            <v>A</v>
          </cell>
        </row>
      </sheetData>
      <sheetData sheetId="13729">
        <row r="9">
          <cell r="A9" t="str">
            <v>A</v>
          </cell>
        </row>
      </sheetData>
      <sheetData sheetId="13730">
        <row r="9">
          <cell r="A9" t="str">
            <v>A</v>
          </cell>
        </row>
      </sheetData>
      <sheetData sheetId="13731">
        <row r="9">
          <cell r="A9" t="str">
            <v>A</v>
          </cell>
        </row>
      </sheetData>
      <sheetData sheetId="13732">
        <row r="9">
          <cell r="A9" t="str">
            <v>A</v>
          </cell>
        </row>
      </sheetData>
      <sheetData sheetId="13733">
        <row r="9">
          <cell r="A9" t="str">
            <v>A</v>
          </cell>
        </row>
      </sheetData>
      <sheetData sheetId="13734">
        <row r="9">
          <cell r="A9" t="str">
            <v>A</v>
          </cell>
        </row>
      </sheetData>
      <sheetData sheetId="13735">
        <row r="9">
          <cell r="A9" t="str">
            <v>A</v>
          </cell>
        </row>
      </sheetData>
      <sheetData sheetId="13736">
        <row r="9">
          <cell r="A9" t="str">
            <v>A</v>
          </cell>
        </row>
      </sheetData>
      <sheetData sheetId="13737">
        <row r="9">
          <cell r="A9" t="str">
            <v>A</v>
          </cell>
        </row>
      </sheetData>
      <sheetData sheetId="13738">
        <row r="9">
          <cell r="A9" t="str">
            <v>A</v>
          </cell>
        </row>
      </sheetData>
      <sheetData sheetId="13739">
        <row r="9">
          <cell r="A9" t="str">
            <v>A</v>
          </cell>
        </row>
      </sheetData>
      <sheetData sheetId="13740">
        <row r="9">
          <cell r="A9" t="str">
            <v>A</v>
          </cell>
        </row>
      </sheetData>
      <sheetData sheetId="13741">
        <row r="9">
          <cell r="A9" t="str">
            <v>A</v>
          </cell>
        </row>
      </sheetData>
      <sheetData sheetId="13742">
        <row r="9">
          <cell r="A9" t="str">
            <v>A</v>
          </cell>
        </row>
      </sheetData>
      <sheetData sheetId="13743">
        <row r="9">
          <cell r="A9" t="str">
            <v>A</v>
          </cell>
        </row>
      </sheetData>
      <sheetData sheetId="13744">
        <row r="9">
          <cell r="A9" t="str">
            <v>A</v>
          </cell>
        </row>
      </sheetData>
      <sheetData sheetId="13745">
        <row r="9">
          <cell r="A9" t="str">
            <v>A</v>
          </cell>
        </row>
      </sheetData>
      <sheetData sheetId="13746">
        <row r="9">
          <cell r="A9" t="str">
            <v>A</v>
          </cell>
        </row>
      </sheetData>
      <sheetData sheetId="13747">
        <row r="9">
          <cell r="A9" t="str">
            <v>A</v>
          </cell>
        </row>
      </sheetData>
      <sheetData sheetId="13748">
        <row r="9">
          <cell r="A9" t="str">
            <v>A</v>
          </cell>
        </row>
      </sheetData>
      <sheetData sheetId="13749">
        <row r="9">
          <cell r="A9" t="str">
            <v>A</v>
          </cell>
        </row>
      </sheetData>
      <sheetData sheetId="13750">
        <row r="9">
          <cell r="A9" t="str">
            <v>A</v>
          </cell>
        </row>
      </sheetData>
      <sheetData sheetId="13751">
        <row r="9">
          <cell r="A9" t="str">
            <v>A</v>
          </cell>
        </row>
      </sheetData>
      <sheetData sheetId="13752">
        <row r="9">
          <cell r="A9" t="str">
            <v>A</v>
          </cell>
        </row>
      </sheetData>
      <sheetData sheetId="13753">
        <row r="9">
          <cell r="A9" t="str">
            <v>A</v>
          </cell>
        </row>
      </sheetData>
      <sheetData sheetId="13754">
        <row r="9">
          <cell r="A9" t="str">
            <v>A</v>
          </cell>
        </row>
      </sheetData>
      <sheetData sheetId="13755">
        <row r="9">
          <cell r="A9" t="str">
            <v>A</v>
          </cell>
        </row>
      </sheetData>
      <sheetData sheetId="13756">
        <row r="9">
          <cell r="A9" t="str">
            <v>A</v>
          </cell>
        </row>
      </sheetData>
      <sheetData sheetId="13757">
        <row r="9">
          <cell r="A9" t="str">
            <v>A</v>
          </cell>
        </row>
      </sheetData>
      <sheetData sheetId="13758">
        <row r="9">
          <cell r="A9" t="str">
            <v>A</v>
          </cell>
        </row>
      </sheetData>
      <sheetData sheetId="13759">
        <row r="9">
          <cell r="A9" t="str">
            <v>A</v>
          </cell>
        </row>
      </sheetData>
      <sheetData sheetId="13760">
        <row r="9">
          <cell r="A9" t="str">
            <v>A</v>
          </cell>
        </row>
      </sheetData>
      <sheetData sheetId="13761">
        <row r="9">
          <cell r="A9" t="str">
            <v>A</v>
          </cell>
        </row>
      </sheetData>
      <sheetData sheetId="13762">
        <row r="9">
          <cell r="A9" t="str">
            <v>A</v>
          </cell>
        </row>
      </sheetData>
      <sheetData sheetId="13763">
        <row r="9">
          <cell r="A9" t="str">
            <v>A</v>
          </cell>
        </row>
      </sheetData>
      <sheetData sheetId="13764">
        <row r="9">
          <cell r="A9" t="str">
            <v>A</v>
          </cell>
        </row>
      </sheetData>
      <sheetData sheetId="13765">
        <row r="9">
          <cell r="A9" t="str">
            <v>A</v>
          </cell>
        </row>
      </sheetData>
      <sheetData sheetId="13766">
        <row r="9">
          <cell r="A9" t="str">
            <v>A</v>
          </cell>
        </row>
      </sheetData>
      <sheetData sheetId="13767">
        <row r="9">
          <cell r="A9" t="str">
            <v>A</v>
          </cell>
        </row>
      </sheetData>
      <sheetData sheetId="13768">
        <row r="9">
          <cell r="A9" t="str">
            <v>A</v>
          </cell>
        </row>
      </sheetData>
      <sheetData sheetId="13769">
        <row r="9">
          <cell r="A9" t="str">
            <v>A</v>
          </cell>
        </row>
      </sheetData>
      <sheetData sheetId="13770">
        <row r="9">
          <cell r="A9" t="str">
            <v>A</v>
          </cell>
        </row>
      </sheetData>
      <sheetData sheetId="13771">
        <row r="9">
          <cell r="A9" t="str">
            <v>A</v>
          </cell>
        </row>
      </sheetData>
      <sheetData sheetId="13772">
        <row r="9">
          <cell r="A9" t="str">
            <v>A</v>
          </cell>
        </row>
      </sheetData>
      <sheetData sheetId="13773">
        <row r="9">
          <cell r="A9" t="str">
            <v>A</v>
          </cell>
        </row>
      </sheetData>
      <sheetData sheetId="13774">
        <row r="9">
          <cell r="A9" t="str">
            <v>A</v>
          </cell>
        </row>
      </sheetData>
      <sheetData sheetId="13775">
        <row r="9">
          <cell r="A9" t="str">
            <v>A</v>
          </cell>
        </row>
      </sheetData>
      <sheetData sheetId="13776">
        <row r="9">
          <cell r="A9" t="str">
            <v>A</v>
          </cell>
        </row>
      </sheetData>
      <sheetData sheetId="13777">
        <row r="9">
          <cell r="A9" t="str">
            <v>A</v>
          </cell>
        </row>
      </sheetData>
      <sheetData sheetId="13778">
        <row r="9">
          <cell r="A9" t="str">
            <v>A</v>
          </cell>
        </row>
      </sheetData>
      <sheetData sheetId="13779">
        <row r="9">
          <cell r="A9" t="str">
            <v>A</v>
          </cell>
        </row>
      </sheetData>
      <sheetData sheetId="13780">
        <row r="9">
          <cell r="A9" t="str">
            <v>A</v>
          </cell>
        </row>
      </sheetData>
      <sheetData sheetId="13781">
        <row r="9">
          <cell r="A9" t="str">
            <v>A</v>
          </cell>
        </row>
      </sheetData>
      <sheetData sheetId="13782">
        <row r="9">
          <cell r="A9" t="str">
            <v>A</v>
          </cell>
        </row>
      </sheetData>
      <sheetData sheetId="13783">
        <row r="9">
          <cell r="A9" t="str">
            <v>A</v>
          </cell>
        </row>
      </sheetData>
      <sheetData sheetId="13784">
        <row r="9">
          <cell r="A9" t="str">
            <v>A</v>
          </cell>
        </row>
      </sheetData>
      <sheetData sheetId="13785">
        <row r="9">
          <cell r="A9" t="str">
            <v>A</v>
          </cell>
        </row>
      </sheetData>
      <sheetData sheetId="13786">
        <row r="9">
          <cell r="A9" t="str">
            <v>A</v>
          </cell>
        </row>
      </sheetData>
      <sheetData sheetId="13787">
        <row r="9">
          <cell r="A9" t="str">
            <v>A</v>
          </cell>
        </row>
      </sheetData>
      <sheetData sheetId="13788">
        <row r="9">
          <cell r="A9" t="str">
            <v>A</v>
          </cell>
        </row>
      </sheetData>
      <sheetData sheetId="13789">
        <row r="9">
          <cell r="A9" t="str">
            <v>A</v>
          </cell>
        </row>
      </sheetData>
      <sheetData sheetId="13790">
        <row r="9">
          <cell r="A9" t="str">
            <v>A</v>
          </cell>
        </row>
      </sheetData>
      <sheetData sheetId="13791">
        <row r="9">
          <cell r="A9" t="str">
            <v>A</v>
          </cell>
        </row>
      </sheetData>
      <sheetData sheetId="13792">
        <row r="9">
          <cell r="A9" t="str">
            <v>A</v>
          </cell>
        </row>
      </sheetData>
      <sheetData sheetId="13793">
        <row r="9">
          <cell r="A9" t="str">
            <v>A</v>
          </cell>
        </row>
      </sheetData>
      <sheetData sheetId="13794">
        <row r="9">
          <cell r="A9" t="str">
            <v>A</v>
          </cell>
        </row>
      </sheetData>
      <sheetData sheetId="13795">
        <row r="9">
          <cell r="A9" t="str">
            <v>A</v>
          </cell>
        </row>
      </sheetData>
      <sheetData sheetId="13796">
        <row r="9">
          <cell r="A9" t="str">
            <v>A</v>
          </cell>
        </row>
      </sheetData>
      <sheetData sheetId="13797">
        <row r="9">
          <cell r="A9" t="str">
            <v>A</v>
          </cell>
        </row>
      </sheetData>
      <sheetData sheetId="13798">
        <row r="9">
          <cell r="A9" t="str">
            <v>A</v>
          </cell>
        </row>
      </sheetData>
      <sheetData sheetId="13799">
        <row r="9">
          <cell r="A9" t="str">
            <v>A</v>
          </cell>
        </row>
      </sheetData>
      <sheetData sheetId="13800">
        <row r="9">
          <cell r="A9" t="str">
            <v>A</v>
          </cell>
        </row>
      </sheetData>
      <sheetData sheetId="13801">
        <row r="9">
          <cell r="A9" t="str">
            <v>A</v>
          </cell>
        </row>
      </sheetData>
      <sheetData sheetId="13802">
        <row r="9">
          <cell r="A9" t="str">
            <v>A</v>
          </cell>
        </row>
      </sheetData>
      <sheetData sheetId="13803">
        <row r="9">
          <cell r="A9" t="str">
            <v>A</v>
          </cell>
        </row>
      </sheetData>
      <sheetData sheetId="13804">
        <row r="9">
          <cell r="A9" t="str">
            <v>A</v>
          </cell>
        </row>
      </sheetData>
      <sheetData sheetId="13805">
        <row r="9">
          <cell r="A9" t="str">
            <v>A</v>
          </cell>
        </row>
      </sheetData>
      <sheetData sheetId="13806">
        <row r="9">
          <cell r="A9" t="str">
            <v>A</v>
          </cell>
        </row>
      </sheetData>
      <sheetData sheetId="13807">
        <row r="9">
          <cell r="A9" t="str">
            <v>A</v>
          </cell>
        </row>
      </sheetData>
      <sheetData sheetId="13808">
        <row r="9">
          <cell r="A9" t="str">
            <v>A</v>
          </cell>
        </row>
      </sheetData>
      <sheetData sheetId="13809">
        <row r="9">
          <cell r="A9" t="str">
            <v>A</v>
          </cell>
        </row>
      </sheetData>
      <sheetData sheetId="13810">
        <row r="9">
          <cell r="A9" t="str">
            <v>A</v>
          </cell>
        </row>
      </sheetData>
      <sheetData sheetId="13811">
        <row r="9">
          <cell r="A9" t="str">
            <v>A</v>
          </cell>
        </row>
      </sheetData>
      <sheetData sheetId="13812">
        <row r="9">
          <cell r="A9" t="str">
            <v>A</v>
          </cell>
        </row>
      </sheetData>
      <sheetData sheetId="13813">
        <row r="9">
          <cell r="A9" t="str">
            <v>A</v>
          </cell>
        </row>
      </sheetData>
      <sheetData sheetId="13814">
        <row r="9">
          <cell r="A9" t="str">
            <v>A</v>
          </cell>
        </row>
      </sheetData>
      <sheetData sheetId="13815">
        <row r="9">
          <cell r="A9" t="str">
            <v>A</v>
          </cell>
        </row>
      </sheetData>
      <sheetData sheetId="13816">
        <row r="9">
          <cell r="A9" t="str">
            <v>A</v>
          </cell>
        </row>
      </sheetData>
      <sheetData sheetId="13817">
        <row r="9">
          <cell r="A9" t="str">
            <v>A</v>
          </cell>
        </row>
      </sheetData>
      <sheetData sheetId="13818">
        <row r="9">
          <cell r="A9" t="str">
            <v>A</v>
          </cell>
        </row>
      </sheetData>
      <sheetData sheetId="13819">
        <row r="9">
          <cell r="A9" t="str">
            <v>A</v>
          </cell>
        </row>
      </sheetData>
      <sheetData sheetId="13820">
        <row r="9">
          <cell r="A9" t="str">
            <v>A</v>
          </cell>
        </row>
      </sheetData>
      <sheetData sheetId="13821">
        <row r="9">
          <cell r="A9" t="str">
            <v>A</v>
          </cell>
        </row>
      </sheetData>
      <sheetData sheetId="13822">
        <row r="9">
          <cell r="A9" t="str">
            <v>A</v>
          </cell>
        </row>
      </sheetData>
      <sheetData sheetId="13823">
        <row r="9">
          <cell r="A9" t="str">
            <v>A</v>
          </cell>
        </row>
      </sheetData>
      <sheetData sheetId="13824">
        <row r="9">
          <cell r="A9" t="str">
            <v>A</v>
          </cell>
        </row>
      </sheetData>
      <sheetData sheetId="13825">
        <row r="9">
          <cell r="A9" t="str">
            <v>A</v>
          </cell>
        </row>
      </sheetData>
      <sheetData sheetId="13826">
        <row r="9">
          <cell r="A9" t="str">
            <v>A</v>
          </cell>
        </row>
      </sheetData>
      <sheetData sheetId="13827">
        <row r="9">
          <cell r="A9" t="str">
            <v>A</v>
          </cell>
        </row>
      </sheetData>
      <sheetData sheetId="13828">
        <row r="9">
          <cell r="A9" t="str">
            <v>A</v>
          </cell>
        </row>
      </sheetData>
      <sheetData sheetId="13829">
        <row r="9">
          <cell r="A9" t="str">
            <v>A</v>
          </cell>
        </row>
      </sheetData>
      <sheetData sheetId="13830">
        <row r="9">
          <cell r="A9" t="str">
            <v>A</v>
          </cell>
        </row>
      </sheetData>
      <sheetData sheetId="13831">
        <row r="9">
          <cell r="A9" t="str">
            <v>A</v>
          </cell>
        </row>
      </sheetData>
      <sheetData sheetId="13832">
        <row r="9">
          <cell r="A9" t="str">
            <v>A</v>
          </cell>
        </row>
      </sheetData>
      <sheetData sheetId="13833">
        <row r="9">
          <cell r="A9" t="str">
            <v>A</v>
          </cell>
        </row>
      </sheetData>
      <sheetData sheetId="13834">
        <row r="9">
          <cell r="A9" t="str">
            <v>A</v>
          </cell>
        </row>
      </sheetData>
      <sheetData sheetId="13835">
        <row r="9">
          <cell r="A9" t="str">
            <v>A</v>
          </cell>
        </row>
      </sheetData>
      <sheetData sheetId="13836">
        <row r="9">
          <cell r="A9" t="str">
            <v>A</v>
          </cell>
        </row>
      </sheetData>
      <sheetData sheetId="13837">
        <row r="9">
          <cell r="A9" t="str">
            <v>A</v>
          </cell>
        </row>
      </sheetData>
      <sheetData sheetId="13838">
        <row r="9">
          <cell r="A9" t="str">
            <v>A</v>
          </cell>
        </row>
      </sheetData>
      <sheetData sheetId="13839">
        <row r="9">
          <cell r="A9" t="str">
            <v>A</v>
          </cell>
        </row>
      </sheetData>
      <sheetData sheetId="13840">
        <row r="9">
          <cell r="A9" t="str">
            <v>A</v>
          </cell>
        </row>
      </sheetData>
      <sheetData sheetId="13841">
        <row r="9">
          <cell r="A9" t="str">
            <v>A</v>
          </cell>
        </row>
      </sheetData>
      <sheetData sheetId="13842">
        <row r="9">
          <cell r="A9" t="str">
            <v>A</v>
          </cell>
        </row>
      </sheetData>
      <sheetData sheetId="13843">
        <row r="9">
          <cell r="A9" t="str">
            <v>A</v>
          </cell>
        </row>
      </sheetData>
      <sheetData sheetId="13844">
        <row r="9">
          <cell r="A9" t="str">
            <v>A</v>
          </cell>
        </row>
      </sheetData>
      <sheetData sheetId="13845">
        <row r="9">
          <cell r="A9" t="str">
            <v>A</v>
          </cell>
        </row>
      </sheetData>
      <sheetData sheetId="13846">
        <row r="9">
          <cell r="A9" t="str">
            <v>A</v>
          </cell>
        </row>
      </sheetData>
      <sheetData sheetId="13847">
        <row r="9">
          <cell r="A9" t="str">
            <v>A</v>
          </cell>
        </row>
      </sheetData>
      <sheetData sheetId="13848">
        <row r="9">
          <cell r="A9" t="str">
            <v>A</v>
          </cell>
        </row>
      </sheetData>
      <sheetData sheetId="13849">
        <row r="9">
          <cell r="A9" t="str">
            <v>A</v>
          </cell>
        </row>
      </sheetData>
      <sheetData sheetId="13850">
        <row r="9">
          <cell r="A9" t="str">
            <v>A</v>
          </cell>
        </row>
      </sheetData>
      <sheetData sheetId="13851">
        <row r="9">
          <cell r="A9" t="str">
            <v>A</v>
          </cell>
        </row>
      </sheetData>
      <sheetData sheetId="13852">
        <row r="9">
          <cell r="A9" t="str">
            <v>A</v>
          </cell>
        </row>
      </sheetData>
      <sheetData sheetId="13853">
        <row r="9">
          <cell r="A9" t="str">
            <v>A</v>
          </cell>
        </row>
      </sheetData>
      <sheetData sheetId="13854">
        <row r="9">
          <cell r="A9" t="str">
            <v>A</v>
          </cell>
        </row>
      </sheetData>
      <sheetData sheetId="13855">
        <row r="9">
          <cell r="A9" t="str">
            <v>A</v>
          </cell>
        </row>
      </sheetData>
      <sheetData sheetId="13856">
        <row r="9">
          <cell r="A9" t="str">
            <v>A</v>
          </cell>
        </row>
      </sheetData>
      <sheetData sheetId="13857">
        <row r="9">
          <cell r="A9" t="str">
            <v>A</v>
          </cell>
        </row>
      </sheetData>
      <sheetData sheetId="13858">
        <row r="9">
          <cell r="A9" t="str">
            <v>A</v>
          </cell>
        </row>
      </sheetData>
      <sheetData sheetId="13859">
        <row r="9">
          <cell r="A9" t="str">
            <v>A</v>
          </cell>
        </row>
      </sheetData>
      <sheetData sheetId="13860">
        <row r="9">
          <cell r="A9" t="str">
            <v>A</v>
          </cell>
        </row>
      </sheetData>
      <sheetData sheetId="13861">
        <row r="9">
          <cell r="A9" t="str">
            <v>A</v>
          </cell>
        </row>
      </sheetData>
      <sheetData sheetId="13862">
        <row r="9">
          <cell r="A9" t="str">
            <v>A</v>
          </cell>
        </row>
      </sheetData>
      <sheetData sheetId="13863">
        <row r="9">
          <cell r="A9" t="str">
            <v>A</v>
          </cell>
        </row>
      </sheetData>
      <sheetData sheetId="13864">
        <row r="9">
          <cell r="A9" t="str">
            <v>A</v>
          </cell>
        </row>
      </sheetData>
      <sheetData sheetId="13865">
        <row r="9">
          <cell r="A9" t="str">
            <v>A</v>
          </cell>
        </row>
      </sheetData>
      <sheetData sheetId="13866">
        <row r="9">
          <cell r="A9" t="str">
            <v>A</v>
          </cell>
        </row>
      </sheetData>
      <sheetData sheetId="13867">
        <row r="9">
          <cell r="A9" t="str">
            <v>A</v>
          </cell>
        </row>
      </sheetData>
      <sheetData sheetId="13868">
        <row r="9">
          <cell r="A9" t="str">
            <v>A</v>
          </cell>
        </row>
      </sheetData>
      <sheetData sheetId="13869">
        <row r="9">
          <cell r="A9" t="str">
            <v>A</v>
          </cell>
        </row>
      </sheetData>
      <sheetData sheetId="13870">
        <row r="9">
          <cell r="A9" t="str">
            <v>A</v>
          </cell>
        </row>
      </sheetData>
      <sheetData sheetId="13871">
        <row r="9">
          <cell r="A9" t="str">
            <v>A</v>
          </cell>
        </row>
      </sheetData>
      <sheetData sheetId="13872">
        <row r="9">
          <cell r="A9" t="str">
            <v>A</v>
          </cell>
        </row>
      </sheetData>
      <sheetData sheetId="13873">
        <row r="9">
          <cell r="A9" t="str">
            <v>A</v>
          </cell>
        </row>
      </sheetData>
      <sheetData sheetId="13874">
        <row r="9">
          <cell r="A9" t="str">
            <v>A</v>
          </cell>
        </row>
      </sheetData>
      <sheetData sheetId="13875">
        <row r="9">
          <cell r="A9" t="str">
            <v>A</v>
          </cell>
        </row>
      </sheetData>
      <sheetData sheetId="13876">
        <row r="9">
          <cell r="A9" t="str">
            <v>A</v>
          </cell>
        </row>
      </sheetData>
      <sheetData sheetId="13877">
        <row r="9">
          <cell r="A9" t="str">
            <v>A</v>
          </cell>
        </row>
      </sheetData>
      <sheetData sheetId="13878">
        <row r="9">
          <cell r="A9" t="str">
            <v>A</v>
          </cell>
        </row>
      </sheetData>
      <sheetData sheetId="13879">
        <row r="9">
          <cell r="A9" t="str">
            <v>A</v>
          </cell>
        </row>
      </sheetData>
      <sheetData sheetId="13880">
        <row r="9">
          <cell r="A9" t="str">
            <v>A</v>
          </cell>
        </row>
      </sheetData>
      <sheetData sheetId="13881">
        <row r="9">
          <cell r="A9" t="str">
            <v>A</v>
          </cell>
        </row>
      </sheetData>
      <sheetData sheetId="13882">
        <row r="9">
          <cell r="A9" t="str">
            <v>A</v>
          </cell>
        </row>
      </sheetData>
      <sheetData sheetId="13883">
        <row r="9">
          <cell r="A9" t="str">
            <v>A</v>
          </cell>
        </row>
      </sheetData>
      <sheetData sheetId="13884">
        <row r="9">
          <cell r="A9" t="str">
            <v>A</v>
          </cell>
        </row>
      </sheetData>
      <sheetData sheetId="13885">
        <row r="9">
          <cell r="A9" t="str">
            <v>A</v>
          </cell>
        </row>
      </sheetData>
      <sheetData sheetId="13886">
        <row r="9">
          <cell r="A9" t="str">
            <v>A</v>
          </cell>
        </row>
      </sheetData>
      <sheetData sheetId="13887">
        <row r="9">
          <cell r="A9" t="str">
            <v>A</v>
          </cell>
        </row>
      </sheetData>
      <sheetData sheetId="13888">
        <row r="9">
          <cell r="A9" t="str">
            <v>A</v>
          </cell>
        </row>
      </sheetData>
      <sheetData sheetId="13889">
        <row r="9">
          <cell r="A9" t="str">
            <v>A</v>
          </cell>
        </row>
      </sheetData>
      <sheetData sheetId="13890">
        <row r="9">
          <cell r="A9" t="str">
            <v>A</v>
          </cell>
        </row>
      </sheetData>
      <sheetData sheetId="13891">
        <row r="9">
          <cell r="A9" t="str">
            <v>A</v>
          </cell>
        </row>
      </sheetData>
      <sheetData sheetId="13892">
        <row r="9">
          <cell r="A9" t="str">
            <v>A</v>
          </cell>
        </row>
      </sheetData>
      <sheetData sheetId="13893">
        <row r="9">
          <cell r="A9" t="str">
            <v>A</v>
          </cell>
        </row>
      </sheetData>
      <sheetData sheetId="13894">
        <row r="9">
          <cell r="A9" t="str">
            <v>A</v>
          </cell>
        </row>
      </sheetData>
      <sheetData sheetId="13895">
        <row r="9">
          <cell r="A9" t="str">
            <v>A</v>
          </cell>
        </row>
      </sheetData>
      <sheetData sheetId="13896">
        <row r="9">
          <cell r="A9" t="str">
            <v>A</v>
          </cell>
        </row>
      </sheetData>
      <sheetData sheetId="13897">
        <row r="9">
          <cell r="A9" t="str">
            <v>A</v>
          </cell>
        </row>
      </sheetData>
      <sheetData sheetId="13898">
        <row r="9">
          <cell r="A9" t="str">
            <v>A</v>
          </cell>
        </row>
      </sheetData>
      <sheetData sheetId="13899">
        <row r="9">
          <cell r="A9" t="str">
            <v>A</v>
          </cell>
        </row>
      </sheetData>
      <sheetData sheetId="13900">
        <row r="9">
          <cell r="A9" t="str">
            <v>A</v>
          </cell>
        </row>
      </sheetData>
      <sheetData sheetId="13901">
        <row r="9">
          <cell r="A9" t="str">
            <v>A</v>
          </cell>
        </row>
      </sheetData>
      <sheetData sheetId="13902">
        <row r="9">
          <cell r="A9" t="str">
            <v>A</v>
          </cell>
        </row>
      </sheetData>
      <sheetData sheetId="13903">
        <row r="9">
          <cell r="A9" t="str">
            <v>A</v>
          </cell>
        </row>
      </sheetData>
      <sheetData sheetId="13904">
        <row r="9">
          <cell r="A9" t="str">
            <v>A</v>
          </cell>
        </row>
      </sheetData>
      <sheetData sheetId="13905">
        <row r="9">
          <cell r="A9" t="str">
            <v>A</v>
          </cell>
        </row>
      </sheetData>
      <sheetData sheetId="13906">
        <row r="9">
          <cell r="A9" t="str">
            <v>A</v>
          </cell>
        </row>
      </sheetData>
      <sheetData sheetId="13907">
        <row r="9">
          <cell r="A9" t="str">
            <v>A</v>
          </cell>
        </row>
      </sheetData>
      <sheetData sheetId="13908">
        <row r="9">
          <cell r="A9" t="str">
            <v>A</v>
          </cell>
        </row>
      </sheetData>
      <sheetData sheetId="13909">
        <row r="9">
          <cell r="A9" t="str">
            <v>A</v>
          </cell>
        </row>
      </sheetData>
      <sheetData sheetId="13910">
        <row r="9">
          <cell r="A9" t="str">
            <v>A</v>
          </cell>
        </row>
      </sheetData>
      <sheetData sheetId="13911">
        <row r="9">
          <cell r="A9" t="str">
            <v>A</v>
          </cell>
        </row>
      </sheetData>
      <sheetData sheetId="13912">
        <row r="9">
          <cell r="A9" t="str">
            <v>A</v>
          </cell>
        </row>
      </sheetData>
      <sheetData sheetId="13913">
        <row r="9">
          <cell r="A9" t="str">
            <v>A</v>
          </cell>
        </row>
      </sheetData>
      <sheetData sheetId="13914">
        <row r="9">
          <cell r="A9" t="str">
            <v>A</v>
          </cell>
        </row>
      </sheetData>
      <sheetData sheetId="13915">
        <row r="9">
          <cell r="A9" t="str">
            <v>A</v>
          </cell>
        </row>
      </sheetData>
      <sheetData sheetId="13916">
        <row r="9">
          <cell r="A9" t="str">
            <v>A</v>
          </cell>
        </row>
      </sheetData>
      <sheetData sheetId="13917">
        <row r="9">
          <cell r="A9" t="str">
            <v>A</v>
          </cell>
        </row>
      </sheetData>
      <sheetData sheetId="13918">
        <row r="9">
          <cell r="A9" t="str">
            <v>A</v>
          </cell>
        </row>
      </sheetData>
      <sheetData sheetId="13919">
        <row r="9">
          <cell r="A9" t="str">
            <v>A</v>
          </cell>
        </row>
      </sheetData>
      <sheetData sheetId="13920">
        <row r="9">
          <cell r="A9" t="str">
            <v>A</v>
          </cell>
        </row>
      </sheetData>
      <sheetData sheetId="13921">
        <row r="9">
          <cell r="A9" t="str">
            <v>A</v>
          </cell>
        </row>
      </sheetData>
      <sheetData sheetId="13922">
        <row r="9">
          <cell r="A9" t="str">
            <v>A</v>
          </cell>
        </row>
      </sheetData>
      <sheetData sheetId="13923">
        <row r="9">
          <cell r="A9" t="str">
            <v>A</v>
          </cell>
        </row>
      </sheetData>
      <sheetData sheetId="13924">
        <row r="9">
          <cell r="A9" t="str">
            <v>A</v>
          </cell>
        </row>
      </sheetData>
      <sheetData sheetId="13925">
        <row r="9">
          <cell r="A9" t="str">
            <v>A</v>
          </cell>
        </row>
      </sheetData>
      <sheetData sheetId="13926">
        <row r="9">
          <cell r="A9" t="str">
            <v>A</v>
          </cell>
        </row>
      </sheetData>
      <sheetData sheetId="13927">
        <row r="9">
          <cell r="A9" t="str">
            <v>A</v>
          </cell>
        </row>
      </sheetData>
      <sheetData sheetId="13928">
        <row r="9">
          <cell r="A9" t="str">
            <v>A</v>
          </cell>
        </row>
      </sheetData>
      <sheetData sheetId="13929">
        <row r="9">
          <cell r="A9" t="str">
            <v>A</v>
          </cell>
        </row>
      </sheetData>
      <sheetData sheetId="13930">
        <row r="9">
          <cell r="A9" t="str">
            <v>A</v>
          </cell>
        </row>
      </sheetData>
      <sheetData sheetId="13931">
        <row r="9">
          <cell r="A9" t="str">
            <v>A</v>
          </cell>
        </row>
      </sheetData>
      <sheetData sheetId="13932">
        <row r="9">
          <cell r="A9" t="str">
            <v>A</v>
          </cell>
        </row>
      </sheetData>
      <sheetData sheetId="13933">
        <row r="9">
          <cell r="A9" t="str">
            <v>A</v>
          </cell>
        </row>
      </sheetData>
      <sheetData sheetId="13934">
        <row r="9">
          <cell r="A9" t="str">
            <v>A</v>
          </cell>
        </row>
      </sheetData>
      <sheetData sheetId="13935">
        <row r="9">
          <cell r="A9" t="str">
            <v>A</v>
          </cell>
        </row>
      </sheetData>
      <sheetData sheetId="13936">
        <row r="9">
          <cell r="A9" t="str">
            <v>A</v>
          </cell>
        </row>
      </sheetData>
      <sheetData sheetId="13937">
        <row r="9">
          <cell r="A9" t="str">
            <v>A</v>
          </cell>
        </row>
      </sheetData>
      <sheetData sheetId="13938">
        <row r="9">
          <cell r="A9" t="str">
            <v>A</v>
          </cell>
        </row>
      </sheetData>
      <sheetData sheetId="13939">
        <row r="9">
          <cell r="A9" t="str">
            <v>A</v>
          </cell>
        </row>
      </sheetData>
      <sheetData sheetId="13940">
        <row r="9">
          <cell r="A9" t="str">
            <v>A</v>
          </cell>
        </row>
      </sheetData>
      <sheetData sheetId="13941">
        <row r="9">
          <cell r="A9" t="str">
            <v>A</v>
          </cell>
        </row>
      </sheetData>
      <sheetData sheetId="13942">
        <row r="9">
          <cell r="A9" t="str">
            <v>A</v>
          </cell>
        </row>
      </sheetData>
      <sheetData sheetId="13943">
        <row r="9">
          <cell r="A9" t="str">
            <v>A</v>
          </cell>
        </row>
      </sheetData>
      <sheetData sheetId="13944">
        <row r="9">
          <cell r="A9" t="str">
            <v>A</v>
          </cell>
        </row>
      </sheetData>
      <sheetData sheetId="13945" refreshError="1"/>
      <sheetData sheetId="13946" refreshError="1"/>
      <sheetData sheetId="13947" refreshError="1"/>
      <sheetData sheetId="13948" refreshError="1"/>
      <sheetData sheetId="13949" refreshError="1"/>
      <sheetData sheetId="13950" refreshError="1"/>
      <sheetData sheetId="13951">
        <row r="9">
          <cell r="A9" t="str">
            <v>A</v>
          </cell>
        </row>
      </sheetData>
      <sheetData sheetId="13952" refreshError="1"/>
      <sheetData sheetId="13953" refreshError="1"/>
      <sheetData sheetId="13954" refreshError="1"/>
      <sheetData sheetId="13955" refreshError="1"/>
      <sheetData sheetId="13956" refreshError="1"/>
      <sheetData sheetId="13957" refreshError="1"/>
      <sheetData sheetId="13958" refreshError="1"/>
      <sheetData sheetId="13959" refreshError="1"/>
      <sheetData sheetId="13960" refreshError="1"/>
      <sheetData sheetId="13961" refreshError="1"/>
      <sheetData sheetId="13962" refreshError="1"/>
      <sheetData sheetId="13963" refreshError="1"/>
      <sheetData sheetId="13964" refreshError="1"/>
      <sheetData sheetId="13965">
        <row r="9">
          <cell r="A9" t="str">
            <v>A</v>
          </cell>
        </row>
      </sheetData>
      <sheetData sheetId="13966">
        <row r="9">
          <cell r="A9" t="str">
            <v>A</v>
          </cell>
        </row>
      </sheetData>
      <sheetData sheetId="13967">
        <row r="9">
          <cell r="A9" t="str">
            <v>A</v>
          </cell>
        </row>
      </sheetData>
      <sheetData sheetId="13968">
        <row r="9">
          <cell r="A9" t="str">
            <v>A</v>
          </cell>
        </row>
      </sheetData>
      <sheetData sheetId="13969">
        <row r="9">
          <cell r="A9" t="str">
            <v>A</v>
          </cell>
        </row>
      </sheetData>
      <sheetData sheetId="13970">
        <row r="9">
          <cell r="A9" t="str">
            <v>A</v>
          </cell>
        </row>
      </sheetData>
      <sheetData sheetId="13971">
        <row r="9">
          <cell r="A9" t="str">
            <v>A</v>
          </cell>
        </row>
      </sheetData>
      <sheetData sheetId="13972">
        <row r="9">
          <cell r="A9" t="str">
            <v>A</v>
          </cell>
        </row>
      </sheetData>
      <sheetData sheetId="13973">
        <row r="9">
          <cell r="A9" t="str">
            <v>A</v>
          </cell>
        </row>
      </sheetData>
      <sheetData sheetId="13974" refreshError="1"/>
      <sheetData sheetId="13975" refreshError="1"/>
      <sheetData sheetId="13976" refreshError="1"/>
      <sheetData sheetId="13977" refreshError="1"/>
      <sheetData sheetId="13978" refreshError="1"/>
      <sheetData sheetId="13979" refreshError="1"/>
      <sheetData sheetId="13980"/>
      <sheetData sheetId="13981"/>
      <sheetData sheetId="13982"/>
      <sheetData sheetId="13983"/>
      <sheetData sheetId="13984"/>
      <sheetData sheetId="13985"/>
      <sheetData sheetId="13986"/>
      <sheetData sheetId="13987"/>
      <sheetData sheetId="13988"/>
      <sheetData sheetId="13989"/>
      <sheetData sheetId="13990">
        <row r="9">
          <cell r="A9" t="str">
            <v>A</v>
          </cell>
        </row>
      </sheetData>
      <sheetData sheetId="13991">
        <row r="9">
          <cell r="A9" t="str">
            <v>A</v>
          </cell>
        </row>
      </sheetData>
      <sheetData sheetId="13992">
        <row r="9">
          <cell r="A9" t="str">
            <v>A</v>
          </cell>
        </row>
      </sheetData>
      <sheetData sheetId="13993"/>
      <sheetData sheetId="13994"/>
      <sheetData sheetId="13995"/>
      <sheetData sheetId="13996"/>
      <sheetData sheetId="13997"/>
      <sheetData sheetId="13998"/>
      <sheetData sheetId="13999"/>
      <sheetData sheetId="14000">
        <row r="9">
          <cell r="A9" t="str">
            <v>A</v>
          </cell>
        </row>
      </sheetData>
      <sheetData sheetId="14001"/>
      <sheetData sheetId="14002"/>
      <sheetData sheetId="14003"/>
      <sheetData sheetId="14004" refreshError="1"/>
      <sheetData sheetId="14005" refreshError="1"/>
      <sheetData sheetId="14006" refreshError="1"/>
      <sheetData sheetId="14007" refreshError="1"/>
      <sheetData sheetId="14008" refreshError="1"/>
      <sheetData sheetId="14009" refreshError="1"/>
      <sheetData sheetId="14010" refreshError="1"/>
      <sheetData sheetId="14011" refreshError="1"/>
      <sheetData sheetId="14012" refreshError="1"/>
      <sheetData sheetId="14013"/>
      <sheetData sheetId="14014" refreshError="1"/>
      <sheetData sheetId="14015" refreshError="1"/>
      <sheetData sheetId="14016" refreshError="1"/>
      <sheetData sheetId="14017" refreshError="1"/>
      <sheetData sheetId="14018" refreshError="1"/>
      <sheetData sheetId="14019" refreshError="1"/>
      <sheetData sheetId="14020" refreshError="1"/>
      <sheetData sheetId="14021" refreshError="1"/>
      <sheetData sheetId="14022"/>
      <sheetData sheetId="14023" refreshError="1"/>
      <sheetData sheetId="14024" refreshError="1"/>
      <sheetData sheetId="14025" refreshError="1"/>
      <sheetData sheetId="14026" refreshError="1"/>
      <sheetData sheetId="14027" refreshError="1"/>
      <sheetData sheetId="14028" refreshError="1"/>
      <sheetData sheetId="14029">
        <row r="9">
          <cell r="A9" t="str">
            <v>A</v>
          </cell>
        </row>
      </sheetData>
      <sheetData sheetId="14030">
        <row r="9">
          <cell r="A9" t="str">
            <v>A</v>
          </cell>
        </row>
      </sheetData>
      <sheetData sheetId="14031">
        <row r="9">
          <cell r="A9" t="str">
            <v>A</v>
          </cell>
        </row>
      </sheetData>
      <sheetData sheetId="14032">
        <row r="9">
          <cell r="A9" t="str">
            <v>A</v>
          </cell>
        </row>
      </sheetData>
      <sheetData sheetId="14033">
        <row r="9">
          <cell r="A9" t="str">
            <v>A</v>
          </cell>
        </row>
      </sheetData>
      <sheetData sheetId="14034">
        <row r="9">
          <cell r="A9" t="str">
            <v>A</v>
          </cell>
        </row>
      </sheetData>
      <sheetData sheetId="14035">
        <row r="9">
          <cell r="A9" t="str">
            <v>A</v>
          </cell>
        </row>
      </sheetData>
      <sheetData sheetId="14036">
        <row r="9">
          <cell r="A9" t="str">
            <v>A</v>
          </cell>
        </row>
      </sheetData>
      <sheetData sheetId="14037">
        <row r="9">
          <cell r="A9" t="str">
            <v>A</v>
          </cell>
        </row>
      </sheetData>
      <sheetData sheetId="14038">
        <row r="9">
          <cell r="A9" t="str">
            <v>A</v>
          </cell>
        </row>
      </sheetData>
      <sheetData sheetId="14039">
        <row r="9">
          <cell r="A9" t="str">
            <v>A</v>
          </cell>
        </row>
      </sheetData>
      <sheetData sheetId="14040">
        <row r="9">
          <cell r="A9" t="str">
            <v>A</v>
          </cell>
        </row>
      </sheetData>
      <sheetData sheetId="14041">
        <row r="9">
          <cell r="A9" t="str">
            <v>A</v>
          </cell>
        </row>
      </sheetData>
      <sheetData sheetId="14042" refreshError="1"/>
      <sheetData sheetId="14043" refreshError="1"/>
      <sheetData sheetId="14044" refreshError="1"/>
      <sheetData sheetId="14045" refreshError="1"/>
      <sheetData sheetId="14046" refreshError="1"/>
      <sheetData sheetId="14047" refreshError="1"/>
      <sheetData sheetId="14048" refreshError="1"/>
      <sheetData sheetId="14049" refreshError="1"/>
      <sheetData sheetId="14050" refreshError="1"/>
      <sheetData sheetId="14051">
        <row r="9">
          <cell r="A9" t="str">
            <v>A</v>
          </cell>
        </row>
      </sheetData>
      <sheetData sheetId="14052" refreshError="1"/>
      <sheetData sheetId="14053">
        <row r="9">
          <cell r="A9" t="str">
            <v>A</v>
          </cell>
        </row>
      </sheetData>
      <sheetData sheetId="14054">
        <row r="9">
          <cell r="A9" t="str">
            <v>A</v>
          </cell>
        </row>
      </sheetData>
      <sheetData sheetId="14055">
        <row r="9">
          <cell r="A9" t="str">
            <v>A</v>
          </cell>
        </row>
      </sheetData>
      <sheetData sheetId="14056">
        <row r="9">
          <cell r="A9" t="str">
            <v>A</v>
          </cell>
        </row>
      </sheetData>
      <sheetData sheetId="14057">
        <row r="9">
          <cell r="A9" t="str">
            <v>A</v>
          </cell>
        </row>
      </sheetData>
      <sheetData sheetId="14058"/>
      <sheetData sheetId="14059">
        <row r="9">
          <cell r="A9" t="str">
            <v>A</v>
          </cell>
        </row>
      </sheetData>
      <sheetData sheetId="14060">
        <row r="9">
          <cell r="A9" t="str">
            <v>A</v>
          </cell>
        </row>
      </sheetData>
      <sheetData sheetId="14061">
        <row r="9">
          <cell r="A9" t="str">
            <v>A</v>
          </cell>
        </row>
      </sheetData>
      <sheetData sheetId="14062">
        <row r="9">
          <cell r="A9" t="str">
            <v>A</v>
          </cell>
        </row>
      </sheetData>
      <sheetData sheetId="14063">
        <row r="9">
          <cell r="A9" t="str">
            <v>A</v>
          </cell>
        </row>
      </sheetData>
      <sheetData sheetId="14064">
        <row r="9">
          <cell r="A9" t="str">
            <v>A</v>
          </cell>
        </row>
      </sheetData>
      <sheetData sheetId="14065">
        <row r="9">
          <cell r="A9" t="str">
            <v>A</v>
          </cell>
        </row>
      </sheetData>
      <sheetData sheetId="14066">
        <row r="9">
          <cell r="A9" t="str">
            <v>A</v>
          </cell>
        </row>
      </sheetData>
      <sheetData sheetId="14067">
        <row r="9">
          <cell r="A9" t="str">
            <v>A</v>
          </cell>
        </row>
      </sheetData>
      <sheetData sheetId="14068">
        <row r="9">
          <cell r="A9" t="str">
            <v>A</v>
          </cell>
        </row>
      </sheetData>
      <sheetData sheetId="14069">
        <row r="9">
          <cell r="A9" t="str">
            <v>A</v>
          </cell>
        </row>
      </sheetData>
      <sheetData sheetId="14070">
        <row r="9">
          <cell r="A9" t="str">
            <v>A</v>
          </cell>
        </row>
      </sheetData>
      <sheetData sheetId="14071">
        <row r="9">
          <cell r="A9" t="str">
            <v>A</v>
          </cell>
        </row>
      </sheetData>
      <sheetData sheetId="14072">
        <row r="9">
          <cell r="A9" t="str">
            <v>A</v>
          </cell>
        </row>
      </sheetData>
      <sheetData sheetId="14073">
        <row r="9">
          <cell r="A9" t="str">
            <v>A</v>
          </cell>
        </row>
      </sheetData>
      <sheetData sheetId="14074">
        <row r="9">
          <cell r="A9" t="str">
            <v>A</v>
          </cell>
        </row>
      </sheetData>
      <sheetData sheetId="14075">
        <row r="9">
          <cell r="A9" t="str">
            <v>A</v>
          </cell>
        </row>
      </sheetData>
      <sheetData sheetId="14076">
        <row r="9">
          <cell r="A9" t="str">
            <v>A</v>
          </cell>
        </row>
      </sheetData>
      <sheetData sheetId="14077">
        <row r="9">
          <cell r="A9" t="str">
            <v>A</v>
          </cell>
        </row>
      </sheetData>
      <sheetData sheetId="14078">
        <row r="9">
          <cell r="A9" t="str">
            <v>A</v>
          </cell>
        </row>
      </sheetData>
      <sheetData sheetId="14079">
        <row r="9">
          <cell r="A9" t="str">
            <v>A</v>
          </cell>
        </row>
      </sheetData>
      <sheetData sheetId="14080">
        <row r="9">
          <cell r="A9" t="str">
            <v>A</v>
          </cell>
        </row>
      </sheetData>
      <sheetData sheetId="14081" refreshError="1"/>
      <sheetData sheetId="14082" refreshError="1"/>
      <sheetData sheetId="14083" refreshError="1"/>
      <sheetData sheetId="14084" refreshError="1"/>
      <sheetData sheetId="14085"/>
      <sheetData sheetId="14086"/>
      <sheetData sheetId="14087">
        <row r="9">
          <cell r="A9" t="str">
            <v>A</v>
          </cell>
        </row>
      </sheetData>
      <sheetData sheetId="14088" refreshError="1"/>
      <sheetData sheetId="14089" refreshError="1"/>
      <sheetData sheetId="14090" refreshError="1"/>
      <sheetData sheetId="14091" refreshError="1"/>
      <sheetData sheetId="14092" refreshError="1"/>
      <sheetData sheetId="14093" refreshError="1"/>
      <sheetData sheetId="14094" refreshError="1"/>
      <sheetData sheetId="14095"/>
      <sheetData sheetId="14096">
        <row r="9">
          <cell r="A9" t="str">
            <v>A</v>
          </cell>
        </row>
      </sheetData>
      <sheetData sheetId="14097">
        <row r="9">
          <cell r="A9" t="str">
            <v>A</v>
          </cell>
        </row>
      </sheetData>
      <sheetData sheetId="14098">
        <row r="9">
          <cell r="A9" t="str">
            <v>A</v>
          </cell>
        </row>
      </sheetData>
      <sheetData sheetId="14099">
        <row r="9">
          <cell r="A9" t="str">
            <v>A</v>
          </cell>
        </row>
      </sheetData>
      <sheetData sheetId="14100">
        <row r="9">
          <cell r="A9" t="str">
            <v>A</v>
          </cell>
        </row>
      </sheetData>
      <sheetData sheetId="14101">
        <row r="9">
          <cell r="A9" t="str">
            <v>A</v>
          </cell>
        </row>
      </sheetData>
      <sheetData sheetId="14102">
        <row r="9">
          <cell r="A9" t="str">
            <v>A</v>
          </cell>
        </row>
      </sheetData>
      <sheetData sheetId="14103">
        <row r="9">
          <cell r="A9" t="str">
            <v>A</v>
          </cell>
        </row>
      </sheetData>
      <sheetData sheetId="14104">
        <row r="9">
          <cell r="A9" t="str">
            <v>A</v>
          </cell>
        </row>
      </sheetData>
      <sheetData sheetId="14105">
        <row r="9">
          <cell r="A9" t="str">
            <v>A</v>
          </cell>
        </row>
      </sheetData>
      <sheetData sheetId="14106">
        <row r="9">
          <cell r="A9" t="str">
            <v>A</v>
          </cell>
        </row>
      </sheetData>
      <sheetData sheetId="14107"/>
      <sheetData sheetId="14108"/>
      <sheetData sheetId="14109"/>
      <sheetData sheetId="14110"/>
      <sheetData sheetId="14111">
        <row r="9">
          <cell r="A9" t="str">
            <v>A</v>
          </cell>
        </row>
      </sheetData>
      <sheetData sheetId="14112" refreshError="1"/>
      <sheetData sheetId="14113" refreshError="1"/>
      <sheetData sheetId="14114" refreshError="1"/>
      <sheetData sheetId="14115" refreshError="1"/>
      <sheetData sheetId="14116" refreshError="1"/>
      <sheetData sheetId="14117" refreshError="1"/>
      <sheetData sheetId="14118" refreshError="1"/>
      <sheetData sheetId="14119" refreshError="1"/>
      <sheetData sheetId="14120" refreshError="1"/>
      <sheetData sheetId="14121">
        <row r="9">
          <cell r="A9" t="str">
            <v>A</v>
          </cell>
        </row>
      </sheetData>
      <sheetData sheetId="14122">
        <row r="9">
          <cell r="A9" t="str">
            <v>A</v>
          </cell>
        </row>
      </sheetData>
      <sheetData sheetId="14123">
        <row r="9">
          <cell r="A9" t="str">
            <v>A</v>
          </cell>
        </row>
      </sheetData>
      <sheetData sheetId="14124" refreshError="1"/>
      <sheetData sheetId="14125" refreshError="1"/>
      <sheetData sheetId="14126" refreshError="1"/>
      <sheetData sheetId="14127" refreshError="1"/>
      <sheetData sheetId="14128">
        <row r="9">
          <cell r="A9" t="str">
            <v>A</v>
          </cell>
        </row>
      </sheetData>
      <sheetData sheetId="14129" refreshError="1"/>
      <sheetData sheetId="14130" refreshError="1"/>
      <sheetData sheetId="14131" refreshError="1"/>
      <sheetData sheetId="14132" refreshError="1"/>
      <sheetData sheetId="14133" refreshError="1"/>
      <sheetData sheetId="14134" refreshError="1"/>
      <sheetData sheetId="14135" refreshError="1"/>
      <sheetData sheetId="14136" refreshError="1"/>
      <sheetData sheetId="14137" refreshError="1"/>
      <sheetData sheetId="14138" refreshError="1"/>
      <sheetData sheetId="14139" refreshError="1"/>
      <sheetData sheetId="14140" refreshError="1"/>
      <sheetData sheetId="14141" refreshError="1"/>
      <sheetData sheetId="14142" refreshError="1"/>
      <sheetData sheetId="14143" refreshError="1"/>
      <sheetData sheetId="14144" refreshError="1"/>
      <sheetData sheetId="14145" refreshError="1"/>
      <sheetData sheetId="14146" refreshError="1"/>
      <sheetData sheetId="14147" refreshError="1"/>
      <sheetData sheetId="14148" refreshError="1"/>
      <sheetData sheetId="14149">
        <row r="9">
          <cell r="A9" t="str">
            <v>A</v>
          </cell>
        </row>
      </sheetData>
      <sheetData sheetId="14150">
        <row r="9">
          <cell r="A9" t="str">
            <v>A</v>
          </cell>
        </row>
      </sheetData>
      <sheetData sheetId="14151">
        <row r="9">
          <cell r="A9" t="str">
            <v>A</v>
          </cell>
        </row>
      </sheetData>
      <sheetData sheetId="14152">
        <row r="9">
          <cell r="A9" t="str">
            <v>A</v>
          </cell>
        </row>
      </sheetData>
      <sheetData sheetId="14153">
        <row r="9">
          <cell r="A9" t="str">
            <v>A</v>
          </cell>
        </row>
      </sheetData>
      <sheetData sheetId="14154">
        <row r="9">
          <cell r="A9" t="str">
            <v>A</v>
          </cell>
        </row>
      </sheetData>
      <sheetData sheetId="14155">
        <row r="9">
          <cell r="A9" t="str">
            <v>A</v>
          </cell>
        </row>
      </sheetData>
      <sheetData sheetId="14156">
        <row r="9">
          <cell r="A9" t="str">
            <v>A</v>
          </cell>
        </row>
      </sheetData>
      <sheetData sheetId="14157">
        <row r="9">
          <cell r="A9" t="str">
            <v>A</v>
          </cell>
        </row>
      </sheetData>
      <sheetData sheetId="14158">
        <row r="9">
          <cell r="A9" t="str">
            <v>A</v>
          </cell>
        </row>
      </sheetData>
      <sheetData sheetId="14159">
        <row r="9">
          <cell r="A9" t="str">
            <v>A</v>
          </cell>
        </row>
      </sheetData>
      <sheetData sheetId="14160">
        <row r="9">
          <cell r="A9" t="str">
            <v>A</v>
          </cell>
        </row>
      </sheetData>
      <sheetData sheetId="14161">
        <row r="9">
          <cell r="A9" t="str">
            <v>A</v>
          </cell>
        </row>
      </sheetData>
      <sheetData sheetId="14162">
        <row r="9">
          <cell r="A9" t="str">
            <v>A</v>
          </cell>
        </row>
      </sheetData>
      <sheetData sheetId="14163">
        <row r="9">
          <cell r="A9" t="str">
            <v>A</v>
          </cell>
        </row>
      </sheetData>
      <sheetData sheetId="14164">
        <row r="9">
          <cell r="A9" t="str">
            <v>A</v>
          </cell>
        </row>
      </sheetData>
      <sheetData sheetId="14165">
        <row r="9">
          <cell r="A9" t="str">
            <v>A</v>
          </cell>
        </row>
      </sheetData>
      <sheetData sheetId="14166">
        <row r="9">
          <cell r="A9" t="str">
            <v>A</v>
          </cell>
        </row>
      </sheetData>
      <sheetData sheetId="14167">
        <row r="9">
          <cell r="A9" t="str">
            <v>A</v>
          </cell>
        </row>
      </sheetData>
      <sheetData sheetId="14168">
        <row r="9">
          <cell r="A9" t="str">
            <v>A</v>
          </cell>
        </row>
      </sheetData>
      <sheetData sheetId="14169">
        <row r="9">
          <cell r="A9" t="str">
            <v>A</v>
          </cell>
        </row>
      </sheetData>
      <sheetData sheetId="14170">
        <row r="9">
          <cell r="A9" t="str">
            <v>A</v>
          </cell>
        </row>
      </sheetData>
      <sheetData sheetId="14171">
        <row r="9">
          <cell r="A9" t="str">
            <v>A</v>
          </cell>
        </row>
      </sheetData>
      <sheetData sheetId="14172">
        <row r="9">
          <cell r="A9" t="str">
            <v>A</v>
          </cell>
        </row>
      </sheetData>
      <sheetData sheetId="14173">
        <row r="9">
          <cell r="A9" t="str">
            <v>A</v>
          </cell>
        </row>
      </sheetData>
      <sheetData sheetId="14174">
        <row r="9">
          <cell r="A9" t="str">
            <v>A</v>
          </cell>
        </row>
      </sheetData>
      <sheetData sheetId="14175">
        <row r="9">
          <cell r="A9" t="str">
            <v>A</v>
          </cell>
        </row>
      </sheetData>
      <sheetData sheetId="14176">
        <row r="9">
          <cell r="A9" t="str">
            <v>A</v>
          </cell>
        </row>
      </sheetData>
      <sheetData sheetId="14177">
        <row r="9">
          <cell r="A9" t="str">
            <v>A</v>
          </cell>
        </row>
      </sheetData>
      <sheetData sheetId="14178">
        <row r="9">
          <cell r="A9" t="str">
            <v>A</v>
          </cell>
        </row>
      </sheetData>
      <sheetData sheetId="14179">
        <row r="9">
          <cell r="A9" t="str">
            <v>A</v>
          </cell>
        </row>
      </sheetData>
      <sheetData sheetId="14180">
        <row r="9">
          <cell r="A9" t="str">
            <v>A</v>
          </cell>
        </row>
      </sheetData>
      <sheetData sheetId="14181">
        <row r="9">
          <cell r="A9" t="str">
            <v>A</v>
          </cell>
        </row>
      </sheetData>
      <sheetData sheetId="14182">
        <row r="9">
          <cell r="A9" t="str">
            <v>A</v>
          </cell>
        </row>
      </sheetData>
      <sheetData sheetId="14183">
        <row r="9">
          <cell r="A9" t="str">
            <v>A</v>
          </cell>
        </row>
      </sheetData>
      <sheetData sheetId="14184">
        <row r="9">
          <cell r="A9" t="str">
            <v>A</v>
          </cell>
        </row>
      </sheetData>
      <sheetData sheetId="14185">
        <row r="9">
          <cell r="A9" t="str">
            <v>A</v>
          </cell>
        </row>
      </sheetData>
      <sheetData sheetId="14186">
        <row r="9">
          <cell r="A9" t="str">
            <v>A</v>
          </cell>
        </row>
      </sheetData>
      <sheetData sheetId="14187">
        <row r="9">
          <cell r="A9" t="str">
            <v>A</v>
          </cell>
        </row>
      </sheetData>
      <sheetData sheetId="14188" refreshError="1"/>
      <sheetData sheetId="14189" refreshError="1"/>
      <sheetData sheetId="14190">
        <row r="9">
          <cell r="A9" t="str">
            <v>A</v>
          </cell>
        </row>
      </sheetData>
      <sheetData sheetId="14191" refreshError="1"/>
      <sheetData sheetId="14192">
        <row r="9">
          <cell r="A9" t="str">
            <v>A</v>
          </cell>
        </row>
      </sheetData>
      <sheetData sheetId="14193">
        <row r="9">
          <cell r="A9" t="str">
            <v>A</v>
          </cell>
        </row>
      </sheetData>
      <sheetData sheetId="14194" refreshError="1"/>
      <sheetData sheetId="14195" refreshError="1"/>
      <sheetData sheetId="14196" refreshError="1"/>
      <sheetData sheetId="14197" refreshError="1"/>
      <sheetData sheetId="14198" refreshError="1"/>
      <sheetData sheetId="14199" refreshError="1"/>
      <sheetData sheetId="14200" refreshError="1"/>
      <sheetData sheetId="14201" refreshError="1"/>
      <sheetData sheetId="14202" refreshError="1"/>
      <sheetData sheetId="14203" refreshError="1"/>
      <sheetData sheetId="14204" refreshError="1"/>
      <sheetData sheetId="14205" refreshError="1"/>
      <sheetData sheetId="14206" refreshError="1"/>
      <sheetData sheetId="14207" refreshError="1"/>
      <sheetData sheetId="14208" refreshError="1"/>
      <sheetData sheetId="14209" refreshError="1"/>
      <sheetData sheetId="14210" refreshError="1"/>
      <sheetData sheetId="14211" refreshError="1"/>
      <sheetData sheetId="14212">
        <row r="9">
          <cell r="A9" t="str">
            <v>A</v>
          </cell>
        </row>
      </sheetData>
      <sheetData sheetId="14213">
        <row r="9">
          <cell r="A9" t="str">
            <v>A</v>
          </cell>
        </row>
      </sheetData>
      <sheetData sheetId="14214">
        <row r="9">
          <cell r="A9" t="str">
            <v>A</v>
          </cell>
        </row>
      </sheetData>
      <sheetData sheetId="14215">
        <row r="9">
          <cell r="A9" t="str">
            <v>A</v>
          </cell>
        </row>
      </sheetData>
      <sheetData sheetId="14216">
        <row r="9">
          <cell r="A9" t="str">
            <v>A</v>
          </cell>
        </row>
      </sheetData>
      <sheetData sheetId="14217">
        <row r="9">
          <cell r="A9" t="str">
            <v>A</v>
          </cell>
        </row>
      </sheetData>
      <sheetData sheetId="14218">
        <row r="9">
          <cell r="A9" t="str">
            <v>A</v>
          </cell>
        </row>
      </sheetData>
      <sheetData sheetId="14219">
        <row r="9">
          <cell r="A9" t="str">
            <v>A</v>
          </cell>
        </row>
      </sheetData>
      <sheetData sheetId="14220">
        <row r="9">
          <cell r="A9" t="str">
            <v>A</v>
          </cell>
        </row>
      </sheetData>
      <sheetData sheetId="14221">
        <row r="9">
          <cell r="A9" t="str">
            <v>A</v>
          </cell>
        </row>
      </sheetData>
      <sheetData sheetId="14222">
        <row r="9">
          <cell r="A9" t="str">
            <v>A</v>
          </cell>
        </row>
      </sheetData>
      <sheetData sheetId="14223" refreshError="1"/>
      <sheetData sheetId="14224" refreshError="1"/>
      <sheetData sheetId="14225" refreshError="1"/>
      <sheetData sheetId="14226" refreshError="1"/>
      <sheetData sheetId="14227" refreshError="1"/>
      <sheetData sheetId="14228" refreshError="1"/>
      <sheetData sheetId="14229" refreshError="1"/>
      <sheetData sheetId="14230" refreshError="1"/>
      <sheetData sheetId="14231" refreshError="1"/>
      <sheetData sheetId="14232" refreshError="1"/>
      <sheetData sheetId="14233" refreshError="1"/>
      <sheetData sheetId="14234" refreshError="1"/>
      <sheetData sheetId="14235" refreshError="1"/>
      <sheetData sheetId="14236" refreshError="1"/>
      <sheetData sheetId="14237" refreshError="1"/>
      <sheetData sheetId="14238" refreshError="1"/>
      <sheetData sheetId="14239" refreshError="1"/>
      <sheetData sheetId="14240" refreshError="1"/>
      <sheetData sheetId="14241" refreshError="1"/>
      <sheetData sheetId="14242" refreshError="1"/>
      <sheetData sheetId="14243" refreshError="1"/>
      <sheetData sheetId="14244" refreshError="1"/>
      <sheetData sheetId="14245" refreshError="1"/>
      <sheetData sheetId="14246" refreshError="1"/>
      <sheetData sheetId="14247" refreshError="1"/>
      <sheetData sheetId="14248">
        <row r="9">
          <cell r="A9" t="str">
            <v>A</v>
          </cell>
        </row>
      </sheetData>
      <sheetData sheetId="14249">
        <row r="9">
          <cell r="A9" t="str">
            <v>A</v>
          </cell>
        </row>
      </sheetData>
      <sheetData sheetId="14250">
        <row r="9">
          <cell r="A9" t="str">
            <v>A</v>
          </cell>
        </row>
      </sheetData>
      <sheetData sheetId="14251">
        <row r="9">
          <cell r="A9" t="str">
            <v>A</v>
          </cell>
        </row>
      </sheetData>
      <sheetData sheetId="14252">
        <row r="9">
          <cell r="A9" t="str">
            <v>A</v>
          </cell>
        </row>
      </sheetData>
      <sheetData sheetId="14253">
        <row r="9">
          <cell r="A9" t="str">
            <v>A</v>
          </cell>
        </row>
      </sheetData>
      <sheetData sheetId="14254">
        <row r="9">
          <cell r="A9" t="str">
            <v>A</v>
          </cell>
        </row>
      </sheetData>
      <sheetData sheetId="14255">
        <row r="9">
          <cell r="A9" t="str">
            <v>A</v>
          </cell>
        </row>
      </sheetData>
      <sheetData sheetId="14256">
        <row r="9">
          <cell r="A9" t="str">
            <v>A</v>
          </cell>
        </row>
      </sheetData>
      <sheetData sheetId="14257">
        <row r="9">
          <cell r="A9" t="str">
            <v>A</v>
          </cell>
        </row>
      </sheetData>
      <sheetData sheetId="14258">
        <row r="9">
          <cell r="A9" t="str">
            <v>A</v>
          </cell>
        </row>
      </sheetData>
      <sheetData sheetId="14259">
        <row r="9">
          <cell r="A9" t="str">
            <v>A</v>
          </cell>
        </row>
      </sheetData>
      <sheetData sheetId="14260">
        <row r="9">
          <cell r="A9" t="str">
            <v>A</v>
          </cell>
        </row>
      </sheetData>
      <sheetData sheetId="14261">
        <row r="9">
          <cell r="A9" t="str">
            <v>A</v>
          </cell>
        </row>
      </sheetData>
      <sheetData sheetId="14262">
        <row r="9">
          <cell r="A9" t="str">
            <v>A</v>
          </cell>
        </row>
      </sheetData>
      <sheetData sheetId="14263">
        <row r="9">
          <cell r="A9" t="str">
            <v>A</v>
          </cell>
        </row>
      </sheetData>
      <sheetData sheetId="14264">
        <row r="9">
          <cell r="A9" t="str">
            <v>A</v>
          </cell>
        </row>
      </sheetData>
      <sheetData sheetId="14265">
        <row r="9">
          <cell r="A9" t="str">
            <v>A</v>
          </cell>
        </row>
      </sheetData>
      <sheetData sheetId="14266">
        <row r="9">
          <cell r="A9" t="str">
            <v>A</v>
          </cell>
        </row>
      </sheetData>
      <sheetData sheetId="14267">
        <row r="9">
          <cell r="A9" t="str">
            <v>A</v>
          </cell>
        </row>
      </sheetData>
      <sheetData sheetId="14268">
        <row r="9">
          <cell r="A9" t="str">
            <v>A</v>
          </cell>
        </row>
      </sheetData>
      <sheetData sheetId="14269">
        <row r="9">
          <cell r="A9" t="str">
            <v>A</v>
          </cell>
        </row>
      </sheetData>
      <sheetData sheetId="14270">
        <row r="9">
          <cell r="A9" t="str">
            <v>A</v>
          </cell>
        </row>
      </sheetData>
      <sheetData sheetId="14271">
        <row r="9">
          <cell r="A9" t="str">
            <v>A</v>
          </cell>
        </row>
      </sheetData>
      <sheetData sheetId="14272">
        <row r="9">
          <cell r="A9" t="str">
            <v>A</v>
          </cell>
        </row>
      </sheetData>
      <sheetData sheetId="14273">
        <row r="9">
          <cell r="A9" t="str">
            <v>A</v>
          </cell>
        </row>
      </sheetData>
      <sheetData sheetId="14274">
        <row r="9">
          <cell r="A9" t="str">
            <v>A</v>
          </cell>
        </row>
      </sheetData>
      <sheetData sheetId="14275">
        <row r="9">
          <cell r="A9" t="str">
            <v>A</v>
          </cell>
        </row>
      </sheetData>
      <sheetData sheetId="14276">
        <row r="9">
          <cell r="A9" t="str">
            <v>A</v>
          </cell>
        </row>
      </sheetData>
      <sheetData sheetId="14277">
        <row r="9">
          <cell r="A9" t="str">
            <v>A</v>
          </cell>
        </row>
      </sheetData>
      <sheetData sheetId="14278">
        <row r="9">
          <cell r="A9" t="str">
            <v>A</v>
          </cell>
        </row>
      </sheetData>
      <sheetData sheetId="14279">
        <row r="9">
          <cell r="A9" t="str">
            <v>A</v>
          </cell>
        </row>
      </sheetData>
      <sheetData sheetId="14280">
        <row r="9">
          <cell r="A9" t="str">
            <v>A</v>
          </cell>
        </row>
      </sheetData>
      <sheetData sheetId="14281">
        <row r="9">
          <cell r="A9" t="str">
            <v>A</v>
          </cell>
        </row>
      </sheetData>
      <sheetData sheetId="14282">
        <row r="9">
          <cell r="A9" t="str">
            <v>A</v>
          </cell>
        </row>
      </sheetData>
      <sheetData sheetId="14283">
        <row r="9">
          <cell r="A9" t="str">
            <v>A</v>
          </cell>
        </row>
      </sheetData>
      <sheetData sheetId="14284">
        <row r="9">
          <cell r="A9" t="str">
            <v>A</v>
          </cell>
        </row>
      </sheetData>
      <sheetData sheetId="14285">
        <row r="9">
          <cell r="A9" t="str">
            <v>A</v>
          </cell>
        </row>
      </sheetData>
      <sheetData sheetId="14286">
        <row r="9">
          <cell r="A9" t="str">
            <v>A</v>
          </cell>
        </row>
      </sheetData>
      <sheetData sheetId="14287">
        <row r="9">
          <cell r="A9" t="str">
            <v>A</v>
          </cell>
        </row>
      </sheetData>
      <sheetData sheetId="14288">
        <row r="9">
          <cell r="A9" t="str">
            <v>A</v>
          </cell>
        </row>
      </sheetData>
      <sheetData sheetId="14289">
        <row r="9">
          <cell r="A9" t="str">
            <v>A</v>
          </cell>
        </row>
      </sheetData>
      <sheetData sheetId="14290">
        <row r="9">
          <cell r="A9" t="str">
            <v>A</v>
          </cell>
        </row>
      </sheetData>
      <sheetData sheetId="14291">
        <row r="9">
          <cell r="A9" t="str">
            <v>A</v>
          </cell>
        </row>
      </sheetData>
      <sheetData sheetId="14292">
        <row r="9">
          <cell r="A9" t="str">
            <v>A</v>
          </cell>
        </row>
      </sheetData>
      <sheetData sheetId="14293">
        <row r="9">
          <cell r="A9" t="str">
            <v>A</v>
          </cell>
        </row>
      </sheetData>
      <sheetData sheetId="14294">
        <row r="9">
          <cell r="A9" t="str">
            <v>A</v>
          </cell>
        </row>
      </sheetData>
      <sheetData sheetId="14295">
        <row r="9">
          <cell r="A9" t="str">
            <v>A</v>
          </cell>
        </row>
      </sheetData>
      <sheetData sheetId="14296">
        <row r="9">
          <cell r="A9" t="str">
            <v>A</v>
          </cell>
        </row>
      </sheetData>
      <sheetData sheetId="14297">
        <row r="9">
          <cell r="A9" t="str">
            <v>A</v>
          </cell>
        </row>
      </sheetData>
      <sheetData sheetId="14298">
        <row r="9">
          <cell r="A9" t="str">
            <v>A</v>
          </cell>
        </row>
      </sheetData>
      <sheetData sheetId="14299">
        <row r="9">
          <cell r="A9" t="str">
            <v>A</v>
          </cell>
        </row>
      </sheetData>
      <sheetData sheetId="14300">
        <row r="9">
          <cell r="A9" t="str">
            <v>A</v>
          </cell>
        </row>
      </sheetData>
      <sheetData sheetId="14301">
        <row r="9">
          <cell r="A9" t="str">
            <v>A</v>
          </cell>
        </row>
      </sheetData>
      <sheetData sheetId="14302">
        <row r="9">
          <cell r="A9" t="str">
            <v>A</v>
          </cell>
        </row>
      </sheetData>
      <sheetData sheetId="14303">
        <row r="9">
          <cell r="A9" t="str">
            <v>A</v>
          </cell>
        </row>
      </sheetData>
      <sheetData sheetId="14304">
        <row r="9">
          <cell r="A9" t="str">
            <v>A</v>
          </cell>
        </row>
      </sheetData>
      <sheetData sheetId="14305">
        <row r="9">
          <cell r="A9" t="str">
            <v>A</v>
          </cell>
        </row>
      </sheetData>
      <sheetData sheetId="14306">
        <row r="9">
          <cell r="A9" t="str">
            <v>A</v>
          </cell>
        </row>
      </sheetData>
      <sheetData sheetId="14307">
        <row r="9">
          <cell r="A9" t="str">
            <v>A</v>
          </cell>
        </row>
      </sheetData>
      <sheetData sheetId="14308">
        <row r="9">
          <cell r="A9" t="str">
            <v>A</v>
          </cell>
        </row>
      </sheetData>
      <sheetData sheetId="14309">
        <row r="9">
          <cell r="A9" t="str">
            <v>A</v>
          </cell>
        </row>
      </sheetData>
      <sheetData sheetId="14310">
        <row r="9">
          <cell r="A9" t="str">
            <v>A</v>
          </cell>
        </row>
      </sheetData>
      <sheetData sheetId="14311">
        <row r="9">
          <cell r="A9" t="str">
            <v>A</v>
          </cell>
        </row>
      </sheetData>
      <sheetData sheetId="14312">
        <row r="9">
          <cell r="A9" t="str">
            <v>A</v>
          </cell>
        </row>
      </sheetData>
      <sheetData sheetId="14313">
        <row r="9">
          <cell r="A9" t="str">
            <v>A</v>
          </cell>
        </row>
      </sheetData>
      <sheetData sheetId="14314">
        <row r="9">
          <cell r="A9" t="str">
            <v>A</v>
          </cell>
        </row>
      </sheetData>
      <sheetData sheetId="14315">
        <row r="9">
          <cell r="A9" t="str">
            <v>A</v>
          </cell>
        </row>
      </sheetData>
      <sheetData sheetId="14316">
        <row r="9">
          <cell r="A9" t="str">
            <v>A</v>
          </cell>
        </row>
      </sheetData>
      <sheetData sheetId="14317">
        <row r="9">
          <cell r="A9" t="str">
            <v>A</v>
          </cell>
        </row>
      </sheetData>
      <sheetData sheetId="14318">
        <row r="9">
          <cell r="A9" t="str">
            <v>A</v>
          </cell>
        </row>
      </sheetData>
      <sheetData sheetId="14319">
        <row r="9">
          <cell r="A9" t="str">
            <v>A</v>
          </cell>
        </row>
      </sheetData>
      <sheetData sheetId="14320">
        <row r="9">
          <cell r="A9" t="str">
            <v>A</v>
          </cell>
        </row>
      </sheetData>
      <sheetData sheetId="14321">
        <row r="9">
          <cell r="A9" t="str">
            <v>A</v>
          </cell>
        </row>
      </sheetData>
      <sheetData sheetId="14322">
        <row r="9">
          <cell r="A9" t="str">
            <v>A</v>
          </cell>
        </row>
      </sheetData>
      <sheetData sheetId="14323">
        <row r="9">
          <cell r="A9" t="str">
            <v>A</v>
          </cell>
        </row>
      </sheetData>
      <sheetData sheetId="14324">
        <row r="9">
          <cell r="A9" t="str">
            <v>A</v>
          </cell>
        </row>
      </sheetData>
      <sheetData sheetId="14325">
        <row r="9">
          <cell r="A9" t="str">
            <v>A</v>
          </cell>
        </row>
      </sheetData>
      <sheetData sheetId="14326">
        <row r="9">
          <cell r="A9" t="str">
            <v>A</v>
          </cell>
        </row>
      </sheetData>
      <sheetData sheetId="14327">
        <row r="9">
          <cell r="A9" t="str">
            <v>A</v>
          </cell>
        </row>
      </sheetData>
      <sheetData sheetId="14328">
        <row r="9">
          <cell r="A9" t="str">
            <v>A</v>
          </cell>
        </row>
      </sheetData>
      <sheetData sheetId="14329">
        <row r="9">
          <cell r="A9" t="str">
            <v>A</v>
          </cell>
        </row>
      </sheetData>
      <sheetData sheetId="14330">
        <row r="9">
          <cell r="A9" t="str">
            <v>A</v>
          </cell>
        </row>
      </sheetData>
      <sheetData sheetId="14331">
        <row r="9">
          <cell r="A9" t="str">
            <v>A</v>
          </cell>
        </row>
      </sheetData>
      <sheetData sheetId="14332">
        <row r="9">
          <cell r="A9" t="str">
            <v>A</v>
          </cell>
        </row>
      </sheetData>
      <sheetData sheetId="14333">
        <row r="9">
          <cell r="A9" t="str">
            <v>A</v>
          </cell>
        </row>
      </sheetData>
      <sheetData sheetId="14334">
        <row r="9">
          <cell r="A9" t="str">
            <v>A</v>
          </cell>
        </row>
      </sheetData>
      <sheetData sheetId="14335">
        <row r="9">
          <cell r="A9" t="str">
            <v>A</v>
          </cell>
        </row>
      </sheetData>
      <sheetData sheetId="14336">
        <row r="9">
          <cell r="A9" t="str">
            <v>A</v>
          </cell>
        </row>
      </sheetData>
      <sheetData sheetId="14337">
        <row r="9">
          <cell r="A9" t="str">
            <v>A</v>
          </cell>
        </row>
      </sheetData>
      <sheetData sheetId="14338">
        <row r="9">
          <cell r="A9" t="str">
            <v>A</v>
          </cell>
        </row>
      </sheetData>
      <sheetData sheetId="14339">
        <row r="9">
          <cell r="A9" t="str">
            <v>A</v>
          </cell>
        </row>
      </sheetData>
      <sheetData sheetId="14340">
        <row r="9">
          <cell r="A9" t="str">
            <v>A</v>
          </cell>
        </row>
      </sheetData>
      <sheetData sheetId="14341">
        <row r="9">
          <cell r="A9" t="str">
            <v>A</v>
          </cell>
        </row>
      </sheetData>
      <sheetData sheetId="14342">
        <row r="9">
          <cell r="A9" t="str">
            <v>A</v>
          </cell>
        </row>
      </sheetData>
      <sheetData sheetId="14343">
        <row r="9">
          <cell r="A9" t="str">
            <v>A</v>
          </cell>
        </row>
      </sheetData>
      <sheetData sheetId="14344">
        <row r="9">
          <cell r="A9" t="str">
            <v>A</v>
          </cell>
        </row>
      </sheetData>
      <sheetData sheetId="14345">
        <row r="9">
          <cell r="A9" t="str">
            <v>A</v>
          </cell>
        </row>
      </sheetData>
      <sheetData sheetId="14346">
        <row r="9">
          <cell r="A9" t="str">
            <v>A</v>
          </cell>
        </row>
      </sheetData>
      <sheetData sheetId="14347">
        <row r="9">
          <cell r="A9" t="str">
            <v>A</v>
          </cell>
        </row>
      </sheetData>
      <sheetData sheetId="14348">
        <row r="9">
          <cell r="A9" t="str">
            <v>A</v>
          </cell>
        </row>
      </sheetData>
      <sheetData sheetId="14349">
        <row r="9">
          <cell r="A9" t="str">
            <v>A</v>
          </cell>
        </row>
      </sheetData>
      <sheetData sheetId="14350">
        <row r="9">
          <cell r="A9" t="str">
            <v>A</v>
          </cell>
        </row>
      </sheetData>
      <sheetData sheetId="14351">
        <row r="9">
          <cell r="A9" t="str">
            <v>A</v>
          </cell>
        </row>
      </sheetData>
      <sheetData sheetId="14352">
        <row r="9">
          <cell r="A9" t="str">
            <v>A</v>
          </cell>
        </row>
      </sheetData>
      <sheetData sheetId="14353">
        <row r="9">
          <cell r="A9" t="str">
            <v>A</v>
          </cell>
        </row>
      </sheetData>
      <sheetData sheetId="14354">
        <row r="9">
          <cell r="A9" t="str">
            <v>A</v>
          </cell>
        </row>
      </sheetData>
      <sheetData sheetId="14355">
        <row r="9">
          <cell r="A9" t="str">
            <v>A</v>
          </cell>
        </row>
      </sheetData>
      <sheetData sheetId="14356">
        <row r="9">
          <cell r="A9" t="str">
            <v>A</v>
          </cell>
        </row>
      </sheetData>
      <sheetData sheetId="14357">
        <row r="9">
          <cell r="A9" t="str">
            <v>A</v>
          </cell>
        </row>
      </sheetData>
      <sheetData sheetId="14358">
        <row r="9">
          <cell r="A9" t="str">
            <v>A</v>
          </cell>
        </row>
      </sheetData>
      <sheetData sheetId="14359">
        <row r="9">
          <cell r="A9" t="str">
            <v>A</v>
          </cell>
        </row>
      </sheetData>
      <sheetData sheetId="14360">
        <row r="9">
          <cell r="A9" t="str">
            <v>A</v>
          </cell>
        </row>
      </sheetData>
      <sheetData sheetId="14361">
        <row r="9">
          <cell r="A9" t="str">
            <v>A</v>
          </cell>
        </row>
      </sheetData>
      <sheetData sheetId="14362">
        <row r="9">
          <cell r="A9" t="str">
            <v>A</v>
          </cell>
        </row>
      </sheetData>
      <sheetData sheetId="14363">
        <row r="9">
          <cell r="A9" t="str">
            <v>A</v>
          </cell>
        </row>
      </sheetData>
      <sheetData sheetId="14364">
        <row r="9">
          <cell r="A9" t="str">
            <v>A</v>
          </cell>
        </row>
      </sheetData>
      <sheetData sheetId="14365">
        <row r="9">
          <cell r="A9" t="str">
            <v>A</v>
          </cell>
        </row>
      </sheetData>
      <sheetData sheetId="14366">
        <row r="9">
          <cell r="A9" t="str">
            <v>A</v>
          </cell>
        </row>
      </sheetData>
      <sheetData sheetId="14367">
        <row r="9">
          <cell r="A9" t="str">
            <v>A</v>
          </cell>
        </row>
      </sheetData>
      <sheetData sheetId="14368">
        <row r="9">
          <cell r="A9" t="str">
            <v>A</v>
          </cell>
        </row>
      </sheetData>
      <sheetData sheetId="14369">
        <row r="9">
          <cell r="A9" t="str">
            <v>A</v>
          </cell>
        </row>
      </sheetData>
      <sheetData sheetId="14370">
        <row r="9">
          <cell r="A9" t="str">
            <v>A</v>
          </cell>
        </row>
      </sheetData>
      <sheetData sheetId="14371">
        <row r="9">
          <cell r="A9" t="str">
            <v>A</v>
          </cell>
        </row>
      </sheetData>
      <sheetData sheetId="14372">
        <row r="9">
          <cell r="A9" t="str">
            <v>A</v>
          </cell>
        </row>
      </sheetData>
      <sheetData sheetId="14373">
        <row r="9">
          <cell r="A9" t="str">
            <v>A</v>
          </cell>
        </row>
      </sheetData>
      <sheetData sheetId="14374">
        <row r="9">
          <cell r="A9" t="str">
            <v>A</v>
          </cell>
        </row>
      </sheetData>
      <sheetData sheetId="14375">
        <row r="9">
          <cell r="A9" t="str">
            <v>A</v>
          </cell>
        </row>
      </sheetData>
      <sheetData sheetId="14376">
        <row r="9">
          <cell r="A9" t="str">
            <v>A</v>
          </cell>
        </row>
      </sheetData>
      <sheetData sheetId="14377">
        <row r="9">
          <cell r="A9" t="str">
            <v>A</v>
          </cell>
        </row>
      </sheetData>
      <sheetData sheetId="14378">
        <row r="9">
          <cell r="A9" t="str">
            <v>A</v>
          </cell>
        </row>
      </sheetData>
      <sheetData sheetId="14379">
        <row r="9">
          <cell r="A9" t="str">
            <v>A</v>
          </cell>
        </row>
      </sheetData>
      <sheetData sheetId="14380">
        <row r="9">
          <cell r="A9" t="str">
            <v>A</v>
          </cell>
        </row>
      </sheetData>
      <sheetData sheetId="14381">
        <row r="9">
          <cell r="A9" t="str">
            <v>A</v>
          </cell>
        </row>
      </sheetData>
      <sheetData sheetId="14382">
        <row r="9">
          <cell r="A9" t="str">
            <v>A</v>
          </cell>
        </row>
      </sheetData>
      <sheetData sheetId="14383">
        <row r="9">
          <cell r="A9" t="str">
            <v>A</v>
          </cell>
        </row>
      </sheetData>
      <sheetData sheetId="14384">
        <row r="9">
          <cell r="A9" t="str">
            <v>A</v>
          </cell>
        </row>
      </sheetData>
      <sheetData sheetId="14385">
        <row r="9">
          <cell r="A9" t="str">
            <v>A</v>
          </cell>
        </row>
      </sheetData>
      <sheetData sheetId="14386">
        <row r="9">
          <cell r="A9" t="str">
            <v>A</v>
          </cell>
        </row>
      </sheetData>
      <sheetData sheetId="14387">
        <row r="9">
          <cell r="A9" t="str">
            <v>A</v>
          </cell>
        </row>
      </sheetData>
      <sheetData sheetId="14388">
        <row r="9">
          <cell r="A9" t="str">
            <v>A</v>
          </cell>
        </row>
      </sheetData>
      <sheetData sheetId="14389">
        <row r="9">
          <cell r="A9" t="str">
            <v>A</v>
          </cell>
        </row>
      </sheetData>
      <sheetData sheetId="14390">
        <row r="9">
          <cell r="A9" t="str">
            <v>A</v>
          </cell>
        </row>
      </sheetData>
      <sheetData sheetId="14391">
        <row r="9">
          <cell r="A9" t="str">
            <v>A</v>
          </cell>
        </row>
      </sheetData>
      <sheetData sheetId="14392">
        <row r="9">
          <cell r="A9" t="str">
            <v>A</v>
          </cell>
        </row>
      </sheetData>
      <sheetData sheetId="14393">
        <row r="9">
          <cell r="A9" t="str">
            <v>A</v>
          </cell>
        </row>
      </sheetData>
      <sheetData sheetId="14394">
        <row r="9">
          <cell r="A9" t="str">
            <v>A</v>
          </cell>
        </row>
      </sheetData>
      <sheetData sheetId="14395">
        <row r="9">
          <cell r="A9" t="str">
            <v>A</v>
          </cell>
        </row>
      </sheetData>
      <sheetData sheetId="14396">
        <row r="9">
          <cell r="A9" t="str">
            <v>A</v>
          </cell>
        </row>
      </sheetData>
      <sheetData sheetId="14397">
        <row r="9">
          <cell r="A9" t="str">
            <v>A</v>
          </cell>
        </row>
      </sheetData>
      <sheetData sheetId="14398">
        <row r="9">
          <cell r="A9" t="str">
            <v>A</v>
          </cell>
        </row>
      </sheetData>
      <sheetData sheetId="14399">
        <row r="9">
          <cell r="A9" t="str">
            <v>A</v>
          </cell>
        </row>
      </sheetData>
      <sheetData sheetId="14400">
        <row r="9">
          <cell r="A9" t="str">
            <v>A</v>
          </cell>
        </row>
      </sheetData>
      <sheetData sheetId="14401">
        <row r="9">
          <cell r="A9" t="str">
            <v>A</v>
          </cell>
        </row>
      </sheetData>
      <sheetData sheetId="14402">
        <row r="9">
          <cell r="A9" t="str">
            <v>A</v>
          </cell>
        </row>
      </sheetData>
      <sheetData sheetId="14403">
        <row r="9">
          <cell r="A9" t="str">
            <v>A</v>
          </cell>
        </row>
      </sheetData>
      <sheetData sheetId="14404">
        <row r="9">
          <cell r="A9" t="str">
            <v>A</v>
          </cell>
        </row>
      </sheetData>
      <sheetData sheetId="14405">
        <row r="9">
          <cell r="A9" t="str">
            <v>A</v>
          </cell>
        </row>
      </sheetData>
      <sheetData sheetId="14406">
        <row r="9">
          <cell r="A9" t="str">
            <v>A</v>
          </cell>
        </row>
      </sheetData>
      <sheetData sheetId="14407">
        <row r="9">
          <cell r="A9" t="str">
            <v>A</v>
          </cell>
        </row>
      </sheetData>
      <sheetData sheetId="14408">
        <row r="9">
          <cell r="A9" t="str">
            <v>A</v>
          </cell>
        </row>
      </sheetData>
      <sheetData sheetId="14409">
        <row r="9">
          <cell r="A9" t="str">
            <v>A</v>
          </cell>
        </row>
      </sheetData>
      <sheetData sheetId="14410">
        <row r="9">
          <cell r="A9" t="str">
            <v>A</v>
          </cell>
        </row>
      </sheetData>
      <sheetData sheetId="14411">
        <row r="9">
          <cell r="A9" t="str">
            <v>A</v>
          </cell>
        </row>
      </sheetData>
      <sheetData sheetId="14412">
        <row r="9">
          <cell r="A9" t="str">
            <v>A</v>
          </cell>
        </row>
      </sheetData>
      <sheetData sheetId="14413">
        <row r="9">
          <cell r="A9" t="str">
            <v>A</v>
          </cell>
        </row>
      </sheetData>
      <sheetData sheetId="14414">
        <row r="9">
          <cell r="A9" t="str">
            <v>A</v>
          </cell>
        </row>
      </sheetData>
      <sheetData sheetId="14415">
        <row r="9">
          <cell r="A9" t="str">
            <v>A</v>
          </cell>
        </row>
      </sheetData>
      <sheetData sheetId="14416">
        <row r="9">
          <cell r="A9" t="str">
            <v>A</v>
          </cell>
        </row>
      </sheetData>
      <sheetData sheetId="14417">
        <row r="9">
          <cell r="A9" t="str">
            <v>A</v>
          </cell>
        </row>
      </sheetData>
      <sheetData sheetId="14418">
        <row r="9">
          <cell r="A9" t="str">
            <v>A</v>
          </cell>
        </row>
      </sheetData>
      <sheetData sheetId="14419">
        <row r="9">
          <cell r="A9" t="str">
            <v>A</v>
          </cell>
        </row>
      </sheetData>
      <sheetData sheetId="14420">
        <row r="9">
          <cell r="A9" t="str">
            <v>A</v>
          </cell>
        </row>
      </sheetData>
      <sheetData sheetId="14421">
        <row r="9">
          <cell r="A9" t="str">
            <v>A</v>
          </cell>
        </row>
      </sheetData>
      <sheetData sheetId="14422">
        <row r="9">
          <cell r="A9" t="str">
            <v>A</v>
          </cell>
        </row>
      </sheetData>
      <sheetData sheetId="14423">
        <row r="9">
          <cell r="A9" t="str">
            <v>A</v>
          </cell>
        </row>
      </sheetData>
      <sheetData sheetId="14424">
        <row r="9">
          <cell r="A9" t="str">
            <v>A</v>
          </cell>
        </row>
      </sheetData>
      <sheetData sheetId="14425">
        <row r="9">
          <cell r="A9" t="str">
            <v>A</v>
          </cell>
        </row>
      </sheetData>
      <sheetData sheetId="14426">
        <row r="9">
          <cell r="A9" t="str">
            <v>A</v>
          </cell>
        </row>
      </sheetData>
      <sheetData sheetId="14427">
        <row r="9">
          <cell r="A9" t="str">
            <v>A</v>
          </cell>
        </row>
      </sheetData>
      <sheetData sheetId="14428">
        <row r="9">
          <cell r="A9" t="str">
            <v>A</v>
          </cell>
        </row>
      </sheetData>
      <sheetData sheetId="14429">
        <row r="9">
          <cell r="A9" t="str">
            <v>A</v>
          </cell>
        </row>
      </sheetData>
      <sheetData sheetId="14430">
        <row r="9">
          <cell r="A9" t="str">
            <v>A</v>
          </cell>
        </row>
      </sheetData>
      <sheetData sheetId="14431">
        <row r="9">
          <cell r="A9" t="str">
            <v>A</v>
          </cell>
        </row>
      </sheetData>
      <sheetData sheetId="14432">
        <row r="9">
          <cell r="A9" t="str">
            <v>A</v>
          </cell>
        </row>
      </sheetData>
      <sheetData sheetId="14433">
        <row r="9">
          <cell r="A9" t="str">
            <v>A</v>
          </cell>
        </row>
      </sheetData>
      <sheetData sheetId="14434">
        <row r="9">
          <cell r="A9" t="str">
            <v>A</v>
          </cell>
        </row>
      </sheetData>
      <sheetData sheetId="14435">
        <row r="9">
          <cell r="A9" t="str">
            <v>A</v>
          </cell>
        </row>
      </sheetData>
      <sheetData sheetId="14436">
        <row r="9">
          <cell r="A9" t="str">
            <v>A</v>
          </cell>
        </row>
      </sheetData>
      <sheetData sheetId="14437">
        <row r="9">
          <cell r="A9" t="str">
            <v>A</v>
          </cell>
        </row>
      </sheetData>
      <sheetData sheetId="14438">
        <row r="9">
          <cell r="A9" t="str">
            <v>A</v>
          </cell>
        </row>
      </sheetData>
      <sheetData sheetId="14439">
        <row r="9">
          <cell r="A9" t="str">
            <v>A</v>
          </cell>
        </row>
      </sheetData>
      <sheetData sheetId="14440">
        <row r="9">
          <cell r="A9" t="str">
            <v>A</v>
          </cell>
        </row>
      </sheetData>
      <sheetData sheetId="14441">
        <row r="9">
          <cell r="A9" t="str">
            <v>A</v>
          </cell>
        </row>
      </sheetData>
      <sheetData sheetId="14442">
        <row r="9">
          <cell r="A9" t="str">
            <v>A</v>
          </cell>
        </row>
      </sheetData>
      <sheetData sheetId="14443">
        <row r="9">
          <cell r="A9" t="str">
            <v>A</v>
          </cell>
        </row>
      </sheetData>
      <sheetData sheetId="14444">
        <row r="9">
          <cell r="A9" t="str">
            <v>A</v>
          </cell>
        </row>
      </sheetData>
      <sheetData sheetId="14445">
        <row r="9">
          <cell r="A9" t="str">
            <v>A</v>
          </cell>
        </row>
      </sheetData>
      <sheetData sheetId="14446">
        <row r="9">
          <cell r="A9" t="str">
            <v>A</v>
          </cell>
        </row>
      </sheetData>
      <sheetData sheetId="14447">
        <row r="9">
          <cell r="A9" t="str">
            <v>A</v>
          </cell>
        </row>
      </sheetData>
      <sheetData sheetId="14448">
        <row r="9">
          <cell r="A9" t="str">
            <v>A</v>
          </cell>
        </row>
      </sheetData>
      <sheetData sheetId="14449">
        <row r="9">
          <cell r="A9" t="str">
            <v>A</v>
          </cell>
        </row>
      </sheetData>
      <sheetData sheetId="14450">
        <row r="9">
          <cell r="A9" t="str">
            <v>A</v>
          </cell>
        </row>
      </sheetData>
      <sheetData sheetId="14451">
        <row r="9">
          <cell r="A9" t="str">
            <v>A</v>
          </cell>
        </row>
      </sheetData>
      <sheetData sheetId="14452">
        <row r="9">
          <cell r="A9" t="str">
            <v>A</v>
          </cell>
        </row>
      </sheetData>
      <sheetData sheetId="14453">
        <row r="9">
          <cell r="A9" t="str">
            <v>A</v>
          </cell>
        </row>
      </sheetData>
      <sheetData sheetId="14454">
        <row r="9">
          <cell r="A9" t="str">
            <v>A</v>
          </cell>
        </row>
      </sheetData>
      <sheetData sheetId="14455">
        <row r="9">
          <cell r="A9" t="str">
            <v>A</v>
          </cell>
        </row>
      </sheetData>
      <sheetData sheetId="14456">
        <row r="9">
          <cell r="A9" t="str">
            <v>A</v>
          </cell>
        </row>
      </sheetData>
      <sheetData sheetId="14457">
        <row r="9">
          <cell r="A9" t="str">
            <v>A</v>
          </cell>
        </row>
      </sheetData>
      <sheetData sheetId="14458">
        <row r="9">
          <cell r="A9" t="str">
            <v>A</v>
          </cell>
        </row>
      </sheetData>
      <sheetData sheetId="14459">
        <row r="9">
          <cell r="A9" t="str">
            <v>A</v>
          </cell>
        </row>
      </sheetData>
      <sheetData sheetId="14460">
        <row r="9">
          <cell r="A9" t="str">
            <v>A</v>
          </cell>
        </row>
      </sheetData>
      <sheetData sheetId="14461">
        <row r="9">
          <cell r="A9" t="str">
            <v>A</v>
          </cell>
        </row>
      </sheetData>
      <sheetData sheetId="14462">
        <row r="9">
          <cell r="A9" t="str">
            <v>A</v>
          </cell>
        </row>
      </sheetData>
      <sheetData sheetId="14463">
        <row r="9">
          <cell r="A9" t="str">
            <v>A</v>
          </cell>
        </row>
      </sheetData>
      <sheetData sheetId="14464">
        <row r="9">
          <cell r="A9" t="str">
            <v>A</v>
          </cell>
        </row>
      </sheetData>
      <sheetData sheetId="14465">
        <row r="9">
          <cell r="A9" t="str">
            <v>A</v>
          </cell>
        </row>
      </sheetData>
      <sheetData sheetId="14466">
        <row r="9">
          <cell r="A9" t="str">
            <v>A</v>
          </cell>
        </row>
      </sheetData>
      <sheetData sheetId="14467">
        <row r="9">
          <cell r="A9" t="str">
            <v>A</v>
          </cell>
        </row>
      </sheetData>
      <sheetData sheetId="14468">
        <row r="9">
          <cell r="A9" t="str">
            <v>A</v>
          </cell>
        </row>
      </sheetData>
      <sheetData sheetId="14469">
        <row r="9">
          <cell r="A9" t="str">
            <v>A</v>
          </cell>
        </row>
      </sheetData>
      <sheetData sheetId="14470">
        <row r="9">
          <cell r="A9" t="str">
            <v>A</v>
          </cell>
        </row>
      </sheetData>
      <sheetData sheetId="14471">
        <row r="9">
          <cell r="A9" t="str">
            <v>A</v>
          </cell>
        </row>
      </sheetData>
      <sheetData sheetId="14472">
        <row r="9">
          <cell r="A9" t="str">
            <v>A</v>
          </cell>
        </row>
      </sheetData>
      <sheetData sheetId="14473">
        <row r="9">
          <cell r="A9" t="str">
            <v>A</v>
          </cell>
        </row>
      </sheetData>
      <sheetData sheetId="14474">
        <row r="9">
          <cell r="A9" t="str">
            <v>A</v>
          </cell>
        </row>
      </sheetData>
      <sheetData sheetId="14475">
        <row r="9">
          <cell r="A9" t="str">
            <v>A</v>
          </cell>
        </row>
      </sheetData>
      <sheetData sheetId="14476">
        <row r="9">
          <cell r="A9" t="str">
            <v>A</v>
          </cell>
        </row>
      </sheetData>
      <sheetData sheetId="14477">
        <row r="9">
          <cell r="A9" t="str">
            <v>A</v>
          </cell>
        </row>
      </sheetData>
      <sheetData sheetId="14478">
        <row r="9">
          <cell r="A9" t="str">
            <v>A</v>
          </cell>
        </row>
      </sheetData>
      <sheetData sheetId="14479">
        <row r="9">
          <cell r="A9" t="str">
            <v>A</v>
          </cell>
        </row>
      </sheetData>
      <sheetData sheetId="14480">
        <row r="9">
          <cell r="A9" t="str">
            <v>A</v>
          </cell>
        </row>
      </sheetData>
      <sheetData sheetId="14481">
        <row r="9">
          <cell r="A9" t="str">
            <v>A</v>
          </cell>
        </row>
      </sheetData>
      <sheetData sheetId="14482">
        <row r="9">
          <cell r="A9" t="str">
            <v>A</v>
          </cell>
        </row>
      </sheetData>
      <sheetData sheetId="14483">
        <row r="9">
          <cell r="A9" t="str">
            <v>A</v>
          </cell>
        </row>
      </sheetData>
      <sheetData sheetId="14484">
        <row r="9">
          <cell r="A9" t="str">
            <v>A</v>
          </cell>
        </row>
      </sheetData>
      <sheetData sheetId="14485">
        <row r="9">
          <cell r="A9" t="str">
            <v>A</v>
          </cell>
        </row>
      </sheetData>
      <sheetData sheetId="14486">
        <row r="9">
          <cell r="A9" t="str">
            <v>A</v>
          </cell>
        </row>
      </sheetData>
      <sheetData sheetId="14487">
        <row r="9">
          <cell r="A9" t="str">
            <v>A</v>
          </cell>
        </row>
      </sheetData>
      <sheetData sheetId="14488">
        <row r="9">
          <cell r="A9" t="str">
            <v>A</v>
          </cell>
        </row>
      </sheetData>
      <sheetData sheetId="14489">
        <row r="9">
          <cell r="A9" t="str">
            <v>A</v>
          </cell>
        </row>
      </sheetData>
      <sheetData sheetId="14490">
        <row r="9">
          <cell r="A9" t="str">
            <v>A</v>
          </cell>
        </row>
      </sheetData>
      <sheetData sheetId="14491">
        <row r="9">
          <cell r="A9" t="str">
            <v>A</v>
          </cell>
        </row>
      </sheetData>
      <sheetData sheetId="14492">
        <row r="9">
          <cell r="A9" t="str">
            <v>A</v>
          </cell>
        </row>
      </sheetData>
      <sheetData sheetId="14493">
        <row r="9">
          <cell r="A9" t="str">
            <v>A</v>
          </cell>
        </row>
      </sheetData>
      <sheetData sheetId="14494">
        <row r="9">
          <cell r="A9" t="str">
            <v>A</v>
          </cell>
        </row>
      </sheetData>
      <sheetData sheetId="14495">
        <row r="9">
          <cell r="A9" t="str">
            <v>A</v>
          </cell>
        </row>
      </sheetData>
      <sheetData sheetId="14496">
        <row r="9">
          <cell r="A9" t="str">
            <v>A</v>
          </cell>
        </row>
      </sheetData>
      <sheetData sheetId="14497">
        <row r="9">
          <cell r="A9" t="str">
            <v>A</v>
          </cell>
        </row>
      </sheetData>
      <sheetData sheetId="14498">
        <row r="9">
          <cell r="A9" t="str">
            <v>A</v>
          </cell>
        </row>
      </sheetData>
      <sheetData sheetId="14499">
        <row r="9">
          <cell r="A9" t="str">
            <v>A</v>
          </cell>
        </row>
      </sheetData>
      <sheetData sheetId="14500">
        <row r="9">
          <cell r="A9" t="str">
            <v>A</v>
          </cell>
        </row>
      </sheetData>
      <sheetData sheetId="14501">
        <row r="9">
          <cell r="A9" t="str">
            <v>A</v>
          </cell>
        </row>
      </sheetData>
      <sheetData sheetId="14502">
        <row r="9">
          <cell r="A9" t="str">
            <v>A</v>
          </cell>
        </row>
      </sheetData>
      <sheetData sheetId="14503">
        <row r="9">
          <cell r="A9" t="str">
            <v>A</v>
          </cell>
        </row>
      </sheetData>
      <sheetData sheetId="14504">
        <row r="9">
          <cell r="A9" t="str">
            <v>A</v>
          </cell>
        </row>
      </sheetData>
      <sheetData sheetId="14505">
        <row r="9">
          <cell r="A9" t="str">
            <v>A</v>
          </cell>
        </row>
      </sheetData>
      <sheetData sheetId="14506">
        <row r="9">
          <cell r="A9" t="str">
            <v>A</v>
          </cell>
        </row>
      </sheetData>
      <sheetData sheetId="14507">
        <row r="9">
          <cell r="A9" t="str">
            <v>A</v>
          </cell>
        </row>
      </sheetData>
      <sheetData sheetId="14508">
        <row r="9">
          <cell r="A9" t="str">
            <v>A</v>
          </cell>
        </row>
      </sheetData>
      <sheetData sheetId="14509">
        <row r="9">
          <cell r="A9" t="str">
            <v>A</v>
          </cell>
        </row>
      </sheetData>
      <sheetData sheetId="14510">
        <row r="9">
          <cell r="A9" t="str">
            <v>A</v>
          </cell>
        </row>
      </sheetData>
      <sheetData sheetId="14511">
        <row r="9">
          <cell r="A9" t="str">
            <v>A</v>
          </cell>
        </row>
      </sheetData>
      <sheetData sheetId="14512">
        <row r="9">
          <cell r="A9" t="str">
            <v>A</v>
          </cell>
        </row>
      </sheetData>
      <sheetData sheetId="14513">
        <row r="9">
          <cell r="A9" t="str">
            <v>A</v>
          </cell>
        </row>
      </sheetData>
      <sheetData sheetId="14514">
        <row r="9">
          <cell r="A9" t="str">
            <v>A</v>
          </cell>
        </row>
      </sheetData>
      <sheetData sheetId="14515">
        <row r="9">
          <cell r="A9" t="str">
            <v>A</v>
          </cell>
        </row>
      </sheetData>
      <sheetData sheetId="14516">
        <row r="9">
          <cell r="A9" t="str">
            <v>A</v>
          </cell>
        </row>
      </sheetData>
      <sheetData sheetId="14517">
        <row r="9">
          <cell r="A9" t="str">
            <v>A</v>
          </cell>
        </row>
      </sheetData>
      <sheetData sheetId="14518">
        <row r="9">
          <cell r="A9" t="str">
            <v>A</v>
          </cell>
        </row>
      </sheetData>
      <sheetData sheetId="14519">
        <row r="9">
          <cell r="A9" t="str">
            <v>A</v>
          </cell>
        </row>
      </sheetData>
      <sheetData sheetId="14520">
        <row r="9">
          <cell r="A9" t="str">
            <v>A</v>
          </cell>
        </row>
      </sheetData>
      <sheetData sheetId="14521">
        <row r="9">
          <cell r="A9" t="str">
            <v>A</v>
          </cell>
        </row>
      </sheetData>
      <sheetData sheetId="14522">
        <row r="9">
          <cell r="A9" t="str">
            <v>A</v>
          </cell>
        </row>
      </sheetData>
      <sheetData sheetId="14523">
        <row r="9">
          <cell r="A9" t="str">
            <v>A</v>
          </cell>
        </row>
      </sheetData>
      <sheetData sheetId="14524">
        <row r="9">
          <cell r="A9" t="str">
            <v>A</v>
          </cell>
        </row>
      </sheetData>
      <sheetData sheetId="14525">
        <row r="9">
          <cell r="A9" t="str">
            <v>A</v>
          </cell>
        </row>
      </sheetData>
      <sheetData sheetId="14526">
        <row r="9">
          <cell r="A9" t="str">
            <v>A</v>
          </cell>
        </row>
      </sheetData>
      <sheetData sheetId="14527">
        <row r="9">
          <cell r="A9" t="str">
            <v>A</v>
          </cell>
        </row>
      </sheetData>
      <sheetData sheetId="14528">
        <row r="9">
          <cell r="A9" t="str">
            <v>A</v>
          </cell>
        </row>
      </sheetData>
      <sheetData sheetId="14529">
        <row r="9">
          <cell r="A9" t="str">
            <v>A</v>
          </cell>
        </row>
      </sheetData>
      <sheetData sheetId="14530">
        <row r="9">
          <cell r="A9" t="str">
            <v>A</v>
          </cell>
        </row>
      </sheetData>
      <sheetData sheetId="14531">
        <row r="9">
          <cell r="A9" t="str">
            <v>A</v>
          </cell>
        </row>
      </sheetData>
      <sheetData sheetId="14532">
        <row r="9">
          <cell r="A9" t="str">
            <v>A</v>
          </cell>
        </row>
      </sheetData>
      <sheetData sheetId="14533">
        <row r="9">
          <cell r="A9" t="str">
            <v>A</v>
          </cell>
        </row>
      </sheetData>
      <sheetData sheetId="14534">
        <row r="9">
          <cell r="A9" t="str">
            <v>A</v>
          </cell>
        </row>
      </sheetData>
      <sheetData sheetId="14535">
        <row r="9">
          <cell r="A9" t="str">
            <v>A</v>
          </cell>
        </row>
      </sheetData>
      <sheetData sheetId="14536">
        <row r="9">
          <cell r="A9" t="str">
            <v>A</v>
          </cell>
        </row>
      </sheetData>
      <sheetData sheetId="14537">
        <row r="9">
          <cell r="A9" t="str">
            <v>A</v>
          </cell>
        </row>
      </sheetData>
      <sheetData sheetId="14538">
        <row r="9">
          <cell r="A9" t="str">
            <v>A</v>
          </cell>
        </row>
      </sheetData>
      <sheetData sheetId="14539" refreshError="1"/>
      <sheetData sheetId="14540">
        <row r="9">
          <cell r="A9" t="str">
            <v>A</v>
          </cell>
        </row>
      </sheetData>
      <sheetData sheetId="14541">
        <row r="9">
          <cell r="A9" t="str">
            <v>A</v>
          </cell>
        </row>
      </sheetData>
      <sheetData sheetId="14542">
        <row r="9">
          <cell r="A9" t="str">
            <v>A</v>
          </cell>
        </row>
      </sheetData>
      <sheetData sheetId="14543">
        <row r="9">
          <cell r="A9" t="str">
            <v>A</v>
          </cell>
        </row>
      </sheetData>
      <sheetData sheetId="14544">
        <row r="9">
          <cell r="A9" t="str">
            <v>A</v>
          </cell>
        </row>
      </sheetData>
      <sheetData sheetId="14545">
        <row r="9">
          <cell r="A9" t="str">
            <v>A</v>
          </cell>
        </row>
      </sheetData>
      <sheetData sheetId="14546">
        <row r="9">
          <cell r="A9" t="str">
            <v>A</v>
          </cell>
        </row>
      </sheetData>
      <sheetData sheetId="14547">
        <row r="9">
          <cell r="A9" t="str">
            <v>A</v>
          </cell>
        </row>
      </sheetData>
      <sheetData sheetId="14548">
        <row r="9">
          <cell r="A9" t="str">
            <v>A</v>
          </cell>
        </row>
      </sheetData>
      <sheetData sheetId="14549">
        <row r="9">
          <cell r="A9" t="str">
            <v>A</v>
          </cell>
        </row>
      </sheetData>
      <sheetData sheetId="14550">
        <row r="9">
          <cell r="A9" t="str">
            <v>A</v>
          </cell>
        </row>
      </sheetData>
      <sheetData sheetId="14551">
        <row r="9">
          <cell r="A9" t="str">
            <v>A</v>
          </cell>
        </row>
      </sheetData>
      <sheetData sheetId="14552">
        <row r="9">
          <cell r="A9" t="str">
            <v>A</v>
          </cell>
        </row>
      </sheetData>
      <sheetData sheetId="14553">
        <row r="9">
          <cell r="A9" t="str">
            <v>A</v>
          </cell>
        </row>
      </sheetData>
      <sheetData sheetId="14554">
        <row r="9">
          <cell r="A9" t="str">
            <v>A</v>
          </cell>
        </row>
      </sheetData>
      <sheetData sheetId="14555">
        <row r="9">
          <cell r="A9" t="str">
            <v>A</v>
          </cell>
        </row>
      </sheetData>
      <sheetData sheetId="14556">
        <row r="9">
          <cell r="A9" t="str">
            <v>A</v>
          </cell>
        </row>
      </sheetData>
      <sheetData sheetId="14557">
        <row r="9">
          <cell r="A9" t="str">
            <v>A</v>
          </cell>
        </row>
      </sheetData>
      <sheetData sheetId="14558">
        <row r="9">
          <cell r="A9" t="str">
            <v>A</v>
          </cell>
        </row>
      </sheetData>
      <sheetData sheetId="14559">
        <row r="9">
          <cell r="A9" t="str">
            <v>A</v>
          </cell>
        </row>
      </sheetData>
      <sheetData sheetId="14560">
        <row r="9">
          <cell r="A9" t="str">
            <v>A</v>
          </cell>
        </row>
      </sheetData>
      <sheetData sheetId="14561">
        <row r="9">
          <cell r="A9" t="str">
            <v>A</v>
          </cell>
        </row>
      </sheetData>
      <sheetData sheetId="14562">
        <row r="9">
          <cell r="A9" t="str">
            <v>A</v>
          </cell>
        </row>
      </sheetData>
      <sheetData sheetId="14563">
        <row r="9">
          <cell r="A9" t="str">
            <v>A</v>
          </cell>
        </row>
      </sheetData>
      <sheetData sheetId="14564">
        <row r="9">
          <cell r="A9" t="str">
            <v>A</v>
          </cell>
        </row>
      </sheetData>
      <sheetData sheetId="14565">
        <row r="9">
          <cell r="A9" t="str">
            <v>A</v>
          </cell>
        </row>
      </sheetData>
      <sheetData sheetId="14566">
        <row r="9">
          <cell r="A9" t="str">
            <v>A</v>
          </cell>
        </row>
      </sheetData>
      <sheetData sheetId="14567">
        <row r="9">
          <cell r="A9" t="str">
            <v>A</v>
          </cell>
        </row>
      </sheetData>
      <sheetData sheetId="14568">
        <row r="9">
          <cell r="A9" t="str">
            <v>A</v>
          </cell>
        </row>
      </sheetData>
      <sheetData sheetId="14569">
        <row r="9">
          <cell r="A9" t="str">
            <v>A</v>
          </cell>
        </row>
      </sheetData>
      <sheetData sheetId="14570">
        <row r="9">
          <cell r="A9" t="str">
            <v>A</v>
          </cell>
        </row>
      </sheetData>
      <sheetData sheetId="14571">
        <row r="9">
          <cell r="A9" t="str">
            <v>A</v>
          </cell>
        </row>
      </sheetData>
      <sheetData sheetId="14572">
        <row r="9">
          <cell r="A9" t="str">
            <v>A</v>
          </cell>
        </row>
      </sheetData>
      <sheetData sheetId="14573">
        <row r="9">
          <cell r="A9" t="str">
            <v>A</v>
          </cell>
        </row>
      </sheetData>
      <sheetData sheetId="14574">
        <row r="9">
          <cell r="A9" t="str">
            <v>A</v>
          </cell>
        </row>
      </sheetData>
      <sheetData sheetId="14575">
        <row r="9">
          <cell r="A9" t="str">
            <v>A</v>
          </cell>
        </row>
      </sheetData>
      <sheetData sheetId="14576">
        <row r="9">
          <cell r="A9" t="str">
            <v>A</v>
          </cell>
        </row>
      </sheetData>
      <sheetData sheetId="14577">
        <row r="9">
          <cell r="A9" t="str">
            <v>A</v>
          </cell>
        </row>
      </sheetData>
      <sheetData sheetId="14578">
        <row r="9">
          <cell r="A9" t="str">
            <v>A</v>
          </cell>
        </row>
      </sheetData>
      <sheetData sheetId="14579">
        <row r="9">
          <cell r="A9" t="str">
            <v>A</v>
          </cell>
        </row>
      </sheetData>
      <sheetData sheetId="14580">
        <row r="9">
          <cell r="A9" t="str">
            <v>A</v>
          </cell>
        </row>
      </sheetData>
      <sheetData sheetId="14581">
        <row r="9">
          <cell r="A9" t="str">
            <v>A</v>
          </cell>
        </row>
      </sheetData>
      <sheetData sheetId="14582">
        <row r="9">
          <cell r="A9" t="str">
            <v>A</v>
          </cell>
        </row>
      </sheetData>
      <sheetData sheetId="14583">
        <row r="9">
          <cell r="A9" t="str">
            <v>A</v>
          </cell>
        </row>
      </sheetData>
      <sheetData sheetId="14584">
        <row r="9">
          <cell r="A9" t="str">
            <v>A</v>
          </cell>
        </row>
      </sheetData>
      <sheetData sheetId="14585">
        <row r="9">
          <cell r="A9" t="str">
            <v>A</v>
          </cell>
        </row>
      </sheetData>
      <sheetData sheetId="14586">
        <row r="9">
          <cell r="A9" t="str">
            <v>A</v>
          </cell>
        </row>
      </sheetData>
      <sheetData sheetId="14587">
        <row r="9">
          <cell r="A9" t="str">
            <v>A</v>
          </cell>
        </row>
      </sheetData>
      <sheetData sheetId="14588">
        <row r="9">
          <cell r="A9" t="str">
            <v>A</v>
          </cell>
        </row>
      </sheetData>
      <sheetData sheetId="14589">
        <row r="9">
          <cell r="A9" t="str">
            <v>A</v>
          </cell>
        </row>
      </sheetData>
      <sheetData sheetId="14590">
        <row r="9">
          <cell r="A9" t="str">
            <v>A</v>
          </cell>
        </row>
      </sheetData>
      <sheetData sheetId="14591">
        <row r="9">
          <cell r="A9" t="str">
            <v>A</v>
          </cell>
        </row>
      </sheetData>
      <sheetData sheetId="14592">
        <row r="9">
          <cell r="A9" t="str">
            <v>A</v>
          </cell>
        </row>
      </sheetData>
      <sheetData sheetId="14593">
        <row r="9">
          <cell r="A9" t="str">
            <v>A</v>
          </cell>
        </row>
      </sheetData>
      <sheetData sheetId="14594">
        <row r="9">
          <cell r="A9" t="str">
            <v>A</v>
          </cell>
        </row>
      </sheetData>
      <sheetData sheetId="14595">
        <row r="9">
          <cell r="A9" t="str">
            <v>A</v>
          </cell>
        </row>
      </sheetData>
      <sheetData sheetId="14596">
        <row r="9">
          <cell r="A9" t="str">
            <v>A</v>
          </cell>
        </row>
      </sheetData>
      <sheetData sheetId="14597">
        <row r="9">
          <cell r="A9" t="str">
            <v>A</v>
          </cell>
        </row>
      </sheetData>
      <sheetData sheetId="14598">
        <row r="9">
          <cell r="A9" t="str">
            <v>A</v>
          </cell>
        </row>
      </sheetData>
      <sheetData sheetId="14599">
        <row r="9">
          <cell r="A9" t="str">
            <v>A</v>
          </cell>
        </row>
      </sheetData>
      <sheetData sheetId="14600">
        <row r="9">
          <cell r="A9" t="str">
            <v>A</v>
          </cell>
        </row>
      </sheetData>
      <sheetData sheetId="14601">
        <row r="9">
          <cell r="A9" t="str">
            <v>A</v>
          </cell>
        </row>
      </sheetData>
      <sheetData sheetId="14602">
        <row r="9">
          <cell r="A9" t="str">
            <v>A</v>
          </cell>
        </row>
      </sheetData>
      <sheetData sheetId="14603">
        <row r="9">
          <cell r="A9" t="str">
            <v>A</v>
          </cell>
        </row>
      </sheetData>
      <sheetData sheetId="14604">
        <row r="9">
          <cell r="A9" t="str">
            <v>A</v>
          </cell>
        </row>
      </sheetData>
      <sheetData sheetId="14605">
        <row r="9">
          <cell r="A9" t="str">
            <v>A</v>
          </cell>
        </row>
      </sheetData>
      <sheetData sheetId="14606">
        <row r="9">
          <cell r="A9" t="str">
            <v>A</v>
          </cell>
        </row>
      </sheetData>
      <sheetData sheetId="14607">
        <row r="9">
          <cell r="A9" t="str">
            <v>A</v>
          </cell>
        </row>
      </sheetData>
      <sheetData sheetId="14608">
        <row r="9">
          <cell r="A9" t="str">
            <v>A</v>
          </cell>
        </row>
      </sheetData>
      <sheetData sheetId="14609">
        <row r="9">
          <cell r="A9" t="str">
            <v>A</v>
          </cell>
        </row>
      </sheetData>
      <sheetData sheetId="14610">
        <row r="9">
          <cell r="A9" t="str">
            <v>A</v>
          </cell>
        </row>
      </sheetData>
      <sheetData sheetId="14611">
        <row r="9">
          <cell r="A9" t="str">
            <v>A</v>
          </cell>
        </row>
      </sheetData>
      <sheetData sheetId="14612">
        <row r="9">
          <cell r="A9" t="str">
            <v>A</v>
          </cell>
        </row>
      </sheetData>
      <sheetData sheetId="14613">
        <row r="9">
          <cell r="A9" t="str">
            <v>A</v>
          </cell>
        </row>
      </sheetData>
      <sheetData sheetId="14614">
        <row r="9">
          <cell r="A9" t="str">
            <v>A</v>
          </cell>
        </row>
      </sheetData>
      <sheetData sheetId="14615">
        <row r="9">
          <cell r="A9" t="str">
            <v>A</v>
          </cell>
        </row>
      </sheetData>
      <sheetData sheetId="14616">
        <row r="9">
          <cell r="A9" t="str">
            <v>A</v>
          </cell>
        </row>
      </sheetData>
      <sheetData sheetId="14617">
        <row r="9">
          <cell r="A9" t="str">
            <v>A</v>
          </cell>
        </row>
      </sheetData>
      <sheetData sheetId="14618">
        <row r="9">
          <cell r="A9" t="str">
            <v>A</v>
          </cell>
        </row>
      </sheetData>
      <sheetData sheetId="14619">
        <row r="9">
          <cell r="A9" t="str">
            <v>A</v>
          </cell>
        </row>
      </sheetData>
      <sheetData sheetId="14620">
        <row r="9">
          <cell r="A9" t="str">
            <v>A</v>
          </cell>
        </row>
      </sheetData>
      <sheetData sheetId="14621">
        <row r="9">
          <cell r="A9" t="str">
            <v>A</v>
          </cell>
        </row>
      </sheetData>
      <sheetData sheetId="14622">
        <row r="9">
          <cell r="A9" t="str">
            <v>A</v>
          </cell>
        </row>
      </sheetData>
      <sheetData sheetId="14623">
        <row r="9">
          <cell r="A9" t="str">
            <v>A</v>
          </cell>
        </row>
      </sheetData>
      <sheetData sheetId="14624">
        <row r="9">
          <cell r="A9" t="str">
            <v>A</v>
          </cell>
        </row>
      </sheetData>
      <sheetData sheetId="14625">
        <row r="9">
          <cell r="A9" t="str">
            <v>A</v>
          </cell>
        </row>
      </sheetData>
      <sheetData sheetId="14626">
        <row r="9">
          <cell r="A9" t="str">
            <v>A</v>
          </cell>
        </row>
      </sheetData>
      <sheetData sheetId="14627">
        <row r="9">
          <cell r="A9" t="str">
            <v>A</v>
          </cell>
        </row>
      </sheetData>
      <sheetData sheetId="14628">
        <row r="9">
          <cell r="A9" t="str">
            <v>A</v>
          </cell>
        </row>
      </sheetData>
      <sheetData sheetId="14629">
        <row r="9">
          <cell r="A9" t="str">
            <v>A</v>
          </cell>
        </row>
      </sheetData>
      <sheetData sheetId="14630">
        <row r="9">
          <cell r="A9" t="str">
            <v>A</v>
          </cell>
        </row>
      </sheetData>
      <sheetData sheetId="14631">
        <row r="9">
          <cell r="A9" t="str">
            <v>A</v>
          </cell>
        </row>
      </sheetData>
      <sheetData sheetId="14632">
        <row r="9">
          <cell r="A9" t="str">
            <v>A</v>
          </cell>
        </row>
      </sheetData>
      <sheetData sheetId="14633">
        <row r="9">
          <cell r="A9" t="str">
            <v>A</v>
          </cell>
        </row>
      </sheetData>
      <sheetData sheetId="14634">
        <row r="9">
          <cell r="A9" t="str">
            <v>A</v>
          </cell>
        </row>
      </sheetData>
      <sheetData sheetId="14635">
        <row r="9">
          <cell r="A9" t="str">
            <v>A</v>
          </cell>
        </row>
      </sheetData>
      <sheetData sheetId="14636">
        <row r="9">
          <cell r="A9" t="str">
            <v>A</v>
          </cell>
        </row>
      </sheetData>
      <sheetData sheetId="14637">
        <row r="9">
          <cell r="A9" t="str">
            <v>A</v>
          </cell>
        </row>
      </sheetData>
      <sheetData sheetId="14638">
        <row r="9">
          <cell r="A9" t="str">
            <v>A</v>
          </cell>
        </row>
      </sheetData>
      <sheetData sheetId="14639">
        <row r="9">
          <cell r="A9" t="str">
            <v>A</v>
          </cell>
        </row>
      </sheetData>
      <sheetData sheetId="14640">
        <row r="9">
          <cell r="A9" t="str">
            <v>A</v>
          </cell>
        </row>
      </sheetData>
      <sheetData sheetId="14641">
        <row r="9">
          <cell r="A9" t="str">
            <v>A</v>
          </cell>
        </row>
      </sheetData>
      <sheetData sheetId="14642">
        <row r="9">
          <cell r="A9" t="str">
            <v>A</v>
          </cell>
        </row>
      </sheetData>
      <sheetData sheetId="14643">
        <row r="9">
          <cell r="A9" t="str">
            <v>A</v>
          </cell>
        </row>
      </sheetData>
      <sheetData sheetId="14644">
        <row r="9">
          <cell r="A9" t="str">
            <v>A</v>
          </cell>
        </row>
      </sheetData>
      <sheetData sheetId="14645">
        <row r="9">
          <cell r="A9" t="str">
            <v>A</v>
          </cell>
        </row>
      </sheetData>
      <sheetData sheetId="14646">
        <row r="9">
          <cell r="A9" t="str">
            <v>A</v>
          </cell>
        </row>
      </sheetData>
      <sheetData sheetId="14647">
        <row r="9">
          <cell r="A9" t="str">
            <v>A</v>
          </cell>
        </row>
      </sheetData>
      <sheetData sheetId="14648">
        <row r="9">
          <cell r="A9" t="str">
            <v>A</v>
          </cell>
        </row>
      </sheetData>
      <sheetData sheetId="14649">
        <row r="9">
          <cell r="A9" t="str">
            <v>A</v>
          </cell>
        </row>
      </sheetData>
      <sheetData sheetId="14650">
        <row r="9">
          <cell r="A9" t="str">
            <v>A</v>
          </cell>
        </row>
      </sheetData>
      <sheetData sheetId="14651">
        <row r="9">
          <cell r="A9" t="str">
            <v>A</v>
          </cell>
        </row>
      </sheetData>
      <sheetData sheetId="14652">
        <row r="9">
          <cell r="A9" t="str">
            <v>A</v>
          </cell>
        </row>
      </sheetData>
      <sheetData sheetId="14653">
        <row r="9">
          <cell r="A9" t="str">
            <v>A</v>
          </cell>
        </row>
      </sheetData>
      <sheetData sheetId="14654">
        <row r="9">
          <cell r="A9" t="str">
            <v>A</v>
          </cell>
        </row>
      </sheetData>
      <sheetData sheetId="14655">
        <row r="9">
          <cell r="A9" t="str">
            <v>A</v>
          </cell>
        </row>
      </sheetData>
      <sheetData sheetId="14656">
        <row r="9">
          <cell r="A9" t="str">
            <v>A</v>
          </cell>
        </row>
      </sheetData>
      <sheetData sheetId="14657">
        <row r="9">
          <cell r="A9" t="str">
            <v>A</v>
          </cell>
        </row>
      </sheetData>
      <sheetData sheetId="14658">
        <row r="9">
          <cell r="A9" t="str">
            <v>A</v>
          </cell>
        </row>
      </sheetData>
      <sheetData sheetId="14659">
        <row r="9">
          <cell r="A9" t="str">
            <v>A</v>
          </cell>
        </row>
      </sheetData>
      <sheetData sheetId="14660">
        <row r="9">
          <cell r="A9" t="str">
            <v>A</v>
          </cell>
        </row>
      </sheetData>
      <sheetData sheetId="14661">
        <row r="9">
          <cell r="A9" t="str">
            <v>A</v>
          </cell>
        </row>
      </sheetData>
      <sheetData sheetId="14662">
        <row r="9">
          <cell r="A9" t="str">
            <v>A</v>
          </cell>
        </row>
      </sheetData>
      <sheetData sheetId="14663">
        <row r="9">
          <cell r="A9" t="str">
            <v>A</v>
          </cell>
        </row>
      </sheetData>
      <sheetData sheetId="14664">
        <row r="9">
          <cell r="A9" t="str">
            <v>A</v>
          </cell>
        </row>
      </sheetData>
      <sheetData sheetId="14665">
        <row r="9">
          <cell r="A9" t="str">
            <v>A</v>
          </cell>
        </row>
      </sheetData>
      <sheetData sheetId="14666">
        <row r="9">
          <cell r="A9" t="str">
            <v>A</v>
          </cell>
        </row>
      </sheetData>
      <sheetData sheetId="14667">
        <row r="9">
          <cell r="A9" t="str">
            <v>A</v>
          </cell>
        </row>
      </sheetData>
      <sheetData sheetId="14668">
        <row r="9">
          <cell r="A9" t="str">
            <v>A</v>
          </cell>
        </row>
      </sheetData>
      <sheetData sheetId="14669">
        <row r="9">
          <cell r="A9" t="str">
            <v>A</v>
          </cell>
        </row>
      </sheetData>
      <sheetData sheetId="14670">
        <row r="9">
          <cell r="A9" t="str">
            <v>A</v>
          </cell>
        </row>
      </sheetData>
      <sheetData sheetId="14671">
        <row r="9">
          <cell r="A9" t="str">
            <v>A</v>
          </cell>
        </row>
      </sheetData>
      <sheetData sheetId="14672">
        <row r="9">
          <cell r="A9" t="str">
            <v>A</v>
          </cell>
        </row>
      </sheetData>
      <sheetData sheetId="14673">
        <row r="9">
          <cell r="A9" t="str">
            <v>A</v>
          </cell>
        </row>
      </sheetData>
      <sheetData sheetId="14674">
        <row r="9">
          <cell r="A9" t="str">
            <v>A</v>
          </cell>
        </row>
      </sheetData>
      <sheetData sheetId="14675">
        <row r="9">
          <cell r="A9" t="str">
            <v>A</v>
          </cell>
        </row>
      </sheetData>
      <sheetData sheetId="14676">
        <row r="9">
          <cell r="A9" t="str">
            <v>A</v>
          </cell>
        </row>
      </sheetData>
      <sheetData sheetId="14677">
        <row r="9">
          <cell r="A9" t="str">
            <v>A</v>
          </cell>
        </row>
      </sheetData>
      <sheetData sheetId="14678">
        <row r="9">
          <cell r="A9" t="str">
            <v>A</v>
          </cell>
        </row>
      </sheetData>
      <sheetData sheetId="14679">
        <row r="9">
          <cell r="A9" t="str">
            <v>A</v>
          </cell>
        </row>
      </sheetData>
      <sheetData sheetId="14680">
        <row r="9">
          <cell r="A9" t="str">
            <v>A</v>
          </cell>
        </row>
      </sheetData>
      <sheetData sheetId="14681">
        <row r="9">
          <cell r="A9" t="str">
            <v>A</v>
          </cell>
        </row>
      </sheetData>
      <sheetData sheetId="14682">
        <row r="9">
          <cell r="A9" t="str">
            <v>A</v>
          </cell>
        </row>
      </sheetData>
      <sheetData sheetId="14683">
        <row r="9">
          <cell r="A9" t="str">
            <v>A</v>
          </cell>
        </row>
      </sheetData>
      <sheetData sheetId="14684">
        <row r="9">
          <cell r="A9" t="str">
            <v>A</v>
          </cell>
        </row>
      </sheetData>
      <sheetData sheetId="14685">
        <row r="9">
          <cell r="A9" t="str">
            <v>A</v>
          </cell>
        </row>
      </sheetData>
      <sheetData sheetId="14686">
        <row r="9">
          <cell r="A9" t="str">
            <v>A</v>
          </cell>
        </row>
      </sheetData>
      <sheetData sheetId="14687">
        <row r="9">
          <cell r="A9" t="str">
            <v>A</v>
          </cell>
        </row>
      </sheetData>
      <sheetData sheetId="14688">
        <row r="9">
          <cell r="A9" t="str">
            <v>A</v>
          </cell>
        </row>
      </sheetData>
      <sheetData sheetId="14689">
        <row r="9">
          <cell r="A9" t="str">
            <v>A</v>
          </cell>
        </row>
      </sheetData>
      <sheetData sheetId="14690">
        <row r="9">
          <cell r="A9" t="str">
            <v>A</v>
          </cell>
        </row>
      </sheetData>
      <sheetData sheetId="14691">
        <row r="9">
          <cell r="A9" t="str">
            <v>A</v>
          </cell>
        </row>
      </sheetData>
      <sheetData sheetId="14692">
        <row r="9">
          <cell r="A9" t="str">
            <v>A</v>
          </cell>
        </row>
      </sheetData>
      <sheetData sheetId="14693">
        <row r="9">
          <cell r="A9" t="str">
            <v>A</v>
          </cell>
        </row>
      </sheetData>
      <sheetData sheetId="14694">
        <row r="9">
          <cell r="A9" t="str">
            <v>A</v>
          </cell>
        </row>
      </sheetData>
      <sheetData sheetId="14695">
        <row r="9">
          <cell r="A9" t="str">
            <v>A</v>
          </cell>
        </row>
      </sheetData>
      <sheetData sheetId="14696">
        <row r="9">
          <cell r="A9" t="str">
            <v>A</v>
          </cell>
        </row>
      </sheetData>
      <sheetData sheetId="14697">
        <row r="9">
          <cell r="A9" t="str">
            <v>A</v>
          </cell>
        </row>
      </sheetData>
      <sheetData sheetId="14698">
        <row r="9">
          <cell r="A9" t="str">
            <v>A</v>
          </cell>
        </row>
      </sheetData>
      <sheetData sheetId="14699">
        <row r="9">
          <cell r="A9" t="str">
            <v>A</v>
          </cell>
        </row>
      </sheetData>
      <sheetData sheetId="14700">
        <row r="9">
          <cell r="A9" t="str">
            <v>A</v>
          </cell>
        </row>
      </sheetData>
      <sheetData sheetId="14701">
        <row r="9">
          <cell r="A9" t="str">
            <v>A</v>
          </cell>
        </row>
      </sheetData>
      <sheetData sheetId="14702">
        <row r="9">
          <cell r="A9" t="str">
            <v>A</v>
          </cell>
        </row>
      </sheetData>
      <sheetData sheetId="14703">
        <row r="9">
          <cell r="A9" t="str">
            <v>A</v>
          </cell>
        </row>
      </sheetData>
      <sheetData sheetId="14704">
        <row r="9">
          <cell r="A9" t="str">
            <v>A</v>
          </cell>
        </row>
      </sheetData>
      <sheetData sheetId="14705">
        <row r="9">
          <cell r="A9" t="str">
            <v>A</v>
          </cell>
        </row>
      </sheetData>
      <sheetData sheetId="14706">
        <row r="9">
          <cell r="A9" t="str">
            <v>A</v>
          </cell>
        </row>
      </sheetData>
      <sheetData sheetId="14707">
        <row r="9">
          <cell r="A9" t="str">
            <v>A</v>
          </cell>
        </row>
      </sheetData>
      <sheetData sheetId="14708">
        <row r="9">
          <cell r="A9" t="str">
            <v>A</v>
          </cell>
        </row>
      </sheetData>
      <sheetData sheetId="14709">
        <row r="9">
          <cell r="A9" t="str">
            <v>A</v>
          </cell>
        </row>
      </sheetData>
      <sheetData sheetId="14710">
        <row r="9">
          <cell r="A9" t="str">
            <v>A</v>
          </cell>
        </row>
      </sheetData>
      <sheetData sheetId="14711">
        <row r="9">
          <cell r="A9" t="str">
            <v>A</v>
          </cell>
        </row>
      </sheetData>
      <sheetData sheetId="14712">
        <row r="9">
          <cell r="A9" t="str">
            <v>A</v>
          </cell>
        </row>
      </sheetData>
      <sheetData sheetId="14713">
        <row r="9">
          <cell r="A9" t="str">
            <v>A</v>
          </cell>
        </row>
      </sheetData>
      <sheetData sheetId="14714">
        <row r="9">
          <cell r="A9" t="str">
            <v>A</v>
          </cell>
        </row>
      </sheetData>
      <sheetData sheetId="14715">
        <row r="9">
          <cell r="A9" t="str">
            <v>A</v>
          </cell>
        </row>
      </sheetData>
      <sheetData sheetId="14716">
        <row r="9">
          <cell r="A9" t="str">
            <v>A</v>
          </cell>
        </row>
      </sheetData>
      <sheetData sheetId="14717">
        <row r="9">
          <cell r="A9" t="str">
            <v>A</v>
          </cell>
        </row>
      </sheetData>
      <sheetData sheetId="14718">
        <row r="9">
          <cell r="A9" t="str">
            <v>A</v>
          </cell>
        </row>
      </sheetData>
      <sheetData sheetId="14719">
        <row r="9">
          <cell r="A9" t="str">
            <v>A</v>
          </cell>
        </row>
      </sheetData>
      <sheetData sheetId="14720">
        <row r="9">
          <cell r="A9" t="str">
            <v>A</v>
          </cell>
        </row>
      </sheetData>
      <sheetData sheetId="14721">
        <row r="9">
          <cell r="A9" t="str">
            <v>A</v>
          </cell>
        </row>
      </sheetData>
      <sheetData sheetId="14722">
        <row r="9">
          <cell r="A9" t="str">
            <v>A</v>
          </cell>
        </row>
      </sheetData>
      <sheetData sheetId="14723">
        <row r="9">
          <cell r="A9" t="str">
            <v>A</v>
          </cell>
        </row>
      </sheetData>
      <sheetData sheetId="14724">
        <row r="9">
          <cell r="A9" t="str">
            <v>A</v>
          </cell>
        </row>
      </sheetData>
      <sheetData sheetId="14725">
        <row r="9">
          <cell r="A9" t="str">
            <v>A</v>
          </cell>
        </row>
      </sheetData>
      <sheetData sheetId="14726">
        <row r="9">
          <cell r="A9" t="str">
            <v>A</v>
          </cell>
        </row>
      </sheetData>
      <sheetData sheetId="14727">
        <row r="9">
          <cell r="A9" t="str">
            <v>A</v>
          </cell>
        </row>
      </sheetData>
      <sheetData sheetId="14728">
        <row r="9">
          <cell r="A9" t="str">
            <v>A</v>
          </cell>
        </row>
      </sheetData>
      <sheetData sheetId="14729">
        <row r="9">
          <cell r="A9" t="str">
            <v>A</v>
          </cell>
        </row>
      </sheetData>
      <sheetData sheetId="14730">
        <row r="9">
          <cell r="A9" t="str">
            <v>A</v>
          </cell>
        </row>
      </sheetData>
      <sheetData sheetId="14731">
        <row r="9">
          <cell r="A9" t="str">
            <v>A</v>
          </cell>
        </row>
      </sheetData>
      <sheetData sheetId="14732">
        <row r="9">
          <cell r="A9" t="str">
            <v>A</v>
          </cell>
        </row>
      </sheetData>
      <sheetData sheetId="14733">
        <row r="9">
          <cell r="A9" t="str">
            <v>A</v>
          </cell>
        </row>
      </sheetData>
      <sheetData sheetId="14734">
        <row r="9">
          <cell r="A9" t="str">
            <v>A</v>
          </cell>
        </row>
      </sheetData>
      <sheetData sheetId="14735">
        <row r="9">
          <cell r="A9" t="str">
            <v>A</v>
          </cell>
        </row>
      </sheetData>
      <sheetData sheetId="14736">
        <row r="9">
          <cell r="A9" t="str">
            <v>A</v>
          </cell>
        </row>
      </sheetData>
      <sheetData sheetId="14737">
        <row r="9">
          <cell r="A9" t="str">
            <v>A</v>
          </cell>
        </row>
      </sheetData>
      <sheetData sheetId="14738">
        <row r="9">
          <cell r="A9" t="str">
            <v>A</v>
          </cell>
        </row>
      </sheetData>
      <sheetData sheetId="14739">
        <row r="9">
          <cell r="A9" t="str">
            <v>A</v>
          </cell>
        </row>
      </sheetData>
      <sheetData sheetId="14740">
        <row r="9">
          <cell r="A9" t="str">
            <v>A</v>
          </cell>
        </row>
      </sheetData>
      <sheetData sheetId="14741">
        <row r="9">
          <cell r="A9" t="str">
            <v>A</v>
          </cell>
        </row>
      </sheetData>
      <sheetData sheetId="14742">
        <row r="9">
          <cell r="A9" t="str">
            <v>A</v>
          </cell>
        </row>
      </sheetData>
      <sheetData sheetId="14743">
        <row r="9">
          <cell r="A9" t="str">
            <v>A</v>
          </cell>
        </row>
      </sheetData>
      <sheetData sheetId="14744">
        <row r="9">
          <cell r="A9" t="str">
            <v>A</v>
          </cell>
        </row>
      </sheetData>
      <sheetData sheetId="14745">
        <row r="9">
          <cell r="A9" t="str">
            <v>A</v>
          </cell>
        </row>
      </sheetData>
      <sheetData sheetId="14746">
        <row r="9">
          <cell r="A9" t="str">
            <v>A</v>
          </cell>
        </row>
      </sheetData>
      <sheetData sheetId="14747">
        <row r="9">
          <cell r="A9" t="str">
            <v>A</v>
          </cell>
        </row>
      </sheetData>
      <sheetData sheetId="14748">
        <row r="9">
          <cell r="A9" t="str">
            <v>A</v>
          </cell>
        </row>
      </sheetData>
      <sheetData sheetId="14749">
        <row r="9">
          <cell r="A9" t="str">
            <v>A</v>
          </cell>
        </row>
      </sheetData>
      <sheetData sheetId="14750">
        <row r="9">
          <cell r="A9" t="str">
            <v>A</v>
          </cell>
        </row>
      </sheetData>
      <sheetData sheetId="14751">
        <row r="9">
          <cell r="A9" t="str">
            <v>A</v>
          </cell>
        </row>
      </sheetData>
      <sheetData sheetId="14752">
        <row r="9">
          <cell r="A9" t="str">
            <v>A</v>
          </cell>
        </row>
      </sheetData>
      <sheetData sheetId="14753">
        <row r="9">
          <cell r="A9" t="str">
            <v>A</v>
          </cell>
        </row>
      </sheetData>
      <sheetData sheetId="14754">
        <row r="9">
          <cell r="A9" t="str">
            <v>A</v>
          </cell>
        </row>
      </sheetData>
      <sheetData sheetId="14755">
        <row r="9">
          <cell r="A9" t="str">
            <v>A</v>
          </cell>
        </row>
      </sheetData>
      <sheetData sheetId="14756">
        <row r="9">
          <cell r="A9" t="str">
            <v>A</v>
          </cell>
        </row>
      </sheetData>
      <sheetData sheetId="14757">
        <row r="9">
          <cell r="A9" t="str">
            <v>A</v>
          </cell>
        </row>
      </sheetData>
      <sheetData sheetId="14758">
        <row r="9">
          <cell r="A9" t="str">
            <v>A</v>
          </cell>
        </row>
      </sheetData>
      <sheetData sheetId="14759">
        <row r="9">
          <cell r="A9" t="str">
            <v>A</v>
          </cell>
        </row>
      </sheetData>
      <sheetData sheetId="14760">
        <row r="9">
          <cell r="A9" t="str">
            <v>A</v>
          </cell>
        </row>
      </sheetData>
      <sheetData sheetId="14761">
        <row r="9">
          <cell r="A9" t="str">
            <v>A</v>
          </cell>
        </row>
      </sheetData>
      <sheetData sheetId="14762">
        <row r="9">
          <cell r="A9" t="str">
            <v>A</v>
          </cell>
        </row>
      </sheetData>
      <sheetData sheetId="14763">
        <row r="9">
          <cell r="A9" t="str">
            <v>A</v>
          </cell>
        </row>
      </sheetData>
      <sheetData sheetId="14764">
        <row r="9">
          <cell r="A9" t="str">
            <v>A</v>
          </cell>
        </row>
      </sheetData>
      <sheetData sheetId="14765">
        <row r="9">
          <cell r="A9" t="str">
            <v>A</v>
          </cell>
        </row>
      </sheetData>
      <sheetData sheetId="14766">
        <row r="9">
          <cell r="A9" t="str">
            <v>A</v>
          </cell>
        </row>
      </sheetData>
      <sheetData sheetId="14767">
        <row r="9">
          <cell r="A9" t="str">
            <v>A</v>
          </cell>
        </row>
      </sheetData>
      <sheetData sheetId="14768">
        <row r="9">
          <cell r="A9" t="str">
            <v>A</v>
          </cell>
        </row>
      </sheetData>
      <sheetData sheetId="14769">
        <row r="9">
          <cell r="A9" t="str">
            <v>A</v>
          </cell>
        </row>
      </sheetData>
      <sheetData sheetId="14770">
        <row r="9">
          <cell r="A9" t="str">
            <v>A</v>
          </cell>
        </row>
      </sheetData>
      <sheetData sheetId="14771">
        <row r="9">
          <cell r="A9" t="str">
            <v>A</v>
          </cell>
        </row>
      </sheetData>
      <sheetData sheetId="14772">
        <row r="9">
          <cell r="A9" t="str">
            <v>A</v>
          </cell>
        </row>
      </sheetData>
      <sheetData sheetId="14773">
        <row r="9">
          <cell r="A9" t="str">
            <v>A</v>
          </cell>
        </row>
      </sheetData>
      <sheetData sheetId="14774">
        <row r="9">
          <cell r="A9" t="str">
            <v>A</v>
          </cell>
        </row>
      </sheetData>
      <sheetData sheetId="14775">
        <row r="9">
          <cell r="A9" t="str">
            <v>A</v>
          </cell>
        </row>
      </sheetData>
      <sheetData sheetId="14776">
        <row r="9">
          <cell r="A9" t="str">
            <v>A</v>
          </cell>
        </row>
      </sheetData>
      <sheetData sheetId="14777">
        <row r="9">
          <cell r="A9" t="str">
            <v>A</v>
          </cell>
        </row>
      </sheetData>
      <sheetData sheetId="14778">
        <row r="9">
          <cell r="A9" t="str">
            <v>A</v>
          </cell>
        </row>
      </sheetData>
      <sheetData sheetId="14779">
        <row r="9">
          <cell r="A9" t="str">
            <v>A</v>
          </cell>
        </row>
      </sheetData>
      <sheetData sheetId="14780">
        <row r="9">
          <cell r="A9" t="str">
            <v>A</v>
          </cell>
        </row>
      </sheetData>
      <sheetData sheetId="14781">
        <row r="9">
          <cell r="A9" t="str">
            <v>A</v>
          </cell>
        </row>
      </sheetData>
      <sheetData sheetId="14782">
        <row r="9">
          <cell r="A9" t="str">
            <v>A</v>
          </cell>
        </row>
      </sheetData>
      <sheetData sheetId="14783">
        <row r="9">
          <cell r="A9" t="str">
            <v>A</v>
          </cell>
        </row>
      </sheetData>
      <sheetData sheetId="14784">
        <row r="9">
          <cell r="A9" t="str">
            <v>A</v>
          </cell>
        </row>
      </sheetData>
      <sheetData sheetId="14785" refreshError="1"/>
      <sheetData sheetId="14786">
        <row r="9">
          <cell r="A9" t="str">
            <v>A</v>
          </cell>
        </row>
      </sheetData>
      <sheetData sheetId="14787">
        <row r="9">
          <cell r="A9" t="str">
            <v>A</v>
          </cell>
        </row>
      </sheetData>
      <sheetData sheetId="14788" refreshError="1"/>
      <sheetData sheetId="14789" refreshError="1"/>
      <sheetData sheetId="14790" refreshError="1"/>
      <sheetData sheetId="14791" refreshError="1"/>
      <sheetData sheetId="14792" refreshError="1"/>
      <sheetData sheetId="14793" refreshError="1"/>
      <sheetData sheetId="14794">
        <row r="9">
          <cell r="A9" t="str">
            <v>A</v>
          </cell>
        </row>
      </sheetData>
      <sheetData sheetId="14795">
        <row r="9">
          <cell r="A9" t="str">
            <v>A</v>
          </cell>
        </row>
      </sheetData>
      <sheetData sheetId="14796">
        <row r="9">
          <cell r="A9" t="str">
            <v>A</v>
          </cell>
        </row>
      </sheetData>
      <sheetData sheetId="14797">
        <row r="9">
          <cell r="A9" t="str">
            <v>A</v>
          </cell>
        </row>
      </sheetData>
      <sheetData sheetId="14798">
        <row r="9">
          <cell r="A9" t="str">
            <v>A</v>
          </cell>
        </row>
      </sheetData>
      <sheetData sheetId="14799">
        <row r="9">
          <cell r="A9" t="str">
            <v>A</v>
          </cell>
        </row>
      </sheetData>
      <sheetData sheetId="14800">
        <row r="9">
          <cell r="A9" t="str">
            <v>A</v>
          </cell>
        </row>
      </sheetData>
      <sheetData sheetId="14801">
        <row r="9">
          <cell r="A9" t="str">
            <v>A</v>
          </cell>
        </row>
      </sheetData>
      <sheetData sheetId="14802">
        <row r="9">
          <cell r="A9" t="str">
            <v>A</v>
          </cell>
        </row>
      </sheetData>
      <sheetData sheetId="14803">
        <row r="9">
          <cell r="A9" t="str">
            <v>A</v>
          </cell>
        </row>
      </sheetData>
      <sheetData sheetId="14804">
        <row r="9">
          <cell r="A9" t="str">
            <v>A</v>
          </cell>
        </row>
      </sheetData>
      <sheetData sheetId="14805">
        <row r="9">
          <cell r="A9" t="str">
            <v>A</v>
          </cell>
        </row>
      </sheetData>
      <sheetData sheetId="14806">
        <row r="9">
          <cell r="A9" t="str">
            <v>A</v>
          </cell>
        </row>
      </sheetData>
      <sheetData sheetId="14807">
        <row r="9">
          <cell r="A9" t="str">
            <v>A</v>
          </cell>
        </row>
      </sheetData>
      <sheetData sheetId="14808">
        <row r="9">
          <cell r="A9" t="str">
            <v>A</v>
          </cell>
        </row>
      </sheetData>
      <sheetData sheetId="14809">
        <row r="9">
          <cell r="A9" t="str">
            <v>A</v>
          </cell>
        </row>
      </sheetData>
      <sheetData sheetId="14810">
        <row r="9">
          <cell r="A9" t="str">
            <v>A</v>
          </cell>
        </row>
      </sheetData>
      <sheetData sheetId="14811">
        <row r="9">
          <cell r="A9" t="str">
            <v>A</v>
          </cell>
        </row>
      </sheetData>
      <sheetData sheetId="14812" refreshError="1"/>
      <sheetData sheetId="14813" refreshError="1"/>
      <sheetData sheetId="14814" refreshError="1"/>
      <sheetData sheetId="14815" refreshError="1"/>
      <sheetData sheetId="14816">
        <row r="9">
          <cell r="A9" t="str">
            <v>A</v>
          </cell>
        </row>
      </sheetData>
      <sheetData sheetId="14817">
        <row r="9">
          <cell r="A9" t="str">
            <v>A</v>
          </cell>
        </row>
      </sheetData>
      <sheetData sheetId="14818">
        <row r="9">
          <cell r="A9" t="str">
            <v>A</v>
          </cell>
        </row>
      </sheetData>
      <sheetData sheetId="14819">
        <row r="9">
          <cell r="A9" t="str">
            <v>A</v>
          </cell>
        </row>
      </sheetData>
      <sheetData sheetId="14820">
        <row r="9">
          <cell r="A9" t="str">
            <v>A</v>
          </cell>
        </row>
      </sheetData>
      <sheetData sheetId="14821">
        <row r="9">
          <cell r="A9" t="str">
            <v>A</v>
          </cell>
        </row>
      </sheetData>
      <sheetData sheetId="14822">
        <row r="9">
          <cell r="A9" t="str">
            <v>A</v>
          </cell>
        </row>
      </sheetData>
      <sheetData sheetId="14823">
        <row r="9">
          <cell r="A9" t="str">
            <v>A</v>
          </cell>
        </row>
      </sheetData>
      <sheetData sheetId="14824">
        <row r="9">
          <cell r="A9" t="str">
            <v>A</v>
          </cell>
        </row>
      </sheetData>
      <sheetData sheetId="14825">
        <row r="9">
          <cell r="A9" t="str">
            <v>A</v>
          </cell>
        </row>
      </sheetData>
      <sheetData sheetId="14826">
        <row r="9">
          <cell r="A9" t="str">
            <v>A</v>
          </cell>
        </row>
      </sheetData>
      <sheetData sheetId="14827">
        <row r="9">
          <cell r="A9" t="str">
            <v>A</v>
          </cell>
        </row>
      </sheetData>
      <sheetData sheetId="14828">
        <row r="9">
          <cell r="A9" t="str">
            <v>A</v>
          </cell>
        </row>
      </sheetData>
      <sheetData sheetId="14829">
        <row r="9">
          <cell r="A9" t="str">
            <v>A</v>
          </cell>
        </row>
      </sheetData>
      <sheetData sheetId="14830">
        <row r="9">
          <cell r="A9" t="str">
            <v>A</v>
          </cell>
        </row>
      </sheetData>
      <sheetData sheetId="14831">
        <row r="9">
          <cell r="A9" t="str">
            <v>A</v>
          </cell>
        </row>
      </sheetData>
      <sheetData sheetId="14832">
        <row r="9">
          <cell r="A9" t="str">
            <v>A</v>
          </cell>
        </row>
      </sheetData>
      <sheetData sheetId="14833">
        <row r="9">
          <cell r="A9" t="str">
            <v>A</v>
          </cell>
        </row>
      </sheetData>
      <sheetData sheetId="14834">
        <row r="9">
          <cell r="A9" t="str">
            <v>A</v>
          </cell>
        </row>
      </sheetData>
      <sheetData sheetId="14835">
        <row r="9">
          <cell r="A9" t="str">
            <v>A</v>
          </cell>
        </row>
      </sheetData>
      <sheetData sheetId="14836">
        <row r="9">
          <cell r="A9" t="str">
            <v>A</v>
          </cell>
        </row>
      </sheetData>
      <sheetData sheetId="14837">
        <row r="9">
          <cell r="A9" t="str">
            <v>A</v>
          </cell>
        </row>
      </sheetData>
      <sheetData sheetId="14838">
        <row r="9">
          <cell r="A9" t="str">
            <v>A</v>
          </cell>
        </row>
      </sheetData>
      <sheetData sheetId="14839" refreshError="1"/>
      <sheetData sheetId="14840" refreshError="1"/>
      <sheetData sheetId="14841" refreshError="1"/>
      <sheetData sheetId="14842" refreshError="1"/>
      <sheetData sheetId="14843" refreshError="1"/>
      <sheetData sheetId="14844" refreshError="1"/>
      <sheetData sheetId="14845">
        <row r="9">
          <cell r="A9" t="str">
            <v>A</v>
          </cell>
        </row>
      </sheetData>
      <sheetData sheetId="14846" refreshError="1"/>
      <sheetData sheetId="14847" refreshError="1"/>
      <sheetData sheetId="14848">
        <row r="9">
          <cell r="A9" t="str">
            <v>A</v>
          </cell>
        </row>
      </sheetData>
      <sheetData sheetId="14849">
        <row r="9">
          <cell r="A9" t="str">
            <v>A</v>
          </cell>
        </row>
      </sheetData>
      <sheetData sheetId="14850">
        <row r="9">
          <cell r="A9" t="str">
            <v>A</v>
          </cell>
        </row>
      </sheetData>
      <sheetData sheetId="14851">
        <row r="9">
          <cell r="A9" t="str">
            <v>A</v>
          </cell>
        </row>
      </sheetData>
      <sheetData sheetId="14852">
        <row r="9">
          <cell r="A9" t="str">
            <v>A</v>
          </cell>
        </row>
      </sheetData>
      <sheetData sheetId="14853">
        <row r="9">
          <cell r="A9" t="str">
            <v>A</v>
          </cell>
        </row>
      </sheetData>
      <sheetData sheetId="14854">
        <row r="9">
          <cell r="A9" t="str">
            <v>A</v>
          </cell>
        </row>
      </sheetData>
      <sheetData sheetId="14855">
        <row r="9">
          <cell r="A9" t="str">
            <v>A</v>
          </cell>
        </row>
      </sheetData>
      <sheetData sheetId="14856">
        <row r="9">
          <cell r="A9" t="str">
            <v>A</v>
          </cell>
        </row>
      </sheetData>
      <sheetData sheetId="14857" refreshError="1"/>
      <sheetData sheetId="14858" refreshError="1"/>
      <sheetData sheetId="14859" refreshError="1"/>
      <sheetData sheetId="14860" refreshError="1"/>
      <sheetData sheetId="14861" refreshError="1"/>
      <sheetData sheetId="14862" refreshError="1"/>
      <sheetData sheetId="14863" refreshError="1"/>
      <sheetData sheetId="14864" refreshError="1"/>
      <sheetData sheetId="14865" refreshError="1"/>
      <sheetData sheetId="14866" refreshError="1"/>
      <sheetData sheetId="14867" refreshError="1"/>
      <sheetData sheetId="14868" refreshError="1"/>
      <sheetData sheetId="14869" refreshError="1"/>
      <sheetData sheetId="14870" refreshError="1"/>
      <sheetData sheetId="14871" refreshError="1"/>
      <sheetData sheetId="14872" refreshError="1"/>
      <sheetData sheetId="14873" refreshError="1"/>
      <sheetData sheetId="14874" refreshError="1"/>
      <sheetData sheetId="14875" refreshError="1"/>
      <sheetData sheetId="14876" refreshError="1"/>
      <sheetData sheetId="14877" refreshError="1"/>
      <sheetData sheetId="14878" refreshError="1"/>
      <sheetData sheetId="14879" refreshError="1"/>
      <sheetData sheetId="14880" refreshError="1"/>
      <sheetData sheetId="14881" refreshError="1"/>
      <sheetData sheetId="14882" refreshError="1"/>
      <sheetData sheetId="14883" refreshError="1"/>
      <sheetData sheetId="14884" refreshError="1"/>
      <sheetData sheetId="14885" refreshError="1"/>
      <sheetData sheetId="14886" refreshError="1"/>
      <sheetData sheetId="14887" refreshError="1"/>
      <sheetData sheetId="14888" refreshError="1"/>
      <sheetData sheetId="14889" refreshError="1"/>
      <sheetData sheetId="14890" refreshError="1"/>
      <sheetData sheetId="14891" refreshError="1"/>
      <sheetData sheetId="14892" refreshError="1"/>
      <sheetData sheetId="14893" refreshError="1"/>
      <sheetData sheetId="14894" refreshError="1"/>
      <sheetData sheetId="14895" refreshError="1"/>
      <sheetData sheetId="14896" refreshError="1"/>
      <sheetData sheetId="14897" refreshError="1"/>
      <sheetData sheetId="14898" refreshError="1"/>
      <sheetData sheetId="14899" refreshError="1"/>
      <sheetData sheetId="14900" refreshError="1"/>
      <sheetData sheetId="14901" refreshError="1"/>
      <sheetData sheetId="14902" refreshError="1"/>
      <sheetData sheetId="14903" refreshError="1"/>
      <sheetData sheetId="14904" refreshError="1"/>
      <sheetData sheetId="14905" refreshError="1"/>
      <sheetData sheetId="14906" refreshError="1"/>
      <sheetData sheetId="14907" refreshError="1"/>
      <sheetData sheetId="14908" refreshError="1"/>
      <sheetData sheetId="14909" refreshError="1"/>
      <sheetData sheetId="14910" refreshError="1"/>
      <sheetData sheetId="14911" refreshError="1"/>
      <sheetData sheetId="14912" refreshError="1"/>
      <sheetData sheetId="14913" refreshError="1"/>
      <sheetData sheetId="14914" refreshError="1"/>
      <sheetData sheetId="14915" refreshError="1"/>
      <sheetData sheetId="14916" refreshError="1"/>
      <sheetData sheetId="14917" refreshError="1"/>
      <sheetData sheetId="14918" refreshError="1"/>
      <sheetData sheetId="14919" refreshError="1"/>
      <sheetData sheetId="14920" refreshError="1"/>
      <sheetData sheetId="14921" refreshError="1"/>
      <sheetData sheetId="14922" refreshError="1"/>
      <sheetData sheetId="14923" refreshError="1"/>
      <sheetData sheetId="14924" refreshError="1"/>
      <sheetData sheetId="14925" refreshError="1"/>
      <sheetData sheetId="14926" refreshError="1"/>
      <sheetData sheetId="14927" refreshError="1"/>
      <sheetData sheetId="14928" refreshError="1"/>
      <sheetData sheetId="14929" refreshError="1"/>
      <sheetData sheetId="14930" refreshError="1"/>
      <sheetData sheetId="14931" refreshError="1"/>
      <sheetData sheetId="14932" refreshError="1"/>
      <sheetData sheetId="14933" refreshError="1"/>
      <sheetData sheetId="14934" refreshError="1"/>
      <sheetData sheetId="14935" refreshError="1"/>
      <sheetData sheetId="14936" refreshError="1"/>
      <sheetData sheetId="14937" refreshError="1"/>
      <sheetData sheetId="14938" refreshError="1"/>
      <sheetData sheetId="14939" refreshError="1"/>
      <sheetData sheetId="14940" refreshError="1"/>
      <sheetData sheetId="14941" refreshError="1"/>
      <sheetData sheetId="14942" refreshError="1"/>
      <sheetData sheetId="14943" refreshError="1"/>
      <sheetData sheetId="14944" refreshError="1"/>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ow r="9">
          <cell r="A9" t="str">
            <v>A</v>
          </cell>
        </row>
      </sheetData>
      <sheetData sheetId="15618">
        <row r="9">
          <cell r="A9" t="str">
            <v>A</v>
          </cell>
        </row>
      </sheetData>
      <sheetData sheetId="15619">
        <row r="9">
          <cell r="A9" t="str">
            <v>A</v>
          </cell>
        </row>
      </sheetData>
      <sheetData sheetId="15620">
        <row r="9">
          <cell r="A9" t="str">
            <v>A</v>
          </cell>
        </row>
      </sheetData>
      <sheetData sheetId="15621">
        <row r="9">
          <cell r="A9" t="str">
            <v>A</v>
          </cell>
        </row>
      </sheetData>
      <sheetData sheetId="15622">
        <row r="9">
          <cell r="A9" t="str">
            <v>A</v>
          </cell>
        </row>
      </sheetData>
      <sheetData sheetId="15623">
        <row r="9">
          <cell r="A9" t="str">
            <v>A</v>
          </cell>
        </row>
      </sheetData>
      <sheetData sheetId="15624">
        <row r="9">
          <cell r="A9" t="str">
            <v>A</v>
          </cell>
        </row>
      </sheetData>
      <sheetData sheetId="15625">
        <row r="9">
          <cell r="A9" t="str">
            <v>A</v>
          </cell>
        </row>
      </sheetData>
      <sheetData sheetId="15626" refreshError="1"/>
      <sheetData sheetId="15627" refreshError="1"/>
      <sheetData sheetId="15628" refreshError="1"/>
      <sheetData sheetId="15629" refreshError="1"/>
      <sheetData sheetId="15630" refreshError="1"/>
      <sheetData sheetId="15631">
        <row r="9">
          <cell r="A9" t="str">
            <v>A</v>
          </cell>
        </row>
      </sheetData>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ow r="9">
          <cell r="A9" t="str">
            <v>A</v>
          </cell>
        </row>
      </sheetData>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refreshError="1"/>
      <sheetData sheetId="15696" refreshError="1"/>
      <sheetData sheetId="15697" refreshError="1"/>
      <sheetData sheetId="15698" refreshError="1"/>
      <sheetData sheetId="15699" refreshError="1"/>
      <sheetData sheetId="15700" refreshError="1"/>
      <sheetData sheetId="15701" refreshError="1"/>
      <sheetData sheetId="15702" refreshError="1"/>
      <sheetData sheetId="15703" refreshError="1"/>
      <sheetData sheetId="15704" refreshError="1"/>
      <sheetData sheetId="15705" refreshError="1"/>
      <sheetData sheetId="15706" refreshError="1"/>
      <sheetData sheetId="15707" refreshError="1"/>
      <sheetData sheetId="15708" refreshError="1"/>
      <sheetData sheetId="15709" refreshError="1"/>
      <sheetData sheetId="15710" refreshError="1"/>
      <sheetData sheetId="15711" refreshError="1"/>
      <sheetData sheetId="15712" refreshError="1"/>
      <sheetData sheetId="15713" refreshError="1"/>
      <sheetData sheetId="15714" refreshError="1"/>
      <sheetData sheetId="15715" refreshError="1"/>
      <sheetData sheetId="15716" refreshError="1"/>
      <sheetData sheetId="15717" refreshError="1"/>
      <sheetData sheetId="15718" refreshError="1"/>
      <sheetData sheetId="15719" refreshError="1"/>
      <sheetData sheetId="15720" refreshError="1"/>
      <sheetData sheetId="15721" refreshError="1"/>
      <sheetData sheetId="15722" refreshError="1"/>
      <sheetData sheetId="15723" refreshError="1"/>
      <sheetData sheetId="15724" refreshError="1"/>
      <sheetData sheetId="15725" refreshError="1"/>
      <sheetData sheetId="15726" refreshError="1"/>
      <sheetData sheetId="15727" refreshError="1"/>
      <sheetData sheetId="15728" refreshError="1"/>
      <sheetData sheetId="15729" refreshError="1"/>
      <sheetData sheetId="15730" refreshError="1"/>
      <sheetData sheetId="15731" refreshError="1"/>
      <sheetData sheetId="15732" refreshError="1"/>
      <sheetData sheetId="15733" refreshError="1"/>
      <sheetData sheetId="15734" refreshError="1"/>
      <sheetData sheetId="15735" refreshError="1"/>
      <sheetData sheetId="15736" refreshError="1"/>
      <sheetData sheetId="15737" refreshError="1"/>
      <sheetData sheetId="15738" refreshError="1"/>
      <sheetData sheetId="15739" refreshError="1"/>
      <sheetData sheetId="15740" refreshError="1"/>
      <sheetData sheetId="15741" refreshError="1"/>
      <sheetData sheetId="15742" refreshError="1"/>
      <sheetData sheetId="15743" refreshError="1"/>
      <sheetData sheetId="15744" refreshError="1"/>
      <sheetData sheetId="15745" refreshError="1"/>
      <sheetData sheetId="15746" refreshError="1"/>
      <sheetData sheetId="15747" refreshError="1"/>
      <sheetData sheetId="15748" refreshError="1"/>
      <sheetData sheetId="15749" refreshError="1"/>
      <sheetData sheetId="15750" refreshError="1"/>
      <sheetData sheetId="15751" refreshError="1"/>
      <sheetData sheetId="15752" refreshError="1"/>
      <sheetData sheetId="15753" refreshError="1"/>
      <sheetData sheetId="15754" refreshError="1"/>
      <sheetData sheetId="15755" refreshError="1"/>
      <sheetData sheetId="15756" refreshError="1"/>
      <sheetData sheetId="15757" refreshError="1"/>
      <sheetData sheetId="15758" refreshError="1"/>
      <sheetData sheetId="15759" refreshError="1"/>
      <sheetData sheetId="15760" refreshError="1"/>
      <sheetData sheetId="15761" refreshError="1"/>
      <sheetData sheetId="15762" refreshError="1"/>
      <sheetData sheetId="15763" refreshError="1"/>
      <sheetData sheetId="15764" refreshError="1"/>
      <sheetData sheetId="15765" refreshError="1"/>
      <sheetData sheetId="15766" refreshError="1"/>
      <sheetData sheetId="15767" refreshError="1"/>
      <sheetData sheetId="15768" refreshError="1"/>
      <sheetData sheetId="15769" refreshError="1"/>
      <sheetData sheetId="15770" refreshError="1"/>
      <sheetData sheetId="15771" refreshError="1"/>
      <sheetData sheetId="15772" refreshError="1"/>
      <sheetData sheetId="15773" refreshError="1"/>
      <sheetData sheetId="15774" refreshError="1"/>
      <sheetData sheetId="15775" refreshError="1"/>
      <sheetData sheetId="15776" refreshError="1"/>
      <sheetData sheetId="15777" refreshError="1"/>
      <sheetData sheetId="15778" refreshError="1"/>
      <sheetData sheetId="15779" refreshError="1"/>
      <sheetData sheetId="15780" refreshError="1"/>
      <sheetData sheetId="15781" refreshError="1"/>
      <sheetData sheetId="15782" refreshError="1"/>
      <sheetData sheetId="15783" refreshError="1"/>
      <sheetData sheetId="15784" refreshError="1"/>
      <sheetData sheetId="15785" refreshError="1"/>
      <sheetData sheetId="15786" refreshError="1"/>
      <sheetData sheetId="15787" refreshError="1"/>
      <sheetData sheetId="15788" refreshError="1"/>
      <sheetData sheetId="15789" refreshError="1"/>
      <sheetData sheetId="15790" refreshError="1"/>
      <sheetData sheetId="15791" refreshError="1"/>
      <sheetData sheetId="15792" refreshError="1"/>
      <sheetData sheetId="15793" refreshError="1"/>
      <sheetData sheetId="15794" refreshError="1"/>
      <sheetData sheetId="15795" refreshError="1"/>
      <sheetData sheetId="15796" refreshError="1"/>
      <sheetData sheetId="15797" refreshError="1"/>
      <sheetData sheetId="15798" refreshError="1"/>
      <sheetData sheetId="15799" refreshError="1"/>
      <sheetData sheetId="15800" refreshError="1"/>
      <sheetData sheetId="15801" refreshError="1"/>
      <sheetData sheetId="15802" refreshError="1"/>
      <sheetData sheetId="15803" refreshError="1"/>
      <sheetData sheetId="15804" refreshError="1"/>
      <sheetData sheetId="15805" refreshError="1"/>
      <sheetData sheetId="15806" refreshError="1"/>
      <sheetData sheetId="15807" refreshError="1"/>
      <sheetData sheetId="15808" refreshError="1"/>
      <sheetData sheetId="15809" refreshError="1"/>
      <sheetData sheetId="15810" refreshError="1"/>
      <sheetData sheetId="15811" refreshError="1"/>
      <sheetData sheetId="15812" refreshError="1"/>
      <sheetData sheetId="15813" refreshError="1"/>
      <sheetData sheetId="15814" refreshError="1"/>
      <sheetData sheetId="15815" refreshError="1"/>
      <sheetData sheetId="15816" refreshError="1"/>
      <sheetData sheetId="15817" refreshError="1"/>
      <sheetData sheetId="15818" refreshError="1"/>
      <sheetData sheetId="15819" refreshError="1"/>
      <sheetData sheetId="15820" refreshError="1"/>
      <sheetData sheetId="15821" refreshError="1"/>
      <sheetData sheetId="15822" refreshError="1"/>
      <sheetData sheetId="15823" refreshError="1"/>
      <sheetData sheetId="15824" refreshError="1"/>
      <sheetData sheetId="15825" refreshError="1"/>
      <sheetData sheetId="15826" refreshError="1"/>
      <sheetData sheetId="15827" refreshError="1"/>
      <sheetData sheetId="15828" refreshError="1"/>
      <sheetData sheetId="15829" refreshError="1"/>
      <sheetData sheetId="15830" refreshError="1"/>
      <sheetData sheetId="15831" refreshError="1"/>
      <sheetData sheetId="15832" refreshError="1"/>
      <sheetData sheetId="15833" refreshError="1"/>
      <sheetData sheetId="15834" refreshError="1"/>
      <sheetData sheetId="15835" refreshError="1"/>
      <sheetData sheetId="15836" refreshError="1"/>
      <sheetData sheetId="15837" refreshError="1"/>
      <sheetData sheetId="15838" refreshError="1"/>
      <sheetData sheetId="15839" refreshError="1"/>
      <sheetData sheetId="15840" refreshError="1"/>
      <sheetData sheetId="15841" refreshError="1"/>
      <sheetData sheetId="15842" refreshError="1"/>
      <sheetData sheetId="15843" refreshError="1"/>
      <sheetData sheetId="15844" refreshError="1"/>
      <sheetData sheetId="15845" refreshError="1"/>
      <sheetData sheetId="15846" refreshError="1"/>
      <sheetData sheetId="15847" refreshError="1"/>
      <sheetData sheetId="15848" refreshError="1"/>
      <sheetData sheetId="15849" refreshError="1"/>
      <sheetData sheetId="15850" refreshError="1"/>
      <sheetData sheetId="15851" refreshError="1"/>
      <sheetData sheetId="15852" refreshError="1"/>
      <sheetData sheetId="15853" refreshError="1"/>
      <sheetData sheetId="15854" refreshError="1"/>
      <sheetData sheetId="15855" refreshError="1"/>
      <sheetData sheetId="15856" refreshError="1"/>
      <sheetData sheetId="15857" refreshError="1"/>
      <sheetData sheetId="15858" refreshError="1"/>
      <sheetData sheetId="15859" refreshError="1"/>
      <sheetData sheetId="15860" refreshError="1"/>
      <sheetData sheetId="15861" refreshError="1"/>
      <sheetData sheetId="15862" refreshError="1"/>
      <sheetData sheetId="15863" refreshError="1"/>
      <sheetData sheetId="15864" refreshError="1"/>
      <sheetData sheetId="15865" refreshError="1"/>
      <sheetData sheetId="15866" refreshError="1"/>
      <sheetData sheetId="15867" refreshError="1"/>
      <sheetData sheetId="15868" refreshError="1"/>
      <sheetData sheetId="15869" refreshError="1"/>
      <sheetData sheetId="15870" refreshError="1"/>
      <sheetData sheetId="15871" refreshError="1"/>
      <sheetData sheetId="15872" refreshError="1"/>
      <sheetData sheetId="15873" refreshError="1"/>
      <sheetData sheetId="15874" refreshError="1"/>
      <sheetData sheetId="15875" refreshError="1"/>
      <sheetData sheetId="15876" refreshError="1"/>
      <sheetData sheetId="15877" refreshError="1"/>
      <sheetData sheetId="15878" refreshError="1"/>
      <sheetData sheetId="15879" refreshError="1"/>
      <sheetData sheetId="15880" refreshError="1"/>
      <sheetData sheetId="15881" refreshError="1"/>
      <sheetData sheetId="15882" refreshError="1"/>
      <sheetData sheetId="15883" refreshError="1"/>
      <sheetData sheetId="15884" refreshError="1"/>
      <sheetData sheetId="15885" refreshError="1"/>
      <sheetData sheetId="15886" refreshError="1"/>
      <sheetData sheetId="15887" refreshError="1"/>
      <sheetData sheetId="15888" refreshError="1"/>
      <sheetData sheetId="15889" refreshError="1"/>
      <sheetData sheetId="15890" refreshError="1"/>
      <sheetData sheetId="15891" refreshError="1"/>
      <sheetData sheetId="15892" refreshError="1"/>
      <sheetData sheetId="15893" refreshError="1"/>
      <sheetData sheetId="15894" refreshError="1"/>
      <sheetData sheetId="15895" refreshError="1"/>
      <sheetData sheetId="15896" refreshError="1"/>
      <sheetData sheetId="15897" refreshError="1"/>
      <sheetData sheetId="15898" refreshError="1"/>
      <sheetData sheetId="15899" refreshError="1"/>
      <sheetData sheetId="15900" refreshError="1"/>
      <sheetData sheetId="15901" refreshError="1"/>
      <sheetData sheetId="15902" refreshError="1"/>
      <sheetData sheetId="15903" refreshError="1"/>
      <sheetData sheetId="15904" refreshError="1"/>
      <sheetData sheetId="15905" refreshError="1"/>
      <sheetData sheetId="15906" refreshError="1"/>
      <sheetData sheetId="15907" refreshError="1"/>
      <sheetData sheetId="15908" refreshError="1"/>
      <sheetData sheetId="15909" refreshError="1"/>
      <sheetData sheetId="15910" refreshError="1"/>
      <sheetData sheetId="15911" refreshError="1"/>
      <sheetData sheetId="15912" refreshError="1"/>
      <sheetData sheetId="15913" refreshError="1"/>
      <sheetData sheetId="15914" refreshError="1"/>
      <sheetData sheetId="15915" refreshError="1"/>
      <sheetData sheetId="15916" refreshError="1"/>
      <sheetData sheetId="15917" refreshError="1"/>
      <sheetData sheetId="15918" refreshError="1"/>
      <sheetData sheetId="15919" refreshError="1"/>
      <sheetData sheetId="15920" refreshError="1"/>
      <sheetData sheetId="15921" refreshError="1"/>
      <sheetData sheetId="15922" refreshError="1"/>
      <sheetData sheetId="15923" refreshError="1"/>
      <sheetData sheetId="15924" refreshError="1"/>
      <sheetData sheetId="15925" refreshError="1"/>
      <sheetData sheetId="15926" refreshError="1"/>
      <sheetData sheetId="15927" refreshError="1"/>
      <sheetData sheetId="15928" refreshError="1"/>
      <sheetData sheetId="15929" refreshError="1"/>
      <sheetData sheetId="15930" refreshError="1"/>
      <sheetData sheetId="15931" refreshError="1"/>
      <sheetData sheetId="15932" refreshError="1"/>
      <sheetData sheetId="15933" refreshError="1"/>
      <sheetData sheetId="15934" refreshError="1"/>
      <sheetData sheetId="15935" refreshError="1"/>
      <sheetData sheetId="15936" refreshError="1"/>
      <sheetData sheetId="15937" refreshError="1"/>
      <sheetData sheetId="15938" refreshError="1"/>
      <sheetData sheetId="15939" refreshError="1"/>
      <sheetData sheetId="15940" refreshError="1"/>
      <sheetData sheetId="15941" refreshError="1"/>
      <sheetData sheetId="15942" refreshError="1"/>
      <sheetData sheetId="15943" refreshError="1"/>
      <sheetData sheetId="15944" refreshError="1"/>
      <sheetData sheetId="15945" refreshError="1"/>
      <sheetData sheetId="15946" refreshError="1"/>
      <sheetData sheetId="15947" refreshError="1"/>
      <sheetData sheetId="15948" refreshError="1"/>
      <sheetData sheetId="15949" refreshError="1"/>
      <sheetData sheetId="15950" refreshError="1"/>
      <sheetData sheetId="15951" refreshError="1"/>
      <sheetData sheetId="15952" refreshError="1"/>
      <sheetData sheetId="15953" refreshError="1"/>
      <sheetData sheetId="15954" refreshError="1"/>
      <sheetData sheetId="15955" refreshError="1"/>
      <sheetData sheetId="15956" refreshError="1"/>
      <sheetData sheetId="15957" refreshError="1"/>
      <sheetData sheetId="15958" refreshError="1"/>
      <sheetData sheetId="15959" refreshError="1"/>
      <sheetData sheetId="15960" refreshError="1"/>
      <sheetData sheetId="15961" refreshError="1"/>
      <sheetData sheetId="15962" refreshError="1"/>
      <sheetData sheetId="15963" refreshError="1"/>
      <sheetData sheetId="15964" refreshError="1"/>
      <sheetData sheetId="15965" refreshError="1"/>
      <sheetData sheetId="15966" refreshError="1"/>
      <sheetData sheetId="15967" refreshError="1"/>
      <sheetData sheetId="15968" refreshError="1"/>
      <sheetData sheetId="15969" refreshError="1"/>
      <sheetData sheetId="15970" refreshError="1"/>
      <sheetData sheetId="15971" refreshError="1"/>
      <sheetData sheetId="15972" refreshError="1"/>
      <sheetData sheetId="15973" refreshError="1"/>
      <sheetData sheetId="15974" refreshError="1"/>
      <sheetData sheetId="15975" refreshError="1"/>
      <sheetData sheetId="15976" refreshError="1"/>
      <sheetData sheetId="15977" refreshError="1"/>
      <sheetData sheetId="15978" refreshError="1"/>
      <sheetData sheetId="15979" refreshError="1"/>
      <sheetData sheetId="15980" refreshError="1"/>
      <sheetData sheetId="15981" refreshError="1"/>
      <sheetData sheetId="15982" refreshError="1"/>
      <sheetData sheetId="15983" refreshError="1"/>
      <sheetData sheetId="15984" refreshError="1"/>
      <sheetData sheetId="15985" refreshError="1"/>
      <sheetData sheetId="15986" refreshError="1"/>
      <sheetData sheetId="15987" refreshError="1"/>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efreshError="1"/>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refreshError="1"/>
      <sheetData sheetId="16017" refreshError="1"/>
      <sheetData sheetId="16018" refreshError="1"/>
      <sheetData sheetId="16019" refreshError="1"/>
      <sheetData sheetId="16020" refreshError="1"/>
      <sheetData sheetId="16021" refreshError="1"/>
      <sheetData sheetId="16022" refreshError="1"/>
      <sheetData sheetId="16023" refreshError="1"/>
      <sheetData sheetId="16024" refreshError="1"/>
      <sheetData sheetId="16025" refreshError="1"/>
      <sheetData sheetId="16026" refreshError="1"/>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refreshError="1"/>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refreshError="1"/>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refreshError="1"/>
      <sheetData sheetId="16112" refreshError="1"/>
      <sheetData sheetId="16113" refreshError="1"/>
      <sheetData sheetId="16114" refreshError="1"/>
      <sheetData sheetId="16115" refreshError="1"/>
      <sheetData sheetId="16116" refreshError="1"/>
      <sheetData sheetId="16117" refreshError="1"/>
      <sheetData sheetId="16118" refreshError="1"/>
      <sheetData sheetId="16119" refreshError="1"/>
      <sheetData sheetId="16120" refreshError="1"/>
      <sheetData sheetId="16121" refreshError="1"/>
      <sheetData sheetId="16122" refreshError="1"/>
      <sheetData sheetId="16123" refreshError="1"/>
      <sheetData sheetId="16124" refreshError="1"/>
      <sheetData sheetId="16125" refreshError="1"/>
      <sheetData sheetId="16126" refreshError="1"/>
      <sheetData sheetId="16127" refreshError="1"/>
      <sheetData sheetId="16128" refreshError="1"/>
      <sheetData sheetId="16129" refreshError="1"/>
      <sheetData sheetId="16130" refreshError="1"/>
      <sheetData sheetId="16131" refreshError="1"/>
      <sheetData sheetId="16132" refreshError="1"/>
      <sheetData sheetId="16133" refreshError="1"/>
      <sheetData sheetId="16134" refreshError="1"/>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efreshError="1"/>
      <sheetData sheetId="16147" refreshError="1"/>
      <sheetData sheetId="16148" refreshError="1"/>
      <sheetData sheetId="16149" refreshError="1"/>
      <sheetData sheetId="16150" refreshError="1"/>
      <sheetData sheetId="16151" refreshError="1"/>
      <sheetData sheetId="16152" refreshError="1"/>
      <sheetData sheetId="16153" refreshError="1"/>
      <sheetData sheetId="16154" refreshError="1"/>
      <sheetData sheetId="16155" refreshError="1"/>
      <sheetData sheetId="16156" refreshError="1"/>
      <sheetData sheetId="16157" refreshError="1"/>
      <sheetData sheetId="16158" refreshError="1"/>
      <sheetData sheetId="16159" refreshError="1"/>
      <sheetData sheetId="16160" refreshError="1"/>
      <sheetData sheetId="16161" refreshError="1"/>
      <sheetData sheetId="16162" refreshError="1"/>
      <sheetData sheetId="16163" refreshError="1"/>
      <sheetData sheetId="16164" refreshError="1"/>
      <sheetData sheetId="16165" refreshError="1"/>
      <sheetData sheetId="16166" refreshError="1"/>
      <sheetData sheetId="16167" refreshError="1"/>
      <sheetData sheetId="16168" refreshError="1"/>
      <sheetData sheetId="16169" refreshError="1"/>
      <sheetData sheetId="16170" refreshError="1"/>
      <sheetData sheetId="16171" refreshError="1"/>
      <sheetData sheetId="16172" refreshError="1"/>
      <sheetData sheetId="16173" refreshError="1"/>
      <sheetData sheetId="16174" refreshError="1"/>
      <sheetData sheetId="16175" refreshError="1"/>
      <sheetData sheetId="16176" refreshError="1"/>
      <sheetData sheetId="16177" refreshError="1"/>
      <sheetData sheetId="16178" refreshError="1"/>
      <sheetData sheetId="16179" refreshError="1"/>
      <sheetData sheetId="16180" refreshError="1"/>
      <sheetData sheetId="16181" refreshError="1"/>
      <sheetData sheetId="16182" refreshError="1"/>
      <sheetData sheetId="16183" refreshError="1"/>
      <sheetData sheetId="16184" refreshError="1"/>
      <sheetData sheetId="16185" refreshError="1"/>
      <sheetData sheetId="16186" refreshError="1"/>
      <sheetData sheetId="16187" refreshError="1"/>
      <sheetData sheetId="16188" refreshError="1"/>
      <sheetData sheetId="16189" refreshError="1"/>
      <sheetData sheetId="16190" refreshError="1"/>
      <sheetData sheetId="16191" refreshError="1"/>
      <sheetData sheetId="16192" refreshError="1"/>
      <sheetData sheetId="16193" refreshError="1"/>
      <sheetData sheetId="16194" refreshError="1"/>
      <sheetData sheetId="16195" refreshError="1"/>
      <sheetData sheetId="16196" refreshError="1"/>
      <sheetData sheetId="16197" refreshError="1"/>
      <sheetData sheetId="16198" refreshError="1"/>
      <sheetData sheetId="16199" refreshError="1"/>
      <sheetData sheetId="16200" refreshError="1"/>
      <sheetData sheetId="16201" refreshError="1"/>
      <sheetData sheetId="16202" refreshError="1"/>
      <sheetData sheetId="16203" refreshError="1"/>
      <sheetData sheetId="16204" refreshError="1"/>
      <sheetData sheetId="16205" refreshError="1"/>
      <sheetData sheetId="16206" refreshError="1"/>
      <sheetData sheetId="16207" refreshError="1"/>
      <sheetData sheetId="16208" refreshError="1"/>
      <sheetData sheetId="16209" refreshError="1"/>
      <sheetData sheetId="16210" refreshError="1"/>
      <sheetData sheetId="16211" refreshError="1"/>
      <sheetData sheetId="16212" refreshError="1"/>
      <sheetData sheetId="16213" refreshError="1"/>
      <sheetData sheetId="16214" refreshError="1"/>
      <sheetData sheetId="16215" refreshError="1"/>
      <sheetData sheetId="16216" refreshError="1"/>
      <sheetData sheetId="16217" refreshError="1"/>
      <sheetData sheetId="16218" refreshError="1"/>
      <sheetData sheetId="16219" refreshError="1"/>
      <sheetData sheetId="16220" refreshError="1"/>
      <sheetData sheetId="16221" refreshError="1"/>
      <sheetData sheetId="16222" refreshError="1"/>
      <sheetData sheetId="16223" refreshError="1"/>
      <sheetData sheetId="16224" refreshError="1"/>
      <sheetData sheetId="16225" refreshError="1"/>
      <sheetData sheetId="16226" refreshError="1"/>
      <sheetData sheetId="16227" refreshError="1"/>
      <sheetData sheetId="16228" refreshError="1"/>
      <sheetData sheetId="16229" refreshError="1"/>
      <sheetData sheetId="16230" refreshError="1"/>
      <sheetData sheetId="16231" refreshError="1"/>
      <sheetData sheetId="16232" refreshError="1"/>
      <sheetData sheetId="16233" refreshError="1"/>
      <sheetData sheetId="16234" refreshError="1"/>
      <sheetData sheetId="16235" refreshError="1"/>
      <sheetData sheetId="16236" refreshError="1"/>
      <sheetData sheetId="16237" refreshError="1"/>
      <sheetData sheetId="16238" refreshError="1"/>
      <sheetData sheetId="16239" refreshError="1"/>
      <sheetData sheetId="16240" refreshError="1"/>
      <sheetData sheetId="16241" refreshError="1"/>
      <sheetData sheetId="16242" refreshError="1"/>
      <sheetData sheetId="16243" refreshError="1"/>
      <sheetData sheetId="16244" refreshError="1"/>
      <sheetData sheetId="16245" refreshError="1"/>
      <sheetData sheetId="16246" refreshError="1"/>
      <sheetData sheetId="16247" refreshError="1"/>
      <sheetData sheetId="16248" refreshError="1"/>
      <sheetData sheetId="16249" refreshError="1"/>
      <sheetData sheetId="16250" refreshError="1"/>
      <sheetData sheetId="16251" refreshError="1"/>
      <sheetData sheetId="16252" refreshError="1"/>
      <sheetData sheetId="16253" refreshError="1"/>
      <sheetData sheetId="16254" refreshError="1"/>
      <sheetData sheetId="16255" refreshError="1"/>
      <sheetData sheetId="16256" refreshError="1"/>
      <sheetData sheetId="16257" refreshError="1"/>
      <sheetData sheetId="16258" refreshError="1"/>
      <sheetData sheetId="16259" refreshError="1"/>
      <sheetData sheetId="16260" refreshError="1"/>
      <sheetData sheetId="16261" refreshError="1"/>
      <sheetData sheetId="16262" refreshError="1"/>
      <sheetData sheetId="16263" refreshError="1"/>
      <sheetData sheetId="16264" refreshError="1"/>
      <sheetData sheetId="16265" refreshError="1"/>
      <sheetData sheetId="16266" refreshError="1"/>
      <sheetData sheetId="16267" refreshError="1"/>
      <sheetData sheetId="16268" refreshError="1"/>
      <sheetData sheetId="16269" refreshError="1"/>
      <sheetData sheetId="16270" refreshError="1"/>
      <sheetData sheetId="16271" refreshError="1"/>
      <sheetData sheetId="16272" refreshError="1"/>
      <sheetData sheetId="16273" refreshError="1"/>
      <sheetData sheetId="16274" refreshError="1"/>
      <sheetData sheetId="16275" refreshError="1"/>
      <sheetData sheetId="16276" refreshError="1"/>
      <sheetData sheetId="16277" refreshError="1"/>
      <sheetData sheetId="16278" refreshError="1"/>
      <sheetData sheetId="16279" refreshError="1"/>
      <sheetData sheetId="16280" refreshError="1"/>
      <sheetData sheetId="16281" refreshError="1"/>
      <sheetData sheetId="16282" refreshError="1"/>
      <sheetData sheetId="16283" refreshError="1"/>
      <sheetData sheetId="16284" refreshError="1"/>
      <sheetData sheetId="16285" refreshError="1"/>
      <sheetData sheetId="16286" refreshError="1"/>
      <sheetData sheetId="16287" refreshError="1"/>
      <sheetData sheetId="16288" refreshError="1"/>
      <sheetData sheetId="16289" refreshError="1"/>
      <sheetData sheetId="16290" refreshError="1"/>
      <sheetData sheetId="16291" refreshError="1"/>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efreshError="1"/>
      <sheetData sheetId="16302" refreshError="1"/>
      <sheetData sheetId="16303" refreshError="1"/>
      <sheetData sheetId="16304" refreshError="1"/>
      <sheetData sheetId="16305" refreshError="1"/>
      <sheetData sheetId="16306" refreshError="1"/>
      <sheetData sheetId="16307" refreshError="1"/>
      <sheetData sheetId="16308" refreshError="1"/>
      <sheetData sheetId="16309" refreshError="1"/>
      <sheetData sheetId="16310" refreshError="1"/>
      <sheetData sheetId="16311" refreshError="1"/>
      <sheetData sheetId="16312" refreshError="1"/>
      <sheetData sheetId="16313" refreshError="1"/>
      <sheetData sheetId="16314" refreshError="1"/>
      <sheetData sheetId="16315" refreshError="1"/>
      <sheetData sheetId="16316" refreshError="1"/>
      <sheetData sheetId="16317" refreshError="1"/>
      <sheetData sheetId="16318" refreshError="1"/>
      <sheetData sheetId="16319" refreshError="1"/>
      <sheetData sheetId="16320" refreshError="1"/>
      <sheetData sheetId="16321" refreshError="1"/>
      <sheetData sheetId="16322" refreshError="1"/>
      <sheetData sheetId="16323" refreshError="1"/>
      <sheetData sheetId="16324" refreshError="1"/>
      <sheetData sheetId="16325" refreshError="1"/>
      <sheetData sheetId="16326" refreshError="1"/>
      <sheetData sheetId="16327">
        <row r="9">
          <cell r="A9" t="str">
            <v>A</v>
          </cell>
        </row>
      </sheetData>
      <sheetData sheetId="16328">
        <row r="9">
          <cell r="A9" t="str">
            <v>A</v>
          </cell>
        </row>
      </sheetData>
      <sheetData sheetId="16329">
        <row r="9">
          <cell r="A9" t="str">
            <v>A</v>
          </cell>
        </row>
      </sheetData>
      <sheetData sheetId="16330">
        <row r="9">
          <cell r="A9" t="str">
            <v>A</v>
          </cell>
        </row>
      </sheetData>
      <sheetData sheetId="16331">
        <row r="9">
          <cell r="A9" t="str">
            <v>A</v>
          </cell>
        </row>
      </sheetData>
      <sheetData sheetId="16332">
        <row r="9">
          <cell r="A9" t="str">
            <v>A</v>
          </cell>
        </row>
      </sheetData>
      <sheetData sheetId="16333">
        <row r="9">
          <cell r="A9" t="str">
            <v>A</v>
          </cell>
        </row>
      </sheetData>
      <sheetData sheetId="16334">
        <row r="9">
          <cell r="A9" t="str">
            <v>A</v>
          </cell>
        </row>
      </sheetData>
      <sheetData sheetId="16335">
        <row r="9">
          <cell r="A9" t="str">
            <v>A</v>
          </cell>
        </row>
      </sheetData>
      <sheetData sheetId="16336">
        <row r="9">
          <cell r="A9" t="str">
            <v>A</v>
          </cell>
        </row>
      </sheetData>
      <sheetData sheetId="16337">
        <row r="9">
          <cell r="A9" t="str">
            <v>A</v>
          </cell>
        </row>
      </sheetData>
      <sheetData sheetId="16338">
        <row r="9">
          <cell r="A9" t="str">
            <v>A</v>
          </cell>
        </row>
      </sheetData>
      <sheetData sheetId="16339">
        <row r="9">
          <cell r="A9" t="str">
            <v>A</v>
          </cell>
        </row>
      </sheetData>
      <sheetData sheetId="16340">
        <row r="9">
          <cell r="A9" t="str">
            <v>A</v>
          </cell>
        </row>
      </sheetData>
      <sheetData sheetId="16341">
        <row r="9">
          <cell r="A9" t="str">
            <v>A</v>
          </cell>
        </row>
      </sheetData>
      <sheetData sheetId="16342">
        <row r="9">
          <cell r="A9" t="str">
            <v>A</v>
          </cell>
        </row>
      </sheetData>
      <sheetData sheetId="16343">
        <row r="9">
          <cell r="A9" t="str">
            <v>A</v>
          </cell>
        </row>
      </sheetData>
      <sheetData sheetId="16344">
        <row r="9">
          <cell r="A9" t="str">
            <v>A</v>
          </cell>
        </row>
      </sheetData>
      <sheetData sheetId="16345">
        <row r="9">
          <cell r="A9" t="str">
            <v>A</v>
          </cell>
        </row>
      </sheetData>
      <sheetData sheetId="16346">
        <row r="9">
          <cell r="A9" t="str">
            <v>A</v>
          </cell>
        </row>
      </sheetData>
      <sheetData sheetId="16347">
        <row r="9">
          <cell r="A9" t="str">
            <v>A</v>
          </cell>
        </row>
      </sheetData>
      <sheetData sheetId="16348">
        <row r="9">
          <cell r="A9" t="str">
            <v>A</v>
          </cell>
        </row>
      </sheetData>
      <sheetData sheetId="16349">
        <row r="9">
          <cell r="A9" t="str">
            <v>A</v>
          </cell>
        </row>
      </sheetData>
      <sheetData sheetId="16350">
        <row r="9">
          <cell r="A9" t="str">
            <v>A</v>
          </cell>
        </row>
      </sheetData>
      <sheetData sheetId="16351">
        <row r="9">
          <cell r="A9" t="str">
            <v>A</v>
          </cell>
        </row>
      </sheetData>
      <sheetData sheetId="16352">
        <row r="9">
          <cell r="A9" t="str">
            <v>A</v>
          </cell>
        </row>
      </sheetData>
      <sheetData sheetId="16353">
        <row r="9">
          <cell r="A9" t="str">
            <v>A</v>
          </cell>
        </row>
      </sheetData>
      <sheetData sheetId="16354">
        <row r="9">
          <cell r="A9" t="str">
            <v>A</v>
          </cell>
        </row>
      </sheetData>
      <sheetData sheetId="16355">
        <row r="9">
          <cell r="A9" t="str">
            <v>A</v>
          </cell>
        </row>
      </sheetData>
      <sheetData sheetId="16356">
        <row r="9">
          <cell r="A9" t="str">
            <v>A</v>
          </cell>
        </row>
      </sheetData>
      <sheetData sheetId="16357">
        <row r="9">
          <cell r="A9" t="str">
            <v>A</v>
          </cell>
        </row>
      </sheetData>
      <sheetData sheetId="16358">
        <row r="9">
          <cell r="A9" t="str">
            <v>A</v>
          </cell>
        </row>
      </sheetData>
      <sheetData sheetId="16359">
        <row r="9">
          <cell r="A9" t="str">
            <v>A</v>
          </cell>
        </row>
      </sheetData>
      <sheetData sheetId="16360">
        <row r="9">
          <cell r="A9" t="str">
            <v>A</v>
          </cell>
        </row>
      </sheetData>
      <sheetData sheetId="16361">
        <row r="9">
          <cell r="A9" t="str">
            <v>A</v>
          </cell>
        </row>
      </sheetData>
      <sheetData sheetId="16362">
        <row r="9">
          <cell r="A9" t="str">
            <v>A</v>
          </cell>
        </row>
      </sheetData>
      <sheetData sheetId="16363">
        <row r="9">
          <cell r="A9" t="str">
            <v>A</v>
          </cell>
        </row>
      </sheetData>
      <sheetData sheetId="16364">
        <row r="9">
          <cell r="A9" t="str">
            <v>A</v>
          </cell>
        </row>
      </sheetData>
      <sheetData sheetId="16365">
        <row r="9">
          <cell r="A9" t="str">
            <v>A</v>
          </cell>
        </row>
      </sheetData>
      <sheetData sheetId="16366">
        <row r="9">
          <cell r="A9" t="str">
            <v>A</v>
          </cell>
        </row>
      </sheetData>
      <sheetData sheetId="16367">
        <row r="9">
          <cell r="A9" t="str">
            <v>A</v>
          </cell>
        </row>
      </sheetData>
      <sheetData sheetId="16368">
        <row r="9">
          <cell r="A9" t="str">
            <v>A</v>
          </cell>
        </row>
      </sheetData>
      <sheetData sheetId="16369">
        <row r="9">
          <cell r="A9" t="str">
            <v>A</v>
          </cell>
        </row>
      </sheetData>
      <sheetData sheetId="16370">
        <row r="9">
          <cell r="A9" t="str">
            <v>A</v>
          </cell>
        </row>
      </sheetData>
      <sheetData sheetId="16371">
        <row r="9">
          <cell r="A9" t="str">
            <v>A</v>
          </cell>
        </row>
      </sheetData>
      <sheetData sheetId="16372">
        <row r="9">
          <cell r="A9" t="str">
            <v>A</v>
          </cell>
        </row>
      </sheetData>
      <sheetData sheetId="16373">
        <row r="9">
          <cell r="A9" t="str">
            <v>A</v>
          </cell>
        </row>
      </sheetData>
      <sheetData sheetId="16374">
        <row r="9">
          <cell r="A9" t="str">
            <v>A</v>
          </cell>
        </row>
      </sheetData>
      <sheetData sheetId="16375">
        <row r="9">
          <cell r="A9" t="str">
            <v>A</v>
          </cell>
        </row>
      </sheetData>
      <sheetData sheetId="16376">
        <row r="9">
          <cell r="A9" t="str">
            <v>A</v>
          </cell>
        </row>
      </sheetData>
      <sheetData sheetId="16377">
        <row r="9">
          <cell r="A9" t="str">
            <v>A</v>
          </cell>
        </row>
      </sheetData>
      <sheetData sheetId="16378">
        <row r="9">
          <cell r="A9" t="str">
            <v>A</v>
          </cell>
        </row>
      </sheetData>
      <sheetData sheetId="16379">
        <row r="9">
          <cell r="A9" t="str">
            <v>A</v>
          </cell>
        </row>
      </sheetData>
      <sheetData sheetId="16380">
        <row r="9">
          <cell r="A9" t="str">
            <v>A</v>
          </cell>
        </row>
      </sheetData>
      <sheetData sheetId="16381">
        <row r="9">
          <cell r="A9" t="str">
            <v>A</v>
          </cell>
        </row>
      </sheetData>
      <sheetData sheetId="16382">
        <row r="9">
          <cell r="A9" t="str">
            <v>A</v>
          </cell>
        </row>
      </sheetData>
      <sheetData sheetId="16383">
        <row r="9">
          <cell r="A9" t="str">
            <v>A</v>
          </cell>
        </row>
      </sheetData>
      <sheetData sheetId="16384">
        <row r="9">
          <cell r="A9" t="str">
            <v>A</v>
          </cell>
        </row>
      </sheetData>
      <sheetData sheetId="16385">
        <row r="9">
          <cell r="A9" t="str">
            <v>A</v>
          </cell>
        </row>
      </sheetData>
      <sheetData sheetId="16386">
        <row r="9">
          <cell r="A9" t="str">
            <v>A</v>
          </cell>
        </row>
      </sheetData>
      <sheetData sheetId="16387">
        <row r="9">
          <cell r="A9" t="str">
            <v>A</v>
          </cell>
        </row>
      </sheetData>
      <sheetData sheetId="16388">
        <row r="9">
          <cell r="A9" t="str">
            <v>A</v>
          </cell>
        </row>
      </sheetData>
      <sheetData sheetId="16389">
        <row r="9">
          <cell r="A9" t="str">
            <v>A</v>
          </cell>
        </row>
      </sheetData>
      <sheetData sheetId="16390">
        <row r="9">
          <cell r="A9" t="str">
            <v>A</v>
          </cell>
        </row>
      </sheetData>
      <sheetData sheetId="16391">
        <row r="9">
          <cell r="A9" t="str">
            <v>A</v>
          </cell>
        </row>
      </sheetData>
      <sheetData sheetId="16392">
        <row r="9">
          <cell r="A9" t="str">
            <v>A</v>
          </cell>
        </row>
      </sheetData>
      <sheetData sheetId="16393">
        <row r="9">
          <cell r="A9" t="str">
            <v>A</v>
          </cell>
        </row>
      </sheetData>
      <sheetData sheetId="16394">
        <row r="9">
          <cell r="A9" t="str">
            <v>A</v>
          </cell>
        </row>
      </sheetData>
      <sheetData sheetId="16395">
        <row r="9">
          <cell r="A9" t="str">
            <v>A</v>
          </cell>
        </row>
      </sheetData>
      <sheetData sheetId="16396">
        <row r="9">
          <cell r="A9" t="str">
            <v>A</v>
          </cell>
        </row>
      </sheetData>
      <sheetData sheetId="16397">
        <row r="9">
          <cell r="A9" t="str">
            <v>A</v>
          </cell>
        </row>
      </sheetData>
      <sheetData sheetId="16398">
        <row r="9">
          <cell r="A9" t="str">
            <v>A</v>
          </cell>
        </row>
      </sheetData>
      <sheetData sheetId="16399">
        <row r="9">
          <cell r="A9" t="str">
            <v>A</v>
          </cell>
        </row>
      </sheetData>
      <sheetData sheetId="16400">
        <row r="9">
          <cell r="A9" t="str">
            <v>A</v>
          </cell>
        </row>
      </sheetData>
      <sheetData sheetId="16401">
        <row r="9">
          <cell r="A9" t="str">
            <v>A</v>
          </cell>
        </row>
      </sheetData>
      <sheetData sheetId="16402">
        <row r="9">
          <cell r="A9" t="str">
            <v>A</v>
          </cell>
        </row>
      </sheetData>
      <sheetData sheetId="16403">
        <row r="9">
          <cell r="A9" t="str">
            <v>A</v>
          </cell>
        </row>
      </sheetData>
      <sheetData sheetId="16404">
        <row r="9">
          <cell r="A9" t="str">
            <v>A</v>
          </cell>
        </row>
      </sheetData>
      <sheetData sheetId="16405">
        <row r="9">
          <cell r="A9" t="str">
            <v>A</v>
          </cell>
        </row>
      </sheetData>
      <sheetData sheetId="16406">
        <row r="9">
          <cell r="A9" t="str">
            <v>A</v>
          </cell>
        </row>
      </sheetData>
      <sheetData sheetId="16407">
        <row r="9">
          <cell r="A9" t="str">
            <v>A</v>
          </cell>
        </row>
      </sheetData>
      <sheetData sheetId="16408">
        <row r="9">
          <cell r="A9" t="str">
            <v>A</v>
          </cell>
        </row>
      </sheetData>
      <sheetData sheetId="16409">
        <row r="9">
          <cell r="A9" t="str">
            <v>A</v>
          </cell>
        </row>
      </sheetData>
      <sheetData sheetId="16410">
        <row r="9">
          <cell r="A9" t="str">
            <v>A</v>
          </cell>
        </row>
      </sheetData>
      <sheetData sheetId="16411">
        <row r="9">
          <cell r="A9" t="str">
            <v>A</v>
          </cell>
        </row>
      </sheetData>
      <sheetData sheetId="16412">
        <row r="9">
          <cell r="A9" t="str">
            <v>A</v>
          </cell>
        </row>
      </sheetData>
      <sheetData sheetId="16413">
        <row r="9">
          <cell r="A9" t="str">
            <v>A</v>
          </cell>
        </row>
      </sheetData>
      <sheetData sheetId="16414">
        <row r="9">
          <cell r="A9" t="str">
            <v>A</v>
          </cell>
        </row>
      </sheetData>
      <sheetData sheetId="16415">
        <row r="9">
          <cell r="A9" t="str">
            <v>A</v>
          </cell>
        </row>
      </sheetData>
      <sheetData sheetId="16416">
        <row r="9">
          <cell r="A9" t="str">
            <v>A</v>
          </cell>
        </row>
      </sheetData>
      <sheetData sheetId="16417">
        <row r="9">
          <cell r="A9" t="str">
            <v>A</v>
          </cell>
        </row>
      </sheetData>
      <sheetData sheetId="16418">
        <row r="9">
          <cell r="A9" t="str">
            <v>A</v>
          </cell>
        </row>
      </sheetData>
      <sheetData sheetId="16419">
        <row r="9">
          <cell r="A9" t="str">
            <v>A</v>
          </cell>
        </row>
      </sheetData>
      <sheetData sheetId="16420">
        <row r="9">
          <cell r="A9" t="str">
            <v>A</v>
          </cell>
        </row>
      </sheetData>
      <sheetData sheetId="16421">
        <row r="9">
          <cell r="A9" t="str">
            <v>A</v>
          </cell>
        </row>
      </sheetData>
      <sheetData sheetId="16422">
        <row r="9">
          <cell r="A9" t="str">
            <v>A</v>
          </cell>
        </row>
      </sheetData>
      <sheetData sheetId="16423">
        <row r="9">
          <cell r="A9" t="str">
            <v>A</v>
          </cell>
        </row>
      </sheetData>
      <sheetData sheetId="16424">
        <row r="9">
          <cell r="A9" t="str">
            <v>A</v>
          </cell>
        </row>
      </sheetData>
      <sheetData sheetId="16425">
        <row r="9">
          <cell r="A9" t="str">
            <v>A</v>
          </cell>
        </row>
      </sheetData>
      <sheetData sheetId="16426">
        <row r="9">
          <cell r="A9" t="str">
            <v>A</v>
          </cell>
        </row>
      </sheetData>
      <sheetData sheetId="16427">
        <row r="9">
          <cell r="A9" t="str">
            <v>A</v>
          </cell>
        </row>
      </sheetData>
      <sheetData sheetId="16428">
        <row r="9">
          <cell r="A9" t="str">
            <v>A</v>
          </cell>
        </row>
      </sheetData>
      <sheetData sheetId="16429">
        <row r="9">
          <cell r="A9" t="str">
            <v>A</v>
          </cell>
        </row>
      </sheetData>
      <sheetData sheetId="16430">
        <row r="9">
          <cell r="A9" t="str">
            <v>A</v>
          </cell>
        </row>
      </sheetData>
      <sheetData sheetId="16431">
        <row r="9">
          <cell r="A9" t="str">
            <v>A</v>
          </cell>
        </row>
      </sheetData>
      <sheetData sheetId="16432">
        <row r="9">
          <cell r="A9" t="str">
            <v>A</v>
          </cell>
        </row>
      </sheetData>
      <sheetData sheetId="16433">
        <row r="9">
          <cell r="A9" t="str">
            <v>A</v>
          </cell>
        </row>
      </sheetData>
      <sheetData sheetId="16434">
        <row r="9">
          <cell r="A9" t="str">
            <v>A</v>
          </cell>
        </row>
      </sheetData>
      <sheetData sheetId="16435">
        <row r="9">
          <cell r="A9" t="str">
            <v>A</v>
          </cell>
        </row>
      </sheetData>
      <sheetData sheetId="16436">
        <row r="9">
          <cell r="A9" t="str">
            <v>A</v>
          </cell>
        </row>
      </sheetData>
      <sheetData sheetId="16437">
        <row r="9">
          <cell r="A9" t="str">
            <v>A</v>
          </cell>
        </row>
      </sheetData>
      <sheetData sheetId="16438">
        <row r="9">
          <cell r="A9" t="str">
            <v>A</v>
          </cell>
        </row>
      </sheetData>
      <sheetData sheetId="16439">
        <row r="9">
          <cell r="A9" t="str">
            <v>A</v>
          </cell>
        </row>
      </sheetData>
      <sheetData sheetId="16440">
        <row r="9">
          <cell r="A9" t="str">
            <v>A</v>
          </cell>
        </row>
      </sheetData>
      <sheetData sheetId="16441">
        <row r="9">
          <cell r="A9" t="str">
            <v>A</v>
          </cell>
        </row>
      </sheetData>
      <sheetData sheetId="16442">
        <row r="9">
          <cell r="A9" t="str">
            <v>A</v>
          </cell>
        </row>
      </sheetData>
      <sheetData sheetId="16443">
        <row r="9">
          <cell r="A9" t="str">
            <v>A</v>
          </cell>
        </row>
      </sheetData>
      <sheetData sheetId="16444">
        <row r="9">
          <cell r="A9" t="str">
            <v>A</v>
          </cell>
        </row>
      </sheetData>
      <sheetData sheetId="16445">
        <row r="9">
          <cell r="A9" t="str">
            <v>A</v>
          </cell>
        </row>
      </sheetData>
      <sheetData sheetId="16446">
        <row r="9">
          <cell r="A9" t="str">
            <v>A</v>
          </cell>
        </row>
      </sheetData>
      <sheetData sheetId="16447">
        <row r="9">
          <cell r="A9" t="str">
            <v>A</v>
          </cell>
        </row>
      </sheetData>
      <sheetData sheetId="16448">
        <row r="9">
          <cell r="A9" t="str">
            <v>A</v>
          </cell>
        </row>
      </sheetData>
      <sheetData sheetId="16449">
        <row r="9">
          <cell r="A9" t="str">
            <v>A</v>
          </cell>
        </row>
      </sheetData>
      <sheetData sheetId="16450">
        <row r="9">
          <cell r="A9" t="str">
            <v>A</v>
          </cell>
        </row>
      </sheetData>
      <sheetData sheetId="16451">
        <row r="9">
          <cell r="A9" t="str">
            <v>A</v>
          </cell>
        </row>
      </sheetData>
      <sheetData sheetId="16452">
        <row r="9">
          <cell r="A9" t="str">
            <v>A</v>
          </cell>
        </row>
      </sheetData>
      <sheetData sheetId="16453">
        <row r="9">
          <cell r="A9" t="str">
            <v>A</v>
          </cell>
        </row>
      </sheetData>
      <sheetData sheetId="16454">
        <row r="9">
          <cell r="A9" t="str">
            <v>A</v>
          </cell>
        </row>
      </sheetData>
      <sheetData sheetId="16455">
        <row r="9">
          <cell r="A9" t="str">
            <v>A</v>
          </cell>
        </row>
      </sheetData>
      <sheetData sheetId="16456">
        <row r="9">
          <cell r="A9" t="str">
            <v>A</v>
          </cell>
        </row>
      </sheetData>
      <sheetData sheetId="16457">
        <row r="9">
          <cell r="A9" t="str">
            <v>A</v>
          </cell>
        </row>
      </sheetData>
      <sheetData sheetId="16458">
        <row r="9">
          <cell r="A9" t="str">
            <v>A</v>
          </cell>
        </row>
      </sheetData>
      <sheetData sheetId="16459">
        <row r="9">
          <cell r="A9" t="str">
            <v>A</v>
          </cell>
        </row>
      </sheetData>
      <sheetData sheetId="16460">
        <row r="9">
          <cell r="A9" t="str">
            <v>A</v>
          </cell>
        </row>
      </sheetData>
      <sheetData sheetId="16461">
        <row r="9">
          <cell r="A9" t="str">
            <v>A</v>
          </cell>
        </row>
      </sheetData>
      <sheetData sheetId="16462">
        <row r="9">
          <cell r="A9" t="str">
            <v>A</v>
          </cell>
        </row>
      </sheetData>
      <sheetData sheetId="16463">
        <row r="9">
          <cell r="A9" t="str">
            <v>A</v>
          </cell>
        </row>
      </sheetData>
      <sheetData sheetId="16464">
        <row r="9">
          <cell r="A9" t="str">
            <v>A</v>
          </cell>
        </row>
      </sheetData>
      <sheetData sheetId="16465">
        <row r="9">
          <cell r="A9" t="str">
            <v>A</v>
          </cell>
        </row>
      </sheetData>
      <sheetData sheetId="16466">
        <row r="9">
          <cell r="A9" t="str">
            <v>A</v>
          </cell>
        </row>
      </sheetData>
      <sheetData sheetId="16467">
        <row r="9">
          <cell r="A9" t="str">
            <v>A</v>
          </cell>
        </row>
      </sheetData>
      <sheetData sheetId="16468">
        <row r="9">
          <cell r="A9" t="str">
            <v>A</v>
          </cell>
        </row>
      </sheetData>
      <sheetData sheetId="16469">
        <row r="9">
          <cell r="A9" t="str">
            <v>A</v>
          </cell>
        </row>
      </sheetData>
      <sheetData sheetId="16470">
        <row r="9">
          <cell r="A9" t="str">
            <v>A</v>
          </cell>
        </row>
      </sheetData>
      <sheetData sheetId="16471">
        <row r="9">
          <cell r="A9" t="str">
            <v>A</v>
          </cell>
        </row>
      </sheetData>
      <sheetData sheetId="16472">
        <row r="9">
          <cell r="A9" t="str">
            <v>A</v>
          </cell>
        </row>
      </sheetData>
      <sheetData sheetId="16473">
        <row r="9">
          <cell r="A9" t="str">
            <v>A</v>
          </cell>
        </row>
      </sheetData>
      <sheetData sheetId="16474">
        <row r="9">
          <cell r="A9" t="str">
            <v>A</v>
          </cell>
        </row>
      </sheetData>
      <sheetData sheetId="16475">
        <row r="9">
          <cell r="A9" t="str">
            <v>A</v>
          </cell>
        </row>
      </sheetData>
      <sheetData sheetId="16476">
        <row r="9">
          <cell r="A9" t="str">
            <v>A</v>
          </cell>
        </row>
      </sheetData>
      <sheetData sheetId="16477">
        <row r="9">
          <cell r="A9" t="str">
            <v>A</v>
          </cell>
        </row>
      </sheetData>
      <sheetData sheetId="16478">
        <row r="9">
          <cell r="A9" t="str">
            <v>A</v>
          </cell>
        </row>
      </sheetData>
      <sheetData sheetId="16479">
        <row r="9">
          <cell r="A9" t="str">
            <v>A</v>
          </cell>
        </row>
      </sheetData>
      <sheetData sheetId="16480">
        <row r="9">
          <cell r="A9" t="str">
            <v>A</v>
          </cell>
        </row>
      </sheetData>
      <sheetData sheetId="16481">
        <row r="9">
          <cell r="A9" t="str">
            <v>A</v>
          </cell>
        </row>
      </sheetData>
      <sheetData sheetId="16482">
        <row r="9">
          <cell r="A9" t="str">
            <v>A</v>
          </cell>
        </row>
      </sheetData>
      <sheetData sheetId="16483">
        <row r="9">
          <cell r="A9" t="str">
            <v>A</v>
          </cell>
        </row>
      </sheetData>
      <sheetData sheetId="16484">
        <row r="9">
          <cell r="A9" t="str">
            <v>A</v>
          </cell>
        </row>
      </sheetData>
      <sheetData sheetId="16485">
        <row r="9">
          <cell r="A9" t="str">
            <v>A</v>
          </cell>
        </row>
      </sheetData>
      <sheetData sheetId="16486">
        <row r="9">
          <cell r="A9" t="str">
            <v>A</v>
          </cell>
        </row>
      </sheetData>
      <sheetData sheetId="16487">
        <row r="9">
          <cell r="A9" t="str">
            <v>A</v>
          </cell>
        </row>
      </sheetData>
      <sheetData sheetId="16488">
        <row r="9">
          <cell r="A9" t="str">
            <v>A</v>
          </cell>
        </row>
      </sheetData>
      <sheetData sheetId="16489">
        <row r="9">
          <cell r="A9" t="str">
            <v>A</v>
          </cell>
        </row>
      </sheetData>
      <sheetData sheetId="16490">
        <row r="9">
          <cell r="A9" t="str">
            <v>A</v>
          </cell>
        </row>
      </sheetData>
      <sheetData sheetId="16491">
        <row r="9">
          <cell r="A9" t="str">
            <v>A</v>
          </cell>
        </row>
      </sheetData>
      <sheetData sheetId="16492">
        <row r="9">
          <cell r="A9" t="str">
            <v>A</v>
          </cell>
        </row>
      </sheetData>
      <sheetData sheetId="16493">
        <row r="9">
          <cell r="A9" t="str">
            <v>A</v>
          </cell>
        </row>
      </sheetData>
      <sheetData sheetId="16494">
        <row r="9">
          <cell r="A9" t="str">
            <v>A</v>
          </cell>
        </row>
      </sheetData>
      <sheetData sheetId="16495">
        <row r="9">
          <cell r="A9" t="str">
            <v>A</v>
          </cell>
        </row>
      </sheetData>
      <sheetData sheetId="16496">
        <row r="9">
          <cell r="A9" t="str">
            <v>A</v>
          </cell>
        </row>
      </sheetData>
      <sheetData sheetId="16497">
        <row r="9">
          <cell r="A9" t="str">
            <v>A</v>
          </cell>
        </row>
      </sheetData>
      <sheetData sheetId="16498">
        <row r="9">
          <cell r="A9" t="str">
            <v>A</v>
          </cell>
        </row>
      </sheetData>
      <sheetData sheetId="16499">
        <row r="9">
          <cell r="A9" t="str">
            <v>A</v>
          </cell>
        </row>
      </sheetData>
      <sheetData sheetId="16500">
        <row r="9">
          <cell r="A9" t="str">
            <v>A</v>
          </cell>
        </row>
      </sheetData>
      <sheetData sheetId="16501">
        <row r="9">
          <cell r="A9" t="str">
            <v>A</v>
          </cell>
        </row>
      </sheetData>
      <sheetData sheetId="16502">
        <row r="9">
          <cell r="A9" t="str">
            <v>A</v>
          </cell>
        </row>
      </sheetData>
      <sheetData sheetId="16503">
        <row r="9">
          <cell r="A9" t="str">
            <v>A</v>
          </cell>
        </row>
      </sheetData>
      <sheetData sheetId="16504">
        <row r="9">
          <cell r="A9" t="str">
            <v>A</v>
          </cell>
        </row>
      </sheetData>
      <sheetData sheetId="16505">
        <row r="9">
          <cell r="A9" t="str">
            <v>A</v>
          </cell>
        </row>
      </sheetData>
      <sheetData sheetId="16506">
        <row r="9">
          <cell r="A9" t="str">
            <v>A</v>
          </cell>
        </row>
      </sheetData>
      <sheetData sheetId="16507">
        <row r="9">
          <cell r="A9" t="str">
            <v>A</v>
          </cell>
        </row>
      </sheetData>
      <sheetData sheetId="16508">
        <row r="9">
          <cell r="A9" t="str">
            <v>A</v>
          </cell>
        </row>
      </sheetData>
      <sheetData sheetId="16509">
        <row r="9">
          <cell r="A9" t="str">
            <v>A</v>
          </cell>
        </row>
      </sheetData>
      <sheetData sheetId="16510">
        <row r="9">
          <cell r="A9" t="str">
            <v>A</v>
          </cell>
        </row>
      </sheetData>
      <sheetData sheetId="16511">
        <row r="9">
          <cell r="A9" t="str">
            <v>A</v>
          </cell>
        </row>
      </sheetData>
      <sheetData sheetId="16512">
        <row r="9">
          <cell r="A9" t="str">
            <v>A</v>
          </cell>
        </row>
      </sheetData>
      <sheetData sheetId="16513">
        <row r="9">
          <cell r="A9" t="str">
            <v>A</v>
          </cell>
        </row>
      </sheetData>
      <sheetData sheetId="16514">
        <row r="9">
          <cell r="A9" t="str">
            <v>A</v>
          </cell>
        </row>
      </sheetData>
      <sheetData sheetId="16515">
        <row r="9">
          <cell r="A9" t="str">
            <v>A</v>
          </cell>
        </row>
      </sheetData>
      <sheetData sheetId="16516">
        <row r="9">
          <cell r="A9" t="str">
            <v>A</v>
          </cell>
        </row>
      </sheetData>
      <sheetData sheetId="16517">
        <row r="9">
          <cell r="A9" t="str">
            <v>A</v>
          </cell>
        </row>
      </sheetData>
      <sheetData sheetId="16518">
        <row r="9">
          <cell r="A9" t="str">
            <v>A</v>
          </cell>
        </row>
      </sheetData>
      <sheetData sheetId="16519">
        <row r="9">
          <cell r="A9" t="str">
            <v>A</v>
          </cell>
        </row>
      </sheetData>
      <sheetData sheetId="16520">
        <row r="9">
          <cell r="A9" t="str">
            <v>A</v>
          </cell>
        </row>
      </sheetData>
      <sheetData sheetId="16521">
        <row r="9">
          <cell r="A9" t="str">
            <v>A</v>
          </cell>
        </row>
      </sheetData>
      <sheetData sheetId="16522">
        <row r="9">
          <cell r="A9" t="str">
            <v>A</v>
          </cell>
        </row>
      </sheetData>
      <sheetData sheetId="16523">
        <row r="9">
          <cell r="A9" t="str">
            <v>A</v>
          </cell>
        </row>
      </sheetData>
      <sheetData sheetId="16524">
        <row r="9">
          <cell r="A9" t="str">
            <v>A</v>
          </cell>
        </row>
      </sheetData>
      <sheetData sheetId="16525">
        <row r="9">
          <cell r="A9" t="str">
            <v>A</v>
          </cell>
        </row>
      </sheetData>
      <sheetData sheetId="16526">
        <row r="9">
          <cell r="A9" t="str">
            <v>A</v>
          </cell>
        </row>
      </sheetData>
      <sheetData sheetId="16527">
        <row r="9">
          <cell r="A9" t="str">
            <v>A</v>
          </cell>
        </row>
      </sheetData>
      <sheetData sheetId="16528">
        <row r="9">
          <cell r="A9" t="str">
            <v>A</v>
          </cell>
        </row>
      </sheetData>
      <sheetData sheetId="16529">
        <row r="9">
          <cell r="A9" t="str">
            <v>A</v>
          </cell>
        </row>
      </sheetData>
      <sheetData sheetId="16530">
        <row r="9">
          <cell r="A9" t="str">
            <v>A</v>
          </cell>
        </row>
      </sheetData>
      <sheetData sheetId="16531">
        <row r="9">
          <cell r="A9" t="str">
            <v>A</v>
          </cell>
        </row>
      </sheetData>
      <sheetData sheetId="16532">
        <row r="9">
          <cell r="A9" t="str">
            <v>A</v>
          </cell>
        </row>
      </sheetData>
      <sheetData sheetId="16533">
        <row r="9">
          <cell r="A9" t="str">
            <v>A</v>
          </cell>
        </row>
      </sheetData>
      <sheetData sheetId="16534">
        <row r="9">
          <cell r="A9" t="str">
            <v>A</v>
          </cell>
        </row>
      </sheetData>
      <sheetData sheetId="16535">
        <row r="9">
          <cell r="A9" t="str">
            <v>A</v>
          </cell>
        </row>
      </sheetData>
      <sheetData sheetId="16536">
        <row r="9">
          <cell r="A9" t="str">
            <v>A</v>
          </cell>
        </row>
      </sheetData>
      <sheetData sheetId="16537">
        <row r="9">
          <cell r="A9" t="str">
            <v>A</v>
          </cell>
        </row>
      </sheetData>
      <sheetData sheetId="16538">
        <row r="9">
          <cell r="A9" t="str">
            <v>A</v>
          </cell>
        </row>
      </sheetData>
      <sheetData sheetId="16539">
        <row r="9">
          <cell r="A9" t="str">
            <v>A</v>
          </cell>
        </row>
      </sheetData>
      <sheetData sheetId="16540">
        <row r="9">
          <cell r="A9" t="str">
            <v>A</v>
          </cell>
        </row>
      </sheetData>
      <sheetData sheetId="16541">
        <row r="9">
          <cell r="A9" t="str">
            <v>A</v>
          </cell>
        </row>
      </sheetData>
      <sheetData sheetId="16542">
        <row r="9">
          <cell r="A9" t="str">
            <v>A</v>
          </cell>
        </row>
      </sheetData>
      <sheetData sheetId="16543">
        <row r="9">
          <cell r="A9" t="str">
            <v>A</v>
          </cell>
        </row>
      </sheetData>
      <sheetData sheetId="16544">
        <row r="9">
          <cell r="A9" t="str">
            <v>A</v>
          </cell>
        </row>
      </sheetData>
      <sheetData sheetId="16545">
        <row r="9">
          <cell r="A9" t="str">
            <v>A</v>
          </cell>
        </row>
      </sheetData>
      <sheetData sheetId="16546">
        <row r="9">
          <cell r="A9" t="str">
            <v>A</v>
          </cell>
        </row>
      </sheetData>
      <sheetData sheetId="16547">
        <row r="9">
          <cell r="A9" t="str">
            <v>A</v>
          </cell>
        </row>
      </sheetData>
      <sheetData sheetId="16548">
        <row r="9">
          <cell r="A9" t="str">
            <v>A</v>
          </cell>
        </row>
      </sheetData>
      <sheetData sheetId="16549">
        <row r="9">
          <cell r="A9" t="str">
            <v>A</v>
          </cell>
        </row>
      </sheetData>
      <sheetData sheetId="16550">
        <row r="9">
          <cell r="A9" t="str">
            <v>A</v>
          </cell>
        </row>
      </sheetData>
      <sheetData sheetId="16551">
        <row r="9">
          <cell r="A9" t="str">
            <v>A</v>
          </cell>
        </row>
      </sheetData>
      <sheetData sheetId="16552">
        <row r="9">
          <cell r="A9" t="str">
            <v>A</v>
          </cell>
        </row>
      </sheetData>
      <sheetData sheetId="16553">
        <row r="9">
          <cell r="A9" t="str">
            <v>A</v>
          </cell>
        </row>
      </sheetData>
      <sheetData sheetId="16554">
        <row r="9">
          <cell r="A9" t="str">
            <v>A</v>
          </cell>
        </row>
      </sheetData>
      <sheetData sheetId="16555">
        <row r="9">
          <cell r="A9" t="str">
            <v>A</v>
          </cell>
        </row>
      </sheetData>
      <sheetData sheetId="16556">
        <row r="9">
          <cell r="A9" t="str">
            <v>A</v>
          </cell>
        </row>
      </sheetData>
      <sheetData sheetId="16557">
        <row r="9">
          <cell r="A9" t="str">
            <v>A</v>
          </cell>
        </row>
      </sheetData>
      <sheetData sheetId="16558">
        <row r="9">
          <cell r="A9" t="str">
            <v>A</v>
          </cell>
        </row>
      </sheetData>
      <sheetData sheetId="16559">
        <row r="9">
          <cell r="A9" t="str">
            <v>A</v>
          </cell>
        </row>
      </sheetData>
      <sheetData sheetId="16560">
        <row r="9">
          <cell r="A9" t="str">
            <v>A</v>
          </cell>
        </row>
      </sheetData>
      <sheetData sheetId="16561">
        <row r="9">
          <cell r="A9" t="str">
            <v>A</v>
          </cell>
        </row>
      </sheetData>
      <sheetData sheetId="16562">
        <row r="9">
          <cell r="A9" t="str">
            <v>A</v>
          </cell>
        </row>
      </sheetData>
      <sheetData sheetId="16563">
        <row r="9">
          <cell r="A9" t="str">
            <v>A</v>
          </cell>
        </row>
      </sheetData>
      <sheetData sheetId="16564">
        <row r="9">
          <cell r="A9" t="str">
            <v>A</v>
          </cell>
        </row>
      </sheetData>
      <sheetData sheetId="16565">
        <row r="9">
          <cell r="A9" t="str">
            <v>A</v>
          </cell>
        </row>
      </sheetData>
      <sheetData sheetId="16566">
        <row r="9">
          <cell r="A9" t="str">
            <v>A</v>
          </cell>
        </row>
      </sheetData>
      <sheetData sheetId="16567">
        <row r="9">
          <cell r="A9" t="str">
            <v>A</v>
          </cell>
        </row>
      </sheetData>
      <sheetData sheetId="16568">
        <row r="9">
          <cell r="A9" t="str">
            <v>A</v>
          </cell>
        </row>
      </sheetData>
      <sheetData sheetId="16569">
        <row r="9">
          <cell r="A9" t="str">
            <v>A</v>
          </cell>
        </row>
      </sheetData>
      <sheetData sheetId="16570">
        <row r="9">
          <cell r="A9" t="str">
            <v>A</v>
          </cell>
        </row>
      </sheetData>
      <sheetData sheetId="16571">
        <row r="9">
          <cell r="A9" t="str">
            <v>A</v>
          </cell>
        </row>
      </sheetData>
      <sheetData sheetId="16572">
        <row r="9">
          <cell r="A9" t="str">
            <v>A</v>
          </cell>
        </row>
      </sheetData>
      <sheetData sheetId="16573">
        <row r="9">
          <cell r="A9" t="str">
            <v>A</v>
          </cell>
        </row>
      </sheetData>
      <sheetData sheetId="16574">
        <row r="9">
          <cell r="A9" t="str">
            <v>A</v>
          </cell>
        </row>
      </sheetData>
      <sheetData sheetId="16575">
        <row r="9">
          <cell r="A9" t="str">
            <v>A</v>
          </cell>
        </row>
      </sheetData>
      <sheetData sheetId="16576">
        <row r="9">
          <cell r="A9" t="str">
            <v>A</v>
          </cell>
        </row>
      </sheetData>
      <sheetData sheetId="16577">
        <row r="9">
          <cell r="A9" t="str">
            <v>A</v>
          </cell>
        </row>
      </sheetData>
      <sheetData sheetId="16578">
        <row r="9">
          <cell r="A9" t="str">
            <v>A</v>
          </cell>
        </row>
      </sheetData>
      <sheetData sheetId="16579">
        <row r="9">
          <cell r="A9" t="str">
            <v>A</v>
          </cell>
        </row>
      </sheetData>
      <sheetData sheetId="16580">
        <row r="9">
          <cell r="A9" t="str">
            <v>A</v>
          </cell>
        </row>
      </sheetData>
      <sheetData sheetId="16581">
        <row r="9">
          <cell r="A9" t="str">
            <v>A</v>
          </cell>
        </row>
      </sheetData>
      <sheetData sheetId="16582">
        <row r="9">
          <cell r="A9" t="str">
            <v>A</v>
          </cell>
        </row>
      </sheetData>
      <sheetData sheetId="16583">
        <row r="9">
          <cell r="A9" t="str">
            <v>A</v>
          </cell>
        </row>
      </sheetData>
      <sheetData sheetId="16584">
        <row r="9">
          <cell r="A9" t="str">
            <v>A</v>
          </cell>
        </row>
      </sheetData>
      <sheetData sheetId="16585">
        <row r="9">
          <cell r="A9" t="str">
            <v>A</v>
          </cell>
        </row>
      </sheetData>
      <sheetData sheetId="16586">
        <row r="9">
          <cell r="A9" t="str">
            <v>A</v>
          </cell>
        </row>
      </sheetData>
      <sheetData sheetId="16587">
        <row r="9">
          <cell r="A9" t="str">
            <v>A</v>
          </cell>
        </row>
      </sheetData>
      <sheetData sheetId="16588">
        <row r="9">
          <cell r="A9" t="str">
            <v>A</v>
          </cell>
        </row>
      </sheetData>
      <sheetData sheetId="16589">
        <row r="9">
          <cell r="A9" t="str">
            <v>A</v>
          </cell>
        </row>
      </sheetData>
      <sheetData sheetId="16590">
        <row r="9">
          <cell r="A9" t="str">
            <v>A</v>
          </cell>
        </row>
      </sheetData>
      <sheetData sheetId="16591">
        <row r="9">
          <cell r="A9" t="str">
            <v>A</v>
          </cell>
        </row>
      </sheetData>
      <sheetData sheetId="16592">
        <row r="9">
          <cell r="A9" t="str">
            <v>A</v>
          </cell>
        </row>
      </sheetData>
      <sheetData sheetId="16593">
        <row r="9">
          <cell r="A9" t="str">
            <v>A</v>
          </cell>
        </row>
      </sheetData>
      <sheetData sheetId="16594">
        <row r="9">
          <cell r="A9" t="str">
            <v>A</v>
          </cell>
        </row>
      </sheetData>
      <sheetData sheetId="16595">
        <row r="9">
          <cell r="A9" t="str">
            <v>A</v>
          </cell>
        </row>
      </sheetData>
      <sheetData sheetId="16596">
        <row r="9">
          <cell r="A9" t="str">
            <v>A</v>
          </cell>
        </row>
      </sheetData>
      <sheetData sheetId="16597">
        <row r="9">
          <cell r="A9" t="str">
            <v>A</v>
          </cell>
        </row>
      </sheetData>
      <sheetData sheetId="16598">
        <row r="9">
          <cell r="A9" t="str">
            <v>A</v>
          </cell>
        </row>
      </sheetData>
      <sheetData sheetId="16599">
        <row r="9">
          <cell r="A9" t="str">
            <v>A</v>
          </cell>
        </row>
      </sheetData>
      <sheetData sheetId="16600">
        <row r="9">
          <cell r="A9" t="str">
            <v>A</v>
          </cell>
        </row>
      </sheetData>
      <sheetData sheetId="16601">
        <row r="9">
          <cell r="A9" t="str">
            <v>A</v>
          </cell>
        </row>
      </sheetData>
      <sheetData sheetId="16602">
        <row r="9">
          <cell r="A9" t="str">
            <v>A</v>
          </cell>
        </row>
      </sheetData>
      <sheetData sheetId="16603">
        <row r="9">
          <cell r="A9" t="str">
            <v>A</v>
          </cell>
        </row>
      </sheetData>
      <sheetData sheetId="16604">
        <row r="9">
          <cell r="A9" t="str">
            <v>A</v>
          </cell>
        </row>
      </sheetData>
      <sheetData sheetId="16605">
        <row r="9">
          <cell r="A9" t="str">
            <v>A</v>
          </cell>
        </row>
      </sheetData>
      <sheetData sheetId="16606">
        <row r="9">
          <cell r="A9" t="str">
            <v>A</v>
          </cell>
        </row>
      </sheetData>
      <sheetData sheetId="16607">
        <row r="9">
          <cell r="A9" t="str">
            <v>A</v>
          </cell>
        </row>
      </sheetData>
      <sheetData sheetId="16608">
        <row r="9">
          <cell r="A9" t="str">
            <v>A</v>
          </cell>
        </row>
      </sheetData>
      <sheetData sheetId="16609">
        <row r="9">
          <cell r="A9" t="str">
            <v>A</v>
          </cell>
        </row>
      </sheetData>
      <sheetData sheetId="16610">
        <row r="9">
          <cell r="A9" t="str">
            <v>A</v>
          </cell>
        </row>
      </sheetData>
      <sheetData sheetId="16611">
        <row r="9">
          <cell r="A9" t="str">
            <v>A</v>
          </cell>
        </row>
      </sheetData>
      <sheetData sheetId="16612">
        <row r="9">
          <cell r="A9" t="str">
            <v>A</v>
          </cell>
        </row>
      </sheetData>
      <sheetData sheetId="16613">
        <row r="9">
          <cell r="A9" t="str">
            <v>A</v>
          </cell>
        </row>
      </sheetData>
      <sheetData sheetId="16614">
        <row r="9">
          <cell r="A9" t="str">
            <v>A</v>
          </cell>
        </row>
      </sheetData>
      <sheetData sheetId="16615">
        <row r="9">
          <cell r="A9" t="str">
            <v>A</v>
          </cell>
        </row>
      </sheetData>
      <sheetData sheetId="16616">
        <row r="9">
          <cell r="A9" t="str">
            <v>A</v>
          </cell>
        </row>
      </sheetData>
      <sheetData sheetId="16617">
        <row r="9">
          <cell r="A9" t="str">
            <v>A</v>
          </cell>
        </row>
      </sheetData>
      <sheetData sheetId="16618">
        <row r="9">
          <cell r="A9" t="str">
            <v>A</v>
          </cell>
        </row>
      </sheetData>
      <sheetData sheetId="16619">
        <row r="9">
          <cell r="A9" t="str">
            <v>A</v>
          </cell>
        </row>
      </sheetData>
      <sheetData sheetId="16620">
        <row r="9">
          <cell r="A9" t="str">
            <v>A</v>
          </cell>
        </row>
      </sheetData>
      <sheetData sheetId="16621">
        <row r="9">
          <cell r="A9" t="str">
            <v>A</v>
          </cell>
        </row>
      </sheetData>
      <sheetData sheetId="16622">
        <row r="9">
          <cell r="A9" t="str">
            <v>A</v>
          </cell>
        </row>
      </sheetData>
      <sheetData sheetId="16623">
        <row r="9">
          <cell r="A9" t="str">
            <v>A</v>
          </cell>
        </row>
      </sheetData>
      <sheetData sheetId="16624">
        <row r="9">
          <cell r="A9" t="str">
            <v>A</v>
          </cell>
        </row>
      </sheetData>
      <sheetData sheetId="16625">
        <row r="9">
          <cell r="A9" t="str">
            <v>A</v>
          </cell>
        </row>
      </sheetData>
      <sheetData sheetId="16626">
        <row r="9">
          <cell r="A9" t="str">
            <v>A</v>
          </cell>
        </row>
      </sheetData>
      <sheetData sheetId="16627">
        <row r="9">
          <cell r="A9" t="str">
            <v>A</v>
          </cell>
        </row>
      </sheetData>
      <sheetData sheetId="16628">
        <row r="9">
          <cell r="A9" t="str">
            <v>A</v>
          </cell>
        </row>
      </sheetData>
      <sheetData sheetId="16629">
        <row r="9">
          <cell r="A9" t="str">
            <v>A</v>
          </cell>
        </row>
      </sheetData>
      <sheetData sheetId="16630">
        <row r="9">
          <cell r="A9" t="str">
            <v>A</v>
          </cell>
        </row>
      </sheetData>
      <sheetData sheetId="16631">
        <row r="9">
          <cell r="A9" t="str">
            <v>A</v>
          </cell>
        </row>
      </sheetData>
      <sheetData sheetId="16632">
        <row r="9">
          <cell r="A9" t="str">
            <v>A</v>
          </cell>
        </row>
      </sheetData>
      <sheetData sheetId="16633">
        <row r="9">
          <cell r="A9" t="str">
            <v>A</v>
          </cell>
        </row>
      </sheetData>
      <sheetData sheetId="16634">
        <row r="9">
          <cell r="A9" t="str">
            <v>A</v>
          </cell>
        </row>
      </sheetData>
      <sheetData sheetId="16635">
        <row r="9">
          <cell r="A9" t="str">
            <v>A</v>
          </cell>
        </row>
      </sheetData>
      <sheetData sheetId="16636">
        <row r="9">
          <cell r="A9" t="str">
            <v>A</v>
          </cell>
        </row>
      </sheetData>
      <sheetData sheetId="16637">
        <row r="9">
          <cell r="A9" t="str">
            <v>A</v>
          </cell>
        </row>
      </sheetData>
      <sheetData sheetId="16638">
        <row r="9">
          <cell r="A9" t="str">
            <v>A</v>
          </cell>
        </row>
      </sheetData>
      <sheetData sheetId="16639">
        <row r="9">
          <cell r="A9" t="str">
            <v>A</v>
          </cell>
        </row>
      </sheetData>
      <sheetData sheetId="16640">
        <row r="9">
          <cell r="A9" t="str">
            <v>A</v>
          </cell>
        </row>
      </sheetData>
      <sheetData sheetId="16641">
        <row r="9">
          <cell r="A9" t="str">
            <v>A</v>
          </cell>
        </row>
      </sheetData>
      <sheetData sheetId="16642">
        <row r="9">
          <cell r="A9" t="str">
            <v>A</v>
          </cell>
        </row>
      </sheetData>
      <sheetData sheetId="16643">
        <row r="9">
          <cell r="A9" t="str">
            <v>A</v>
          </cell>
        </row>
      </sheetData>
      <sheetData sheetId="16644">
        <row r="9">
          <cell r="A9" t="str">
            <v>A</v>
          </cell>
        </row>
      </sheetData>
      <sheetData sheetId="16645">
        <row r="9">
          <cell r="A9" t="str">
            <v>A</v>
          </cell>
        </row>
      </sheetData>
      <sheetData sheetId="16646">
        <row r="9">
          <cell r="A9" t="str">
            <v>A</v>
          </cell>
        </row>
      </sheetData>
      <sheetData sheetId="16647">
        <row r="9">
          <cell r="A9" t="str">
            <v>A</v>
          </cell>
        </row>
      </sheetData>
      <sheetData sheetId="16648">
        <row r="9">
          <cell r="A9" t="str">
            <v>A</v>
          </cell>
        </row>
      </sheetData>
      <sheetData sheetId="16649">
        <row r="9">
          <cell r="A9" t="str">
            <v>A</v>
          </cell>
        </row>
      </sheetData>
      <sheetData sheetId="16650">
        <row r="9">
          <cell r="A9" t="str">
            <v>A</v>
          </cell>
        </row>
      </sheetData>
      <sheetData sheetId="16651">
        <row r="9">
          <cell r="A9" t="str">
            <v>A</v>
          </cell>
        </row>
      </sheetData>
      <sheetData sheetId="16652">
        <row r="9">
          <cell r="A9" t="str">
            <v>A</v>
          </cell>
        </row>
      </sheetData>
      <sheetData sheetId="16653">
        <row r="9">
          <cell r="A9" t="str">
            <v>A</v>
          </cell>
        </row>
      </sheetData>
      <sheetData sheetId="16654">
        <row r="9">
          <cell r="A9" t="str">
            <v>A</v>
          </cell>
        </row>
      </sheetData>
      <sheetData sheetId="16655">
        <row r="9">
          <cell r="A9" t="str">
            <v>A</v>
          </cell>
        </row>
      </sheetData>
      <sheetData sheetId="16656">
        <row r="9">
          <cell r="A9" t="str">
            <v>A</v>
          </cell>
        </row>
      </sheetData>
      <sheetData sheetId="16657">
        <row r="9">
          <cell r="A9" t="str">
            <v>A</v>
          </cell>
        </row>
      </sheetData>
      <sheetData sheetId="16658">
        <row r="9">
          <cell r="A9" t="str">
            <v>A</v>
          </cell>
        </row>
      </sheetData>
      <sheetData sheetId="16659">
        <row r="9">
          <cell r="A9" t="str">
            <v>A</v>
          </cell>
        </row>
      </sheetData>
      <sheetData sheetId="16660">
        <row r="9">
          <cell r="A9" t="str">
            <v>A</v>
          </cell>
        </row>
      </sheetData>
      <sheetData sheetId="16661">
        <row r="9">
          <cell r="A9" t="str">
            <v>A</v>
          </cell>
        </row>
      </sheetData>
      <sheetData sheetId="16662">
        <row r="9">
          <cell r="A9" t="str">
            <v>A</v>
          </cell>
        </row>
      </sheetData>
      <sheetData sheetId="16663">
        <row r="9">
          <cell r="A9" t="str">
            <v>A</v>
          </cell>
        </row>
      </sheetData>
      <sheetData sheetId="16664">
        <row r="9">
          <cell r="A9" t="str">
            <v>A</v>
          </cell>
        </row>
      </sheetData>
      <sheetData sheetId="16665">
        <row r="9">
          <cell r="A9" t="str">
            <v>A</v>
          </cell>
        </row>
      </sheetData>
      <sheetData sheetId="16666">
        <row r="9">
          <cell r="A9" t="str">
            <v>A</v>
          </cell>
        </row>
      </sheetData>
      <sheetData sheetId="16667">
        <row r="9">
          <cell r="A9" t="str">
            <v>A</v>
          </cell>
        </row>
      </sheetData>
      <sheetData sheetId="16668">
        <row r="9">
          <cell r="A9" t="str">
            <v>A</v>
          </cell>
        </row>
      </sheetData>
      <sheetData sheetId="16669">
        <row r="9">
          <cell r="A9" t="str">
            <v>A</v>
          </cell>
        </row>
      </sheetData>
      <sheetData sheetId="16670">
        <row r="9">
          <cell r="A9" t="str">
            <v>A</v>
          </cell>
        </row>
      </sheetData>
      <sheetData sheetId="16671">
        <row r="9">
          <cell r="A9" t="str">
            <v>A</v>
          </cell>
        </row>
      </sheetData>
      <sheetData sheetId="16672">
        <row r="9">
          <cell r="A9" t="str">
            <v>A</v>
          </cell>
        </row>
      </sheetData>
      <sheetData sheetId="16673">
        <row r="9">
          <cell r="A9" t="str">
            <v>A</v>
          </cell>
        </row>
      </sheetData>
      <sheetData sheetId="16674">
        <row r="9">
          <cell r="A9" t="str">
            <v>A</v>
          </cell>
        </row>
      </sheetData>
      <sheetData sheetId="16675">
        <row r="9">
          <cell r="A9" t="str">
            <v>A</v>
          </cell>
        </row>
      </sheetData>
      <sheetData sheetId="16676">
        <row r="9">
          <cell r="A9" t="str">
            <v>A</v>
          </cell>
        </row>
      </sheetData>
      <sheetData sheetId="16677">
        <row r="9">
          <cell r="A9" t="str">
            <v>A</v>
          </cell>
        </row>
      </sheetData>
      <sheetData sheetId="16678">
        <row r="9">
          <cell r="A9" t="str">
            <v>A</v>
          </cell>
        </row>
      </sheetData>
      <sheetData sheetId="16679">
        <row r="9">
          <cell r="A9" t="str">
            <v>A</v>
          </cell>
        </row>
      </sheetData>
      <sheetData sheetId="16680">
        <row r="9">
          <cell r="A9" t="str">
            <v>A</v>
          </cell>
        </row>
      </sheetData>
      <sheetData sheetId="16681">
        <row r="9">
          <cell r="A9" t="str">
            <v>A</v>
          </cell>
        </row>
      </sheetData>
      <sheetData sheetId="16682">
        <row r="9">
          <cell r="A9" t="str">
            <v>A</v>
          </cell>
        </row>
      </sheetData>
      <sheetData sheetId="16683">
        <row r="9">
          <cell r="A9" t="str">
            <v>A</v>
          </cell>
        </row>
      </sheetData>
      <sheetData sheetId="16684">
        <row r="9">
          <cell r="A9" t="str">
            <v>A</v>
          </cell>
        </row>
      </sheetData>
      <sheetData sheetId="16685">
        <row r="9">
          <cell r="A9" t="str">
            <v>A</v>
          </cell>
        </row>
      </sheetData>
      <sheetData sheetId="16686">
        <row r="9">
          <cell r="A9" t="str">
            <v>A</v>
          </cell>
        </row>
      </sheetData>
      <sheetData sheetId="16687">
        <row r="9">
          <cell r="A9" t="str">
            <v>A</v>
          </cell>
        </row>
      </sheetData>
      <sheetData sheetId="16688">
        <row r="9">
          <cell r="A9" t="str">
            <v>A</v>
          </cell>
        </row>
      </sheetData>
      <sheetData sheetId="16689">
        <row r="9">
          <cell r="A9" t="str">
            <v>A</v>
          </cell>
        </row>
      </sheetData>
      <sheetData sheetId="16690">
        <row r="9">
          <cell r="A9" t="str">
            <v>A</v>
          </cell>
        </row>
      </sheetData>
      <sheetData sheetId="16691">
        <row r="9">
          <cell r="A9" t="str">
            <v>A</v>
          </cell>
        </row>
      </sheetData>
      <sheetData sheetId="16692">
        <row r="9">
          <cell r="A9" t="str">
            <v>A</v>
          </cell>
        </row>
      </sheetData>
      <sheetData sheetId="16693">
        <row r="9">
          <cell r="A9" t="str">
            <v>A</v>
          </cell>
        </row>
      </sheetData>
      <sheetData sheetId="16694">
        <row r="9">
          <cell r="A9" t="str">
            <v>A</v>
          </cell>
        </row>
      </sheetData>
      <sheetData sheetId="16695">
        <row r="9">
          <cell r="A9" t="str">
            <v>A</v>
          </cell>
        </row>
      </sheetData>
      <sheetData sheetId="16696">
        <row r="9">
          <cell r="A9" t="str">
            <v>A</v>
          </cell>
        </row>
      </sheetData>
      <sheetData sheetId="16697">
        <row r="9">
          <cell r="A9" t="str">
            <v>A</v>
          </cell>
        </row>
      </sheetData>
      <sheetData sheetId="16698">
        <row r="9">
          <cell r="A9" t="str">
            <v>A</v>
          </cell>
        </row>
      </sheetData>
      <sheetData sheetId="16699">
        <row r="9">
          <cell r="A9" t="str">
            <v>A</v>
          </cell>
        </row>
      </sheetData>
      <sheetData sheetId="16700">
        <row r="9">
          <cell r="A9" t="str">
            <v>A</v>
          </cell>
        </row>
      </sheetData>
      <sheetData sheetId="16701">
        <row r="9">
          <cell r="A9" t="str">
            <v>A</v>
          </cell>
        </row>
      </sheetData>
      <sheetData sheetId="16702">
        <row r="9">
          <cell r="A9" t="str">
            <v>A</v>
          </cell>
        </row>
      </sheetData>
      <sheetData sheetId="16703">
        <row r="9">
          <cell r="A9" t="str">
            <v>A</v>
          </cell>
        </row>
      </sheetData>
      <sheetData sheetId="16704">
        <row r="9">
          <cell r="A9" t="str">
            <v>A</v>
          </cell>
        </row>
      </sheetData>
      <sheetData sheetId="16705">
        <row r="9">
          <cell r="A9" t="str">
            <v>A</v>
          </cell>
        </row>
      </sheetData>
      <sheetData sheetId="16706">
        <row r="9">
          <cell r="A9" t="str">
            <v>A</v>
          </cell>
        </row>
      </sheetData>
      <sheetData sheetId="16707">
        <row r="9">
          <cell r="A9" t="str">
            <v>A</v>
          </cell>
        </row>
      </sheetData>
      <sheetData sheetId="16708">
        <row r="9">
          <cell r="A9" t="str">
            <v>A</v>
          </cell>
        </row>
      </sheetData>
      <sheetData sheetId="16709">
        <row r="9">
          <cell r="A9" t="str">
            <v>A</v>
          </cell>
        </row>
      </sheetData>
      <sheetData sheetId="16710">
        <row r="9">
          <cell r="A9" t="str">
            <v>A</v>
          </cell>
        </row>
      </sheetData>
      <sheetData sheetId="16711">
        <row r="9">
          <cell r="A9" t="str">
            <v>A</v>
          </cell>
        </row>
      </sheetData>
      <sheetData sheetId="16712">
        <row r="9">
          <cell r="A9" t="str">
            <v>A</v>
          </cell>
        </row>
      </sheetData>
      <sheetData sheetId="16713">
        <row r="9">
          <cell r="A9" t="str">
            <v>A</v>
          </cell>
        </row>
      </sheetData>
      <sheetData sheetId="16714">
        <row r="9">
          <cell r="A9" t="str">
            <v>A</v>
          </cell>
        </row>
      </sheetData>
      <sheetData sheetId="16715">
        <row r="9">
          <cell r="A9" t="str">
            <v>A</v>
          </cell>
        </row>
      </sheetData>
      <sheetData sheetId="16716">
        <row r="9">
          <cell r="A9" t="str">
            <v>A</v>
          </cell>
        </row>
      </sheetData>
      <sheetData sheetId="16717">
        <row r="9">
          <cell r="A9" t="str">
            <v>A</v>
          </cell>
        </row>
      </sheetData>
      <sheetData sheetId="16718">
        <row r="9">
          <cell r="A9" t="str">
            <v>A</v>
          </cell>
        </row>
      </sheetData>
      <sheetData sheetId="16719">
        <row r="9">
          <cell r="A9" t="str">
            <v>A</v>
          </cell>
        </row>
      </sheetData>
      <sheetData sheetId="16720">
        <row r="9">
          <cell r="A9" t="str">
            <v>A</v>
          </cell>
        </row>
      </sheetData>
      <sheetData sheetId="16721">
        <row r="9">
          <cell r="A9" t="str">
            <v>A</v>
          </cell>
        </row>
      </sheetData>
      <sheetData sheetId="16722">
        <row r="9">
          <cell r="A9" t="str">
            <v>A</v>
          </cell>
        </row>
      </sheetData>
      <sheetData sheetId="16723">
        <row r="9">
          <cell r="A9" t="str">
            <v>A</v>
          </cell>
        </row>
      </sheetData>
      <sheetData sheetId="16724">
        <row r="9">
          <cell r="A9" t="str">
            <v>A</v>
          </cell>
        </row>
      </sheetData>
      <sheetData sheetId="16725">
        <row r="9">
          <cell r="A9" t="str">
            <v>A</v>
          </cell>
        </row>
      </sheetData>
      <sheetData sheetId="16726">
        <row r="9">
          <cell r="A9" t="str">
            <v>A</v>
          </cell>
        </row>
      </sheetData>
      <sheetData sheetId="16727">
        <row r="9">
          <cell r="A9" t="str">
            <v>A</v>
          </cell>
        </row>
      </sheetData>
      <sheetData sheetId="16728">
        <row r="9">
          <cell r="A9" t="str">
            <v>A</v>
          </cell>
        </row>
      </sheetData>
      <sheetData sheetId="16729">
        <row r="9">
          <cell r="A9" t="str">
            <v>A</v>
          </cell>
        </row>
      </sheetData>
      <sheetData sheetId="16730">
        <row r="9">
          <cell r="A9" t="str">
            <v>A</v>
          </cell>
        </row>
      </sheetData>
      <sheetData sheetId="16731">
        <row r="9">
          <cell r="A9" t="str">
            <v>A</v>
          </cell>
        </row>
      </sheetData>
      <sheetData sheetId="16732">
        <row r="9">
          <cell r="A9" t="str">
            <v>A</v>
          </cell>
        </row>
      </sheetData>
      <sheetData sheetId="16733">
        <row r="9">
          <cell r="A9" t="str">
            <v>A</v>
          </cell>
        </row>
      </sheetData>
      <sheetData sheetId="16734">
        <row r="9">
          <cell r="A9" t="str">
            <v>A</v>
          </cell>
        </row>
      </sheetData>
      <sheetData sheetId="16735">
        <row r="9">
          <cell r="A9" t="str">
            <v>A</v>
          </cell>
        </row>
      </sheetData>
      <sheetData sheetId="16736">
        <row r="9">
          <cell r="A9" t="str">
            <v>A</v>
          </cell>
        </row>
      </sheetData>
      <sheetData sheetId="16737">
        <row r="9">
          <cell r="A9" t="str">
            <v>A</v>
          </cell>
        </row>
      </sheetData>
      <sheetData sheetId="16738">
        <row r="9">
          <cell r="A9" t="str">
            <v>A</v>
          </cell>
        </row>
      </sheetData>
      <sheetData sheetId="16739">
        <row r="9">
          <cell r="A9" t="str">
            <v>A</v>
          </cell>
        </row>
      </sheetData>
      <sheetData sheetId="16740">
        <row r="9">
          <cell r="A9" t="str">
            <v>A</v>
          </cell>
        </row>
      </sheetData>
      <sheetData sheetId="16741">
        <row r="9">
          <cell r="A9" t="str">
            <v>A</v>
          </cell>
        </row>
      </sheetData>
      <sheetData sheetId="16742">
        <row r="9">
          <cell r="A9" t="str">
            <v>A</v>
          </cell>
        </row>
      </sheetData>
      <sheetData sheetId="16743">
        <row r="9">
          <cell r="A9" t="str">
            <v>A</v>
          </cell>
        </row>
      </sheetData>
      <sheetData sheetId="16744">
        <row r="9">
          <cell r="A9" t="str">
            <v>A</v>
          </cell>
        </row>
      </sheetData>
      <sheetData sheetId="16745">
        <row r="9">
          <cell r="A9" t="str">
            <v>A</v>
          </cell>
        </row>
      </sheetData>
      <sheetData sheetId="16746">
        <row r="9">
          <cell r="A9" t="str">
            <v>A</v>
          </cell>
        </row>
      </sheetData>
      <sheetData sheetId="16747">
        <row r="9">
          <cell r="A9" t="str">
            <v>A</v>
          </cell>
        </row>
      </sheetData>
      <sheetData sheetId="16748">
        <row r="9">
          <cell r="A9" t="str">
            <v>A</v>
          </cell>
        </row>
      </sheetData>
      <sheetData sheetId="16749">
        <row r="9">
          <cell r="A9" t="str">
            <v>A</v>
          </cell>
        </row>
      </sheetData>
      <sheetData sheetId="16750">
        <row r="9">
          <cell r="A9" t="str">
            <v>A</v>
          </cell>
        </row>
      </sheetData>
      <sheetData sheetId="16751">
        <row r="9">
          <cell r="A9" t="str">
            <v>A</v>
          </cell>
        </row>
      </sheetData>
      <sheetData sheetId="16752">
        <row r="9">
          <cell r="A9" t="str">
            <v>A</v>
          </cell>
        </row>
      </sheetData>
      <sheetData sheetId="16753">
        <row r="9">
          <cell r="A9" t="str">
            <v>A</v>
          </cell>
        </row>
      </sheetData>
      <sheetData sheetId="16754">
        <row r="9">
          <cell r="A9" t="str">
            <v>A</v>
          </cell>
        </row>
      </sheetData>
      <sheetData sheetId="16755">
        <row r="9">
          <cell r="A9" t="str">
            <v>A</v>
          </cell>
        </row>
      </sheetData>
      <sheetData sheetId="16756">
        <row r="9">
          <cell r="A9" t="str">
            <v>A</v>
          </cell>
        </row>
      </sheetData>
      <sheetData sheetId="16757">
        <row r="9">
          <cell r="A9" t="str">
            <v>A</v>
          </cell>
        </row>
      </sheetData>
      <sheetData sheetId="16758">
        <row r="9">
          <cell r="A9" t="str">
            <v>A</v>
          </cell>
        </row>
      </sheetData>
      <sheetData sheetId="16759">
        <row r="9">
          <cell r="A9" t="str">
            <v>A</v>
          </cell>
        </row>
      </sheetData>
      <sheetData sheetId="16760">
        <row r="9">
          <cell r="A9" t="str">
            <v>A</v>
          </cell>
        </row>
      </sheetData>
      <sheetData sheetId="16761">
        <row r="9">
          <cell r="A9" t="str">
            <v>A</v>
          </cell>
        </row>
      </sheetData>
      <sheetData sheetId="16762">
        <row r="9">
          <cell r="A9" t="str">
            <v>A</v>
          </cell>
        </row>
      </sheetData>
      <sheetData sheetId="16763">
        <row r="9">
          <cell r="A9" t="str">
            <v>A</v>
          </cell>
        </row>
      </sheetData>
      <sheetData sheetId="16764">
        <row r="9">
          <cell r="A9" t="str">
            <v>A</v>
          </cell>
        </row>
      </sheetData>
      <sheetData sheetId="16765">
        <row r="9">
          <cell r="A9" t="str">
            <v>A</v>
          </cell>
        </row>
      </sheetData>
      <sheetData sheetId="16766">
        <row r="9">
          <cell r="A9" t="str">
            <v>A</v>
          </cell>
        </row>
      </sheetData>
      <sheetData sheetId="16767">
        <row r="9">
          <cell r="A9" t="str">
            <v>A</v>
          </cell>
        </row>
      </sheetData>
      <sheetData sheetId="16768">
        <row r="9">
          <cell r="A9" t="str">
            <v>A</v>
          </cell>
        </row>
      </sheetData>
      <sheetData sheetId="16769">
        <row r="9">
          <cell r="A9" t="str">
            <v>A</v>
          </cell>
        </row>
      </sheetData>
      <sheetData sheetId="16770">
        <row r="9">
          <cell r="A9" t="str">
            <v>A</v>
          </cell>
        </row>
      </sheetData>
      <sheetData sheetId="16771">
        <row r="9">
          <cell r="A9" t="str">
            <v>A</v>
          </cell>
        </row>
      </sheetData>
      <sheetData sheetId="16772">
        <row r="9">
          <cell r="A9" t="str">
            <v>A</v>
          </cell>
        </row>
      </sheetData>
      <sheetData sheetId="16773">
        <row r="9">
          <cell r="A9" t="str">
            <v>A</v>
          </cell>
        </row>
      </sheetData>
      <sheetData sheetId="16774">
        <row r="9">
          <cell r="A9" t="str">
            <v>A</v>
          </cell>
        </row>
      </sheetData>
      <sheetData sheetId="16775">
        <row r="9">
          <cell r="A9" t="str">
            <v>A</v>
          </cell>
        </row>
      </sheetData>
      <sheetData sheetId="16776">
        <row r="9">
          <cell r="A9" t="str">
            <v>A</v>
          </cell>
        </row>
      </sheetData>
      <sheetData sheetId="16777">
        <row r="9">
          <cell r="A9" t="str">
            <v>A</v>
          </cell>
        </row>
      </sheetData>
      <sheetData sheetId="16778">
        <row r="9">
          <cell r="A9" t="str">
            <v>A</v>
          </cell>
        </row>
      </sheetData>
      <sheetData sheetId="16779">
        <row r="9">
          <cell r="A9" t="str">
            <v>A</v>
          </cell>
        </row>
      </sheetData>
      <sheetData sheetId="16780">
        <row r="9">
          <cell r="A9" t="str">
            <v>A</v>
          </cell>
        </row>
      </sheetData>
      <sheetData sheetId="16781">
        <row r="9">
          <cell r="A9" t="str">
            <v>A</v>
          </cell>
        </row>
      </sheetData>
      <sheetData sheetId="16782">
        <row r="9">
          <cell r="A9" t="str">
            <v>A</v>
          </cell>
        </row>
      </sheetData>
      <sheetData sheetId="16783">
        <row r="9">
          <cell r="A9" t="str">
            <v>A</v>
          </cell>
        </row>
      </sheetData>
      <sheetData sheetId="16784">
        <row r="9">
          <cell r="A9" t="str">
            <v>A</v>
          </cell>
        </row>
      </sheetData>
      <sheetData sheetId="16785">
        <row r="9">
          <cell r="A9" t="str">
            <v>A</v>
          </cell>
        </row>
      </sheetData>
      <sheetData sheetId="16786">
        <row r="9">
          <cell r="A9" t="str">
            <v>A</v>
          </cell>
        </row>
      </sheetData>
      <sheetData sheetId="16787">
        <row r="9">
          <cell r="A9" t="str">
            <v>A</v>
          </cell>
        </row>
      </sheetData>
      <sheetData sheetId="16788">
        <row r="9">
          <cell r="A9" t="str">
            <v>A</v>
          </cell>
        </row>
      </sheetData>
      <sheetData sheetId="16789">
        <row r="9">
          <cell r="A9" t="str">
            <v>A</v>
          </cell>
        </row>
      </sheetData>
      <sheetData sheetId="16790">
        <row r="9">
          <cell r="A9" t="str">
            <v>A</v>
          </cell>
        </row>
      </sheetData>
      <sheetData sheetId="16791">
        <row r="9">
          <cell r="A9" t="str">
            <v>A</v>
          </cell>
        </row>
      </sheetData>
      <sheetData sheetId="16792">
        <row r="9">
          <cell r="A9" t="str">
            <v>A</v>
          </cell>
        </row>
      </sheetData>
      <sheetData sheetId="16793">
        <row r="9">
          <cell r="A9" t="str">
            <v>A</v>
          </cell>
        </row>
      </sheetData>
      <sheetData sheetId="16794">
        <row r="9">
          <cell r="A9" t="str">
            <v>A</v>
          </cell>
        </row>
      </sheetData>
      <sheetData sheetId="16795">
        <row r="9">
          <cell r="A9" t="str">
            <v>A</v>
          </cell>
        </row>
      </sheetData>
      <sheetData sheetId="16796">
        <row r="9">
          <cell r="A9" t="str">
            <v>A</v>
          </cell>
        </row>
      </sheetData>
      <sheetData sheetId="16797">
        <row r="9">
          <cell r="A9" t="str">
            <v>A</v>
          </cell>
        </row>
      </sheetData>
      <sheetData sheetId="16798">
        <row r="9">
          <cell r="A9" t="str">
            <v>A</v>
          </cell>
        </row>
      </sheetData>
      <sheetData sheetId="16799">
        <row r="9">
          <cell r="A9" t="str">
            <v>A</v>
          </cell>
        </row>
      </sheetData>
      <sheetData sheetId="16800">
        <row r="9">
          <cell r="A9" t="str">
            <v>A</v>
          </cell>
        </row>
      </sheetData>
      <sheetData sheetId="16801">
        <row r="9">
          <cell r="A9" t="str">
            <v>A</v>
          </cell>
        </row>
      </sheetData>
      <sheetData sheetId="16802">
        <row r="9">
          <cell r="A9" t="str">
            <v>A</v>
          </cell>
        </row>
      </sheetData>
      <sheetData sheetId="16803">
        <row r="9">
          <cell r="A9" t="str">
            <v>A</v>
          </cell>
        </row>
      </sheetData>
      <sheetData sheetId="16804">
        <row r="9">
          <cell r="A9" t="str">
            <v>A</v>
          </cell>
        </row>
      </sheetData>
      <sheetData sheetId="16805">
        <row r="9">
          <cell r="A9" t="str">
            <v>A</v>
          </cell>
        </row>
      </sheetData>
      <sheetData sheetId="16806">
        <row r="9">
          <cell r="A9" t="str">
            <v>A</v>
          </cell>
        </row>
      </sheetData>
      <sheetData sheetId="16807">
        <row r="9">
          <cell r="A9" t="str">
            <v>A</v>
          </cell>
        </row>
      </sheetData>
      <sheetData sheetId="16808">
        <row r="9">
          <cell r="A9" t="str">
            <v>A</v>
          </cell>
        </row>
      </sheetData>
      <sheetData sheetId="16809">
        <row r="9">
          <cell r="A9" t="str">
            <v>A</v>
          </cell>
        </row>
      </sheetData>
      <sheetData sheetId="16810">
        <row r="9">
          <cell r="A9" t="str">
            <v>A</v>
          </cell>
        </row>
      </sheetData>
      <sheetData sheetId="16811">
        <row r="9">
          <cell r="A9" t="str">
            <v>A</v>
          </cell>
        </row>
      </sheetData>
      <sheetData sheetId="16812">
        <row r="9">
          <cell r="A9" t="str">
            <v>A</v>
          </cell>
        </row>
      </sheetData>
      <sheetData sheetId="16813">
        <row r="9">
          <cell r="A9" t="str">
            <v>A</v>
          </cell>
        </row>
      </sheetData>
      <sheetData sheetId="16814">
        <row r="9">
          <cell r="A9" t="str">
            <v>A</v>
          </cell>
        </row>
      </sheetData>
      <sheetData sheetId="16815">
        <row r="9">
          <cell r="A9" t="str">
            <v>A</v>
          </cell>
        </row>
      </sheetData>
      <sheetData sheetId="16816">
        <row r="9">
          <cell r="A9" t="str">
            <v>A</v>
          </cell>
        </row>
      </sheetData>
      <sheetData sheetId="16817">
        <row r="9">
          <cell r="A9" t="str">
            <v>A</v>
          </cell>
        </row>
      </sheetData>
      <sheetData sheetId="16818">
        <row r="9">
          <cell r="A9" t="str">
            <v>A</v>
          </cell>
        </row>
      </sheetData>
      <sheetData sheetId="16819">
        <row r="9">
          <cell r="A9" t="str">
            <v>A</v>
          </cell>
        </row>
      </sheetData>
      <sheetData sheetId="16820">
        <row r="9">
          <cell r="A9" t="str">
            <v>A</v>
          </cell>
        </row>
      </sheetData>
      <sheetData sheetId="16821">
        <row r="9">
          <cell r="A9" t="str">
            <v>A</v>
          </cell>
        </row>
      </sheetData>
      <sheetData sheetId="16822">
        <row r="9">
          <cell r="A9" t="str">
            <v>A</v>
          </cell>
        </row>
      </sheetData>
      <sheetData sheetId="16823">
        <row r="9">
          <cell r="A9" t="str">
            <v>A</v>
          </cell>
        </row>
      </sheetData>
      <sheetData sheetId="16824">
        <row r="9">
          <cell r="A9" t="str">
            <v>A</v>
          </cell>
        </row>
      </sheetData>
      <sheetData sheetId="16825">
        <row r="9">
          <cell r="A9" t="str">
            <v>A</v>
          </cell>
        </row>
      </sheetData>
      <sheetData sheetId="16826">
        <row r="9">
          <cell r="A9" t="str">
            <v>A</v>
          </cell>
        </row>
      </sheetData>
      <sheetData sheetId="16827">
        <row r="9">
          <cell r="A9" t="str">
            <v>A</v>
          </cell>
        </row>
      </sheetData>
      <sheetData sheetId="16828">
        <row r="9">
          <cell r="A9" t="str">
            <v>A</v>
          </cell>
        </row>
      </sheetData>
      <sheetData sheetId="16829">
        <row r="9">
          <cell r="A9" t="str">
            <v>A</v>
          </cell>
        </row>
      </sheetData>
      <sheetData sheetId="16830">
        <row r="9">
          <cell r="A9" t="str">
            <v>A</v>
          </cell>
        </row>
      </sheetData>
      <sheetData sheetId="16831">
        <row r="9">
          <cell r="A9" t="str">
            <v>A</v>
          </cell>
        </row>
      </sheetData>
      <sheetData sheetId="16832">
        <row r="9">
          <cell r="A9" t="str">
            <v>A</v>
          </cell>
        </row>
      </sheetData>
      <sheetData sheetId="16833">
        <row r="9">
          <cell r="A9" t="str">
            <v>A</v>
          </cell>
        </row>
      </sheetData>
      <sheetData sheetId="16834">
        <row r="9">
          <cell r="A9" t="str">
            <v>A</v>
          </cell>
        </row>
      </sheetData>
      <sheetData sheetId="16835">
        <row r="9">
          <cell r="A9" t="str">
            <v>A</v>
          </cell>
        </row>
      </sheetData>
      <sheetData sheetId="16836">
        <row r="9">
          <cell r="A9" t="str">
            <v>A</v>
          </cell>
        </row>
      </sheetData>
      <sheetData sheetId="16837">
        <row r="9">
          <cell r="A9" t="str">
            <v>A</v>
          </cell>
        </row>
      </sheetData>
      <sheetData sheetId="16838">
        <row r="9">
          <cell r="A9" t="str">
            <v>A</v>
          </cell>
        </row>
      </sheetData>
      <sheetData sheetId="16839">
        <row r="9">
          <cell r="A9" t="str">
            <v>A</v>
          </cell>
        </row>
      </sheetData>
      <sheetData sheetId="16840">
        <row r="9">
          <cell r="A9" t="str">
            <v>A</v>
          </cell>
        </row>
      </sheetData>
      <sheetData sheetId="16841">
        <row r="9">
          <cell r="A9" t="str">
            <v>A</v>
          </cell>
        </row>
      </sheetData>
      <sheetData sheetId="16842">
        <row r="9">
          <cell r="A9" t="str">
            <v>A</v>
          </cell>
        </row>
      </sheetData>
      <sheetData sheetId="16843">
        <row r="9">
          <cell r="A9" t="str">
            <v>A</v>
          </cell>
        </row>
      </sheetData>
      <sheetData sheetId="16844">
        <row r="9">
          <cell r="A9" t="str">
            <v>A</v>
          </cell>
        </row>
      </sheetData>
      <sheetData sheetId="16845">
        <row r="9">
          <cell r="A9" t="str">
            <v>A</v>
          </cell>
        </row>
      </sheetData>
      <sheetData sheetId="16846">
        <row r="9">
          <cell r="A9" t="str">
            <v>A</v>
          </cell>
        </row>
      </sheetData>
      <sheetData sheetId="16847">
        <row r="9">
          <cell r="A9" t="str">
            <v>A</v>
          </cell>
        </row>
      </sheetData>
      <sheetData sheetId="16848">
        <row r="9">
          <cell r="A9" t="str">
            <v>A</v>
          </cell>
        </row>
      </sheetData>
      <sheetData sheetId="16849">
        <row r="9">
          <cell r="A9" t="str">
            <v>A</v>
          </cell>
        </row>
      </sheetData>
      <sheetData sheetId="16850">
        <row r="9">
          <cell r="A9" t="str">
            <v>A</v>
          </cell>
        </row>
      </sheetData>
      <sheetData sheetId="16851">
        <row r="9">
          <cell r="A9" t="str">
            <v>A</v>
          </cell>
        </row>
      </sheetData>
      <sheetData sheetId="16852">
        <row r="9">
          <cell r="A9" t="str">
            <v>A</v>
          </cell>
        </row>
      </sheetData>
      <sheetData sheetId="16853">
        <row r="9">
          <cell r="A9" t="str">
            <v>A</v>
          </cell>
        </row>
      </sheetData>
      <sheetData sheetId="16854">
        <row r="9">
          <cell r="A9" t="str">
            <v>A</v>
          </cell>
        </row>
      </sheetData>
      <sheetData sheetId="16855">
        <row r="9">
          <cell r="A9" t="str">
            <v>A</v>
          </cell>
        </row>
      </sheetData>
      <sheetData sheetId="16856">
        <row r="9">
          <cell r="A9" t="str">
            <v>A</v>
          </cell>
        </row>
      </sheetData>
      <sheetData sheetId="16857">
        <row r="9">
          <cell r="A9" t="str">
            <v>A</v>
          </cell>
        </row>
      </sheetData>
      <sheetData sheetId="16858">
        <row r="9">
          <cell r="A9" t="str">
            <v>A</v>
          </cell>
        </row>
      </sheetData>
      <sheetData sheetId="16859">
        <row r="9">
          <cell r="A9" t="str">
            <v>A</v>
          </cell>
        </row>
      </sheetData>
      <sheetData sheetId="16860">
        <row r="9">
          <cell r="A9" t="str">
            <v>A</v>
          </cell>
        </row>
      </sheetData>
      <sheetData sheetId="16861">
        <row r="9">
          <cell r="A9" t="str">
            <v>A</v>
          </cell>
        </row>
      </sheetData>
      <sheetData sheetId="16862">
        <row r="9">
          <cell r="A9" t="str">
            <v>A</v>
          </cell>
        </row>
      </sheetData>
      <sheetData sheetId="16863">
        <row r="9">
          <cell r="A9" t="str">
            <v>A</v>
          </cell>
        </row>
      </sheetData>
      <sheetData sheetId="16864">
        <row r="9">
          <cell r="A9" t="str">
            <v>A</v>
          </cell>
        </row>
      </sheetData>
      <sheetData sheetId="16865">
        <row r="9">
          <cell r="A9" t="str">
            <v>A</v>
          </cell>
        </row>
      </sheetData>
      <sheetData sheetId="16866">
        <row r="9">
          <cell r="A9" t="str">
            <v>A</v>
          </cell>
        </row>
      </sheetData>
      <sheetData sheetId="16867">
        <row r="9">
          <cell r="A9" t="str">
            <v>A</v>
          </cell>
        </row>
      </sheetData>
      <sheetData sheetId="16868">
        <row r="9">
          <cell r="A9" t="str">
            <v>A</v>
          </cell>
        </row>
      </sheetData>
      <sheetData sheetId="16869">
        <row r="9">
          <cell r="A9" t="str">
            <v>A</v>
          </cell>
        </row>
      </sheetData>
      <sheetData sheetId="16870">
        <row r="9">
          <cell r="A9" t="str">
            <v>A</v>
          </cell>
        </row>
      </sheetData>
      <sheetData sheetId="16871">
        <row r="9">
          <cell r="A9" t="str">
            <v>A</v>
          </cell>
        </row>
      </sheetData>
      <sheetData sheetId="16872">
        <row r="9">
          <cell r="A9" t="str">
            <v>A</v>
          </cell>
        </row>
      </sheetData>
      <sheetData sheetId="16873">
        <row r="9">
          <cell r="A9" t="str">
            <v>A</v>
          </cell>
        </row>
      </sheetData>
      <sheetData sheetId="16874">
        <row r="9">
          <cell r="A9" t="str">
            <v>A</v>
          </cell>
        </row>
      </sheetData>
      <sheetData sheetId="16875">
        <row r="9">
          <cell r="A9" t="str">
            <v>A</v>
          </cell>
        </row>
      </sheetData>
      <sheetData sheetId="16876">
        <row r="9">
          <cell r="A9" t="str">
            <v>A</v>
          </cell>
        </row>
      </sheetData>
      <sheetData sheetId="16877">
        <row r="9">
          <cell r="A9" t="str">
            <v>A</v>
          </cell>
        </row>
      </sheetData>
      <sheetData sheetId="16878">
        <row r="9">
          <cell r="A9" t="str">
            <v>A</v>
          </cell>
        </row>
      </sheetData>
      <sheetData sheetId="16879">
        <row r="9">
          <cell r="A9" t="str">
            <v>A</v>
          </cell>
        </row>
      </sheetData>
      <sheetData sheetId="16880">
        <row r="9">
          <cell r="A9" t="str">
            <v>A</v>
          </cell>
        </row>
      </sheetData>
      <sheetData sheetId="16881">
        <row r="9">
          <cell r="A9" t="str">
            <v>A</v>
          </cell>
        </row>
      </sheetData>
      <sheetData sheetId="16882">
        <row r="9">
          <cell r="A9" t="str">
            <v>A</v>
          </cell>
        </row>
      </sheetData>
      <sheetData sheetId="16883">
        <row r="9">
          <cell r="A9" t="str">
            <v>A</v>
          </cell>
        </row>
      </sheetData>
      <sheetData sheetId="16884">
        <row r="9">
          <cell r="A9" t="str">
            <v>A</v>
          </cell>
        </row>
      </sheetData>
      <sheetData sheetId="16885">
        <row r="9">
          <cell r="A9" t="str">
            <v>A</v>
          </cell>
        </row>
      </sheetData>
      <sheetData sheetId="16886">
        <row r="9">
          <cell r="A9" t="str">
            <v>A</v>
          </cell>
        </row>
      </sheetData>
      <sheetData sheetId="16887">
        <row r="9">
          <cell r="A9" t="str">
            <v>A</v>
          </cell>
        </row>
      </sheetData>
      <sheetData sheetId="16888">
        <row r="9">
          <cell r="A9" t="str">
            <v>A</v>
          </cell>
        </row>
      </sheetData>
      <sheetData sheetId="16889">
        <row r="9">
          <cell r="A9" t="str">
            <v>A</v>
          </cell>
        </row>
      </sheetData>
      <sheetData sheetId="16890">
        <row r="9">
          <cell r="A9" t="str">
            <v>A</v>
          </cell>
        </row>
      </sheetData>
      <sheetData sheetId="16891">
        <row r="9">
          <cell r="A9" t="str">
            <v>A</v>
          </cell>
        </row>
      </sheetData>
      <sheetData sheetId="16892">
        <row r="9">
          <cell r="A9" t="str">
            <v>A</v>
          </cell>
        </row>
      </sheetData>
      <sheetData sheetId="16893">
        <row r="9">
          <cell r="A9" t="str">
            <v>A</v>
          </cell>
        </row>
      </sheetData>
      <sheetData sheetId="16894">
        <row r="9">
          <cell r="A9" t="str">
            <v>A</v>
          </cell>
        </row>
      </sheetData>
      <sheetData sheetId="16895">
        <row r="9">
          <cell r="A9" t="str">
            <v>A</v>
          </cell>
        </row>
      </sheetData>
      <sheetData sheetId="16896">
        <row r="9">
          <cell r="A9" t="str">
            <v>A</v>
          </cell>
        </row>
      </sheetData>
      <sheetData sheetId="16897">
        <row r="9">
          <cell r="A9" t="str">
            <v>A</v>
          </cell>
        </row>
      </sheetData>
      <sheetData sheetId="16898">
        <row r="9">
          <cell r="A9" t="str">
            <v>A</v>
          </cell>
        </row>
      </sheetData>
      <sheetData sheetId="16899">
        <row r="9">
          <cell r="A9" t="str">
            <v>A</v>
          </cell>
        </row>
      </sheetData>
      <sheetData sheetId="16900">
        <row r="9">
          <cell r="A9" t="str">
            <v>A</v>
          </cell>
        </row>
      </sheetData>
      <sheetData sheetId="16901">
        <row r="9">
          <cell r="A9" t="str">
            <v>A</v>
          </cell>
        </row>
      </sheetData>
      <sheetData sheetId="16902">
        <row r="9">
          <cell r="A9" t="str">
            <v>A</v>
          </cell>
        </row>
      </sheetData>
      <sheetData sheetId="16903">
        <row r="9">
          <cell r="A9" t="str">
            <v>A</v>
          </cell>
        </row>
      </sheetData>
      <sheetData sheetId="16904">
        <row r="9">
          <cell r="A9" t="str">
            <v>A</v>
          </cell>
        </row>
      </sheetData>
      <sheetData sheetId="16905">
        <row r="9">
          <cell r="A9" t="str">
            <v>A</v>
          </cell>
        </row>
      </sheetData>
      <sheetData sheetId="16906">
        <row r="9">
          <cell r="A9" t="str">
            <v>A</v>
          </cell>
        </row>
      </sheetData>
      <sheetData sheetId="16907">
        <row r="9">
          <cell r="A9" t="str">
            <v>A</v>
          </cell>
        </row>
      </sheetData>
      <sheetData sheetId="16908">
        <row r="9">
          <cell r="A9" t="str">
            <v>A</v>
          </cell>
        </row>
      </sheetData>
      <sheetData sheetId="16909">
        <row r="9">
          <cell r="A9" t="str">
            <v>A</v>
          </cell>
        </row>
      </sheetData>
      <sheetData sheetId="16910">
        <row r="9">
          <cell r="A9" t="str">
            <v>A</v>
          </cell>
        </row>
      </sheetData>
      <sheetData sheetId="16911">
        <row r="9">
          <cell r="A9" t="str">
            <v>A</v>
          </cell>
        </row>
      </sheetData>
      <sheetData sheetId="16912">
        <row r="9">
          <cell r="A9" t="str">
            <v>A</v>
          </cell>
        </row>
      </sheetData>
      <sheetData sheetId="16913">
        <row r="9">
          <cell r="A9" t="str">
            <v>A</v>
          </cell>
        </row>
      </sheetData>
      <sheetData sheetId="16914">
        <row r="9">
          <cell r="A9" t="str">
            <v>A</v>
          </cell>
        </row>
      </sheetData>
      <sheetData sheetId="16915">
        <row r="9">
          <cell r="A9" t="str">
            <v>A</v>
          </cell>
        </row>
      </sheetData>
      <sheetData sheetId="16916">
        <row r="9">
          <cell r="A9" t="str">
            <v>A</v>
          </cell>
        </row>
      </sheetData>
      <sheetData sheetId="16917">
        <row r="9">
          <cell r="A9" t="str">
            <v>A</v>
          </cell>
        </row>
      </sheetData>
      <sheetData sheetId="16918">
        <row r="9">
          <cell r="A9" t="str">
            <v>A</v>
          </cell>
        </row>
      </sheetData>
      <sheetData sheetId="16919">
        <row r="9">
          <cell r="A9" t="str">
            <v>A</v>
          </cell>
        </row>
      </sheetData>
      <sheetData sheetId="16920">
        <row r="9">
          <cell r="A9" t="str">
            <v>A</v>
          </cell>
        </row>
      </sheetData>
      <sheetData sheetId="16921">
        <row r="9">
          <cell r="A9" t="str">
            <v>A</v>
          </cell>
        </row>
      </sheetData>
      <sheetData sheetId="16922">
        <row r="9">
          <cell r="A9" t="str">
            <v>A</v>
          </cell>
        </row>
      </sheetData>
      <sheetData sheetId="16923">
        <row r="9">
          <cell r="A9" t="str">
            <v>A</v>
          </cell>
        </row>
      </sheetData>
      <sheetData sheetId="16924">
        <row r="9">
          <cell r="A9" t="str">
            <v>A</v>
          </cell>
        </row>
      </sheetData>
      <sheetData sheetId="16925">
        <row r="9">
          <cell r="A9" t="str">
            <v>A</v>
          </cell>
        </row>
      </sheetData>
      <sheetData sheetId="16926">
        <row r="9">
          <cell r="A9" t="str">
            <v>A</v>
          </cell>
        </row>
      </sheetData>
      <sheetData sheetId="16927">
        <row r="9">
          <cell r="A9" t="str">
            <v>A</v>
          </cell>
        </row>
      </sheetData>
      <sheetData sheetId="16928">
        <row r="9">
          <cell r="A9" t="str">
            <v>A</v>
          </cell>
        </row>
      </sheetData>
      <sheetData sheetId="16929">
        <row r="9">
          <cell r="A9" t="str">
            <v>A</v>
          </cell>
        </row>
      </sheetData>
      <sheetData sheetId="16930">
        <row r="9">
          <cell r="A9" t="str">
            <v>A</v>
          </cell>
        </row>
      </sheetData>
      <sheetData sheetId="16931">
        <row r="9">
          <cell r="A9" t="str">
            <v>A</v>
          </cell>
        </row>
      </sheetData>
      <sheetData sheetId="16932">
        <row r="9">
          <cell r="A9" t="str">
            <v>A</v>
          </cell>
        </row>
      </sheetData>
      <sheetData sheetId="16933">
        <row r="9">
          <cell r="A9" t="str">
            <v>A</v>
          </cell>
        </row>
      </sheetData>
      <sheetData sheetId="16934">
        <row r="9">
          <cell r="A9" t="str">
            <v>A</v>
          </cell>
        </row>
      </sheetData>
      <sheetData sheetId="16935">
        <row r="9">
          <cell r="A9" t="str">
            <v>A</v>
          </cell>
        </row>
      </sheetData>
      <sheetData sheetId="16936">
        <row r="9">
          <cell r="A9" t="str">
            <v>A</v>
          </cell>
        </row>
      </sheetData>
      <sheetData sheetId="16937">
        <row r="9">
          <cell r="A9" t="str">
            <v>A</v>
          </cell>
        </row>
      </sheetData>
      <sheetData sheetId="16938">
        <row r="9">
          <cell r="A9" t="str">
            <v>A</v>
          </cell>
        </row>
      </sheetData>
      <sheetData sheetId="16939">
        <row r="9">
          <cell r="A9" t="str">
            <v>A</v>
          </cell>
        </row>
      </sheetData>
      <sheetData sheetId="16940">
        <row r="9">
          <cell r="A9" t="str">
            <v>A</v>
          </cell>
        </row>
      </sheetData>
      <sheetData sheetId="16941">
        <row r="9">
          <cell r="A9" t="str">
            <v>A</v>
          </cell>
        </row>
      </sheetData>
      <sheetData sheetId="16942">
        <row r="9">
          <cell r="A9" t="str">
            <v>A</v>
          </cell>
        </row>
      </sheetData>
      <sheetData sheetId="16943">
        <row r="9">
          <cell r="A9" t="str">
            <v>A</v>
          </cell>
        </row>
      </sheetData>
      <sheetData sheetId="16944">
        <row r="9">
          <cell r="A9" t="str">
            <v>A</v>
          </cell>
        </row>
      </sheetData>
      <sheetData sheetId="16945">
        <row r="9">
          <cell r="A9" t="str">
            <v>A</v>
          </cell>
        </row>
      </sheetData>
      <sheetData sheetId="16946">
        <row r="9">
          <cell r="A9" t="str">
            <v>A</v>
          </cell>
        </row>
      </sheetData>
      <sheetData sheetId="16947">
        <row r="9">
          <cell r="A9" t="str">
            <v>A</v>
          </cell>
        </row>
      </sheetData>
      <sheetData sheetId="16948">
        <row r="9">
          <cell r="A9" t="str">
            <v>A</v>
          </cell>
        </row>
      </sheetData>
      <sheetData sheetId="16949">
        <row r="9">
          <cell r="A9" t="str">
            <v>A</v>
          </cell>
        </row>
      </sheetData>
      <sheetData sheetId="16950">
        <row r="9">
          <cell r="A9" t="str">
            <v>A</v>
          </cell>
        </row>
      </sheetData>
      <sheetData sheetId="16951">
        <row r="9">
          <cell r="A9" t="str">
            <v>A</v>
          </cell>
        </row>
      </sheetData>
      <sheetData sheetId="16952">
        <row r="9">
          <cell r="A9" t="str">
            <v>A</v>
          </cell>
        </row>
      </sheetData>
      <sheetData sheetId="16953">
        <row r="9">
          <cell r="A9" t="str">
            <v>A</v>
          </cell>
        </row>
      </sheetData>
      <sheetData sheetId="16954">
        <row r="9">
          <cell r="A9" t="str">
            <v>A</v>
          </cell>
        </row>
      </sheetData>
      <sheetData sheetId="16955">
        <row r="9">
          <cell r="A9" t="str">
            <v>A</v>
          </cell>
        </row>
      </sheetData>
      <sheetData sheetId="16956">
        <row r="9">
          <cell r="A9" t="str">
            <v>A</v>
          </cell>
        </row>
      </sheetData>
      <sheetData sheetId="16957">
        <row r="9">
          <cell r="A9" t="str">
            <v>A</v>
          </cell>
        </row>
      </sheetData>
      <sheetData sheetId="16958">
        <row r="9">
          <cell r="A9" t="str">
            <v>A</v>
          </cell>
        </row>
      </sheetData>
      <sheetData sheetId="16959">
        <row r="9">
          <cell r="A9" t="str">
            <v>A</v>
          </cell>
        </row>
      </sheetData>
      <sheetData sheetId="16960">
        <row r="9">
          <cell r="A9" t="str">
            <v>A</v>
          </cell>
        </row>
      </sheetData>
      <sheetData sheetId="16961">
        <row r="9">
          <cell r="A9" t="str">
            <v>A</v>
          </cell>
        </row>
      </sheetData>
      <sheetData sheetId="16962">
        <row r="9">
          <cell r="A9" t="str">
            <v>A</v>
          </cell>
        </row>
      </sheetData>
      <sheetData sheetId="16963">
        <row r="9">
          <cell r="A9" t="str">
            <v>A</v>
          </cell>
        </row>
      </sheetData>
      <sheetData sheetId="16964">
        <row r="9">
          <cell r="A9" t="str">
            <v>A</v>
          </cell>
        </row>
      </sheetData>
      <sheetData sheetId="16965">
        <row r="9">
          <cell r="A9" t="str">
            <v>A</v>
          </cell>
        </row>
      </sheetData>
      <sheetData sheetId="16966">
        <row r="9">
          <cell r="A9" t="str">
            <v>A</v>
          </cell>
        </row>
      </sheetData>
      <sheetData sheetId="16967">
        <row r="9">
          <cell r="A9" t="str">
            <v>A</v>
          </cell>
        </row>
      </sheetData>
      <sheetData sheetId="16968">
        <row r="9">
          <cell r="A9" t="str">
            <v>A</v>
          </cell>
        </row>
      </sheetData>
      <sheetData sheetId="16969">
        <row r="9">
          <cell r="A9" t="str">
            <v>A</v>
          </cell>
        </row>
      </sheetData>
      <sheetData sheetId="16970">
        <row r="9">
          <cell r="A9" t="str">
            <v>A</v>
          </cell>
        </row>
      </sheetData>
      <sheetData sheetId="16971">
        <row r="9">
          <cell r="A9" t="str">
            <v>A</v>
          </cell>
        </row>
      </sheetData>
      <sheetData sheetId="16972">
        <row r="9">
          <cell r="A9" t="str">
            <v>A</v>
          </cell>
        </row>
      </sheetData>
      <sheetData sheetId="16973">
        <row r="9">
          <cell r="A9" t="str">
            <v>A</v>
          </cell>
        </row>
      </sheetData>
      <sheetData sheetId="16974">
        <row r="9">
          <cell r="A9" t="str">
            <v>A</v>
          </cell>
        </row>
      </sheetData>
      <sheetData sheetId="16975">
        <row r="9">
          <cell r="A9" t="str">
            <v>A</v>
          </cell>
        </row>
      </sheetData>
      <sheetData sheetId="16976">
        <row r="9">
          <cell r="A9" t="str">
            <v>A</v>
          </cell>
        </row>
      </sheetData>
      <sheetData sheetId="16977">
        <row r="9">
          <cell r="A9" t="str">
            <v>A</v>
          </cell>
        </row>
      </sheetData>
      <sheetData sheetId="16978">
        <row r="9">
          <cell r="A9" t="str">
            <v>A</v>
          </cell>
        </row>
      </sheetData>
      <sheetData sheetId="16979">
        <row r="9">
          <cell r="A9" t="str">
            <v>A</v>
          </cell>
        </row>
      </sheetData>
      <sheetData sheetId="16980">
        <row r="9">
          <cell r="A9" t="str">
            <v>A</v>
          </cell>
        </row>
      </sheetData>
      <sheetData sheetId="16981">
        <row r="9">
          <cell r="A9" t="str">
            <v>A</v>
          </cell>
        </row>
      </sheetData>
      <sheetData sheetId="16982">
        <row r="9">
          <cell r="A9" t="str">
            <v>A</v>
          </cell>
        </row>
      </sheetData>
      <sheetData sheetId="16983">
        <row r="9">
          <cell r="A9" t="str">
            <v>A</v>
          </cell>
        </row>
      </sheetData>
      <sheetData sheetId="16984">
        <row r="9">
          <cell r="A9" t="str">
            <v>A</v>
          </cell>
        </row>
      </sheetData>
      <sheetData sheetId="16985">
        <row r="9">
          <cell r="A9" t="str">
            <v>A</v>
          </cell>
        </row>
      </sheetData>
      <sheetData sheetId="16986">
        <row r="9">
          <cell r="A9" t="str">
            <v>A</v>
          </cell>
        </row>
      </sheetData>
      <sheetData sheetId="16987">
        <row r="9">
          <cell r="A9" t="str">
            <v>A</v>
          </cell>
        </row>
      </sheetData>
      <sheetData sheetId="16988">
        <row r="9">
          <cell r="A9" t="str">
            <v>A</v>
          </cell>
        </row>
      </sheetData>
      <sheetData sheetId="16989">
        <row r="9">
          <cell r="A9" t="str">
            <v>A</v>
          </cell>
        </row>
      </sheetData>
      <sheetData sheetId="16990">
        <row r="9">
          <cell r="A9" t="str">
            <v>A</v>
          </cell>
        </row>
      </sheetData>
      <sheetData sheetId="16991">
        <row r="9">
          <cell r="A9" t="str">
            <v>A</v>
          </cell>
        </row>
      </sheetData>
      <sheetData sheetId="16992">
        <row r="9">
          <cell r="A9" t="str">
            <v>A</v>
          </cell>
        </row>
      </sheetData>
      <sheetData sheetId="16993">
        <row r="9">
          <cell r="A9" t="str">
            <v>A</v>
          </cell>
        </row>
      </sheetData>
      <sheetData sheetId="16994">
        <row r="9">
          <cell r="A9" t="str">
            <v>A</v>
          </cell>
        </row>
      </sheetData>
      <sheetData sheetId="16995">
        <row r="9">
          <cell r="A9" t="str">
            <v>A</v>
          </cell>
        </row>
      </sheetData>
      <sheetData sheetId="16996">
        <row r="9">
          <cell r="A9" t="str">
            <v>A</v>
          </cell>
        </row>
      </sheetData>
      <sheetData sheetId="16997">
        <row r="9">
          <cell r="A9" t="str">
            <v>A</v>
          </cell>
        </row>
      </sheetData>
      <sheetData sheetId="16998">
        <row r="9">
          <cell r="A9" t="str">
            <v>A</v>
          </cell>
        </row>
      </sheetData>
      <sheetData sheetId="16999">
        <row r="9">
          <cell r="A9" t="str">
            <v>A</v>
          </cell>
        </row>
      </sheetData>
      <sheetData sheetId="17000">
        <row r="9">
          <cell r="A9" t="str">
            <v>A</v>
          </cell>
        </row>
      </sheetData>
      <sheetData sheetId="17001">
        <row r="9">
          <cell r="A9" t="str">
            <v>A</v>
          </cell>
        </row>
      </sheetData>
      <sheetData sheetId="17002">
        <row r="9">
          <cell r="A9" t="str">
            <v>A</v>
          </cell>
        </row>
      </sheetData>
      <sheetData sheetId="17003">
        <row r="9">
          <cell r="A9" t="str">
            <v>A</v>
          </cell>
        </row>
      </sheetData>
      <sheetData sheetId="17004">
        <row r="9">
          <cell r="A9" t="str">
            <v>A</v>
          </cell>
        </row>
      </sheetData>
      <sheetData sheetId="17005">
        <row r="9">
          <cell r="A9" t="str">
            <v>A</v>
          </cell>
        </row>
      </sheetData>
      <sheetData sheetId="17006">
        <row r="9">
          <cell r="A9" t="str">
            <v>A</v>
          </cell>
        </row>
      </sheetData>
      <sheetData sheetId="17007">
        <row r="9">
          <cell r="A9" t="str">
            <v>A</v>
          </cell>
        </row>
      </sheetData>
      <sheetData sheetId="17008">
        <row r="9">
          <cell r="A9" t="str">
            <v>A</v>
          </cell>
        </row>
      </sheetData>
      <sheetData sheetId="17009">
        <row r="9">
          <cell r="A9" t="str">
            <v>A</v>
          </cell>
        </row>
      </sheetData>
      <sheetData sheetId="17010">
        <row r="9">
          <cell r="A9" t="str">
            <v>A</v>
          </cell>
        </row>
      </sheetData>
      <sheetData sheetId="17011">
        <row r="9">
          <cell r="A9" t="str">
            <v>A</v>
          </cell>
        </row>
      </sheetData>
      <sheetData sheetId="17012">
        <row r="9">
          <cell r="A9" t="str">
            <v>A</v>
          </cell>
        </row>
      </sheetData>
      <sheetData sheetId="17013">
        <row r="9">
          <cell r="A9" t="str">
            <v>A</v>
          </cell>
        </row>
      </sheetData>
      <sheetData sheetId="17014">
        <row r="9">
          <cell r="A9" t="str">
            <v>A</v>
          </cell>
        </row>
      </sheetData>
      <sheetData sheetId="17015">
        <row r="9">
          <cell r="A9" t="str">
            <v>A</v>
          </cell>
        </row>
      </sheetData>
      <sheetData sheetId="17016">
        <row r="9">
          <cell r="A9" t="str">
            <v>A</v>
          </cell>
        </row>
      </sheetData>
      <sheetData sheetId="17017">
        <row r="9">
          <cell r="A9" t="str">
            <v>A</v>
          </cell>
        </row>
      </sheetData>
      <sheetData sheetId="17018">
        <row r="9">
          <cell r="A9" t="str">
            <v>A</v>
          </cell>
        </row>
      </sheetData>
      <sheetData sheetId="17019">
        <row r="9">
          <cell r="A9" t="str">
            <v>A</v>
          </cell>
        </row>
      </sheetData>
      <sheetData sheetId="17020">
        <row r="9">
          <cell r="A9" t="str">
            <v>A</v>
          </cell>
        </row>
      </sheetData>
      <sheetData sheetId="17021">
        <row r="9">
          <cell r="A9" t="str">
            <v>A</v>
          </cell>
        </row>
      </sheetData>
      <sheetData sheetId="17022">
        <row r="9">
          <cell r="A9" t="str">
            <v>A</v>
          </cell>
        </row>
      </sheetData>
      <sheetData sheetId="17023">
        <row r="9">
          <cell r="A9" t="str">
            <v>A</v>
          </cell>
        </row>
      </sheetData>
      <sheetData sheetId="17024">
        <row r="9">
          <cell r="A9" t="str">
            <v>A</v>
          </cell>
        </row>
      </sheetData>
      <sheetData sheetId="17025">
        <row r="9">
          <cell r="A9" t="str">
            <v>A</v>
          </cell>
        </row>
      </sheetData>
      <sheetData sheetId="17026">
        <row r="9">
          <cell r="A9" t="str">
            <v>A</v>
          </cell>
        </row>
      </sheetData>
      <sheetData sheetId="17027">
        <row r="9">
          <cell r="A9" t="str">
            <v>A</v>
          </cell>
        </row>
      </sheetData>
      <sheetData sheetId="17028">
        <row r="9">
          <cell r="A9" t="str">
            <v>A</v>
          </cell>
        </row>
      </sheetData>
      <sheetData sheetId="17029">
        <row r="9">
          <cell r="A9" t="str">
            <v>A</v>
          </cell>
        </row>
      </sheetData>
      <sheetData sheetId="17030">
        <row r="9">
          <cell r="A9" t="str">
            <v>A</v>
          </cell>
        </row>
      </sheetData>
      <sheetData sheetId="17031">
        <row r="9">
          <cell r="A9" t="str">
            <v>A</v>
          </cell>
        </row>
      </sheetData>
      <sheetData sheetId="17032">
        <row r="9">
          <cell r="A9" t="str">
            <v>A</v>
          </cell>
        </row>
      </sheetData>
      <sheetData sheetId="17033">
        <row r="9">
          <cell r="A9" t="str">
            <v>A</v>
          </cell>
        </row>
      </sheetData>
      <sheetData sheetId="17034">
        <row r="9">
          <cell r="A9" t="str">
            <v>A</v>
          </cell>
        </row>
      </sheetData>
      <sheetData sheetId="17035">
        <row r="9">
          <cell r="A9" t="str">
            <v>A</v>
          </cell>
        </row>
      </sheetData>
      <sheetData sheetId="17036">
        <row r="9">
          <cell r="A9" t="str">
            <v>A</v>
          </cell>
        </row>
      </sheetData>
      <sheetData sheetId="17037">
        <row r="9">
          <cell r="A9" t="str">
            <v>A</v>
          </cell>
        </row>
      </sheetData>
      <sheetData sheetId="17038">
        <row r="9">
          <cell r="A9" t="str">
            <v>A</v>
          </cell>
        </row>
      </sheetData>
      <sheetData sheetId="17039">
        <row r="9">
          <cell r="A9" t="str">
            <v>A</v>
          </cell>
        </row>
      </sheetData>
      <sheetData sheetId="17040">
        <row r="9">
          <cell r="A9" t="str">
            <v>A</v>
          </cell>
        </row>
      </sheetData>
      <sheetData sheetId="17041">
        <row r="9">
          <cell r="A9" t="str">
            <v>A</v>
          </cell>
        </row>
      </sheetData>
      <sheetData sheetId="17042">
        <row r="9">
          <cell r="A9" t="str">
            <v>A</v>
          </cell>
        </row>
      </sheetData>
      <sheetData sheetId="17043">
        <row r="9">
          <cell r="A9" t="str">
            <v>A</v>
          </cell>
        </row>
      </sheetData>
      <sheetData sheetId="17044">
        <row r="9">
          <cell r="A9" t="str">
            <v>A</v>
          </cell>
        </row>
      </sheetData>
      <sheetData sheetId="17045">
        <row r="9">
          <cell r="A9" t="str">
            <v>A</v>
          </cell>
        </row>
      </sheetData>
      <sheetData sheetId="17046">
        <row r="9">
          <cell r="A9" t="str">
            <v>A</v>
          </cell>
        </row>
      </sheetData>
      <sheetData sheetId="17047">
        <row r="9">
          <cell r="A9" t="str">
            <v>A</v>
          </cell>
        </row>
      </sheetData>
      <sheetData sheetId="17048">
        <row r="9">
          <cell r="A9" t="str">
            <v>A</v>
          </cell>
        </row>
      </sheetData>
      <sheetData sheetId="17049">
        <row r="9">
          <cell r="A9" t="str">
            <v>A</v>
          </cell>
        </row>
      </sheetData>
      <sheetData sheetId="17050">
        <row r="9">
          <cell r="A9" t="str">
            <v>A</v>
          </cell>
        </row>
      </sheetData>
      <sheetData sheetId="17051">
        <row r="9">
          <cell r="A9" t="str">
            <v>A</v>
          </cell>
        </row>
      </sheetData>
      <sheetData sheetId="17052">
        <row r="9">
          <cell r="A9" t="str">
            <v>A</v>
          </cell>
        </row>
      </sheetData>
      <sheetData sheetId="17053">
        <row r="9">
          <cell r="A9" t="str">
            <v>A</v>
          </cell>
        </row>
      </sheetData>
      <sheetData sheetId="17054">
        <row r="9">
          <cell r="A9" t="str">
            <v>A</v>
          </cell>
        </row>
      </sheetData>
      <sheetData sheetId="17055">
        <row r="9">
          <cell r="A9" t="str">
            <v>A</v>
          </cell>
        </row>
      </sheetData>
      <sheetData sheetId="17056">
        <row r="9">
          <cell r="A9" t="str">
            <v>A</v>
          </cell>
        </row>
      </sheetData>
      <sheetData sheetId="17057">
        <row r="9">
          <cell r="A9" t="str">
            <v>A</v>
          </cell>
        </row>
      </sheetData>
      <sheetData sheetId="17058">
        <row r="9">
          <cell r="A9" t="str">
            <v>A</v>
          </cell>
        </row>
      </sheetData>
      <sheetData sheetId="17059">
        <row r="9">
          <cell r="A9" t="str">
            <v>A</v>
          </cell>
        </row>
      </sheetData>
      <sheetData sheetId="17060">
        <row r="9">
          <cell r="A9" t="str">
            <v>A</v>
          </cell>
        </row>
      </sheetData>
      <sheetData sheetId="17061">
        <row r="9">
          <cell r="A9" t="str">
            <v>A</v>
          </cell>
        </row>
      </sheetData>
      <sheetData sheetId="17062">
        <row r="9">
          <cell r="A9" t="str">
            <v>A</v>
          </cell>
        </row>
      </sheetData>
      <sheetData sheetId="17063">
        <row r="9">
          <cell r="A9" t="str">
            <v>A</v>
          </cell>
        </row>
      </sheetData>
      <sheetData sheetId="17064">
        <row r="9">
          <cell r="A9" t="str">
            <v>A</v>
          </cell>
        </row>
      </sheetData>
      <sheetData sheetId="17065">
        <row r="9">
          <cell r="A9" t="str">
            <v>A</v>
          </cell>
        </row>
      </sheetData>
      <sheetData sheetId="17066">
        <row r="9">
          <cell r="A9" t="str">
            <v>A</v>
          </cell>
        </row>
      </sheetData>
      <sheetData sheetId="17067">
        <row r="9">
          <cell r="A9" t="str">
            <v>A</v>
          </cell>
        </row>
      </sheetData>
      <sheetData sheetId="17068">
        <row r="9">
          <cell r="A9" t="str">
            <v>A</v>
          </cell>
        </row>
      </sheetData>
      <sheetData sheetId="17069">
        <row r="9">
          <cell r="A9" t="str">
            <v>A</v>
          </cell>
        </row>
      </sheetData>
      <sheetData sheetId="17070">
        <row r="9">
          <cell r="A9" t="str">
            <v>A</v>
          </cell>
        </row>
      </sheetData>
      <sheetData sheetId="17071">
        <row r="9">
          <cell r="A9" t="str">
            <v>A</v>
          </cell>
        </row>
      </sheetData>
      <sheetData sheetId="17072">
        <row r="9">
          <cell r="A9" t="str">
            <v>A</v>
          </cell>
        </row>
      </sheetData>
      <sheetData sheetId="17073">
        <row r="9">
          <cell r="A9" t="str">
            <v>A</v>
          </cell>
        </row>
      </sheetData>
      <sheetData sheetId="17074">
        <row r="9">
          <cell r="A9" t="str">
            <v>A</v>
          </cell>
        </row>
      </sheetData>
      <sheetData sheetId="17075">
        <row r="9">
          <cell r="A9" t="str">
            <v>A</v>
          </cell>
        </row>
      </sheetData>
      <sheetData sheetId="17076">
        <row r="9">
          <cell r="A9" t="str">
            <v>A</v>
          </cell>
        </row>
      </sheetData>
      <sheetData sheetId="17077">
        <row r="9">
          <cell r="A9" t="str">
            <v>A</v>
          </cell>
        </row>
      </sheetData>
      <sheetData sheetId="17078">
        <row r="9">
          <cell r="A9" t="str">
            <v>A</v>
          </cell>
        </row>
      </sheetData>
      <sheetData sheetId="17079">
        <row r="9">
          <cell r="A9" t="str">
            <v>A</v>
          </cell>
        </row>
      </sheetData>
      <sheetData sheetId="17080">
        <row r="9">
          <cell r="A9" t="str">
            <v>A</v>
          </cell>
        </row>
      </sheetData>
      <sheetData sheetId="17081">
        <row r="9">
          <cell r="A9" t="str">
            <v>A</v>
          </cell>
        </row>
      </sheetData>
      <sheetData sheetId="17082">
        <row r="9">
          <cell r="A9" t="str">
            <v>A</v>
          </cell>
        </row>
      </sheetData>
      <sheetData sheetId="17083">
        <row r="9">
          <cell r="A9" t="str">
            <v>A</v>
          </cell>
        </row>
      </sheetData>
      <sheetData sheetId="17084">
        <row r="9">
          <cell r="A9" t="str">
            <v>A</v>
          </cell>
        </row>
      </sheetData>
      <sheetData sheetId="17085">
        <row r="9">
          <cell r="A9" t="str">
            <v>A</v>
          </cell>
        </row>
      </sheetData>
      <sheetData sheetId="17086">
        <row r="9">
          <cell r="A9" t="str">
            <v>A</v>
          </cell>
        </row>
      </sheetData>
      <sheetData sheetId="17087">
        <row r="9">
          <cell r="A9" t="str">
            <v>A</v>
          </cell>
        </row>
      </sheetData>
      <sheetData sheetId="17088">
        <row r="9">
          <cell r="A9" t="str">
            <v>A</v>
          </cell>
        </row>
      </sheetData>
      <sheetData sheetId="17089">
        <row r="9">
          <cell r="A9" t="str">
            <v>A</v>
          </cell>
        </row>
      </sheetData>
      <sheetData sheetId="17090">
        <row r="9">
          <cell r="A9" t="str">
            <v>A</v>
          </cell>
        </row>
      </sheetData>
      <sheetData sheetId="17091">
        <row r="9">
          <cell r="A9" t="str">
            <v>A</v>
          </cell>
        </row>
      </sheetData>
      <sheetData sheetId="17092">
        <row r="9">
          <cell r="A9" t="str">
            <v>A</v>
          </cell>
        </row>
      </sheetData>
      <sheetData sheetId="17093">
        <row r="9">
          <cell r="A9" t="str">
            <v>A</v>
          </cell>
        </row>
      </sheetData>
      <sheetData sheetId="17094">
        <row r="9">
          <cell r="A9" t="str">
            <v>A</v>
          </cell>
        </row>
      </sheetData>
      <sheetData sheetId="17095">
        <row r="9">
          <cell r="A9" t="str">
            <v>A</v>
          </cell>
        </row>
      </sheetData>
      <sheetData sheetId="17096">
        <row r="9">
          <cell r="A9" t="str">
            <v>A</v>
          </cell>
        </row>
      </sheetData>
      <sheetData sheetId="17097">
        <row r="9">
          <cell r="A9" t="str">
            <v>A</v>
          </cell>
        </row>
      </sheetData>
      <sheetData sheetId="17098">
        <row r="9">
          <cell r="A9" t="str">
            <v>A</v>
          </cell>
        </row>
      </sheetData>
      <sheetData sheetId="17099">
        <row r="9">
          <cell r="A9" t="str">
            <v>A</v>
          </cell>
        </row>
      </sheetData>
      <sheetData sheetId="17100">
        <row r="9">
          <cell r="A9" t="str">
            <v>A</v>
          </cell>
        </row>
      </sheetData>
      <sheetData sheetId="17101">
        <row r="9">
          <cell r="A9" t="str">
            <v>A</v>
          </cell>
        </row>
      </sheetData>
      <sheetData sheetId="17102">
        <row r="9">
          <cell r="A9" t="str">
            <v>A</v>
          </cell>
        </row>
      </sheetData>
      <sheetData sheetId="17103">
        <row r="9">
          <cell r="A9" t="str">
            <v>A</v>
          </cell>
        </row>
      </sheetData>
      <sheetData sheetId="17104">
        <row r="9">
          <cell r="A9" t="str">
            <v>A</v>
          </cell>
        </row>
      </sheetData>
      <sheetData sheetId="17105">
        <row r="9">
          <cell r="A9" t="str">
            <v>A</v>
          </cell>
        </row>
      </sheetData>
      <sheetData sheetId="17106">
        <row r="9">
          <cell r="A9" t="str">
            <v>A</v>
          </cell>
        </row>
      </sheetData>
      <sheetData sheetId="17107">
        <row r="9">
          <cell r="A9" t="str">
            <v>A</v>
          </cell>
        </row>
      </sheetData>
      <sheetData sheetId="17108">
        <row r="9">
          <cell r="A9" t="str">
            <v>A</v>
          </cell>
        </row>
      </sheetData>
      <sheetData sheetId="17109">
        <row r="9">
          <cell r="A9" t="str">
            <v>A</v>
          </cell>
        </row>
      </sheetData>
      <sheetData sheetId="17110">
        <row r="9">
          <cell r="A9" t="str">
            <v>A</v>
          </cell>
        </row>
      </sheetData>
      <sheetData sheetId="17111">
        <row r="9">
          <cell r="A9" t="str">
            <v>A</v>
          </cell>
        </row>
      </sheetData>
      <sheetData sheetId="17112">
        <row r="9">
          <cell r="A9" t="str">
            <v>A</v>
          </cell>
        </row>
      </sheetData>
      <sheetData sheetId="17113" refreshError="1"/>
      <sheetData sheetId="17114" refreshError="1"/>
      <sheetData sheetId="17115" refreshError="1"/>
      <sheetData sheetId="17116">
        <row r="9">
          <cell r="A9" t="str">
            <v>A</v>
          </cell>
        </row>
      </sheetData>
      <sheetData sheetId="17117">
        <row r="9">
          <cell r="A9" t="str">
            <v>A</v>
          </cell>
        </row>
      </sheetData>
      <sheetData sheetId="17118">
        <row r="9">
          <cell r="A9" t="str">
            <v>A</v>
          </cell>
        </row>
      </sheetData>
      <sheetData sheetId="17119">
        <row r="9">
          <cell r="A9" t="str">
            <v>A</v>
          </cell>
        </row>
      </sheetData>
      <sheetData sheetId="17120">
        <row r="9">
          <cell r="A9" t="str">
            <v>A</v>
          </cell>
        </row>
      </sheetData>
      <sheetData sheetId="17121">
        <row r="9">
          <cell r="A9" t="str">
            <v>A</v>
          </cell>
        </row>
      </sheetData>
      <sheetData sheetId="17122" refreshError="1"/>
      <sheetData sheetId="17123" refreshError="1"/>
      <sheetData sheetId="17124" refreshError="1"/>
      <sheetData sheetId="17125" refreshError="1"/>
      <sheetData sheetId="17126" refreshError="1"/>
      <sheetData sheetId="17127">
        <row r="9">
          <cell r="A9" t="str">
            <v>A</v>
          </cell>
        </row>
      </sheetData>
      <sheetData sheetId="17128" refreshError="1"/>
      <sheetData sheetId="17129" refreshError="1"/>
      <sheetData sheetId="17130" refreshError="1"/>
      <sheetData sheetId="17131" refreshError="1"/>
      <sheetData sheetId="17132" refreshError="1"/>
      <sheetData sheetId="17133" refreshError="1"/>
      <sheetData sheetId="17134" refreshError="1"/>
      <sheetData sheetId="17135" refreshError="1"/>
      <sheetData sheetId="17136">
        <row r="9">
          <cell r="A9" t="str">
            <v>A</v>
          </cell>
        </row>
      </sheetData>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refreshError="1"/>
      <sheetData sheetId="17147" refreshError="1"/>
      <sheetData sheetId="17148" refreshError="1"/>
      <sheetData sheetId="17149" refreshError="1"/>
      <sheetData sheetId="17150" refreshError="1"/>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ow r="9">
          <cell r="A9" t="str">
            <v>A</v>
          </cell>
        </row>
      </sheetData>
      <sheetData sheetId="17159">
        <row r="9">
          <cell r="A9" t="str">
            <v>A</v>
          </cell>
        </row>
      </sheetData>
      <sheetData sheetId="17160">
        <row r="9">
          <cell r="A9" t="str">
            <v>A</v>
          </cell>
        </row>
      </sheetData>
      <sheetData sheetId="17161">
        <row r="9">
          <cell r="A9" t="str">
            <v>A</v>
          </cell>
        </row>
      </sheetData>
      <sheetData sheetId="17162">
        <row r="9">
          <cell r="A9" t="str">
            <v>A</v>
          </cell>
        </row>
      </sheetData>
      <sheetData sheetId="17163">
        <row r="9">
          <cell r="A9" t="str">
            <v>A</v>
          </cell>
        </row>
      </sheetData>
      <sheetData sheetId="17164">
        <row r="9">
          <cell r="A9" t="str">
            <v>A</v>
          </cell>
        </row>
      </sheetData>
      <sheetData sheetId="17165">
        <row r="9">
          <cell r="A9" t="str">
            <v>A</v>
          </cell>
        </row>
      </sheetData>
      <sheetData sheetId="17166">
        <row r="9">
          <cell r="A9" t="str">
            <v>A</v>
          </cell>
        </row>
      </sheetData>
      <sheetData sheetId="17167">
        <row r="9">
          <cell r="A9" t="str">
            <v>A</v>
          </cell>
        </row>
      </sheetData>
      <sheetData sheetId="17168">
        <row r="9">
          <cell r="A9" t="str">
            <v>A</v>
          </cell>
        </row>
      </sheetData>
      <sheetData sheetId="17169">
        <row r="9">
          <cell r="A9" t="str">
            <v>A</v>
          </cell>
        </row>
      </sheetData>
      <sheetData sheetId="17170">
        <row r="9">
          <cell r="A9" t="str">
            <v>A</v>
          </cell>
        </row>
      </sheetData>
      <sheetData sheetId="17171">
        <row r="9">
          <cell r="A9" t="str">
            <v>A</v>
          </cell>
        </row>
      </sheetData>
      <sheetData sheetId="17172">
        <row r="9">
          <cell r="A9" t="str">
            <v>A</v>
          </cell>
        </row>
      </sheetData>
      <sheetData sheetId="17173">
        <row r="9">
          <cell r="A9" t="str">
            <v>A</v>
          </cell>
        </row>
      </sheetData>
      <sheetData sheetId="17174">
        <row r="9">
          <cell r="A9" t="str">
            <v>A</v>
          </cell>
        </row>
      </sheetData>
      <sheetData sheetId="17175">
        <row r="9">
          <cell r="A9" t="str">
            <v>A</v>
          </cell>
        </row>
      </sheetData>
      <sheetData sheetId="17176">
        <row r="9">
          <cell r="A9" t="str">
            <v>A</v>
          </cell>
        </row>
      </sheetData>
      <sheetData sheetId="17177">
        <row r="9">
          <cell r="A9" t="str">
            <v>A</v>
          </cell>
        </row>
      </sheetData>
      <sheetData sheetId="17178">
        <row r="9">
          <cell r="A9" t="str">
            <v>A</v>
          </cell>
        </row>
      </sheetData>
      <sheetData sheetId="17179">
        <row r="9">
          <cell r="A9" t="str">
            <v>A</v>
          </cell>
        </row>
      </sheetData>
      <sheetData sheetId="17180">
        <row r="9">
          <cell r="A9" t="str">
            <v>A</v>
          </cell>
        </row>
      </sheetData>
      <sheetData sheetId="17181">
        <row r="9">
          <cell r="A9" t="str">
            <v>A</v>
          </cell>
        </row>
      </sheetData>
      <sheetData sheetId="17182">
        <row r="9">
          <cell r="A9" t="str">
            <v>A</v>
          </cell>
        </row>
      </sheetData>
      <sheetData sheetId="17183">
        <row r="9">
          <cell r="A9" t="str">
            <v>A</v>
          </cell>
        </row>
      </sheetData>
      <sheetData sheetId="17184">
        <row r="9">
          <cell r="A9" t="str">
            <v>A</v>
          </cell>
        </row>
      </sheetData>
      <sheetData sheetId="17185">
        <row r="9">
          <cell r="A9" t="str">
            <v>A</v>
          </cell>
        </row>
      </sheetData>
      <sheetData sheetId="17186">
        <row r="9">
          <cell r="A9" t="str">
            <v>A</v>
          </cell>
        </row>
      </sheetData>
      <sheetData sheetId="17187">
        <row r="9">
          <cell r="A9" t="str">
            <v>A</v>
          </cell>
        </row>
      </sheetData>
      <sheetData sheetId="17188">
        <row r="9">
          <cell r="A9" t="str">
            <v>A</v>
          </cell>
        </row>
      </sheetData>
      <sheetData sheetId="17189">
        <row r="9">
          <cell r="A9" t="str">
            <v>A</v>
          </cell>
        </row>
      </sheetData>
      <sheetData sheetId="17190">
        <row r="9">
          <cell r="A9" t="str">
            <v>A</v>
          </cell>
        </row>
      </sheetData>
      <sheetData sheetId="17191">
        <row r="9">
          <cell r="A9" t="str">
            <v>A</v>
          </cell>
        </row>
      </sheetData>
      <sheetData sheetId="17192">
        <row r="9">
          <cell r="A9" t="str">
            <v>A</v>
          </cell>
        </row>
      </sheetData>
      <sheetData sheetId="17193">
        <row r="9">
          <cell r="A9" t="str">
            <v>A</v>
          </cell>
        </row>
      </sheetData>
      <sheetData sheetId="17194">
        <row r="9">
          <cell r="A9" t="str">
            <v>A</v>
          </cell>
        </row>
      </sheetData>
      <sheetData sheetId="17195">
        <row r="9">
          <cell r="A9" t="str">
            <v>A</v>
          </cell>
        </row>
      </sheetData>
      <sheetData sheetId="17196">
        <row r="9">
          <cell r="A9" t="str">
            <v>A</v>
          </cell>
        </row>
      </sheetData>
      <sheetData sheetId="17197">
        <row r="9">
          <cell r="A9" t="str">
            <v>A</v>
          </cell>
        </row>
      </sheetData>
      <sheetData sheetId="17198">
        <row r="9">
          <cell r="A9" t="str">
            <v>A</v>
          </cell>
        </row>
      </sheetData>
      <sheetData sheetId="17199">
        <row r="9">
          <cell r="A9" t="str">
            <v>A</v>
          </cell>
        </row>
      </sheetData>
      <sheetData sheetId="17200">
        <row r="9">
          <cell r="A9" t="str">
            <v>A</v>
          </cell>
        </row>
      </sheetData>
      <sheetData sheetId="17201">
        <row r="9">
          <cell r="A9" t="str">
            <v>A</v>
          </cell>
        </row>
      </sheetData>
      <sheetData sheetId="17202">
        <row r="9">
          <cell r="A9" t="str">
            <v>A</v>
          </cell>
        </row>
      </sheetData>
      <sheetData sheetId="17203">
        <row r="9">
          <cell r="A9" t="str">
            <v>A</v>
          </cell>
        </row>
      </sheetData>
      <sheetData sheetId="17204">
        <row r="9">
          <cell r="A9" t="str">
            <v>A</v>
          </cell>
        </row>
      </sheetData>
      <sheetData sheetId="17205">
        <row r="9">
          <cell r="A9" t="str">
            <v>A</v>
          </cell>
        </row>
      </sheetData>
      <sheetData sheetId="17206">
        <row r="9">
          <cell r="A9" t="str">
            <v>A</v>
          </cell>
        </row>
      </sheetData>
      <sheetData sheetId="17207">
        <row r="9">
          <cell r="A9" t="str">
            <v>A</v>
          </cell>
        </row>
      </sheetData>
      <sheetData sheetId="17208">
        <row r="9">
          <cell r="A9" t="str">
            <v>A</v>
          </cell>
        </row>
      </sheetData>
      <sheetData sheetId="17209">
        <row r="9">
          <cell r="A9" t="str">
            <v>A</v>
          </cell>
        </row>
      </sheetData>
      <sheetData sheetId="17210">
        <row r="9">
          <cell r="A9" t="str">
            <v>A</v>
          </cell>
        </row>
      </sheetData>
      <sheetData sheetId="17211">
        <row r="9">
          <cell r="A9" t="str">
            <v>A</v>
          </cell>
        </row>
      </sheetData>
      <sheetData sheetId="17212">
        <row r="9">
          <cell r="A9" t="str">
            <v>A</v>
          </cell>
        </row>
      </sheetData>
      <sheetData sheetId="17213">
        <row r="9">
          <cell r="A9" t="str">
            <v>A</v>
          </cell>
        </row>
      </sheetData>
      <sheetData sheetId="17214">
        <row r="9">
          <cell r="A9" t="str">
            <v>A</v>
          </cell>
        </row>
      </sheetData>
      <sheetData sheetId="17215">
        <row r="9">
          <cell r="A9" t="str">
            <v>A</v>
          </cell>
        </row>
      </sheetData>
      <sheetData sheetId="17216">
        <row r="9">
          <cell r="A9" t="str">
            <v>A</v>
          </cell>
        </row>
      </sheetData>
      <sheetData sheetId="17217">
        <row r="9">
          <cell r="A9" t="str">
            <v>A</v>
          </cell>
        </row>
      </sheetData>
      <sheetData sheetId="17218">
        <row r="9">
          <cell r="A9" t="str">
            <v>A</v>
          </cell>
        </row>
      </sheetData>
      <sheetData sheetId="17219">
        <row r="9">
          <cell r="A9" t="str">
            <v>A</v>
          </cell>
        </row>
      </sheetData>
      <sheetData sheetId="17220">
        <row r="9">
          <cell r="A9" t="str">
            <v>A</v>
          </cell>
        </row>
      </sheetData>
      <sheetData sheetId="17221">
        <row r="9">
          <cell r="A9" t="str">
            <v>A</v>
          </cell>
        </row>
      </sheetData>
      <sheetData sheetId="17222">
        <row r="9">
          <cell r="A9" t="str">
            <v>A</v>
          </cell>
        </row>
      </sheetData>
      <sheetData sheetId="17223">
        <row r="9">
          <cell r="A9" t="str">
            <v>A</v>
          </cell>
        </row>
      </sheetData>
      <sheetData sheetId="17224">
        <row r="9">
          <cell r="A9" t="str">
            <v>A</v>
          </cell>
        </row>
      </sheetData>
      <sheetData sheetId="17225">
        <row r="9">
          <cell r="A9" t="str">
            <v>A</v>
          </cell>
        </row>
      </sheetData>
      <sheetData sheetId="17226">
        <row r="9">
          <cell r="A9" t="str">
            <v>A</v>
          </cell>
        </row>
      </sheetData>
      <sheetData sheetId="17227">
        <row r="9">
          <cell r="A9" t="str">
            <v>A</v>
          </cell>
        </row>
      </sheetData>
      <sheetData sheetId="17228">
        <row r="9">
          <cell r="A9" t="str">
            <v>A</v>
          </cell>
        </row>
      </sheetData>
      <sheetData sheetId="17229">
        <row r="9">
          <cell r="A9" t="str">
            <v>A</v>
          </cell>
        </row>
      </sheetData>
      <sheetData sheetId="17230">
        <row r="9">
          <cell r="A9" t="str">
            <v>A</v>
          </cell>
        </row>
      </sheetData>
      <sheetData sheetId="17231">
        <row r="9">
          <cell r="A9" t="str">
            <v>A</v>
          </cell>
        </row>
      </sheetData>
      <sheetData sheetId="17232">
        <row r="9">
          <cell r="A9" t="str">
            <v>A</v>
          </cell>
        </row>
      </sheetData>
      <sheetData sheetId="17233">
        <row r="9">
          <cell r="A9" t="str">
            <v>A</v>
          </cell>
        </row>
      </sheetData>
      <sheetData sheetId="17234">
        <row r="9">
          <cell r="A9" t="str">
            <v>A</v>
          </cell>
        </row>
      </sheetData>
      <sheetData sheetId="17235">
        <row r="9">
          <cell r="A9" t="str">
            <v>A</v>
          </cell>
        </row>
      </sheetData>
      <sheetData sheetId="17236">
        <row r="9">
          <cell r="A9" t="str">
            <v>A</v>
          </cell>
        </row>
      </sheetData>
      <sheetData sheetId="17237">
        <row r="9">
          <cell r="A9" t="str">
            <v>A</v>
          </cell>
        </row>
      </sheetData>
      <sheetData sheetId="17238">
        <row r="9">
          <cell r="A9" t="str">
            <v>A</v>
          </cell>
        </row>
      </sheetData>
      <sheetData sheetId="17239">
        <row r="9">
          <cell r="A9" t="str">
            <v>A</v>
          </cell>
        </row>
      </sheetData>
      <sheetData sheetId="17240">
        <row r="9">
          <cell r="A9" t="str">
            <v>A</v>
          </cell>
        </row>
      </sheetData>
      <sheetData sheetId="17241">
        <row r="9">
          <cell r="A9" t="str">
            <v>A</v>
          </cell>
        </row>
      </sheetData>
      <sheetData sheetId="17242">
        <row r="9">
          <cell r="A9" t="str">
            <v>A</v>
          </cell>
        </row>
      </sheetData>
      <sheetData sheetId="17243">
        <row r="9">
          <cell r="A9" t="str">
            <v>A</v>
          </cell>
        </row>
      </sheetData>
      <sheetData sheetId="17244">
        <row r="9">
          <cell r="A9" t="str">
            <v>A</v>
          </cell>
        </row>
      </sheetData>
      <sheetData sheetId="17245">
        <row r="9">
          <cell r="A9" t="str">
            <v>A</v>
          </cell>
        </row>
      </sheetData>
      <sheetData sheetId="17246">
        <row r="9">
          <cell r="A9" t="str">
            <v>A</v>
          </cell>
        </row>
      </sheetData>
      <sheetData sheetId="17247" refreshError="1"/>
      <sheetData sheetId="17248" refreshError="1"/>
      <sheetData sheetId="17249" refreshError="1"/>
      <sheetData sheetId="17250" refreshError="1"/>
      <sheetData sheetId="17251" refreshError="1"/>
      <sheetData sheetId="17252">
        <row r="9">
          <cell r="A9" t="str">
            <v>A</v>
          </cell>
        </row>
      </sheetData>
      <sheetData sheetId="17253" refreshError="1"/>
      <sheetData sheetId="17254" refreshError="1"/>
      <sheetData sheetId="17255" refreshError="1"/>
      <sheetData sheetId="17256" refreshError="1"/>
      <sheetData sheetId="17257">
        <row r="9">
          <cell r="A9" t="str">
            <v>A</v>
          </cell>
        </row>
      </sheetData>
      <sheetData sheetId="17258">
        <row r="9">
          <cell r="A9" t="str">
            <v>A</v>
          </cell>
        </row>
      </sheetData>
      <sheetData sheetId="17259">
        <row r="9">
          <cell r="A9" t="str">
            <v>A</v>
          </cell>
        </row>
      </sheetData>
      <sheetData sheetId="17260">
        <row r="9">
          <cell r="A9" t="str">
            <v>A</v>
          </cell>
        </row>
      </sheetData>
      <sheetData sheetId="17261" refreshError="1"/>
      <sheetData sheetId="17262">
        <row r="9">
          <cell r="A9" t="str">
            <v>A</v>
          </cell>
        </row>
      </sheetData>
      <sheetData sheetId="17263">
        <row r="9">
          <cell r="A9" t="str">
            <v>A</v>
          </cell>
        </row>
      </sheetData>
      <sheetData sheetId="17264">
        <row r="9">
          <cell r="A9" t="str">
            <v>A</v>
          </cell>
        </row>
      </sheetData>
      <sheetData sheetId="17265">
        <row r="9">
          <cell r="A9" t="str">
            <v>A</v>
          </cell>
        </row>
      </sheetData>
      <sheetData sheetId="17266">
        <row r="9">
          <cell r="A9" t="str">
            <v>A</v>
          </cell>
        </row>
      </sheetData>
      <sheetData sheetId="17267">
        <row r="9">
          <cell r="A9" t="str">
            <v>A</v>
          </cell>
        </row>
      </sheetData>
      <sheetData sheetId="17268">
        <row r="9">
          <cell r="A9" t="str">
            <v>A</v>
          </cell>
        </row>
      </sheetData>
      <sheetData sheetId="17269">
        <row r="9">
          <cell r="A9" t="str">
            <v>A</v>
          </cell>
        </row>
      </sheetData>
      <sheetData sheetId="17270">
        <row r="9">
          <cell r="A9" t="str">
            <v>A</v>
          </cell>
        </row>
      </sheetData>
      <sheetData sheetId="17271">
        <row r="9">
          <cell r="A9" t="str">
            <v>A</v>
          </cell>
        </row>
      </sheetData>
      <sheetData sheetId="17272">
        <row r="9">
          <cell r="A9" t="str">
            <v>A</v>
          </cell>
        </row>
      </sheetData>
      <sheetData sheetId="17273">
        <row r="9">
          <cell r="A9" t="str">
            <v>A</v>
          </cell>
        </row>
      </sheetData>
      <sheetData sheetId="17274">
        <row r="9">
          <cell r="A9" t="str">
            <v>A</v>
          </cell>
        </row>
      </sheetData>
      <sheetData sheetId="17275">
        <row r="9">
          <cell r="A9" t="str">
            <v>A</v>
          </cell>
        </row>
      </sheetData>
      <sheetData sheetId="17276">
        <row r="9">
          <cell r="A9" t="str">
            <v>A</v>
          </cell>
        </row>
      </sheetData>
      <sheetData sheetId="17277">
        <row r="9">
          <cell r="A9" t="str">
            <v>A</v>
          </cell>
        </row>
      </sheetData>
      <sheetData sheetId="17278">
        <row r="9">
          <cell r="A9" t="str">
            <v>A</v>
          </cell>
        </row>
      </sheetData>
      <sheetData sheetId="17279">
        <row r="9">
          <cell r="A9" t="str">
            <v>A</v>
          </cell>
        </row>
      </sheetData>
      <sheetData sheetId="17280">
        <row r="9">
          <cell r="A9" t="str">
            <v>A</v>
          </cell>
        </row>
      </sheetData>
      <sheetData sheetId="17281">
        <row r="9">
          <cell r="A9" t="str">
            <v>A</v>
          </cell>
        </row>
      </sheetData>
      <sheetData sheetId="17282">
        <row r="9">
          <cell r="A9" t="str">
            <v>A</v>
          </cell>
        </row>
      </sheetData>
      <sheetData sheetId="17283">
        <row r="9">
          <cell r="A9" t="str">
            <v>A</v>
          </cell>
        </row>
      </sheetData>
      <sheetData sheetId="17284" refreshError="1"/>
      <sheetData sheetId="17285" refreshError="1"/>
      <sheetData sheetId="17286">
        <row r="9">
          <cell r="A9" t="str">
            <v>A</v>
          </cell>
        </row>
      </sheetData>
      <sheetData sheetId="17287" refreshError="1"/>
      <sheetData sheetId="17288" refreshError="1"/>
      <sheetData sheetId="17289">
        <row r="9">
          <cell r="A9" t="str">
            <v>A</v>
          </cell>
        </row>
      </sheetData>
      <sheetData sheetId="17290">
        <row r="9">
          <cell r="A9" t="str">
            <v>A</v>
          </cell>
        </row>
      </sheetData>
      <sheetData sheetId="17291" refreshError="1"/>
      <sheetData sheetId="17292" refreshError="1"/>
      <sheetData sheetId="17293" refreshError="1"/>
      <sheetData sheetId="17294">
        <row r="9">
          <cell r="A9" t="str">
            <v>A</v>
          </cell>
        </row>
      </sheetData>
      <sheetData sheetId="17295" refreshError="1"/>
      <sheetData sheetId="17296">
        <row r="9">
          <cell r="A9" t="str">
            <v>A</v>
          </cell>
        </row>
      </sheetData>
      <sheetData sheetId="17297">
        <row r="9">
          <cell r="A9" t="str">
            <v>A</v>
          </cell>
        </row>
      </sheetData>
      <sheetData sheetId="17298" refreshError="1"/>
      <sheetData sheetId="17299">
        <row r="9">
          <cell r="A9" t="str">
            <v>A</v>
          </cell>
        </row>
      </sheetData>
      <sheetData sheetId="17300">
        <row r="9">
          <cell r="A9" t="str">
            <v>A</v>
          </cell>
        </row>
      </sheetData>
      <sheetData sheetId="17301">
        <row r="9">
          <cell r="A9" t="str">
            <v>A</v>
          </cell>
        </row>
      </sheetData>
      <sheetData sheetId="17302">
        <row r="9">
          <cell r="A9" t="str">
            <v>A</v>
          </cell>
        </row>
      </sheetData>
      <sheetData sheetId="17303">
        <row r="9">
          <cell r="A9" t="str">
            <v>A</v>
          </cell>
        </row>
      </sheetData>
      <sheetData sheetId="17304">
        <row r="9">
          <cell r="A9" t="str">
            <v>A</v>
          </cell>
        </row>
      </sheetData>
      <sheetData sheetId="17305">
        <row r="9">
          <cell r="A9" t="str">
            <v>A</v>
          </cell>
        </row>
      </sheetData>
      <sheetData sheetId="17306">
        <row r="9">
          <cell r="A9" t="str">
            <v>A</v>
          </cell>
        </row>
      </sheetData>
      <sheetData sheetId="17307">
        <row r="9">
          <cell r="A9" t="str">
            <v>A</v>
          </cell>
        </row>
      </sheetData>
      <sheetData sheetId="17308">
        <row r="9">
          <cell r="A9" t="str">
            <v>A</v>
          </cell>
        </row>
      </sheetData>
      <sheetData sheetId="17309" refreshError="1"/>
      <sheetData sheetId="17310" refreshError="1"/>
      <sheetData sheetId="17311" refreshError="1"/>
      <sheetData sheetId="17312" refreshError="1"/>
      <sheetData sheetId="17313" refreshError="1"/>
      <sheetData sheetId="17314" refreshError="1"/>
      <sheetData sheetId="17315">
        <row r="9">
          <cell r="A9" t="str">
            <v>A</v>
          </cell>
        </row>
      </sheetData>
      <sheetData sheetId="17316" refreshError="1"/>
      <sheetData sheetId="17317" refreshError="1"/>
      <sheetData sheetId="17318" refreshError="1"/>
      <sheetData sheetId="17319" refreshError="1"/>
      <sheetData sheetId="17320" refreshError="1"/>
      <sheetData sheetId="17321">
        <row r="9">
          <cell r="A9" t="str">
            <v>A</v>
          </cell>
        </row>
      </sheetData>
      <sheetData sheetId="17322">
        <row r="9">
          <cell r="A9" t="str">
            <v>A</v>
          </cell>
        </row>
      </sheetData>
      <sheetData sheetId="17323">
        <row r="9">
          <cell r="A9" t="str">
            <v>A</v>
          </cell>
        </row>
      </sheetData>
      <sheetData sheetId="17324">
        <row r="9">
          <cell r="A9" t="str">
            <v>A</v>
          </cell>
        </row>
      </sheetData>
      <sheetData sheetId="17325" refreshError="1"/>
      <sheetData sheetId="17326">
        <row r="9">
          <cell r="A9" t="str">
            <v>A</v>
          </cell>
        </row>
      </sheetData>
      <sheetData sheetId="17327">
        <row r="9">
          <cell r="A9" t="str">
            <v>A</v>
          </cell>
        </row>
      </sheetData>
      <sheetData sheetId="17328" refreshError="1"/>
      <sheetData sheetId="17329" refreshError="1"/>
      <sheetData sheetId="17330" refreshError="1"/>
      <sheetData sheetId="17331" refreshError="1"/>
      <sheetData sheetId="17332">
        <row r="9">
          <cell r="A9" t="str">
            <v>A</v>
          </cell>
        </row>
      </sheetData>
      <sheetData sheetId="17333">
        <row r="9">
          <cell r="A9" t="str">
            <v>A</v>
          </cell>
        </row>
      </sheetData>
      <sheetData sheetId="17334">
        <row r="9">
          <cell r="A9" t="str">
            <v>A</v>
          </cell>
        </row>
      </sheetData>
      <sheetData sheetId="17335">
        <row r="9">
          <cell r="A9" t="str">
            <v>A</v>
          </cell>
        </row>
      </sheetData>
      <sheetData sheetId="17336">
        <row r="9">
          <cell r="A9" t="str">
            <v>A</v>
          </cell>
        </row>
      </sheetData>
      <sheetData sheetId="17337">
        <row r="9">
          <cell r="A9" t="str">
            <v>A</v>
          </cell>
        </row>
      </sheetData>
      <sheetData sheetId="17338">
        <row r="9">
          <cell r="A9" t="str">
            <v>A</v>
          </cell>
        </row>
      </sheetData>
      <sheetData sheetId="17339" refreshError="1"/>
      <sheetData sheetId="17340" refreshError="1"/>
      <sheetData sheetId="17341">
        <row r="9">
          <cell r="A9" t="str">
            <v>A</v>
          </cell>
        </row>
      </sheetData>
      <sheetData sheetId="17342">
        <row r="9">
          <cell r="A9" t="str">
            <v>A</v>
          </cell>
        </row>
      </sheetData>
      <sheetData sheetId="17343">
        <row r="9">
          <cell r="A9" t="str">
            <v>A</v>
          </cell>
        </row>
      </sheetData>
      <sheetData sheetId="17344">
        <row r="9">
          <cell r="A9" t="str">
            <v>A</v>
          </cell>
        </row>
      </sheetData>
      <sheetData sheetId="17345">
        <row r="9">
          <cell r="A9" t="str">
            <v>A</v>
          </cell>
        </row>
      </sheetData>
      <sheetData sheetId="17346">
        <row r="9">
          <cell r="A9" t="str">
            <v>A</v>
          </cell>
        </row>
      </sheetData>
      <sheetData sheetId="17347">
        <row r="9">
          <cell r="A9" t="str">
            <v>A</v>
          </cell>
        </row>
      </sheetData>
      <sheetData sheetId="17348">
        <row r="9">
          <cell r="A9" t="str">
            <v>A</v>
          </cell>
        </row>
      </sheetData>
      <sheetData sheetId="17349">
        <row r="9">
          <cell r="A9" t="str">
            <v>A</v>
          </cell>
        </row>
      </sheetData>
      <sheetData sheetId="17350">
        <row r="9">
          <cell r="A9" t="str">
            <v>A</v>
          </cell>
        </row>
      </sheetData>
      <sheetData sheetId="17351">
        <row r="9">
          <cell r="A9" t="str">
            <v>A</v>
          </cell>
        </row>
      </sheetData>
      <sheetData sheetId="17352">
        <row r="9">
          <cell r="A9" t="str">
            <v>A</v>
          </cell>
        </row>
      </sheetData>
      <sheetData sheetId="17353">
        <row r="9">
          <cell r="A9" t="str">
            <v>A</v>
          </cell>
        </row>
      </sheetData>
      <sheetData sheetId="17354">
        <row r="9">
          <cell r="A9" t="str">
            <v>A</v>
          </cell>
        </row>
      </sheetData>
      <sheetData sheetId="17355">
        <row r="9">
          <cell r="A9" t="str">
            <v>A</v>
          </cell>
        </row>
      </sheetData>
      <sheetData sheetId="17356">
        <row r="9">
          <cell r="A9" t="str">
            <v>A</v>
          </cell>
        </row>
      </sheetData>
      <sheetData sheetId="17357">
        <row r="9">
          <cell r="A9" t="str">
            <v>A</v>
          </cell>
        </row>
      </sheetData>
      <sheetData sheetId="17358">
        <row r="9">
          <cell r="A9" t="str">
            <v>A</v>
          </cell>
        </row>
      </sheetData>
      <sheetData sheetId="17359">
        <row r="9">
          <cell r="A9" t="str">
            <v>A</v>
          </cell>
        </row>
      </sheetData>
      <sheetData sheetId="17360">
        <row r="9">
          <cell r="A9" t="str">
            <v>A</v>
          </cell>
        </row>
      </sheetData>
      <sheetData sheetId="17361">
        <row r="9">
          <cell r="A9" t="str">
            <v>A</v>
          </cell>
        </row>
      </sheetData>
      <sheetData sheetId="17362">
        <row r="9">
          <cell r="A9" t="str">
            <v>A</v>
          </cell>
        </row>
      </sheetData>
      <sheetData sheetId="17363">
        <row r="9">
          <cell r="A9" t="str">
            <v>A</v>
          </cell>
        </row>
      </sheetData>
      <sheetData sheetId="17364">
        <row r="9">
          <cell r="A9" t="str">
            <v>A</v>
          </cell>
        </row>
      </sheetData>
      <sheetData sheetId="17365">
        <row r="9">
          <cell r="A9" t="str">
            <v>A</v>
          </cell>
        </row>
      </sheetData>
      <sheetData sheetId="17366">
        <row r="9">
          <cell r="A9" t="str">
            <v>A</v>
          </cell>
        </row>
      </sheetData>
      <sheetData sheetId="17367">
        <row r="9">
          <cell r="A9" t="str">
            <v>A</v>
          </cell>
        </row>
      </sheetData>
      <sheetData sheetId="17368">
        <row r="9">
          <cell r="A9" t="str">
            <v>A</v>
          </cell>
        </row>
      </sheetData>
      <sheetData sheetId="17369">
        <row r="9">
          <cell r="A9" t="str">
            <v>A</v>
          </cell>
        </row>
      </sheetData>
      <sheetData sheetId="17370">
        <row r="9">
          <cell r="A9" t="str">
            <v>A</v>
          </cell>
        </row>
      </sheetData>
      <sheetData sheetId="17371">
        <row r="9">
          <cell r="A9" t="str">
            <v>A</v>
          </cell>
        </row>
      </sheetData>
      <sheetData sheetId="17372">
        <row r="9">
          <cell r="A9" t="str">
            <v>A</v>
          </cell>
        </row>
      </sheetData>
      <sheetData sheetId="17373">
        <row r="9">
          <cell r="A9" t="str">
            <v>A</v>
          </cell>
        </row>
      </sheetData>
      <sheetData sheetId="17374">
        <row r="9">
          <cell r="A9" t="str">
            <v>A</v>
          </cell>
        </row>
      </sheetData>
      <sheetData sheetId="17375">
        <row r="9">
          <cell r="A9" t="str">
            <v>A</v>
          </cell>
        </row>
      </sheetData>
      <sheetData sheetId="17376">
        <row r="9">
          <cell r="A9" t="str">
            <v>A</v>
          </cell>
        </row>
      </sheetData>
      <sheetData sheetId="17377">
        <row r="9">
          <cell r="A9" t="str">
            <v>A</v>
          </cell>
        </row>
      </sheetData>
      <sheetData sheetId="17378">
        <row r="9">
          <cell r="A9" t="str">
            <v>A</v>
          </cell>
        </row>
      </sheetData>
      <sheetData sheetId="17379">
        <row r="9">
          <cell r="A9" t="str">
            <v>A</v>
          </cell>
        </row>
      </sheetData>
      <sheetData sheetId="17380">
        <row r="9">
          <cell r="A9" t="str">
            <v>A</v>
          </cell>
        </row>
      </sheetData>
      <sheetData sheetId="17381">
        <row r="9">
          <cell r="A9" t="str">
            <v>A</v>
          </cell>
        </row>
      </sheetData>
      <sheetData sheetId="17382">
        <row r="9">
          <cell r="A9" t="str">
            <v>A</v>
          </cell>
        </row>
      </sheetData>
      <sheetData sheetId="17383">
        <row r="9">
          <cell r="A9" t="str">
            <v>A</v>
          </cell>
        </row>
      </sheetData>
      <sheetData sheetId="17384">
        <row r="9">
          <cell r="A9" t="str">
            <v>A</v>
          </cell>
        </row>
      </sheetData>
      <sheetData sheetId="17385">
        <row r="9">
          <cell r="A9" t="str">
            <v>A</v>
          </cell>
        </row>
      </sheetData>
      <sheetData sheetId="17386">
        <row r="9">
          <cell r="A9" t="str">
            <v>A</v>
          </cell>
        </row>
      </sheetData>
      <sheetData sheetId="17387">
        <row r="9">
          <cell r="A9" t="str">
            <v>A</v>
          </cell>
        </row>
      </sheetData>
      <sheetData sheetId="17388">
        <row r="9">
          <cell r="A9" t="str">
            <v>A</v>
          </cell>
        </row>
      </sheetData>
      <sheetData sheetId="17389">
        <row r="9">
          <cell r="A9" t="str">
            <v>A</v>
          </cell>
        </row>
      </sheetData>
      <sheetData sheetId="17390">
        <row r="9">
          <cell r="A9" t="str">
            <v>A</v>
          </cell>
        </row>
      </sheetData>
      <sheetData sheetId="17391">
        <row r="9">
          <cell r="A9" t="str">
            <v>A</v>
          </cell>
        </row>
      </sheetData>
      <sheetData sheetId="17392">
        <row r="9">
          <cell r="A9" t="str">
            <v>A</v>
          </cell>
        </row>
      </sheetData>
      <sheetData sheetId="17393">
        <row r="9">
          <cell r="A9" t="str">
            <v>A</v>
          </cell>
        </row>
      </sheetData>
      <sheetData sheetId="17394">
        <row r="9">
          <cell r="A9" t="str">
            <v>A</v>
          </cell>
        </row>
      </sheetData>
      <sheetData sheetId="17395">
        <row r="9">
          <cell r="A9" t="str">
            <v>A</v>
          </cell>
        </row>
      </sheetData>
      <sheetData sheetId="17396">
        <row r="9">
          <cell r="A9" t="str">
            <v>A</v>
          </cell>
        </row>
      </sheetData>
      <sheetData sheetId="17397">
        <row r="9">
          <cell r="A9" t="str">
            <v>A</v>
          </cell>
        </row>
      </sheetData>
      <sheetData sheetId="17398">
        <row r="9">
          <cell r="A9" t="str">
            <v>A</v>
          </cell>
        </row>
      </sheetData>
      <sheetData sheetId="17399">
        <row r="9">
          <cell r="A9" t="str">
            <v>A</v>
          </cell>
        </row>
      </sheetData>
      <sheetData sheetId="17400">
        <row r="9">
          <cell r="A9" t="str">
            <v>A</v>
          </cell>
        </row>
      </sheetData>
      <sheetData sheetId="17401">
        <row r="9">
          <cell r="A9" t="str">
            <v>A</v>
          </cell>
        </row>
      </sheetData>
      <sheetData sheetId="17402">
        <row r="9">
          <cell r="A9" t="str">
            <v>A</v>
          </cell>
        </row>
      </sheetData>
      <sheetData sheetId="17403">
        <row r="9">
          <cell r="A9" t="str">
            <v>A</v>
          </cell>
        </row>
      </sheetData>
      <sheetData sheetId="17404">
        <row r="9">
          <cell r="A9" t="str">
            <v>A</v>
          </cell>
        </row>
      </sheetData>
      <sheetData sheetId="17405">
        <row r="9">
          <cell r="A9" t="str">
            <v>A</v>
          </cell>
        </row>
      </sheetData>
      <sheetData sheetId="17406">
        <row r="9">
          <cell r="A9" t="str">
            <v>A</v>
          </cell>
        </row>
      </sheetData>
      <sheetData sheetId="17407">
        <row r="9">
          <cell r="A9" t="str">
            <v>A</v>
          </cell>
        </row>
      </sheetData>
      <sheetData sheetId="17408">
        <row r="9">
          <cell r="A9" t="str">
            <v>A</v>
          </cell>
        </row>
      </sheetData>
      <sheetData sheetId="17409">
        <row r="9">
          <cell r="A9" t="str">
            <v>A</v>
          </cell>
        </row>
      </sheetData>
      <sheetData sheetId="17410">
        <row r="9">
          <cell r="A9" t="str">
            <v>A</v>
          </cell>
        </row>
      </sheetData>
      <sheetData sheetId="17411" refreshError="1"/>
      <sheetData sheetId="17412">
        <row r="9">
          <cell r="A9" t="str">
            <v>A</v>
          </cell>
        </row>
      </sheetData>
      <sheetData sheetId="17413">
        <row r="9">
          <cell r="A9" t="str">
            <v>A</v>
          </cell>
        </row>
      </sheetData>
      <sheetData sheetId="17414">
        <row r="9">
          <cell r="A9" t="str">
            <v>A</v>
          </cell>
        </row>
      </sheetData>
      <sheetData sheetId="17415">
        <row r="9">
          <cell r="A9" t="str">
            <v>A</v>
          </cell>
        </row>
      </sheetData>
      <sheetData sheetId="17416">
        <row r="9">
          <cell r="A9" t="str">
            <v>A</v>
          </cell>
        </row>
      </sheetData>
      <sheetData sheetId="17417">
        <row r="9">
          <cell r="A9" t="str">
            <v>A</v>
          </cell>
        </row>
      </sheetData>
      <sheetData sheetId="17418">
        <row r="9">
          <cell r="A9" t="str">
            <v>A</v>
          </cell>
        </row>
      </sheetData>
      <sheetData sheetId="17419">
        <row r="9">
          <cell r="A9" t="str">
            <v>A</v>
          </cell>
        </row>
      </sheetData>
      <sheetData sheetId="17420">
        <row r="9">
          <cell r="A9" t="str">
            <v>A</v>
          </cell>
        </row>
      </sheetData>
      <sheetData sheetId="17421">
        <row r="9">
          <cell r="A9" t="str">
            <v>A</v>
          </cell>
        </row>
      </sheetData>
      <sheetData sheetId="17422">
        <row r="9">
          <cell r="A9" t="str">
            <v>A</v>
          </cell>
        </row>
      </sheetData>
      <sheetData sheetId="17423">
        <row r="9">
          <cell r="A9" t="str">
            <v>A</v>
          </cell>
        </row>
      </sheetData>
      <sheetData sheetId="17424">
        <row r="9">
          <cell r="A9" t="str">
            <v>A</v>
          </cell>
        </row>
      </sheetData>
      <sheetData sheetId="17425">
        <row r="9">
          <cell r="A9" t="str">
            <v>A</v>
          </cell>
        </row>
      </sheetData>
      <sheetData sheetId="17426">
        <row r="9">
          <cell r="A9" t="str">
            <v>A</v>
          </cell>
        </row>
      </sheetData>
      <sheetData sheetId="17427">
        <row r="9">
          <cell r="A9" t="str">
            <v>A</v>
          </cell>
        </row>
      </sheetData>
      <sheetData sheetId="17428">
        <row r="9">
          <cell r="A9" t="str">
            <v>A</v>
          </cell>
        </row>
      </sheetData>
      <sheetData sheetId="17429">
        <row r="9">
          <cell r="A9" t="str">
            <v>A</v>
          </cell>
        </row>
      </sheetData>
      <sheetData sheetId="17430">
        <row r="9">
          <cell r="A9" t="str">
            <v>A</v>
          </cell>
        </row>
      </sheetData>
      <sheetData sheetId="17431">
        <row r="9">
          <cell r="A9" t="str">
            <v>A</v>
          </cell>
        </row>
      </sheetData>
      <sheetData sheetId="17432">
        <row r="9">
          <cell r="A9" t="str">
            <v>A</v>
          </cell>
        </row>
      </sheetData>
      <sheetData sheetId="17433">
        <row r="9">
          <cell r="A9" t="str">
            <v>A</v>
          </cell>
        </row>
      </sheetData>
      <sheetData sheetId="17434">
        <row r="9">
          <cell r="A9" t="str">
            <v>A</v>
          </cell>
        </row>
      </sheetData>
      <sheetData sheetId="17435">
        <row r="9">
          <cell r="A9" t="str">
            <v>A</v>
          </cell>
        </row>
      </sheetData>
      <sheetData sheetId="17436">
        <row r="9">
          <cell r="A9" t="str">
            <v>A</v>
          </cell>
        </row>
      </sheetData>
      <sheetData sheetId="17437">
        <row r="9">
          <cell r="A9" t="str">
            <v>A</v>
          </cell>
        </row>
      </sheetData>
      <sheetData sheetId="17438">
        <row r="9">
          <cell r="A9" t="str">
            <v>A</v>
          </cell>
        </row>
      </sheetData>
      <sheetData sheetId="17439">
        <row r="9">
          <cell r="A9" t="str">
            <v>A</v>
          </cell>
        </row>
      </sheetData>
      <sheetData sheetId="17440">
        <row r="9">
          <cell r="A9" t="str">
            <v>A</v>
          </cell>
        </row>
      </sheetData>
      <sheetData sheetId="17441">
        <row r="9">
          <cell r="A9" t="str">
            <v>A</v>
          </cell>
        </row>
      </sheetData>
      <sheetData sheetId="17442">
        <row r="9">
          <cell r="A9" t="str">
            <v>A</v>
          </cell>
        </row>
      </sheetData>
      <sheetData sheetId="17443">
        <row r="9">
          <cell r="A9" t="str">
            <v>A</v>
          </cell>
        </row>
      </sheetData>
      <sheetData sheetId="17444">
        <row r="9">
          <cell r="A9" t="str">
            <v>A</v>
          </cell>
        </row>
      </sheetData>
      <sheetData sheetId="17445">
        <row r="9">
          <cell r="A9" t="str">
            <v>A</v>
          </cell>
        </row>
      </sheetData>
      <sheetData sheetId="17446">
        <row r="9">
          <cell r="A9" t="str">
            <v>A</v>
          </cell>
        </row>
      </sheetData>
      <sheetData sheetId="17447">
        <row r="9">
          <cell r="A9" t="str">
            <v>A</v>
          </cell>
        </row>
      </sheetData>
      <sheetData sheetId="17448">
        <row r="9">
          <cell r="A9" t="str">
            <v>A</v>
          </cell>
        </row>
      </sheetData>
      <sheetData sheetId="17449">
        <row r="9">
          <cell r="A9" t="str">
            <v>A</v>
          </cell>
        </row>
      </sheetData>
      <sheetData sheetId="17450">
        <row r="9">
          <cell r="A9" t="str">
            <v>A</v>
          </cell>
        </row>
      </sheetData>
      <sheetData sheetId="17451">
        <row r="9">
          <cell r="A9" t="str">
            <v>A</v>
          </cell>
        </row>
      </sheetData>
      <sheetData sheetId="17452">
        <row r="9">
          <cell r="A9" t="str">
            <v>A</v>
          </cell>
        </row>
      </sheetData>
      <sheetData sheetId="17453">
        <row r="9">
          <cell r="A9" t="str">
            <v>A</v>
          </cell>
        </row>
      </sheetData>
      <sheetData sheetId="17454">
        <row r="9">
          <cell r="A9" t="str">
            <v>A</v>
          </cell>
        </row>
      </sheetData>
      <sheetData sheetId="17455">
        <row r="9">
          <cell r="A9" t="str">
            <v>A</v>
          </cell>
        </row>
      </sheetData>
      <sheetData sheetId="17456">
        <row r="9">
          <cell r="A9" t="str">
            <v>A</v>
          </cell>
        </row>
      </sheetData>
      <sheetData sheetId="17457">
        <row r="9">
          <cell r="A9" t="str">
            <v>A</v>
          </cell>
        </row>
      </sheetData>
      <sheetData sheetId="17458" refreshError="1"/>
      <sheetData sheetId="17459" refreshError="1"/>
      <sheetData sheetId="17460" refreshError="1"/>
      <sheetData sheetId="17461" refreshError="1"/>
      <sheetData sheetId="17462" refreshError="1"/>
      <sheetData sheetId="17463" refreshError="1"/>
      <sheetData sheetId="17464">
        <row r="9">
          <cell r="A9" t="str">
            <v>A</v>
          </cell>
        </row>
      </sheetData>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ow r="9">
          <cell r="A9" t="str">
            <v>A</v>
          </cell>
        </row>
      </sheetData>
      <sheetData sheetId="17498">
        <row r="9">
          <cell r="A9" t="str">
            <v>A</v>
          </cell>
        </row>
      </sheetData>
      <sheetData sheetId="17499">
        <row r="9">
          <cell r="A9" t="str">
            <v>A</v>
          </cell>
        </row>
      </sheetData>
      <sheetData sheetId="17500">
        <row r="9">
          <cell r="A9" t="str">
            <v>A</v>
          </cell>
        </row>
      </sheetData>
      <sheetData sheetId="17501">
        <row r="9">
          <cell r="A9" t="str">
            <v>A</v>
          </cell>
        </row>
      </sheetData>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refreshError="1"/>
      <sheetData sheetId="17516" refreshError="1"/>
      <sheetData sheetId="17517" refreshError="1"/>
      <sheetData sheetId="17518" refreshError="1"/>
      <sheetData sheetId="17519" refreshError="1"/>
      <sheetData sheetId="17520" refreshError="1"/>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refreshError="1"/>
      <sheetData sheetId="17530" refreshError="1"/>
      <sheetData sheetId="17531" refreshError="1"/>
      <sheetData sheetId="17532" refreshError="1"/>
      <sheetData sheetId="17533" refreshError="1"/>
      <sheetData sheetId="17534" refreshError="1"/>
      <sheetData sheetId="17535">
        <row r="9">
          <cell r="A9" t="str">
            <v>A</v>
          </cell>
        </row>
      </sheetData>
      <sheetData sheetId="17536">
        <row r="9">
          <cell r="A9" t="str">
            <v>A</v>
          </cell>
        </row>
      </sheetData>
      <sheetData sheetId="17537">
        <row r="9">
          <cell r="A9" t="str">
            <v>A</v>
          </cell>
        </row>
      </sheetData>
      <sheetData sheetId="17538">
        <row r="9">
          <cell r="A9" t="str">
            <v>A</v>
          </cell>
        </row>
      </sheetData>
      <sheetData sheetId="17539">
        <row r="9">
          <cell r="A9" t="str">
            <v>A</v>
          </cell>
        </row>
      </sheetData>
      <sheetData sheetId="17540">
        <row r="9">
          <cell r="A9" t="str">
            <v>A</v>
          </cell>
        </row>
      </sheetData>
      <sheetData sheetId="17541">
        <row r="9">
          <cell r="A9" t="str">
            <v>A</v>
          </cell>
        </row>
      </sheetData>
      <sheetData sheetId="17542">
        <row r="9">
          <cell r="A9" t="str">
            <v>A</v>
          </cell>
        </row>
      </sheetData>
      <sheetData sheetId="17543">
        <row r="9">
          <cell r="A9" t="str">
            <v>A</v>
          </cell>
        </row>
      </sheetData>
      <sheetData sheetId="17544">
        <row r="9">
          <cell r="A9" t="str">
            <v>A</v>
          </cell>
        </row>
      </sheetData>
      <sheetData sheetId="17545">
        <row r="9">
          <cell r="A9" t="str">
            <v>A</v>
          </cell>
        </row>
      </sheetData>
      <sheetData sheetId="17546">
        <row r="9">
          <cell r="A9" t="str">
            <v>A</v>
          </cell>
        </row>
      </sheetData>
      <sheetData sheetId="17547">
        <row r="9">
          <cell r="A9" t="str">
            <v>A</v>
          </cell>
        </row>
      </sheetData>
      <sheetData sheetId="17548">
        <row r="9">
          <cell r="A9" t="str">
            <v>A</v>
          </cell>
        </row>
      </sheetData>
      <sheetData sheetId="17549">
        <row r="9">
          <cell r="A9" t="str">
            <v>A</v>
          </cell>
        </row>
      </sheetData>
      <sheetData sheetId="17550">
        <row r="9">
          <cell r="A9" t="str">
            <v>A</v>
          </cell>
        </row>
      </sheetData>
      <sheetData sheetId="17551">
        <row r="9">
          <cell r="A9" t="str">
            <v>A</v>
          </cell>
        </row>
      </sheetData>
      <sheetData sheetId="17552">
        <row r="9">
          <cell r="A9" t="str">
            <v>A</v>
          </cell>
        </row>
      </sheetData>
      <sheetData sheetId="17553">
        <row r="9">
          <cell r="A9" t="str">
            <v>A</v>
          </cell>
        </row>
      </sheetData>
      <sheetData sheetId="17554">
        <row r="9">
          <cell r="A9" t="str">
            <v>A</v>
          </cell>
        </row>
      </sheetData>
      <sheetData sheetId="17555">
        <row r="9">
          <cell r="A9" t="str">
            <v>A</v>
          </cell>
        </row>
      </sheetData>
      <sheetData sheetId="17556">
        <row r="9">
          <cell r="A9" t="str">
            <v>A</v>
          </cell>
        </row>
      </sheetData>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ow r="9">
          <cell r="A9" t="str">
            <v>A</v>
          </cell>
        </row>
      </sheetData>
      <sheetData sheetId="17579">
        <row r="9">
          <cell r="A9" t="str">
            <v>A</v>
          </cell>
        </row>
      </sheetData>
      <sheetData sheetId="17580">
        <row r="9">
          <cell r="A9" t="str">
            <v>A</v>
          </cell>
        </row>
      </sheetData>
      <sheetData sheetId="17581">
        <row r="9">
          <cell r="A9" t="str">
            <v>A</v>
          </cell>
        </row>
      </sheetData>
      <sheetData sheetId="17582">
        <row r="9">
          <cell r="A9" t="str">
            <v>A</v>
          </cell>
        </row>
      </sheetData>
      <sheetData sheetId="17583">
        <row r="9">
          <cell r="A9" t="str">
            <v>A</v>
          </cell>
        </row>
      </sheetData>
      <sheetData sheetId="17584">
        <row r="9">
          <cell r="A9" t="str">
            <v>A</v>
          </cell>
        </row>
      </sheetData>
      <sheetData sheetId="17585">
        <row r="9">
          <cell r="A9" t="str">
            <v>A</v>
          </cell>
        </row>
      </sheetData>
      <sheetData sheetId="17586"/>
      <sheetData sheetId="17587"/>
      <sheetData sheetId="17588"/>
      <sheetData sheetId="17589">
        <row r="9">
          <cell r="A9" t="str">
            <v>A</v>
          </cell>
        </row>
      </sheetData>
      <sheetData sheetId="17590">
        <row r="9">
          <cell r="A9" t="str">
            <v>A</v>
          </cell>
        </row>
      </sheetData>
      <sheetData sheetId="17591"/>
      <sheetData sheetId="17592">
        <row r="9">
          <cell r="A9" t="str">
            <v>A</v>
          </cell>
        </row>
      </sheetData>
      <sheetData sheetId="17593" refreshError="1"/>
      <sheetData sheetId="17594" refreshError="1"/>
      <sheetData sheetId="17595">
        <row r="9">
          <cell r="A9" t="str">
            <v>A</v>
          </cell>
        </row>
      </sheetData>
      <sheetData sheetId="17596">
        <row r="9">
          <cell r="A9" t="str">
            <v>A</v>
          </cell>
        </row>
      </sheetData>
      <sheetData sheetId="17597">
        <row r="9">
          <cell r="A9" t="str">
            <v>A</v>
          </cell>
        </row>
      </sheetData>
      <sheetData sheetId="17598">
        <row r="9">
          <cell r="A9" t="str">
            <v>A</v>
          </cell>
        </row>
      </sheetData>
      <sheetData sheetId="17599">
        <row r="9">
          <cell r="A9" t="str">
            <v>A</v>
          </cell>
        </row>
      </sheetData>
      <sheetData sheetId="17600">
        <row r="9">
          <cell r="A9" t="str">
            <v>A</v>
          </cell>
        </row>
      </sheetData>
      <sheetData sheetId="17601">
        <row r="9">
          <cell r="A9" t="str">
            <v>A</v>
          </cell>
        </row>
      </sheetData>
      <sheetData sheetId="17602">
        <row r="9">
          <cell r="A9" t="str">
            <v>A</v>
          </cell>
        </row>
      </sheetData>
      <sheetData sheetId="17603">
        <row r="9">
          <cell r="A9" t="str">
            <v>A</v>
          </cell>
        </row>
      </sheetData>
      <sheetData sheetId="17604">
        <row r="9">
          <cell r="A9" t="str">
            <v>A</v>
          </cell>
        </row>
      </sheetData>
      <sheetData sheetId="17605">
        <row r="9">
          <cell r="A9" t="str">
            <v>A</v>
          </cell>
        </row>
      </sheetData>
      <sheetData sheetId="17606">
        <row r="9">
          <cell r="A9" t="str">
            <v>A</v>
          </cell>
        </row>
      </sheetData>
      <sheetData sheetId="17607">
        <row r="9">
          <cell r="A9" t="str">
            <v>A</v>
          </cell>
        </row>
      </sheetData>
      <sheetData sheetId="17608">
        <row r="9">
          <cell r="A9" t="str">
            <v>A</v>
          </cell>
        </row>
      </sheetData>
      <sheetData sheetId="17609">
        <row r="9">
          <cell r="A9" t="str">
            <v>A</v>
          </cell>
        </row>
      </sheetData>
      <sheetData sheetId="17610">
        <row r="9">
          <cell r="A9" t="str">
            <v>A</v>
          </cell>
        </row>
      </sheetData>
      <sheetData sheetId="17611">
        <row r="9">
          <cell r="A9" t="str">
            <v>A</v>
          </cell>
        </row>
      </sheetData>
      <sheetData sheetId="17612">
        <row r="9">
          <cell r="A9" t="str">
            <v>A</v>
          </cell>
        </row>
      </sheetData>
      <sheetData sheetId="17613">
        <row r="9">
          <cell r="A9" t="str">
            <v>A</v>
          </cell>
        </row>
      </sheetData>
      <sheetData sheetId="17614">
        <row r="9">
          <cell r="A9" t="str">
            <v>A</v>
          </cell>
        </row>
      </sheetData>
      <sheetData sheetId="17615">
        <row r="9">
          <cell r="A9" t="str">
            <v>A</v>
          </cell>
        </row>
      </sheetData>
      <sheetData sheetId="17616">
        <row r="9">
          <cell r="A9" t="str">
            <v>A</v>
          </cell>
        </row>
      </sheetData>
      <sheetData sheetId="17617">
        <row r="9">
          <cell r="A9" t="str">
            <v>A</v>
          </cell>
        </row>
      </sheetData>
      <sheetData sheetId="17618">
        <row r="9">
          <cell r="A9" t="str">
            <v>A</v>
          </cell>
        </row>
      </sheetData>
      <sheetData sheetId="17619">
        <row r="9">
          <cell r="A9" t="str">
            <v>A</v>
          </cell>
        </row>
      </sheetData>
      <sheetData sheetId="17620">
        <row r="9">
          <cell r="A9" t="str">
            <v>A</v>
          </cell>
        </row>
      </sheetData>
      <sheetData sheetId="17621">
        <row r="9">
          <cell r="A9" t="str">
            <v>A</v>
          </cell>
        </row>
      </sheetData>
      <sheetData sheetId="17622">
        <row r="9">
          <cell r="A9" t="str">
            <v>A</v>
          </cell>
        </row>
      </sheetData>
      <sheetData sheetId="17623">
        <row r="9">
          <cell r="A9" t="str">
            <v>A</v>
          </cell>
        </row>
      </sheetData>
      <sheetData sheetId="17624">
        <row r="9">
          <cell r="A9" t="str">
            <v>A</v>
          </cell>
        </row>
      </sheetData>
      <sheetData sheetId="17625">
        <row r="9">
          <cell r="A9" t="str">
            <v>A</v>
          </cell>
        </row>
      </sheetData>
      <sheetData sheetId="17626">
        <row r="9">
          <cell r="A9" t="str">
            <v>A</v>
          </cell>
        </row>
      </sheetData>
      <sheetData sheetId="17627">
        <row r="9">
          <cell r="A9" t="str">
            <v>A</v>
          </cell>
        </row>
      </sheetData>
      <sheetData sheetId="17628">
        <row r="9">
          <cell r="A9" t="str">
            <v>A</v>
          </cell>
        </row>
      </sheetData>
      <sheetData sheetId="17629">
        <row r="9">
          <cell r="A9" t="str">
            <v>A</v>
          </cell>
        </row>
      </sheetData>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ow r="9">
          <cell r="A9" t="str">
            <v>A</v>
          </cell>
        </row>
      </sheetData>
      <sheetData sheetId="17661">
        <row r="9">
          <cell r="A9" t="str">
            <v>A</v>
          </cell>
        </row>
      </sheetData>
      <sheetData sheetId="17662" refreshError="1"/>
      <sheetData sheetId="17663">
        <row r="9">
          <cell r="A9" t="str">
            <v>A</v>
          </cell>
        </row>
      </sheetData>
      <sheetData sheetId="17664">
        <row r="9">
          <cell r="A9" t="str">
            <v>A</v>
          </cell>
        </row>
      </sheetData>
      <sheetData sheetId="17665">
        <row r="9">
          <cell r="A9" t="str">
            <v>A</v>
          </cell>
        </row>
      </sheetData>
      <sheetData sheetId="17666">
        <row r="9">
          <cell r="A9" t="str">
            <v>A</v>
          </cell>
        </row>
      </sheetData>
      <sheetData sheetId="17667">
        <row r="9">
          <cell r="A9" t="str">
            <v>A</v>
          </cell>
        </row>
      </sheetData>
      <sheetData sheetId="17668">
        <row r="9">
          <cell r="A9" t="str">
            <v>A</v>
          </cell>
        </row>
      </sheetData>
      <sheetData sheetId="17669">
        <row r="9">
          <cell r="A9" t="str">
            <v>A</v>
          </cell>
        </row>
      </sheetData>
      <sheetData sheetId="17670">
        <row r="9">
          <cell r="A9" t="str">
            <v>A</v>
          </cell>
        </row>
      </sheetData>
      <sheetData sheetId="17671">
        <row r="9">
          <cell r="A9" t="str">
            <v>A</v>
          </cell>
        </row>
      </sheetData>
      <sheetData sheetId="17672">
        <row r="9">
          <cell r="A9" t="str">
            <v>A</v>
          </cell>
        </row>
      </sheetData>
      <sheetData sheetId="17673">
        <row r="9">
          <cell r="A9" t="str">
            <v>A</v>
          </cell>
        </row>
      </sheetData>
      <sheetData sheetId="17674">
        <row r="9">
          <cell r="A9" t="str">
            <v>A</v>
          </cell>
        </row>
      </sheetData>
      <sheetData sheetId="17675">
        <row r="9">
          <cell r="A9" t="str">
            <v>A</v>
          </cell>
        </row>
      </sheetData>
      <sheetData sheetId="17676">
        <row r="9">
          <cell r="A9" t="str">
            <v>A</v>
          </cell>
        </row>
      </sheetData>
      <sheetData sheetId="17677">
        <row r="9">
          <cell r="A9" t="str">
            <v>A</v>
          </cell>
        </row>
      </sheetData>
      <sheetData sheetId="17678">
        <row r="9">
          <cell r="A9" t="str">
            <v>A</v>
          </cell>
        </row>
      </sheetData>
      <sheetData sheetId="17679">
        <row r="9">
          <cell r="A9" t="str">
            <v>A</v>
          </cell>
        </row>
      </sheetData>
      <sheetData sheetId="17680">
        <row r="9">
          <cell r="A9" t="str">
            <v>A</v>
          </cell>
        </row>
      </sheetData>
      <sheetData sheetId="17681">
        <row r="9">
          <cell r="A9" t="str">
            <v>A</v>
          </cell>
        </row>
      </sheetData>
      <sheetData sheetId="17682">
        <row r="9">
          <cell r="A9" t="str">
            <v>A</v>
          </cell>
        </row>
      </sheetData>
      <sheetData sheetId="17683">
        <row r="9">
          <cell r="A9" t="str">
            <v>A</v>
          </cell>
        </row>
      </sheetData>
      <sheetData sheetId="17684">
        <row r="9">
          <cell r="A9" t="str">
            <v>A</v>
          </cell>
        </row>
      </sheetData>
      <sheetData sheetId="17685">
        <row r="9">
          <cell r="A9" t="str">
            <v>A</v>
          </cell>
        </row>
      </sheetData>
      <sheetData sheetId="17686">
        <row r="9">
          <cell r="A9" t="str">
            <v>A</v>
          </cell>
        </row>
      </sheetData>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sheetData sheetId="17697" refreshError="1"/>
      <sheetData sheetId="17698" refreshError="1"/>
      <sheetData sheetId="17699" refreshError="1"/>
      <sheetData sheetId="17700" refreshError="1"/>
      <sheetData sheetId="17701" refreshError="1"/>
      <sheetData sheetId="17702" refreshError="1"/>
      <sheetData sheetId="17703">
        <row r="9">
          <cell r="A9" t="str">
            <v>A</v>
          </cell>
        </row>
      </sheetData>
      <sheetData sheetId="17704" refreshError="1"/>
      <sheetData sheetId="17705">
        <row r="9">
          <cell r="A9" t="str">
            <v>A</v>
          </cell>
        </row>
      </sheetData>
      <sheetData sheetId="17706">
        <row r="9">
          <cell r="A9" t="str">
            <v>A</v>
          </cell>
        </row>
      </sheetData>
      <sheetData sheetId="17707">
        <row r="9">
          <cell r="A9" t="str">
            <v>A</v>
          </cell>
        </row>
      </sheetData>
      <sheetData sheetId="17708">
        <row r="9">
          <cell r="A9" t="str">
            <v>A</v>
          </cell>
        </row>
      </sheetData>
      <sheetData sheetId="17709">
        <row r="9">
          <cell r="A9" t="str">
            <v>A</v>
          </cell>
        </row>
      </sheetData>
      <sheetData sheetId="17710">
        <row r="9">
          <cell r="A9" t="str">
            <v>A</v>
          </cell>
        </row>
      </sheetData>
      <sheetData sheetId="17711">
        <row r="9">
          <cell r="A9" t="str">
            <v>A</v>
          </cell>
        </row>
      </sheetData>
      <sheetData sheetId="17712">
        <row r="9">
          <cell r="A9" t="str">
            <v>A</v>
          </cell>
        </row>
      </sheetData>
      <sheetData sheetId="17713">
        <row r="9">
          <cell r="A9" t="str">
            <v>A</v>
          </cell>
        </row>
      </sheetData>
      <sheetData sheetId="17714">
        <row r="9">
          <cell r="A9" t="str">
            <v>A</v>
          </cell>
        </row>
      </sheetData>
      <sheetData sheetId="17715">
        <row r="9">
          <cell r="A9" t="str">
            <v>A</v>
          </cell>
        </row>
      </sheetData>
      <sheetData sheetId="17716">
        <row r="9">
          <cell r="A9" t="str">
            <v>A</v>
          </cell>
        </row>
      </sheetData>
      <sheetData sheetId="17717">
        <row r="9">
          <cell r="A9" t="str">
            <v>A</v>
          </cell>
        </row>
      </sheetData>
      <sheetData sheetId="17718">
        <row r="9">
          <cell r="A9" t="str">
            <v>A</v>
          </cell>
        </row>
      </sheetData>
      <sheetData sheetId="17719">
        <row r="9">
          <cell r="A9" t="str">
            <v>A</v>
          </cell>
        </row>
      </sheetData>
      <sheetData sheetId="17720">
        <row r="9">
          <cell r="A9" t="str">
            <v>A</v>
          </cell>
        </row>
      </sheetData>
      <sheetData sheetId="17721">
        <row r="9">
          <cell r="A9" t="str">
            <v>A</v>
          </cell>
        </row>
      </sheetData>
      <sheetData sheetId="17722">
        <row r="9">
          <cell r="A9" t="str">
            <v>A</v>
          </cell>
        </row>
      </sheetData>
      <sheetData sheetId="17723">
        <row r="9">
          <cell r="A9" t="str">
            <v>A</v>
          </cell>
        </row>
      </sheetData>
      <sheetData sheetId="17724">
        <row r="9">
          <cell r="A9" t="str">
            <v>A</v>
          </cell>
        </row>
      </sheetData>
      <sheetData sheetId="17725">
        <row r="9">
          <cell r="A9" t="str">
            <v>A</v>
          </cell>
        </row>
      </sheetData>
      <sheetData sheetId="17726">
        <row r="9">
          <cell r="A9" t="str">
            <v>A</v>
          </cell>
        </row>
      </sheetData>
      <sheetData sheetId="17727">
        <row r="9">
          <cell r="A9" t="str">
            <v>A</v>
          </cell>
        </row>
      </sheetData>
      <sheetData sheetId="17728">
        <row r="9">
          <cell r="A9" t="str">
            <v>A</v>
          </cell>
        </row>
      </sheetData>
      <sheetData sheetId="17729">
        <row r="9">
          <cell r="A9" t="str">
            <v>A</v>
          </cell>
        </row>
      </sheetData>
      <sheetData sheetId="17730">
        <row r="9">
          <cell r="A9" t="str">
            <v>A</v>
          </cell>
        </row>
      </sheetData>
      <sheetData sheetId="17731">
        <row r="9">
          <cell r="A9" t="str">
            <v>A</v>
          </cell>
        </row>
      </sheetData>
      <sheetData sheetId="17732">
        <row r="9">
          <cell r="A9" t="str">
            <v>A</v>
          </cell>
        </row>
      </sheetData>
      <sheetData sheetId="17733">
        <row r="9">
          <cell r="A9" t="str">
            <v>A</v>
          </cell>
        </row>
      </sheetData>
      <sheetData sheetId="17734">
        <row r="9">
          <cell r="A9" t="str">
            <v>A</v>
          </cell>
        </row>
      </sheetData>
      <sheetData sheetId="17735">
        <row r="9">
          <cell r="A9" t="str">
            <v>A</v>
          </cell>
        </row>
      </sheetData>
      <sheetData sheetId="17736">
        <row r="9">
          <cell r="A9" t="str">
            <v>A</v>
          </cell>
        </row>
      </sheetData>
      <sheetData sheetId="17737">
        <row r="9">
          <cell r="A9" t="str">
            <v>A</v>
          </cell>
        </row>
      </sheetData>
      <sheetData sheetId="17738">
        <row r="9">
          <cell r="A9" t="str">
            <v>A</v>
          </cell>
        </row>
      </sheetData>
      <sheetData sheetId="17739">
        <row r="9">
          <cell r="A9" t="str">
            <v>A</v>
          </cell>
        </row>
      </sheetData>
      <sheetData sheetId="17740">
        <row r="9">
          <cell r="A9" t="str">
            <v>A</v>
          </cell>
        </row>
      </sheetData>
      <sheetData sheetId="17741">
        <row r="9">
          <cell r="A9" t="str">
            <v>A</v>
          </cell>
        </row>
      </sheetData>
      <sheetData sheetId="17742">
        <row r="9">
          <cell r="A9" t="str">
            <v>A</v>
          </cell>
        </row>
      </sheetData>
      <sheetData sheetId="17743">
        <row r="9">
          <cell r="A9" t="str">
            <v>A</v>
          </cell>
        </row>
      </sheetData>
      <sheetData sheetId="17744">
        <row r="9">
          <cell r="A9" t="str">
            <v>A</v>
          </cell>
        </row>
      </sheetData>
      <sheetData sheetId="17745">
        <row r="9">
          <cell r="A9" t="str">
            <v>A</v>
          </cell>
        </row>
      </sheetData>
      <sheetData sheetId="17746">
        <row r="9">
          <cell r="A9" t="str">
            <v>A</v>
          </cell>
        </row>
      </sheetData>
      <sheetData sheetId="17747">
        <row r="9">
          <cell r="A9" t="str">
            <v>A</v>
          </cell>
        </row>
      </sheetData>
      <sheetData sheetId="17748">
        <row r="9">
          <cell r="A9" t="str">
            <v>A</v>
          </cell>
        </row>
      </sheetData>
      <sheetData sheetId="17749">
        <row r="9">
          <cell r="A9" t="str">
            <v>A</v>
          </cell>
        </row>
      </sheetData>
      <sheetData sheetId="17750">
        <row r="9">
          <cell r="A9" t="str">
            <v>A</v>
          </cell>
        </row>
      </sheetData>
      <sheetData sheetId="17751">
        <row r="9">
          <cell r="A9" t="str">
            <v>A</v>
          </cell>
        </row>
      </sheetData>
      <sheetData sheetId="17752">
        <row r="9">
          <cell r="A9" t="str">
            <v>A</v>
          </cell>
        </row>
      </sheetData>
      <sheetData sheetId="17753">
        <row r="9">
          <cell r="A9" t="str">
            <v>A</v>
          </cell>
        </row>
      </sheetData>
      <sheetData sheetId="17754">
        <row r="9">
          <cell r="A9" t="str">
            <v>A</v>
          </cell>
        </row>
      </sheetData>
      <sheetData sheetId="17755">
        <row r="9">
          <cell r="A9" t="str">
            <v>A</v>
          </cell>
        </row>
      </sheetData>
      <sheetData sheetId="17756">
        <row r="9">
          <cell r="A9" t="str">
            <v>A</v>
          </cell>
        </row>
      </sheetData>
      <sheetData sheetId="17757">
        <row r="9">
          <cell r="A9" t="str">
            <v>A</v>
          </cell>
        </row>
      </sheetData>
      <sheetData sheetId="17758">
        <row r="9">
          <cell r="A9" t="str">
            <v>A</v>
          </cell>
        </row>
      </sheetData>
      <sheetData sheetId="17759">
        <row r="9">
          <cell r="A9" t="str">
            <v>A</v>
          </cell>
        </row>
      </sheetData>
      <sheetData sheetId="17760">
        <row r="9">
          <cell r="A9" t="str">
            <v>A</v>
          </cell>
        </row>
      </sheetData>
      <sheetData sheetId="17761">
        <row r="9">
          <cell r="A9" t="str">
            <v>A</v>
          </cell>
        </row>
      </sheetData>
      <sheetData sheetId="17762">
        <row r="9">
          <cell r="A9" t="str">
            <v>A</v>
          </cell>
        </row>
      </sheetData>
      <sheetData sheetId="17763">
        <row r="9">
          <cell r="A9" t="str">
            <v>A</v>
          </cell>
        </row>
      </sheetData>
      <sheetData sheetId="17764">
        <row r="9">
          <cell r="A9" t="str">
            <v>A</v>
          </cell>
        </row>
      </sheetData>
      <sheetData sheetId="17765">
        <row r="9">
          <cell r="A9" t="str">
            <v>A</v>
          </cell>
        </row>
      </sheetData>
      <sheetData sheetId="17766">
        <row r="9">
          <cell r="A9" t="str">
            <v>A</v>
          </cell>
        </row>
      </sheetData>
      <sheetData sheetId="17767">
        <row r="9">
          <cell r="A9" t="str">
            <v>A</v>
          </cell>
        </row>
      </sheetData>
      <sheetData sheetId="17768">
        <row r="9">
          <cell r="A9" t="str">
            <v>A</v>
          </cell>
        </row>
      </sheetData>
      <sheetData sheetId="17769">
        <row r="9">
          <cell r="A9" t="str">
            <v>A</v>
          </cell>
        </row>
      </sheetData>
      <sheetData sheetId="17770">
        <row r="9">
          <cell r="A9" t="str">
            <v>A</v>
          </cell>
        </row>
      </sheetData>
      <sheetData sheetId="17771">
        <row r="9">
          <cell r="A9" t="str">
            <v>A</v>
          </cell>
        </row>
      </sheetData>
      <sheetData sheetId="17772">
        <row r="9">
          <cell r="A9" t="str">
            <v>A</v>
          </cell>
        </row>
      </sheetData>
      <sheetData sheetId="17773">
        <row r="9">
          <cell r="A9" t="str">
            <v>A</v>
          </cell>
        </row>
      </sheetData>
      <sheetData sheetId="17774">
        <row r="9">
          <cell r="A9" t="str">
            <v>A</v>
          </cell>
        </row>
      </sheetData>
      <sheetData sheetId="17775">
        <row r="9">
          <cell r="A9" t="str">
            <v>A</v>
          </cell>
        </row>
      </sheetData>
      <sheetData sheetId="17776">
        <row r="9">
          <cell r="A9" t="str">
            <v>A</v>
          </cell>
        </row>
      </sheetData>
      <sheetData sheetId="17777">
        <row r="9">
          <cell r="A9" t="str">
            <v>A</v>
          </cell>
        </row>
      </sheetData>
      <sheetData sheetId="17778">
        <row r="9">
          <cell r="A9" t="str">
            <v>A</v>
          </cell>
        </row>
      </sheetData>
      <sheetData sheetId="17779">
        <row r="9">
          <cell r="A9" t="str">
            <v>A</v>
          </cell>
        </row>
      </sheetData>
      <sheetData sheetId="17780">
        <row r="9">
          <cell r="A9" t="str">
            <v>A</v>
          </cell>
        </row>
      </sheetData>
      <sheetData sheetId="17781">
        <row r="9">
          <cell r="A9" t="str">
            <v>A</v>
          </cell>
        </row>
      </sheetData>
      <sheetData sheetId="17782">
        <row r="9">
          <cell r="A9" t="str">
            <v>A</v>
          </cell>
        </row>
      </sheetData>
      <sheetData sheetId="17783">
        <row r="9">
          <cell r="A9" t="str">
            <v>A</v>
          </cell>
        </row>
      </sheetData>
      <sheetData sheetId="17784">
        <row r="9">
          <cell r="A9" t="str">
            <v>A</v>
          </cell>
        </row>
      </sheetData>
      <sheetData sheetId="17785">
        <row r="9">
          <cell r="A9" t="str">
            <v>A</v>
          </cell>
        </row>
      </sheetData>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ow r="9">
          <cell r="A9" t="str">
            <v>A</v>
          </cell>
        </row>
      </sheetData>
      <sheetData sheetId="17800">
        <row r="9">
          <cell r="A9" t="str">
            <v>A</v>
          </cell>
        </row>
      </sheetData>
      <sheetData sheetId="17801" refreshError="1"/>
      <sheetData sheetId="17802">
        <row r="9">
          <cell r="A9" t="str">
            <v>A</v>
          </cell>
        </row>
      </sheetData>
      <sheetData sheetId="17803">
        <row r="9">
          <cell r="A9" t="str">
            <v>A</v>
          </cell>
        </row>
      </sheetData>
      <sheetData sheetId="17804">
        <row r="9">
          <cell r="A9" t="str">
            <v>A</v>
          </cell>
        </row>
      </sheetData>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ow r="9">
          <cell r="A9" t="str">
            <v>A</v>
          </cell>
        </row>
      </sheetData>
      <sheetData sheetId="17814">
        <row r="9">
          <cell r="A9" t="str">
            <v>A</v>
          </cell>
        </row>
      </sheetData>
      <sheetData sheetId="17815">
        <row r="9">
          <cell r="A9" t="str">
            <v>A</v>
          </cell>
        </row>
      </sheetData>
      <sheetData sheetId="17816">
        <row r="9">
          <cell r="A9" t="str">
            <v>A</v>
          </cell>
        </row>
      </sheetData>
      <sheetData sheetId="17817">
        <row r="9">
          <cell r="A9" t="str">
            <v>A</v>
          </cell>
        </row>
      </sheetData>
      <sheetData sheetId="17818">
        <row r="9">
          <cell r="A9" t="str">
            <v>A</v>
          </cell>
        </row>
      </sheetData>
      <sheetData sheetId="17819">
        <row r="9">
          <cell r="A9" t="str">
            <v>A</v>
          </cell>
        </row>
      </sheetData>
      <sheetData sheetId="17820">
        <row r="9">
          <cell r="A9" t="str">
            <v>A</v>
          </cell>
        </row>
      </sheetData>
      <sheetData sheetId="17821">
        <row r="9">
          <cell r="A9" t="str">
            <v>A</v>
          </cell>
        </row>
      </sheetData>
      <sheetData sheetId="17822"/>
      <sheetData sheetId="17823"/>
      <sheetData sheetId="17824"/>
      <sheetData sheetId="17825"/>
      <sheetData sheetId="17826"/>
      <sheetData sheetId="17827"/>
      <sheetData sheetId="17828"/>
      <sheetData sheetId="17829">
        <row r="9">
          <cell r="A9" t="str">
            <v>A</v>
          </cell>
        </row>
      </sheetData>
      <sheetData sheetId="17830"/>
      <sheetData sheetId="17831">
        <row r="9">
          <cell r="A9" t="str">
            <v>A</v>
          </cell>
        </row>
      </sheetData>
      <sheetData sheetId="17832">
        <row r="9">
          <cell r="A9" t="str">
            <v>A</v>
          </cell>
        </row>
      </sheetData>
      <sheetData sheetId="17833">
        <row r="9">
          <cell r="A9" t="str">
            <v>A</v>
          </cell>
        </row>
      </sheetData>
      <sheetData sheetId="17834">
        <row r="9">
          <cell r="A9" t="str">
            <v>A</v>
          </cell>
        </row>
      </sheetData>
      <sheetData sheetId="17835">
        <row r="9">
          <cell r="A9" t="str">
            <v>A</v>
          </cell>
        </row>
      </sheetData>
      <sheetData sheetId="17836">
        <row r="9">
          <cell r="A9" t="str">
            <v>A</v>
          </cell>
        </row>
      </sheetData>
      <sheetData sheetId="17837">
        <row r="9">
          <cell r="A9" t="str">
            <v>A</v>
          </cell>
        </row>
      </sheetData>
      <sheetData sheetId="17838">
        <row r="9">
          <cell r="A9" t="str">
            <v>A</v>
          </cell>
        </row>
      </sheetData>
      <sheetData sheetId="17839">
        <row r="9">
          <cell r="A9" t="str">
            <v>A</v>
          </cell>
        </row>
      </sheetData>
      <sheetData sheetId="17840">
        <row r="9">
          <cell r="A9" t="str">
            <v>A</v>
          </cell>
        </row>
      </sheetData>
      <sheetData sheetId="17841">
        <row r="9">
          <cell r="A9" t="str">
            <v>A</v>
          </cell>
        </row>
      </sheetData>
      <sheetData sheetId="17842">
        <row r="9">
          <cell r="A9" t="str">
            <v>A</v>
          </cell>
        </row>
      </sheetData>
      <sheetData sheetId="17843">
        <row r="9">
          <cell r="A9" t="str">
            <v>A</v>
          </cell>
        </row>
      </sheetData>
      <sheetData sheetId="17844">
        <row r="9">
          <cell r="A9" t="str">
            <v>A</v>
          </cell>
        </row>
      </sheetData>
      <sheetData sheetId="17845">
        <row r="9">
          <cell r="A9" t="str">
            <v>A</v>
          </cell>
        </row>
      </sheetData>
      <sheetData sheetId="17846">
        <row r="9">
          <cell r="A9" t="str">
            <v>A</v>
          </cell>
        </row>
      </sheetData>
      <sheetData sheetId="17847"/>
      <sheetData sheetId="17848"/>
      <sheetData sheetId="17849"/>
      <sheetData sheetId="17850"/>
      <sheetData sheetId="17851"/>
      <sheetData sheetId="17852">
        <row r="9">
          <cell r="A9" t="str">
            <v>A</v>
          </cell>
        </row>
      </sheetData>
      <sheetData sheetId="17853"/>
      <sheetData sheetId="17854">
        <row r="9">
          <cell r="A9" t="str">
            <v>A</v>
          </cell>
        </row>
      </sheetData>
      <sheetData sheetId="17855">
        <row r="9">
          <cell r="A9" t="str">
            <v>A</v>
          </cell>
        </row>
      </sheetData>
      <sheetData sheetId="17856" refreshError="1"/>
      <sheetData sheetId="17857" refreshError="1"/>
      <sheetData sheetId="17858" refreshError="1"/>
      <sheetData sheetId="17859" refreshError="1"/>
      <sheetData sheetId="17860" refreshError="1"/>
      <sheetData sheetId="17861" refreshError="1"/>
      <sheetData sheetId="17862">
        <row r="9">
          <cell r="A9" t="str">
            <v>A</v>
          </cell>
        </row>
      </sheetData>
      <sheetData sheetId="17863">
        <row r="9">
          <cell r="A9" t="str">
            <v>A</v>
          </cell>
        </row>
      </sheetData>
      <sheetData sheetId="17864">
        <row r="9">
          <cell r="A9" t="str">
            <v>A</v>
          </cell>
        </row>
      </sheetData>
      <sheetData sheetId="17865">
        <row r="9">
          <cell r="A9" t="str">
            <v>A</v>
          </cell>
        </row>
      </sheetData>
      <sheetData sheetId="17866" refreshError="1"/>
      <sheetData sheetId="17867">
        <row r="9">
          <cell r="A9" t="str">
            <v>A</v>
          </cell>
        </row>
      </sheetData>
      <sheetData sheetId="17868">
        <row r="9">
          <cell r="A9" t="str">
            <v>A</v>
          </cell>
        </row>
      </sheetData>
      <sheetData sheetId="17869">
        <row r="9">
          <cell r="A9" t="str">
            <v>A</v>
          </cell>
        </row>
      </sheetData>
      <sheetData sheetId="17870">
        <row r="9">
          <cell r="A9" t="str">
            <v>A</v>
          </cell>
        </row>
      </sheetData>
      <sheetData sheetId="17871">
        <row r="9">
          <cell r="A9" t="str">
            <v>A</v>
          </cell>
        </row>
      </sheetData>
      <sheetData sheetId="17872">
        <row r="9">
          <cell r="A9" t="str">
            <v>A</v>
          </cell>
        </row>
      </sheetData>
      <sheetData sheetId="17873">
        <row r="9">
          <cell r="A9" t="str">
            <v>A</v>
          </cell>
        </row>
      </sheetData>
      <sheetData sheetId="17874">
        <row r="9">
          <cell r="A9" t="str">
            <v>A</v>
          </cell>
        </row>
      </sheetData>
      <sheetData sheetId="17875">
        <row r="9">
          <cell r="A9" t="str">
            <v>A</v>
          </cell>
        </row>
      </sheetData>
      <sheetData sheetId="17876">
        <row r="9">
          <cell r="A9" t="str">
            <v>A</v>
          </cell>
        </row>
      </sheetData>
      <sheetData sheetId="17877">
        <row r="9">
          <cell r="A9" t="str">
            <v>A</v>
          </cell>
        </row>
      </sheetData>
      <sheetData sheetId="17878">
        <row r="9">
          <cell r="A9" t="str">
            <v>A</v>
          </cell>
        </row>
      </sheetData>
      <sheetData sheetId="17879">
        <row r="9">
          <cell r="A9" t="str">
            <v>A</v>
          </cell>
        </row>
      </sheetData>
      <sheetData sheetId="17880">
        <row r="9">
          <cell r="A9" t="str">
            <v>A</v>
          </cell>
        </row>
      </sheetData>
      <sheetData sheetId="17881">
        <row r="9">
          <cell r="A9" t="str">
            <v>A</v>
          </cell>
        </row>
      </sheetData>
      <sheetData sheetId="17882">
        <row r="9">
          <cell r="A9" t="str">
            <v>A</v>
          </cell>
        </row>
      </sheetData>
      <sheetData sheetId="17883">
        <row r="9">
          <cell r="A9" t="str">
            <v>A</v>
          </cell>
        </row>
      </sheetData>
      <sheetData sheetId="17884">
        <row r="9">
          <cell r="A9" t="str">
            <v>A</v>
          </cell>
        </row>
      </sheetData>
      <sheetData sheetId="17885">
        <row r="9">
          <cell r="A9" t="str">
            <v>A</v>
          </cell>
        </row>
      </sheetData>
      <sheetData sheetId="17886">
        <row r="9">
          <cell r="A9" t="str">
            <v>A</v>
          </cell>
        </row>
      </sheetData>
      <sheetData sheetId="17887">
        <row r="9">
          <cell r="A9" t="str">
            <v>A</v>
          </cell>
        </row>
      </sheetData>
      <sheetData sheetId="17888">
        <row r="9">
          <cell r="A9" t="str">
            <v>A</v>
          </cell>
        </row>
      </sheetData>
      <sheetData sheetId="17889">
        <row r="9">
          <cell r="A9" t="str">
            <v>A</v>
          </cell>
        </row>
      </sheetData>
      <sheetData sheetId="17890">
        <row r="9">
          <cell r="A9" t="str">
            <v>A</v>
          </cell>
        </row>
      </sheetData>
      <sheetData sheetId="17891">
        <row r="9">
          <cell r="A9" t="str">
            <v>A</v>
          </cell>
        </row>
      </sheetData>
      <sheetData sheetId="17892">
        <row r="9">
          <cell r="A9" t="str">
            <v>A</v>
          </cell>
        </row>
      </sheetData>
      <sheetData sheetId="17893">
        <row r="9">
          <cell r="A9" t="str">
            <v>A</v>
          </cell>
        </row>
      </sheetData>
      <sheetData sheetId="17894">
        <row r="9">
          <cell r="A9" t="str">
            <v>A</v>
          </cell>
        </row>
      </sheetData>
      <sheetData sheetId="17895">
        <row r="9">
          <cell r="A9" t="str">
            <v>A</v>
          </cell>
        </row>
      </sheetData>
      <sheetData sheetId="17896">
        <row r="9">
          <cell r="A9" t="str">
            <v>A</v>
          </cell>
        </row>
      </sheetData>
      <sheetData sheetId="17897">
        <row r="9">
          <cell r="A9" t="str">
            <v>A</v>
          </cell>
        </row>
      </sheetData>
      <sheetData sheetId="17898">
        <row r="9">
          <cell r="A9" t="str">
            <v>A</v>
          </cell>
        </row>
      </sheetData>
      <sheetData sheetId="17899">
        <row r="9">
          <cell r="A9" t="str">
            <v>A</v>
          </cell>
        </row>
      </sheetData>
      <sheetData sheetId="17900">
        <row r="9">
          <cell r="A9" t="str">
            <v>A</v>
          </cell>
        </row>
      </sheetData>
      <sheetData sheetId="17901">
        <row r="9">
          <cell r="A9" t="str">
            <v>A</v>
          </cell>
        </row>
      </sheetData>
      <sheetData sheetId="17902">
        <row r="9">
          <cell r="A9" t="str">
            <v>A</v>
          </cell>
        </row>
      </sheetData>
      <sheetData sheetId="17903">
        <row r="9">
          <cell r="A9" t="str">
            <v>A</v>
          </cell>
        </row>
      </sheetData>
      <sheetData sheetId="17904">
        <row r="9">
          <cell r="A9" t="str">
            <v>A</v>
          </cell>
        </row>
      </sheetData>
      <sheetData sheetId="17905">
        <row r="9">
          <cell r="A9" t="str">
            <v>A</v>
          </cell>
        </row>
      </sheetData>
      <sheetData sheetId="17906">
        <row r="9">
          <cell r="A9" t="str">
            <v>A</v>
          </cell>
        </row>
      </sheetData>
      <sheetData sheetId="17907">
        <row r="9">
          <cell r="A9" t="str">
            <v>A</v>
          </cell>
        </row>
      </sheetData>
      <sheetData sheetId="17908">
        <row r="9">
          <cell r="A9" t="str">
            <v>A</v>
          </cell>
        </row>
      </sheetData>
      <sheetData sheetId="17909">
        <row r="9">
          <cell r="A9" t="str">
            <v>A</v>
          </cell>
        </row>
      </sheetData>
      <sheetData sheetId="17910">
        <row r="9">
          <cell r="A9" t="str">
            <v>A</v>
          </cell>
        </row>
      </sheetData>
      <sheetData sheetId="17911">
        <row r="9">
          <cell r="A9" t="str">
            <v>A</v>
          </cell>
        </row>
      </sheetData>
      <sheetData sheetId="17912">
        <row r="9">
          <cell r="A9" t="str">
            <v>A</v>
          </cell>
        </row>
      </sheetData>
      <sheetData sheetId="17913">
        <row r="9">
          <cell r="A9" t="str">
            <v>A</v>
          </cell>
        </row>
      </sheetData>
      <sheetData sheetId="17914">
        <row r="9">
          <cell r="A9" t="str">
            <v>A</v>
          </cell>
        </row>
      </sheetData>
      <sheetData sheetId="17915">
        <row r="9">
          <cell r="A9" t="str">
            <v>A</v>
          </cell>
        </row>
      </sheetData>
      <sheetData sheetId="17916">
        <row r="9">
          <cell r="A9" t="str">
            <v>A</v>
          </cell>
        </row>
      </sheetData>
      <sheetData sheetId="17917">
        <row r="9">
          <cell r="A9" t="str">
            <v>A</v>
          </cell>
        </row>
      </sheetData>
      <sheetData sheetId="17918">
        <row r="9">
          <cell r="A9" t="str">
            <v>A</v>
          </cell>
        </row>
      </sheetData>
      <sheetData sheetId="17919">
        <row r="9">
          <cell r="A9" t="str">
            <v>A</v>
          </cell>
        </row>
      </sheetData>
      <sheetData sheetId="17920">
        <row r="9">
          <cell r="A9" t="str">
            <v>A</v>
          </cell>
        </row>
      </sheetData>
      <sheetData sheetId="17921">
        <row r="9">
          <cell r="A9" t="str">
            <v>A</v>
          </cell>
        </row>
      </sheetData>
      <sheetData sheetId="17922">
        <row r="9">
          <cell r="A9" t="str">
            <v>A</v>
          </cell>
        </row>
      </sheetData>
      <sheetData sheetId="17923">
        <row r="9">
          <cell r="A9" t="str">
            <v>A</v>
          </cell>
        </row>
      </sheetData>
      <sheetData sheetId="17924">
        <row r="9">
          <cell r="A9" t="str">
            <v>A</v>
          </cell>
        </row>
      </sheetData>
      <sheetData sheetId="17925">
        <row r="9">
          <cell r="A9" t="str">
            <v>A</v>
          </cell>
        </row>
      </sheetData>
      <sheetData sheetId="17926">
        <row r="9">
          <cell r="A9" t="str">
            <v>A</v>
          </cell>
        </row>
      </sheetData>
      <sheetData sheetId="17927">
        <row r="9">
          <cell r="A9" t="str">
            <v>A</v>
          </cell>
        </row>
      </sheetData>
      <sheetData sheetId="17928">
        <row r="9">
          <cell r="A9" t="str">
            <v>A</v>
          </cell>
        </row>
      </sheetData>
      <sheetData sheetId="17929">
        <row r="9">
          <cell r="A9" t="str">
            <v>A</v>
          </cell>
        </row>
      </sheetData>
      <sheetData sheetId="17930">
        <row r="9">
          <cell r="A9" t="str">
            <v>A</v>
          </cell>
        </row>
      </sheetData>
      <sheetData sheetId="17931">
        <row r="9">
          <cell r="A9" t="str">
            <v>A</v>
          </cell>
        </row>
      </sheetData>
      <sheetData sheetId="17932">
        <row r="9">
          <cell r="A9" t="str">
            <v>A</v>
          </cell>
        </row>
      </sheetData>
      <sheetData sheetId="17933">
        <row r="9">
          <cell r="A9" t="str">
            <v>A</v>
          </cell>
        </row>
      </sheetData>
      <sheetData sheetId="17934">
        <row r="9">
          <cell r="A9" t="str">
            <v>A</v>
          </cell>
        </row>
      </sheetData>
      <sheetData sheetId="17935">
        <row r="9">
          <cell r="A9" t="str">
            <v>A</v>
          </cell>
        </row>
      </sheetData>
      <sheetData sheetId="17936">
        <row r="9">
          <cell r="A9" t="str">
            <v>A</v>
          </cell>
        </row>
      </sheetData>
      <sheetData sheetId="17937">
        <row r="9">
          <cell r="A9" t="str">
            <v>A</v>
          </cell>
        </row>
      </sheetData>
      <sheetData sheetId="17938">
        <row r="9">
          <cell r="A9" t="str">
            <v>A</v>
          </cell>
        </row>
      </sheetData>
      <sheetData sheetId="17939">
        <row r="9">
          <cell r="A9" t="str">
            <v>A</v>
          </cell>
        </row>
      </sheetData>
      <sheetData sheetId="17940">
        <row r="9">
          <cell r="A9" t="str">
            <v>A</v>
          </cell>
        </row>
      </sheetData>
      <sheetData sheetId="17941">
        <row r="9">
          <cell r="A9" t="str">
            <v>A</v>
          </cell>
        </row>
      </sheetData>
      <sheetData sheetId="17942">
        <row r="9">
          <cell r="A9" t="str">
            <v>A</v>
          </cell>
        </row>
      </sheetData>
      <sheetData sheetId="17943">
        <row r="9">
          <cell r="A9" t="str">
            <v>A</v>
          </cell>
        </row>
      </sheetData>
      <sheetData sheetId="17944">
        <row r="9">
          <cell r="A9" t="str">
            <v>A</v>
          </cell>
        </row>
      </sheetData>
      <sheetData sheetId="17945">
        <row r="9">
          <cell r="A9" t="str">
            <v>A</v>
          </cell>
        </row>
      </sheetData>
      <sheetData sheetId="17946">
        <row r="9">
          <cell r="A9" t="str">
            <v>A</v>
          </cell>
        </row>
      </sheetData>
      <sheetData sheetId="17947">
        <row r="9">
          <cell r="A9" t="str">
            <v>A</v>
          </cell>
        </row>
      </sheetData>
      <sheetData sheetId="17948">
        <row r="9">
          <cell r="A9" t="str">
            <v>A</v>
          </cell>
        </row>
      </sheetData>
      <sheetData sheetId="17949">
        <row r="9">
          <cell r="A9" t="str">
            <v>A</v>
          </cell>
        </row>
      </sheetData>
      <sheetData sheetId="17950">
        <row r="9">
          <cell r="A9" t="str">
            <v>A</v>
          </cell>
        </row>
      </sheetData>
      <sheetData sheetId="17951">
        <row r="9">
          <cell r="A9" t="str">
            <v>A</v>
          </cell>
        </row>
      </sheetData>
      <sheetData sheetId="17952">
        <row r="9">
          <cell r="A9" t="str">
            <v>A</v>
          </cell>
        </row>
      </sheetData>
      <sheetData sheetId="17953">
        <row r="9">
          <cell r="A9" t="str">
            <v>A</v>
          </cell>
        </row>
      </sheetData>
      <sheetData sheetId="17954">
        <row r="9">
          <cell r="A9" t="str">
            <v>A</v>
          </cell>
        </row>
      </sheetData>
      <sheetData sheetId="17955">
        <row r="9">
          <cell r="A9" t="str">
            <v>A</v>
          </cell>
        </row>
      </sheetData>
      <sheetData sheetId="17956">
        <row r="9">
          <cell r="A9" t="str">
            <v>A</v>
          </cell>
        </row>
      </sheetData>
      <sheetData sheetId="17957">
        <row r="9">
          <cell r="A9" t="str">
            <v>A</v>
          </cell>
        </row>
      </sheetData>
      <sheetData sheetId="17958">
        <row r="9">
          <cell r="A9" t="str">
            <v>A</v>
          </cell>
        </row>
      </sheetData>
      <sheetData sheetId="17959">
        <row r="9">
          <cell r="A9" t="str">
            <v>A</v>
          </cell>
        </row>
      </sheetData>
      <sheetData sheetId="17960">
        <row r="9">
          <cell r="A9" t="str">
            <v>A</v>
          </cell>
        </row>
      </sheetData>
      <sheetData sheetId="17961">
        <row r="9">
          <cell r="A9" t="str">
            <v>A</v>
          </cell>
        </row>
      </sheetData>
      <sheetData sheetId="17962">
        <row r="9">
          <cell r="A9" t="str">
            <v>A</v>
          </cell>
        </row>
      </sheetData>
      <sheetData sheetId="17963">
        <row r="9">
          <cell r="A9" t="str">
            <v>A</v>
          </cell>
        </row>
      </sheetData>
      <sheetData sheetId="17964">
        <row r="9">
          <cell r="A9" t="str">
            <v>A</v>
          </cell>
        </row>
      </sheetData>
      <sheetData sheetId="17965">
        <row r="9">
          <cell r="A9" t="str">
            <v>A</v>
          </cell>
        </row>
      </sheetData>
      <sheetData sheetId="17966">
        <row r="9">
          <cell r="A9" t="str">
            <v>A</v>
          </cell>
        </row>
      </sheetData>
      <sheetData sheetId="17967">
        <row r="9">
          <cell r="A9" t="str">
            <v>A</v>
          </cell>
        </row>
      </sheetData>
      <sheetData sheetId="17968">
        <row r="9">
          <cell r="A9" t="str">
            <v>A</v>
          </cell>
        </row>
      </sheetData>
      <sheetData sheetId="17969">
        <row r="9">
          <cell r="A9" t="str">
            <v>A</v>
          </cell>
        </row>
      </sheetData>
      <sheetData sheetId="17970">
        <row r="9">
          <cell r="A9" t="str">
            <v>A</v>
          </cell>
        </row>
      </sheetData>
      <sheetData sheetId="17971">
        <row r="9">
          <cell r="A9" t="str">
            <v>A</v>
          </cell>
        </row>
      </sheetData>
      <sheetData sheetId="17972">
        <row r="9">
          <cell r="A9" t="str">
            <v>A</v>
          </cell>
        </row>
      </sheetData>
      <sheetData sheetId="17973">
        <row r="9">
          <cell r="A9" t="str">
            <v>A</v>
          </cell>
        </row>
      </sheetData>
      <sheetData sheetId="17974">
        <row r="9">
          <cell r="A9" t="str">
            <v>A</v>
          </cell>
        </row>
      </sheetData>
      <sheetData sheetId="17975">
        <row r="9">
          <cell r="A9" t="str">
            <v>A</v>
          </cell>
        </row>
      </sheetData>
      <sheetData sheetId="17976">
        <row r="9">
          <cell r="A9" t="str">
            <v>A</v>
          </cell>
        </row>
      </sheetData>
      <sheetData sheetId="17977">
        <row r="9">
          <cell r="A9" t="str">
            <v>A</v>
          </cell>
        </row>
      </sheetData>
      <sheetData sheetId="17978">
        <row r="9">
          <cell r="A9" t="str">
            <v>A</v>
          </cell>
        </row>
      </sheetData>
      <sheetData sheetId="17979">
        <row r="9">
          <cell r="A9" t="str">
            <v>A</v>
          </cell>
        </row>
      </sheetData>
      <sheetData sheetId="17980">
        <row r="9">
          <cell r="A9" t="str">
            <v>A</v>
          </cell>
        </row>
      </sheetData>
      <sheetData sheetId="17981">
        <row r="9">
          <cell r="A9" t="str">
            <v>A</v>
          </cell>
        </row>
      </sheetData>
      <sheetData sheetId="17982">
        <row r="9">
          <cell r="A9" t="str">
            <v>A</v>
          </cell>
        </row>
      </sheetData>
      <sheetData sheetId="17983">
        <row r="9">
          <cell r="A9" t="str">
            <v>A</v>
          </cell>
        </row>
      </sheetData>
      <sheetData sheetId="17984">
        <row r="9">
          <cell r="A9" t="str">
            <v>A</v>
          </cell>
        </row>
      </sheetData>
      <sheetData sheetId="17985">
        <row r="9">
          <cell r="A9" t="str">
            <v>A</v>
          </cell>
        </row>
      </sheetData>
      <sheetData sheetId="17986">
        <row r="9">
          <cell r="A9" t="str">
            <v>A</v>
          </cell>
        </row>
      </sheetData>
      <sheetData sheetId="17987">
        <row r="9">
          <cell r="A9" t="str">
            <v>A</v>
          </cell>
        </row>
      </sheetData>
      <sheetData sheetId="17988">
        <row r="9">
          <cell r="A9" t="str">
            <v>A</v>
          </cell>
        </row>
      </sheetData>
      <sheetData sheetId="17989">
        <row r="9">
          <cell r="A9" t="str">
            <v>A</v>
          </cell>
        </row>
      </sheetData>
      <sheetData sheetId="17990">
        <row r="9">
          <cell r="A9" t="str">
            <v>A</v>
          </cell>
        </row>
      </sheetData>
      <sheetData sheetId="17991">
        <row r="9">
          <cell r="A9" t="str">
            <v>A</v>
          </cell>
        </row>
      </sheetData>
      <sheetData sheetId="17992">
        <row r="9">
          <cell r="A9" t="str">
            <v>A</v>
          </cell>
        </row>
      </sheetData>
      <sheetData sheetId="17993">
        <row r="9">
          <cell r="A9" t="str">
            <v>A</v>
          </cell>
        </row>
      </sheetData>
      <sheetData sheetId="17994">
        <row r="9">
          <cell r="A9" t="str">
            <v>A</v>
          </cell>
        </row>
      </sheetData>
      <sheetData sheetId="17995">
        <row r="9">
          <cell r="A9" t="str">
            <v>A</v>
          </cell>
        </row>
      </sheetData>
      <sheetData sheetId="17996">
        <row r="9">
          <cell r="A9" t="str">
            <v>A</v>
          </cell>
        </row>
      </sheetData>
      <sheetData sheetId="17997">
        <row r="9">
          <cell r="A9" t="str">
            <v>A</v>
          </cell>
        </row>
      </sheetData>
      <sheetData sheetId="17998">
        <row r="9">
          <cell r="A9" t="str">
            <v>A</v>
          </cell>
        </row>
      </sheetData>
      <sheetData sheetId="17999">
        <row r="9">
          <cell r="A9" t="str">
            <v>A</v>
          </cell>
        </row>
      </sheetData>
      <sheetData sheetId="18000">
        <row r="9">
          <cell r="A9" t="str">
            <v>A</v>
          </cell>
        </row>
      </sheetData>
      <sheetData sheetId="18001">
        <row r="9">
          <cell r="A9" t="str">
            <v>A</v>
          </cell>
        </row>
      </sheetData>
      <sheetData sheetId="18002">
        <row r="9">
          <cell r="A9" t="str">
            <v>A</v>
          </cell>
        </row>
      </sheetData>
      <sheetData sheetId="18003">
        <row r="9">
          <cell r="A9" t="str">
            <v>A</v>
          </cell>
        </row>
      </sheetData>
      <sheetData sheetId="18004">
        <row r="9">
          <cell r="A9" t="str">
            <v>A</v>
          </cell>
        </row>
      </sheetData>
      <sheetData sheetId="18005">
        <row r="9">
          <cell r="A9" t="str">
            <v>A</v>
          </cell>
        </row>
      </sheetData>
      <sheetData sheetId="18006">
        <row r="9">
          <cell r="A9" t="str">
            <v>A</v>
          </cell>
        </row>
      </sheetData>
      <sheetData sheetId="18007">
        <row r="9">
          <cell r="A9" t="str">
            <v>A</v>
          </cell>
        </row>
      </sheetData>
      <sheetData sheetId="18008">
        <row r="9">
          <cell r="A9" t="str">
            <v>A</v>
          </cell>
        </row>
      </sheetData>
      <sheetData sheetId="18009">
        <row r="9">
          <cell r="A9" t="str">
            <v>A</v>
          </cell>
        </row>
      </sheetData>
      <sheetData sheetId="18010">
        <row r="9">
          <cell r="A9" t="str">
            <v>A</v>
          </cell>
        </row>
      </sheetData>
      <sheetData sheetId="18011">
        <row r="9">
          <cell r="A9" t="str">
            <v>A</v>
          </cell>
        </row>
      </sheetData>
      <sheetData sheetId="18012">
        <row r="9">
          <cell r="A9" t="str">
            <v>A</v>
          </cell>
        </row>
      </sheetData>
      <sheetData sheetId="18013">
        <row r="9">
          <cell r="A9" t="str">
            <v>A</v>
          </cell>
        </row>
      </sheetData>
      <sheetData sheetId="18014">
        <row r="9">
          <cell r="A9" t="str">
            <v>A</v>
          </cell>
        </row>
      </sheetData>
      <sheetData sheetId="18015">
        <row r="9">
          <cell r="A9" t="str">
            <v>A</v>
          </cell>
        </row>
      </sheetData>
      <sheetData sheetId="18016">
        <row r="9">
          <cell r="A9" t="str">
            <v>A</v>
          </cell>
        </row>
      </sheetData>
      <sheetData sheetId="18017">
        <row r="9">
          <cell r="A9" t="str">
            <v>A</v>
          </cell>
        </row>
      </sheetData>
      <sheetData sheetId="18018">
        <row r="9">
          <cell r="A9" t="str">
            <v>A</v>
          </cell>
        </row>
      </sheetData>
      <sheetData sheetId="18019">
        <row r="9">
          <cell r="A9" t="str">
            <v>A</v>
          </cell>
        </row>
      </sheetData>
      <sheetData sheetId="18020">
        <row r="9">
          <cell r="A9" t="str">
            <v>A</v>
          </cell>
        </row>
      </sheetData>
      <sheetData sheetId="18021">
        <row r="9">
          <cell r="A9" t="str">
            <v>A</v>
          </cell>
        </row>
      </sheetData>
      <sheetData sheetId="18022">
        <row r="9">
          <cell r="A9" t="str">
            <v>A</v>
          </cell>
        </row>
      </sheetData>
      <sheetData sheetId="18023">
        <row r="9">
          <cell r="A9" t="str">
            <v>A</v>
          </cell>
        </row>
      </sheetData>
      <sheetData sheetId="18024">
        <row r="9">
          <cell r="A9" t="str">
            <v>A</v>
          </cell>
        </row>
      </sheetData>
      <sheetData sheetId="18025">
        <row r="9">
          <cell r="A9" t="str">
            <v>A</v>
          </cell>
        </row>
      </sheetData>
      <sheetData sheetId="18026">
        <row r="9">
          <cell r="A9" t="str">
            <v>A</v>
          </cell>
        </row>
      </sheetData>
      <sheetData sheetId="18027">
        <row r="9">
          <cell r="A9" t="str">
            <v>A</v>
          </cell>
        </row>
      </sheetData>
      <sheetData sheetId="18028">
        <row r="9">
          <cell r="A9" t="str">
            <v>A</v>
          </cell>
        </row>
      </sheetData>
      <sheetData sheetId="18029">
        <row r="9">
          <cell r="A9" t="str">
            <v>A</v>
          </cell>
        </row>
      </sheetData>
      <sheetData sheetId="18030">
        <row r="9">
          <cell r="A9" t="str">
            <v>A</v>
          </cell>
        </row>
      </sheetData>
      <sheetData sheetId="18031">
        <row r="9">
          <cell r="A9" t="str">
            <v>A</v>
          </cell>
        </row>
      </sheetData>
      <sheetData sheetId="18032">
        <row r="9">
          <cell r="A9" t="str">
            <v>A</v>
          </cell>
        </row>
      </sheetData>
      <sheetData sheetId="18033">
        <row r="9">
          <cell r="A9" t="str">
            <v>A</v>
          </cell>
        </row>
      </sheetData>
      <sheetData sheetId="18034">
        <row r="9">
          <cell r="A9" t="str">
            <v>A</v>
          </cell>
        </row>
      </sheetData>
      <sheetData sheetId="18035">
        <row r="9">
          <cell r="A9" t="str">
            <v>A</v>
          </cell>
        </row>
      </sheetData>
      <sheetData sheetId="18036">
        <row r="9">
          <cell r="A9" t="str">
            <v>A</v>
          </cell>
        </row>
      </sheetData>
      <sheetData sheetId="18037">
        <row r="9">
          <cell r="A9" t="str">
            <v>A</v>
          </cell>
        </row>
      </sheetData>
      <sheetData sheetId="18038">
        <row r="9">
          <cell r="A9" t="str">
            <v>A</v>
          </cell>
        </row>
      </sheetData>
      <sheetData sheetId="18039">
        <row r="9">
          <cell r="A9" t="str">
            <v>A</v>
          </cell>
        </row>
      </sheetData>
      <sheetData sheetId="18040">
        <row r="9">
          <cell r="A9" t="str">
            <v>A</v>
          </cell>
        </row>
      </sheetData>
      <sheetData sheetId="18041">
        <row r="9">
          <cell r="A9" t="str">
            <v>A</v>
          </cell>
        </row>
      </sheetData>
      <sheetData sheetId="18042">
        <row r="9">
          <cell r="A9" t="str">
            <v>A</v>
          </cell>
        </row>
      </sheetData>
      <sheetData sheetId="18043">
        <row r="9">
          <cell r="A9" t="str">
            <v>A</v>
          </cell>
        </row>
      </sheetData>
      <sheetData sheetId="18044">
        <row r="9">
          <cell r="A9" t="str">
            <v>A</v>
          </cell>
        </row>
      </sheetData>
      <sheetData sheetId="18045">
        <row r="9">
          <cell r="A9" t="str">
            <v>A</v>
          </cell>
        </row>
      </sheetData>
      <sheetData sheetId="18046">
        <row r="9">
          <cell r="A9" t="str">
            <v>A</v>
          </cell>
        </row>
      </sheetData>
      <sheetData sheetId="18047">
        <row r="9">
          <cell r="A9" t="str">
            <v>A</v>
          </cell>
        </row>
      </sheetData>
      <sheetData sheetId="18048">
        <row r="9">
          <cell r="A9" t="str">
            <v>A</v>
          </cell>
        </row>
      </sheetData>
      <sheetData sheetId="18049">
        <row r="9">
          <cell r="A9" t="str">
            <v>A</v>
          </cell>
        </row>
      </sheetData>
      <sheetData sheetId="18050">
        <row r="9">
          <cell r="A9" t="str">
            <v>A</v>
          </cell>
        </row>
      </sheetData>
      <sheetData sheetId="18051">
        <row r="9">
          <cell r="A9" t="str">
            <v>A</v>
          </cell>
        </row>
      </sheetData>
      <sheetData sheetId="18052">
        <row r="9">
          <cell r="A9" t="str">
            <v>A</v>
          </cell>
        </row>
      </sheetData>
      <sheetData sheetId="18053">
        <row r="9">
          <cell r="A9" t="str">
            <v>A</v>
          </cell>
        </row>
      </sheetData>
      <sheetData sheetId="18054">
        <row r="9">
          <cell r="A9" t="str">
            <v>A</v>
          </cell>
        </row>
      </sheetData>
      <sheetData sheetId="18055">
        <row r="9">
          <cell r="A9" t="str">
            <v>A</v>
          </cell>
        </row>
      </sheetData>
      <sheetData sheetId="18056">
        <row r="9">
          <cell r="A9" t="str">
            <v>A</v>
          </cell>
        </row>
      </sheetData>
      <sheetData sheetId="18057">
        <row r="9">
          <cell r="A9" t="str">
            <v>A</v>
          </cell>
        </row>
      </sheetData>
      <sheetData sheetId="18058">
        <row r="9">
          <cell r="A9" t="str">
            <v>A</v>
          </cell>
        </row>
      </sheetData>
      <sheetData sheetId="18059">
        <row r="9">
          <cell r="A9" t="str">
            <v>A</v>
          </cell>
        </row>
      </sheetData>
      <sheetData sheetId="18060">
        <row r="9">
          <cell r="A9" t="str">
            <v>A</v>
          </cell>
        </row>
      </sheetData>
      <sheetData sheetId="18061">
        <row r="9">
          <cell r="A9" t="str">
            <v>A</v>
          </cell>
        </row>
      </sheetData>
      <sheetData sheetId="18062">
        <row r="9">
          <cell r="A9" t="str">
            <v>A</v>
          </cell>
        </row>
      </sheetData>
      <sheetData sheetId="18063">
        <row r="9">
          <cell r="A9" t="str">
            <v>A</v>
          </cell>
        </row>
      </sheetData>
      <sheetData sheetId="18064">
        <row r="9">
          <cell r="A9" t="str">
            <v>A</v>
          </cell>
        </row>
      </sheetData>
      <sheetData sheetId="18065">
        <row r="9">
          <cell r="A9" t="str">
            <v>A</v>
          </cell>
        </row>
      </sheetData>
      <sheetData sheetId="18066">
        <row r="9">
          <cell r="A9" t="str">
            <v>A</v>
          </cell>
        </row>
      </sheetData>
      <sheetData sheetId="18067">
        <row r="9">
          <cell r="A9" t="str">
            <v>A</v>
          </cell>
        </row>
      </sheetData>
      <sheetData sheetId="18068">
        <row r="9">
          <cell r="A9" t="str">
            <v>A</v>
          </cell>
        </row>
      </sheetData>
      <sheetData sheetId="18069">
        <row r="9">
          <cell r="A9" t="str">
            <v>A</v>
          </cell>
        </row>
      </sheetData>
      <sheetData sheetId="18070">
        <row r="9">
          <cell r="A9" t="str">
            <v>A</v>
          </cell>
        </row>
      </sheetData>
      <sheetData sheetId="18071">
        <row r="9">
          <cell r="A9" t="str">
            <v>A</v>
          </cell>
        </row>
      </sheetData>
      <sheetData sheetId="18072">
        <row r="9">
          <cell r="A9" t="str">
            <v>A</v>
          </cell>
        </row>
      </sheetData>
      <sheetData sheetId="18073">
        <row r="9">
          <cell r="A9" t="str">
            <v>A</v>
          </cell>
        </row>
      </sheetData>
      <sheetData sheetId="18074">
        <row r="9">
          <cell r="A9" t="str">
            <v>A</v>
          </cell>
        </row>
      </sheetData>
      <sheetData sheetId="18075">
        <row r="9">
          <cell r="A9" t="str">
            <v>A</v>
          </cell>
        </row>
      </sheetData>
      <sheetData sheetId="18076">
        <row r="9">
          <cell r="A9" t="str">
            <v>A</v>
          </cell>
        </row>
      </sheetData>
      <sheetData sheetId="18077">
        <row r="9">
          <cell r="A9" t="str">
            <v>A</v>
          </cell>
        </row>
      </sheetData>
      <sheetData sheetId="18078">
        <row r="9">
          <cell r="A9" t="str">
            <v>A</v>
          </cell>
        </row>
      </sheetData>
      <sheetData sheetId="18079">
        <row r="9">
          <cell r="A9" t="str">
            <v>A</v>
          </cell>
        </row>
      </sheetData>
      <sheetData sheetId="18080">
        <row r="9">
          <cell r="A9" t="str">
            <v>A</v>
          </cell>
        </row>
      </sheetData>
      <sheetData sheetId="18081">
        <row r="9">
          <cell r="A9" t="str">
            <v>A</v>
          </cell>
        </row>
      </sheetData>
      <sheetData sheetId="18082">
        <row r="9">
          <cell r="A9" t="str">
            <v>A</v>
          </cell>
        </row>
      </sheetData>
      <sheetData sheetId="18083">
        <row r="9">
          <cell r="A9" t="str">
            <v>A</v>
          </cell>
        </row>
      </sheetData>
      <sheetData sheetId="18084">
        <row r="9">
          <cell r="A9" t="str">
            <v>A</v>
          </cell>
        </row>
      </sheetData>
      <sheetData sheetId="18085">
        <row r="9">
          <cell r="A9" t="str">
            <v>A</v>
          </cell>
        </row>
      </sheetData>
      <sheetData sheetId="18086">
        <row r="9">
          <cell r="A9" t="str">
            <v>A</v>
          </cell>
        </row>
      </sheetData>
      <sheetData sheetId="18087">
        <row r="9">
          <cell r="A9" t="str">
            <v>A</v>
          </cell>
        </row>
      </sheetData>
      <sheetData sheetId="18088">
        <row r="9">
          <cell r="A9" t="str">
            <v>A</v>
          </cell>
        </row>
      </sheetData>
      <sheetData sheetId="18089">
        <row r="9">
          <cell r="A9" t="str">
            <v>A</v>
          </cell>
        </row>
      </sheetData>
      <sheetData sheetId="18090">
        <row r="9">
          <cell r="A9" t="str">
            <v>A</v>
          </cell>
        </row>
      </sheetData>
      <sheetData sheetId="18091">
        <row r="9">
          <cell r="A9" t="str">
            <v>A</v>
          </cell>
        </row>
      </sheetData>
      <sheetData sheetId="18092">
        <row r="9">
          <cell r="A9" t="str">
            <v>A</v>
          </cell>
        </row>
      </sheetData>
      <sheetData sheetId="18093">
        <row r="9">
          <cell r="A9" t="str">
            <v>A</v>
          </cell>
        </row>
      </sheetData>
      <sheetData sheetId="18094">
        <row r="9">
          <cell r="A9" t="str">
            <v>A</v>
          </cell>
        </row>
      </sheetData>
      <sheetData sheetId="18095">
        <row r="9">
          <cell r="A9" t="str">
            <v>A</v>
          </cell>
        </row>
      </sheetData>
      <sheetData sheetId="18096">
        <row r="9">
          <cell r="A9" t="str">
            <v>A</v>
          </cell>
        </row>
      </sheetData>
      <sheetData sheetId="18097">
        <row r="9">
          <cell r="A9" t="str">
            <v>A</v>
          </cell>
        </row>
      </sheetData>
      <sheetData sheetId="18098">
        <row r="9">
          <cell r="A9" t="str">
            <v>A</v>
          </cell>
        </row>
      </sheetData>
      <sheetData sheetId="18099">
        <row r="9">
          <cell r="A9" t="str">
            <v>A</v>
          </cell>
        </row>
      </sheetData>
      <sheetData sheetId="18100">
        <row r="9">
          <cell r="A9" t="str">
            <v>A</v>
          </cell>
        </row>
      </sheetData>
      <sheetData sheetId="18101">
        <row r="9">
          <cell r="A9" t="str">
            <v>A</v>
          </cell>
        </row>
      </sheetData>
      <sheetData sheetId="18102">
        <row r="9">
          <cell r="A9" t="str">
            <v>A</v>
          </cell>
        </row>
      </sheetData>
      <sheetData sheetId="18103">
        <row r="9">
          <cell r="A9" t="str">
            <v>A</v>
          </cell>
        </row>
      </sheetData>
      <sheetData sheetId="18104">
        <row r="9">
          <cell r="A9" t="str">
            <v>A</v>
          </cell>
        </row>
      </sheetData>
      <sheetData sheetId="18105">
        <row r="9">
          <cell r="A9" t="str">
            <v>A</v>
          </cell>
        </row>
      </sheetData>
      <sheetData sheetId="18106">
        <row r="9">
          <cell r="A9" t="str">
            <v>A</v>
          </cell>
        </row>
      </sheetData>
      <sheetData sheetId="18107">
        <row r="9">
          <cell r="A9" t="str">
            <v>A</v>
          </cell>
        </row>
      </sheetData>
      <sheetData sheetId="18108">
        <row r="9">
          <cell r="A9" t="str">
            <v>A</v>
          </cell>
        </row>
      </sheetData>
      <sheetData sheetId="18109">
        <row r="9">
          <cell r="A9" t="str">
            <v>A</v>
          </cell>
        </row>
      </sheetData>
      <sheetData sheetId="18110">
        <row r="9">
          <cell r="A9" t="str">
            <v>A</v>
          </cell>
        </row>
      </sheetData>
      <sheetData sheetId="18111">
        <row r="9">
          <cell r="A9" t="str">
            <v>A</v>
          </cell>
        </row>
      </sheetData>
      <sheetData sheetId="18112">
        <row r="9">
          <cell r="A9" t="str">
            <v>A</v>
          </cell>
        </row>
      </sheetData>
      <sheetData sheetId="18113">
        <row r="9">
          <cell r="A9" t="str">
            <v>A</v>
          </cell>
        </row>
      </sheetData>
      <sheetData sheetId="18114">
        <row r="9">
          <cell r="A9" t="str">
            <v>A</v>
          </cell>
        </row>
      </sheetData>
      <sheetData sheetId="18115">
        <row r="9">
          <cell r="A9" t="str">
            <v>A</v>
          </cell>
        </row>
      </sheetData>
      <sheetData sheetId="18116">
        <row r="9">
          <cell r="A9" t="str">
            <v>A</v>
          </cell>
        </row>
      </sheetData>
      <sheetData sheetId="18117">
        <row r="9">
          <cell r="A9" t="str">
            <v>A</v>
          </cell>
        </row>
      </sheetData>
      <sheetData sheetId="18118">
        <row r="9">
          <cell r="A9" t="str">
            <v>A</v>
          </cell>
        </row>
      </sheetData>
      <sheetData sheetId="18119">
        <row r="9">
          <cell r="A9" t="str">
            <v>A</v>
          </cell>
        </row>
      </sheetData>
      <sheetData sheetId="18120">
        <row r="9">
          <cell r="A9" t="str">
            <v>A</v>
          </cell>
        </row>
      </sheetData>
      <sheetData sheetId="18121">
        <row r="9">
          <cell r="A9" t="str">
            <v>A</v>
          </cell>
        </row>
      </sheetData>
      <sheetData sheetId="18122">
        <row r="9">
          <cell r="A9" t="str">
            <v>A</v>
          </cell>
        </row>
      </sheetData>
      <sheetData sheetId="18123">
        <row r="9">
          <cell r="A9" t="str">
            <v>A</v>
          </cell>
        </row>
      </sheetData>
      <sheetData sheetId="18124">
        <row r="9">
          <cell r="A9" t="str">
            <v>A</v>
          </cell>
        </row>
      </sheetData>
      <sheetData sheetId="18125">
        <row r="9">
          <cell r="A9" t="str">
            <v>A</v>
          </cell>
        </row>
      </sheetData>
      <sheetData sheetId="18126">
        <row r="9">
          <cell r="A9" t="str">
            <v>A</v>
          </cell>
        </row>
      </sheetData>
      <sheetData sheetId="18127">
        <row r="9">
          <cell r="A9" t="str">
            <v>A</v>
          </cell>
        </row>
      </sheetData>
      <sheetData sheetId="18128">
        <row r="9">
          <cell r="A9" t="str">
            <v>A</v>
          </cell>
        </row>
      </sheetData>
      <sheetData sheetId="18129">
        <row r="9">
          <cell r="A9" t="str">
            <v>A</v>
          </cell>
        </row>
      </sheetData>
      <sheetData sheetId="18130">
        <row r="9">
          <cell r="A9" t="str">
            <v>A</v>
          </cell>
        </row>
      </sheetData>
      <sheetData sheetId="18131">
        <row r="9">
          <cell r="A9" t="str">
            <v>A</v>
          </cell>
        </row>
      </sheetData>
      <sheetData sheetId="18132">
        <row r="9">
          <cell r="A9" t="str">
            <v>A</v>
          </cell>
        </row>
      </sheetData>
      <sheetData sheetId="18133">
        <row r="9">
          <cell r="A9" t="str">
            <v>A</v>
          </cell>
        </row>
      </sheetData>
      <sheetData sheetId="18134">
        <row r="9">
          <cell r="A9" t="str">
            <v>A</v>
          </cell>
        </row>
      </sheetData>
      <sheetData sheetId="18135">
        <row r="9">
          <cell r="A9" t="str">
            <v>A</v>
          </cell>
        </row>
      </sheetData>
      <sheetData sheetId="18136">
        <row r="9">
          <cell r="A9" t="str">
            <v>A</v>
          </cell>
        </row>
      </sheetData>
      <sheetData sheetId="18137">
        <row r="9">
          <cell r="A9" t="str">
            <v>A</v>
          </cell>
        </row>
      </sheetData>
      <sheetData sheetId="18138">
        <row r="9">
          <cell r="A9" t="str">
            <v>A</v>
          </cell>
        </row>
      </sheetData>
      <sheetData sheetId="18139">
        <row r="9">
          <cell r="A9" t="str">
            <v>A</v>
          </cell>
        </row>
      </sheetData>
      <sheetData sheetId="18140">
        <row r="9">
          <cell r="A9" t="str">
            <v>A</v>
          </cell>
        </row>
      </sheetData>
      <sheetData sheetId="18141">
        <row r="9">
          <cell r="A9" t="str">
            <v>A</v>
          </cell>
        </row>
      </sheetData>
      <sheetData sheetId="18142">
        <row r="9">
          <cell r="A9" t="str">
            <v>A</v>
          </cell>
        </row>
      </sheetData>
      <sheetData sheetId="18143">
        <row r="9">
          <cell r="A9" t="str">
            <v>A</v>
          </cell>
        </row>
      </sheetData>
      <sheetData sheetId="18144">
        <row r="9">
          <cell r="A9" t="str">
            <v>A</v>
          </cell>
        </row>
      </sheetData>
      <sheetData sheetId="18145">
        <row r="9">
          <cell r="A9" t="str">
            <v>A</v>
          </cell>
        </row>
      </sheetData>
      <sheetData sheetId="18146">
        <row r="9">
          <cell r="A9" t="str">
            <v>A</v>
          </cell>
        </row>
      </sheetData>
      <sheetData sheetId="18147">
        <row r="9">
          <cell r="A9" t="str">
            <v>A</v>
          </cell>
        </row>
      </sheetData>
      <sheetData sheetId="18148">
        <row r="9">
          <cell r="A9" t="str">
            <v>A</v>
          </cell>
        </row>
      </sheetData>
      <sheetData sheetId="18149">
        <row r="9">
          <cell r="A9" t="str">
            <v>A</v>
          </cell>
        </row>
      </sheetData>
      <sheetData sheetId="18150">
        <row r="9">
          <cell r="A9" t="str">
            <v>A</v>
          </cell>
        </row>
      </sheetData>
      <sheetData sheetId="18151">
        <row r="9">
          <cell r="A9" t="str">
            <v>A</v>
          </cell>
        </row>
      </sheetData>
      <sheetData sheetId="18152">
        <row r="9">
          <cell r="A9" t="str">
            <v>A</v>
          </cell>
        </row>
      </sheetData>
      <sheetData sheetId="18153">
        <row r="9">
          <cell r="A9" t="str">
            <v>A</v>
          </cell>
        </row>
      </sheetData>
      <sheetData sheetId="18154">
        <row r="9">
          <cell r="A9" t="str">
            <v>A</v>
          </cell>
        </row>
      </sheetData>
      <sheetData sheetId="18155">
        <row r="9">
          <cell r="A9" t="str">
            <v>A</v>
          </cell>
        </row>
      </sheetData>
      <sheetData sheetId="18156">
        <row r="9">
          <cell r="A9" t="str">
            <v>A</v>
          </cell>
        </row>
      </sheetData>
      <sheetData sheetId="18157">
        <row r="9">
          <cell r="A9" t="str">
            <v>A</v>
          </cell>
        </row>
      </sheetData>
      <sheetData sheetId="18158">
        <row r="9">
          <cell r="A9" t="str">
            <v>A</v>
          </cell>
        </row>
      </sheetData>
      <sheetData sheetId="18159">
        <row r="9">
          <cell r="A9" t="str">
            <v>A</v>
          </cell>
        </row>
      </sheetData>
      <sheetData sheetId="18160">
        <row r="9">
          <cell r="A9" t="str">
            <v>A</v>
          </cell>
        </row>
      </sheetData>
      <sheetData sheetId="18161">
        <row r="9">
          <cell r="A9" t="str">
            <v>A</v>
          </cell>
        </row>
      </sheetData>
      <sheetData sheetId="18162">
        <row r="9">
          <cell r="A9" t="str">
            <v>A</v>
          </cell>
        </row>
      </sheetData>
      <sheetData sheetId="18163">
        <row r="9">
          <cell r="A9" t="str">
            <v>A</v>
          </cell>
        </row>
      </sheetData>
      <sheetData sheetId="18164">
        <row r="9">
          <cell r="A9" t="str">
            <v>A</v>
          </cell>
        </row>
      </sheetData>
      <sheetData sheetId="18165">
        <row r="9">
          <cell r="A9" t="str">
            <v>A</v>
          </cell>
        </row>
      </sheetData>
      <sheetData sheetId="18166">
        <row r="9">
          <cell r="A9" t="str">
            <v>A</v>
          </cell>
        </row>
      </sheetData>
      <sheetData sheetId="18167">
        <row r="9">
          <cell r="A9" t="str">
            <v>A</v>
          </cell>
        </row>
      </sheetData>
      <sheetData sheetId="18168">
        <row r="9">
          <cell r="A9" t="str">
            <v>A</v>
          </cell>
        </row>
      </sheetData>
      <sheetData sheetId="18169">
        <row r="9">
          <cell r="A9" t="str">
            <v>A</v>
          </cell>
        </row>
      </sheetData>
      <sheetData sheetId="18170">
        <row r="9">
          <cell r="A9" t="str">
            <v>A</v>
          </cell>
        </row>
      </sheetData>
      <sheetData sheetId="18171">
        <row r="9">
          <cell r="A9" t="str">
            <v>A</v>
          </cell>
        </row>
      </sheetData>
      <sheetData sheetId="18172">
        <row r="9">
          <cell r="A9" t="str">
            <v>A</v>
          </cell>
        </row>
      </sheetData>
      <sheetData sheetId="18173">
        <row r="9">
          <cell r="A9" t="str">
            <v>A</v>
          </cell>
        </row>
      </sheetData>
      <sheetData sheetId="18174">
        <row r="9">
          <cell r="A9" t="str">
            <v>A</v>
          </cell>
        </row>
      </sheetData>
      <sheetData sheetId="18175">
        <row r="9">
          <cell r="A9" t="str">
            <v>A</v>
          </cell>
        </row>
      </sheetData>
      <sheetData sheetId="18176">
        <row r="9">
          <cell r="A9" t="str">
            <v>A</v>
          </cell>
        </row>
      </sheetData>
      <sheetData sheetId="18177">
        <row r="9">
          <cell r="A9" t="str">
            <v>A</v>
          </cell>
        </row>
      </sheetData>
      <sheetData sheetId="18178">
        <row r="9">
          <cell r="A9" t="str">
            <v>A</v>
          </cell>
        </row>
      </sheetData>
      <sheetData sheetId="18179">
        <row r="9">
          <cell r="A9" t="str">
            <v>A</v>
          </cell>
        </row>
      </sheetData>
      <sheetData sheetId="18180">
        <row r="9">
          <cell r="A9" t="str">
            <v>A</v>
          </cell>
        </row>
      </sheetData>
      <sheetData sheetId="18181">
        <row r="9">
          <cell r="A9" t="str">
            <v>A</v>
          </cell>
        </row>
      </sheetData>
      <sheetData sheetId="18182">
        <row r="9">
          <cell r="A9" t="str">
            <v>A</v>
          </cell>
        </row>
      </sheetData>
      <sheetData sheetId="18183">
        <row r="9">
          <cell r="A9" t="str">
            <v>A</v>
          </cell>
        </row>
      </sheetData>
      <sheetData sheetId="18184">
        <row r="9">
          <cell r="A9" t="str">
            <v>A</v>
          </cell>
        </row>
      </sheetData>
      <sheetData sheetId="18185">
        <row r="9">
          <cell r="A9" t="str">
            <v>A</v>
          </cell>
        </row>
      </sheetData>
      <sheetData sheetId="18186">
        <row r="9">
          <cell r="A9" t="str">
            <v>A</v>
          </cell>
        </row>
      </sheetData>
      <sheetData sheetId="18187">
        <row r="9">
          <cell r="A9" t="str">
            <v>A</v>
          </cell>
        </row>
      </sheetData>
      <sheetData sheetId="18188">
        <row r="9">
          <cell r="A9" t="str">
            <v>A</v>
          </cell>
        </row>
      </sheetData>
      <sheetData sheetId="18189">
        <row r="9">
          <cell r="A9" t="str">
            <v>A</v>
          </cell>
        </row>
      </sheetData>
      <sheetData sheetId="18190">
        <row r="9">
          <cell r="A9" t="str">
            <v>A</v>
          </cell>
        </row>
      </sheetData>
      <sheetData sheetId="18191">
        <row r="9">
          <cell r="A9" t="str">
            <v>A</v>
          </cell>
        </row>
      </sheetData>
      <sheetData sheetId="18192">
        <row r="9">
          <cell r="A9" t="str">
            <v>A</v>
          </cell>
        </row>
      </sheetData>
      <sheetData sheetId="18193">
        <row r="9">
          <cell r="A9" t="str">
            <v>A</v>
          </cell>
        </row>
      </sheetData>
      <sheetData sheetId="18194">
        <row r="9">
          <cell r="A9" t="str">
            <v>A</v>
          </cell>
        </row>
      </sheetData>
      <sheetData sheetId="18195">
        <row r="9">
          <cell r="A9" t="str">
            <v>A</v>
          </cell>
        </row>
      </sheetData>
      <sheetData sheetId="18196">
        <row r="9">
          <cell r="A9" t="str">
            <v>A</v>
          </cell>
        </row>
      </sheetData>
      <sheetData sheetId="18197">
        <row r="9">
          <cell r="A9" t="str">
            <v>A</v>
          </cell>
        </row>
      </sheetData>
      <sheetData sheetId="18198">
        <row r="9">
          <cell r="A9" t="str">
            <v>A</v>
          </cell>
        </row>
      </sheetData>
      <sheetData sheetId="18199">
        <row r="9">
          <cell r="A9" t="str">
            <v>A</v>
          </cell>
        </row>
      </sheetData>
      <sheetData sheetId="18200">
        <row r="9">
          <cell r="A9" t="str">
            <v>A</v>
          </cell>
        </row>
      </sheetData>
      <sheetData sheetId="18201">
        <row r="9">
          <cell r="A9" t="str">
            <v>A</v>
          </cell>
        </row>
      </sheetData>
      <sheetData sheetId="18202">
        <row r="9">
          <cell r="A9" t="str">
            <v>A</v>
          </cell>
        </row>
      </sheetData>
      <sheetData sheetId="18203">
        <row r="9">
          <cell r="A9" t="str">
            <v>A</v>
          </cell>
        </row>
      </sheetData>
      <sheetData sheetId="18204">
        <row r="9">
          <cell r="A9" t="str">
            <v>A</v>
          </cell>
        </row>
      </sheetData>
      <sheetData sheetId="18205">
        <row r="9">
          <cell r="A9" t="str">
            <v>A</v>
          </cell>
        </row>
      </sheetData>
      <sheetData sheetId="18206">
        <row r="9">
          <cell r="A9" t="str">
            <v>A</v>
          </cell>
        </row>
      </sheetData>
      <sheetData sheetId="18207">
        <row r="9">
          <cell r="A9" t="str">
            <v>A</v>
          </cell>
        </row>
      </sheetData>
      <sheetData sheetId="18208">
        <row r="9">
          <cell r="A9" t="str">
            <v>A</v>
          </cell>
        </row>
      </sheetData>
      <sheetData sheetId="18209">
        <row r="9">
          <cell r="A9" t="str">
            <v>A</v>
          </cell>
        </row>
      </sheetData>
      <sheetData sheetId="18210">
        <row r="9">
          <cell r="A9" t="str">
            <v>A</v>
          </cell>
        </row>
      </sheetData>
      <sheetData sheetId="18211">
        <row r="9">
          <cell r="A9" t="str">
            <v>A</v>
          </cell>
        </row>
      </sheetData>
      <sheetData sheetId="18212">
        <row r="9">
          <cell r="A9" t="str">
            <v>A</v>
          </cell>
        </row>
      </sheetData>
      <sheetData sheetId="18213">
        <row r="9">
          <cell r="A9" t="str">
            <v>A</v>
          </cell>
        </row>
      </sheetData>
      <sheetData sheetId="18214">
        <row r="9">
          <cell r="A9" t="str">
            <v>A</v>
          </cell>
        </row>
      </sheetData>
      <sheetData sheetId="18215">
        <row r="9">
          <cell r="A9" t="str">
            <v>A</v>
          </cell>
        </row>
      </sheetData>
      <sheetData sheetId="18216">
        <row r="9">
          <cell r="A9" t="str">
            <v>A</v>
          </cell>
        </row>
      </sheetData>
      <sheetData sheetId="18217">
        <row r="9">
          <cell r="A9" t="str">
            <v>A</v>
          </cell>
        </row>
      </sheetData>
      <sheetData sheetId="18218">
        <row r="9">
          <cell r="A9" t="str">
            <v>A</v>
          </cell>
        </row>
      </sheetData>
      <sheetData sheetId="18219">
        <row r="9">
          <cell r="A9" t="str">
            <v>A</v>
          </cell>
        </row>
      </sheetData>
      <sheetData sheetId="18220">
        <row r="9">
          <cell r="A9" t="str">
            <v>A</v>
          </cell>
        </row>
      </sheetData>
      <sheetData sheetId="18221">
        <row r="9">
          <cell r="A9" t="str">
            <v>A</v>
          </cell>
        </row>
      </sheetData>
      <sheetData sheetId="18222">
        <row r="9">
          <cell r="A9" t="str">
            <v>A</v>
          </cell>
        </row>
      </sheetData>
      <sheetData sheetId="18223">
        <row r="9">
          <cell r="A9" t="str">
            <v>A</v>
          </cell>
        </row>
      </sheetData>
      <sheetData sheetId="18224">
        <row r="9">
          <cell r="A9" t="str">
            <v>A</v>
          </cell>
        </row>
      </sheetData>
      <sheetData sheetId="18225">
        <row r="9">
          <cell r="A9" t="str">
            <v>A</v>
          </cell>
        </row>
      </sheetData>
      <sheetData sheetId="18226">
        <row r="9">
          <cell r="A9" t="str">
            <v>A</v>
          </cell>
        </row>
      </sheetData>
      <sheetData sheetId="18227">
        <row r="9">
          <cell r="A9" t="str">
            <v>A</v>
          </cell>
        </row>
      </sheetData>
      <sheetData sheetId="18228">
        <row r="9">
          <cell r="A9" t="str">
            <v>A</v>
          </cell>
        </row>
      </sheetData>
      <sheetData sheetId="18229">
        <row r="9">
          <cell r="A9" t="str">
            <v>A</v>
          </cell>
        </row>
      </sheetData>
      <sheetData sheetId="18230">
        <row r="9">
          <cell r="A9" t="str">
            <v>A</v>
          </cell>
        </row>
      </sheetData>
      <sheetData sheetId="18231">
        <row r="9">
          <cell r="A9" t="str">
            <v>A</v>
          </cell>
        </row>
      </sheetData>
      <sheetData sheetId="18232">
        <row r="9">
          <cell r="A9" t="str">
            <v>A</v>
          </cell>
        </row>
      </sheetData>
      <sheetData sheetId="18233">
        <row r="9">
          <cell r="A9" t="str">
            <v>A</v>
          </cell>
        </row>
      </sheetData>
      <sheetData sheetId="18234">
        <row r="9">
          <cell r="A9" t="str">
            <v>A</v>
          </cell>
        </row>
      </sheetData>
      <sheetData sheetId="18235">
        <row r="9">
          <cell r="A9" t="str">
            <v>A</v>
          </cell>
        </row>
      </sheetData>
      <sheetData sheetId="18236" refreshError="1"/>
      <sheetData sheetId="18237" refreshError="1"/>
      <sheetData sheetId="18238" refreshError="1"/>
      <sheetData sheetId="18239" refreshError="1"/>
      <sheetData sheetId="18240" refreshError="1"/>
      <sheetData sheetId="18241" refreshError="1"/>
      <sheetData sheetId="18242"/>
      <sheetData sheetId="18243" refreshError="1"/>
      <sheetData sheetId="18244" refreshError="1"/>
      <sheetData sheetId="18245" refreshError="1"/>
      <sheetData sheetId="18246" refreshError="1"/>
      <sheetData sheetId="18247" refreshError="1"/>
      <sheetData sheetId="18248" refreshError="1"/>
      <sheetData sheetId="18249">
        <row r="9">
          <cell r="A9" t="str">
            <v>A</v>
          </cell>
        </row>
      </sheetData>
      <sheetData sheetId="18250">
        <row r="9">
          <cell r="A9" t="str">
            <v>A</v>
          </cell>
        </row>
      </sheetData>
      <sheetData sheetId="18251">
        <row r="9">
          <cell r="A9" t="str">
            <v>A</v>
          </cell>
        </row>
      </sheetData>
      <sheetData sheetId="18252">
        <row r="9">
          <cell r="A9" t="str">
            <v>A</v>
          </cell>
        </row>
      </sheetData>
      <sheetData sheetId="18253">
        <row r="9">
          <cell r="A9" t="str">
            <v>A</v>
          </cell>
        </row>
      </sheetData>
      <sheetData sheetId="18254">
        <row r="9">
          <cell r="A9" t="str">
            <v>A</v>
          </cell>
        </row>
      </sheetData>
      <sheetData sheetId="18255">
        <row r="9">
          <cell r="A9" t="str">
            <v>A</v>
          </cell>
        </row>
      </sheetData>
      <sheetData sheetId="18256">
        <row r="9">
          <cell r="A9" t="str">
            <v>A</v>
          </cell>
        </row>
      </sheetData>
      <sheetData sheetId="18257">
        <row r="9">
          <cell r="A9" t="str">
            <v>A</v>
          </cell>
        </row>
      </sheetData>
      <sheetData sheetId="18258">
        <row r="9">
          <cell r="A9" t="str">
            <v>A</v>
          </cell>
        </row>
      </sheetData>
      <sheetData sheetId="18259">
        <row r="9">
          <cell r="A9" t="str">
            <v>A</v>
          </cell>
        </row>
      </sheetData>
      <sheetData sheetId="18260">
        <row r="9">
          <cell r="A9" t="str">
            <v>A</v>
          </cell>
        </row>
      </sheetData>
      <sheetData sheetId="18261" refreshError="1"/>
      <sheetData sheetId="18262" refreshError="1"/>
      <sheetData sheetId="18263" refreshError="1"/>
      <sheetData sheetId="18264" refreshError="1"/>
      <sheetData sheetId="18265" refreshError="1"/>
      <sheetData sheetId="18266" refreshError="1"/>
      <sheetData sheetId="18267" refreshError="1"/>
      <sheetData sheetId="18268" refreshError="1"/>
      <sheetData sheetId="18269" refreshError="1"/>
      <sheetData sheetId="18270" refreshError="1"/>
      <sheetData sheetId="18271" refreshError="1"/>
      <sheetData sheetId="18272" refreshError="1"/>
      <sheetData sheetId="18273" refreshError="1"/>
      <sheetData sheetId="18274" refreshError="1"/>
      <sheetData sheetId="18275" refreshError="1"/>
      <sheetData sheetId="18276" refreshError="1"/>
      <sheetData sheetId="18277" refreshError="1"/>
      <sheetData sheetId="18278" refreshError="1"/>
      <sheetData sheetId="18279" refreshError="1"/>
      <sheetData sheetId="18280" refreshError="1"/>
      <sheetData sheetId="18281" refreshError="1"/>
      <sheetData sheetId="18282" refreshError="1"/>
      <sheetData sheetId="18283" refreshError="1"/>
      <sheetData sheetId="18284" refreshError="1"/>
      <sheetData sheetId="18285" refreshError="1"/>
      <sheetData sheetId="18286" refreshError="1"/>
      <sheetData sheetId="18287" refreshError="1"/>
      <sheetData sheetId="18288" refreshError="1"/>
      <sheetData sheetId="18289" refreshError="1"/>
      <sheetData sheetId="18290" refreshError="1"/>
      <sheetData sheetId="18291" refreshError="1"/>
      <sheetData sheetId="18292" refreshError="1"/>
      <sheetData sheetId="18293" refreshError="1"/>
      <sheetData sheetId="18294" refreshError="1"/>
      <sheetData sheetId="18295" refreshError="1"/>
      <sheetData sheetId="18296" refreshError="1"/>
      <sheetData sheetId="18297" refreshError="1"/>
      <sheetData sheetId="18298" refreshError="1"/>
      <sheetData sheetId="18299" refreshError="1"/>
      <sheetData sheetId="18300" refreshError="1"/>
      <sheetData sheetId="18301" refreshError="1"/>
      <sheetData sheetId="18302"/>
      <sheetData sheetId="18303">
        <row r="9">
          <cell r="A9" t="str">
            <v>A</v>
          </cell>
        </row>
      </sheetData>
      <sheetData sheetId="18304"/>
      <sheetData sheetId="18305">
        <row r="9">
          <cell r="A9" t="str">
            <v>A</v>
          </cell>
        </row>
      </sheetData>
      <sheetData sheetId="18306">
        <row r="9">
          <cell r="A9" t="str">
            <v>A</v>
          </cell>
        </row>
      </sheetData>
      <sheetData sheetId="18307">
        <row r="9">
          <cell r="A9" t="str">
            <v>A</v>
          </cell>
        </row>
      </sheetData>
      <sheetData sheetId="18308">
        <row r="9">
          <cell r="A9" t="str">
            <v>A</v>
          </cell>
        </row>
      </sheetData>
      <sheetData sheetId="18309">
        <row r="9">
          <cell r="A9" t="str">
            <v>A</v>
          </cell>
        </row>
      </sheetData>
      <sheetData sheetId="18310">
        <row r="9">
          <cell r="A9" t="str">
            <v>A</v>
          </cell>
        </row>
      </sheetData>
      <sheetData sheetId="18311">
        <row r="9">
          <cell r="A9" t="str">
            <v>A</v>
          </cell>
        </row>
      </sheetData>
      <sheetData sheetId="18312">
        <row r="9">
          <cell r="A9" t="str">
            <v>A</v>
          </cell>
        </row>
      </sheetData>
      <sheetData sheetId="18313">
        <row r="9">
          <cell r="A9" t="str">
            <v>A</v>
          </cell>
        </row>
      </sheetData>
      <sheetData sheetId="18314">
        <row r="9">
          <cell r="A9" t="str">
            <v>A</v>
          </cell>
        </row>
      </sheetData>
      <sheetData sheetId="18315">
        <row r="9">
          <cell r="A9" t="str">
            <v>A</v>
          </cell>
        </row>
      </sheetData>
      <sheetData sheetId="18316">
        <row r="9">
          <cell r="A9" t="str">
            <v>A</v>
          </cell>
        </row>
      </sheetData>
      <sheetData sheetId="18317">
        <row r="9">
          <cell r="A9" t="str">
            <v>A</v>
          </cell>
        </row>
      </sheetData>
      <sheetData sheetId="18318">
        <row r="9">
          <cell r="A9" t="str">
            <v>A</v>
          </cell>
        </row>
      </sheetData>
      <sheetData sheetId="18319">
        <row r="9">
          <cell r="A9" t="str">
            <v>A</v>
          </cell>
        </row>
      </sheetData>
      <sheetData sheetId="18320">
        <row r="9">
          <cell r="A9" t="str">
            <v>A</v>
          </cell>
        </row>
      </sheetData>
      <sheetData sheetId="18321">
        <row r="9">
          <cell r="A9" t="str">
            <v>A</v>
          </cell>
        </row>
      </sheetData>
      <sheetData sheetId="18322">
        <row r="9">
          <cell r="A9" t="str">
            <v>A</v>
          </cell>
        </row>
      </sheetData>
      <sheetData sheetId="18323">
        <row r="9">
          <cell r="A9" t="str">
            <v>A</v>
          </cell>
        </row>
      </sheetData>
      <sheetData sheetId="18324">
        <row r="9">
          <cell r="A9" t="str">
            <v>A</v>
          </cell>
        </row>
      </sheetData>
      <sheetData sheetId="18325">
        <row r="9">
          <cell r="A9" t="str">
            <v>A</v>
          </cell>
        </row>
      </sheetData>
      <sheetData sheetId="18326">
        <row r="9">
          <cell r="A9" t="str">
            <v>A</v>
          </cell>
        </row>
      </sheetData>
      <sheetData sheetId="18327" refreshError="1"/>
      <sheetData sheetId="18328" refreshError="1"/>
      <sheetData sheetId="18329" refreshError="1"/>
      <sheetData sheetId="18330" refreshError="1"/>
      <sheetData sheetId="18331" refreshError="1"/>
      <sheetData sheetId="18332" refreshError="1"/>
      <sheetData sheetId="18333" refreshError="1"/>
      <sheetData sheetId="18334">
        <row r="9">
          <cell r="A9" t="str">
            <v>A</v>
          </cell>
        </row>
      </sheetData>
      <sheetData sheetId="18335">
        <row r="9">
          <cell r="A9" t="str">
            <v>A</v>
          </cell>
        </row>
      </sheetData>
      <sheetData sheetId="18336">
        <row r="9">
          <cell r="A9" t="str">
            <v>A</v>
          </cell>
        </row>
      </sheetData>
      <sheetData sheetId="18337">
        <row r="9">
          <cell r="A9" t="str">
            <v>A</v>
          </cell>
        </row>
      </sheetData>
      <sheetData sheetId="18338">
        <row r="9">
          <cell r="A9" t="str">
            <v>A</v>
          </cell>
        </row>
      </sheetData>
      <sheetData sheetId="18339">
        <row r="9">
          <cell r="A9" t="str">
            <v>A</v>
          </cell>
        </row>
      </sheetData>
      <sheetData sheetId="18340">
        <row r="9">
          <cell r="A9" t="str">
            <v>A</v>
          </cell>
        </row>
      </sheetData>
      <sheetData sheetId="18341">
        <row r="9">
          <cell r="A9" t="str">
            <v>A</v>
          </cell>
        </row>
      </sheetData>
      <sheetData sheetId="18342">
        <row r="9">
          <cell r="A9" t="str">
            <v>A</v>
          </cell>
        </row>
      </sheetData>
      <sheetData sheetId="18343">
        <row r="9">
          <cell r="A9" t="str">
            <v>A</v>
          </cell>
        </row>
      </sheetData>
      <sheetData sheetId="18344">
        <row r="9">
          <cell r="A9" t="str">
            <v>A</v>
          </cell>
        </row>
      </sheetData>
      <sheetData sheetId="18345">
        <row r="9">
          <cell r="A9" t="str">
            <v>A</v>
          </cell>
        </row>
      </sheetData>
      <sheetData sheetId="18346">
        <row r="9">
          <cell r="A9" t="str">
            <v>A</v>
          </cell>
        </row>
      </sheetData>
      <sheetData sheetId="18347">
        <row r="9">
          <cell r="A9" t="str">
            <v>A</v>
          </cell>
        </row>
      </sheetData>
      <sheetData sheetId="18348">
        <row r="9">
          <cell r="A9" t="str">
            <v>A</v>
          </cell>
        </row>
      </sheetData>
      <sheetData sheetId="18349">
        <row r="9">
          <cell r="A9" t="str">
            <v>A</v>
          </cell>
        </row>
      </sheetData>
      <sheetData sheetId="18350">
        <row r="9">
          <cell r="A9" t="str">
            <v>A</v>
          </cell>
        </row>
      </sheetData>
      <sheetData sheetId="18351" refreshError="1"/>
      <sheetData sheetId="18352">
        <row r="9">
          <cell r="A9" t="str">
            <v>A</v>
          </cell>
        </row>
      </sheetData>
      <sheetData sheetId="18353">
        <row r="9">
          <cell r="A9" t="str">
            <v>A</v>
          </cell>
        </row>
      </sheetData>
      <sheetData sheetId="18354">
        <row r="9">
          <cell r="A9" t="str">
            <v>A</v>
          </cell>
        </row>
      </sheetData>
      <sheetData sheetId="18355">
        <row r="9">
          <cell r="A9" t="str">
            <v>A</v>
          </cell>
        </row>
      </sheetData>
      <sheetData sheetId="18356">
        <row r="9">
          <cell r="A9" t="str">
            <v>A</v>
          </cell>
        </row>
      </sheetData>
      <sheetData sheetId="18357">
        <row r="9">
          <cell r="A9" t="str">
            <v>A</v>
          </cell>
        </row>
      </sheetData>
      <sheetData sheetId="18358">
        <row r="9">
          <cell r="A9" t="str">
            <v>A</v>
          </cell>
        </row>
      </sheetData>
      <sheetData sheetId="18359">
        <row r="9">
          <cell r="A9" t="str">
            <v>A</v>
          </cell>
        </row>
      </sheetData>
      <sheetData sheetId="18360">
        <row r="9">
          <cell r="A9" t="str">
            <v>A</v>
          </cell>
        </row>
      </sheetData>
      <sheetData sheetId="18361">
        <row r="9">
          <cell r="A9" t="str">
            <v>A</v>
          </cell>
        </row>
      </sheetData>
      <sheetData sheetId="18362">
        <row r="9">
          <cell r="A9" t="str">
            <v>A</v>
          </cell>
        </row>
      </sheetData>
      <sheetData sheetId="18363">
        <row r="9">
          <cell r="A9" t="str">
            <v>A</v>
          </cell>
        </row>
      </sheetData>
      <sheetData sheetId="18364" refreshError="1"/>
      <sheetData sheetId="18365">
        <row r="9">
          <cell r="A9" t="str">
            <v>A</v>
          </cell>
        </row>
      </sheetData>
      <sheetData sheetId="18366">
        <row r="9">
          <cell r="A9" t="str">
            <v>A</v>
          </cell>
        </row>
      </sheetData>
      <sheetData sheetId="18367">
        <row r="9">
          <cell r="A9" t="str">
            <v>A</v>
          </cell>
        </row>
      </sheetData>
      <sheetData sheetId="18368">
        <row r="9">
          <cell r="A9" t="str">
            <v>A</v>
          </cell>
        </row>
      </sheetData>
      <sheetData sheetId="18369">
        <row r="9">
          <cell r="A9" t="str">
            <v>A</v>
          </cell>
        </row>
      </sheetData>
      <sheetData sheetId="18370">
        <row r="9">
          <cell r="A9" t="str">
            <v>A</v>
          </cell>
        </row>
      </sheetData>
      <sheetData sheetId="18371">
        <row r="9">
          <cell r="A9" t="str">
            <v>A</v>
          </cell>
        </row>
      </sheetData>
      <sheetData sheetId="18372">
        <row r="9">
          <cell r="A9" t="str">
            <v>A</v>
          </cell>
        </row>
      </sheetData>
      <sheetData sheetId="18373">
        <row r="9">
          <cell r="A9" t="str">
            <v>A</v>
          </cell>
        </row>
      </sheetData>
      <sheetData sheetId="18374">
        <row r="9">
          <cell r="A9" t="str">
            <v>A</v>
          </cell>
        </row>
      </sheetData>
      <sheetData sheetId="18375">
        <row r="9">
          <cell r="A9" t="str">
            <v>A</v>
          </cell>
        </row>
      </sheetData>
      <sheetData sheetId="18376">
        <row r="9">
          <cell r="A9" t="str">
            <v>A</v>
          </cell>
        </row>
      </sheetData>
      <sheetData sheetId="18377">
        <row r="9">
          <cell r="A9" t="str">
            <v>A</v>
          </cell>
        </row>
      </sheetData>
      <sheetData sheetId="18378">
        <row r="9">
          <cell r="A9" t="str">
            <v>A</v>
          </cell>
        </row>
      </sheetData>
      <sheetData sheetId="18379">
        <row r="9">
          <cell r="A9" t="str">
            <v>A</v>
          </cell>
        </row>
      </sheetData>
      <sheetData sheetId="18380">
        <row r="9">
          <cell r="A9" t="str">
            <v>A</v>
          </cell>
        </row>
      </sheetData>
      <sheetData sheetId="18381">
        <row r="9">
          <cell r="A9" t="str">
            <v>A</v>
          </cell>
        </row>
      </sheetData>
      <sheetData sheetId="18382">
        <row r="9">
          <cell r="A9" t="str">
            <v>A</v>
          </cell>
        </row>
      </sheetData>
      <sheetData sheetId="18383">
        <row r="9">
          <cell r="A9" t="str">
            <v>A</v>
          </cell>
        </row>
      </sheetData>
      <sheetData sheetId="18384">
        <row r="9">
          <cell r="A9" t="str">
            <v>A</v>
          </cell>
        </row>
      </sheetData>
      <sheetData sheetId="18385">
        <row r="9">
          <cell r="A9" t="str">
            <v>A</v>
          </cell>
        </row>
      </sheetData>
      <sheetData sheetId="18386">
        <row r="9">
          <cell r="A9" t="str">
            <v>A</v>
          </cell>
        </row>
      </sheetData>
      <sheetData sheetId="18387">
        <row r="9">
          <cell r="A9" t="str">
            <v>A</v>
          </cell>
        </row>
      </sheetData>
      <sheetData sheetId="18388">
        <row r="9">
          <cell r="A9" t="str">
            <v>A</v>
          </cell>
        </row>
      </sheetData>
      <sheetData sheetId="18389">
        <row r="9">
          <cell r="A9" t="str">
            <v>A</v>
          </cell>
        </row>
      </sheetData>
      <sheetData sheetId="18390">
        <row r="9">
          <cell r="A9" t="str">
            <v>A</v>
          </cell>
        </row>
      </sheetData>
      <sheetData sheetId="18391">
        <row r="9">
          <cell r="A9" t="str">
            <v>A</v>
          </cell>
        </row>
      </sheetData>
      <sheetData sheetId="18392">
        <row r="9">
          <cell r="A9" t="str">
            <v>A</v>
          </cell>
        </row>
      </sheetData>
      <sheetData sheetId="18393">
        <row r="9">
          <cell r="A9" t="str">
            <v>A</v>
          </cell>
        </row>
      </sheetData>
      <sheetData sheetId="18394">
        <row r="9">
          <cell r="A9" t="str">
            <v>A</v>
          </cell>
        </row>
      </sheetData>
      <sheetData sheetId="18395">
        <row r="9">
          <cell r="A9" t="str">
            <v>A</v>
          </cell>
        </row>
      </sheetData>
      <sheetData sheetId="18396">
        <row r="9">
          <cell r="A9" t="str">
            <v>A</v>
          </cell>
        </row>
      </sheetData>
      <sheetData sheetId="18397">
        <row r="9">
          <cell r="A9" t="str">
            <v>A</v>
          </cell>
        </row>
      </sheetData>
      <sheetData sheetId="18398">
        <row r="9">
          <cell r="A9" t="str">
            <v>A</v>
          </cell>
        </row>
      </sheetData>
      <sheetData sheetId="18399">
        <row r="9">
          <cell r="A9" t="str">
            <v>A</v>
          </cell>
        </row>
      </sheetData>
      <sheetData sheetId="18400">
        <row r="9">
          <cell r="A9" t="str">
            <v>A</v>
          </cell>
        </row>
      </sheetData>
      <sheetData sheetId="18401">
        <row r="9">
          <cell r="A9" t="str">
            <v>A</v>
          </cell>
        </row>
      </sheetData>
      <sheetData sheetId="18402">
        <row r="9">
          <cell r="A9" t="str">
            <v>A</v>
          </cell>
        </row>
      </sheetData>
      <sheetData sheetId="18403">
        <row r="9">
          <cell r="A9" t="str">
            <v>A</v>
          </cell>
        </row>
      </sheetData>
      <sheetData sheetId="18404">
        <row r="9">
          <cell r="A9" t="str">
            <v>A</v>
          </cell>
        </row>
      </sheetData>
      <sheetData sheetId="18405">
        <row r="9">
          <cell r="A9" t="str">
            <v>A</v>
          </cell>
        </row>
      </sheetData>
      <sheetData sheetId="18406">
        <row r="9">
          <cell r="A9" t="str">
            <v>A</v>
          </cell>
        </row>
      </sheetData>
      <sheetData sheetId="18407">
        <row r="9">
          <cell r="A9" t="str">
            <v>A</v>
          </cell>
        </row>
      </sheetData>
      <sheetData sheetId="18408">
        <row r="9">
          <cell r="A9" t="str">
            <v>A</v>
          </cell>
        </row>
      </sheetData>
      <sheetData sheetId="18409">
        <row r="9">
          <cell r="A9" t="str">
            <v>A</v>
          </cell>
        </row>
      </sheetData>
      <sheetData sheetId="18410">
        <row r="9">
          <cell r="A9" t="str">
            <v>A</v>
          </cell>
        </row>
      </sheetData>
      <sheetData sheetId="18411">
        <row r="9">
          <cell r="A9" t="str">
            <v>A</v>
          </cell>
        </row>
      </sheetData>
      <sheetData sheetId="18412">
        <row r="9">
          <cell r="A9" t="str">
            <v>A</v>
          </cell>
        </row>
      </sheetData>
      <sheetData sheetId="18413">
        <row r="9">
          <cell r="A9" t="str">
            <v>A</v>
          </cell>
        </row>
      </sheetData>
      <sheetData sheetId="18414">
        <row r="9">
          <cell r="A9" t="str">
            <v>A</v>
          </cell>
        </row>
      </sheetData>
      <sheetData sheetId="18415">
        <row r="9">
          <cell r="A9" t="str">
            <v>A</v>
          </cell>
        </row>
      </sheetData>
      <sheetData sheetId="18416">
        <row r="9">
          <cell r="A9" t="str">
            <v>A</v>
          </cell>
        </row>
      </sheetData>
      <sheetData sheetId="18417">
        <row r="9">
          <cell r="A9" t="str">
            <v>A</v>
          </cell>
        </row>
      </sheetData>
      <sheetData sheetId="18418">
        <row r="9">
          <cell r="A9" t="str">
            <v>A</v>
          </cell>
        </row>
      </sheetData>
      <sheetData sheetId="18419">
        <row r="9">
          <cell r="A9" t="str">
            <v>A</v>
          </cell>
        </row>
      </sheetData>
      <sheetData sheetId="18420">
        <row r="9">
          <cell r="A9" t="str">
            <v>A</v>
          </cell>
        </row>
      </sheetData>
      <sheetData sheetId="18421">
        <row r="9">
          <cell r="A9" t="str">
            <v>A</v>
          </cell>
        </row>
      </sheetData>
      <sheetData sheetId="18422">
        <row r="9">
          <cell r="A9" t="str">
            <v>A</v>
          </cell>
        </row>
      </sheetData>
      <sheetData sheetId="18423">
        <row r="9">
          <cell r="A9" t="str">
            <v>A</v>
          </cell>
        </row>
      </sheetData>
      <sheetData sheetId="18424">
        <row r="9">
          <cell r="A9" t="str">
            <v>A</v>
          </cell>
        </row>
      </sheetData>
      <sheetData sheetId="18425">
        <row r="9">
          <cell r="A9" t="str">
            <v>A</v>
          </cell>
        </row>
      </sheetData>
      <sheetData sheetId="18426">
        <row r="9">
          <cell r="A9" t="str">
            <v>A</v>
          </cell>
        </row>
      </sheetData>
      <sheetData sheetId="18427">
        <row r="9">
          <cell r="A9" t="str">
            <v>A</v>
          </cell>
        </row>
      </sheetData>
      <sheetData sheetId="18428">
        <row r="9">
          <cell r="A9" t="str">
            <v>A</v>
          </cell>
        </row>
      </sheetData>
      <sheetData sheetId="18429">
        <row r="9">
          <cell r="A9" t="str">
            <v>A</v>
          </cell>
        </row>
      </sheetData>
      <sheetData sheetId="18430">
        <row r="9">
          <cell r="A9" t="str">
            <v>A</v>
          </cell>
        </row>
      </sheetData>
      <sheetData sheetId="18431">
        <row r="9">
          <cell r="A9" t="str">
            <v>A</v>
          </cell>
        </row>
      </sheetData>
      <sheetData sheetId="18432">
        <row r="9">
          <cell r="A9" t="str">
            <v>A</v>
          </cell>
        </row>
      </sheetData>
      <sheetData sheetId="18433">
        <row r="9">
          <cell r="A9" t="str">
            <v>A</v>
          </cell>
        </row>
      </sheetData>
      <sheetData sheetId="18434">
        <row r="9">
          <cell r="A9" t="str">
            <v>A</v>
          </cell>
        </row>
      </sheetData>
      <sheetData sheetId="18435">
        <row r="9">
          <cell r="A9" t="str">
            <v>A</v>
          </cell>
        </row>
      </sheetData>
      <sheetData sheetId="18436">
        <row r="9">
          <cell r="A9" t="str">
            <v>A</v>
          </cell>
        </row>
      </sheetData>
      <sheetData sheetId="18437">
        <row r="9">
          <cell r="A9" t="str">
            <v>A</v>
          </cell>
        </row>
      </sheetData>
      <sheetData sheetId="18438">
        <row r="9">
          <cell r="A9" t="str">
            <v>A</v>
          </cell>
        </row>
      </sheetData>
      <sheetData sheetId="18439">
        <row r="9">
          <cell r="A9" t="str">
            <v>A</v>
          </cell>
        </row>
      </sheetData>
      <sheetData sheetId="18440">
        <row r="9">
          <cell r="A9" t="str">
            <v>A</v>
          </cell>
        </row>
      </sheetData>
      <sheetData sheetId="18441">
        <row r="9">
          <cell r="A9" t="str">
            <v>A</v>
          </cell>
        </row>
      </sheetData>
      <sheetData sheetId="18442">
        <row r="9">
          <cell r="A9" t="str">
            <v>A</v>
          </cell>
        </row>
      </sheetData>
      <sheetData sheetId="18443">
        <row r="9">
          <cell r="A9" t="str">
            <v>A</v>
          </cell>
        </row>
      </sheetData>
      <sheetData sheetId="18444">
        <row r="9">
          <cell r="A9" t="str">
            <v>A</v>
          </cell>
        </row>
      </sheetData>
      <sheetData sheetId="18445">
        <row r="9">
          <cell r="A9" t="str">
            <v>A</v>
          </cell>
        </row>
      </sheetData>
      <sheetData sheetId="18446">
        <row r="9">
          <cell r="A9" t="str">
            <v>A</v>
          </cell>
        </row>
      </sheetData>
      <sheetData sheetId="18447">
        <row r="9">
          <cell r="A9" t="str">
            <v>A</v>
          </cell>
        </row>
      </sheetData>
      <sheetData sheetId="18448">
        <row r="9">
          <cell r="A9" t="str">
            <v>A</v>
          </cell>
        </row>
      </sheetData>
      <sheetData sheetId="18449">
        <row r="9">
          <cell r="A9" t="str">
            <v>A</v>
          </cell>
        </row>
      </sheetData>
      <sheetData sheetId="18450">
        <row r="9">
          <cell r="A9" t="str">
            <v>A</v>
          </cell>
        </row>
      </sheetData>
      <sheetData sheetId="18451">
        <row r="9">
          <cell r="A9" t="str">
            <v>A</v>
          </cell>
        </row>
      </sheetData>
      <sheetData sheetId="18452">
        <row r="9">
          <cell r="A9" t="str">
            <v>A</v>
          </cell>
        </row>
      </sheetData>
      <sheetData sheetId="18453">
        <row r="9">
          <cell r="A9" t="str">
            <v>A</v>
          </cell>
        </row>
      </sheetData>
      <sheetData sheetId="18454">
        <row r="9">
          <cell r="A9" t="str">
            <v>A</v>
          </cell>
        </row>
      </sheetData>
      <sheetData sheetId="18455">
        <row r="9">
          <cell r="A9" t="str">
            <v>A</v>
          </cell>
        </row>
      </sheetData>
      <sheetData sheetId="18456">
        <row r="9">
          <cell r="A9" t="str">
            <v>A</v>
          </cell>
        </row>
      </sheetData>
      <sheetData sheetId="18457">
        <row r="9">
          <cell r="A9" t="str">
            <v>A</v>
          </cell>
        </row>
      </sheetData>
      <sheetData sheetId="18458">
        <row r="9">
          <cell r="A9" t="str">
            <v>A</v>
          </cell>
        </row>
      </sheetData>
      <sheetData sheetId="18459">
        <row r="9">
          <cell r="A9" t="str">
            <v>A</v>
          </cell>
        </row>
      </sheetData>
      <sheetData sheetId="18460">
        <row r="9">
          <cell r="A9" t="str">
            <v>A</v>
          </cell>
        </row>
      </sheetData>
      <sheetData sheetId="18461">
        <row r="9">
          <cell r="A9" t="str">
            <v>A</v>
          </cell>
        </row>
      </sheetData>
      <sheetData sheetId="18462">
        <row r="9">
          <cell r="A9" t="str">
            <v>A</v>
          </cell>
        </row>
      </sheetData>
      <sheetData sheetId="18463">
        <row r="9">
          <cell r="A9" t="str">
            <v>A</v>
          </cell>
        </row>
      </sheetData>
      <sheetData sheetId="18464">
        <row r="9">
          <cell r="A9" t="str">
            <v>A</v>
          </cell>
        </row>
      </sheetData>
      <sheetData sheetId="18465">
        <row r="9">
          <cell r="A9" t="str">
            <v>A</v>
          </cell>
        </row>
      </sheetData>
      <sheetData sheetId="18466">
        <row r="9">
          <cell r="A9" t="str">
            <v>A</v>
          </cell>
        </row>
      </sheetData>
      <sheetData sheetId="18467">
        <row r="9">
          <cell r="A9" t="str">
            <v>A</v>
          </cell>
        </row>
      </sheetData>
      <sheetData sheetId="18468">
        <row r="9">
          <cell r="A9" t="str">
            <v>A</v>
          </cell>
        </row>
      </sheetData>
      <sheetData sheetId="18469">
        <row r="9">
          <cell r="A9" t="str">
            <v>A</v>
          </cell>
        </row>
      </sheetData>
      <sheetData sheetId="18470">
        <row r="9">
          <cell r="A9" t="str">
            <v>A</v>
          </cell>
        </row>
      </sheetData>
      <sheetData sheetId="18471">
        <row r="9">
          <cell r="A9" t="str">
            <v>A</v>
          </cell>
        </row>
      </sheetData>
      <sheetData sheetId="18472">
        <row r="9">
          <cell r="A9" t="str">
            <v>A</v>
          </cell>
        </row>
      </sheetData>
      <sheetData sheetId="18473">
        <row r="9">
          <cell r="A9" t="str">
            <v>A</v>
          </cell>
        </row>
      </sheetData>
      <sheetData sheetId="18474">
        <row r="9">
          <cell r="A9" t="str">
            <v>A</v>
          </cell>
        </row>
      </sheetData>
      <sheetData sheetId="18475">
        <row r="9">
          <cell r="A9" t="str">
            <v>A</v>
          </cell>
        </row>
      </sheetData>
      <sheetData sheetId="18476">
        <row r="9">
          <cell r="A9" t="str">
            <v>A</v>
          </cell>
        </row>
      </sheetData>
      <sheetData sheetId="18477">
        <row r="9">
          <cell r="A9" t="str">
            <v>A</v>
          </cell>
        </row>
      </sheetData>
      <sheetData sheetId="18478">
        <row r="9">
          <cell r="A9" t="str">
            <v>A</v>
          </cell>
        </row>
      </sheetData>
      <sheetData sheetId="18479">
        <row r="9">
          <cell r="A9" t="str">
            <v>A</v>
          </cell>
        </row>
      </sheetData>
      <sheetData sheetId="18480">
        <row r="9">
          <cell r="A9" t="str">
            <v>A</v>
          </cell>
        </row>
      </sheetData>
      <sheetData sheetId="18481">
        <row r="9">
          <cell r="A9" t="str">
            <v>A</v>
          </cell>
        </row>
      </sheetData>
      <sheetData sheetId="18482">
        <row r="9">
          <cell r="A9" t="str">
            <v>A</v>
          </cell>
        </row>
      </sheetData>
      <sheetData sheetId="18483">
        <row r="9">
          <cell r="A9" t="str">
            <v>A</v>
          </cell>
        </row>
      </sheetData>
      <sheetData sheetId="18484">
        <row r="9">
          <cell r="A9" t="str">
            <v>A</v>
          </cell>
        </row>
      </sheetData>
      <sheetData sheetId="18485">
        <row r="9">
          <cell r="A9" t="str">
            <v>A</v>
          </cell>
        </row>
      </sheetData>
      <sheetData sheetId="18486">
        <row r="9">
          <cell r="A9" t="str">
            <v>A</v>
          </cell>
        </row>
      </sheetData>
      <sheetData sheetId="18487">
        <row r="9">
          <cell r="A9" t="str">
            <v>A</v>
          </cell>
        </row>
      </sheetData>
      <sheetData sheetId="18488">
        <row r="9">
          <cell r="A9" t="str">
            <v>A</v>
          </cell>
        </row>
      </sheetData>
      <sheetData sheetId="18489">
        <row r="9">
          <cell r="A9" t="str">
            <v>A</v>
          </cell>
        </row>
      </sheetData>
      <sheetData sheetId="18490">
        <row r="9">
          <cell r="A9" t="str">
            <v>A</v>
          </cell>
        </row>
      </sheetData>
      <sheetData sheetId="18491">
        <row r="9">
          <cell r="A9" t="str">
            <v>A</v>
          </cell>
        </row>
      </sheetData>
      <sheetData sheetId="18492">
        <row r="9">
          <cell r="A9" t="str">
            <v>A</v>
          </cell>
        </row>
      </sheetData>
      <sheetData sheetId="18493">
        <row r="9">
          <cell r="A9" t="str">
            <v>A</v>
          </cell>
        </row>
      </sheetData>
      <sheetData sheetId="18494">
        <row r="9">
          <cell r="A9" t="str">
            <v>A</v>
          </cell>
        </row>
      </sheetData>
      <sheetData sheetId="18495">
        <row r="9">
          <cell r="A9" t="str">
            <v>A</v>
          </cell>
        </row>
      </sheetData>
      <sheetData sheetId="18496">
        <row r="9">
          <cell r="A9" t="str">
            <v>A</v>
          </cell>
        </row>
      </sheetData>
      <sheetData sheetId="18497">
        <row r="9">
          <cell r="A9" t="str">
            <v>A</v>
          </cell>
        </row>
      </sheetData>
      <sheetData sheetId="18498">
        <row r="9">
          <cell r="A9" t="str">
            <v>A</v>
          </cell>
        </row>
      </sheetData>
      <sheetData sheetId="18499">
        <row r="9">
          <cell r="A9" t="str">
            <v>A</v>
          </cell>
        </row>
      </sheetData>
      <sheetData sheetId="18500">
        <row r="9">
          <cell r="A9" t="str">
            <v>A</v>
          </cell>
        </row>
      </sheetData>
      <sheetData sheetId="18501">
        <row r="9">
          <cell r="A9" t="str">
            <v>A</v>
          </cell>
        </row>
      </sheetData>
      <sheetData sheetId="18502">
        <row r="9">
          <cell r="A9" t="str">
            <v>A</v>
          </cell>
        </row>
      </sheetData>
      <sheetData sheetId="18503">
        <row r="9">
          <cell r="A9" t="str">
            <v>A</v>
          </cell>
        </row>
      </sheetData>
      <sheetData sheetId="18504">
        <row r="9">
          <cell r="A9" t="str">
            <v>A</v>
          </cell>
        </row>
      </sheetData>
      <sheetData sheetId="18505">
        <row r="9">
          <cell r="A9" t="str">
            <v>A</v>
          </cell>
        </row>
      </sheetData>
      <sheetData sheetId="18506">
        <row r="9">
          <cell r="A9" t="str">
            <v>A</v>
          </cell>
        </row>
      </sheetData>
      <sheetData sheetId="18507">
        <row r="9">
          <cell r="A9" t="str">
            <v>A</v>
          </cell>
        </row>
      </sheetData>
      <sheetData sheetId="18508">
        <row r="9">
          <cell r="A9" t="str">
            <v>A</v>
          </cell>
        </row>
      </sheetData>
      <sheetData sheetId="18509">
        <row r="9">
          <cell r="A9" t="str">
            <v>A</v>
          </cell>
        </row>
      </sheetData>
      <sheetData sheetId="18510">
        <row r="9">
          <cell r="A9" t="str">
            <v>A</v>
          </cell>
        </row>
      </sheetData>
      <sheetData sheetId="18511">
        <row r="9">
          <cell r="A9" t="str">
            <v>A</v>
          </cell>
        </row>
      </sheetData>
      <sheetData sheetId="18512">
        <row r="9">
          <cell r="A9" t="str">
            <v>A</v>
          </cell>
        </row>
      </sheetData>
      <sheetData sheetId="18513">
        <row r="9">
          <cell r="A9" t="str">
            <v>A</v>
          </cell>
        </row>
      </sheetData>
      <sheetData sheetId="18514">
        <row r="9">
          <cell r="A9" t="str">
            <v>A</v>
          </cell>
        </row>
      </sheetData>
      <sheetData sheetId="18515">
        <row r="9">
          <cell r="A9" t="str">
            <v>A</v>
          </cell>
        </row>
      </sheetData>
      <sheetData sheetId="18516">
        <row r="9">
          <cell r="A9" t="str">
            <v>A</v>
          </cell>
        </row>
      </sheetData>
      <sheetData sheetId="18517">
        <row r="9">
          <cell r="A9" t="str">
            <v>A</v>
          </cell>
        </row>
      </sheetData>
      <sheetData sheetId="18518">
        <row r="9">
          <cell r="A9" t="str">
            <v>A</v>
          </cell>
        </row>
      </sheetData>
      <sheetData sheetId="18519">
        <row r="9">
          <cell r="A9" t="str">
            <v>A</v>
          </cell>
        </row>
      </sheetData>
      <sheetData sheetId="18520">
        <row r="9">
          <cell r="A9" t="str">
            <v>A</v>
          </cell>
        </row>
      </sheetData>
      <sheetData sheetId="18521">
        <row r="9">
          <cell r="A9" t="str">
            <v>A</v>
          </cell>
        </row>
      </sheetData>
      <sheetData sheetId="18522">
        <row r="9">
          <cell r="A9" t="str">
            <v>A</v>
          </cell>
        </row>
      </sheetData>
      <sheetData sheetId="18523">
        <row r="9">
          <cell r="A9" t="str">
            <v>A</v>
          </cell>
        </row>
      </sheetData>
      <sheetData sheetId="18524">
        <row r="9">
          <cell r="A9" t="str">
            <v>A</v>
          </cell>
        </row>
      </sheetData>
      <sheetData sheetId="18525">
        <row r="9">
          <cell r="A9" t="str">
            <v>A</v>
          </cell>
        </row>
      </sheetData>
      <sheetData sheetId="18526">
        <row r="9">
          <cell r="A9" t="str">
            <v>A</v>
          </cell>
        </row>
      </sheetData>
      <sheetData sheetId="18527">
        <row r="9">
          <cell r="A9" t="str">
            <v>A</v>
          </cell>
        </row>
      </sheetData>
      <sheetData sheetId="18528">
        <row r="9">
          <cell r="A9" t="str">
            <v>A</v>
          </cell>
        </row>
      </sheetData>
      <sheetData sheetId="18529">
        <row r="9">
          <cell r="A9" t="str">
            <v>A</v>
          </cell>
        </row>
      </sheetData>
      <sheetData sheetId="18530">
        <row r="9">
          <cell r="A9" t="str">
            <v>A</v>
          </cell>
        </row>
      </sheetData>
      <sheetData sheetId="18531">
        <row r="9">
          <cell r="A9" t="str">
            <v>A</v>
          </cell>
        </row>
      </sheetData>
      <sheetData sheetId="18532">
        <row r="9">
          <cell r="A9" t="str">
            <v>A</v>
          </cell>
        </row>
      </sheetData>
      <sheetData sheetId="18533">
        <row r="9">
          <cell r="A9" t="str">
            <v>A</v>
          </cell>
        </row>
      </sheetData>
      <sheetData sheetId="18534">
        <row r="9">
          <cell r="A9" t="str">
            <v>A</v>
          </cell>
        </row>
      </sheetData>
      <sheetData sheetId="18535">
        <row r="9">
          <cell r="A9" t="str">
            <v>A</v>
          </cell>
        </row>
      </sheetData>
      <sheetData sheetId="18536">
        <row r="9">
          <cell r="A9" t="str">
            <v>A</v>
          </cell>
        </row>
      </sheetData>
      <sheetData sheetId="18537">
        <row r="9">
          <cell r="A9" t="str">
            <v>A</v>
          </cell>
        </row>
      </sheetData>
      <sheetData sheetId="18538">
        <row r="9">
          <cell r="A9" t="str">
            <v>A</v>
          </cell>
        </row>
      </sheetData>
      <sheetData sheetId="18539">
        <row r="9">
          <cell r="A9" t="str">
            <v>A</v>
          </cell>
        </row>
      </sheetData>
      <sheetData sheetId="18540">
        <row r="9">
          <cell r="A9" t="str">
            <v>A</v>
          </cell>
        </row>
      </sheetData>
      <sheetData sheetId="18541">
        <row r="9">
          <cell r="A9" t="str">
            <v>A</v>
          </cell>
        </row>
      </sheetData>
      <sheetData sheetId="18542">
        <row r="9">
          <cell r="A9" t="str">
            <v>A</v>
          </cell>
        </row>
      </sheetData>
      <sheetData sheetId="18543">
        <row r="9">
          <cell r="A9" t="str">
            <v>A</v>
          </cell>
        </row>
      </sheetData>
      <sheetData sheetId="18544" refreshError="1"/>
      <sheetData sheetId="18545" refreshError="1"/>
      <sheetData sheetId="18546" refreshError="1"/>
      <sheetData sheetId="18547" refreshError="1"/>
      <sheetData sheetId="18548" refreshError="1"/>
      <sheetData sheetId="18549" refreshError="1"/>
      <sheetData sheetId="18550" refreshError="1"/>
      <sheetData sheetId="18551" refreshError="1"/>
      <sheetData sheetId="18552" refreshError="1"/>
      <sheetData sheetId="18553" refreshError="1"/>
      <sheetData sheetId="18554" refreshError="1"/>
      <sheetData sheetId="18555" refreshError="1"/>
      <sheetData sheetId="18556" refreshError="1"/>
      <sheetData sheetId="18557" refreshError="1"/>
      <sheetData sheetId="18558" refreshError="1"/>
      <sheetData sheetId="18559" refreshError="1"/>
      <sheetData sheetId="18560" refreshError="1"/>
      <sheetData sheetId="18561" refreshError="1"/>
      <sheetData sheetId="18562" refreshError="1"/>
      <sheetData sheetId="18563" refreshError="1"/>
      <sheetData sheetId="18564" refreshError="1"/>
      <sheetData sheetId="18565" refreshError="1"/>
      <sheetData sheetId="18566" refreshError="1"/>
      <sheetData sheetId="18567" refreshError="1"/>
      <sheetData sheetId="18568" refreshError="1"/>
      <sheetData sheetId="18569" refreshError="1"/>
      <sheetData sheetId="18570" refreshError="1"/>
      <sheetData sheetId="18571" refreshError="1"/>
      <sheetData sheetId="18572" refreshError="1"/>
      <sheetData sheetId="18573" refreshError="1"/>
      <sheetData sheetId="18574" refreshError="1"/>
      <sheetData sheetId="18575" refreshError="1"/>
      <sheetData sheetId="18576" refreshError="1"/>
      <sheetData sheetId="18577" refreshError="1"/>
      <sheetData sheetId="18578" refreshError="1"/>
      <sheetData sheetId="18579" refreshError="1"/>
      <sheetData sheetId="18580" refreshError="1"/>
      <sheetData sheetId="18581" refreshError="1"/>
      <sheetData sheetId="18582" refreshError="1"/>
      <sheetData sheetId="18583" refreshError="1"/>
      <sheetData sheetId="18584" refreshError="1"/>
      <sheetData sheetId="18585" refreshError="1"/>
      <sheetData sheetId="18586" refreshError="1"/>
      <sheetData sheetId="18587" refreshError="1"/>
      <sheetData sheetId="18588" refreshError="1"/>
      <sheetData sheetId="18589" refreshError="1"/>
      <sheetData sheetId="18590" refreshError="1"/>
      <sheetData sheetId="18591" refreshError="1"/>
      <sheetData sheetId="18592" refreshError="1"/>
      <sheetData sheetId="18593" refreshError="1"/>
      <sheetData sheetId="18594" refreshError="1"/>
      <sheetData sheetId="18595" refreshError="1"/>
      <sheetData sheetId="18596" refreshError="1"/>
      <sheetData sheetId="18597" refreshError="1"/>
      <sheetData sheetId="18598" refreshError="1"/>
      <sheetData sheetId="18599" refreshError="1"/>
      <sheetData sheetId="18600" refreshError="1"/>
      <sheetData sheetId="18601" refreshError="1"/>
      <sheetData sheetId="18602" refreshError="1"/>
      <sheetData sheetId="18603" refreshError="1"/>
      <sheetData sheetId="18604" refreshError="1"/>
      <sheetData sheetId="18605" refreshError="1"/>
      <sheetData sheetId="18606" refreshError="1"/>
      <sheetData sheetId="18607" refreshError="1"/>
      <sheetData sheetId="18608" refreshError="1"/>
      <sheetData sheetId="18609" refreshError="1"/>
      <sheetData sheetId="18610" refreshError="1"/>
      <sheetData sheetId="18611" refreshError="1"/>
      <sheetData sheetId="18612" refreshError="1"/>
      <sheetData sheetId="18613" refreshError="1"/>
      <sheetData sheetId="18614" refreshError="1"/>
      <sheetData sheetId="18615" refreshError="1"/>
      <sheetData sheetId="18616" refreshError="1"/>
      <sheetData sheetId="18617" refreshError="1"/>
      <sheetData sheetId="18618" refreshError="1"/>
      <sheetData sheetId="18619" refreshError="1"/>
      <sheetData sheetId="18620" refreshError="1"/>
      <sheetData sheetId="18621" refreshError="1"/>
      <sheetData sheetId="18622" refreshError="1"/>
      <sheetData sheetId="18623" refreshError="1"/>
      <sheetData sheetId="18624" refreshError="1"/>
      <sheetData sheetId="18625" refreshError="1"/>
      <sheetData sheetId="18626" refreshError="1"/>
      <sheetData sheetId="18627" refreshError="1"/>
      <sheetData sheetId="18628" refreshError="1"/>
      <sheetData sheetId="18629" refreshError="1"/>
      <sheetData sheetId="18630" refreshError="1"/>
      <sheetData sheetId="18631" refreshError="1"/>
      <sheetData sheetId="18632" refreshError="1"/>
      <sheetData sheetId="18633" refreshError="1"/>
      <sheetData sheetId="18634" refreshError="1"/>
      <sheetData sheetId="18635" refreshError="1"/>
      <sheetData sheetId="18636" refreshError="1"/>
      <sheetData sheetId="18637" refreshError="1"/>
      <sheetData sheetId="18638" refreshError="1"/>
      <sheetData sheetId="18639" refreshError="1"/>
      <sheetData sheetId="18640" refreshError="1"/>
      <sheetData sheetId="18641" refreshError="1"/>
      <sheetData sheetId="18642" refreshError="1"/>
      <sheetData sheetId="18643" refreshError="1"/>
      <sheetData sheetId="18644" refreshError="1"/>
      <sheetData sheetId="18645" refreshError="1"/>
      <sheetData sheetId="18646" refreshError="1"/>
      <sheetData sheetId="18647" refreshError="1"/>
      <sheetData sheetId="18648" refreshError="1"/>
      <sheetData sheetId="18649" refreshError="1"/>
      <sheetData sheetId="18650" refreshError="1"/>
      <sheetData sheetId="18651" refreshError="1"/>
      <sheetData sheetId="18652" refreshError="1"/>
      <sheetData sheetId="18653" refreshError="1"/>
      <sheetData sheetId="18654" refreshError="1"/>
      <sheetData sheetId="18655" refreshError="1"/>
      <sheetData sheetId="18656" refreshError="1"/>
      <sheetData sheetId="18657" refreshError="1"/>
      <sheetData sheetId="18658" refreshError="1"/>
      <sheetData sheetId="18659" refreshError="1"/>
      <sheetData sheetId="18660" refreshError="1"/>
      <sheetData sheetId="18661" refreshError="1"/>
      <sheetData sheetId="18662" refreshError="1"/>
      <sheetData sheetId="18663" refreshError="1"/>
      <sheetData sheetId="18664" refreshError="1"/>
      <sheetData sheetId="18665" refreshError="1"/>
      <sheetData sheetId="18666" refreshError="1"/>
      <sheetData sheetId="18667" refreshError="1"/>
      <sheetData sheetId="18668" refreshError="1"/>
      <sheetData sheetId="18669" refreshError="1"/>
      <sheetData sheetId="18670" refreshError="1"/>
      <sheetData sheetId="18671" refreshError="1"/>
      <sheetData sheetId="18672" refreshError="1"/>
      <sheetData sheetId="18673" refreshError="1"/>
      <sheetData sheetId="18674" refreshError="1"/>
      <sheetData sheetId="18675" refreshError="1"/>
      <sheetData sheetId="18676" refreshError="1"/>
      <sheetData sheetId="18677" refreshError="1"/>
      <sheetData sheetId="18678" refreshError="1"/>
      <sheetData sheetId="18679" refreshError="1"/>
      <sheetData sheetId="18680" refreshError="1"/>
      <sheetData sheetId="18681" refreshError="1"/>
      <sheetData sheetId="18682" refreshError="1"/>
      <sheetData sheetId="18683" refreshError="1"/>
      <sheetData sheetId="18684" refreshError="1"/>
      <sheetData sheetId="18685" refreshError="1"/>
      <sheetData sheetId="18686" refreshError="1"/>
      <sheetData sheetId="18687" refreshError="1"/>
      <sheetData sheetId="18688" refreshError="1"/>
      <sheetData sheetId="18689" refreshError="1"/>
      <sheetData sheetId="18690" refreshError="1"/>
      <sheetData sheetId="18691" refreshError="1"/>
      <sheetData sheetId="18692" refreshError="1"/>
      <sheetData sheetId="18693" refreshError="1"/>
      <sheetData sheetId="18694" refreshError="1"/>
      <sheetData sheetId="18695" refreshError="1"/>
      <sheetData sheetId="18696" refreshError="1"/>
      <sheetData sheetId="18697" refreshError="1"/>
      <sheetData sheetId="18698" refreshError="1"/>
      <sheetData sheetId="18699" refreshError="1"/>
      <sheetData sheetId="18700" refreshError="1"/>
      <sheetData sheetId="18701" refreshError="1"/>
      <sheetData sheetId="18702" refreshError="1"/>
      <sheetData sheetId="18703" refreshError="1"/>
      <sheetData sheetId="18704" refreshError="1"/>
      <sheetData sheetId="18705" refreshError="1"/>
      <sheetData sheetId="18706" refreshError="1"/>
      <sheetData sheetId="18707" refreshError="1"/>
      <sheetData sheetId="18708" refreshError="1"/>
      <sheetData sheetId="18709" refreshError="1"/>
      <sheetData sheetId="18710" refreshError="1"/>
      <sheetData sheetId="18711" refreshError="1"/>
      <sheetData sheetId="18712" refreshError="1"/>
      <sheetData sheetId="18713" refreshError="1"/>
      <sheetData sheetId="18714" refreshError="1"/>
      <sheetData sheetId="18715" refreshError="1"/>
      <sheetData sheetId="18716" refreshError="1"/>
      <sheetData sheetId="18717" refreshError="1"/>
      <sheetData sheetId="18718" refreshError="1"/>
      <sheetData sheetId="18719" refreshError="1"/>
      <sheetData sheetId="18720" refreshError="1"/>
      <sheetData sheetId="18721" refreshError="1"/>
      <sheetData sheetId="18722" refreshError="1"/>
      <sheetData sheetId="18723" refreshError="1"/>
      <sheetData sheetId="18724" refreshError="1"/>
      <sheetData sheetId="18725" refreshError="1"/>
      <sheetData sheetId="18726" refreshError="1"/>
      <sheetData sheetId="18727" refreshError="1"/>
      <sheetData sheetId="18728" refreshError="1"/>
      <sheetData sheetId="18729" refreshError="1"/>
      <sheetData sheetId="18730" refreshError="1"/>
      <sheetData sheetId="18731" refreshError="1"/>
      <sheetData sheetId="18732" refreshError="1"/>
      <sheetData sheetId="18733" refreshError="1"/>
      <sheetData sheetId="18734" refreshError="1"/>
      <sheetData sheetId="18735" refreshError="1"/>
      <sheetData sheetId="18736" refreshError="1"/>
      <sheetData sheetId="18737" refreshError="1"/>
      <sheetData sheetId="18738" refreshError="1"/>
      <sheetData sheetId="18739" refreshError="1"/>
      <sheetData sheetId="18740" refreshError="1"/>
      <sheetData sheetId="18741" refreshError="1"/>
      <sheetData sheetId="18742" refreshError="1"/>
      <sheetData sheetId="18743" refreshError="1"/>
      <sheetData sheetId="18744" refreshError="1"/>
      <sheetData sheetId="18745" refreshError="1"/>
      <sheetData sheetId="18746" refreshError="1"/>
      <sheetData sheetId="18747" refreshError="1"/>
      <sheetData sheetId="18748" refreshError="1"/>
      <sheetData sheetId="18749" refreshError="1"/>
      <sheetData sheetId="18750" refreshError="1"/>
      <sheetData sheetId="18751" refreshError="1"/>
      <sheetData sheetId="18752" refreshError="1"/>
      <sheetData sheetId="18753" refreshError="1"/>
      <sheetData sheetId="18754" refreshError="1"/>
      <sheetData sheetId="18755" refreshError="1"/>
      <sheetData sheetId="18756" refreshError="1"/>
      <sheetData sheetId="18757" refreshError="1"/>
      <sheetData sheetId="18758" refreshError="1"/>
      <sheetData sheetId="18759" refreshError="1"/>
      <sheetData sheetId="18760" refreshError="1"/>
      <sheetData sheetId="18761" refreshError="1"/>
      <sheetData sheetId="18762" refreshError="1"/>
      <sheetData sheetId="18763" refreshError="1"/>
      <sheetData sheetId="18764" refreshError="1"/>
      <sheetData sheetId="18765" refreshError="1"/>
      <sheetData sheetId="18766" refreshError="1"/>
      <sheetData sheetId="18767" refreshError="1"/>
      <sheetData sheetId="18768" refreshError="1"/>
      <sheetData sheetId="18769" refreshError="1"/>
      <sheetData sheetId="18770" refreshError="1"/>
      <sheetData sheetId="18771" refreshError="1"/>
      <sheetData sheetId="18772" refreshError="1"/>
      <sheetData sheetId="18773" refreshError="1"/>
      <sheetData sheetId="18774" refreshError="1"/>
      <sheetData sheetId="18775" refreshError="1"/>
      <sheetData sheetId="18776"/>
      <sheetData sheetId="18777"/>
      <sheetData sheetId="18778" refreshError="1"/>
      <sheetData sheetId="18779" refreshError="1"/>
      <sheetData sheetId="18780" refreshError="1"/>
      <sheetData sheetId="18781"/>
      <sheetData sheetId="18782">
        <row r="9">
          <cell r="A9" t="str">
            <v>A</v>
          </cell>
        </row>
      </sheetData>
      <sheetData sheetId="18783">
        <row r="9">
          <cell r="A9" t="str">
            <v>A</v>
          </cell>
        </row>
      </sheetData>
      <sheetData sheetId="18784">
        <row r="9">
          <cell r="A9" t="str">
            <v>A</v>
          </cell>
        </row>
      </sheetData>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refreshError="1"/>
      <sheetData sheetId="18802" refreshError="1"/>
      <sheetData sheetId="18803" refreshError="1"/>
      <sheetData sheetId="18804"/>
      <sheetData sheetId="18805"/>
      <sheetData sheetId="18806"/>
      <sheetData sheetId="18807"/>
      <sheetData sheetId="18808"/>
      <sheetData sheetId="18809"/>
      <sheetData sheetId="18810"/>
      <sheetData sheetId="18811"/>
      <sheetData sheetId="18812"/>
      <sheetData sheetId="18813"/>
      <sheetData sheetId="18814"/>
      <sheetData sheetId="18815" refreshError="1"/>
      <sheetData sheetId="18816" refreshError="1"/>
      <sheetData sheetId="18817" refreshError="1"/>
      <sheetData sheetId="18818" refreshError="1"/>
      <sheetData sheetId="18819" refreshError="1"/>
      <sheetData sheetId="18820" refreshError="1"/>
      <sheetData sheetId="18821"/>
      <sheetData sheetId="18822"/>
      <sheetData sheetId="18823" refreshError="1"/>
      <sheetData sheetId="18824" refreshError="1"/>
      <sheetData sheetId="18825" refreshError="1"/>
      <sheetData sheetId="18826"/>
      <sheetData sheetId="18827">
        <row r="9">
          <cell r="A9" t="str">
            <v>A</v>
          </cell>
        </row>
      </sheetData>
      <sheetData sheetId="18828">
        <row r="9">
          <cell r="A9" t="str">
            <v>A</v>
          </cell>
        </row>
      </sheetData>
      <sheetData sheetId="18829" refreshError="1"/>
      <sheetData sheetId="18830"/>
      <sheetData sheetId="18831" refreshError="1"/>
      <sheetData sheetId="18832"/>
      <sheetData sheetId="18833"/>
      <sheetData sheetId="18834"/>
      <sheetData sheetId="18835"/>
      <sheetData sheetId="18836"/>
      <sheetData sheetId="18837">
        <row r="9">
          <cell r="A9" t="str">
            <v>A</v>
          </cell>
        </row>
      </sheetData>
      <sheetData sheetId="18838" refreshError="1"/>
      <sheetData sheetId="18839">
        <row r="9">
          <cell r="A9" t="str">
            <v>A</v>
          </cell>
        </row>
      </sheetData>
      <sheetData sheetId="18840">
        <row r="9">
          <cell r="A9" t="str">
            <v>A</v>
          </cell>
        </row>
      </sheetData>
      <sheetData sheetId="18841">
        <row r="9">
          <cell r="A9" t="str">
            <v>A</v>
          </cell>
        </row>
      </sheetData>
      <sheetData sheetId="18842">
        <row r="9">
          <cell r="A9" t="str">
            <v>A</v>
          </cell>
        </row>
      </sheetData>
      <sheetData sheetId="18843">
        <row r="9">
          <cell r="A9" t="str">
            <v>A</v>
          </cell>
        </row>
      </sheetData>
      <sheetData sheetId="18844">
        <row r="9">
          <cell r="A9" t="str">
            <v>A</v>
          </cell>
        </row>
      </sheetData>
      <sheetData sheetId="18845" refreshError="1"/>
      <sheetData sheetId="18846">
        <row r="9">
          <cell r="A9" t="str">
            <v>A</v>
          </cell>
        </row>
      </sheetData>
      <sheetData sheetId="18847" refreshError="1"/>
      <sheetData sheetId="18848"/>
      <sheetData sheetId="18849"/>
      <sheetData sheetId="18850"/>
      <sheetData sheetId="18851"/>
      <sheetData sheetId="18852"/>
      <sheetData sheetId="18853"/>
      <sheetData sheetId="18854"/>
      <sheetData sheetId="18855"/>
      <sheetData sheetId="18856"/>
      <sheetData sheetId="18857"/>
      <sheetData sheetId="18858" refreshError="1"/>
      <sheetData sheetId="18859"/>
      <sheetData sheetId="18860"/>
      <sheetData sheetId="18861"/>
      <sheetData sheetId="18862">
        <row r="9">
          <cell r="A9" t="str">
            <v>A</v>
          </cell>
        </row>
      </sheetData>
      <sheetData sheetId="18863">
        <row r="9">
          <cell r="A9" t="str">
            <v>A</v>
          </cell>
        </row>
      </sheetData>
      <sheetData sheetId="18864" refreshError="1"/>
      <sheetData sheetId="18865"/>
      <sheetData sheetId="18866">
        <row r="9">
          <cell r="A9" t="str">
            <v>A</v>
          </cell>
        </row>
      </sheetData>
      <sheetData sheetId="18867" refreshError="1"/>
      <sheetData sheetId="18868"/>
      <sheetData sheetId="18869"/>
      <sheetData sheetId="18870"/>
      <sheetData sheetId="18871"/>
      <sheetData sheetId="18872"/>
      <sheetData sheetId="18873"/>
      <sheetData sheetId="18874"/>
      <sheetData sheetId="18875">
        <row r="9">
          <cell r="A9" t="str">
            <v>A</v>
          </cell>
        </row>
      </sheetData>
      <sheetData sheetId="18876">
        <row r="9">
          <cell r="A9" t="str">
            <v>A</v>
          </cell>
        </row>
      </sheetData>
      <sheetData sheetId="18877" refreshError="1"/>
      <sheetData sheetId="18878"/>
      <sheetData sheetId="18879"/>
      <sheetData sheetId="18880"/>
      <sheetData sheetId="18881"/>
      <sheetData sheetId="18882"/>
      <sheetData sheetId="18883"/>
      <sheetData sheetId="18884"/>
      <sheetData sheetId="18885">
        <row r="9">
          <cell r="A9" t="str">
            <v>A</v>
          </cell>
        </row>
      </sheetData>
      <sheetData sheetId="18886" refreshError="1"/>
      <sheetData sheetId="18887" refreshError="1"/>
      <sheetData sheetId="18888">
        <row r="9">
          <cell r="A9" t="str">
            <v>A</v>
          </cell>
        </row>
      </sheetData>
      <sheetData sheetId="18889">
        <row r="9">
          <cell r="A9" t="str">
            <v>A</v>
          </cell>
        </row>
      </sheetData>
      <sheetData sheetId="18890"/>
      <sheetData sheetId="18891"/>
      <sheetData sheetId="18892"/>
      <sheetData sheetId="18893"/>
      <sheetData sheetId="18894" refreshError="1"/>
      <sheetData sheetId="18895"/>
      <sheetData sheetId="18896" refreshError="1"/>
      <sheetData sheetId="18897"/>
      <sheetData sheetId="18898">
        <row r="9">
          <cell r="A9" t="str">
            <v>A</v>
          </cell>
        </row>
      </sheetData>
      <sheetData sheetId="18899"/>
      <sheetData sheetId="18900"/>
      <sheetData sheetId="18901">
        <row r="9">
          <cell r="A9" t="str">
            <v>A</v>
          </cell>
        </row>
      </sheetData>
      <sheetData sheetId="18902">
        <row r="9">
          <cell r="A9" t="str">
            <v>A</v>
          </cell>
        </row>
      </sheetData>
      <sheetData sheetId="18903"/>
      <sheetData sheetId="18904"/>
      <sheetData sheetId="18905"/>
      <sheetData sheetId="18906" refreshError="1"/>
      <sheetData sheetId="18907" refreshError="1"/>
      <sheetData sheetId="18908"/>
      <sheetData sheetId="18909"/>
      <sheetData sheetId="18910"/>
      <sheetData sheetId="18911">
        <row r="9">
          <cell r="A9" t="str">
            <v>A</v>
          </cell>
        </row>
      </sheetData>
      <sheetData sheetId="18912">
        <row r="9">
          <cell r="A9" t="str">
            <v>A</v>
          </cell>
        </row>
      </sheetData>
      <sheetData sheetId="18913"/>
      <sheetData sheetId="18914"/>
      <sheetData sheetId="18915"/>
      <sheetData sheetId="18916" refreshError="1"/>
      <sheetData sheetId="18917" refreshError="1"/>
      <sheetData sheetId="18918" refreshError="1"/>
      <sheetData sheetId="18919">
        <row r="9">
          <cell r="A9" t="str">
            <v>A</v>
          </cell>
        </row>
      </sheetData>
      <sheetData sheetId="18920">
        <row r="9">
          <cell r="A9" t="str">
            <v>A</v>
          </cell>
        </row>
      </sheetData>
      <sheetData sheetId="18921">
        <row r="9">
          <cell r="A9" t="str">
            <v>A</v>
          </cell>
        </row>
      </sheetData>
      <sheetData sheetId="18922">
        <row r="9">
          <cell r="A9" t="str">
            <v>A</v>
          </cell>
        </row>
      </sheetData>
      <sheetData sheetId="18923" refreshError="1"/>
      <sheetData sheetId="18924">
        <row r="9">
          <cell r="A9" t="str">
            <v>A</v>
          </cell>
        </row>
      </sheetData>
      <sheetData sheetId="18925">
        <row r="9">
          <cell r="A9" t="str">
            <v>A</v>
          </cell>
        </row>
      </sheetData>
      <sheetData sheetId="18926">
        <row r="9">
          <cell r="A9" t="str">
            <v>A</v>
          </cell>
        </row>
      </sheetData>
      <sheetData sheetId="18927">
        <row r="9">
          <cell r="A9" t="str">
            <v>A</v>
          </cell>
        </row>
      </sheetData>
      <sheetData sheetId="18928">
        <row r="9">
          <cell r="A9" t="str">
            <v>A</v>
          </cell>
        </row>
      </sheetData>
      <sheetData sheetId="18929" refreshError="1"/>
      <sheetData sheetId="18930">
        <row r="9">
          <cell r="A9" t="str">
            <v>A</v>
          </cell>
        </row>
      </sheetData>
      <sheetData sheetId="18931">
        <row r="9">
          <cell r="A9" t="str">
            <v>A</v>
          </cell>
        </row>
      </sheetData>
      <sheetData sheetId="18932">
        <row r="9">
          <cell r="A9" t="str">
            <v>A</v>
          </cell>
        </row>
      </sheetData>
      <sheetData sheetId="18933"/>
      <sheetData sheetId="18934"/>
      <sheetData sheetId="18935"/>
      <sheetData sheetId="18936" refreshError="1"/>
      <sheetData sheetId="18937"/>
      <sheetData sheetId="18938">
        <row r="9">
          <cell r="A9" t="str">
            <v>A</v>
          </cell>
        </row>
      </sheetData>
      <sheetData sheetId="18939">
        <row r="9">
          <cell r="A9" t="str">
            <v>A</v>
          </cell>
        </row>
      </sheetData>
      <sheetData sheetId="18940">
        <row r="9">
          <cell r="A9" t="str">
            <v>A</v>
          </cell>
        </row>
      </sheetData>
      <sheetData sheetId="18941">
        <row r="9">
          <cell r="A9" t="str">
            <v>A</v>
          </cell>
        </row>
      </sheetData>
      <sheetData sheetId="18942">
        <row r="9">
          <cell r="A9" t="str">
            <v>A</v>
          </cell>
        </row>
      </sheetData>
      <sheetData sheetId="18943">
        <row r="9">
          <cell r="A9" t="str">
            <v>A</v>
          </cell>
        </row>
      </sheetData>
      <sheetData sheetId="18944">
        <row r="9">
          <cell r="A9" t="str">
            <v>A</v>
          </cell>
        </row>
      </sheetData>
      <sheetData sheetId="18945">
        <row r="9">
          <cell r="A9" t="str">
            <v>A</v>
          </cell>
        </row>
      </sheetData>
      <sheetData sheetId="18946" refreshError="1"/>
      <sheetData sheetId="18947">
        <row r="9">
          <cell r="A9" t="str">
            <v>A</v>
          </cell>
        </row>
      </sheetData>
      <sheetData sheetId="18948">
        <row r="9">
          <cell r="A9" t="str">
            <v>A</v>
          </cell>
        </row>
      </sheetData>
      <sheetData sheetId="18949" refreshError="1"/>
      <sheetData sheetId="18950" refreshError="1"/>
      <sheetData sheetId="18951" refreshError="1"/>
      <sheetData sheetId="18952" refreshError="1"/>
      <sheetData sheetId="18953" refreshError="1"/>
      <sheetData sheetId="18954" refreshError="1"/>
      <sheetData sheetId="18955" refreshError="1"/>
      <sheetData sheetId="18956" refreshError="1"/>
      <sheetData sheetId="18957" refreshError="1"/>
      <sheetData sheetId="18958" refreshError="1"/>
      <sheetData sheetId="18959" refreshError="1"/>
      <sheetData sheetId="18960" refreshError="1"/>
      <sheetData sheetId="18961" refreshError="1"/>
      <sheetData sheetId="18962">
        <row r="9">
          <cell r="A9" t="str">
            <v>A</v>
          </cell>
        </row>
      </sheetData>
      <sheetData sheetId="18963">
        <row r="9">
          <cell r="A9" t="str">
            <v>A</v>
          </cell>
        </row>
      </sheetData>
      <sheetData sheetId="18964" refreshError="1"/>
      <sheetData sheetId="18965">
        <row r="9">
          <cell r="A9" t="str">
            <v>A</v>
          </cell>
        </row>
      </sheetData>
      <sheetData sheetId="18966">
        <row r="9">
          <cell r="A9" t="str">
            <v>A</v>
          </cell>
        </row>
      </sheetData>
      <sheetData sheetId="18967">
        <row r="9">
          <cell r="A9" t="str">
            <v>A</v>
          </cell>
        </row>
      </sheetData>
      <sheetData sheetId="18968" refreshError="1"/>
      <sheetData sheetId="18969" refreshError="1"/>
      <sheetData sheetId="18970" refreshError="1"/>
      <sheetData sheetId="18971" refreshError="1"/>
      <sheetData sheetId="18972" refreshError="1"/>
      <sheetData sheetId="18973">
        <row r="9">
          <cell r="A9" t="str">
            <v>A</v>
          </cell>
        </row>
      </sheetData>
      <sheetData sheetId="18974"/>
      <sheetData sheetId="18975"/>
      <sheetData sheetId="18976"/>
      <sheetData sheetId="18977"/>
      <sheetData sheetId="18978" refreshError="1"/>
      <sheetData sheetId="18979"/>
      <sheetData sheetId="18980">
        <row r="9">
          <cell r="A9" t="str">
            <v>A</v>
          </cell>
        </row>
      </sheetData>
      <sheetData sheetId="18981">
        <row r="9">
          <cell r="A9" t="str">
            <v>A</v>
          </cell>
        </row>
      </sheetData>
      <sheetData sheetId="18982">
        <row r="9">
          <cell r="A9" t="str">
            <v>A</v>
          </cell>
        </row>
      </sheetData>
      <sheetData sheetId="18983">
        <row r="9">
          <cell r="A9" t="str">
            <v>A</v>
          </cell>
        </row>
      </sheetData>
      <sheetData sheetId="18984">
        <row r="9">
          <cell r="A9" t="str">
            <v>A</v>
          </cell>
        </row>
      </sheetData>
      <sheetData sheetId="18985">
        <row r="9">
          <cell r="A9" t="str">
            <v>A</v>
          </cell>
        </row>
      </sheetData>
      <sheetData sheetId="18986">
        <row r="9">
          <cell r="A9" t="str">
            <v>A</v>
          </cell>
        </row>
      </sheetData>
      <sheetData sheetId="18987">
        <row r="9">
          <cell r="A9" t="str">
            <v>A</v>
          </cell>
        </row>
      </sheetData>
      <sheetData sheetId="18988">
        <row r="9">
          <cell r="A9" t="str">
            <v>A</v>
          </cell>
        </row>
      </sheetData>
      <sheetData sheetId="18989"/>
      <sheetData sheetId="18990"/>
      <sheetData sheetId="18991"/>
      <sheetData sheetId="18992"/>
      <sheetData sheetId="18993" refreshError="1"/>
      <sheetData sheetId="18994" refreshError="1"/>
      <sheetData sheetId="18995" refreshError="1"/>
      <sheetData sheetId="18996"/>
      <sheetData sheetId="18997">
        <row r="9">
          <cell r="A9" t="str">
            <v>A</v>
          </cell>
        </row>
      </sheetData>
      <sheetData sheetId="18998" refreshError="1"/>
      <sheetData sheetId="18999">
        <row r="9">
          <cell r="A9" t="str">
            <v>A</v>
          </cell>
        </row>
      </sheetData>
      <sheetData sheetId="19000">
        <row r="9">
          <cell r="A9" t="str">
            <v>A</v>
          </cell>
        </row>
      </sheetData>
      <sheetData sheetId="19001">
        <row r="9">
          <cell r="A9" t="str">
            <v>A</v>
          </cell>
        </row>
      </sheetData>
      <sheetData sheetId="19002">
        <row r="9">
          <cell r="A9" t="str">
            <v>A</v>
          </cell>
        </row>
      </sheetData>
      <sheetData sheetId="19003">
        <row r="9">
          <cell r="A9" t="str">
            <v>A</v>
          </cell>
        </row>
      </sheetData>
      <sheetData sheetId="19004">
        <row r="9">
          <cell r="A9" t="str">
            <v>A</v>
          </cell>
        </row>
      </sheetData>
      <sheetData sheetId="19005">
        <row r="9">
          <cell r="A9" t="str">
            <v>A</v>
          </cell>
        </row>
      </sheetData>
      <sheetData sheetId="19006">
        <row r="9">
          <cell r="A9" t="str">
            <v>A</v>
          </cell>
        </row>
      </sheetData>
      <sheetData sheetId="19007">
        <row r="9">
          <cell r="A9" t="str">
            <v>A</v>
          </cell>
        </row>
      </sheetData>
      <sheetData sheetId="19008">
        <row r="9">
          <cell r="A9" t="str">
            <v>A</v>
          </cell>
        </row>
      </sheetData>
      <sheetData sheetId="19009">
        <row r="9">
          <cell r="A9" t="str">
            <v>A</v>
          </cell>
        </row>
      </sheetData>
      <sheetData sheetId="19010">
        <row r="9">
          <cell r="A9" t="str">
            <v>A</v>
          </cell>
        </row>
      </sheetData>
      <sheetData sheetId="19011">
        <row r="9">
          <cell r="A9" t="str">
            <v>A</v>
          </cell>
        </row>
      </sheetData>
      <sheetData sheetId="19012" refreshError="1"/>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refreshError="1"/>
      <sheetData sheetId="19034" refreshError="1"/>
      <sheetData sheetId="19035" refreshError="1"/>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refreshError="1"/>
      <sheetData sheetId="19056"/>
      <sheetData sheetId="19057"/>
      <sheetData sheetId="19058" refreshError="1"/>
      <sheetData sheetId="19059" refreshError="1"/>
      <sheetData sheetId="19060" refreshError="1"/>
      <sheetData sheetId="19061" refreshError="1"/>
      <sheetData sheetId="19062" refreshError="1"/>
      <sheetData sheetId="19063" refreshError="1"/>
      <sheetData sheetId="19064" refreshError="1"/>
      <sheetData sheetId="19065" refreshError="1"/>
      <sheetData sheetId="19066" refreshError="1"/>
      <sheetData sheetId="19067" refreshError="1"/>
      <sheetData sheetId="19068" refreshError="1"/>
      <sheetData sheetId="19069" refreshError="1"/>
      <sheetData sheetId="19070" refreshError="1"/>
      <sheetData sheetId="19071" refreshError="1"/>
      <sheetData sheetId="19072" refreshError="1"/>
      <sheetData sheetId="19073" refreshError="1"/>
      <sheetData sheetId="19074" refreshError="1"/>
      <sheetData sheetId="19075" refreshError="1"/>
      <sheetData sheetId="19076" refreshError="1"/>
      <sheetData sheetId="19077" refreshError="1"/>
      <sheetData sheetId="19078" refreshError="1"/>
      <sheetData sheetId="19079" refreshError="1"/>
      <sheetData sheetId="19080" refreshError="1"/>
      <sheetData sheetId="19081" refreshError="1"/>
      <sheetData sheetId="19082" refreshError="1"/>
      <sheetData sheetId="19083" refreshError="1"/>
      <sheetData sheetId="19084" refreshError="1"/>
      <sheetData sheetId="19085" refreshError="1"/>
      <sheetData sheetId="19086" refreshError="1"/>
      <sheetData sheetId="19087" refreshError="1"/>
      <sheetData sheetId="19088" refreshError="1"/>
      <sheetData sheetId="19089" refreshError="1"/>
      <sheetData sheetId="19090" refreshError="1"/>
      <sheetData sheetId="19091" refreshError="1"/>
      <sheetData sheetId="19092" refreshError="1"/>
      <sheetData sheetId="19093" refreshError="1"/>
      <sheetData sheetId="19094" refreshError="1"/>
      <sheetData sheetId="19095" refreshError="1"/>
      <sheetData sheetId="19096" refreshError="1"/>
      <sheetData sheetId="19097" refreshError="1"/>
      <sheetData sheetId="19098" refreshError="1"/>
      <sheetData sheetId="19099" refreshError="1"/>
      <sheetData sheetId="19100" refreshError="1"/>
      <sheetData sheetId="19101" refreshError="1"/>
      <sheetData sheetId="19102" refreshError="1"/>
      <sheetData sheetId="19103" refreshError="1"/>
      <sheetData sheetId="19104" refreshError="1"/>
      <sheetData sheetId="19105" refreshError="1"/>
      <sheetData sheetId="19106" refreshError="1"/>
      <sheetData sheetId="19107" refreshError="1"/>
      <sheetData sheetId="19108" refreshError="1"/>
      <sheetData sheetId="19109" refreshError="1"/>
      <sheetData sheetId="19110" refreshError="1"/>
      <sheetData sheetId="19111" refreshError="1"/>
      <sheetData sheetId="19112" refreshError="1"/>
      <sheetData sheetId="19113" refreshError="1"/>
      <sheetData sheetId="19114" refreshError="1"/>
      <sheetData sheetId="19115" refreshError="1"/>
      <sheetData sheetId="19116" refreshError="1"/>
      <sheetData sheetId="19117" refreshError="1"/>
      <sheetData sheetId="19118" refreshError="1"/>
      <sheetData sheetId="19119" refreshError="1"/>
      <sheetData sheetId="19120" refreshError="1"/>
      <sheetData sheetId="19121" refreshError="1"/>
      <sheetData sheetId="19122" refreshError="1"/>
      <sheetData sheetId="19123" refreshError="1"/>
      <sheetData sheetId="19124" refreshError="1"/>
      <sheetData sheetId="19125" refreshError="1"/>
      <sheetData sheetId="19126" refreshError="1"/>
      <sheetData sheetId="19127" refreshError="1"/>
      <sheetData sheetId="19128" refreshError="1"/>
      <sheetData sheetId="19129" refreshError="1"/>
      <sheetData sheetId="19130" refreshError="1"/>
      <sheetData sheetId="19131" refreshError="1"/>
      <sheetData sheetId="19132" refreshError="1"/>
      <sheetData sheetId="19133" refreshError="1"/>
      <sheetData sheetId="19134" refreshError="1"/>
      <sheetData sheetId="19135" refreshError="1"/>
      <sheetData sheetId="19136" refreshError="1"/>
      <sheetData sheetId="19137" refreshError="1"/>
      <sheetData sheetId="19138" refreshError="1"/>
      <sheetData sheetId="19139" refreshError="1"/>
      <sheetData sheetId="19140" refreshError="1"/>
      <sheetData sheetId="19141" refreshError="1"/>
      <sheetData sheetId="19142" refreshError="1"/>
      <sheetData sheetId="19143" refreshError="1"/>
      <sheetData sheetId="19144" refreshError="1"/>
      <sheetData sheetId="19145" refreshError="1"/>
      <sheetData sheetId="19146" refreshError="1"/>
      <sheetData sheetId="19147" refreshError="1"/>
      <sheetData sheetId="19148" refreshError="1"/>
      <sheetData sheetId="19149" refreshError="1"/>
      <sheetData sheetId="19150" refreshError="1"/>
      <sheetData sheetId="19151" refreshError="1"/>
      <sheetData sheetId="19152" refreshError="1"/>
      <sheetData sheetId="19153" refreshError="1"/>
      <sheetData sheetId="19154" refreshError="1"/>
      <sheetData sheetId="19155" refreshError="1"/>
      <sheetData sheetId="19156" refreshError="1"/>
      <sheetData sheetId="19157" refreshError="1"/>
      <sheetData sheetId="19158" refreshError="1"/>
      <sheetData sheetId="19159" refreshError="1"/>
      <sheetData sheetId="19160" refreshError="1"/>
      <sheetData sheetId="19161" refreshError="1"/>
      <sheetData sheetId="19162" refreshError="1"/>
      <sheetData sheetId="19163" refreshError="1"/>
      <sheetData sheetId="19164" refreshError="1"/>
      <sheetData sheetId="19165" refreshError="1"/>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row r="9">
          <cell r="A9" t="str">
            <v>A</v>
          </cell>
        </row>
      </sheetData>
      <sheetData sheetId="19174"/>
      <sheetData sheetId="19175"/>
      <sheetData sheetId="19176">
        <row r="9">
          <cell r="A9" t="str">
            <v>A</v>
          </cell>
        </row>
      </sheetData>
      <sheetData sheetId="19177"/>
      <sheetData sheetId="19178"/>
      <sheetData sheetId="19179"/>
      <sheetData sheetId="19180"/>
      <sheetData sheetId="19181"/>
      <sheetData sheetId="19182">
        <row r="9">
          <cell r="A9" t="str">
            <v>A</v>
          </cell>
        </row>
      </sheetData>
      <sheetData sheetId="19183">
        <row r="9">
          <cell r="A9" t="str">
            <v>A</v>
          </cell>
        </row>
      </sheetData>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refreshError="1"/>
      <sheetData sheetId="19262" refreshError="1"/>
      <sheetData sheetId="19263" refreshError="1"/>
      <sheetData sheetId="19264"/>
      <sheetData sheetId="19265"/>
      <sheetData sheetId="19266"/>
      <sheetData sheetId="19267"/>
      <sheetData sheetId="19268"/>
      <sheetData sheetId="19269"/>
      <sheetData sheetId="19270"/>
      <sheetData sheetId="19271"/>
      <sheetData sheetId="19272"/>
      <sheetData sheetId="19273"/>
      <sheetData sheetId="19274" refreshError="1"/>
      <sheetData sheetId="19275" refreshError="1"/>
      <sheetData sheetId="19276" refreshError="1"/>
      <sheetData sheetId="19277" refreshError="1"/>
      <sheetData sheetId="19278" refreshError="1"/>
      <sheetData sheetId="19279"/>
      <sheetData sheetId="19280"/>
      <sheetData sheetId="19281"/>
      <sheetData sheetId="19282"/>
      <sheetData sheetId="19283"/>
      <sheetData sheetId="19284"/>
      <sheetData sheetId="19285"/>
      <sheetData sheetId="19286"/>
      <sheetData sheetId="19287" refreshError="1"/>
      <sheetData sheetId="19288" refreshError="1"/>
      <sheetData sheetId="19289" refreshError="1"/>
      <sheetData sheetId="19290" refreshError="1"/>
      <sheetData sheetId="19291" refreshError="1"/>
      <sheetData sheetId="19292" refreshError="1"/>
      <sheetData sheetId="19293" refreshError="1"/>
      <sheetData sheetId="19294" refreshError="1"/>
      <sheetData sheetId="19295" refreshError="1"/>
      <sheetData sheetId="19296" refreshError="1"/>
      <sheetData sheetId="19297" refreshError="1"/>
      <sheetData sheetId="19298" refreshError="1"/>
      <sheetData sheetId="19299" refreshError="1"/>
      <sheetData sheetId="19300" refreshError="1"/>
      <sheetData sheetId="19301" refreshError="1"/>
      <sheetData sheetId="19302" refreshError="1"/>
      <sheetData sheetId="19303" refreshError="1"/>
      <sheetData sheetId="19304" refreshError="1"/>
      <sheetData sheetId="19305" refreshError="1"/>
      <sheetData sheetId="19306" refreshError="1"/>
      <sheetData sheetId="19307" refreshError="1"/>
      <sheetData sheetId="19308" refreshError="1"/>
      <sheetData sheetId="19309" refreshError="1"/>
      <sheetData sheetId="19310" refreshError="1"/>
      <sheetData sheetId="19311" refreshError="1"/>
      <sheetData sheetId="19312" refreshError="1"/>
      <sheetData sheetId="19313" refreshError="1"/>
      <sheetData sheetId="19314"/>
      <sheetData sheetId="19315"/>
      <sheetData sheetId="19316" refreshError="1"/>
      <sheetData sheetId="19317" refreshError="1"/>
      <sheetData sheetId="19318" refreshError="1"/>
      <sheetData sheetId="19319"/>
      <sheetData sheetId="19320" refreshError="1"/>
      <sheetData sheetId="19321"/>
      <sheetData sheetId="19322"/>
      <sheetData sheetId="19323"/>
      <sheetData sheetId="19324"/>
      <sheetData sheetId="19325"/>
      <sheetData sheetId="19326"/>
      <sheetData sheetId="19327"/>
      <sheetData sheetId="19328"/>
      <sheetData sheetId="19329"/>
      <sheetData sheetId="19330"/>
      <sheetData sheetId="19331"/>
      <sheetData sheetId="19332" refreshError="1"/>
      <sheetData sheetId="19333" refreshError="1"/>
      <sheetData sheetId="19334" refreshError="1"/>
      <sheetData sheetId="19335" refreshError="1"/>
      <sheetData sheetId="19336" refreshError="1"/>
      <sheetData sheetId="19337" refreshError="1"/>
      <sheetData sheetId="19338" refreshError="1"/>
      <sheetData sheetId="19339" refreshError="1"/>
      <sheetData sheetId="19340" refreshError="1"/>
      <sheetData sheetId="19341" refreshError="1"/>
      <sheetData sheetId="19342" refreshError="1"/>
      <sheetData sheetId="19343" refreshError="1"/>
      <sheetData sheetId="19344" refreshError="1"/>
      <sheetData sheetId="19345" refreshError="1"/>
      <sheetData sheetId="19346" refreshError="1"/>
      <sheetData sheetId="19347" refreshError="1"/>
      <sheetData sheetId="19348" refreshError="1"/>
      <sheetData sheetId="19349" refreshError="1"/>
      <sheetData sheetId="19350" refreshError="1"/>
      <sheetData sheetId="19351" refreshError="1"/>
      <sheetData sheetId="19352" refreshError="1"/>
      <sheetData sheetId="19353" refreshError="1"/>
      <sheetData sheetId="19354" refreshError="1"/>
      <sheetData sheetId="19355" refreshError="1"/>
      <sheetData sheetId="19356" refreshError="1"/>
      <sheetData sheetId="19357" refreshError="1"/>
      <sheetData sheetId="19358" refreshError="1"/>
      <sheetData sheetId="19359" refreshError="1"/>
      <sheetData sheetId="19360" refreshError="1"/>
      <sheetData sheetId="19361" refreshError="1"/>
      <sheetData sheetId="19362" refreshError="1"/>
      <sheetData sheetId="19363" refreshError="1"/>
      <sheetData sheetId="19364" refreshError="1"/>
      <sheetData sheetId="19365" refreshError="1"/>
      <sheetData sheetId="19366" refreshError="1"/>
      <sheetData sheetId="19367" refreshError="1"/>
      <sheetData sheetId="19368" refreshError="1"/>
      <sheetData sheetId="19369" refreshError="1"/>
      <sheetData sheetId="19370" refreshError="1"/>
      <sheetData sheetId="19371" refreshError="1"/>
      <sheetData sheetId="19372" refreshError="1"/>
      <sheetData sheetId="19373" refreshError="1"/>
      <sheetData sheetId="19374" refreshError="1"/>
      <sheetData sheetId="19375" refreshError="1"/>
      <sheetData sheetId="19376" refreshError="1"/>
      <sheetData sheetId="19377" refreshError="1"/>
      <sheetData sheetId="19378" refreshError="1"/>
      <sheetData sheetId="19379" refreshError="1"/>
      <sheetData sheetId="19380" refreshError="1"/>
      <sheetData sheetId="19381" refreshError="1"/>
      <sheetData sheetId="19382" refreshError="1"/>
      <sheetData sheetId="19383" refreshError="1"/>
      <sheetData sheetId="19384" refreshError="1"/>
      <sheetData sheetId="19385" refreshError="1"/>
      <sheetData sheetId="19386" refreshError="1"/>
      <sheetData sheetId="19387" refreshError="1"/>
      <sheetData sheetId="19388" refreshError="1"/>
      <sheetData sheetId="19389" refreshError="1"/>
      <sheetData sheetId="19390" refreshError="1"/>
      <sheetData sheetId="19391" refreshError="1"/>
      <sheetData sheetId="19392" refreshError="1"/>
      <sheetData sheetId="19393" refreshError="1"/>
      <sheetData sheetId="19394" refreshError="1"/>
      <sheetData sheetId="19395" refreshError="1"/>
      <sheetData sheetId="19396" refreshError="1"/>
      <sheetData sheetId="19397" refreshError="1"/>
      <sheetData sheetId="19398" refreshError="1"/>
      <sheetData sheetId="19399" refreshError="1"/>
      <sheetData sheetId="19400" refreshError="1"/>
      <sheetData sheetId="19401" refreshError="1"/>
      <sheetData sheetId="19402" refreshError="1"/>
      <sheetData sheetId="19403" refreshError="1"/>
      <sheetData sheetId="19404" refreshError="1"/>
      <sheetData sheetId="19405" refreshError="1"/>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refreshError="1"/>
      <sheetData sheetId="19435" refreshError="1"/>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refreshError="1"/>
      <sheetData sheetId="19472" refreshError="1"/>
      <sheetData sheetId="19473" refreshError="1"/>
      <sheetData sheetId="19474" refreshError="1"/>
      <sheetData sheetId="19475" refreshError="1"/>
      <sheetData sheetId="19476" refreshError="1"/>
      <sheetData sheetId="19477" refreshError="1"/>
      <sheetData sheetId="19478" refreshError="1"/>
      <sheetData sheetId="19479" refreshError="1"/>
      <sheetData sheetId="19480" refreshError="1"/>
      <sheetData sheetId="19481" refreshError="1"/>
      <sheetData sheetId="19482" refreshError="1"/>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refreshError="1"/>
      <sheetData sheetId="19497" refreshError="1"/>
      <sheetData sheetId="19498" refreshError="1"/>
      <sheetData sheetId="19499" refreshError="1"/>
      <sheetData sheetId="19500" refreshError="1"/>
      <sheetData sheetId="19501" refreshError="1"/>
      <sheetData sheetId="19502" refreshError="1"/>
      <sheetData sheetId="19503" refreshError="1"/>
      <sheetData sheetId="19504" refreshError="1"/>
      <sheetData sheetId="19505" refreshError="1"/>
      <sheetData sheetId="19506" refreshError="1"/>
      <sheetData sheetId="19507" refreshError="1"/>
      <sheetData sheetId="19508" refreshError="1"/>
      <sheetData sheetId="19509" refreshError="1"/>
      <sheetData sheetId="19510" refreshError="1"/>
      <sheetData sheetId="19511" refreshError="1"/>
      <sheetData sheetId="19512" refreshError="1"/>
      <sheetData sheetId="19513" refreshError="1"/>
      <sheetData sheetId="19514" refreshError="1"/>
      <sheetData sheetId="19515" refreshError="1"/>
      <sheetData sheetId="19516" refreshError="1"/>
      <sheetData sheetId="19517" refreshError="1"/>
      <sheetData sheetId="19518" refreshError="1"/>
      <sheetData sheetId="19519" refreshError="1"/>
      <sheetData sheetId="19520" refreshError="1"/>
      <sheetData sheetId="19521" refreshError="1"/>
      <sheetData sheetId="19522" refreshError="1"/>
      <sheetData sheetId="19523" refreshError="1"/>
      <sheetData sheetId="19524" refreshError="1"/>
      <sheetData sheetId="19525" refreshError="1"/>
      <sheetData sheetId="19526" refreshError="1"/>
      <sheetData sheetId="19527" refreshError="1"/>
      <sheetData sheetId="19528" refreshError="1"/>
      <sheetData sheetId="19529" refreshError="1"/>
      <sheetData sheetId="19530" refreshError="1"/>
      <sheetData sheetId="19531" refreshError="1"/>
      <sheetData sheetId="19532" refreshError="1"/>
      <sheetData sheetId="19533" refreshError="1"/>
      <sheetData sheetId="19534" refreshError="1"/>
      <sheetData sheetId="19535" refreshError="1"/>
      <sheetData sheetId="19536" refreshError="1"/>
      <sheetData sheetId="19537" refreshError="1"/>
      <sheetData sheetId="19538" refreshError="1"/>
      <sheetData sheetId="19539" refreshError="1"/>
      <sheetData sheetId="19540" refreshError="1"/>
      <sheetData sheetId="19541" refreshError="1"/>
      <sheetData sheetId="19542" refreshError="1"/>
      <sheetData sheetId="19543" refreshError="1"/>
      <sheetData sheetId="19544" refreshError="1"/>
      <sheetData sheetId="19545" refreshError="1"/>
      <sheetData sheetId="19546" refreshError="1"/>
      <sheetData sheetId="19547" refreshError="1"/>
      <sheetData sheetId="19548" refreshError="1"/>
      <sheetData sheetId="19549" refreshError="1"/>
      <sheetData sheetId="19550" refreshError="1"/>
      <sheetData sheetId="19551" refreshError="1"/>
      <sheetData sheetId="19552" refreshError="1"/>
      <sheetData sheetId="19553" refreshError="1"/>
      <sheetData sheetId="19554" refreshError="1"/>
      <sheetData sheetId="19555" refreshError="1"/>
      <sheetData sheetId="19556" refreshError="1"/>
      <sheetData sheetId="19557" refreshError="1"/>
      <sheetData sheetId="19558" refreshError="1"/>
      <sheetData sheetId="19559" refreshError="1"/>
      <sheetData sheetId="19560" refreshError="1"/>
      <sheetData sheetId="19561" refreshError="1"/>
      <sheetData sheetId="19562" refreshError="1"/>
      <sheetData sheetId="19563" refreshError="1"/>
      <sheetData sheetId="19564" refreshError="1"/>
      <sheetData sheetId="19565" refreshError="1"/>
      <sheetData sheetId="19566" refreshError="1"/>
      <sheetData sheetId="19567" refreshError="1"/>
      <sheetData sheetId="19568" refreshError="1"/>
      <sheetData sheetId="19569" refreshError="1"/>
      <sheetData sheetId="19570" refreshError="1"/>
      <sheetData sheetId="19571" refreshError="1"/>
      <sheetData sheetId="19572" refreshError="1"/>
      <sheetData sheetId="19573" refreshError="1"/>
      <sheetData sheetId="19574" refreshError="1"/>
      <sheetData sheetId="19575" refreshError="1"/>
      <sheetData sheetId="19576" refreshError="1"/>
      <sheetData sheetId="19577" refreshError="1"/>
      <sheetData sheetId="19578" refreshError="1"/>
      <sheetData sheetId="19579" refreshError="1"/>
      <sheetData sheetId="19580" refreshError="1"/>
      <sheetData sheetId="19581" refreshError="1"/>
      <sheetData sheetId="19582" refreshError="1"/>
      <sheetData sheetId="19583" refreshError="1"/>
      <sheetData sheetId="19584" refreshError="1"/>
      <sheetData sheetId="19585" refreshError="1"/>
      <sheetData sheetId="19586" refreshError="1"/>
      <sheetData sheetId="19587" refreshError="1"/>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refreshError="1"/>
      <sheetData sheetId="19791" refreshError="1"/>
      <sheetData sheetId="19792" refreshError="1"/>
      <sheetData sheetId="19793" refreshError="1"/>
      <sheetData sheetId="19794" refreshError="1"/>
      <sheetData sheetId="19795" refreshError="1"/>
      <sheetData sheetId="19796" refreshError="1"/>
      <sheetData sheetId="19797" refreshError="1"/>
      <sheetData sheetId="19798" refreshError="1"/>
      <sheetData sheetId="19799" refreshError="1"/>
      <sheetData sheetId="19800" refreshError="1"/>
      <sheetData sheetId="19801" refreshError="1"/>
      <sheetData sheetId="19802" refreshError="1"/>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refreshError="1"/>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 sheetId="20064" refreshError="1"/>
      <sheetData sheetId="20065" refreshError="1"/>
      <sheetData sheetId="20066" refreshError="1"/>
      <sheetData sheetId="20067" refreshError="1"/>
      <sheetData sheetId="20068" refreshError="1"/>
      <sheetData sheetId="20069" refreshError="1"/>
      <sheetData sheetId="20070" refreshError="1"/>
      <sheetData sheetId="20071" refreshError="1"/>
      <sheetData sheetId="20072" refreshError="1"/>
      <sheetData sheetId="20073" refreshError="1"/>
      <sheetData sheetId="20074" refreshError="1"/>
      <sheetData sheetId="20075" refreshError="1"/>
      <sheetData sheetId="20076" refreshError="1"/>
      <sheetData sheetId="20077" refreshError="1"/>
      <sheetData sheetId="20078" refreshError="1"/>
      <sheetData sheetId="20079" refreshError="1"/>
      <sheetData sheetId="20080" refreshError="1"/>
      <sheetData sheetId="20081" refreshError="1"/>
      <sheetData sheetId="20082" refreshError="1"/>
      <sheetData sheetId="20083" refreshError="1"/>
      <sheetData sheetId="20084" refreshError="1"/>
      <sheetData sheetId="20085" refreshError="1"/>
      <sheetData sheetId="20086" refreshError="1"/>
      <sheetData sheetId="20087" refreshError="1"/>
      <sheetData sheetId="20088" refreshError="1"/>
      <sheetData sheetId="20089" refreshError="1"/>
      <sheetData sheetId="20090" refreshError="1"/>
      <sheetData sheetId="20091" refreshError="1"/>
      <sheetData sheetId="20092" refreshError="1"/>
      <sheetData sheetId="20093" refreshError="1"/>
      <sheetData sheetId="20094" refreshError="1"/>
      <sheetData sheetId="20095" refreshError="1"/>
      <sheetData sheetId="20096" refreshError="1"/>
      <sheetData sheetId="20097" refreshError="1"/>
      <sheetData sheetId="20098" refreshError="1"/>
      <sheetData sheetId="20099" refreshError="1"/>
      <sheetData sheetId="20100" refreshError="1"/>
      <sheetData sheetId="20101" refreshError="1"/>
      <sheetData sheetId="20102" refreshError="1"/>
      <sheetData sheetId="20103" refreshError="1"/>
      <sheetData sheetId="20104" refreshError="1"/>
      <sheetData sheetId="20105" refreshError="1"/>
      <sheetData sheetId="20106" refreshError="1"/>
      <sheetData sheetId="20107" refreshError="1"/>
      <sheetData sheetId="20108" refreshError="1"/>
      <sheetData sheetId="20109" refreshError="1"/>
      <sheetData sheetId="20110" refreshError="1"/>
      <sheetData sheetId="20111" refreshError="1"/>
      <sheetData sheetId="20112" refreshError="1"/>
      <sheetData sheetId="20113" refreshError="1"/>
      <sheetData sheetId="20114" refreshError="1"/>
      <sheetData sheetId="20115" refreshError="1"/>
      <sheetData sheetId="20116" refreshError="1"/>
      <sheetData sheetId="20117" refreshError="1"/>
      <sheetData sheetId="20118" refreshError="1"/>
      <sheetData sheetId="20119" refreshError="1"/>
      <sheetData sheetId="20120" refreshError="1"/>
      <sheetData sheetId="20121" refreshError="1"/>
      <sheetData sheetId="20122" refreshError="1"/>
      <sheetData sheetId="20123" refreshError="1"/>
      <sheetData sheetId="20124" refreshError="1"/>
      <sheetData sheetId="20125" refreshError="1"/>
      <sheetData sheetId="20126" refreshError="1"/>
      <sheetData sheetId="20127" refreshError="1"/>
      <sheetData sheetId="20128" refreshError="1"/>
      <sheetData sheetId="20129" refreshError="1"/>
      <sheetData sheetId="20130" refreshError="1"/>
      <sheetData sheetId="20131" refreshError="1"/>
      <sheetData sheetId="20132" refreshError="1"/>
      <sheetData sheetId="20133" refreshError="1"/>
      <sheetData sheetId="20134" refreshError="1"/>
      <sheetData sheetId="20135" refreshError="1"/>
      <sheetData sheetId="20136" refreshError="1"/>
      <sheetData sheetId="20137" refreshError="1"/>
      <sheetData sheetId="20138" refreshError="1"/>
      <sheetData sheetId="20139" refreshError="1"/>
      <sheetData sheetId="20140" refreshError="1"/>
      <sheetData sheetId="20141" refreshError="1"/>
      <sheetData sheetId="20142" refreshError="1"/>
      <sheetData sheetId="20143" refreshError="1"/>
      <sheetData sheetId="20144" refreshError="1"/>
      <sheetData sheetId="20145" refreshError="1"/>
      <sheetData sheetId="20146" refreshError="1"/>
      <sheetData sheetId="20147" refreshError="1"/>
      <sheetData sheetId="20148" refreshError="1"/>
      <sheetData sheetId="20149" refreshError="1"/>
      <sheetData sheetId="20150" refreshError="1"/>
      <sheetData sheetId="20151" refreshError="1"/>
      <sheetData sheetId="20152" refreshError="1"/>
      <sheetData sheetId="20153" refreshError="1"/>
      <sheetData sheetId="20154" refreshError="1"/>
      <sheetData sheetId="20155" refreshError="1"/>
      <sheetData sheetId="20156" refreshError="1"/>
      <sheetData sheetId="20157" refreshError="1"/>
      <sheetData sheetId="20158" refreshError="1"/>
      <sheetData sheetId="20159" refreshError="1"/>
      <sheetData sheetId="20160" refreshError="1"/>
      <sheetData sheetId="20161" refreshError="1"/>
      <sheetData sheetId="20162" refreshError="1"/>
      <sheetData sheetId="20163" refreshError="1"/>
      <sheetData sheetId="20164" refreshError="1"/>
      <sheetData sheetId="20165" refreshError="1"/>
      <sheetData sheetId="20166" refreshError="1"/>
      <sheetData sheetId="20167" refreshError="1"/>
      <sheetData sheetId="20168" refreshError="1"/>
      <sheetData sheetId="20169" refreshError="1"/>
      <sheetData sheetId="20170" refreshError="1"/>
      <sheetData sheetId="20171" refreshError="1"/>
      <sheetData sheetId="20172" refreshError="1"/>
      <sheetData sheetId="20173" refreshError="1"/>
      <sheetData sheetId="20174" refreshError="1"/>
      <sheetData sheetId="20175" refreshError="1"/>
      <sheetData sheetId="20176" refreshError="1"/>
      <sheetData sheetId="20177" refreshError="1"/>
      <sheetData sheetId="20178" refreshError="1"/>
      <sheetData sheetId="20179" refreshError="1"/>
      <sheetData sheetId="20180" refreshError="1"/>
      <sheetData sheetId="20181" refreshError="1"/>
      <sheetData sheetId="20182" refreshError="1"/>
      <sheetData sheetId="20183" refreshError="1"/>
      <sheetData sheetId="20184" refreshError="1"/>
      <sheetData sheetId="20185" refreshError="1"/>
      <sheetData sheetId="20186" refreshError="1"/>
      <sheetData sheetId="20187" refreshError="1"/>
      <sheetData sheetId="20188" refreshError="1"/>
      <sheetData sheetId="20189" refreshError="1"/>
      <sheetData sheetId="20190" refreshError="1"/>
      <sheetData sheetId="20191" refreshError="1"/>
      <sheetData sheetId="20192" refreshError="1"/>
      <sheetData sheetId="20193" refreshError="1"/>
      <sheetData sheetId="20194" refreshError="1"/>
      <sheetData sheetId="20195" refreshError="1"/>
      <sheetData sheetId="20196" refreshError="1"/>
      <sheetData sheetId="20197" refreshError="1"/>
      <sheetData sheetId="20198" refreshError="1"/>
      <sheetData sheetId="20199" refreshError="1"/>
      <sheetData sheetId="20200" refreshError="1"/>
      <sheetData sheetId="20201" refreshError="1"/>
      <sheetData sheetId="20202" refreshError="1"/>
      <sheetData sheetId="20203" refreshError="1"/>
      <sheetData sheetId="20204" refreshError="1"/>
      <sheetData sheetId="20205" refreshError="1"/>
      <sheetData sheetId="20206" refreshError="1"/>
      <sheetData sheetId="20207" refreshError="1"/>
      <sheetData sheetId="20208" refreshError="1"/>
      <sheetData sheetId="20209" refreshError="1"/>
      <sheetData sheetId="20210" refreshError="1"/>
      <sheetData sheetId="20211" refreshError="1"/>
      <sheetData sheetId="20212" refreshError="1"/>
      <sheetData sheetId="20213" refreshError="1"/>
      <sheetData sheetId="20214" refreshError="1"/>
      <sheetData sheetId="20215" refreshError="1"/>
      <sheetData sheetId="20216" refreshError="1"/>
      <sheetData sheetId="20217" refreshError="1"/>
      <sheetData sheetId="20218" refreshError="1"/>
      <sheetData sheetId="20219" refreshError="1"/>
      <sheetData sheetId="20220" refreshError="1"/>
      <sheetData sheetId="20221" refreshError="1"/>
      <sheetData sheetId="20222" refreshError="1"/>
      <sheetData sheetId="20223" refreshError="1"/>
      <sheetData sheetId="20224" refreshError="1"/>
      <sheetData sheetId="20225" refreshError="1"/>
      <sheetData sheetId="20226" refreshError="1"/>
      <sheetData sheetId="20227" refreshError="1"/>
      <sheetData sheetId="20228" refreshError="1"/>
      <sheetData sheetId="20229" refreshError="1"/>
      <sheetData sheetId="20230" refreshError="1"/>
      <sheetData sheetId="20231" refreshError="1"/>
      <sheetData sheetId="20232" refreshError="1"/>
      <sheetData sheetId="20233" refreshError="1"/>
      <sheetData sheetId="20234" refreshError="1"/>
      <sheetData sheetId="20235" refreshError="1"/>
      <sheetData sheetId="20236" refreshError="1"/>
      <sheetData sheetId="20237" refreshError="1"/>
      <sheetData sheetId="20238" refreshError="1"/>
      <sheetData sheetId="20239" refreshError="1"/>
      <sheetData sheetId="20240" refreshError="1"/>
      <sheetData sheetId="20241" refreshError="1"/>
      <sheetData sheetId="20242" refreshError="1"/>
      <sheetData sheetId="20243" refreshError="1"/>
      <sheetData sheetId="20244" refreshError="1"/>
      <sheetData sheetId="20245" refreshError="1"/>
      <sheetData sheetId="20246" refreshError="1"/>
      <sheetData sheetId="20247" refreshError="1"/>
      <sheetData sheetId="20248" refreshError="1"/>
      <sheetData sheetId="20249" refreshError="1"/>
      <sheetData sheetId="20250" refreshError="1"/>
      <sheetData sheetId="20251" refreshError="1"/>
      <sheetData sheetId="20252" refreshError="1"/>
      <sheetData sheetId="20253" refreshError="1"/>
      <sheetData sheetId="20254" refreshError="1"/>
      <sheetData sheetId="20255" refreshError="1"/>
      <sheetData sheetId="20256" refreshError="1"/>
      <sheetData sheetId="20257" refreshError="1"/>
      <sheetData sheetId="20258" refreshError="1"/>
      <sheetData sheetId="20259" refreshError="1"/>
      <sheetData sheetId="20260" refreshError="1"/>
      <sheetData sheetId="20261" refreshError="1"/>
      <sheetData sheetId="20262" refreshError="1"/>
      <sheetData sheetId="20263" refreshError="1"/>
      <sheetData sheetId="20264" refreshError="1"/>
      <sheetData sheetId="20265" refreshError="1"/>
      <sheetData sheetId="20266" refreshError="1"/>
      <sheetData sheetId="20267" refreshError="1"/>
      <sheetData sheetId="20268" refreshError="1"/>
      <sheetData sheetId="20269" refreshError="1"/>
      <sheetData sheetId="20270" refreshError="1"/>
      <sheetData sheetId="20271" refreshError="1"/>
      <sheetData sheetId="20272" refreshError="1"/>
      <sheetData sheetId="20273" refreshError="1"/>
      <sheetData sheetId="20274" refreshError="1"/>
      <sheetData sheetId="20275" refreshError="1"/>
      <sheetData sheetId="20276" refreshError="1"/>
      <sheetData sheetId="20277" refreshError="1"/>
      <sheetData sheetId="20278" refreshError="1"/>
      <sheetData sheetId="20279" refreshError="1"/>
      <sheetData sheetId="20280" refreshError="1"/>
      <sheetData sheetId="20281" refreshError="1"/>
      <sheetData sheetId="20282" refreshError="1"/>
      <sheetData sheetId="20283" refreshError="1"/>
      <sheetData sheetId="20284" refreshError="1"/>
      <sheetData sheetId="20285" refreshError="1"/>
      <sheetData sheetId="20286" refreshError="1"/>
      <sheetData sheetId="20287" refreshError="1"/>
      <sheetData sheetId="20288" refreshError="1"/>
      <sheetData sheetId="20289" refreshError="1"/>
      <sheetData sheetId="20290" refreshError="1"/>
      <sheetData sheetId="20291" refreshError="1"/>
      <sheetData sheetId="20292" refreshError="1"/>
      <sheetData sheetId="20293" refreshError="1"/>
      <sheetData sheetId="20294" refreshError="1"/>
      <sheetData sheetId="20295" refreshError="1"/>
      <sheetData sheetId="20296" refreshError="1"/>
      <sheetData sheetId="20297" refreshError="1"/>
      <sheetData sheetId="20298" refreshError="1"/>
      <sheetData sheetId="20299" refreshError="1"/>
      <sheetData sheetId="20300" refreshError="1"/>
      <sheetData sheetId="20301" refreshError="1"/>
      <sheetData sheetId="20302" refreshError="1"/>
      <sheetData sheetId="20303" refreshError="1"/>
      <sheetData sheetId="20304" refreshError="1"/>
      <sheetData sheetId="20305" refreshError="1"/>
      <sheetData sheetId="20306" refreshError="1"/>
      <sheetData sheetId="20307" refreshError="1"/>
      <sheetData sheetId="20308" refreshError="1"/>
      <sheetData sheetId="20309" refreshError="1"/>
      <sheetData sheetId="20310" refreshError="1"/>
      <sheetData sheetId="20311" refreshError="1"/>
      <sheetData sheetId="20312" refreshError="1"/>
      <sheetData sheetId="20313" refreshError="1"/>
      <sheetData sheetId="20314" refreshError="1"/>
      <sheetData sheetId="20315" refreshError="1"/>
      <sheetData sheetId="20316" refreshError="1"/>
      <sheetData sheetId="20317" refreshError="1"/>
      <sheetData sheetId="20318" refreshError="1"/>
      <sheetData sheetId="20319" refreshError="1"/>
      <sheetData sheetId="20320" refreshError="1"/>
      <sheetData sheetId="20321" refreshError="1"/>
      <sheetData sheetId="20322" refreshError="1"/>
      <sheetData sheetId="20323" refreshError="1"/>
      <sheetData sheetId="20324" refreshError="1"/>
      <sheetData sheetId="20325" refreshError="1"/>
      <sheetData sheetId="20326" refreshError="1"/>
      <sheetData sheetId="20327" refreshError="1"/>
      <sheetData sheetId="20328" refreshError="1"/>
      <sheetData sheetId="20329" refreshError="1"/>
      <sheetData sheetId="20330" refreshError="1"/>
      <sheetData sheetId="20331" refreshError="1"/>
      <sheetData sheetId="20332" refreshError="1"/>
      <sheetData sheetId="20333" refreshError="1"/>
      <sheetData sheetId="20334" refreshError="1"/>
      <sheetData sheetId="20335" refreshError="1"/>
      <sheetData sheetId="20336" refreshError="1"/>
      <sheetData sheetId="20337" refreshError="1"/>
      <sheetData sheetId="20338" refreshError="1"/>
      <sheetData sheetId="20339" refreshError="1"/>
      <sheetData sheetId="20340" refreshError="1"/>
      <sheetData sheetId="20341" refreshError="1"/>
      <sheetData sheetId="20342" refreshError="1"/>
      <sheetData sheetId="20343" refreshError="1"/>
      <sheetData sheetId="20344" refreshError="1"/>
      <sheetData sheetId="20345" refreshError="1"/>
      <sheetData sheetId="20346" refreshError="1"/>
      <sheetData sheetId="20347" refreshError="1"/>
      <sheetData sheetId="20348" refreshError="1"/>
      <sheetData sheetId="20349" refreshError="1"/>
      <sheetData sheetId="20350" refreshError="1"/>
      <sheetData sheetId="20351" refreshError="1"/>
      <sheetData sheetId="20352" refreshError="1"/>
      <sheetData sheetId="20353" refreshError="1"/>
      <sheetData sheetId="20354" refreshError="1"/>
      <sheetData sheetId="20355" refreshError="1"/>
      <sheetData sheetId="20356" refreshError="1"/>
      <sheetData sheetId="20357" refreshError="1"/>
      <sheetData sheetId="20358" refreshError="1"/>
      <sheetData sheetId="20359" refreshError="1"/>
      <sheetData sheetId="20360" refreshError="1"/>
      <sheetData sheetId="20361" refreshError="1"/>
      <sheetData sheetId="20362" refreshError="1"/>
      <sheetData sheetId="20363" refreshError="1"/>
      <sheetData sheetId="20364" refreshError="1"/>
      <sheetData sheetId="20365" refreshError="1"/>
      <sheetData sheetId="20366" refreshError="1"/>
      <sheetData sheetId="20367" refreshError="1"/>
      <sheetData sheetId="20368" refreshError="1"/>
      <sheetData sheetId="20369" refreshError="1"/>
      <sheetData sheetId="20370" refreshError="1"/>
      <sheetData sheetId="20371" refreshError="1"/>
      <sheetData sheetId="20372" refreshError="1"/>
      <sheetData sheetId="20373" refreshError="1"/>
      <sheetData sheetId="20374" refreshError="1"/>
      <sheetData sheetId="20375" refreshError="1"/>
      <sheetData sheetId="20376" refreshError="1"/>
      <sheetData sheetId="20377" refreshError="1"/>
      <sheetData sheetId="20378" refreshError="1"/>
      <sheetData sheetId="20379" refreshError="1"/>
      <sheetData sheetId="20380" refreshError="1"/>
      <sheetData sheetId="20381" refreshError="1"/>
      <sheetData sheetId="20382" refreshError="1"/>
      <sheetData sheetId="20383" refreshError="1"/>
      <sheetData sheetId="20384" refreshError="1"/>
      <sheetData sheetId="20385" refreshError="1"/>
      <sheetData sheetId="20386" refreshError="1"/>
      <sheetData sheetId="20387" refreshError="1"/>
      <sheetData sheetId="20388" refreshError="1"/>
      <sheetData sheetId="20389" refreshError="1"/>
      <sheetData sheetId="20390" refreshError="1"/>
      <sheetData sheetId="20391" refreshError="1"/>
      <sheetData sheetId="20392" refreshError="1"/>
      <sheetData sheetId="20393" refreshError="1"/>
      <sheetData sheetId="20394" refreshError="1"/>
      <sheetData sheetId="20395" refreshError="1"/>
      <sheetData sheetId="20396" refreshError="1"/>
      <sheetData sheetId="20397">
        <row r="9">
          <cell r="A9" t="str">
            <v>A</v>
          </cell>
        </row>
      </sheetData>
      <sheetData sheetId="20398">
        <row r="9">
          <cell r="A9" t="str">
            <v>A</v>
          </cell>
        </row>
      </sheetData>
      <sheetData sheetId="20399">
        <row r="9">
          <cell r="A9" t="str">
            <v>A</v>
          </cell>
        </row>
      </sheetData>
      <sheetData sheetId="20400">
        <row r="9">
          <cell r="A9" t="str">
            <v>A</v>
          </cell>
        </row>
      </sheetData>
      <sheetData sheetId="20401">
        <row r="9">
          <cell r="A9" t="str">
            <v>A</v>
          </cell>
        </row>
      </sheetData>
      <sheetData sheetId="20402">
        <row r="9">
          <cell r="A9" t="str">
            <v>A</v>
          </cell>
        </row>
      </sheetData>
      <sheetData sheetId="20403">
        <row r="9">
          <cell r="A9" t="str">
            <v>A</v>
          </cell>
        </row>
      </sheetData>
      <sheetData sheetId="20404">
        <row r="9">
          <cell r="A9" t="str">
            <v>A</v>
          </cell>
        </row>
      </sheetData>
      <sheetData sheetId="20405">
        <row r="9">
          <cell r="A9" t="str">
            <v>A</v>
          </cell>
        </row>
      </sheetData>
      <sheetData sheetId="20406"/>
      <sheetData sheetId="20407">
        <row r="9">
          <cell r="A9" t="str">
            <v>A</v>
          </cell>
        </row>
      </sheetData>
      <sheetData sheetId="20408">
        <row r="9">
          <cell r="A9" t="str">
            <v>A</v>
          </cell>
        </row>
      </sheetData>
      <sheetData sheetId="20409"/>
      <sheetData sheetId="20410"/>
      <sheetData sheetId="20411" refreshError="1"/>
      <sheetData sheetId="20412" refreshError="1"/>
      <sheetData sheetId="20413" refreshError="1"/>
      <sheetData sheetId="20414" refreshError="1"/>
      <sheetData sheetId="20415" refreshError="1"/>
      <sheetData sheetId="20416" refreshError="1"/>
      <sheetData sheetId="20417" refreshError="1"/>
      <sheetData sheetId="20418" refreshError="1"/>
      <sheetData sheetId="20419" refreshError="1"/>
      <sheetData sheetId="20420" refreshError="1"/>
      <sheetData sheetId="20421" refreshError="1"/>
      <sheetData sheetId="20422" refreshError="1"/>
      <sheetData sheetId="20423" refreshError="1"/>
      <sheetData sheetId="20424" refreshError="1"/>
      <sheetData sheetId="20425" refreshError="1"/>
      <sheetData sheetId="20426" refreshError="1"/>
      <sheetData sheetId="20427" refreshError="1"/>
      <sheetData sheetId="20428" refreshError="1"/>
      <sheetData sheetId="20429" refreshError="1"/>
      <sheetData sheetId="20430" refreshError="1"/>
      <sheetData sheetId="20431" refreshError="1"/>
      <sheetData sheetId="20432" refreshError="1"/>
      <sheetData sheetId="20433" refreshError="1"/>
      <sheetData sheetId="20434" refreshError="1"/>
      <sheetData sheetId="20435" refreshError="1"/>
      <sheetData sheetId="20436" refreshError="1"/>
      <sheetData sheetId="20437" refreshError="1"/>
      <sheetData sheetId="20438" refreshError="1"/>
      <sheetData sheetId="20439" refreshError="1"/>
      <sheetData sheetId="20440" refreshError="1"/>
      <sheetData sheetId="20441" refreshError="1"/>
      <sheetData sheetId="20442" refreshError="1"/>
      <sheetData sheetId="20443" refreshError="1"/>
      <sheetData sheetId="20444" refreshError="1"/>
      <sheetData sheetId="20445" refreshError="1"/>
      <sheetData sheetId="20446" refreshError="1"/>
      <sheetData sheetId="20447" refreshError="1"/>
      <sheetData sheetId="20448" refreshError="1"/>
      <sheetData sheetId="20449" refreshError="1"/>
      <sheetData sheetId="20450" refreshError="1"/>
      <sheetData sheetId="20451" refreshError="1"/>
      <sheetData sheetId="20452" refreshError="1"/>
      <sheetData sheetId="20453" refreshError="1"/>
      <sheetData sheetId="20454" refreshError="1"/>
      <sheetData sheetId="20455" refreshError="1"/>
      <sheetData sheetId="20456" refreshError="1"/>
      <sheetData sheetId="20457" refreshError="1"/>
      <sheetData sheetId="20458" refreshError="1"/>
      <sheetData sheetId="20459" refreshError="1"/>
      <sheetData sheetId="20460" refreshError="1"/>
      <sheetData sheetId="20461" refreshError="1"/>
      <sheetData sheetId="20462" refreshError="1"/>
      <sheetData sheetId="20463" refreshError="1"/>
      <sheetData sheetId="20464" refreshError="1"/>
      <sheetData sheetId="20465" refreshError="1"/>
      <sheetData sheetId="20466" refreshError="1"/>
      <sheetData sheetId="20467" refreshError="1"/>
      <sheetData sheetId="20468" refreshError="1"/>
      <sheetData sheetId="20469" refreshError="1"/>
      <sheetData sheetId="20470" refreshError="1"/>
      <sheetData sheetId="20471" refreshError="1"/>
      <sheetData sheetId="20472" refreshError="1"/>
      <sheetData sheetId="20473" refreshError="1"/>
      <sheetData sheetId="20474" refreshError="1"/>
      <sheetData sheetId="20475" refreshError="1"/>
      <sheetData sheetId="20476" refreshError="1"/>
      <sheetData sheetId="20477" refreshError="1"/>
      <sheetData sheetId="20478" refreshError="1"/>
      <sheetData sheetId="20479" refreshError="1"/>
      <sheetData sheetId="20480" refreshError="1"/>
      <sheetData sheetId="20481" refreshError="1"/>
      <sheetData sheetId="20482" refreshError="1"/>
      <sheetData sheetId="20483" refreshError="1"/>
      <sheetData sheetId="20484" refreshError="1"/>
      <sheetData sheetId="20485" refreshError="1"/>
      <sheetData sheetId="20486" refreshError="1"/>
      <sheetData sheetId="20487" refreshError="1"/>
      <sheetData sheetId="20488" refreshError="1"/>
      <sheetData sheetId="20489" refreshError="1"/>
      <sheetData sheetId="20490" refreshError="1"/>
      <sheetData sheetId="20491" refreshError="1"/>
      <sheetData sheetId="20492" refreshError="1"/>
      <sheetData sheetId="20493" refreshError="1"/>
      <sheetData sheetId="20494" refreshError="1"/>
      <sheetData sheetId="20495" refreshError="1"/>
      <sheetData sheetId="20496" refreshError="1"/>
      <sheetData sheetId="20497" refreshError="1"/>
      <sheetData sheetId="20498" refreshError="1"/>
      <sheetData sheetId="20499" refreshError="1"/>
      <sheetData sheetId="20500" refreshError="1"/>
      <sheetData sheetId="20501" refreshError="1"/>
      <sheetData sheetId="20502" refreshError="1"/>
      <sheetData sheetId="20503" refreshError="1"/>
      <sheetData sheetId="20504" refreshError="1"/>
      <sheetData sheetId="20505" refreshError="1"/>
      <sheetData sheetId="20506" refreshError="1"/>
      <sheetData sheetId="20507" refreshError="1"/>
      <sheetData sheetId="20508" refreshError="1"/>
      <sheetData sheetId="20509" refreshError="1"/>
      <sheetData sheetId="20510" refreshError="1"/>
      <sheetData sheetId="20511" refreshError="1"/>
      <sheetData sheetId="20512" refreshError="1"/>
      <sheetData sheetId="20513" refreshError="1"/>
      <sheetData sheetId="20514" refreshError="1"/>
      <sheetData sheetId="20515" refreshError="1"/>
      <sheetData sheetId="20516" refreshError="1"/>
      <sheetData sheetId="20517" refreshError="1"/>
      <sheetData sheetId="20518" refreshError="1"/>
      <sheetData sheetId="20519" refreshError="1"/>
      <sheetData sheetId="20520" refreshError="1"/>
      <sheetData sheetId="20521" refreshError="1"/>
      <sheetData sheetId="20522" refreshError="1"/>
      <sheetData sheetId="20523" refreshError="1"/>
      <sheetData sheetId="20524" refreshError="1"/>
      <sheetData sheetId="20525" refreshError="1"/>
      <sheetData sheetId="20526" refreshError="1"/>
      <sheetData sheetId="20527" refreshError="1"/>
      <sheetData sheetId="20528" refreshError="1"/>
      <sheetData sheetId="20529" refreshError="1"/>
      <sheetData sheetId="20530" refreshError="1"/>
      <sheetData sheetId="20531" refreshError="1"/>
      <sheetData sheetId="20532" refreshError="1"/>
      <sheetData sheetId="20533" refreshError="1"/>
      <sheetData sheetId="20534" refreshError="1"/>
      <sheetData sheetId="20535" refreshError="1"/>
      <sheetData sheetId="20536" refreshError="1"/>
      <sheetData sheetId="20537" refreshError="1"/>
      <sheetData sheetId="20538" refreshError="1"/>
      <sheetData sheetId="20539" refreshError="1"/>
      <sheetData sheetId="20540" refreshError="1"/>
      <sheetData sheetId="20541" refreshError="1"/>
      <sheetData sheetId="20542" refreshError="1"/>
      <sheetData sheetId="20543" refreshError="1"/>
      <sheetData sheetId="20544" refreshError="1"/>
      <sheetData sheetId="20545" refreshError="1"/>
      <sheetData sheetId="20546" refreshError="1"/>
      <sheetData sheetId="20547" refreshError="1"/>
      <sheetData sheetId="20548" refreshError="1"/>
      <sheetData sheetId="20549" refreshError="1"/>
      <sheetData sheetId="20550" refreshError="1"/>
      <sheetData sheetId="20551" refreshError="1"/>
      <sheetData sheetId="20552" refreshError="1"/>
      <sheetData sheetId="20553" refreshError="1"/>
      <sheetData sheetId="20554" refreshError="1"/>
      <sheetData sheetId="20555" refreshError="1"/>
      <sheetData sheetId="20556" refreshError="1"/>
      <sheetData sheetId="20557" refreshError="1"/>
      <sheetData sheetId="20558" refreshError="1"/>
      <sheetData sheetId="20559" refreshError="1"/>
      <sheetData sheetId="20560" refreshError="1"/>
      <sheetData sheetId="20561" refreshError="1"/>
      <sheetData sheetId="20562" refreshError="1"/>
      <sheetData sheetId="20563" refreshError="1"/>
      <sheetData sheetId="20564" refreshError="1"/>
      <sheetData sheetId="20565" refreshError="1"/>
      <sheetData sheetId="20566" refreshError="1"/>
      <sheetData sheetId="20567" refreshError="1"/>
      <sheetData sheetId="20568" refreshError="1"/>
      <sheetData sheetId="20569" refreshError="1"/>
      <sheetData sheetId="20570" refreshError="1"/>
      <sheetData sheetId="20571" refreshError="1"/>
      <sheetData sheetId="20572" refreshError="1"/>
      <sheetData sheetId="20573" refreshError="1"/>
      <sheetData sheetId="20574" refreshError="1"/>
      <sheetData sheetId="20575" refreshError="1"/>
      <sheetData sheetId="20576" refreshError="1"/>
      <sheetData sheetId="20577" refreshError="1"/>
      <sheetData sheetId="20578" refreshError="1"/>
      <sheetData sheetId="20579" refreshError="1"/>
      <sheetData sheetId="20580" refreshError="1"/>
      <sheetData sheetId="20581" refreshError="1"/>
      <sheetData sheetId="20582" refreshError="1"/>
      <sheetData sheetId="20583" refreshError="1"/>
      <sheetData sheetId="20584" refreshError="1"/>
      <sheetData sheetId="20585" refreshError="1"/>
      <sheetData sheetId="20586" refreshError="1"/>
      <sheetData sheetId="20587" refreshError="1"/>
      <sheetData sheetId="20588" refreshError="1"/>
      <sheetData sheetId="20589" refreshError="1"/>
      <sheetData sheetId="20590" refreshError="1"/>
      <sheetData sheetId="20591" refreshError="1"/>
      <sheetData sheetId="20592" refreshError="1"/>
      <sheetData sheetId="20593" refreshError="1"/>
      <sheetData sheetId="20594" refreshError="1"/>
      <sheetData sheetId="20595" refreshError="1"/>
      <sheetData sheetId="20596" refreshError="1"/>
      <sheetData sheetId="20597" refreshError="1"/>
      <sheetData sheetId="20598" refreshError="1"/>
      <sheetData sheetId="20599" refreshError="1"/>
      <sheetData sheetId="20600" refreshError="1"/>
      <sheetData sheetId="20601" refreshError="1"/>
      <sheetData sheetId="20602" refreshError="1"/>
      <sheetData sheetId="20603" refreshError="1"/>
      <sheetData sheetId="20604" refreshError="1"/>
      <sheetData sheetId="20605" refreshError="1"/>
      <sheetData sheetId="20606" refreshError="1"/>
      <sheetData sheetId="20607" refreshError="1"/>
      <sheetData sheetId="20608" refreshError="1"/>
      <sheetData sheetId="20609" refreshError="1"/>
      <sheetData sheetId="20610" refreshError="1"/>
      <sheetData sheetId="20611" refreshError="1"/>
      <sheetData sheetId="20612" refreshError="1"/>
      <sheetData sheetId="20613" refreshError="1"/>
      <sheetData sheetId="20614" refreshError="1"/>
      <sheetData sheetId="20615" refreshError="1"/>
      <sheetData sheetId="20616" refreshError="1"/>
      <sheetData sheetId="20617" refreshError="1"/>
      <sheetData sheetId="20618" refreshError="1"/>
      <sheetData sheetId="20619" refreshError="1"/>
      <sheetData sheetId="20620" refreshError="1"/>
      <sheetData sheetId="20621" refreshError="1"/>
      <sheetData sheetId="20622" refreshError="1"/>
      <sheetData sheetId="20623" refreshError="1"/>
      <sheetData sheetId="20624" refreshError="1"/>
      <sheetData sheetId="20625" refreshError="1"/>
      <sheetData sheetId="20626" refreshError="1"/>
      <sheetData sheetId="20627" refreshError="1"/>
      <sheetData sheetId="20628" refreshError="1"/>
      <sheetData sheetId="20629" refreshError="1"/>
      <sheetData sheetId="20630" refreshError="1"/>
      <sheetData sheetId="20631" refreshError="1"/>
      <sheetData sheetId="20632" refreshError="1"/>
      <sheetData sheetId="20633" refreshError="1"/>
      <sheetData sheetId="20634" refreshError="1"/>
      <sheetData sheetId="20635" refreshError="1"/>
      <sheetData sheetId="20636" refreshError="1"/>
      <sheetData sheetId="20637" refreshError="1"/>
      <sheetData sheetId="20638" refreshError="1"/>
      <sheetData sheetId="20639" refreshError="1"/>
      <sheetData sheetId="20640" refreshError="1"/>
      <sheetData sheetId="20641" refreshError="1"/>
      <sheetData sheetId="20642" refreshError="1"/>
      <sheetData sheetId="20643" refreshError="1"/>
      <sheetData sheetId="20644" refreshError="1"/>
      <sheetData sheetId="20645" refreshError="1"/>
      <sheetData sheetId="20646" refreshError="1"/>
      <sheetData sheetId="20647" refreshError="1"/>
      <sheetData sheetId="20648" refreshError="1"/>
      <sheetData sheetId="20649" refreshError="1"/>
      <sheetData sheetId="20650" refreshError="1"/>
      <sheetData sheetId="20651" refreshError="1"/>
      <sheetData sheetId="20652" refreshError="1"/>
      <sheetData sheetId="20653" refreshError="1"/>
      <sheetData sheetId="20654" refreshError="1"/>
      <sheetData sheetId="20655" refreshError="1"/>
      <sheetData sheetId="20656" refreshError="1"/>
      <sheetData sheetId="20657" refreshError="1"/>
      <sheetData sheetId="20658" refreshError="1"/>
      <sheetData sheetId="20659" refreshError="1"/>
      <sheetData sheetId="20660" refreshError="1"/>
      <sheetData sheetId="20661" refreshError="1"/>
      <sheetData sheetId="20662" refreshError="1"/>
      <sheetData sheetId="20663" refreshError="1"/>
      <sheetData sheetId="20664" refreshError="1"/>
      <sheetData sheetId="20665" refreshError="1"/>
      <sheetData sheetId="20666" refreshError="1"/>
      <sheetData sheetId="20667" refreshError="1"/>
      <sheetData sheetId="20668" refreshError="1"/>
      <sheetData sheetId="20669" refreshError="1"/>
      <sheetData sheetId="20670" refreshError="1"/>
      <sheetData sheetId="20671" refreshError="1"/>
      <sheetData sheetId="20672" refreshError="1"/>
      <sheetData sheetId="20673" refreshError="1"/>
      <sheetData sheetId="20674" refreshError="1"/>
      <sheetData sheetId="20675" refreshError="1"/>
      <sheetData sheetId="20676" refreshError="1"/>
      <sheetData sheetId="20677" refreshError="1"/>
      <sheetData sheetId="20678" refreshError="1"/>
      <sheetData sheetId="20679" refreshError="1"/>
      <sheetData sheetId="20680" refreshError="1"/>
      <sheetData sheetId="20681" refreshError="1"/>
      <sheetData sheetId="20682" refreshError="1"/>
      <sheetData sheetId="20683" refreshError="1"/>
      <sheetData sheetId="20684" refreshError="1"/>
      <sheetData sheetId="20685" refreshError="1"/>
      <sheetData sheetId="20686" refreshError="1"/>
      <sheetData sheetId="20687" refreshError="1"/>
      <sheetData sheetId="20688" refreshError="1"/>
      <sheetData sheetId="20689" refreshError="1"/>
      <sheetData sheetId="20690" refreshError="1"/>
      <sheetData sheetId="20691" refreshError="1"/>
      <sheetData sheetId="20692" refreshError="1"/>
      <sheetData sheetId="20693" refreshError="1"/>
      <sheetData sheetId="20694" refreshError="1"/>
      <sheetData sheetId="20695" refreshError="1"/>
      <sheetData sheetId="20696" refreshError="1"/>
      <sheetData sheetId="20697" refreshError="1"/>
      <sheetData sheetId="20698" refreshError="1"/>
      <sheetData sheetId="20699" refreshError="1"/>
      <sheetData sheetId="20700" refreshError="1"/>
      <sheetData sheetId="20701" refreshError="1"/>
      <sheetData sheetId="20702" refreshError="1"/>
      <sheetData sheetId="20703" refreshError="1"/>
      <sheetData sheetId="20704" refreshError="1"/>
      <sheetData sheetId="20705" refreshError="1"/>
      <sheetData sheetId="20706" refreshError="1"/>
      <sheetData sheetId="20707" refreshError="1"/>
      <sheetData sheetId="20708" refreshError="1"/>
      <sheetData sheetId="20709" refreshError="1"/>
      <sheetData sheetId="20710" refreshError="1"/>
      <sheetData sheetId="20711" refreshError="1"/>
      <sheetData sheetId="20712" refreshError="1"/>
      <sheetData sheetId="20713" refreshError="1"/>
      <sheetData sheetId="20714" refreshError="1"/>
      <sheetData sheetId="20715" refreshError="1"/>
      <sheetData sheetId="20716" refreshError="1"/>
      <sheetData sheetId="20717" refreshError="1"/>
      <sheetData sheetId="20718" refreshError="1"/>
      <sheetData sheetId="20719" refreshError="1"/>
      <sheetData sheetId="20720" refreshError="1"/>
      <sheetData sheetId="20721" refreshError="1"/>
      <sheetData sheetId="20722" refreshError="1"/>
      <sheetData sheetId="20723" refreshError="1"/>
      <sheetData sheetId="20724" refreshError="1"/>
      <sheetData sheetId="20725" refreshError="1"/>
      <sheetData sheetId="20726" refreshError="1"/>
      <sheetData sheetId="20727" refreshError="1"/>
      <sheetData sheetId="20728" refreshError="1"/>
      <sheetData sheetId="20729" refreshError="1"/>
      <sheetData sheetId="20730" refreshError="1"/>
      <sheetData sheetId="20731" refreshError="1"/>
      <sheetData sheetId="20732" refreshError="1"/>
      <sheetData sheetId="20733" refreshError="1"/>
      <sheetData sheetId="20734" refreshError="1"/>
      <sheetData sheetId="20735" refreshError="1"/>
      <sheetData sheetId="20736" refreshError="1"/>
      <sheetData sheetId="20737" refreshError="1"/>
      <sheetData sheetId="20738" refreshError="1"/>
      <sheetData sheetId="20739" refreshError="1"/>
      <sheetData sheetId="20740" refreshError="1"/>
      <sheetData sheetId="20741" refreshError="1"/>
      <sheetData sheetId="20742" refreshError="1"/>
      <sheetData sheetId="20743" refreshError="1"/>
      <sheetData sheetId="20744" refreshError="1"/>
      <sheetData sheetId="20745" refreshError="1"/>
      <sheetData sheetId="20746" refreshError="1"/>
      <sheetData sheetId="20747" refreshError="1"/>
      <sheetData sheetId="20748" refreshError="1"/>
      <sheetData sheetId="20749" refreshError="1"/>
      <sheetData sheetId="20750" refreshError="1"/>
      <sheetData sheetId="20751" refreshError="1"/>
      <sheetData sheetId="20752" refreshError="1"/>
      <sheetData sheetId="20753" refreshError="1"/>
      <sheetData sheetId="20754" refreshError="1"/>
      <sheetData sheetId="20755" refreshError="1"/>
      <sheetData sheetId="20756" refreshError="1"/>
      <sheetData sheetId="20757" refreshError="1"/>
      <sheetData sheetId="20758" refreshError="1"/>
      <sheetData sheetId="20759" refreshError="1"/>
      <sheetData sheetId="20760" refreshError="1"/>
      <sheetData sheetId="20761" refreshError="1"/>
      <sheetData sheetId="20762" refreshError="1"/>
      <sheetData sheetId="20763" refreshError="1"/>
      <sheetData sheetId="20764" refreshError="1"/>
      <sheetData sheetId="20765" refreshError="1"/>
      <sheetData sheetId="20766" refreshError="1"/>
      <sheetData sheetId="20767" refreshError="1"/>
      <sheetData sheetId="20768" refreshError="1"/>
      <sheetData sheetId="20769" refreshError="1"/>
      <sheetData sheetId="20770" refreshError="1"/>
      <sheetData sheetId="20771" refreshError="1"/>
      <sheetData sheetId="20772" refreshError="1"/>
      <sheetData sheetId="20773" refreshError="1"/>
      <sheetData sheetId="20774" refreshError="1"/>
      <sheetData sheetId="20775" refreshError="1"/>
      <sheetData sheetId="20776" refreshError="1"/>
      <sheetData sheetId="20777" refreshError="1"/>
      <sheetData sheetId="20778" refreshError="1"/>
      <sheetData sheetId="20779" refreshError="1"/>
      <sheetData sheetId="20780" refreshError="1"/>
      <sheetData sheetId="20781" refreshError="1"/>
      <sheetData sheetId="20782" refreshError="1"/>
      <sheetData sheetId="20783" refreshError="1"/>
      <sheetData sheetId="20784" refreshError="1"/>
      <sheetData sheetId="20785" refreshError="1"/>
      <sheetData sheetId="20786" refreshError="1"/>
      <sheetData sheetId="20787" refreshError="1"/>
      <sheetData sheetId="20788" refreshError="1"/>
      <sheetData sheetId="20789" refreshError="1"/>
      <sheetData sheetId="20790" refreshError="1"/>
      <sheetData sheetId="20791" refreshError="1"/>
      <sheetData sheetId="20792" refreshError="1"/>
      <sheetData sheetId="20793" refreshError="1"/>
      <sheetData sheetId="20794" refreshError="1"/>
      <sheetData sheetId="20795" refreshError="1"/>
      <sheetData sheetId="20796" refreshError="1"/>
      <sheetData sheetId="20797" refreshError="1"/>
      <sheetData sheetId="20798" refreshError="1"/>
      <sheetData sheetId="20799" refreshError="1"/>
      <sheetData sheetId="20800" refreshError="1"/>
      <sheetData sheetId="20801" refreshError="1"/>
      <sheetData sheetId="20802" refreshError="1"/>
      <sheetData sheetId="20803" refreshError="1"/>
      <sheetData sheetId="20804" refreshError="1"/>
      <sheetData sheetId="20805" refreshError="1"/>
      <sheetData sheetId="20806" refreshError="1"/>
      <sheetData sheetId="20807" refreshError="1"/>
      <sheetData sheetId="20808" refreshError="1"/>
      <sheetData sheetId="20809" refreshError="1"/>
      <sheetData sheetId="20810" refreshError="1"/>
      <sheetData sheetId="20811" refreshError="1"/>
      <sheetData sheetId="20812" refreshError="1"/>
      <sheetData sheetId="20813" refreshError="1"/>
      <sheetData sheetId="20814" refreshError="1"/>
      <sheetData sheetId="20815" refreshError="1"/>
      <sheetData sheetId="20816" refreshError="1"/>
      <sheetData sheetId="20817" refreshError="1"/>
      <sheetData sheetId="20818" refreshError="1"/>
      <sheetData sheetId="20819" refreshError="1"/>
      <sheetData sheetId="20820" refreshError="1"/>
      <sheetData sheetId="20821" refreshError="1"/>
      <sheetData sheetId="20822" refreshError="1"/>
      <sheetData sheetId="20823" refreshError="1"/>
      <sheetData sheetId="20824" refreshError="1"/>
      <sheetData sheetId="20825" refreshError="1"/>
      <sheetData sheetId="20826" refreshError="1"/>
      <sheetData sheetId="20827" refreshError="1"/>
      <sheetData sheetId="20828" refreshError="1"/>
      <sheetData sheetId="20829" refreshError="1"/>
      <sheetData sheetId="20830" refreshError="1"/>
      <sheetData sheetId="20831" refreshError="1"/>
      <sheetData sheetId="20832" refreshError="1"/>
      <sheetData sheetId="20833" refreshError="1"/>
      <sheetData sheetId="20834" refreshError="1"/>
      <sheetData sheetId="20835" refreshError="1"/>
      <sheetData sheetId="20836" refreshError="1"/>
      <sheetData sheetId="20837" refreshError="1"/>
      <sheetData sheetId="20838" refreshError="1"/>
      <sheetData sheetId="20839" refreshError="1"/>
      <sheetData sheetId="20840" refreshError="1"/>
      <sheetData sheetId="20841" refreshError="1"/>
      <sheetData sheetId="20842" refreshError="1"/>
      <sheetData sheetId="20843" refreshError="1"/>
      <sheetData sheetId="20844" refreshError="1"/>
      <sheetData sheetId="20845" refreshError="1"/>
      <sheetData sheetId="20846" refreshError="1"/>
      <sheetData sheetId="20847" refreshError="1"/>
      <sheetData sheetId="20848" refreshError="1"/>
      <sheetData sheetId="20849" refreshError="1"/>
      <sheetData sheetId="20850" refreshError="1"/>
      <sheetData sheetId="20851" refreshError="1"/>
      <sheetData sheetId="20852" refreshError="1"/>
      <sheetData sheetId="20853" refreshError="1"/>
      <sheetData sheetId="20854" refreshError="1"/>
      <sheetData sheetId="20855" refreshError="1"/>
      <sheetData sheetId="20856" refreshError="1"/>
      <sheetData sheetId="20857" refreshError="1"/>
      <sheetData sheetId="20858" refreshError="1"/>
      <sheetData sheetId="20859" refreshError="1"/>
      <sheetData sheetId="20860" refreshError="1"/>
      <sheetData sheetId="20861" refreshError="1"/>
      <sheetData sheetId="20862" refreshError="1"/>
      <sheetData sheetId="20863" refreshError="1"/>
      <sheetData sheetId="20864" refreshError="1"/>
      <sheetData sheetId="20865" refreshError="1"/>
      <sheetData sheetId="20866" refreshError="1"/>
      <sheetData sheetId="20867" refreshError="1"/>
      <sheetData sheetId="20868" refreshError="1"/>
      <sheetData sheetId="20869" refreshError="1"/>
      <sheetData sheetId="20870" refreshError="1"/>
      <sheetData sheetId="20871" refreshError="1"/>
      <sheetData sheetId="20872" refreshError="1"/>
      <sheetData sheetId="20873" refreshError="1"/>
      <sheetData sheetId="20874" refreshError="1"/>
      <sheetData sheetId="20875" refreshError="1"/>
      <sheetData sheetId="20876" refreshError="1"/>
      <sheetData sheetId="20877" refreshError="1"/>
      <sheetData sheetId="20878" refreshError="1"/>
      <sheetData sheetId="20879" refreshError="1"/>
      <sheetData sheetId="20880" refreshError="1"/>
      <sheetData sheetId="20881" refreshError="1"/>
      <sheetData sheetId="20882" refreshError="1"/>
      <sheetData sheetId="20883" refreshError="1"/>
      <sheetData sheetId="20884" refreshError="1"/>
      <sheetData sheetId="20885" refreshError="1"/>
      <sheetData sheetId="20886" refreshError="1"/>
      <sheetData sheetId="20887" refreshError="1"/>
      <sheetData sheetId="20888" refreshError="1"/>
      <sheetData sheetId="20889" refreshError="1"/>
      <sheetData sheetId="20890" refreshError="1"/>
      <sheetData sheetId="20891" refreshError="1"/>
      <sheetData sheetId="20892" refreshError="1"/>
      <sheetData sheetId="20893" refreshError="1"/>
      <sheetData sheetId="20894" refreshError="1"/>
      <sheetData sheetId="20895" refreshError="1"/>
      <sheetData sheetId="20896" refreshError="1"/>
      <sheetData sheetId="20897" refreshError="1"/>
      <sheetData sheetId="20898" refreshError="1"/>
      <sheetData sheetId="20899" refreshError="1"/>
      <sheetData sheetId="20900" refreshError="1"/>
      <sheetData sheetId="20901" refreshError="1"/>
      <sheetData sheetId="20902" refreshError="1"/>
      <sheetData sheetId="20903" refreshError="1"/>
      <sheetData sheetId="20904" refreshError="1"/>
      <sheetData sheetId="20905" refreshError="1"/>
      <sheetData sheetId="20906" refreshError="1"/>
      <sheetData sheetId="20907" refreshError="1"/>
      <sheetData sheetId="20908" refreshError="1"/>
      <sheetData sheetId="20909" refreshError="1"/>
      <sheetData sheetId="20910" refreshError="1"/>
      <sheetData sheetId="20911" refreshError="1"/>
      <sheetData sheetId="20912" refreshError="1"/>
      <sheetData sheetId="20913" refreshError="1"/>
      <sheetData sheetId="20914" refreshError="1"/>
      <sheetData sheetId="20915" refreshError="1"/>
      <sheetData sheetId="20916" refreshError="1"/>
      <sheetData sheetId="20917" refreshError="1"/>
      <sheetData sheetId="20918" refreshError="1"/>
      <sheetData sheetId="20919" refreshError="1"/>
      <sheetData sheetId="20920" refreshError="1"/>
      <sheetData sheetId="20921" refreshError="1"/>
      <sheetData sheetId="20922" refreshError="1"/>
      <sheetData sheetId="20923">
        <row r="9">
          <cell r="A9" t="str">
            <v>A</v>
          </cell>
        </row>
      </sheetData>
      <sheetData sheetId="20924">
        <row r="9">
          <cell r="A9" t="str">
            <v>A</v>
          </cell>
        </row>
      </sheetData>
      <sheetData sheetId="20925">
        <row r="9">
          <cell r="A9" t="str">
            <v>A</v>
          </cell>
        </row>
      </sheetData>
      <sheetData sheetId="20926">
        <row r="9">
          <cell r="A9" t="str">
            <v>A</v>
          </cell>
        </row>
      </sheetData>
      <sheetData sheetId="20927">
        <row r="9">
          <cell r="A9" t="str">
            <v>A</v>
          </cell>
        </row>
      </sheetData>
      <sheetData sheetId="20928">
        <row r="9">
          <cell r="A9" t="str">
            <v>A</v>
          </cell>
        </row>
      </sheetData>
      <sheetData sheetId="20929">
        <row r="9">
          <cell r="A9" t="str">
            <v>A</v>
          </cell>
        </row>
      </sheetData>
      <sheetData sheetId="20930">
        <row r="9">
          <cell r="A9" t="str">
            <v>A</v>
          </cell>
        </row>
      </sheetData>
      <sheetData sheetId="20931">
        <row r="9">
          <cell r="A9" t="str">
            <v>A</v>
          </cell>
        </row>
      </sheetData>
      <sheetData sheetId="20932">
        <row r="9">
          <cell r="A9" t="str">
            <v>A</v>
          </cell>
        </row>
      </sheetData>
      <sheetData sheetId="20933">
        <row r="9">
          <cell r="A9" t="str">
            <v>A</v>
          </cell>
        </row>
      </sheetData>
      <sheetData sheetId="20934">
        <row r="9">
          <cell r="A9" t="str">
            <v>A</v>
          </cell>
        </row>
      </sheetData>
      <sheetData sheetId="20935">
        <row r="9">
          <cell r="A9" t="str">
            <v>A</v>
          </cell>
        </row>
      </sheetData>
      <sheetData sheetId="20936">
        <row r="9">
          <cell r="A9" t="str">
            <v>A</v>
          </cell>
        </row>
      </sheetData>
      <sheetData sheetId="20937">
        <row r="9">
          <cell r="A9" t="str">
            <v>A</v>
          </cell>
        </row>
      </sheetData>
      <sheetData sheetId="20938">
        <row r="9">
          <cell r="A9" t="str">
            <v>A</v>
          </cell>
        </row>
      </sheetData>
      <sheetData sheetId="20939">
        <row r="9">
          <cell r="A9" t="str">
            <v>A</v>
          </cell>
        </row>
      </sheetData>
      <sheetData sheetId="20940">
        <row r="9">
          <cell r="A9" t="str">
            <v>A</v>
          </cell>
        </row>
      </sheetData>
      <sheetData sheetId="20941">
        <row r="9">
          <cell r="A9" t="str">
            <v>A</v>
          </cell>
        </row>
      </sheetData>
      <sheetData sheetId="20942">
        <row r="9">
          <cell r="A9" t="str">
            <v>A</v>
          </cell>
        </row>
      </sheetData>
      <sheetData sheetId="20943">
        <row r="9">
          <cell r="A9" t="str">
            <v>A</v>
          </cell>
        </row>
      </sheetData>
      <sheetData sheetId="20944">
        <row r="9">
          <cell r="A9" t="str">
            <v>A</v>
          </cell>
        </row>
      </sheetData>
      <sheetData sheetId="20945">
        <row r="9">
          <cell r="A9" t="str">
            <v>A</v>
          </cell>
        </row>
      </sheetData>
      <sheetData sheetId="20946">
        <row r="9">
          <cell r="A9" t="str">
            <v>A</v>
          </cell>
        </row>
      </sheetData>
      <sheetData sheetId="20947">
        <row r="9">
          <cell r="A9" t="str">
            <v>A</v>
          </cell>
        </row>
      </sheetData>
      <sheetData sheetId="20948">
        <row r="9">
          <cell r="A9" t="str">
            <v>A</v>
          </cell>
        </row>
      </sheetData>
      <sheetData sheetId="20949">
        <row r="9">
          <cell r="A9" t="str">
            <v>A</v>
          </cell>
        </row>
      </sheetData>
      <sheetData sheetId="20950">
        <row r="9">
          <cell r="A9" t="str">
            <v>A</v>
          </cell>
        </row>
      </sheetData>
      <sheetData sheetId="20951">
        <row r="9">
          <cell r="A9" t="str">
            <v>A</v>
          </cell>
        </row>
      </sheetData>
      <sheetData sheetId="20952">
        <row r="9">
          <cell r="A9" t="str">
            <v>A</v>
          </cell>
        </row>
      </sheetData>
      <sheetData sheetId="20953">
        <row r="9">
          <cell r="A9" t="str">
            <v>A</v>
          </cell>
        </row>
      </sheetData>
      <sheetData sheetId="20954">
        <row r="9">
          <cell r="A9" t="str">
            <v>A</v>
          </cell>
        </row>
      </sheetData>
      <sheetData sheetId="20955">
        <row r="9">
          <cell r="A9" t="str">
            <v>A</v>
          </cell>
        </row>
      </sheetData>
      <sheetData sheetId="20956">
        <row r="9">
          <cell r="A9" t="str">
            <v>A</v>
          </cell>
        </row>
      </sheetData>
      <sheetData sheetId="20957">
        <row r="9">
          <cell r="A9" t="str">
            <v>A</v>
          </cell>
        </row>
      </sheetData>
      <sheetData sheetId="20958">
        <row r="9">
          <cell r="A9" t="str">
            <v>A</v>
          </cell>
        </row>
      </sheetData>
      <sheetData sheetId="20959">
        <row r="9">
          <cell r="A9" t="str">
            <v>A</v>
          </cell>
        </row>
      </sheetData>
      <sheetData sheetId="20960">
        <row r="9">
          <cell r="A9" t="str">
            <v>A</v>
          </cell>
        </row>
      </sheetData>
      <sheetData sheetId="20961">
        <row r="9">
          <cell r="A9" t="str">
            <v>A</v>
          </cell>
        </row>
      </sheetData>
      <sheetData sheetId="20962">
        <row r="9">
          <cell r="A9" t="str">
            <v>A</v>
          </cell>
        </row>
      </sheetData>
      <sheetData sheetId="20963">
        <row r="9">
          <cell r="A9" t="str">
            <v>A</v>
          </cell>
        </row>
      </sheetData>
      <sheetData sheetId="20964">
        <row r="9">
          <cell r="A9" t="str">
            <v>A</v>
          </cell>
        </row>
      </sheetData>
      <sheetData sheetId="20965">
        <row r="9">
          <cell r="A9" t="str">
            <v>A</v>
          </cell>
        </row>
      </sheetData>
      <sheetData sheetId="20966">
        <row r="9">
          <cell r="A9" t="str">
            <v>A</v>
          </cell>
        </row>
      </sheetData>
      <sheetData sheetId="20967">
        <row r="9">
          <cell r="A9" t="str">
            <v>A</v>
          </cell>
        </row>
      </sheetData>
      <sheetData sheetId="20968">
        <row r="9">
          <cell r="A9" t="str">
            <v>A</v>
          </cell>
        </row>
      </sheetData>
      <sheetData sheetId="20969">
        <row r="9">
          <cell r="A9" t="str">
            <v>A</v>
          </cell>
        </row>
      </sheetData>
      <sheetData sheetId="20970">
        <row r="9">
          <cell r="A9" t="str">
            <v>A</v>
          </cell>
        </row>
      </sheetData>
      <sheetData sheetId="20971">
        <row r="9">
          <cell r="A9" t="str">
            <v>A</v>
          </cell>
        </row>
      </sheetData>
      <sheetData sheetId="20972">
        <row r="9">
          <cell r="A9" t="str">
            <v>A</v>
          </cell>
        </row>
      </sheetData>
      <sheetData sheetId="20973">
        <row r="9">
          <cell r="A9" t="str">
            <v>A</v>
          </cell>
        </row>
      </sheetData>
      <sheetData sheetId="20974">
        <row r="9">
          <cell r="A9" t="str">
            <v>A</v>
          </cell>
        </row>
      </sheetData>
      <sheetData sheetId="20975">
        <row r="9">
          <cell r="A9" t="str">
            <v>A</v>
          </cell>
        </row>
      </sheetData>
      <sheetData sheetId="20976">
        <row r="9">
          <cell r="A9" t="str">
            <v>A</v>
          </cell>
        </row>
      </sheetData>
      <sheetData sheetId="20977">
        <row r="9">
          <cell r="A9" t="str">
            <v>A</v>
          </cell>
        </row>
      </sheetData>
      <sheetData sheetId="20978">
        <row r="9">
          <cell r="A9" t="str">
            <v>A</v>
          </cell>
        </row>
      </sheetData>
      <sheetData sheetId="20979">
        <row r="9">
          <cell r="A9" t="str">
            <v>A</v>
          </cell>
        </row>
      </sheetData>
      <sheetData sheetId="20980">
        <row r="9">
          <cell r="A9" t="str">
            <v>A</v>
          </cell>
        </row>
      </sheetData>
      <sheetData sheetId="20981">
        <row r="9">
          <cell r="A9" t="str">
            <v>A</v>
          </cell>
        </row>
      </sheetData>
      <sheetData sheetId="20982">
        <row r="9">
          <cell r="A9" t="str">
            <v>A</v>
          </cell>
        </row>
      </sheetData>
      <sheetData sheetId="20983">
        <row r="9">
          <cell r="A9" t="str">
            <v>A</v>
          </cell>
        </row>
      </sheetData>
      <sheetData sheetId="20984">
        <row r="9">
          <cell r="A9" t="str">
            <v>A</v>
          </cell>
        </row>
      </sheetData>
      <sheetData sheetId="20985">
        <row r="9">
          <cell r="A9" t="str">
            <v>A</v>
          </cell>
        </row>
      </sheetData>
      <sheetData sheetId="20986">
        <row r="9">
          <cell r="A9" t="str">
            <v>A</v>
          </cell>
        </row>
      </sheetData>
      <sheetData sheetId="20987">
        <row r="9">
          <cell r="A9" t="str">
            <v>A</v>
          </cell>
        </row>
      </sheetData>
      <sheetData sheetId="20988">
        <row r="9">
          <cell r="A9" t="str">
            <v>A</v>
          </cell>
        </row>
      </sheetData>
      <sheetData sheetId="20989">
        <row r="9">
          <cell r="A9" t="str">
            <v>A</v>
          </cell>
        </row>
      </sheetData>
      <sheetData sheetId="20990">
        <row r="9">
          <cell r="A9" t="str">
            <v>A</v>
          </cell>
        </row>
      </sheetData>
      <sheetData sheetId="20991">
        <row r="9">
          <cell r="A9" t="str">
            <v>A</v>
          </cell>
        </row>
      </sheetData>
      <sheetData sheetId="20992">
        <row r="9">
          <cell r="A9" t="str">
            <v>A</v>
          </cell>
        </row>
      </sheetData>
      <sheetData sheetId="20993"/>
      <sheetData sheetId="20994">
        <row r="9">
          <cell r="A9" t="str">
            <v>A</v>
          </cell>
        </row>
      </sheetData>
      <sheetData sheetId="20995">
        <row r="9">
          <cell r="A9" t="str">
            <v>A</v>
          </cell>
        </row>
      </sheetData>
      <sheetData sheetId="20996"/>
      <sheetData sheetId="20997"/>
      <sheetData sheetId="20998"/>
      <sheetData sheetId="20999">
        <row r="9">
          <cell r="A9" t="str">
            <v>A</v>
          </cell>
        </row>
      </sheetData>
      <sheetData sheetId="21000">
        <row r="9">
          <cell r="A9" t="str">
            <v>A</v>
          </cell>
        </row>
      </sheetData>
      <sheetData sheetId="21001">
        <row r="9">
          <cell r="A9" t="str">
            <v>A</v>
          </cell>
        </row>
      </sheetData>
      <sheetData sheetId="21002">
        <row r="9">
          <cell r="A9" t="str">
            <v>A</v>
          </cell>
        </row>
      </sheetData>
      <sheetData sheetId="21003">
        <row r="9">
          <cell r="A9" t="str">
            <v>A</v>
          </cell>
        </row>
      </sheetData>
      <sheetData sheetId="21004">
        <row r="9">
          <cell r="A9" t="str">
            <v>A</v>
          </cell>
        </row>
      </sheetData>
      <sheetData sheetId="21005">
        <row r="9">
          <cell r="A9" t="str">
            <v>A</v>
          </cell>
        </row>
      </sheetData>
      <sheetData sheetId="21006">
        <row r="9">
          <cell r="A9" t="str">
            <v>A</v>
          </cell>
        </row>
      </sheetData>
      <sheetData sheetId="21007">
        <row r="9">
          <cell r="A9" t="str">
            <v>A</v>
          </cell>
        </row>
      </sheetData>
      <sheetData sheetId="21008">
        <row r="9">
          <cell r="A9" t="str">
            <v>A</v>
          </cell>
        </row>
      </sheetData>
      <sheetData sheetId="21009">
        <row r="9">
          <cell r="A9" t="str">
            <v>A</v>
          </cell>
        </row>
      </sheetData>
      <sheetData sheetId="21010">
        <row r="9">
          <cell r="A9" t="str">
            <v>A</v>
          </cell>
        </row>
      </sheetData>
      <sheetData sheetId="21011">
        <row r="9">
          <cell r="A9" t="str">
            <v>A</v>
          </cell>
        </row>
      </sheetData>
      <sheetData sheetId="21012">
        <row r="9">
          <cell r="A9" t="str">
            <v>A</v>
          </cell>
        </row>
      </sheetData>
      <sheetData sheetId="21013">
        <row r="9">
          <cell r="A9" t="str">
            <v>A</v>
          </cell>
        </row>
      </sheetData>
      <sheetData sheetId="21014">
        <row r="9">
          <cell r="A9" t="str">
            <v>A</v>
          </cell>
        </row>
      </sheetData>
      <sheetData sheetId="21015">
        <row r="9">
          <cell r="A9" t="str">
            <v>A</v>
          </cell>
        </row>
      </sheetData>
      <sheetData sheetId="21016">
        <row r="9">
          <cell r="A9" t="str">
            <v>A</v>
          </cell>
        </row>
      </sheetData>
      <sheetData sheetId="21017">
        <row r="9">
          <cell r="A9" t="str">
            <v>A</v>
          </cell>
        </row>
      </sheetData>
      <sheetData sheetId="21018">
        <row r="9">
          <cell r="A9" t="str">
            <v>A</v>
          </cell>
        </row>
      </sheetData>
      <sheetData sheetId="21019">
        <row r="9">
          <cell r="A9" t="str">
            <v>A</v>
          </cell>
        </row>
      </sheetData>
      <sheetData sheetId="21020">
        <row r="9">
          <cell r="A9" t="str">
            <v>A</v>
          </cell>
        </row>
      </sheetData>
      <sheetData sheetId="21021">
        <row r="9">
          <cell r="A9" t="str">
            <v>A</v>
          </cell>
        </row>
      </sheetData>
      <sheetData sheetId="21022">
        <row r="9">
          <cell r="A9" t="str">
            <v>A</v>
          </cell>
        </row>
      </sheetData>
      <sheetData sheetId="21023">
        <row r="9">
          <cell r="A9" t="str">
            <v>A</v>
          </cell>
        </row>
      </sheetData>
      <sheetData sheetId="21024">
        <row r="9">
          <cell r="A9" t="str">
            <v>A</v>
          </cell>
        </row>
      </sheetData>
      <sheetData sheetId="21025">
        <row r="9">
          <cell r="A9" t="str">
            <v>A</v>
          </cell>
        </row>
      </sheetData>
      <sheetData sheetId="21026">
        <row r="9">
          <cell r="A9" t="str">
            <v>A</v>
          </cell>
        </row>
      </sheetData>
      <sheetData sheetId="21027">
        <row r="9">
          <cell r="A9" t="str">
            <v>A</v>
          </cell>
        </row>
      </sheetData>
      <sheetData sheetId="21028">
        <row r="9">
          <cell r="A9" t="str">
            <v>A</v>
          </cell>
        </row>
      </sheetData>
      <sheetData sheetId="21029">
        <row r="9">
          <cell r="A9" t="str">
            <v>A</v>
          </cell>
        </row>
      </sheetData>
      <sheetData sheetId="21030">
        <row r="9">
          <cell r="A9" t="str">
            <v>A</v>
          </cell>
        </row>
      </sheetData>
      <sheetData sheetId="21031">
        <row r="9">
          <cell r="A9" t="str">
            <v>A</v>
          </cell>
        </row>
      </sheetData>
      <sheetData sheetId="21032">
        <row r="9">
          <cell r="A9" t="str">
            <v>A</v>
          </cell>
        </row>
      </sheetData>
      <sheetData sheetId="21033">
        <row r="9">
          <cell r="A9" t="str">
            <v>A</v>
          </cell>
        </row>
      </sheetData>
      <sheetData sheetId="21034">
        <row r="9">
          <cell r="A9" t="str">
            <v>A</v>
          </cell>
        </row>
      </sheetData>
      <sheetData sheetId="21035">
        <row r="9">
          <cell r="A9" t="str">
            <v>A</v>
          </cell>
        </row>
      </sheetData>
      <sheetData sheetId="21036">
        <row r="9">
          <cell r="A9" t="str">
            <v>A</v>
          </cell>
        </row>
      </sheetData>
      <sheetData sheetId="21037">
        <row r="9">
          <cell r="A9" t="str">
            <v>A</v>
          </cell>
        </row>
      </sheetData>
      <sheetData sheetId="21038">
        <row r="9">
          <cell r="A9" t="str">
            <v>A</v>
          </cell>
        </row>
      </sheetData>
      <sheetData sheetId="21039">
        <row r="9">
          <cell r="A9" t="str">
            <v>A</v>
          </cell>
        </row>
      </sheetData>
      <sheetData sheetId="21040">
        <row r="9">
          <cell r="A9" t="str">
            <v>A</v>
          </cell>
        </row>
      </sheetData>
      <sheetData sheetId="21041">
        <row r="9">
          <cell r="A9" t="str">
            <v>A</v>
          </cell>
        </row>
      </sheetData>
      <sheetData sheetId="21042">
        <row r="9">
          <cell r="A9" t="str">
            <v>A</v>
          </cell>
        </row>
      </sheetData>
      <sheetData sheetId="21043">
        <row r="9">
          <cell r="A9" t="str">
            <v>A</v>
          </cell>
        </row>
      </sheetData>
      <sheetData sheetId="21044">
        <row r="9">
          <cell r="A9" t="str">
            <v>A</v>
          </cell>
        </row>
      </sheetData>
      <sheetData sheetId="21045">
        <row r="9">
          <cell r="A9" t="str">
            <v>A</v>
          </cell>
        </row>
      </sheetData>
      <sheetData sheetId="21046">
        <row r="9">
          <cell r="A9" t="str">
            <v>A</v>
          </cell>
        </row>
      </sheetData>
      <sheetData sheetId="21047">
        <row r="9">
          <cell r="A9" t="str">
            <v>A</v>
          </cell>
        </row>
      </sheetData>
      <sheetData sheetId="21048">
        <row r="9">
          <cell r="A9" t="str">
            <v>A</v>
          </cell>
        </row>
      </sheetData>
      <sheetData sheetId="21049">
        <row r="9">
          <cell r="A9" t="str">
            <v>A</v>
          </cell>
        </row>
      </sheetData>
      <sheetData sheetId="21050">
        <row r="9">
          <cell r="A9" t="str">
            <v>A</v>
          </cell>
        </row>
      </sheetData>
      <sheetData sheetId="21051">
        <row r="9">
          <cell r="A9" t="str">
            <v>A</v>
          </cell>
        </row>
      </sheetData>
      <sheetData sheetId="21052">
        <row r="9">
          <cell r="A9" t="str">
            <v>A</v>
          </cell>
        </row>
      </sheetData>
      <sheetData sheetId="21053">
        <row r="9">
          <cell r="A9" t="str">
            <v>A</v>
          </cell>
        </row>
      </sheetData>
      <sheetData sheetId="21054"/>
      <sheetData sheetId="21055"/>
      <sheetData sheetId="21056">
        <row r="9">
          <cell r="A9" t="str">
            <v>A</v>
          </cell>
        </row>
      </sheetData>
      <sheetData sheetId="21057"/>
      <sheetData sheetId="21058"/>
      <sheetData sheetId="21059"/>
      <sheetData sheetId="21060"/>
      <sheetData sheetId="21061">
        <row r="9">
          <cell r="A9" t="str">
            <v>A</v>
          </cell>
        </row>
      </sheetData>
      <sheetData sheetId="21062">
        <row r="9">
          <cell r="A9" t="str">
            <v>A</v>
          </cell>
        </row>
      </sheetData>
      <sheetData sheetId="21063">
        <row r="9">
          <cell r="A9" t="str">
            <v>A</v>
          </cell>
        </row>
      </sheetData>
      <sheetData sheetId="21064"/>
      <sheetData sheetId="21065">
        <row r="9">
          <cell r="A9" t="str">
            <v>A</v>
          </cell>
        </row>
      </sheetData>
      <sheetData sheetId="21066">
        <row r="9">
          <cell r="A9" t="str">
            <v>A</v>
          </cell>
        </row>
      </sheetData>
      <sheetData sheetId="21067">
        <row r="9">
          <cell r="A9" t="str">
            <v>A</v>
          </cell>
        </row>
      </sheetData>
      <sheetData sheetId="21068"/>
      <sheetData sheetId="21069"/>
      <sheetData sheetId="21070"/>
      <sheetData sheetId="21071"/>
      <sheetData sheetId="21072"/>
      <sheetData sheetId="21073"/>
      <sheetData sheetId="21074">
        <row r="9">
          <cell r="A9" t="str">
            <v>A</v>
          </cell>
        </row>
      </sheetData>
      <sheetData sheetId="21075">
        <row r="9">
          <cell r="A9" t="str">
            <v>A</v>
          </cell>
        </row>
      </sheetData>
      <sheetData sheetId="21076">
        <row r="9">
          <cell r="A9" t="str">
            <v>A</v>
          </cell>
        </row>
      </sheetData>
      <sheetData sheetId="21077">
        <row r="9">
          <cell r="A9" t="str">
            <v>A</v>
          </cell>
        </row>
      </sheetData>
      <sheetData sheetId="21078">
        <row r="9">
          <cell r="A9" t="str">
            <v>A</v>
          </cell>
        </row>
      </sheetData>
      <sheetData sheetId="21079">
        <row r="9">
          <cell r="A9" t="str">
            <v>A</v>
          </cell>
        </row>
      </sheetData>
      <sheetData sheetId="21080">
        <row r="9">
          <cell r="A9" t="str">
            <v>A</v>
          </cell>
        </row>
      </sheetData>
      <sheetData sheetId="21081">
        <row r="9">
          <cell r="A9" t="str">
            <v>A</v>
          </cell>
        </row>
      </sheetData>
      <sheetData sheetId="21082">
        <row r="9">
          <cell r="A9" t="str">
            <v>A</v>
          </cell>
        </row>
      </sheetData>
      <sheetData sheetId="21083">
        <row r="9">
          <cell r="A9" t="str">
            <v>A</v>
          </cell>
        </row>
      </sheetData>
      <sheetData sheetId="21084">
        <row r="9">
          <cell r="A9" t="str">
            <v>A</v>
          </cell>
        </row>
      </sheetData>
      <sheetData sheetId="21085">
        <row r="9">
          <cell r="A9" t="str">
            <v>A</v>
          </cell>
        </row>
      </sheetData>
      <sheetData sheetId="21086">
        <row r="9">
          <cell r="A9" t="str">
            <v>A</v>
          </cell>
        </row>
      </sheetData>
      <sheetData sheetId="21087">
        <row r="9">
          <cell r="A9" t="str">
            <v>A</v>
          </cell>
        </row>
      </sheetData>
      <sheetData sheetId="21088">
        <row r="9">
          <cell r="A9" t="str">
            <v>A</v>
          </cell>
        </row>
      </sheetData>
      <sheetData sheetId="21089">
        <row r="9">
          <cell r="A9" t="str">
            <v>A</v>
          </cell>
        </row>
      </sheetData>
      <sheetData sheetId="21090">
        <row r="9">
          <cell r="A9" t="str">
            <v>A</v>
          </cell>
        </row>
      </sheetData>
      <sheetData sheetId="21091">
        <row r="9">
          <cell r="A9" t="str">
            <v>A</v>
          </cell>
        </row>
      </sheetData>
      <sheetData sheetId="21092">
        <row r="9">
          <cell r="A9" t="str">
            <v>A</v>
          </cell>
        </row>
      </sheetData>
      <sheetData sheetId="21093">
        <row r="9">
          <cell r="A9" t="str">
            <v>A</v>
          </cell>
        </row>
      </sheetData>
      <sheetData sheetId="21094">
        <row r="9">
          <cell r="A9" t="str">
            <v>A</v>
          </cell>
        </row>
      </sheetData>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row r="9">
          <cell r="A9" t="str">
            <v>A</v>
          </cell>
        </row>
      </sheetData>
      <sheetData sheetId="21133">
        <row r="9">
          <cell r="A9" t="str">
            <v>A</v>
          </cell>
        </row>
      </sheetData>
      <sheetData sheetId="21134">
        <row r="9">
          <cell r="A9" t="str">
            <v>A</v>
          </cell>
        </row>
      </sheetData>
      <sheetData sheetId="21135">
        <row r="9">
          <cell r="A9" t="str">
            <v>A</v>
          </cell>
        </row>
      </sheetData>
      <sheetData sheetId="21136">
        <row r="9">
          <cell r="A9" t="str">
            <v>A</v>
          </cell>
        </row>
      </sheetData>
      <sheetData sheetId="21137">
        <row r="9">
          <cell r="A9" t="str">
            <v>A</v>
          </cell>
        </row>
      </sheetData>
      <sheetData sheetId="21138">
        <row r="9">
          <cell r="A9" t="str">
            <v>A</v>
          </cell>
        </row>
      </sheetData>
      <sheetData sheetId="21139">
        <row r="9">
          <cell r="A9" t="str">
            <v>A</v>
          </cell>
        </row>
      </sheetData>
      <sheetData sheetId="21140">
        <row r="9">
          <cell r="A9" t="str">
            <v>A</v>
          </cell>
        </row>
      </sheetData>
      <sheetData sheetId="21141">
        <row r="9">
          <cell r="A9" t="str">
            <v>A</v>
          </cell>
        </row>
      </sheetData>
      <sheetData sheetId="21142">
        <row r="9">
          <cell r="A9" t="str">
            <v>A</v>
          </cell>
        </row>
      </sheetData>
      <sheetData sheetId="21143">
        <row r="9">
          <cell r="A9" t="str">
            <v>A</v>
          </cell>
        </row>
      </sheetData>
      <sheetData sheetId="21144">
        <row r="9">
          <cell r="A9" t="str">
            <v>A</v>
          </cell>
        </row>
      </sheetData>
      <sheetData sheetId="21145">
        <row r="9">
          <cell r="A9" t="str">
            <v>A</v>
          </cell>
        </row>
      </sheetData>
      <sheetData sheetId="21146">
        <row r="9">
          <cell r="A9" t="str">
            <v>A</v>
          </cell>
        </row>
      </sheetData>
      <sheetData sheetId="21147">
        <row r="9">
          <cell r="A9" t="str">
            <v>A</v>
          </cell>
        </row>
      </sheetData>
      <sheetData sheetId="21148">
        <row r="9">
          <cell r="A9" t="str">
            <v>A</v>
          </cell>
        </row>
      </sheetData>
      <sheetData sheetId="21149">
        <row r="9">
          <cell r="A9" t="str">
            <v>A</v>
          </cell>
        </row>
      </sheetData>
      <sheetData sheetId="21150">
        <row r="9">
          <cell r="A9" t="str">
            <v>A</v>
          </cell>
        </row>
      </sheetData>
      <sheetData sheetId="21151">
        <row r="9">
          <cell r="A9" t="str">
            <v>A</v>
          </cell>
        </row>
      </sheetData>
      <sheetData sheetId="21152">
        <row r="9">
          <cell r="A9" t="str">
            <v>A</v>
          </cell>
        </row>
      </sheetData>
      <sheetData sheetId="21153">
        <row r="9">
          <cell r="A9" t="str">
            <v>A</v>
          </cell>
        </row>
      </sheetData>
      <sheetData sheetId="21154">
        <row r="9">
          <cell r="A9" t="str">
            <v>A</v>
          </cell>
        </row>
      </sheetData>
      <sheetData sheetId="21155">
        <row r="9">
          <cell r="A9" t="str">
            <v>A</v>
          </cell>
        </row>
      </sheetData>
      <sheetData sheetId="21156">
        <row r="9">
          <cell r="A9" t="str">
            <v>A</v>
          </cell>
        </row>
      </sheetData>
      <sheetData sheetId="21157">
        <row r="9">
          <cell r="A9" t="str">
            <v>A</v>
          </cell>
        </row>
      </sheetData>
      <sheetData sheetId="21158">
        <row r="9">
          <cell r="A9" t="str">
            <v>A</v>
          </cell>
        </row>
      </sheetData>
      <sheetData sheetId="21159">
        <row r="9">
          <cell r="A9" t="str">
            <v>A</v>
          </cell>
        </row>
      </sheetData>
      <sheetData sheetId="21160">
        <row r="9">
          <cell r="A9" t="str">
            <v>A</v>
          </cell>
        </row>
      </sheetData>
      <sheetData sheetId="21161">
        <row r="9">
          <cell r="A9" t="str">
            <v>A</v>
          </cell>
        </row>
      </sheetData>
      <sheetData sheetId="21162">
        <row r="9">
          <cell r="A9" t="str">
            <v>A</v>
          </cell>
        </row>
      </sheetData>
      <sheetData sheetId="21163">
        <row r="9">
          <cell r="A9" t="str">
            <v>A</v>
          </cell>
        </row>
      </sheetData>
      <sheetData sheetId="21164">
        <row r="9">
          <cell r="A9" t="str">
            <v>A</v>
          </cell>
        </row>
      </sheetData>
      <sheetData sheetId="21165">
        <row r="9">
          <cell r="A9" t="str">
            <v>A</v>
          </cell>
        </row>
      </sheetData>
      <sheetData sheetId="21166">
        <row r="9">
          <cell r="A9" t="str">
            <v>A</v>
          </cell>
        </row>
      </sheetData>
      <sheetData sheetId="21167">
        <row r="9">
          <cell r="A9" t="str">
            <v>A</v>
          </cell>
        </row>
      </sheetData>
      <sheetData sheetId="21168">
        <row r="9">
          <cell r="A9" t="str">
            <v>A</v>
          </cell>
        </row>
      </sheetData>
      <sheetData sheetId="21169">
        <row r="9">
          <cell r="A9" t="str">
            <v>A</v>
          </cell>
        </row>
      </sheetData>
      <sheetData sheetId="21170">
        <row r="9">
          <cell r="A9" t="str">
            <v>A</v>
          </cell>
        </row>
      </sheetData>
      <sheetData sheetId="21171">
        <row r="9">
          <cell r="A9" t="str">
            <v>A</v>
          </cell>
        </row>
      </sheetData>
      <sheetData sheetId="21172">
        <row r="9">
          <cell r="A9" t="str">
            <v>A</v>
          </cell>
        </row>
      </sheetData>
      <sheetData sheetId="21173">
        <row r="9">
          <cell r="A9" t="str">
            <v>A</v>
          </cell>
        </row>
      </sheetData>
      <sheetData sheetId="21174">
        <row r="9">
          <cell r="A9" t="str">
            <v>A</v>
          </cell>
        </row>
      </sheetData>
      <sheetData sheetId="21175">
        <row r="9">
          <cell r="A9" t="str">
            <v>A</v>
          </cell>
        </row>
      </sheetData>
      <sheetData sheetId="21176">
        <row r="9">
          <cell r="A9" t="str">
            <v>A</v>
          </cell>
        </row>
      </sheetData>
      <sheetData sheetId="21177">
        <row r="9">
          <cell r="A9" t="str">
            <v>A</v>
          </cell>
        </row>
      </sheetData>
      <sheetData sheetId="21178">
        <row r="9">
          <cell r="A9" t="str">
            <v>A</v>
          </cell>
        </row>
      </sheetData>
      <sheetData sheetId="21179"/>
      <sheetData sheetId="21180"/>
      <sheetData sheetId="21181"/>
      <sheetData sheetId="21182"/>
      <sheetData sheetId="21183">
        <row r="9">
          <cell r="A9" t="str">
            <v>A</v>
          </cell>
        </row>
      </sheetData>
      <sheetData sheetId="21184">
        <row r="9">
          <cell r="A9" t="str">
            <v>A</v>
          </cell>
        </row>
      </sheetData>
      <sheetData sheetId="21185">
        <row r="9">
          <cell r="A9" t="str">
            <v>A</v>
          </cell>
        </row>
      </sheetData>
      <sheetData sheetId="21186">
        <row r="9">
          <cell r="A9" t="str">
            <v>A</v>
          </cell>
        </row>
      </sheetData>
      <sheetData sheetId="21187">
        <row r="9">
          <cell r="A9" t="str">
            <v>A</v>
          </cell>
        </row>
      </sheetData>
      <sheetData sheetId="21188">
        <row r="9">
          <cell r="A9" t="str">
            <v>A</v>
          </cell>
        </row>
      </sheetData>
      <sheetData sheetId="21189">
        <row r="9">
          <cell r="A9" t="str">
            <v>A</v>
          </cell>
        </row>
      </sheetData>
      <sheetData sheetId="21190">
        <row r="9">
          <cell r="A9" t="str">
            <v>A</v>
          </cell>
        </row>
      </sheetData>
      <sheetData sheetId="21191">
        <row r="9">
          <cell r="A9" t="str">
            <v>A</v>
          </cell>
        </row>
      </sheetData>
      <sheetData sheetId="21192">
        <row r="9">
          <cell r="A9" t="str">
            <v>A</v>
          </cell>
        </row>
      </sheetData>
      <sheetData sheetId="21193">
        <row r="9">
          <cell r="A9" t="str">
            <v>A</v>
          </cell>
        </row>
      </sheetData>
      <sheetData sheetId="21194">
        <row r="9">
          <cell r="A9" t="str">
            <v>A</v>
          </cell>
        </row>
      </sheetData>
      <sheetData sheetId="21195">
        <row r="9">
          <cell r="A9" t="str">
            <v>A</v>
          </cell>
        </row>
      </sheetData>
      <sheetData sheetId="21196">
        <row r="9">
          <cell r="A9" t="str">
            <v>A</v>
          </cell>
        </row>
      </sheetData>
      <sheetData sheetId="21197">
        <row r="9">
          <cell r="A9" t="str">
            <v>A</v>
          </cell>
        </row>
      </sheetData>
      <sheetData sheetId="21198">
        <row r="9">
          <cell r="A9" t="str">
            <v>A</v>
          </cell>
        </row>
      </sheetData>
      <sheetData sheetId="21199">
        <row r="9">
          <cell r="A9" t="str">
            <v>A</v>
          </cell>
        </row>
      </sheetData>
      <sheetData sheetId="21200">
        <row r="9">
          <cell r="A9" t="str">
            <v>A</v>
          </cell>
        </row>
      </sheetData>
      <sheetData sheetId="21201">
        <row r="9">
          <cell r="A9" t="str">
            <v>A</v>
          </cell>
        </row>
      </sheetData>
      <sheetData sheetId="21202">
        <row r="9">
          <cell r="A9" t="str">
            <v>A</v>
          </cell>
        </row>
      </sheetData>
      <sheetData sheetId="21203"/>
      <sheetData sheetId="21204"/>
      <sheetData sheetId="21205"/>
      <sheetData sheetId="21206"/>
      <sheetData sheetId="21207"/>
      <sheetData sheetId="21208"/>
      <sheetData sheetId="21209"/>
      <sheetData sheetId="21210">
        <row r="9">
          <cell r="A9" t="str">
            <v>A</v>
          </cell>
        </row>
      </sheetData>
      <sheetData sheetId="21211">
        <row r="9">
          <cell r="A9" t="str">
            <v>A</v>
          </cell>
        </row>
      </sheetData>
      <sheetData sheetId="21212">
        <row r="9">
          <cell r="A9" t="str">
            <v>A</v>
          </cell>
        </row>
      </sheetData>
      <sheetData sheetId="21213">
        <row r="9">
          <cell r="A9" t="str">
            <v>A</v>
          </cell>
        </row>
      </sheetData>
      <sheetData sheetId="21214">
        <row r="9">
          <cell r="A9" t="str">
            <v>A</v>
          </cell>
        </row>
      </sheetData>
      <sheetData sheetId="21215">
        <row r="9">
          <cell r="A9" t="str">
            <v>A</v>
          </cell>
        </row>
      </sheetData>
      <sheetData sheetId="21216"/>
      <sheetData sheetId="21217"/>
      <sheetData sheetId="21218"/>
      <sheetData sheetId="21219"/>
      <sheetData sheetId="21220"/>
      <sheetData sheetId="21221">
        <row r="9">
          <cell r="A9" t="str">
            <v>A</v>
          </cell>
        </row>
      </sheetData>
      <sheetData sheetId="21222">
        <row r="9">
          <cell r="A9" t="str">
            <v>A</v>
          </cell>
        </row>
      </sheetData>
      <sheetData sheetId="21223">
        <row r="9">
          <cell r="A9" t="str">
            <v>A</v>
          </cell>
        </row>
      </sheetData>
      <sheetData sheetId="21224">
        <row r="9">
          <cell r="A9" t="str">
            <v>A</v>
          </cell>
        </row>
      </sheetData>
      <sheetData sheetId="21225">
        <row r="9">
          <cell r="A9" t="str">
            <v>A</v>
          </cell>
        </row>
      </sheetData>
      <sheetData sheetId="21226">
        <row r="9">
          <cell r="A9" t="str">
            <v>A</v>
          </cell>
        </row>
      </sheetData>
      <sheetData sheetId="21227">
        <row r="9">
          <cell r="A9" t="str">
            <v>A</v>
          </cell>
        </row>
      </sheetData>
      <sheetData sheetId="21228">
        <row r="9">
          <cell r="A9" t="str">
            <v>A</v>
          </cell>
        </row>
      </sheetData>
      <sheetData sheetId="21229">
        <row r="9">
          <cell r="A9" t="str">
            <v>A</v>
          </cell>
        </row>
      </sheetData>
      <sheetData sheetId="21230">
        <row r="9">
          <cell r="A9" t="str">
            <v>A</v>
          </cell>
        </row>
      </sheetData>
      <sheetData sheetId="21231">
        <row r="9">
          <cell r="A9" t="str">
            <v>A</v>
          </cell>
        </row>
      </sheetData>
      <sheetData sheetId="21232">
        <row r="9">
          <cell r="A9" t="str">
            <v>A</v>
          </cell>
        </row>
      </sheetData>
      <sheetData sheetId="21233">
        <row r="9">
          <cell r="A9" t="str">
            <v>A</v>
          </cell>
        </row>
      </sheetData>
      <sheetData sheetId="21234">
        <row r="9">
          <cell r="A9" t="str">
            <v>A</v>
          </cell>
        </row>
      </sheetData>
      <sheetData sheetId="21235">
        <row r="9">
          <cell r="A9" t="str">
            <v>A</v>
          </cell>
        </row>
      </sheetData>
      <sheetData sheetId="21236">
        <row r="9">
          <cell r="A9" t="str">
            <v>A</v>
          </cell>
        </row>
      </sheetData>
      <sheetData sheetId="21237">
        <row r="9">
          <cell r="A9" t="str">
            <v>A</v>
          </cell>
        </row>
      </sheetData>
      <sheetData sheetId="21238">
        <row r="9">
          <cell r="A9" t="str">
            <v>A</v>
          </cell>
        </row>
      </sheetData>
      <sheetData sheetId="21239">
        <row r="9">
          <cell r="A9" t="str">
            <v>A</v>
          </cell>
        </row>
      </sheetData>
      <sheetData sheetId="21240">
        <row r="9">
          <cell r="A9" t="str">
            <v>A</v>
          </cell>
        </row>
      </sheetData>
      <sheetData sheetId="21241">
        <row r="9">
          <cell r="A9" t="str">
            <v>A</v>
          </cell>
        </row>
      </sheetData>
      <sheetData sheetId="21242">
        <row r="9">
          <cell r="A9" t="str">
            <v>A</v>
          </cell>
        </row>
      </sheetData>
      <sheetData sheetId="21243">
        <row r="9">
          <cell r="A9" t="str">
            <v>A</v>
          </cell>
        </row>
      </sheetData>
      <sheetData sheetId="21244">
        <row r="9">
          <cell r="A9" t="str">
            <v>A</v>
          </cell>
        </row>
      </sheetData>
      <sheetData sheetId="21245"/>
      <sheetData sheetId="21246"/>
      <sheetData sheetId="21247"/>
      <sheetData sheetId="21248"/>
      <sheetData sheetId="21249"/>
      <sheetData sheetId="21250"/>
      <sheetData sheetId="21251">
        <row r="9">
          <cell r="A9" t="str">
            <v>A</v>
          </cell>
        </row>
      </sheetData>
      <sheetData sheetId="21252">
        <row r="9">
          <cell r="A9" t="str">
            <v>A</v>
          </cell>
        </row>
      </sheetData>
      <sheetData sheetId="21253">
        <row r="9">
          <cell r="A9" t="str">
            <v>A</v>
          </cell>
        </row>
      </sheetData>
      <sheetData sheetId="21254"/>
      <sheetData sheetId="21255"/>
      <sheetData sheetId="21256"/>
      <sheetData sheetId="21257"/>
      <sheetData sheetId="21258"/>
      <sheetData sheetId="21259"/>
      <sheetData sheetId="21260">
        <row r="9">
          <cell r="A9" t="str">
            <v>A</v>
          </cell>
        </row>
      </sheetData>
      <sheetData sheetId="21261"/>
      <sheetData sheetId="21262"/>
      <sheetData sheetId="21263"/>
      <sheetData sheetId="21264"/>
      <sheetData sheetId="21265"/>
      <sheetData sheetId="21266">
        <row r="9">
          <cell r="A9" t="str">
            <v>A</v>
          </cell>
        </row>
      </sheetData>
      <sheetData sheetId="21267">
        <row r="9">
          <cell r="A9" t="str">
            <v>A</v>
          </cell>
        </row>
      </sheetData>
      <sheetData sheetId="21268">
        <row r="9">
          <cell r="A9" t="str">
            <v>A</v>
          </cell>
        </row>
      </sheetData>
      <sheetData sheetId="21269">
        <row r="9">
          <cell r="A9" t="str">
            <v>A</v>
          </cell>
        </row>
      </sheetData>
      <sheetData sheetId="21270">
        <row r="9">
          <cell r="A9" t="str">
            <v>A</v>
          </cell>
        </row>
      </sheetData>
      <sheetData sheetId="21271">
        <row r="9">
          <cell r="A9" t="str">
            <v>A</v>
          </cell>
        </row>
      </sheetData>
      <sheetData sheetId="21272">
        <row r="9">
          <cell r="A9" t="str">
            <v>A</v>
          </cell>
        </row>
      </sheetData>
      <sheetData sheetId="21273">
        <row r="9">
          <cell r="A9" t="str">
            <v>A</v>
          </cell>
        </row>
      </sheetData>
      <sheetData sheetId="21274">
        <row r="9">
          <cell r="A9" t="str">
            <v>A</v>
          </cell>
        </row>
      </sheetData>
      <sheetData sheetId="21275">
        <row r="9">
          <cell r="A9" t="str">
            <v>A</v>
          </cell>
        </row>
      </sheetData>
      <sheetData sheetId="21276">
        <row r="9">
          <cell r="A9" t="str">
            <v>A</v>
          </cell>
        </row>
      </sheetData>
      <sheetData sheetId="21277">
        <row r="9">
          <cell r="A9" t="str">
            <v>A</v>
          </cell>
        </row>
      </sheetData>
      <sheetData sheetId="21278">
        <row r="9">
          <cell r="A9" t="str">
            <v>A</v>
          </cell>
        </row>
      </sheetData>
      <sheetData sheetId="21279">
        <row r="9">
          <cell r="A9" t="str">
            <v>A</v>
          </cell>
        </row>
      </sheetData>
      <sheetData sheetId="21280">
        <row r="9">
          <cell r="A9" t="str">
            <v>A</v>
          </cell>
        </row>
      </sheetData>
      <sheetData sheetId="21281">
        <row r="9">
          <cell r="A9" t="str">
            <v>A</v>
          </cell>
        </row>
      </sheetData>
      <sheetData sheetId="21282">
        <row r="9">
          <cell r="A9" t="str">
            <v>A</v>
          </cell>
        </row>
      </sheetData>
      <sheetData sheetId="21283">
        <row r="9">
          <cell r="A9" t="str">
            <v>A</v>
          </cell>
        </row>
      </sheetData>
      <sheetData sheetId="21284">
        <row r="9">
          <cell r="A9" t="str">
            <v>A</v>
          </cell>
        </row>
      </sheetData>
      <sheetData sheetId="21285">
        <row r="9">
          <cell r="A9" t="str">
            <v>A</v>
          </cell>
        </row>
      </sheetData>
      <sheetData sheetId="21286">
        <row r="9">
          <cell r="A9" t="str">
            <v>A</v>
          </cell>
        </row>
      </sheetData>
      <sheetData sheetId="21287">
        <row r="9">
          <cell r="A9" t="str">
            <v>A</v>
          </cell>
        </row>
      </sheetData>
      <sheetData sheetId="21288">
        <row r="9">
          <cell r="A9" t="str">
            <v>A</v>
          </cell>
        </row>
      </sheetData>
      <sheetData sheetId="21289">
        <row r="9">
          <cell r="A9" t="str">
            <v>A</v>
          </cell>
        </row>
      </sheetData>
      <sheetData sheetId="21290">
        <row r="9">
          <cell r="A9" t="str">
            <v>A</v>
          </cell>
        </row>
      </sheetData>
      <sheetData sheetId="21291">
        <row r="9">
          <cell r="A9" t="str">
            <v>A</v>
          </cell>
        </row>
      </sheetData>
      <sheetData sheetId="21292">
        <row r="9">
          <cell r="A9" t="str">
            <v>A</v>
          </cell>
        </row>
      </sheetData>
      <sheetData sheetId="21293">
        <row r="9">
          <cell r="A9" t="str">
            <v>A</v>
          </cell>
        </row>
      </sheetData>
      <sheetData sheetId="21294">
        <row r="9">
          <cell r="A9" t="str">
            <v>A</v>
          </cell>
        </row>
      </sheetData>
      <sheetData sheetId="21295">
        <row r="9">
          <cell r="A9" t="str">
            <v>A</v>
          </cell>
        </row>
      </sheetData>
      <sheetData sheetId="21296">
        <row r="9">
          <cell r="A9" t="str">
            <v>A</v>
          </cell>
        </row>
      </sheetData>
      <sheetData sheetId="21297">
        <row r="9">
          <cell r="A9" t="str">
            <v>A</v>
          </cell>
        </row>
      </sheetData>
      <sheetData sheetId="21298">
        <row r="9">
          <cell r="A9" t="str">
            <v>A</v>
          </cell>
        </row>
      </sheetData>
      <sheetData sheetId="21299">
        <row r="9">
          <cell r="A9" t="str">
            <v>A</v>
          </cell>
        </row>
      </sheetData>
      <sheetData sheetId="21300">
        <row r="9">
          <cell r="A9" t="str">
            <v>A</v>
          </cell>
        </row>
      </sheetData>
      <sheetData sheetId="21301">
        <row r="9">
          <cell r="A9" t="str">
            <v>A</v>
          </cell>
        </row>
      </sheetData>
      <sheetData sheetId="21302">
        <row r="9">
          <cell r="A9" t="str">
            <v>A</v>
          </cell>
        </row>
      </sheetData>
      <sheetData sheetId="21303">
        <row r="9">
          <cell r="A9" t="str">
            <v>A</v>
          </cell>
        </row>
      </sheetData>
      <sheetData sheetId="21304">
        <row r="9">
          <cell r="A9" t="str">
            <v>A</v>
          </cell>
        </row>
      </sheetData>
      <sheetData sheetId="21305">
        <row r="9">
          <cell r="A9" t="str">
            <v>A</v>
          </cell>
        </row>
      </sheetData>
      <sheetData sheetId="21306">
        <row r="9">
          <cell r="A9" t="str">
            <v>A</v>
          </cell>
        </row>
      </sheetData>
      <sheetData sheetId="21307">
        <row r="9">
          <cell r="A9" t="str">
            <v>A</v>
          </cell>
        </row>
      </sheetData>
      <sheetData sheetId="21308">
        <row r="9">
          <cell r="A9" t="str">
            <v>A</v>
          </cell>
        </row>
      </sheetData>
      <sheetData sheetId="21309"/>
      <sheetData sheetId="21310"/>
      <sheetData sheetId="21311">
        <row r="9">
          <cell r="A9" t="str">
            <v>A</v>
          </cell>
        </row>
      </sheetData>
      <sheetData sheetId="21312">
        <row r="9">
          <cell r="A9" t="str">
            <v>A</v>
          </cell>
        </row>
      </sheetData>
      <sheetData sheetId="21313">
        <row r="9">
          <cell r="A9" t="str">
            <v>A</v>
          </cell>
        </row>
      </sheetData>
      <sheetData sheetId="21314">
        <row r="9">
          <cell r="A9" t="str">
            <v>A</v>
          </cell>
        </row>
      </sheetData>
      <sheetData sheetId="21315">
        <row r="9">
          <cell r="A9" t="str">
            <v>A</v>
          </cell>
        </row>
      </sheetData>
      <sheetData sheetId="21316">
        <row r="9">
          <cell r="A9" t="str">
            <v>A</v>
          </cell>
        </row>
      </sheetData>
      <sheetData sheetId="21317"/>
      <sheetData sheetId="21318"/>
      <sheetData sheetId="21319">
        <row r="9">
          <cell r="A9" t="str">
            <v>A</v>
          </cell>
        </row>
      </sheetData>
      <sheetData sheetId="21320"/>
      <sheetData sheetId="21321"/>
      <sheetData sheetId="21322"/>
      <sheetData sheetId="21323"/>
      <sheetData sheetId="21324">
        <row r="9">
          <cell r="A9" t="str">
            <v>A</v>
          </cell>
        </row>
      </sheetData>
      <sheetData sheetId="21325"/>
      <sheetData sheetId="21326"/>
      <sheetData sheetId="21327"/>
      <sheetData sheetId="21328"/>
      <sheetData sheetId="21329"/>
      <sheetData sheetId="21330">
        <row r="9">
          <cell r="A9" t="str">
            <v>A</v>
          </cell>
        </row>
      </sheetData>
      <sheetData sheetId="21331">
        <row r="9">
          <cell r="A9" t="str">
            <v>A</v>
          </cell>
        </row>
      </sheetData>
      <sheetData sheetId="21332">
        <row r="9">
          <cell r="A9" t="str">
            <v>A</v>
          </cell>
        </row>
      </sheetData>
      <sheetData sheetId="21333">
        <row r="9">
          <cell r="A9" t="str">
            <v>A</v>
          </cell>
        </row>
      </sheetData>
      <sheetData sheetId="21334">
        <row r="9">
          <cell r="A9" t="str">
            <v>A</v>
          </cell>
        </row>
      </sheetData>
      <sheetData sheetId="21335">
        <row r="9">
          <cell r="A9" t="str">
            <v>A</v>
          </cell>
        </row>
      </sheetData>
      <sheetData sheetId="21336">
        <row r="9">
          <cell r="A9" t="str">
            <v>A</v>
          </cell>
        </row>
      </sheetData>
      <sheetData sheetId="21337"/>
      <sheetData sheetId="21338"/>
      <sheetData sheetId="21339"/>
      <sheetData sheetId="21340">
        <row r="9">
          <cell r="A9" t="str">
            <v>A</v>
          </cell>
        </row>
      </sheetData>
      <sheetData sheetId="21341">
        <row r="9">
          <cell r="A9" t="str">
            <v>A</v>
          </cell>
        </row>
      </sheetData>
      <sheetData sheetId="21342">
        <row r="9">
          <cell r="A9" t="str">
            <v>A</v>
          </cell>
        </row>
      </sheetData>
      <sheetData sheetId="21343">
        <row r="9">
          <cell r="A9" t="str">
            <v>A</v>
          </cell>
        </row>
      </sheetData>
      <sheetData sheetId="21344">
        <row r="9">
          <cell r="A9" t="str">
            <v>A</v>
          </cell>
        </row>
      </sheetData>
      <sheetData sheetId="21345">
        <row r="9">
          <cell r="A9" t="str">
            <v>A</v>
          </cell>
        </row>
      </sheetData>
      <sheetData sheetId="21346">
        <row r="9">
          <cell r="A9" t="str">
            <v>A</v>
          </cell>
        </row>
      </sheetData>
      <sheetData sheetId="21347">
        <row r="9">
          <cell r="A9" t="str">
            <v>A</v>
          </cell>
        </row>
      </sheetData>
      <sheetData sheetId="21348"/>
      <sheetData sheetId="21349"/>
      <sheetData sheetId="21350"/>
      <sheetData sheetId="21351">
        <row r="9">
          <cell r="A9" t="str">
            <v>A</v>
          </cell>
        </row>
      </sheetData>
      <sheetData sheetId="21352">
        <row r="9">
          <cell r="A9" t="str">
            <v>A</v>
          </cell>
        </row>
      </sheetData>
      <sheetData sheetId="21353">
        <row r="9">
          <cell r="A9" t="str">
            <v>A</v>
          </cell>
        </row>
      </sheetData>
      <sheetData sheetId="21354">
        <row r="9">
          <cell r="A9" t="str">
            <v>A</v>
          </cell>
        </row>
      </sheetData>
      <sheetData sheetId="21355">
        <row r="9">
          <cell r="A9" t="str">
            <v>A</v>
          </cell>
        </row>
      </sheetData>
      <sheetData sheetId="21356"/>
      <sheetData sheetId="21357"/>
      <sheetData sheetId="21358"/>
      <sheetData sheetId="21359">
        <row r="9">
          <cell r="A9" t="str">
            <v>A</v>
          </cell>
        </row>
      </sheetData>
      <sheetData sheetId="21360">
        <row r="9">
          <cell r="A9" t="str">
            <v>A</v>
          </cell>
        </row>
      </sheetData>
      <sheetData sheetId="21361">
        <row r="9">
          <cell r="A9" t="str">
            <v>A</v>
          </cell>
        </row>
      </sheetData>
      <sheetData sheetId="21362">
        <row r="9">
          <cell r="A9" t="str">
            <v>A</v>
          </cell>
        </row>
      </sheetData>
      <sheetData sheetId="21363">
        <row r="9">
          <cell r="A9" t="str">
            <v>A</v>
          </cell>
        </row>
      </sheetData>
      <sheetData sheetId="21364">
        <row r="9">
          <cell r="A9" t="str">
            <v>A</v>
          </cell>
        </row>
      </sheetData>
      <sheetData sheetId="21365">
        <row r="9">
          <cell r="A9" t="str">
            <v>A</v>
          </cell>
        </row>
      </sheetData>
      <sheetData sheetId="21366">
        <row r="9">
          <cell r="A9" t="str">
            <v>A</v>
          </cell>
        </row>
      </sheetData>
      <sheetData sheetId="21367">
        <row r="9">
          <cell r="A9" t="str">
            <v>A</v>
          </cell>
        </row>
      </sheetData>
      <sheetData sheetId="21368">
        <row r="9">
          <cell r="A9" t="str">
            <v>A</v>
          </cell>
        </row>
      </sheetData>
      <sheetData sheetId="21369">
        <row r="9">
          <cell r="A9" t="str">
            <v>A</v>
          </cell>
        </row>
      </sheetData>
      <sheetData sheetId="21370">
        <row r="9">
          <cell r="A9" t="str">
            <v>A</v>
          </cell>
        </row>
      </sheetData>
      <sheetData sheetId="21371">
        <row r="9">
          <cell r="A9" t="str">
            <v>A</v>
          </cell>
        </row>
      </sheetData>
      <sheetData sheetId="21372">
        <row r="9">
          <cell r="A9" t="str">
            <v>A</v>
          </cell>
        </row>
      </sheetData>
      <sheetData sheetId="21373"/>
      <sheetData sheetId="21374">
        <row r="9">
          <cell r="A9" t="str">
            <v>A</v>
          </cell>
        </row>
      </sheetData>
      <sheetData sheetId="21375"/>
      <sheetData sheetId="21376"/>
      <sheetData sheetId="21377">
        <row r="9">
          <cell r="A9" t="str">
            <v>A</v>
          </cell>
        </row>
      </sheetData>
      <sheetData sheetId="21378">
        <row r="9">
          <cell r="A9" t="str">
            <v>A</v>
          </cell>
        </row>
      </sheetData>
      <sheetData sheetId="21379">
        <row r="9">
          <cell r="A9" t="str">
            <v>A</v>
          </cell>
        </row>
      </sheetData>
      <sheetData sheetId="21380">
        <row r="9">
          <cell r="A9" t="str">
            <v>A</v>
          </cell>
        </row>
      </sheetData>
      <sheetData sheetId="21381"/>
      <sheetData sheetId="21382">
        <row r="9">
          <cell r="A9" t="str">
            <v>A</v>
          </cell>
        </row>
      </sheetData>
      <sheetData sheetId="21383">
        <row r="9">
          <cell r="A9" t="str">
            <v>A</v>
          </cell>
        </row>
      </sheetData>
      <sheetData sheetId="21384">
        <row r="9">
          <cell r="A9" t="str">
            <v>A</v>
          </cell>
        </row>
      </sheetData>
      <sheetData sheetId="21385">
        <row r="9">
          <cell r="A9" t="str">
            <v>A</v>
          </cell>
        </row>
      </sheetData>
      <sheetData sheetId="21386">
        <row r="9">
          <cell r="A9" t="str">
            <v>A</v>
          </cell>
        </row>
      </sheetData>
      <sheetData sheetId="21387">
        <row r="9">
          <cell r="A9" t="str">
            <v>A</v>
          </cell>
        </row>
      </sheetData>
      <sheetData sheetId="21388">
        <row r="9">
          <cell r="A9" t="str">
            <v>A</v>
          </cell>
        </row>
      </sheetData>
      <sheetData sheetId="21389">
        <row r="9">
          <cell r="A9" t="str">
            <v>A</v>
          </cell>
        </row>
      </sheetData>
      <sheetData sheetId="21390"/>
      <sheetData sheetId="21391"/>
      <sheetData sheetId="21392"/>
      <sheetData sheetId="21393"/>
      <sheetData sheetId="21394"/>
      <sheetData sheetId="21395"/>
      <sheetData sheetId="21396"/>
      <sheetData sheetId="21397">
        <row r="9">
          <cell r="A9" t="str">
            <v>A</v>
          </cell>
        </row>
      </sheetData>
      <sheetData sheetId="21398">
        <row r="9">
          <cell r="A9" t="str">
            <v>A</v>
          </cell>
        </row>
      </sheetData>
      <sheetData sheetId="21399">
        <row r="9">
          <cell r="A9" t="str">
            <v>A</v>
          </cell>
        </row>
      </sheetData>
      <sheetData sheetId="21400">
        <row r="9">
          <cell r="A9" t="str">
            <v>A</v>
          </cell>
        </row>
      </sheetData>
      <sheetData sheetId="21401">
        <row r="9">
          <cell r="A9" t="str">
            <v>A</v>
          </cell>
        </row>
      </sheetData>
      <sheetData sheetId="21402">
        <row r="9">
          <cell r="A9" t="str">
            <v>A</v>
          </cell>
        </row>
      </sheetData>
      <sheetData sheetId="21403">
        <row r="9">
          <cell r="A9" t="str">
            <v>A</v>
          </cell>
        </row>
      </sheetData>
      <sheetData sheetId="21404">
        <row r="9">
          <cell r="A9" t="str">
            <v>A</v>
          </cell>
        </row>
      </sheetData>
      <sheetData sheetId="21405">
        <row r="9">
          <cell r="A9" t="str">
            <v>A</v>
          </cell>
        </row>
      </sheetData>
      <sheetData sheetId="21406">
        <row r="9">
          <cell r="A9" t="str">
            <v>A</v>
          </cell>
        </row>
      </sheetData>
      <sheetData sheetId="21407">
        <row r="9">
          <cell r="A9" t="str">
            <v>A</v>
          </cell>
        </row>
      </sheetData>
      <sheetData sheetId="21408">
        <row r="9">
          <cell r="A9" t="str">
            <v>A</v>
          </cell>
        </row>
      </sheetData>
      <sheetData sheetId="21409"/>
      <sheetData sheetId="21410">
        <row r="9">
          <cell r="A9" t="str">
            <v>A</v>
          </cell>
        </row>
      </sheetData>
      <sheetData sheetId="21411"/>
      <sheetData sheetId="21412"/>
      <sheetData sheetId="21413"/>
      <sheetData sheetId="21414"/>
      <sheetData sheetId="21415"/>
      <sheetData sheetId="21416"/>
      <sheetData sheetId="21417"/>
      <sheetData sheetId="21418"/>
      <sheetData sheetId="21419"/>
      <sheetData sheetId="21420"/>
      <sheetData sheetId="21421"/>
      <sheetData sheetId="21422"/>
      <sheetData sheetId="21423"/>
      <sheetData sheetId="21424"/>
      <sheetData sheetId="21425"/>
      <sheetData sheetId="21426"/>
      <sheetData sheetId="21427"/>
      <sheetData sheetId="21428"/>
      <sheetData sheetId="21429"/>
      <sheetData sheetId="21430"/>
      <sheetData sheetId="21431"/>
      <sheetData sheetId="21432"/>
      <sheetData sheetId="21433"/>
      <sheetData sheetId="21434"/>
      <sheetData sheetId="21435"/>
      <sheetData sheetId="21436"/>
      <sheetData sheetId="21437"/>
      <sheetData sheetId="21438"/>
      <sheetData sheetId="21439"/>
      <sheetData sheetId="21440"/>
      <sheetData sheetId="21441"/>
      <sheetData sheetId="21442"/>
      <sheetData sheetId="21443"/>
      <sheetData sheetId="21444"/>
      <sheetData sheetId="21445"/>
      <sheetData sheetId="21446">
        <row r="9">
          <cell r="A9" t="str">
            <v>A</v>
          </cell>
        </row>
      </sheetData>
      <sheetData sheetId="21447"/>
      <sheetData sheetId="21448"/>
      <sheetData sheetId="21449"/>
      <sheetData sheetId="21450"/>
      <sheetData sheetId="21451"/>
      <sheetData sheetId="21452">
        <row r="9">
          <cell r="A9" t="str">
            <v>A</v>
          </cell>
        </row>
      </sheetData>
      <sheetData sheetId="21453"/>
      <sheetData sheetId="21454"/>
      <sheetData sheetId="21455"/>
      <sheetData sheetId="21456"/>
      <sheetData sheetId="21457"/>
      <sheetData sheetId="21458">
        <row r="9">
          <cell r="A9" t="str">
            <v>A</v>
          </cell>
        </row>
      </sheetData>
      <sheetData sheetId="21459"/>
      <sheetData sheetId="21460">
        <row r="9">
          <cell r="A9" t="str">
            <v>A</v>
          </cell>
        </row>
      </sheetData>
      <sheetData sheetId="21461">
        <row r="9">
          <cell r="A9" t="str">
            <v>A</v>
          </cell>
        </row>
      </sheetData>
      <sheetData sheetId="21462">
        <row r="9">
          <cell r="A9" t="str">
            <v>A</v>
          </cell>
        </row>
      </sheetData>
      <sheetData sheetId="21463">
        <row r="9">
          <cell r="A9" t="str">
            <v>A</v>
          </cell>
        </row>
      </sheetData>
      <sheetData sheetId="21464"/>
      <sheetData sheetId="21465"/>
      <sheetData sheetId="21466"/>
      <sheetData sheetId="21467"/>
      <sheetData sheetId="21468"/>
      <sheetData sheetId="21469"/>
      <sheetData sheetId="21470"/>
      <sheetData sheetId="21471"/>
      <sheetData sheetId="21472"/>
      <sheetData sheetId="21473"/>
      <sheetData sheetId="21474"/>
      <sheetData sheetId="21475"/>
      <sheetData sheetId="21476"/>
      <sheetData sheetId="21477"/>
      <sheetData sheetId="21478"/>
      <sheetData sheetId="21479"/>
      <sheetData sheetId="21480"/>
      <sheetData sheetId="21481"/>
      <sheetData sheetId="21482"/>
      <sheetData sheetId="21483"/>
      <sheetData sheetId="21484"/>
      <sheetData sheetId="21485"/>
      <sheetData sheetId="21486"/>
      <sheetData sheetId="21487"/>
      <sheetData sheetId="21488"/>
      <sheetData sheetId="21489"/>
      <sheetData sheetId="21490"/>
      <sheetData sheetId="21491"/>
      <sheetData sheetId="21492"/>
      <sheetData sheetId="21493"/>
      <sheetData sheetId="21494"/>
      <sheetData sheetId="21495"/>
      <sheetData sheetId="21496"/>
      <sheetData sheetId="21497"/>
      <sheetData sheetId="21498"/>
      <sheetData sheetId="21499"/>
      <sheetData sheetId="21500"/>
      <sheetData sheetId="21501"/>
      <sheetData sheetId="21502">
        <row r="9">
          <cell r="A9" t="str">
            <v>A</v>
          </cell>
        </row>
      </sheetData>
      <sheetData sheetId="21503">
        <row r="9">
          <cell r="A9" t="str">
            <v>A</v>
          </cell>
        </row>
      </sheetData>
      <sheetData sheetId="21504">
        <row r="9">
          <cell r="A9" t="str">
            <v>A</v>
          </cell>
        </row>
      </sheetData>
      <sheetData sheetId="21505"/>
      <sheetData sheetId="21506"/>
      <sheetData sheetId="21507"/>
      <sheetData sheetId="21508"/>
      <sheetData sheetId="21509"/>
      <sheetData sheetId="21510"/>
      <sheetData sheetId="21511"/>
      <sheetData sheetId="21512"/>
      <sheetData sheetId="21513"/>
      <sheetData sheetId="21514"/>
      <sheetData sheetId="21515">
        <row r="9">
          <cell r="A9" t="str">
            <v>A</v>
          </cell>
        </row>
      </sheetData>
      <sheetData sheetId="21516"/>
      <sheetData sheetId="21517"/>
      <sheetData sheetId="21518">
        <row r="9">
          <cell r="A9" t="str">
            <v>A</v>
          </cell>
        </row>
      </sheetData>
      <sheetData sheetId="21519"/>
      <sheetData sheetId="21520"/>
      <sheetData sheetId="21521"/>
      <sheetData sheetId="21522"/>
      <sheetData sheetId="21523"/>
      <sheetData sheetId="21524"/>
      <sheetData sheetId="21525"/>
      <sheetData sheetId="21526"/>
      <sheetData sheetId="21527"/>
      <sheetData sheetId="21528"/>
      <sheetData sheetId="21529"/>
      <sheetData sheetId="21530"/>
      <sheetData sheetId="21531"/>
      <sheetData sheetId="21532"/>
      <sheetData sheetId="21533"/>
      <sheetData sheetId="21534"/>
      <sheetData sheetId="21535"/>
      <sheetData sheetId="21536"/>
      <sheetData sheetId="21537"/>
      <sheetData sheetId="21538"/>
      <sheetData sheetId="21539"/>
      <sheetData sheetId="21540"/>
      <sheetData sheetId="21541"/>
      <sheetData sheetId="21542"/>
      <sheetData sheetId="21543"/>
      <sheetData sheetId="21544"/>
      <sheetData sheetId="21545"/>
      <sheetData sheetId="21546"/>
      <sheetData sheetId="21547"/>
      <sheetData sheetId="21548"/>
      <sheetData sheetId="21549"/>
      <sheetData sheetId="21550"/>
      <sheetData sheetId="21551"/>
      <sheetData sheetId="21552"/>
      <sheetData sheetId="21553"/>
      <sheetData sheetId="21554"/>
      <sheetData sheetId="21555">
        <row r="9">
          <cell r="A9" t="str">
            <v>A</v>
          </cell>
        </row>
      </sheetData>
      <sheetData sheetId="21556">
        <row r="9">
          <cell r="A9" t="str">
            <v>A</v>
          </cell>
        </row>
      </sheetData>
      <sheetData sheetId="21557">
        <row r="9">
          <cell r="A9" t="str">
            <v>A</v>
          </cell>
        </row>
      </sheetData>
      <sheetData sheetId="21558">
        <row r="9">
          <cell r="A9" t="str">
            <v>A</v>
          </cell>
        </row>
      </sheetData>
      <sheetData sheetId="21559">
        <row r="9">
          <cell r="A9" t="str">
            <v>A</v>
          </cell>
        </row>
      </sheetData>
      <sheetData sheetId="21560">
        <row r="9">
          <cell r="A9" t="str">
            <v>A</v>
          </cell>
        </row>
      </sheetData>
      <sheetData sheetId="21561">
        <row r="9">
          <cell r="A9" t="str">
            <v>A</v>
          </cell>
        </row>
      </sheetData>
      <sheetData sheetId="21562">
        <row r="9">
          <cell r="A9" t="str">
            <v>A</v>
          </cell>
        </row>
      </sheetData>
      <sheetData sheetId="21563"/>
      <sheetData sheetId="21564">
        <row r="9">
          <cell r="A9" t="str">
            <v>A</v>
          </cell>
        </row>
      </sheetData>
      <sheetData sheetId="21565"/>
      <sheetData sheetId="21566">
        <row r="9">
          <cell r="A9" t="str">
            <v>A</v>
          </cell>
        </row>
      </sheetData>
      <sheetData sheetId="21567">
        <row r="9">
          <cell r="A9" t="str">
            <v>A</v>
          </cell>
        </row>
      </sheetData>
      <sheetData sheetId="21568">
        <row r="9">
          <cell r="A9" t="str">
            <v>A</v>
          </cell>
        </row>
      </sheetData>
      <sheetData sheetId="21569">
        <row r="9">
          <cell r="A9" t="str">
            <v>A</v>
          </cell>
        </row>
      </sheetData>
      <sheetData sheetId="21570">
        <row r="9">
          <cell r="A9" t="str">
            <v>A</v>
          </cell>
        </row>
      </sheetData>
      <sheetData sheetId="21571">
        <row r="9">
          <cell r="A9" t="str">
            <v>A</v>
          </cell>
        </row>
      </sheetData>
      <sheetData sheetId="21572">
        <row r="9">
          <cell r="A9" t="str">
            <v>A</v>
          </cell>
        </row>
      </sheetData>
      <sheetData sheetId="21573">
        <row r="9">
          <cell r="A9" t="str">
            <v>A</v>
          </cell>
        </row>
      </sheetData>
      <sheetData sheetId="21574">
        <row r="9">
          <cell r="A9" t="str">
            <v>A</v>
          </cell>
        </row>
      </sheetData>
      <sheetData sheetId="21575"/>
      <sheetData sheetId="21576">
        <row r="9">
          <cell r="A9" t="str">
            <v>A</v>
          </cell>
        </row>
      </sheetData>
      <sheetData sheetId="21577"/>
      <sheetData sheetId="21578">
        <row r="9">
          <cell r="A9" t="str">
            <v>A</v>
          </cell>
        </row>
      </sheetData>
      <sheetData sheetId="21579"/>
      <sheetData sheetId="21580">
        <row r="9">
          <cell r="A9" t="str">
            <v>A</v>
          </cell>
        </row>
      </sheetData>
      <sheetData sheetId="21581">
        <row r="9">
          <cell r="A9" t="str">
            <v>A</v>
          </cell>
        </row>
      </sheetData>
      <sheetData sheetId="21582">
        <row r="9">
          <cell r="A9" t="str">
            <v>A</v>
          </cell>
        </row>
      </sheetData>
      <sheetData sheetId="21583">
        <row r="9">
          <cell r="A9" t="str">
            <v>A</v>
          </cell>
        </row>
      </sheetData>
      <sheetData sheetId="21584"/>
      <sheetData sheetId="21585"/>
      <sheetData sheetId="21586"/>
      <sheetData sheetId="21587">
        <row r="9">
          <cell r="A9" t="str">
            <v>A</v>
          </cell>
        </row>
      </sheetData>
      <sheetData sheetId="21588"/>
      <sheetData sheetId="21589"/>
      <sheetData sheetId="21590"/>
      <sheetData sheetId="21591"/>
      <sheetData sheetId="21592">
        <row r="9">
          <cell r="A9" t="str">
            <v>A</v>
          </cell>
        </row>
      </sheetData>
      <sheetData sheetId="21593">
        <row r="9">
          <cell r="A9" t="str">
            <v>A</v>
          </cell>
        </row>
      </sheetData>
      <sheetData sheetId="21594">
        <row r="9">
          <cell r="A9" t="str">
            <v>A</v>
          </cell>
        </row>
      </sheetData>
      <sheetData sheetId="21595">
        <row r="9">
          <cell r="A9" t="str">
            <v>A</v>
          </cell>
        </row>
      </sheetData>
      <sheetData sheetId="21596">
        <row r="9">
          <cell r="A9" t="str">
            <v>A</v>
          </cell>
        </row>
      </sheetData>
      <sheetData sheetId="21597"/>
      <sheetData sheetId="21598">
        <row r="9">
          <cell r="A9" t="str">
            <v>A</v>
          </cell>
        </row>
      </sheetData>
      <sheetData sheetId="21599"/>
      <sheetData sheetId="21600"/>
      <sheetData sheetId="21601"/>
      <sheetData sheetId="21602"/>
      <sheetData sheetId="21603"/>
      <sheetData sheetId="21604"/>
      <sheetData sheetId="21605"/>
      <sheetData sheetId="21606"/>
      <sheetData sheetId="21607"/>
      <sheetData sheetId="21608"/>
      <sheetData sheetId="21609"/>
      <sheetData sheetId="21610"/>
      <sheetData sheetId="21611"/>
      <sheetData sheetId="21612"/>
      <sheetData sheetId="21613"/>
      <sheetData sheetId="21614"/>
      <sheetData sheetId="21615"/>
      <sheetData sheetId="21616"/>
      <sheetData sheetId="21617"/>
      <sheetData sheetId="21618"/>
      <sheetData sheetId="21619"/>
      <sheetData sheetId="21620"/>
      <sheetData sheetId="21621"/>
      <sheetData sheetId="21622"/>
      <sheetData sheetId="21623"/>
      <sheetData sheetId="21624"/>
      <sheetData sheetId="21625"/>
      <sheetData sheetId="21626"/>
      <sheetData sheetId="21627"/>
      <sheetData sheetId="21628"/>
      <sheetData sheetId="21629"/>
      <sheetData sheetId="21630">
        <row r="9">
          <cell r="A9" t="str">
            <v>A</v>
          </cell>
        </row>
      </sheetData>
      <sheetData sheetId="21631">
        <row r="9">
          <cell r="A9" t="str">
            <v>A</v>
          </cell>
        </row>
      </sheetData>
      <sheetData sheetId="21632">
        <row r="9">
          <cell r="A9" t="str">
            <v>A</v>
          </cell>
        </row>
      </sheetData>
      <sheetData sheetId="21633">
        <row r="9">
          <cell r="A9" t="str">
            <v>A</v>
          </cell>
        </row>
      </sheetData>
      <sheetData sheetId="21634">
        <row r="9">
          <cell r="A9" t="str">
            <v>A</v>
          </cell>
        </row>
      </sheetData>
      <sheetData sheetId="21635">
        <row r="9">
          <cell r="A9" t="str">
            <v>A</v>
          </cell>
        </row>
      </sheetData>
      <sheetData sheetId="21636">
        <row r="9">
          <cell r="A9" t="str">
            <v>A</v>
          </cell>
        </row>
      </sheetData>
      <sheetData sheetId="21637">
        <row r="9">
          <cell r="A9" t="str">
            <v>A</v>
          </cell>
        </row>
      </sheetData>
      <sheetData sheetId="21638">
        <row r="9">
          <cell r="A9" t="str">
            <v>A</v>
          </cell>
        </row>
      </sheetData>
      <sheetData sheetId="21639">
        <row r="9">
          <cell r="A9" t="str">
            <v>A</v>
          </cell>
        </row>
      </sheetData>
      <sheetData sheetId="21640">
        <row r="9">
          <cell r="A9" t="str">
            <v>A</v>
          </cell>
        </row>
      </sheetData>
      <sheetData sheetId="21641">
        <row r="9">
          <cell r="A9" t="str">
            <v>A</v>
          </cell>
        </row>
      </sheetData>
      <sheetData sheetId="21642">
        <row r="9">
          <cell r="A9" t="str">
            <v>A</v>
          </cell>
        </row>
      </sheetData>
      <sheetData sheetId="21643">
        <row r="9">
          <cell r="A9" t="str">
            <v>A</v>
          </cell>
        </row>
      </sheetData>
      <sheetData sheetId="21644"/>
      <sheetData sheetId="21645"/>
      <sheetData sheetId="21646"/>
      <sheetData sheetId="21647"/>
      <sheetData sheetId="21648"/>
      <sheetData sheetId="21649"/>
      <sheetData sheetId="21650">
        <row r="9">
          <cell r="A9" t="str">
            <v>A</v>
          </cell>
        </row>
      </sheetData>
      <sheetData sheetId="21651">
        <row r="9">
          <cell r="A9" t="str">
            <v>A</v>
          </cell>
        </row>
      </sheetData>
      <sheetData sheetId="21652">
        <row r="9">
          <cell r="A9" t="str">
            <v>A</v>
          </cell>
        </row>
      </sheetData>
      <sheetData sheetId="21653">
        <row r="9">
          <cell r="A9" t="str">
            <v>A</v>
          </cell>
        </row>
      </sheetData>
      <sheetData sheetId="21654">
        <row r="9">
          <cell r="A9" t="str">
            <v>A</v>
          </cell>
        </row>
      </sheetData>
      <sheetData sheetId="21655">
        <row r="9">
          <cell r="A9" t="str">
            <v>A</v>
          </cell>
        </row>
      </sheetData>
      <sheetData sheetId="21656">
        <row r="9">
          <cell r="A9" t="str">
            <v>A</v>
          </cell>
        </row>
      </sheetData>
      <sheetData sheetId="21657">
        <row r="9">
          <cell r="A9" t="str">
            <v>A</v>
          </cell>
        </row>
      </sheetData>
      <sheetData sheetId="21658">
        <row r="9">
          <cell r="A9" t="str">
            <v>A</v>
          </cell>
        </row>
      </sheetData>
      <sheetData sheetId="21659">
        <row r="9">
          <cell r="A9" t="str">
            <v>A</v>
          </cell>
        </row>
      </sheetData>
      <sheetData sheetId="21660">
        <row r="9">
          <cell r="A9" t="str">
            <v>A</v>
          </cell>
        </row>
      </sheetData>
      <sheetData sheetId="21661">
        <row r="9">
          <cell r="A9" t="str">
            <v>A</v>
          </cell>
        </row>
      </sheetData>
      <sheetData sheetId="21662">
        <row r="9">
          <cell r="A9" t="str">
            <v>A</v>
          </cell>
        </row>
      </sheetData>
      <sheetData sheetId="21663">
        <row r="9">
          <cell r="A9" t="str">
            <v>A</v>
          </cell>
        </row>
      </sheetData>
      <sheetData sheetId="21664">
        <row r="9">
          <cell r="A9" t="str">
            <v>A</v>
          </cell>
        </row>
      </sheetData>
      <sheetData sheetId="21665"/>
      <sheetData sheetId="21666"/>
      <sheetData sheetId="21667"/>
      <sheetData sheetId="21668"/>
      <sheetData sheetId="21669"/>
      <sheetData sheetId="21670"/>
      <sheetData sheetId="21671">
        <row r="9">
          <cell r="A9" t="str">
            <v>A</v>
          </cell>
        </row>
      </sheetData>
      <sheetData sheetId="21672">
        <row r="9">
          <cell r="A9" t="str">
            <v>A</v>
          </cell>
        </row>
      </sheetData>
      <sheetData sheetId="21673">
        <row r="9">
          <cell r="A9" t="str">
            <v>A</v>
          </cell>
        </row>
      </sheetData>
      <sheetData sheetId="21674">
        <row r="9">
          <cell r="A9" t="str">
            <v>A</v>
          </cell>
        </row>
      </sheetData>
      <sheetData sheetId="21675">
        <row r="9">
          <cell r="A9" t="str">
            <v>A</v>
          </cell>
        </row>
      </sheetData>
      <sheetData sheetId="21676">
        <row r="9">
          <cell r="A9" t="str">
            <v>A</v>
          </cell>
        </row>
      </sheetData>
      <sheetData sheetId="21677"/>
      <sheetData sheetId="21678"/>
      <sheetData sheetId="21679">
        <row r="9">
          <cell r="A9" t="str">
            <v>A</v>
          </cell>
        </row>
      </sheetData>
      <sheetData sheetId="21680">
        <row r="9">
          <cell r="A9" t="str">
            <v>A</v>
          </cell>
        </row>
      </sheetData>
      <sheetData sheetId="21681">
        <row r="9">
          <cell r="A9" t="str">
            <v>A</v>
          </cell>
        </row>
      </sheetData>
      <sheetData sheetId="21682"/>
      <sheetData sheetId="21683"/>
      <sheetData sheetId="21684"/>
      <sheetData sheetId="21685"/>
      <sheetData sheetId="21686">
        <row r="9">
          <cell r="A9" t="str">
            <v>A</v>
          </cell>
        </row>
      </sheetData>
      <sheetData sheetId="21687"/>
      <sheetData sheetId="21688"/>
      <sheetData sheetId="21689"/>
      <sheetData sheetId="21690"/>
      <sheetData sheetId="21691">
        <row r="9">
          <cell r="A9" t="str">
            <v>A</v>
          </cell>
        </row>
      </sheetData>
      <sheetData sheetId="21692">
        <row r="9">
          <cell r="A9" t="str">
            <v>A</v>
          </cell>
        </row>
      </sheetData>
      <sheetData sheetId="21693"/>
      <sheetData sheetId="21694"/>
      <sheetData sheetId="21695"/>
      <sheetData sheetId="21696"/>
      <sheetData sheetId="21697"/>
      <sheetData sheetId="21698"/>
      <sheetData sheetId="21699"/>
      <sheetData sheetId="21700">
        <row r="9">
          <cell r="A9" t="str">
            <v>A</v>
          </cell>
        </row>
      </sheetData>
      <sheetData sheetId="21701"/>
      <sheetData sheetId="21702">
        <row r="9">
          <cell r="A9" t="str">
            <v>A</v>
          </cell>
        </row>
      </sheetData>
      <sheetData sheetId="21703">
        <row r="9">
          <cell r="A9" t="str">
            <v>A</v>
          </cell>
        </row>
      </sheetData>
      <sheetData sheetId="21704">
        <row r="9">
          <cell r="A9" t="str">
            <v>A</v>
          </cell>
        </row>
      </sheetData>
      <sheetData sheetId="21705">
        <row r="9">
          <cell r="A9" t="str">
            <v>A</v>
          </cell>
        </row>
      </sheetData>
      <sheetData sheetId="21706">
        <row r="9">
          <cell r="A9" t="str">
            <v>A</v>
          </cell>
        </row>
      </sheetData>
      <sheetData sheetId="21707"/>
      <sheetData sheetId="21708"/>
      <sheetData sheetId="21709"/>
      <sheetData sheetId="21710"/>
      <sheetData sheetId="21711" refreshError="1"/>
      <sheetData sheetId="21712" refreshError="1"/>
      <sheetData sheetId="21713" refreshError="1"/>
      <sheetData sheetId="21714" refreshError="1"/>
      <sheetData sheetId="21715">
        <row r="9">
          <cell r="A9" t="str">
            <v>A</v>
          </cell>
        </row>
      </sheetData>
      <sheetData sheetId="21716">
        <row r="9">
          <cell r="A9" t="str">
            <v>A</v>
          </cell>
        </row>
      </sheetData>
      <sheetData sheetId="21717">
        <row r="9">
          <cell r="A9" t="str">
            <v>A</v>
          </cell>
        </row>
      </sheetData>
      <sheetData sheetId="21718">
        <row r="9">
          <cell r="A9" t="str">
            <v>A</v>
          </cell>
        </row>
      </sheetData>
      <sheetData sheetId="21719">
        <row r="9">
          <cell r="A9" t="str">
            <v>A</v>
          </cell>
        </row>
      </sheetData>
      <sheetData sheetId="21720">
        <row r="9">
          <cell r="A9" t="str">
            <v>A</v>
          </cell>
        </row>
      </sheetData>
      <sheetData sheetId="21721">
        <row r="9">
          <cell r="A9" t="str">
            <v>A</v>
          </cell>
        </row>
      </sheetData>
      <sheetData sheetId="21722">
        <row r="9">
          <cell r="A9" t="str">
            <v>A</v>
          </cell>
        </row>
      </sheetData>
      <sheetData sheetId="21723">
        <row r="9">
          <cell r="A9" t="str">
            <v>A</v>
          </cell>
        </row>
      </sheetData>
      <sheetData sheetId="21724">
        <row r="9">
          <cell r="A9" t="str">
            <v>A</v>
          </cell>
        </row>
      </sheetData>
      <sheetData sheetId="21725">
        <row r="9">
          <cell r="A9" t="str">
            <v>A</v>
          </cell>
        </row>
      </sheetData>
      <sheetData sheetId="21726">
        <row r="9">
          <cell r="A9" t="str">
            <v>A</v>
          </cell>
        </row>
      </sheetData>
      <sheetData sheetId="21727">
        <row r="9">
          <cell r="A9" t="str">
            <v>A</v>
          </cell>
        </row>
      </sheetData>
      <sheetData sheetId="21728">
        <row r="9">
          <cell r="A9" t="str">
            <v>A</v>
          </cell>
        </row>
      </sheetData>
      <sheetData sheetId="21729">
        <row r="9">
          <cell r="A9" t="str">
            <v>A</v>
          </cell>
        </row>
      </sheetData>
      <sheetData sheetId="21730">
        <row r="9">
          <cell r="A9" t="str">
            <v>A</v>
          </cell>
        </row>
      </sheetData>
      <sheetData sheetId="21731">
        <row r="9">
          <cell r="A9" t="str">
            <v>A</v>
          </cell>
        </row>
      </sheetData>
      <sheetData sheetId="21732">
        <row r="9">
          <cell r="A9" t="str">
            <v>A</v>
          </cell>
        </row>
      </sheetData>
      <sheetData sheetId="21733">
        <row r="9">
          <cell r="A9" t="str">
            <v>A</v>
          </cell>
        </row>
      </sheetData>
      <sheetData sheetId="21734">
        <row r="9">
          <cell r="A9" t="str">
            <v>A</v>
          </cell>
        </row>
      </sheetData>
      <sheetData sheetId="21735">
        <row r="9">
          <cell r="A9" t="str">
            <v>A</v>
          </cell>
        </row>
      </sheetData>
      <sheetData sheetId="21736">
        <row r="9">
          <cell r="A9" t="str">
            <v>A</v>
          </cell>
        </row>
      </sheetData>
      <sheetData sheetId="21737">
        <row r="9">
          <cell r="A9" t="str">
            <v>A</v>
          </cell>
        </row>
      </sheetData>
      <sheetData sheetId="21738">
        <row r="9">
          <cell r="A9" t="str">
            <v>A</v>
          </cell>
        </row>
      </sheetData>
      <sheetData sheetId="21739">
        <row r="9">
          <cell r="A9" t="str">
            <v>A</v>
          </cell>
        </row>
      </sheetData>
      <sheetData sheetId="21740">
        <row r="9">
          <cell r="A9" t="str">
            <v>A</v>
          </cell>
        </row>
      </sheetData>
      <sheetData sheetId="21741">
        <row r="9">
          <cell r="A9" t="str">
            <v>A</v>
          </cell>
        </row>
      </sheetData>
      <sheetData sheetId="21742">
        <row r="9">
          <cell r="A9" t="str">
            <v>A</v>
          </cell>
        </row>
      </sheetData>
      <sheetData sheetId="21743">
        <row r="9">
          <cell r="A9" t="str">
            <v>A</v>
          </cell>
        </row>
      </sheetData>
      <sheetData sheetId="21744">
        <row r="9">
          <cell r="A9" t="str">
            <v>A</v>
          </cell>
        </row>
      </sheetData>
      <sheetData sheetId="21745">
        <row r="9">
          <cell r="A9" t="str">
            <v>A</v>
          </cell>
        </row>
      </sheetData>
      <sheetData sheetId="21746">
        <row r="9">
          <cell r="A9" t="str">
            <v>A</v>
          </cell>
        </row>
      </sheetData>
      <sheetData sheetId="21747">
        <row r="9">
          <cell r="A9" t="str">
            <v>A</v>
          </cell>
        </row>
      </sheetData>
      <sheetData sheetId="21748">
        <row r="9">
          <cell r="A9" t="str">
            <v>A</v>
          </cell>
        </row>
      </sheetData>
      <sheetData sheetId="21749">
        <row r="9">
          <cell r="A9" t="str">
            <v>A</v>
          </cell>
        </row>
      </sheetData>
      <sheetData sheetId="21750">
        <row r="9">
          <cell r="A9" t="str">
            <v>A</v>
          </cell>
        </row>
      </sheetData>
      <sheetData sheetId="21751">
        <row r="9">
          <cell r="A9" t="str">
            <v>A</v>
          </cell>
        </row>
      </sheetData>
      <sheetData sheetId="21752">
        <row r="9">
          <cell r="A9" t="str">
            <v>A</v>
          </cell>
        </row>
      </sheetData>
      <sheetData sheetId="21753">
        <row r="9">
          <cell r="A9" t="str">
            <v>A</v>
          </cell>
        </row>
      </sheetData>
      <sheetData sheetId="21754">
        <row r="9">
          <cell r="A9" t="str">
            <v>A</v>
          </cell>
        </row>
      </sheetData>
      <sheetData sheetId="21755">
        <row r="9">
          <cell r="A9" t="str">
            <v>A</v>
          </cell>
        </row>
      </sheetData>
      <sheetData sheetId="21756">
        <row r="9">
          <cell r="A9" t="str">
            <v>A</v>
          </cell>
        </row>
      </sheetData>
      <sheetData sheetId="21757">
        <row r="9">
          <cell r="A9" t="str">
            <v>A</v>
          </cell>
        </row>
      </sheetData>
      <sheetData sheetId="21758"/>
      <sheetData sheetId="21759"/>
      <sheetData sheetId="21760">
        <row r="9">
          <cell r="A9" t="str">
            <v>A</v>
          </cell>
        </row>
      </sheetData>
      <sheetData sheetId="21761">
        <row r="9">
          <cell r="A9" t="str">
            <v>A</v>
          </cell>
        </row>
      </sheetData>
      <sheetData sheetId="21762">
        <row r="9">
          <cell r="A9" t="str">
            <v>A</v>
          </cell>
        </row>
      </sheetData>
      <sheetData sheetId="21763">
        <row r="9">
          <cell r="A9" t="str">
            <v>A</v>
          </cell>
        </row>
      </sheetData>
      <sheetData sheetId="21764">
        <row r="9">
          <cell r="A9" t="str">
            <v>A</v>
          </cell>
        </row>
      </sheetData>
      <sheetData sheetId="21765">
        <row r="9">
          <cell r="A9" t="str">
            <v>A</v>
          </cell>
        </row>
      </sheetData>
      <sheetData sheetId="21766">
        <row r="9">
          <cell r="A9" t="str">
            <v>A</v>
          </cell>
        </row>
      </sheetData>
      <sheetData sheetId="21767">
        <row r="9">
          <cell r="A9" t="str">
            <v>A</v>
          </cell>
        </row>
      </sheetData>
      <sheetData sheetId="21768">
        <row r="9">
          <cell r="A9" t="str">
            <v>A</v>
          </cell>
        </row>
      </sheetData>
      <sheetData sheetId="21769"/>
      <sheetData sheetId="21770"/>
      <sheetData sheetId="21771">
        <row r="9">
          <cell r="A9" t="str">
            <v>A</v>
          </cell>
        </row>
      </sheetData>
      <sheetData sheetId="21772"/>
      <sheetData sheetId="21773">
        <row r="9">
          <cell r="A9" t="str">
            <v>A</v>
          </cell>
        </row>
      </sheetData>
      <sheetData sheetId="21774"/>
      <sheetData sheetId="21775"/>
      <sheetData sheetId="21776"/>
      <sheetData sheetId="21777"/>
      <sheetData sheetId="21778">
        <row r="9">
          <cell r="A9" t="str">
            <v>A</v>
          </cell>
        </row>
      </sheetData>
      <sheetData sheetId="21779">
        <row r="9">
          <cell r="A9" t="str">
            <v>A</v>
          </cell>
        </row>
      </sheetData>
      <sheetData sheetId="21780">
        <row r="9">
          <cell r="A9" t="str">
            <v>A</v>
          </cell>
        </row>
      </sheetData>
      <sheetData sheetId="21781">
        <row r="9">
          <cell r="A9" t="str">
            <v>A</v>
          </cell>
        </row>
      </sheetData>
      <sheetData sheetId="21782">
        <row r="9">
          <cell r="A9" t="str">
            <v>A</v>
          </cell>
        </row>
      </sheetData>
      <sheetData sheetId="21783">
        <row r="9">
          <cell r="A9" t="str">
            <v>A</v>
          </cell>
        </row>
      </sheetData>
      <sheetData sheetId="21784">
        <row r="9">
          <cell r="A9" t="str">
            <v>A</v>
          </cell>
        </row>
      </sheetData>
      <sheetData sheetId="21785">
        <row r="9">
          <cell r="A9" t="str">
            <v>A</v>
          </cell>
        </row>
      </sheetData>
      <sheetData sheetId="21786">
        <row r="9">
          <cell r="A9" t="str">
            <v>A</v>
          </cell>
        </row>
      </sheetData>
      <sheetData sheetId="21787">
        <row r="9">
          <cell r="A9" t="str">
            <v>A</v>
          </cell>
        </row>
      </sheetData>
      <sheetData sheetId="21788">
        <row r="9">
          <cell r="A9" t="str">
            <v>A</v>
          </cell>
        </row>
      </sheetData>
      <sheetData sheetId="21789">
        <row r="9">
          <cell r="A9" t="str">
            <v>A</v>
          </cell>
        </row>
      </sheetData>
      <sheetData sheetId="21790">
        <row r="9">
          <cell r="A9" t="str">
            <v>A</v>
          </cell>
        </row>
      </sheetData>
      <sheetData sheetId="21791">
        <row r="9">
          <cell r="A9" t="str">
            <v>A</v>
          </cell>
        </row>
      </sheetData>
      <sheetData sheetId="21792">
        <row r="9">
          <cell r="A9" t="str">
            <v>A</v>
          </cell>
        </row>
      </sheetData>
      <sheetData sheetId="21793">
        <row r="9">
          <cell r="A9" t="str">
            <v>A</v>
          </cell>
        </row>
      </sheetData>
      <sheetData sheetId="21794">
        <row r="9">
          <cell r="A9" t="str">
            <v>A</v>
          </cell>
        </row>
      </sheetData>
      <sheetData sheetId="21795">
        <row r="9">
          <cell r="A9" t="str">
            <v>A</v>
          </cell>
        </row>
      </sheetData>
      <sheetData sheetId="21796">
        <row r="9">
          <cell r="A9" t="str">
            <v>A</v>
          </cell>
        </row>
      </sheetData>
      <sheetData sheetId="21797">
        <row r="9">
          <cell r="A9" t="str">
            <v>A</v>
          </cell>
        </row>
      </sheetData>
      <sheetData sheetId="21798">
        <row r="9">
          <cell r="A9" t="str">
            <v>A</v>
          </cell>
        </row>
      </sheetData>
      <sheetData sheetId="21799">
        <row r="9">
          <cell r="A9" t="str">
            <v>A</v>
          </cell>
        </row>
      </sheetData>
      <sheetData sheetId="21800">
        <row r="9">
          <cell r="A9" t="str">
            <v>A</v>
          </cell>
        </row>
      </sheetData>
      <sheetData sheetId="21801">
        <row r="9">
          <cell r="A9" t="str">
            <v>A</v>
          </cell>
        </row>
      </sheetData>
      <sheetData sheetId="21802">
        <row r="9">
          <cell r="A9" t="str">
            <v>A</v>
          </cell>
        </row>
      </sheetData>
      <sheetData sheetId="21803">
        <row r="9">
          <cell r="A9" t="str">
            <v>A</v>
          </cell>
        </row>
      </sheetData>
      <sheetData sheetId="21804">
        <row r="9">
          <cell r="A9" t="str">
            <v>A</v>
          </cell>
        </row>
      </sheetData>
      <sheetData sheetId="21805">
        <row r="9">
          <cell r="A9" t="str">
            <v>A</v>
          </cell>
        </row>
      </sheetData>
      <sheetData sheetId="21806">
        <row r="9">
          <cell r="A9" t="str">
            <v>A</v>
          </cell>
        </row>
      </sheetData>
      <sheetData sheetId="21807">
        <row r="9">
          <cell r="A9" t="str">
            <v>A</v>
          </cell>
        </row>
      </sheetData>
      <sheetData sheetId="21808">
        <row r="9">
          <cell r="A9" t="str">
            <v>A</v>
          </cell>
        </row>
      </sheetData>
      <sheetData sheetId="21809">
        <row r="9">
          <cell r="A9" t="str">
            <v>A</v>
          </cell>
        </row>
      </sheetData>
      <sheetData sheetId="21810">
        <row r="9">
          <cell r="A9" t="str">
            <v>A</v>
          </cell>
        </row>
      </sheetData>
      <sheetData sheetId="21811">
        <row r="9">
          <cell r="A9" t="str">
            <v>A</v>
          </cell>
        </row>
      </sheetData>
      <sheetData sheetId="21812">
        <row r="9">
          <cell r="A9" t="str">
            <v>A</v>
          </cell>
        </row>
      </sheetData>
      <sheetData sheetId="21813">
        <row r="9">
          <cell r="A9" t="str">
            <v>A</v>
          </cell>
        </row>
      </sheetData>
      <sheetData sheetId="21814">
        <row r="9">
          <cell r="A9" t="str">
            <v>A</v>
          </cell>
        </row>
      </sheetData>
      <sheetData sheetId="21815">
        <row r="9">
          <cell r="A9" t="str">
            <v>A</v>
          </cell>
        </row>
      </sheetData>
      <sheetData sheetId="21816">
        <row r="9">
          <cell r="A9" t="str">
            <v>A</v>
          </cell>
        </row>
      </sheetData>
      <sheetData sheetId="21817">
        <row r="9">
          <cell r="A9" t="str">
            <v>A</v>
          </cell>
        </row>
      </sheetData>
      <sheetData sheetId="21818">
        <row r="9">
          <cell r="A9" t="str">
            <v>A</v>
          </cell>
        </row>
      </sheetData>
      <sheetData sheetId="21819">
        <row r="9">
          <cell r="A9" t="str">
            <v>A</v>
          </cell>
        </row>
      </sheetData>
      <sheetData sheetId="21820">
        <row r="9">
          <cell r="A9" t="str">
            <v>A</v>
          </cell>
        </row>
      </sheetData>
      <sheetData sheetId="21821">
        <row r="9">
          <cell r="A9" t="str">
            <v>A</v>
          </cell>
        </row>
      </sheetData>
      <sheetData sheetId="21822">
        <row r="9">
          <cell r="A9" t="str">
            <v>A</v>
          </cell>
        </row>
      </sheetData>
      <sheetData sheetId="21823">
        <row r="9">
          <cell r="A9" t="str">
            <v>A</v>
          </cell>
        </row>
      </sheetData>
      <sheetData sheetId="21824">
        <row r="9">
          <cell r="A9" t="str">
            <v>A</v>
          </cell>
        </row>
      </sheetData>
      <sheetData sheetId="21825">
        <row r="9">
          <cell r="A9" t="str">
            <v>A</v>
          </cell>
        </row>
      </sheetData>
      <sheetData sheetId="21826">
        <row r="9">
          <cell r="A9" t="str">
            <v>A</v>
          </cell>
        </row>
      </sheetData>
      <sheetData sheetId="21827">
        <row r="9">
          <cell r="A9" t="str">
            <v>A</v>
          </cell>
        </row>
      </sheetData>
      <sheetData sheetId="21828">
        <row r="9">
          <cell r="A9" t="str">
            <v>A</v>
          </cell>
        </row>
      </sheetData>
      <sheetData sheetId="21829"/>
      <sheetData sheetId="21830"/>
      <sheetData sheetId="21831"/>
      <sheetData sheetId="21832">
        <row r="9">
          <cell r="A9" t="str">
            <v>A</v>
          </cell>
        </row>
      </sheetData>
      <sheetData sheetId="21833">
        <row r="9">
          <cell r="A9" t="str">
            <v>A</v>
          </cell>
        </row>
      </sheetData>
      <sheetData sheetId="21834">
        <row r="9">
          <cell r="A9" t="str">
            <v>A</v>
          </cell>
        </row>
      </sheetData>
      <sheetData sheetId="21835"/>
      <sheetData sheetId="21836"/>
      <sheetData sheetId="21837"/>
      <sheetData sheetId="21838"/>
      <sheetData sheetId="21839"/>
      <sheetData sheetId="21840">
        <row r="9">
          <cell r="A9" t="str">
            <v>A</v>
          </cell>
        </row>
      </sheetData>
      <sheetData sheetId="21841"/>
      <sheetData sheetId="21842">
        <row r="9">
          <cell r="A9" t="str">
            <v>A</v>
          </cell>
        </row>
      </sheetData>
      <sheetData sheetId="21843"/>
      <sheetData sheetId="21844"/>
      <sheetData sheetId="21845">
        <row r="9">
          <cell r="A9" t="str">
            <v>A</v>
          </cell>
        </row>
      </sheetData>
      <sheetData sheetId="21846">
        <row r="9">
          <cell r="A9" t="str">
            <v>A</v>
          </cell>
        </row>
      </sheetData>
      <sheetData sheetId="21847">
        <row r="9">
          <cell r="A9" t="str">
            <v>A</v>
          </cell>
        </row>
      </sheetData>
      <sheetData sheetId="21848">
        <row r="9">
          <cell r="A9" t="str">
            <v>A</v>
          </cell>
        </row>
      </sheetData>
      <sheetData sheetId="21849">
        <row r="9">
          <cell r="A9" t="str">
            <v>A</v>
          </cell>
        </row>
      </sheetData>
      <sheetData sheetId="21850">
        <row r="9">
          <cell r="A9" t="str">
            <v>A</v>
          </cell>
        </row>
      </sheetData>
      <sheetData sheetId="21851">
        <row r="9">
          <cell r="A9" t="str">
            <v>A</v>
          </cell>
        </row>
      </sheetData>
      <sheetData sheetId="21852">
        <row r="9">
          <cell r="A9" t="str">
            <v>A</v>
          </cell>
        </row>
      </sheetData>
      <sheetData sheetId="21853">
        <row r="9">
          <cell r="A9" t="str">
            <v>A</v>
          </cell>
        </row>
      </sheetData>
      <sheetData sheetId="21854">
        <row r="9">
          <cell r="A9" t="str">
            <v>A</v>
          </cell>
        </row>
      </sheetData>
      <sheetData sheetId="21855">
        <row r="9">
          <cell r="A9" t="str">
            <v>A</v>
          </cell>
        </row>
      </sheetData>
      <sheetData sheetId="21856"/>
      <sheetData sheetId="21857"/>
      <sheetData sheetId="21858"/>
      <sheetData sheetId="21859"/>
      <sheetData sheetId="21860"/>
      <sheetData sheetId="21861"/>
      <sheetData sheetId="21862"/>
      <sheetData sheetId="21863"/>
      <sheetData sheetId="21864"/>
      <sheetData sheetId="21865">
        <row r="9">
          <cell r="A9" t="str">
            <v>A</v>
          </cell>
        </row>
      </sheetData>
      <sheetData sheetId="21866">
        <row r="9">
          <cell r="A9" t="str">
            <v>A</v>
          </cell>
        </row>
      </sheetData>
      <sheetData sheetId="21867"/>
      <sheetData sheetId="21868">
        <row r="9">
          <cell r="A9" t="str">
            <v>A</v>
          </cell>
        </row>
      </sheetData>
      <sheetData sheetId="21869"/>
      <sheetData sheetId="21870"/>
      <sheetData sheetId="21871">
        <row r="9">
          <cell r="A9" t="str">
            <v>A</v>
          </cell>
        </row>
      </sheetData>
      <sheetData sheetId="21872">
        <row r="9">
          <cell r="A9" t="str">
            <v>A</v>
          </cell>
        </row>
      </sheetData>
      <sheetData sheetId="21873">
        <row r="9">
          <cell r="A9" t="str">
            <v>A</v>
          </cell>
        </row>
      </sheetData>
      <sheetData sheetId="21874">
        <row r="9">
          <cell r="A9" t="str">
            <v>A</v>
          </cell>
        </row>
      </sheetData>
      <sheetData sheetId="21875">
        <row r="9">
          <cell r="A9" t="str">
            <v>A</v>
          </cell>
        </row>
      </sheetData>
      <sheetData sheetId="21876">
        <row r="9">
          <cell r="A9" t="str">
            <v>A</v>
          </cell>
        </row>
      </sheetData>
      <sheetData sheetId="21877">
        <row r="9">
          <cell r="A9" t="str">
            <v>A</v>
          </cell>
        </row>
      </sheetData>
      <sheetData sheetId="21878">
        <row r="9">
          <cell r="A9" t="str">
            <v>A</v>
          </cell>
        </row>
      </sheetData>
      <sheetData sheetId="21879">
        <row r="9">
          <cell r="A9" t="str">
            <v>A</v>
          </cell>
        </row>
      </sheetData>
      <sheetData sheetId="21880">
        <row r="9">
          <cell r="A9" t="str">
            <v>A</v>
          </cell>
        </row>
      </sheetData>
      <sheetData sheetId="21881">
        <row r="9">
          <cell r="A9" t="str">
            <v>A</v>
          </cell>
        </row>
      </sheetData>
      <sheetData sheetId="21882">
        <row r="9">
          <cell r="A9" t="str">
            <v>A</v>
          </cell>
        </row>
      </sheetData>
      <sheetData sheetId="21883">
        <row r="9">
          <cell r="A9" t="str">
            <v>A</v>
          </cell>
        </row>
      </sheetData>
      <sheetData sheetId="21884">
        <row r="9">
          <cell r="A9" t="str">
            <v>A</v>
          </cell>
        </row>
      </sheetData>
      <sheetData sheetId="21885">
        <row r="9">
          <cell r="A9" t="str">
            <v>A</v>
          </cell>
        </row>
      </sheetData>
      <sheetData sheetId="21886"/>
      <sheetData sheetId="21887"/>
      <sheetData sheetId="21888"/>
      <sheetData sheetId="21889"/>
      <sheetData sheetId="21890"/>
      <sheetData sheetId="21891"/>
      <sheetData sheetId="21892"/>
      <sheetData sheetId="21893">
        <row r="9">
          <cell r="A9" t="str">
            <v>A</v>
          </cell>
        </row>
      </sheetData>
      <sheetData sheetId="21894">
        <row r="9">
          <cell r="A9" t="str">
            <v>A</v>
          </cell>
        </row>
      </sheetData>
      <sheetData sheetId="21895">
        <row r="9">
          <cell r="A9" t="str">
            <v>A</v>
          </cell>
        </row>
      </sheetData>
      <sheetData sheetId="21896">
        <row r="9">
          <cell r="A9" t="str">
            <v>A</v>
          </cell>
        </row>
      </sheetData>
      <sheetData sheetId="21897">
        <row r="9">
          <cell r="A9" t="str">
            <v>A</v>
          </cell>
        </row>
      </sheetData>
      <sheetData sheetId="21898">
        <row r="9">
          <cell r="A9" t="str">
            <v>A</v>
          </cell>
        </row>
      </sheetData>
      <sheetData sheetId="21899">
        <row r="9">
          <cell r="A9" t="str">
            <v>A</v>
          </cell>
        </row>
      </sheetData>
      <sheetData sheetId="21900">
        <row r="9">
          <cell r="A9" t="str">
            <v>A</v>
          </cell>
        </row>
      </sheetData>
      <sheetData sheetId="21901">
        <row r="9">
          <cell r="A9" t="str">
            <v>A</v>
          </cell>
        </row>
      </sheetData>
      <sheetData sheetId="21902">
        <row r="9">
          <cell r="A9" t="str">
            <v>A</v>
          </cell>
        </row>
      </sheetData>
      <sheetData sheetId="21903">
        <row r="9">
          <cell r="A9" t="str">
            <v>A</v>
          </cell>
        </row>
      </sheetData>
      <sheetData sheetId="21904">
        <row r="9">
          <cell r="A9" t="str">
            <v>A</v>
          </cell>
        </row>
      </sheetData>
      <sheetData sheetId="21905">
        <row r="9">
          <cell r="A9" t="str">
            <v>A</v>
          </cell>
        </row>
      </sheetData>
      <sheetData sheetId="21906">
        <row r="9">
          <cell r="A9" t="str">
            <v>A</v>
          </cell>
        </row>
      </sheetData>
      <sheetData sheetId="21907">
        <row r="9">
          <cell r="A9" t="str">
            <v>A</v>
          </cell>
        </row>
      </sheetData>
      <sheetData sheetId="21908">
        <row r="9">
          <cell r="A9" t="str">
            <v>A</v>
          </cell>
        </row>
      </sheetData>
      <sheetData sheetId="21909">
        <row r="9">
          <cell r="A9" t="str">
            <v>A</v>
          </cell>
        </row>
      </sheetData>
      <sheetData sheetId="21910">
        <row r="9">
          <cell r="A9" t="str">
            <v>A</v>
          </cell>
        </row>
      </sheetData>
      <sheetData sheetId="21911">
        <row r="9">
          <cell r="A9" t="str">
            <v>A</v>
          </cell>
        </row>
      </sheetData>
      <sheetData sheetId="21912">
        <row r="9">
          <cell r="A9" t="str">
            <v>A</v>
          </cell>
        </row>
      </sheetData>
      <sheetData sheetId="21913"/>
      <sheetData sheetId="21914">
        <row r="9">
          <cell r="A9" t="str">
            <v>A</v>
          </cell>
        </row>
      </sheetData>
      <sheetData sheetId="21915">
        <row r="9">
          <cell r="A9" t="str">
            <v>A</v>
          </cell>
        </row>
      </sheetData>
      <sheetData sheetId="21916">
        <row r="9">
          <cell r="A9" t="str">
            <v>A</v>
          </cell>
        </row>
      </sheetData>
      <sheetData sheetId="21917">
        <row r="9">
          <cell r="A9" t="str">
            <v>A</v>
          </cell>
        </row>
      </sheetData>
      <sheetData sheetId="21918"/>
      <sheetData sheetId="21919"/>
      <sheetData sheetId="21920"/>
      <sheetData sheetId="21921"/>
      <sheetData sheetId="21922">
        <row r="9">
          <cell r="A9" t="str">
            <v>A</v>
          </cell>
        </row>
      </sheetData>
      <sheetData sheetId="21923"/>
      <sheetData sheetId="21924"/>
      <sheetData sheetId="21925"/>
      <sheetData sheetId="21926"/>
      <sheetData sheetId="21927"/>
      <sheetData sheetId="21928"/>
      <sheetData sheetId="21929"/>
      <sheetData sheetId="21930"/>
      <sheetData sheetId="21931"/>
      <sheetData sheetId="21932"/>
      <sheetData sheetId="21933"/>
      <sheetData sheetId="21934">
        <row r="9">
          <cell r="A9" t="str">
            <v>A</v>
          </cell>
        </row>
      </sheetData>
      <sheetData sheetId="21935">
        <row r="9">
          <cell r="A9" t="str">
            <v>A</v>
          </cell>
        </row>
      </sheetData>
      <sheetData sheetId="21936">
        <row r="9">
          <cell r="A9" t="str">
            <v>A</v>
          </cell>
        </row>
      </sheetData>
      <sheetData sheetId="21937">
        <row r="9">
          <cell r="A9" t="str">
            <v>A</v>
          </cell>
        </row>
      </sheetData>
      <sheetData sheetId="21938">
        <row r="9">
          <cell r="A9" t="str">
            <v>A</v>
          </cell>
        </row>
      </sheetData>
      <sheetData sheetId="21939">
        <row r="9">
          <cell r="A9" t="str">
            <v>A</v>
          </cell>
        </row>
      </sheetData>
      <sheetData sheetId="21940">
        <row r="9">
          <cell r="A9" t="str">
            <v>A</v>
          </cell>
        </row>
      </sheetData>
      <sheetData sheetId="21941">
        <row r="9">
          <cell r="A9" t="str">
            <v>A</v>
          </cell>
        </row>
      </sheetData>
      <sheetData sheetId="21942">
        <row r="9">
          <cell r="A9" t="str">
            <v>A</v>
          </cell>
        </row>
      </sheetData>
      <sheetData sheetId="21943">
        <row r="9">
          <cell r="A9" t="str">
            <v>A</v>
          </cell>
        </row>
      </sheetData>
      <sheetData sheetId="21944">
        <row r="9">
          <cell r="A9" t="str">
            <v>A</v>
          </cell>
        </row>
      </sheetData>
      <sheetData sheetId="21945">
        <row r="9">
          <cell r="A9" t="str">
            <v>A</v>
          </cell>
        </row>
      </sheetData>
      <sheetData sheetId="21946">
        <row r="9">
          <cell r="A9" t="str">
            <v>A</v>
          </cell>
        </row>
      </sheetData>
      <sheetData sheetId="21947">
        <row r="9">
          <cell r="A9" t="str">
            <v>A</v>
          </cell>
        </row>
      </sheetData>
      <sheetData sheetId="21948">
        <row r="9">
          <cell r="A9" t="str">
            <v>A</v>
          </cell>
        </row>
      </sheetData>
      <sheetData sheetId="21949">
        <row r="9">
          <cell r="A9" t="str">
            <v>A</v>
          </cell>
        </row>
      </sheetData>
      <sheetData sheetId="21950">
        <row r="9">
          <cell r="A9" t="str">
            <v>A</v>
          </cell>
        </row>
      </sheetData>
      <sheetData sheetId="21951">
        <row r="9">
          <cell r="A9" t="str">
            <v>A</v>
          </cell>
        </row>
      </sheetData>
      <sheetData sheetId="21952">
        <row r="9">
          <cell r="A9" t="str">
            <v>A</v>
          </cell>
        </row>
      </sheetData>
      <sheetData sheetId="21953">
        <row r="9">
          <cell r="A9" t="str">
            <v>A</v>
          </cell>
        </row>
      </sheetData>
      <sheetData sheetId="21954">
        <row r="9">
          <cell r="A9" t="str">
            <v>A</v>
          </cell>
        </row>
      </sheetData>
      <sheetData sheetId="21955">
        <row r="9">
          <cell r="A9" t="str">
            <v>A</v>
          </cell>
        </row>
      </sheetData>
      <sheetData sheetId="21956">
        <row r="9">
          <cell r="A9" t="str">
            <v>A</v>
          </cell>
        </row>
      </sheetData>
      <sheetData sheetId="21957">
        <row r="9">
          <cell r="A9" t="str">
            <v>A</v>
          </cell>
        </row>
      </sheetData>
      <sheetData sheetId="21958">
        <row r="9">
          <cell r="A9" t="str">
            <v>A</v>
          </cell>
        </row>
      </sheetData>
      <sheetData sheetId="21959">
        <row r="9">
          <cell r="A9" t="str">
            <v>A</v>
          </cell>
        </row>
      </sheetData>
      <sheetData sheetId="21960">
        <row r="9">
          <cell r="A9" t="str">
            <v>A</v>
          </cell>
        </row>
      </sheetData>
      <sheetData sheetId="21961">
        <row r="9">
          <cell r="A9" t="str">
            <v>A</v>
          </cell>
        </row>
      </sheetData>
      <sheetData sheetId="21962">
        <row r="9">
          <cell r="A9" t="str">
            <v>A</v>
          </cell>
        </row>
      </sheetData>
      <sheetData sheetId="21963">
        <row r="9">
          <cell r="A9" t="str">
            <v>A</v>
          </cell>
        </row>
      </sheetData>
      <sheetData sheetId="21964">
        <row r="9">
          <cell r="A9" t="str">
            <v>A</v>
          </cell>
        </row>
      </sheetData>
      <sheetData sheetId="21965">
        <row r="9">
          <cell r="A9" t="str">
            <v>A</v>
          </cell>
        </row>
      </sheetData>
      <sheetData sheetId="21966">
        <row r="9">
          <cell r="A9" t="str">
            <v>A</v>
          </cell>
        </row>
      </sheetData>
      <sheetData sheetId="21967">
        <row r="9">
          <cell r="A9" t="str">
            <v>A</v>
          </cell>
        </row>
      </sheetData>
      <sheetData sheetId="21968">
        <row r="9">
          <cell r="A9" t="str">
            <v>A</v>
          </cell>
        </row>
      </sheetData>
      <sheetData sheetId="21969">
        <row r="9">
          <cell r="A9" t="str">
            <v>A</v>
          </cell>
        </row>
      </sheetData>
      <sheetData sheetId="21970">
        <row r="9">
          <cell r="A9" t="str">
            <v>A</v>
          </cell>
        </row>
      </sheetData>
      <sheetData sheetId="21971">
        <row r="9">
          <cell r="A9" t="str">
            <v>A</v>
          </cell>
        </row>
      </sheetData>
      <sheetData sheetId="21972">
        <row r="9">
          <cell r="A9" t="str">
            <v>A</v>
          </cell>
        </row>
      </sheetData>
      <sheetData sheetId="21973">
        <row r="9">
          <cell r="A9" t="str">
            <v>A</v>
          </cell>
        </row>
      </sheetData>
      <sheetData sheetId="21974"/>
      <sheetData sheetId="21975"/>
      <sheetData sheetId="21976"/>
      <sheetData sheetId="21977">
        <row r="9">
          <cell r="A9" t="str">
            <v>A</v>
          </cell>
        </row>
      </sheetData>
      <sheetData sheetId="21978"/>
      <sheetData sheetId="21979"/>
      <sheetData sheetId="21980"/>
      <sheetData sheetId="21981"/>
      <sheetData sheetId="21982"/>
      <sheetData sheetId="21983"/>
      <sheetData sheetId="21984"/>
      <sheetData sheetId="21985"/>
      <sheetData sheetId="21986"/>
      <sheetData sheetId="21987"/>
      <sheetData sheetId="21988"/>
      <sheetData sheetId="21989"/>
      <sheetData sheetId="21990"/>
      <sheetData sheetId="21991"/>
      <sheetData sheetId="21992"/>
      <sheetData sheetId="21993"/>
      <sheetData sheetId="21994"/>
      <sheetData sheetId="21995"/>
      <sheetData sheetId="21996"/>
      <sheetData sheetId="21997">
        <row r="9">
          <cell r="A9" t="str">
            <v>A</v>
          </cell>
        </row>
      </sheetData>
      <sheetData sheetId="21998">
        <row r="9">
          <cell r="A9" t="str">
            <v>A</v>
          </cell>
        </row>
      </sheetData>
      <sheetData sheetId="21999">
        <row r="9">
          <cell r="A9" t="str">
            <v>A</v>
          </cell>
        </row>
      </sheetData>
      <sheetData sheetId="22000"/>
      <sheetData sheetId="22001"/>
      <sheetData sheetId="22002"/>
      <sheetData sheetId="22003">
        <row r="9">
          <cell r="A9" t="str">
            <v>A</v>
          </cell>
        </row>
      </sheetData>
      <sheetData sheetId="22004">
        <row r="9">
          <cell r="A9" t="str">
            <v>A</v>
          </cell>
        </row>
      </sheetData>
      <sheetData sheetId="22005">
        <row r="9">
          <cell r="A9" t="str">
            <v>A</v>
          </cell>
        </row>
      </sheetData>
      <sheetData sheetId="22006">
        <row r="9">
          <cell r="A9" t="str">
            <v>A</v>
          </cell>
        </row>
      </sheetData>
      <sheetData sheetId="22007"/>
      <sheetData sheetId="22008"/>
      <sheetData sheetId="22009"/>
      <sheetData sheetId="22010"/>
      <sheetData sheetId="22011"/>
      <sheetData sheetId="22012"/>
      <sheetData sheetId="22013"/>
      <sheetData sheetId="22014">
        <row r="9">
          <cell r="A9" t="str">
            <v>A</v>
          </cell>
        </row>
      </sheetData>
      <sheetData sheetId="22015"/>
      <sheetData sheetId="22016">
        <row r="9">
          <cell r="A9" t="str">
            <v>A</v>
          </cell>
        </row>
      </sheetData>
      <sheetData sheetId="22017">
        <row r="9">
          <cell r="A9" t="str">
            <v>A</v>
          </cell>
        </row>
      </sheetData>
      <sheetData sheetId="22018">
        <row r="9">
          <cell r="A9" t="str">
            <v>A</v>
          </cell>
        </row>
      </sheetData>
      <sheetData sheetId="22019"/>
      <sheetData sheetId="22020"/>
      <sheetData sheetId="22021"/>
      <sheetData sheetId="22022"/>
      <sheetData sheetId="22023"/>
      <sheetData sheetId="22024"/>
      <sheetData sheetId="22025"/>
      <sheetData sheetId="22026">
        <row r="9">
          <cell r="A9" t="str">
            <v>A</v>
          </cell>
        </row>
      </sheetData>
      <sheetData sheetId="22027">
        <row r="9">
          <cell r="A9" t="str">
            <v>A</v>
          </cell>
        </row>
      </sheetData>
      <sheetData sheetId="22028">
        <row r="9">
          <cell r="A9" t="str">
            <v>A</v>
          </cell>
        </row>
      </sheetData>
      <sheetData sheetId="22029">
        <row r="9">
          <cell r="A9" t="str">
            <v>A</v>
          </cell>
        </row>
      </sheetData>
      <sheetData sheetId="22030">
        <row r="9">
          <cell r="A9" t="str">
            <v>A</v>
          </cell>
        </row>
      </sheetData>
      <sheetData sheetId="22031">
        <row r="9">
          <cell r="A9" t="str">
            <v>A</v>
          </cell>
        </row>
      </sheetData>
      <sheetData sheetId="22032">
        <row r="9">
          <cell r="A9" t="str">
            <v>A</v>
          </cell>
        </row>
      </sheetData>
      <sheetData sheetId="22033"/>
      <sheetData sheetId="22034">
        <row r="9">
          <cell r="A9" t="str">
            <v>A</v>
          </cell>
        </row>
      </sheetData>
      <sheetData sheetId="22035">
        <row r="9">
          <cell r="A9" t="str">
            <v>A</v>
          </cell>
        </row>
      </sheetData>
      <sheetData sheetId="22036">
        <row r="9">
          <cell r="A9" t="str">
            <v>A</v>
          </cell>
        </row>
      </sheetData>
      <sheetData sheetId="22037">
        <row r="9">
          <cell r="A9" t="str">
            <v>A</v>
          </cell>
        </row>
      </sheetData>
      <sheetData sheetId="22038">
        <row r="9">
          <cell r="A9" t="str">
            <v>A</v>
          </cell>
        </row>
      </sheetData>
      <sheetData sheetId="22039">
        <row r="9">
          <cell r="A9" t="str">
            <v>A</v>
          </cell>
        </row>
      </sheetData>
      <sheetData sheetId="22040">
        <row r="9">
          <cell r="A9" t="str">
            <v>A</v>
          </cell>
        </row>
      </sheetData>
      <sheetData sheetId="22041">
        <row r="9">
          <cell r="A9" t="str">
            <v>A</v>
          </cell>
        </row>
      </sheetData>
      <sheetData sheetId="22042">
        <row r="9">
          <cell r="A9" t="str">
            <v>A</v>
          </cell>
        </row>
      </sheetData>
      <sheetData sheetId="22043">
        <row r="9">
          <cell r="A9" t="str">
            <v>A</v>
          </cell>
        </row>
      </sheetData>
      <sheetData sheetId="22044"/>
      <sheetData sheetId="22045"/>
      <sheetData sheetId="22046">
        <row r="9">
          <cell r="A9" t="str">
            <v>A</v>
          </cell>
        </row>
      </sheetData>
      <sheetData sheetId="22047"/>
      <sheetData sheetId="22048">
        <row r="9">
          <cell r="A9" t="str">
            <v>A</v>
          </cell>
        </row>
      </sheetData>
      <sheetData sheetId="22049">
        <row r="9">
          <cell r="A9" t="str">
            <v>A</v>
          </cell>
        </row>
      </sheetData>
      <sheetData sheetId="22050">
        <row r="9">
          <cell r="A9" t="str">
            <v>A</v>
          </cell>
        </row>
      </sheetData>
      <sheetData sheetId="22051">
        <row r="9">
          <cell r="A9" t="str">
            <v>A</v>
          </cell>
        </row>
      </sheetData>
      <sheetData sheetId="22052">
        <row r="9">
          <cell r="A9" t="str">
            <v>A</v>
          </cell>
        </row>
      </sheetData>
      <sheetData sheetId="22053">
        <row r="9">
          <cell r="A9" t="str">
            <v>A</v>
          </cell>
        </row>
      </sheetData>
      <sheetData sheetId="22054">
        <row r="9">
          <cell r="A9" t="str">
            <v>A</v>
          </cell>
        </row>
      </sheetData>
      <sheetData sheetId="22055">
        <row r="9">
          <cell r="A9" t="str">
            <v>A</v>
          </cell>
        </row>
      </sheetData>
      <sheetData sheetId="22056"/>
      <sheetData sheetId="22057">
        <row r="9">
          <cell r="A9" t="str">
            <v>A</v>
          </cell>
        </row>
      </sheetData>
      <sheetData sheetId="22058">
        <row r="9">
          <cell r="A9" t="str">
            <v>A</v>
          </cell>
        </row>
      </sheetData>
      <sheetData sheetId="22059">
        <row r="9">
          <cell r="A9" t="str">
            <v>A</v>
          </cell>
        </row>
      </sheetData>
      <sheetData sheetId="22060">
        <row r="9">
          <cell r="A9" t="str">
            <v>A</v>
          </cell>
        </row>
      </sheetData>
      <sheetData sheetId="22061"/>
      <sheetData sheetId="22062"/>
      <sheetData sheetId="22063"/>
      <sheetData sheetId="22064"/>
      <sheetData sheetId="22065"/>
      <sheetData sheetId="22066"/>
      <sheetData sheetId="22067"/>
      <sheetData sheetId="22068"/>
      <sheetData sheetId="22069"/>
      <sheetData sheetId="22070"/>
      <sheetData sheetId="22071"/>
      <sheetData sheetId="22072"/>
      <sheetData sheetId="22073"/>
      <sheetData sheetId="22074"/>
      <sheetData sheetId="22075"/>
      <sheetData sheetId="22076"/>
      <sheetData sheetId="22077"/>
      <sheetData sheetId="22078"/>
      <sheetData sheetId="22079"/>
      <sheetData sheetId="22080">
        <row r="9">
          <cell r="A9" t="str">
            <v>A</v>
          </cell>
        </row>
      </sheetData>
      <sheetData sheetId="22081">
        <row r="9">
          <cell r="A9" t="str">
            <v>A</v>
          </cell>
        </row>
      </sheetData>
      <sheetData sheetId="22082">
        <row r="9">
          <cell r="A9" t="str">
            <v>A</v>
          </cell>
        </row>
      </sheetData>
      <sheetData sheetId="22083">
        <row r="9">
          <cell r="A9" t="str">
            <v>A</v>
          </cell>
        </row>
      </sheetData>
      <sheetData sheetId="22084">
        <row r="9">
          <cell r="A9" t="str">
            <v>A</v>
          </cell>
        </row>
      </sheetData>
      <sheetData sheetId="22085">
        <row r="9">
          <cell r="A9" t="str">
            <v>A</v>
          </cell>
        </row>
      </sheetData>
      <sheetData sheetId="22086">
        <row r="9">
          <cell r="A9" t="str">
            <v>A</v>
          </cell>
        </row>
      </sheetData>
      <sheetData sheetId="22087">
        <row r="9">
          <cell r="A9" t="str">
            <v>A</v>
          </cell>
        </row>
      </sheetData>
      <sheetData sheetId="22088">
        <row r="9">
          <cell r="A9" t="str">
            <v>A</v>
          </cell>
        </row>
      </sheetData>
      <sheetData sheetId="22089">
        <row r="9">
          <cell r="A9" t="str">
            <v>A</v>
          </cell>
        </row>
      </sheetData>
      <sheetData sheetId="22090">
        <row r="9">
          <cell r="A9" t="str">
            <v>A</v>
          </cell>
        </row>
      </sheetData>
      <sheetData sheetId="22091">
        <row r="9">
          <cell r="A9" t="str">
            <v>A</v>
          </cell>
        </row>
      </sheetData>
      <sheetData sheetId="22092">
        <row r="9">
          <cell r="A9" t="str">
            <v>A</v>
          </cell>
        </row>
      </sheetData>
      <sheetData sheetId="22093"/>
      <sheetData sheetId="22094">
        <row r="9">
          <cell r="A9" t="str">
            <v>A</v>
          </cell>
        </row>
      </sheetData>
      <sheetData sheetId="22095">
        <row r="9">
          <cell r="A9" t="str">
            <v>A</v>
          </cell>
        </row>
      </sheetData>
      <sheetData sheetId="22096">
        <row r="9">
          <cell r="A9" t="str">
            <v>A</v>
          </cell>
        </row>
      </sheetData>
      <sheetData sheetId="22097">
        <row r="9">
          <cell r="A9" t="str">
            <v>A</v>
          </cell>
        </row>
      </sheetData>
      <sheetData sheetId="22098">
        <row r="9">
          <cell r="A9" t="str">
            <v>A</v>
          </cell>
        </row>
      </sheetData>
      <sheetData sheetId="22099">
        <row r="9">
          <cell r="A9" t="str">
            <v>A</v>
          </cell>
        </row>
      </sheetData>
      <sheetData sheetId="22100">
        <row r="9">
          <cell r="A9" t="str">
            <v>A</v>
          </cell>
        </row>
      </sheetData>
      <sheetData sheetId="22101"/>
      <sheetData sheetId="22102"/>
      <sheetData sheetId="22103">
        <row r="9">
          <cell r="A9" t="str">
            <v>A</v>
          </cell>
        </row>
      </sheetData>
      <sheetData sheetId="22104">
        <row r="9">
          <cell r="A9" t="str">
            <v>A</v>
          </cell>
        </row>
      </sheetData>
      <sheetData sheetId="22105"/>
      <sheetData sheetId="22106">
        <row r="9">
          <cell r="A9" t="str">
            <v>A</v>
          </cell>
        </row>
      </sheetData>
      <sheetData sheetId="22107">
        <row r="9">
          <cell r="A9" t="str">
            <v>A</v>
          </cell>
        </row>
      </sheetData>
      <sheetData sheetId="22108">
        <row r="9">
          <cell r="A9" t="str">
            <v>A</v>
          </cell>
        </row>
      </sheetData>
      <sheetData sheetId="22109">
        <row r="9">
          <cell r="A9" t="str">
            <v>A</v>
          </cell>
        </row>
      </sheetData>
      <sheetData sheetId="22110">
        <row r="9">
          <cell r="A9" t="str">
            <v>A</v>
          </cell>
        </row>
      </sheetData>
      <sheetData sheetId="22111"/>
      <sheetData sheetId="22112"/>
      <sheetData sheetId="22113"/>
      <sheetData sheetId="22114"/>
      <sheetData sheetId="22115">
        <row r="9">
          <cell r="A9" t="str">
            <v>A</v>
          </cell>
        </row>
      </sheetData>
      <sheetData sheetId="22116"/>
      <sheetData sheetId="22117"/>
      <sheetData sheetId="22118"/>
      <sheetData sheetId="22119"/>
      <sheetData sheetId="22120"/>
      <sheetData sheetId="22121"/>
      <sheetData sheetId="22122"/>
      <sheetData sheetId="22123"/>
      <sheetData sheetId="22124"/>
      <sheetData sheetId="22125"/>
      <sheetData sheetId="22126"/>
      <sheetData sheetId="22127"/>
      <sheetData sheetId="22128"/>
      <sheetData sheetId="22129"/>
      <sheetData sheetId="22130"/>
      <sheetData sheetId="22131"/>
      <sheetData sheetId="22132"/>
      <sheetData sheetId="22133"/>
      <sheetData sheetId="22134"/>
      <sheetData sheetId="22135"/>
      <sheetData sheetId="22136"/>
      <sheetData sheetId="22137"/>
      <sheetData sheetId="22138"/>
      <sheetData sheetId="22139"/>
      <sheetData sheetId="22140"/>
      <sheetData sheetId="22141"/>
      <sheetData sheetId="22142"/>
      <sheetData sheetId="22143"/>
      <sheetData sheetId="22144"/>
      <sheetData sheetId="22145"/>
      <sheetData sheetId="22146"/>
      <sheetData sheetId="22147"/>
      <sheetData sheetId="22148"/>
      <sheetData sheetId="22149"/>
      <sheetData sheetId="22150"/>
      <sheetData sheetId="22151"/>
      <sheetData sheetId="22152"/>
      <sheetData sheetId="22153"/>
      <sheetData sheetId="22154"/>
      <sheetData sheetId="22155"/>
      <sheetData sheetId="22156"/>
      <sheetData sheetId="22157"/>
      <sheetData sheetId="22158"/>
      <sheetData sheetId="22159"/>
      <sheetData sheetId="22160"/>
      <sheetData sheetId="22161"/>
      <sheetData sheetId="22162"/>
      <sheetData sheetId="22163">
        <row r="9">
          <cell r="A9" t="str">
            <v>A</v>
          </cell>
        </row>
      </sheetData>
      <sheetData sheetId="22164"/>
      <sheetData sheetId="22165">
        <row r="9">
          <cell r="A9" t="str">
            <v>A</v>
          </cell>
        </row>
      </sheetData>
      <sheetData sheetId="22166"/>
      <sheetData sheetId="22167"/>
      <sheetData sheetId="22168"/>
      <sheetData sheetId="22169"/>
      <sheetData sheetId="22170"/>
      <sheetData sheetId="22171"/>
      <sheetData sheetId="22172"/>
      <sheetData sheetId="22173"/>
      <sheetData sheetId="22174"/>
      <sheetData sheetId="22175"/>
      <sheetData sheetId="22176"/>
      <sheetData sheetId="22177"/>
      <sheetData sheetId="22178"/>
      <sheetData sheetId="22179"/>
      <sheetData sheetId="22180"/>
      <sheetData sheetId="22181"/>
      <sheetData sheetId="22182"/>
      <sheetData sheetId="22183"/>
      <sheetData sheetId="22184"/>
      <sheetData sheetId="22185"/>
      <sheetData sheetId="22186"/>
      <sheetData sheetId="22187"/>
      <sheetData sheetId="22188"/>
      <sheetData sheetId="22189"/>
      <sheetData sheetId="22190"/>
      <sheetData sheetId="22191"/>
      <sheetData sheetId="22192"/>
      <sheetData sheetId="22193"/>
      <sheetData sheetId="22194"/>
      <sheetData sheetId="22195"/>
      <sheetData sheetId="22196"/>
      <sheetData sheetId="22197"/>
      <sheetData sheetId="22198"/>
      <sheetData sheetId="22199"/>
      <sheetData sheetId="22200"/>
      <sheetData sheetId="22201"/>
      <sheetData sheetId="22202">
        <row r="9">
          <cell r="A9" t="str">
            <v>A</v>
          </cell>
        </row>
      </sheetData>
      <sheetData sheetId="22203">
        <row r="9">
          <cell r="A9" t="str">
            <v>A</v>
          </cell>
        </row>
      </sheetData>
      <sheetData sheetId="22204"/>
      <sheetData sheetId="22205"/>
      <sheetData sheetId="22206"/>
      <sheetData sheetId="22207"/>
      <sheetData sheetId="22208"/>
      <sheetData sheetId="22209"/>
      <sheetData sheetId="22210"/>
      <sheetData sheetId="22211"/>
      <sheetData sheetId="22212"/>
      <sheetData sheetId="22213"/>
      <sheetData sheetId="22214"/>
      <sheetData sheetId="22215"/>
      <sheetData sheetId="22216"/>
      <sheetData sheetId="22217"/>
      <sheetData sheetId="22218"/>
      <sheetData sheetId="22219"/>
      <sheetData sheetId="22220"/>
      <sheetData sheetId="22221"/>
      <sheetData sheetId="22222"/>
      <sheetData sheetId="22223"/>
      <sheetData sheetId="22224"/>
      <sheetData sheetId="22225"/>
      <sheetData sheetId="22226"/>
      <sheetData sheetId="22227"/>
      <sheetData sheetId="22228">
        <row r="9">
          <cell r="A9" t="str">
            <v>A</v>
          </cell>
        </row>
      </sheetData>
      <sheetData sheetId="22229"/>
      <sheetData sheetId="22230"/>
      <sheetData sheetId="22231"/>
      <sheetData sheetId="22232"/>
      <sheetData sheetId="22233"/>
      <sheetData sheetId="22234"/>
      <sheetData sheetId="22235"/>
      <sheetData sheetId="22236"/>
      <sheetData sheetId="22237"/>
      <sheetData sheetId="22238"/>
      <sheetData sheetId="22239"/>
      <sheetData sheetId="22240"/>
      <sheetData sheetId="22241"/>
      <sheetData sheetId="22242"/>
      <sheetData sheetId="22243"/>
      <sheetData sheetId="22244"/>
      <sheetData sheetId="22245"/>
      <sheetData sheetId="22246"/>
      <sheetData sheetId="22247"/>
      <sheetData sheetId="22248"/>
      <sheetData sheetId="22249"/>
      <sheetData sheetId="22250"/>
      <sheetData sheetId="22251"/>
      <sheetData sheetId="22252"/>
      <sheetData sheetId="22253"/>
      <sheetData sheetId="22254"/>
      <sheetData sheetId="22255"/>
      <sheetData sheetId="22256">
        <row r="9">
          <cell r="A9" t="str">
            <v>A</v>
          </cell>
        </row>
      </sheetData>
      <sheetData sheetId="22257"/>
      <sheetData sheetId="22258"/>
      <sheetData sheetId="22259"/>
      <sheetData sheetId="22260"/>
      <sheetData sheetId="22261"/>
      <sheetData sheetId="22262"/>
      <sheetData sheetId="22263"/>
      <sheetData sheetId="22264"/>
      <sheetData sheetId="22265"/>
      <sheetData sheetId="22266"/>
      <sheetData sheetId="22267"/>
      <sheetData sheetId="22268"/>
      <sheetData sheetId="22269"/>
      <sheetData sheetId="22270"/>
      <sheetData sheetId="22271"/>
      <sheetData sheetId="22272"/>
      <sheetData sheetId="22273"/>
      <sheetData sheetId="22274"/>
      <sheetData sheetId="22275"/>
      <sheetData sheetId="22276"/>
      <sheetData sheetId="22277"/>
      <sheetData sheetId="22278"/>
      <sheetData sheetId="22279"/>
      <sheetData sheetId="22280"/>
      <sheetData sheetId="22281"/>
      <sheetData sheetId="22282"/>
      <sheetData sheetId="22283"/>
      <sheetData sheetId="22284"/>
      <sheetData sheetId="22285"/>
      <sheetData sheetId="22286"/>
      <sheetData sheetId="22287"/>
      <sheetData sheetId="22288"/>
      <sheetData sheetId="22289"/>
      <sheetData sheetId="22290"/>
      <sheetData sheetId="22291"/>
      <sheetData sheetId="22292">
        <row r="9">
          <cell r="A9" t="str">
            <v>A</v>
          </cell>
        </row>
      </sheetData>
      <sheetData sheetId="22293"/>
      <sheetData sheetId="22294"/>
      <sheetData sheetId="22295"/>
      <sheetData sheetId="22296"/>
      <sheetData sheetId="22297"/>
      <sheetData sheetId="22298"/>
      <sheetData sheetId="22299"/>
      <sheetData sheetId="22300"/>
      <sheetData sheetId="22301"/>
      <sheetData sheetId="22302"/>
      <sheetData sheetId="22303"/>
      <sheetData sheetId="22304">
        <row r="9">
          <cell r="A9" t="str">
            <v>A</v>
          </cell>
        </row>
      </sheetData>
      <sheetData sheetId="22305"/>
      <sheetData sheetId="22306">
        <row r="9">
          <cell r="A9" t="str">
            <v>A</v>
          </cell>
        </row>
      </sheetData>
      <sheetData sheetId="22307">
        <row r="9">
          <cell r="A9" t="str">
            <v>A</v>
          </cell>
        </row>
      </sheetData>
      <sheetData sheetId="22308">
        <row r="9">
          <cell r="A9" t="str">
            <v>A</v>
          </cell>
        </row>
      </sheetData>
      <sheetData sheetId="22309">
        <row r="9">
          <cell r="A9" t="str">
            <v>A</v>
          </cell>
        </row>
      </sheetData>
      <sheetData sheetId="22310">
        <row r="9">
          <cell r="A9" t="str">
            <v>A</v>
          </cell>
        </row>
      </sheetData>
      <sheetData sheetId="22311">
        <row r="9">
          <cell r="A9" t="str">
            <v>A</v>
          </cell>
        </row>
      </sheetData>
      <sheetData sheetId="22312">
        <row r="9">
          <cell r="A9" t="str">
            <v>A</v>
          </cell>
        </row>
      </sheetData>
      <sheetData sheetId="22313">
        <row r="9">
          <cell r="A9" t="str">
            <v>A</v>
          </cell>
        </row>
      </sheetData>
      <sheetData sheetId="22314"/>
      <sheetData sheetId="22315"/>
      <sheetData sheetId="22316"/>
      <sheetData sheetId="22317"/>
      <sheetData sheetId="22318"/>
      <sheetData sheetId="22319"/>
      <sheetData sheetId="22320"/>
      <sheetData sheetId="22321">
        <row r="9">
          <cell r="A9" t="str">
            <v>A</v>
          </cell>
        </row>
      </sheetData>
      <sheetData sheetId="22322">
        <row r="9">
          <cell r="A9" t="str">
            <v>A</v>
          </cell>
        </row>
      </sheetData>
      <sheetData sheetId="22323">
        <row r="9">
          <cell r="A9" t="str">
            <v>A</v>
          </cell>
        </row>
      </sheetData>
      <sheetData sheetId="22324">
        <row r="9">
          <cell r="A9" t="str">
            <v>A</v>
          </cell>
        </row>
      </sheetData>
      <sheetData sheetId="22325">
        <row r="9">
          <cell r="A9" t="str">
            <v>A</v>
          </cell>
        </row>
      </sheetData>
      <sheetData sheetId="22326">
        <row r="9">
          <cell r="A9" t="str">
            <v>A</v>
          </cell>
        </row>
      </sheetData>
      <sheetData sheetId="22327"/>
      <sheetData sheetId="22328"/>
      <sheetData sheetId="22329"/>
      <sheetData sheetId="22330"/>
      <sheetData sheetId="22331"/>
      <sheetData sheetId="22332">
        <row r="9">
          <cell r="A9" t="str">
            <v>A</v>
          </cell>
        </row>
      </sheetData>
      <sheetData sheetId="22333"/>
      <sheetData sheetId="22334">
        <row r="9">
          <cell r="A9" t="str">
            <v>A</v>
          </cell>
        </row>
      </sheetData>
      <sheetData sheetId="22335">
        <row r="9">
          <cell r="A9" t="str">
            <v>A</v>
          </cell>
        </row>
      </sheetData>
      <sheetData sheetId="22336">
        <row r="9">
          <cell r="A9" t="str">
            <v>A</v>
          </cell>
        </row>
      </sheetData>
      <sheetData sheetId="22337">
        <row r="9">
          <cell r="A9" t="str">
            <v>A</v>
          </cell>
        </row>
      </sheetData>
      <sheetData sheetId="22338">
        <row r="9">
          <cell r="A9" t="str">
            <v>A</v>
          </cell>
        </row>
      </sheetData>
      <sheetData sheetId="22339">
        <row r="9">
          <cell r="A9" t="str">
            <v>A</v>
          </cell>
        </row>
      </sheetData>
      <sheetData sheetId="22340">
        <row r="9">
          <cell r="A9" t="str">
            <v>A</v>
          </cell>
        </row>
      </sheetData>
      <sheetData sheetId="22341">
        <row r="9">
          <cell r="A9" t="str">
            <v>A</v>
          </cell>
        </row>
      </sheetData>
      <sheetData sheetId="22342">
        <row r="9">
          <cell r="A9" t="str">
            <v>A</v>
          </cell>
        </row>
      </sheetData>
      <sheetData sheetId="22343">
        <row r="9">
          <cell r="A9" t="str">
            <v>A</v>
          </cell>
        </row>
      </sheetData>
      <sheetData sheetId="22344"/>
      <sheetData sheetId="22345">
        <row r="9">
          <cell r="A9" t="str">
            <v>A</v>
          </cell>
        </row>
      </sheetData>
      <sheetData sheetId="22346">
        <row r="9">
          <cell r="A9" t="str">
            <v>A</v>
          </cell>
        </row>
      </sheetData>
      <sheetData sheetId="22347">
        <row r="9">
          <cell r="A9" t="str">
            <v>A</v>
          </cell>
        </row>
      </sheetData>
      <sheetData sheetId="22348">
        <row r="9">
          <cell r="A9" t="str">
            <v>A</v>
          </cell>
        </row>
      </sheetData>
      <sheetData sheetId="22349">
        <row r="9">
          <cell r="A9" t="str">
            <v>A</v>
          </cell>
        </row>
      </sheetData>
      <sheetData sheetId="22350">
        <row r="9">
          <cell r="A9" t="str">
            <v>A</v>
          </cell>
        </row>
      </sheetData>
      <sheetData sheetId="22351">
        <row r="9">
          <cell r="A9" t="str">
            <v>A</v>
          </cell>
        </row>
      </sheetData>
      <sheetData sheetId="22352">
        <row r="9">
          <cell r="A9" t="str">
            <v>A</v>
          </cell>
        </row>
      </sheetData>
      <sheetData sheetId="22353">
        <row r="9">
          <cell r="A9" t="str">
            <v>A</v>
          </cell>
        </row>
      </sheetData>
      <sheetData sheetId="22354">
        <row r="9">
          <cell r="A9" t="str">
            <v>A</v>
          </cell>
        </row>
      </sheetData>
      <sheetData sheetId="22355"/>
      <sheetData sheetId="22356"/>
      <sheetData sheetId="22357"/>
      <sheetData sheetId="22358"/>
      <sheetData sheetId="22359"/>
      <sheetData sheetId="22360"/>
      <sheetData sheetId="22361">
        <row r="9">
          <cell r="A9" t="str">
            <v>A</v>
          </cell>
        </row>
      </sheetData>
      <sheetData sheetId="22362"/>
      <sheetData sheetId="22363"/>
      <sheetData sheetId="22364"/>
      <sheetData sheetId="22365"/>
      <sheetData sheetId="22366">
        <row r="9">
          <cell r="A9" t="str">
            <v>A</v>
          </cell>
        </row>
      </sheetData>
      <sheetData sheetId="22367">
        <row r="9">
          <cell r="A9" t="str">
            <v>A</v>
          </cell>
        </row>
      </sheetData>
      <sheetData sheetId="22368">
        <row r="9">
          <cell r="A9" t="str">
            <v>A</v>
          </cell>
        </row>
      </sheetData>
      <sheetData sheetId="22369">
        <row r="9">
          <cell r="A9" t="str">
            <v>A</v>
          </cell>
        </row>
      </sheetData>
      <sheetData sheetId="22370">
        <row r="9">
          <cell r="A9" t="str">
            <v>A</v>
          </cell>
        </row>
      </sheetData>
      <sheetData sheetId="22371">
        <row r="9">
          <cell r="A9" t="str">
            <v>A</v>
          </cell>
        </row>
      </sheetData>
      <sheetData sheetId="22372">
        <row r="9">
          <cell r="A9" t="str">
            <v>A</v>
          </cell>
        </row>
      </sheetData>
      <sheetData sheetId="22373">
        <row r="9">
          <cell r="A9" t="str">
            <v>A</v>
          </cell>
        </row>
      </sheetData>
      <sheetData sheetId="22374">
        <row r="9">
          <cell r="A9" t="str">
            <v>A</v>
          </cell>
        </row>
      </sheetData>
      <sheetData sheetId="22375">
        <row r="9">
          <cell r="A9" t="str">
            <v>A</v>
          </cell>
        </row>
      </sheetData>
      <sheetData sheetId="22376">
        <row r="9">
          <cell r="A9" t="str">
            <v>A</v>
          </cell>
        </row>
      </sheetData>
      <sheetData sheetId="22377">
        <row r="9">
          <cell r="A9" t="str">
            <v>A</v>
          </cell>
        </row>
      </sheetData>
      <sheetData sheetId="22378">
        <row r="9">
          <cell r="A9" t="str">
            <v>A</v>
          </cell>
        </row>
      </sheetData>
      <sheetData sheetId="22379">
        <row r="9">
          <cell r="A9" t="str">
            <v>A</v>
          </cell>
        </row>
      </sheetData>
      <sheetData sheetId="22380">
        <row r="9">
          <cell r="A9" t="str">
            <v>A</v>
          </cell>
        </row>
      </sheetData>
      <sheetData sheetId="22381">
        <row r="9">
          <cell r="A9" t="str">
            <v>A</v>
          </cell>
        </row>
      </sheetData>
      <sheetData sheetId="22382">
        <row r="9">
          <cell r="A9" t="str">
            <v>A</v>
          </cell>
        </row>
      </sheetData>
      <sheetData sheetId="22383">
        <row r="9">
          <cell r="A9" t="str">
            <v>A</v>
          </cell>
        </row>
      </sheetData>
      <sheetData sheetId="22384">
        <row r="9">
          <cell r="A9" t="str">
            <v>A</v>
          </cell>
        </row>
      </sheetData>
      <sheetData sheetId="22385">
        <row r="9">
          <cell r="A9" t="str">
            <v>A</v>
          </cell>
        </row>
      </sheetData>
      <sheetData sheetId="22386">
        <row r="9">
          <cell r="A9" t="str">
            <v>A</v>
          </cell>
        </row>
      </sheetData>
      <sheetData sheetId="22387"/>
      <sheetData sheetId="22388">
        <row r="9">
          <cell r="A9" t="str">
            <v>A</v>
          </cell>
        </row>
      </sheetData>
      <sheetData sheetId="22389">
        <row r="9">
          <cell r="A9" t="str">
            <v>A</v>
          </cell>
        </row>
      </sheetData>
      <sheetData sheetId="22390">
        <row r="9">
          <cell r="A9" t="str">
            <v>A</v>
          </cell>
        </row>
      </sheetData>
      <sheetData sheetId="22391">
        <row r="9">
          <cell r="A9" t="str">
            <v>A</v>
          </cell>
        </row>
      </sheetData>
      <sheetData sheetId="22392">
        <row r="9">
          <cell r="A9" t="str">
            <v>A</v>
          </cell>
        </row>
      </sheetData>
      <sheetData sheetId="22393">
        <row r="9">
          <cell r="A9" t="str">
            <v>A</v>
          </cell>
        </row>
      </sheetData>
      <sheetData sheetId="22394">
        <row r="9">
          <cell r="A9" t="str">
            <v>A</v>
          </cell>
        </row>
      </sheetData>
      <sheetData sheetId="22395">
        <row r="9">
          <cell r="A9" t="str">
            <v>A</v>
          </cell>
        </row>
      </sheetData>
      <sheetData sheetId="22396">
        <row r="9">
          <cell r="A9" t="str">
            <v>A</v>
          </cell>
        </row>
      </sheetData>
      <sheetData sheetId="22397"/>
      <sheetData sheetId="22398"/>
      <sheetData sheetId="22399">
        <row r="9">
          <cell r="A9" t="str">
            <v>A</v>
          </cell>
        </row>
      </sheetData>
      <sheetData sheetId="22400">
        <row r="9">
          <cell r="A9" t="str">
            <v>A</v>
          </cell>
        </row>
      </sheetData>
      <sheetData sheetId="22401">
        <row r="9">
          <cell r="A9" t="str">
            <v>A</v>
          </cell>
        </row>
      </sheetData>
      <sheetData sheetId="22402">
        <row r="9">
          <cell r="A9" t="str">
            <v>A</v>
          </cell>
        </row>
      </sheetData>
      <sheetData sheetId="22403">
        <row r="9">
          <cell r="A9" t="str">
            <v>A</v>
          </cell>
        </row>
      </sheetData>
      <sheetData sheetId="22404">
        <row r="9">
          <cell r="A9" t="str">
            <v>A</v>
          </cell>
        </row>
      </sheetData>
      <sheetData sheetId="22405">
        <row r="9">
          <cell r="A9" t="str">
            <v>A</v>
          </cell>
        </row>
      </sheetData>
      <sheetData sheetId="22406">
        <row r="9">
          <cell r="A9" t="str">
            <v>A</v>
          </cell>
        </row>
      </sheetData>
      <sheetData sheetId="22407">
        <row r="9">
          <cell r="A9" t="str">
            <v>A</v>
          </cell>
        </row>
      </sheetData>
      <sheetData sheetId="22408">
        <row r="9">
          <cell r="A9" t="str">
            <v>A</v>
          </cell>
        </row>
      </sheetData>
      <sheetData sheetId="22409">
        <row r="9">
          <cell r="A9" t="str">
            <v>A</v>
          </cell>
        </row>
      </sheetData>
      <sheetData sheetId="22410">
        <row r="9">
          <cell r="A9" t="str">
            <v>A</v>
          </cell>
        </row>
      </sheetData>
      <sheetData sheetId="22411">
        <row r="9">
          <cell r="A9" t="str">
            <v>A</v>
          </cell>
        </row>
      </sheetData>
      <sheetData sheetId="22412">
        <row r="9">
          <cell r="A9" t="str">
            <v>A</v>
          </cell>
        </row>
      </sheetData>
      <sheetData sheetId="22413">
        <row r="9">
          <cell r="A9" t="str">
            <v>A</v>
          </cell>
        </row>
      </sheetData>
      <sheetData sheetId="22414">
        <row r="9">
          <cell r="A9" t="str">
            <v>A</v>
          </cell>
        </row>
      </sheetData>
      <sheetData sheetId="22415">
        <row r="9">
          <cell r="A9" t="str">
            <v>A</v>
          </cell>
        </row>
      </sheetData>
      <sheetData sheetId="22416">
        <row r="9">
          <cell r="A9" t="str">
            <v>A</v>
          </cell>
        </row>
      </sheetData>
      <sheetData sheetId="22417">
        <row r="9">
          <cell r="A9" t="str">
            <v>A</v>
          </cell>
        </row>
      </sheetData>
      <sheetData sheetId="22418">
        <row r="9">
          <cell r="A9" t="str">
            <v>A</v>
          </cell>
        </row>
      </sheetData>
      <sheetData sheetId="22419">
        <row r="9">
          <cell r="A9" t="str">
            <v>A</v>
          </cell>
        </row>
      </sheetData>
      <sheetData sheetId="22420">
        <row r="9">
          <cell r="A9" t="str">
            <v>A</v>
          </cell>
        </row>
      </sheetData>
      <sheetData sheetId="22421">
        <row r="9">
          <cell r="A9" t="str">
            <v>A</v>
          </cell>
        </row>
      </sheetData>
      <sheetData sheetId="22422">
        <row r="9">
          <cell r="A9" t="str">
            <v>A</v>
          </cell>
        </row>
      </sheetData>
      <sheetData sheetId="22423">
        <row r="9">
          <cell r="A9" t="str">
            <v>A</v>
          </cell>
        </row>
      </sheetData>
      <sheetData sheetId="22424">
        <row r="9">
          <cell r="A9" t="str">
            <v>A</v>
          </cell>
        </row>
      </sheetData>
      <sheetData sheetId="22425">
        <row r="9">
          <cell r="A9" t="str">
            <v>A</v>
          </cell>
        </row>
      </sheetData>
      <sheetData sheetId="22426">
        <row r="9">
          <cell r="A9" t="str">
            <v>A</v>
          </cell>
        </row>
      </sheetData>
      <sheetData sheetId="22427">
        <row r="9">
          <cell r="A9" t="str">
            <v>A</v>
          </cell>
        </row>
      </sheetData>
      <sheetData sheetId="22428">
        <row r="9">
          <cell r="A9" t="str">
            <v>A</v>
          </cell>
        </row>
      </sheetData>
      <sheetData sheetId="22429">
        <row r="9">
          <cell r="A9" t="str">
            <v>A</v>
          </cell>
        </row>
      </sheetData>
      <sheetData sheetId="22430">
        <row r="9">
          <cell r="A9" t="str">
            <v>A</v>
          </cell>
        </row>
      </sheetData>
      <sheetData sheetId="22431">
        <row r="9">
          <cell r="A9" t="str">
            <v>A</v>
          </cell>
        </row>
      </sheetData>
      <sheetData sheetId="22432">
        <row r="9">
          <cell r="A9" t="str">
            <v>A</v>
          </cell>
        </row>
      </sheetData>
      <sheetData sheetId="22433">
        <row r="9">
          <cell r="A9" t="str">
            <v>A</v>
          </cell>
        </row>
      </sheetData>
      <sheetData sheetId="22434">
        <row r="9">
          <cell r="A9" t="str">
            <v>A</v>
          </cell>
        </row>
      </sheetData>
      <sheetData sheetId="22435">
        <row r="9">
          <cell r="A9" t="str">
            <v>A</v>
          </cell>
        </row>
      </sheetData>
      <sheetData sheetId="22436">
        <row r="9">
          <cell r="A9" t="str">
            <v>A</v>
          </cell>
        </row>
      </sheetData>
      <sheetData sheetId="22437">
        <row r="9">
          <cell r="A9" t="str">
            <v>A</v>
          </cell>
        </row>
      </sheetData>
      <sheetData sheetId="22438">
        <row r="9">
          <cell r="A9" t="str">
            <v>A</v>
          </cell>
        </row>
      </sheetData>
      <sheetData sheetId="22439">
        <row r="9">
          <cell r="A9" t="str">
            <v>A</v>
          </cell>
        </row>
      </sheetData>
      <sheetData sheetId="22440"/>
      <sheetData sheetId="22441"/>
      <sheetData sheetId="22442"/>
      <sheetData sheetId="22443"/>
      <sheetData sheetId="22444"/>
      <sheetData sheetId="22445"/>
      <sheetData sheetId="22446"/>
      <sheetData sheetId="22447">
        <row r="9">
          <cell r="A9" t="str">
            <v>A</v>
          </cell>
        </row>
      </sheetData>
      <sheetData sheetId="22448"/>
      <sheetData sheetId="22449"/>
      <sheetData sheetId="22450"/>
      <sheetData sheetId="22451"/>
      <sheetData sheetId="22452"/>
      <sheetData sheetId="22453"/>
      <sheetData sheetId="22454"/>
      <sheetData sheetId="22455"/>
      <sheetData sheetId="22456"/>
      <sheetData sheetId="22457"/>
      <sheetData sheetId="22458"/>
      <sheetData sheetId="22459"/>
      <sheetData sheetId="22460"/>
      <sheetData sheetId="22461"/>
      <sheetData sheetId="22462">
        <row r="9">
          <cell r="A9" t="str">
            <v>A</v>
          </cell>
        </row>
      </sheetData>
      <sheetData sheetId="22463">
        <row r="9">
          <cell r="A9" t="str">
            <v>A</v>
          </cell>
        </row>
      </sheetData>
      <sheetData sheetId="22464">
        <row r="9">
          <cell r="A9" t="str">
            <v>A</v>
          </cell>
        </row>
      </sheetData>
      <sheetData sheetId="22465"/>
      <sheetData sheetId="22466">
        <row r="9">
          <cell r="A9" t="str">
            <v>A</v>
          </cell>
        </row>
      </sheetData>
      <sheetData sheetId="22467">
        <row r="9">
          <cell r="A9" t="str">
            <v>A</v>
          </cell>
        </row>
      </sheetData>
      <sheetData sheetId="22468">
        <row r="9">
          <cell r="A9" t="str">
            <v>A</v>
          </cell>
        </row>
      </sheetData>
      <sheetData sheetId="22469">
        <row r="9">
          <cell r="A9" t="str">
            <v>A</v>
          </cell>
        </row>
      </sheetData>
      <sheetData sheetId="22470"/>
      <sheetData sheetId="22471"/>
      <sheetData sheetId="22472"/>
      <sheetData sheetId="22473">
        <row r="9">
          <cell r="A9" t="str">
            <v>A</v>
          </cell>
        </row>
      </sheetData>
      <sheetData sheetId="22474">
        <row r="9">
          <cell r="A9" t="str">
            <v>A</v>
          </cell>
        </row>
      </sheetData>
      <sheetData sheetId="22475"/>
      <sheetData sheetId="22476">
        <row r="9">
          <cell r="A9" t="str">
            <v>A</v>
          </cell>
        </row>
      </sheetData>
      <sheetData sheetId="22477">
        <row r="9">
          <cell r="A9" t="str">
            <v>A</v>
          </cell>
        </row>
      </sheetData>
      <sheetData sheetId="22478">
        <row r="9">
          <cell r="A9" t="str">
            <v>A</v>
          </cell>
        </row>
      </sheetData>
      <sheetData sheetId="22479">
        <row r="9">
          <cell r="A9" t="str">
            <v>A</v>
          </cell>
        </row>
      </sheetData>
      <sheetData sheetId="22480">
        <row r="9">
          <cell r="A9" t="str">
            <v>A</v>
          </cell>
        </row>
      </sheetData>
      <sheetData sheetId="22481">
        <row r="9">
          <cell r="A9" t="str">
            <v>A</v>
          </cell>
        </row>
      </sheetData>
      <sheetData sheetId="22482">
        <row r="9">
          <cell r="A9" t="str">
            <v>A</v>
          </cell>
        </row>
      </sheetData>
      <sheetData sheetId="22483">
        <row r="9">
          <cell r="A9" t="str">
            <v>A</v>
          </cell>
        </row>
      </sheetData>
      <sheetData sheetId="22484">
        <row r="9">
          <cell r="A9" t="str">
            <v>A</v>
          </cell>
        </row>
      </sheetData>
      <sheetData sheetId="22485">
        <row r="9">
          <cell r="A9" t="str">
            <v>A</v>
          </cell>
        </row>
      </sheetData>
      <sheetData sheetId="22486">
        <row r="9">
          <cell r="A9" t="str">
            <v>A</v>
          </cell>
        </row>
      </sheetData>
      <sheetData sheetId="22487">
        <row r="9">
          <cell r="A9" t="str">
            <v>A</v>
          </cell>
        </row>
      </sheetData>
      <sheetData sheetId="22488">
        <row r="9">
          <cell r="A9" t="str">
            <v>A</v>
          </cell>
        </row>
      </sheetData>
      <sheetData sheetId="22489">
        <row r="9">
          <cell r="A9" t="str">
            <v>A</v>
          </cell>
        </row>
      </sheetData>
      <sheetData sheetId="22490">
        <row r="9">
          <cell r="A9" t="str">
            <v>A</v>
          </cell>
        </row>
      </sheetData>
      <sheetData sheetId="22491">
        <row r="9">
          <cell r="A9" t="str">
            <v>A</v>
          </cell>
        </row>
      </sheetData>
      <sheetData sheetId="22492">
        <row r="9">
          <cell r="A9" t="str">
            <v>A</v>
          </cell>
        </row>
      </sheetData>
      <sheetData sheetId="22493">
        <row r="9">
          <cell r="A9" t="str">
            <v>A</v>
          </cell>
        </row>
      </sheetData>
      <sheetData sheetId="22494">
        <row r="9">
          <cell r="A9" t="str">
            <v>A</v>
          </cell>
        </row>
      </sheetData>
      <sheetData sheetId="22495">
        <row r="9">
          <cell r="A9" t="str">
            <v>A</v>
          </cell>
        </row>
      </sheetData>
      <sheetData sheetId="22496">
        <row r="9">
          <cell r="A9" t="str">
            <v>A</v>
          </cell>
        </row>
      </sheetData>
      <sheetData sheetId="22497">
        <row r="9">
          <cell r="A9" t="str">
            <v>A</v>
          </cell>
        </row>
      </sheetData>
      <sheetData sheetId="22498">
        <row r="9">
          <cell r="A9" t="str">
            <v>A</v>
          </cell>
        </row>
      </sheetData>
      <sheetData sheetId="22499">
        <row r="9">
          <cell r="A9" t="str">
            <v>A</v>
          </cell>
        </row>
      </sheetData>
      <sheetData sheetId="22500">
        <row r="9">
          <cell r="A9" t="str">
            <v>A</v>
          </cell>
        </row>
      </sheetData>
      <sheetData sheetId="22501">
        <row r="9">
          <cell r="A9" t="str">
            <v>A</v>
          </cell>
        </row>
      </sheetData>
      <sheetData sheetId="22502">
        <row r="9">
          <cell r="A9" t="str">
            <v>A</v>
          </cell>
        </row>
      </sheetData>
      <sheetData sheetId="22503">
        <row r="9">
          <cell r="A9" t="str">
            <v>A</v>
          </cell>
        </row>
      </sheetData>
      <sheetData sheetId="22504">
        <row r="9">
          <cell r="A9" t="str">
            <v>A</v>
          </cell>
        </row>
      </sheetData>
      <sheetData sheetId="22505">
        <row r="9">
          <cell r="A9" t="str">
            <v>A</v>
          </cell>
        </row>
      </sheetData>
      <sheetData sheetId="22506">
        <row r="9">
          <cell r="A9" t="str">
            <v>A</v>
          </cell>
        </row>
      </sheetData>
      <sheetData sheetId="22507">
        <row r="9">
          <cell r="A9" t="str">
            <v>A</v>
          </cell>
        </row>
      </sheetData>
      <sheetData sheetId="22508">
        <row r="9">
          <cell r="A9" t="str">
            <v>A</v>
          </cell>
        </row>
      </sheetData>
      <sheetData sheetId="22509">
        <row r="9">
          <cell r="A9" t="str">
            <v>A</v>
          </cell>
        </row>
      </sheetData>
      <sheetData sheetId="22510">
        <row r="9">
          <cell r="A9" t="str">
            <v>A</v>
          </cell>
        </row>
      </sheetData>
      <sheetData sheetId="22511">
        <row r="9">
          <cell r="A9" t="str">
            <v>A</v>
          </cell>
        </row>
      </sheetData>
      <sheetData sheetId="22512">
        <row r="9">
          <cell r="A9" t="str">
            <v>A</v>
          </cell>
        </row>
      </sheetData>
      <sheetData sheetId="22513">
        <row r="9">
          <cell r="A9" t="str">
            <v>A</v>
          </cell>
        </row>
      </sheetData>
      <sheetData sheetId="22514">
        <row r="9">
          <cell r="A9" t="str">
            <v>A</v>
          </cell>
        </row>
      </sheetData>
      <sheetData sheetId="22515">
        <row r="9">
          <cell r="A9" t="str">
            <v>A</v>
          </cell>
        </row>
      </sheetData>
      <sheetData sheetId="22516">
        <row r="9">
          <cell r="A9" t="str">
            <v>A</v>
          </cell>
        </row>
      </sheetData>
      <sheetData sheetId="22517">
        <row r="9">
          <cell r="A9" t="str">
            <v>A</v>
          </cell>
        </row>
      </sheetData>
      <sheetData sheetId="22518">
        <row r="9">
          <cell r="A9" t="str">
            <v>A</v>
          </cell>
        </row>
      </sheetData>
      <sheetData sheetId="22519">
        <row r="9">
          <cell r="A9" t="str">
            <v>A</v>
          </cell>
        </row>
      </sheetData>
      <sheetData sheetId="22520">
        <row r="9">
          <cell r="A9" t="str">
            <v>A</v>
          </cell>
        </row>
      </sheetData>
      <sheetData sheetId="22521">
        <row r="9">
          <cell r="A9" t="str">
            <v>A</v>
          </cell>
        </row>
      </sheetData>
      <sheetData sheetId="22522">
        <row r="9">
          <cell r="A9" t="str">
            <v>A</v>
          </cell>
        </row>
      </sheetData>
      <sheetData sheetId="22523">
        <row r="9">
          <cell r="A9" t="str">
            <v>A</v>
          </cell>
        </row>
      </sheetData>
      <sheetData sheetId="22524">
        <row r="9">
          <cell r="A9" t="str">
            <v>A</v>
          </cell>
        </row>
      </sheetData>
      <sheetData sheetId="22525">
        <row r="9">
          <cell r="A9" t="str">
            <v>A</v>
          </cell>
        </row>
      </sheetData>
      <sheetData sheetId="22526">
        <row r="9">
          <cell r="A9" t="str">
            <v>A</v>
          </cell>
        </row>
      </sheetData>
      <sheetData sheetId="22527">
        <row r="9">
          <cell r="A9" t="str">
            <v>A</v>
          </cell>
        </row>
      </sheetData>
      <sheetData sheetId="22528"/>
      <sheetData sheetId="22529">
        <row r="9">
          <cell r="A9" t="str">
            <v>A</v>
          </cell>
        </row>
      </sheetData>
      <sheetData sheetId="22530">
        <row r="9">
          <cell r="A9" t="str">
            <v>A</v>
          </cell>
        </row>
      </sheetData>
      <sheetData sheetId="22531">
        <row r="9">
          <cell r="A9" t="str">
            <v>A</v>
          </cell>
        </row>
      </sheetData>
      <sheetData sheetId="22532"/>
      <sheetData sheetId="22533"/>
      <sheetData sheetId="22534"/>
      <sheetData sheetId="22535"/>
      <sheetData sheetId="22536"/>
      <sheetData sheetId="22537"/>
      <sheetData sheetId="22538"/>
      <sheetData sheetId="22539"/>
      <sheetData sheetId="22540"/>
      <sheetData sheetId="22541"/>
      <sheetData sheetId="22542"/>
      <sheetData sheetId="22543"/>
      <sheetData sheetId="22544"/>
      <sheetData sheetId="22545"/>
      <sheetData sheetId="22546">
        <row r="9">
          <cell r="A9" t="str">
            <v>A</v>
          </cell>
        </row>
      </sheetData>
      <sheetData sheetId="22547">
        <row r="9">
          <cell r="A9" t="str">
            <v>A</v>
          </cell>
        </row>
      </sheetData>
      <sheetData sheetId="22548">
        <row r="9">
          <cell r="A9" t="str">
            <v>A</v>
          </cell>
        </row>
      </sheetData>
      <sheetData sheetId="22549">
        <row r="9">
          <cell r="A9" t="str">
            <v>A</v>
          </cell>
        </row>
      </sheetData>
      <sheetData sheetId="22550">
        <row r="9">
          <cell r="A9" t="str">
            <v>A</v>
          </cell>
        </row>
      </sheetData>
      <sheetData sheetId="22551">
        <row r="9">
          <cell r="A9" t="str">
            <v>A</v>
          </cell>
        </row>
      </sheetData>
      <sheetData sheetId="22552"/>
      <sheetData sheetId="22553"/>
      <sheetData sheetId="22554">
        <row r="9">
          <cell r="A9" t="str">
            <v>A</v>
          </cell>
        </row>
      </sheetData>
      <sheetData sheetId="22555">
        <row r="9">
          <cell r="A9" t="str">
            <v>A</v>
          </cell>
        </row>
      </sheetData>
      <sheetData sheetId="22556"/>
      <sheetData sheetId="22557"/>
      <sheetData sheetId="22558"/>
      <sheetData sheetId="22559"/>
      <sheetData sheetId="22560"/>
      <sheetData sheetId="22561"/>
      <sheetData sheetId="22562"/>
      <sheetData sheetId="22563"/>
      <sheetData sheetId="22564"/>
      <sheetData sheetId="22565"/>
      <sheetData sheetId="22566"/>
      <sheetData sheetId="22567"/>
      <sheetData sheetId="22568">
        <row r="9">
          <cell r="A9" t="str">
            <v>A</v>
          </cell>
        </row>
      </sheetData>
      <sheetData sheetId="22569"/>
      <sheetData sheetId="22570"/>
      <sheetData sheetId="22571">
        <row r="9">
          <cell r="A9" t="str">
            <v>A</v>
          </cell>
        </row>
      </sheetData>
      <sheetData sheetId="22572">
        <row r="9">
          <cell r="A9" t="str">
            <v>A</v>
          </cell>
        </row>
      </sheetData>
      <sheetData sheetId="22573">
        <row r="9">
          <cell r="A9" t="str">
            <v>A</v>
          </cell>
        </row>
      </sheetData>
      <sheetData sheetId="22574">
        <row r="9">
          <cell r="A9" t="str">
            <v>A</v>
          </cell>
        </row>
      </sheetData>
      <sheetData sheetId="22575">
        <row r="9">
          <cell r="A9" t="str">
            <v>A</v>
          </cell>
        </row>
      </sheetData>
      <sheetData sheetId="22576">
        <row r="9">
          <cell r="A9" t="str">
            <v>A</v>
          </cell>
        </row>
      </sheetData>
      <sheetData sheetId="22577">
        <row r="9">
          <cell r="A9" t="str">
            <v>A</v>
          </cell>
        </row>
      </sheetData>
      <sheetData sheetId="22578">
        <row r="9">
          <cell r="A9" t="str">
            <v>A</v>
          </cell>
        </row>
      </sheetData>
      <sheetData sheetId="22579">
        <row r="9">
          <cell r="A9" t="str">
            <v>A</v>
          </cell>
        </row>
      </sheetData>
      <sheetData sheetId="22580"/>
      <sheetData sheetId="22581"/>
      <sheetData sheetId="22582"/>
      <sheetData sheetId="22583"/>
      <sheetData sheetId="22584"/>
      <sheetData sheetId="22585"/>
      <sheetData sheetId="22586"/>
      <sheetData sheetId="22587"/>
      <sheetData sheetId="22588"/>
      <sheetData sheetId="22589"/>
      <sheetData sheetId="22590">
        <row r="9">
          <cell r="A9" t="str">
            <v>A</v>
          </cell>
        </row>
      </sheetData>
      <sheetData sheetId="22591">
        <row r="9">
          <cell r="A9" t="str">
            <v>A</v>
          </cell>
        </row>
      </sheetData>
      <sheetData sheetId="22592">
        <row r="9">
          <cell r="A9" t="str">
            <v>A</v>
          </cell>
        </row>
      </sheetData>
      <sheetData sheetId="22593">
        <row r="9">
          <cell r="A9" t="str">
            <v>A</v>
          </cell>
        </row>
      </sheetData>
      <sheetData sheetId="22594">
        <row r="9">
          <cell r="A9" t="str">
            <v>A</v>
          </cell>
        </row>
      </sheetData>
      <sheetData sheetId="22595">
        <row r="9">
          <cell r="A9" t="str">
            <v>A</v>
          </cell>
        </row>
      </sheetData>
      <sheetData sheetId="22596">
        <row r="9">
          <cell r="A9" t="str">
            <v>A</v>
          </cell>
        </row>
      </sheetData>
      <sheetData sheetId="22597">
        <row r="9">
          <cell r="A9" t="str">
            <v>A</v>
          </cell>
        </row>
      </sheetData>
      <sheetData sheetId="22598">
        <row r="9">
          <cell r="A9" t="str">
            <v>A</v>
          </cell>
        </row>
      </sheetData>
      <sheetData sheetId="22599">
        <row r="9">
          <cell r="A9" t="str">
            <v>A</v>
          </cell>
        </row>
      </sheetData>
      <sheetData sheetId="22600">
        <row r="9">
          <cell r="A9" t="str">
            <v>A</v>
          </cell>
        </row>
      </sheetData>
      <sheetData sheetId="22601">
        <row r="9">
          <cell r="A9" t="str">
            <v>A</v>
          </cell>
        </row>
      </sheetData>
      <sheetData sheetId="22602">
        <row r="9">
          <cell r="A9" t="str">
            <v>A</v>
          </cell>
        </row>
      </sheetData>
      <sheetData sheetId="22603">
        <row r="9">
          <cell r="A9" t="str">
            <v>A</v>
          </cell>
        </row>
      </sheetData>
      <sheetData sheetId="22604">
        <row r="9">
          <cell r="A9" t="str">
            <v>A</v>
          </cell>
        </row>
      </sheetData>
      <sheetData sheetId="22605">
        <row r="9">
          <cell r="A9" t="str">
            <v>A</v>
          </cell>
        </row>
      </sheetData>
      <sheetData sheetId="22606">
        <row r="9">
          <cell r="A9" t="str">
            <v>A</v>
          </cell>
        </row>
      </sheetData>
      <sheetData sheetId="22607">
        <row r="9">
          <cell r="A9" t="str">
            <v>A</v>
          </cell>
        </row>
      </sheetData>
      <sheetData sheetId="22608">
        <row r="9">
          <cell r="A9" t="str">
            <v>A</v>
          </cell>
        </row>
      </sheetData>
      <sheetData sheetId="22609">
        <row r="9">
          <cell r="A9" t="str">
            <v>A</v>
          </cell>
        </row>
      </sheetData>
      <sheetData sheetId="22610">
        <row r="9">
          <cell r="A9" t="str">
            <v>A</v>
          </cell>
        </row>
      </sheetData>
      <sheetData sheetId="22611"/>
      <sheetData sheetId="22612"/>
      <sheetData sheetId="22613"/>
      <sheetData sheetId="22614"/>
      <sheetData sheetId="22615"/>
      <sheetData sheetId="22616"/>
      <sheetData sheetId="22617"/>
      <sheetData sheetId="22618"/>
      <sheetData sheetId="22619"/>
      <sheetData sheetId="22620"/>
      <sheetData sheetId="22621"/>
      <sheetData sheetId="22622"/>
      <sheetData sheetId="22623">
        <row r="9">
          <cell r="A9" t="str">
            <v>A</v>
          </cell>
        </row>
      </sheetData>
      <sheetData sheetId="22624">
        <row r="9">
          <cell r="A9" t="str">
            <v>A</v>
          </cell>
        </row>
      </sheetData>
      <sheetData sheetId="22625">
        <row r="9">
          <cell r="A9" t="str">
            <v>A</v>
          </cell>
        </row>
      </sheetData>
      <sheetData sheetId="22626">
        <row r="9">
          <cell r="A9" t="str">
            <v>A</v>
          </cell>
        </row>
      </sheetData>
      <sheetData sheetId="22627">
        <row r="9">
          <cell r="A9" t="str">
            <v>A</v>
          </cell>
        </row>
      </sheetData>
      <sheetData sheetId="22628">
        <row r="9">
          <cell r="A9" t="str">
            <v>A</v>
          </cell>
        </row>
      </sheetData>
      <sheetData sheetId="22629">
        <row r="9">
          <cell r="A9" t="str">
            <v>A</v>
          </cell>
        </row>
      </sheetData>
      <sheetData sheetId="22630"/>
      <sheetData sheetId="22631"/>
      <sheetData sheetId="22632">
        <row r="9">
          <cell r="A9" t="str">
            <v>A</v>
          </cell>
        </row>
      </sheetData>
      <sheetData sheetId="22633"/>
      <sheetData sheetId="22634"/>
      <sheetData sheetId="22635">
        <row r="9">
          <cell r="A9" t="str">
            <v>A</v>
          </cell>
        </row>
      </sheetData>
      <sheetData sheetId="22636">
        <row r="9">
          <cell r="A9" t="str">
            <v>A</v>
          </cell>
        </row>
      </sheetData>
      <sheetData sheetId="22637"/>
      <sheetData sheetId="22638"/>
      <sheetData sheetId="22639"/>
      <sheetData sheetId="22640">
        <row r="9">
          <cell r="A9" t="str">
            <v>A</v>
          </cell>
        </row>
      </sheetData>
      <sheetData sheetId="22641"/>
      <sheetData sheetId="22642">
        <row r="9">
          <cell r="A9" t="str">
            <v>A</v>
          </cell>
        </row>
      </sheetData>
      <sheetData sheetId="22643">
        <row r="9">
          <cell r="A9" t="str">
            <v>A</v>
          </cell>
        </row>
      </sheetData>
      <sheetData sheetId="22644">
        <row r="9">
          <cell r="A9" t="str">
            <v>A</v>
          </cell>
        </row>
      </sheetData>
      <sheetData sheetId="22645">
        <row r="9">
          <cell r="A9" t="str">
            <v>A</v>
          </cell>
        </row>
      </sheetData>
      <sheetData sheetId="22646"/>
      <sheetData sheetId="22647">
        <row r="9">
          <cell r="A9" t="str">
            <v>A</v>
          </cell>
        </row>
      </sheetData>
      <sheetData sheetId="22648">
        <row r="9">
          <cell r="A9" t="str">
            <v>A</v>
          </cell>
        </row>
      </sheetData>
      <sheetData sheetId="22649"/>
      <sheetData sheetId="22650">
        <row r="9">
          <cell r="A9" t="str">
            <v>A</v>
          </cell>
        </row>
      </sheetData>
      <sheetData sheetId="22651"/>
      <sheetData sheetId="22652">
        <row r="9">
          <cell r="A9" t="str">
            <v>A</v>
          </cell>
        </row>
      </sheetData>
      <sheetData sheetId="22653">
        <row r="9">
          <cell r="A9" t="str">
            <v>A</v>
          </cell>
        </row>
      </sheetData>
      <sheetData sheetId="22654">
        <row r="9">
          <cell r="A9" t="str">
            <v>A</v>
          </cell>
        </row>
      </sheetData>
      <sheetData sheetId="22655"/>
      <sheetData sheetId="22656"/>
      <sheetData sheetId="22657"/>
      <sheetData sheetId="22658"/>
      <sheetData sheetId="22659"/>
      <sheetData sheetId="22660"/>
      <sheetData sheetId="22661"/>
      <sheetData sheetId="22662"/>
      <sheetData sheetId="22663"/>
      <sheetData sheetId="22664"/>
      <sheetData sheetId="22665"/>
      <sheetData sheetId="22666"/>
      <sheetData sheetId="22667"/>
      <sheetData sheetId="22668"/>
      <sheetData sheetId="22669"/>
      <sheetData sheetId="22670">
        <row r="9">
          <cell r="A9" t="str">
            <v>A</v>
          </cell>
        </row>
      </sheetData>
      <sheetData sheetId="22671"/>
      <sheetData sheetId="22672">
        <row r="9">
          <cell r="A9" t="str">
            <v>A</v>
          </cell>
        </row>
      </sheetData>
      <sheetData sheetId="22673">
        <row r="9">
          <cell r="A9" t="str">
            <v>A</v>
          </cell>
        </row>
      </sheetData>
      <sheetData sheetId="22674"/>
      <sheetData sheetId="22675"/>
      <sheetData sheetId="22676"/>
      <sheetData sheetId="22677"/>
      <sheetData sheetId="22678">
        <row r="9">
          <cell r="A9" t="str">
            <v>A</v>
          </cell>
        </row>
      </sheetData>
      <sheetData sheetId="22679">
        <row r="9">
          <cell r="A9" t="str">
            <v>A</v>
          </cell>
        </row>
      </sheetData>
      <sheetData sheetId="22680">
        <row r="9">
          <cell r="A9" t="str">
            <v>A</v>
          </cell>
        </row>
      </sheetData>
      <sheetData sheetId="22681">
        <row r="9">
          <cell r="A9" t="str">
            <v>A</v>
          </cell>
        </row>
      </sheetData>
      <sheetData sheetId="22682">
        <row r="9">
          <cell r="A9" t="str">
            <v>A</v>
          </cell>
        </row>
      </sheetData>
      <sheetData sheetId="22683">
        <row r="9">
          <cell r="A9" t="str">
            <v>A</v>
          </cell>
        </row>
      </sheetData>
      <sheetData sheetId="22684">
        <row r="9">
          <cell r="A9" t="str">
            <v>A</v>
          </cell>
        </row>
      </sheetData>
      <sheetData sheetId="22685"/>
      <sheetData sheetId="22686">
        <row r="9">
          <cell r="A9" t="str">
            <v>A</v>
          </cell>
        </row>
      </sheetData>
      <sheetData sheetId="22687">
        <row r="9">
          <cell r="A9" t="str">
            <v>A</v>
          </cell>
        </row>
      </sheetData>
      <sheetData sheetId="22688">
        <row r="9">
          <cell r="A9" t="str">
            <v>A</v>
          </cell>
        </row>
      </sheetData>
      <sheetData sheetId="22689">
        <row r="9">
          <cell r="A9" t="str">
            <v>A</v>
          </cell>
        </row>
      </sheetData>
      <sheetData sheetId="22690">
        <row r="9">
          <cell r="A9" t="str">
            <v>A</v>
          </cell>
        </row>
      </sheetData>
      <sheetData sheetId="22691">
        <row r="9">
          <cell r="A9" t="str">
            <v>A</v>
          </cell>
        </row>
      </sheetData>
      <sheetData sheetId="22692"/>
      <sheetData sheetId="22693"/>
      <sheetData sheetId="22694"/>
      <sheetData sheetId="22695">
        <row r="9">
          <cell r="A9" t="str">
            <v>A</v>
          </cell>
        </row>
      </sheetData>
      <sheetData sheetId="22696">
        <row r="9">
          <cell r="A9" t="str">
            <v>A</v>
          </cell>
        </row>
      </sheetData>
      <sheetData sheetId="22697">
        <row r="9">
          <cell r="A9" t="str">
            <v>A</v>
          </cell>
        </row>
      </sheetData>
      <sheetData sheetId="22698">
        <row r="9">
          <cell r="A9" t="str">
            <v>A</v>
          </cell>
        </row>
      </sheetData>
      <sheetData sheetId="22699">
        <row r="9">
          <cell r="A9" t="str">
            <v>A</v>
          </cell>
        </row>
      </sheetData>
      <sheetData sheetId="22700">
        <row r="9">
          <cell r="A9" t="str">
            <v>A</v>
          </cell>
        </row>
      </sheetData>
      <sheetData sheetId="22701">
        <row r="9">
          <cell r="A9" t="str">
            <v>A</v>
          </cell>
        </row>
      </sheetData>
      <sheetData sheetId="22702">
        <row r="9">
          <cell r="A9" t="str">
            <v>A</v>
          </cell>
        </row>
      </sheetData>
      <sheetData sheetId="22703">
        <row r="9">
          <cell r="A9" t="str">
            <v>A</v>
          </cell>
        </row>
      </sheetData>
      <sheetData sheetId="22704">
        <row r="9">
          <cell r="A9" t="str">
            <v>A</v>
          </cell>
        </row>
      </sheetData>
      <sheetData sheetId="22705">
        <row r="9">
          <cell r="A9" t="str">
            <v>A</v>
          </cell>
        </row>
      </sheetData>
      <sheetData sheetId="22706">
        <row r="9">
          <cell r="A9" t="str">
            <v>A</v>
          </cell>
        </row>
      </sheetData>
      <sheetData sheetId="22707">
        <row r="9">
          <cell r="A9" t="str">
            <v>A</v>
          </cell>
        </row>
      </sheetData>
      <sheetData sheetId="22708">
        <row r="9">
          <cell r="A9" t="str">
            <v>A</v>
          </cell>
        </row>
      </sheetData>
      <sheetData sheetId="22709">
        <row r="9">
          <cell r="A9" t="str">
            <v>A</v>
          </cell>
        </row>
      </sheetData>
      <sheetData sheetId="22710">
        <row r="9">
          <cell r="A9" t="str">
            <v>A</v>
          </cell>
        </row>
      </sheetData>
      <sheetData sheetId="22711">
        <row r="9">
          <cell r="A9" t="str">
            <v>A</v>
          </cell>
        </row>
      </sheetData>
      <sheetData sheetId="22712">
        <row r="9">
          <cell r="A9" t="str">
            <v>A</v>
          </cell>
        </row>
      </sheetData>
      <sheetData sheetId="22713">
        <row r="9">
          <cell r="A9" t="str">
            <v>A</v>
          </cell>
        </row>
      </sheetData>
      <sheetData sheetId="22714">
        <row r="9">
          <cell r="A9" t="str">
            <v>A</v>
          </cell>
        </row>
      </sheetData>
      <sheetData sheetId="22715">
        <row r="9">
          <cell r="A9" t="str">
            <v>A</v>
          </cell>
        </row>
      </sheetData>
      <sheetData sheetId="22716">
        <row r="9">
          <cell r="A9" t="str">
            <v>A</v>
          </cell>
        </row>
      </sheetData>
      <sheetData sheetId="22717">
        <row r="9">
          <cell r="A9" t="str">
            <v>A</v>
          </cell>
        </row>
      </sheetData>
      <sheetData sheetId="22718">
        <row r="9">
          <cell r="A9" t="str">
            <v>A</v>
          </cell>
        </row>
      </sheetData>
      <sheetData sheetId="22719">
        <row r="9">
          <cell r="A9" t="str">
            <v>A</v>
          </cell>
        </row>
      </sheetData>
      <sheetData sheetId="22720">
        <row r="9">
          <cell r="A9" t="str">
            <v>A</v>
          </cell>
        </row>
      </sheetData>
      <sheetData sheetId="22721">
        <row r="9">
          <cell r="A9" t="str">
            <v>A</v>
          </cell>
        </row>
      </sheetData>
      <sheetData sheetId="22722">
        <row r="9">
          <cell r="A9" t="str">
            <v>A</v>
          </cell>
        </row>
      </sheetData>
      <sheetData sheetId="22723">
        <row r="9">
          <cell r="A9" t="str">
            <v>A</v>
          </cell>
        </row>
      </sheetData>
      <sheetData sheetId="22724">
        <row r="9">
          <cell r="A9" t="str">
            <v>A</v>
          </cell>
        </row>
      </sheetData>
      <sheetData sheetId="22725">
        <row r="9">
          <cell r="A9" t="str">
            <v>A</v>
          </cell>
        </row>
      </sheetData>
      <sheetData sheetId="22726">
        <row r="9">
          <cell r="A9" t="str">
            <v>A</v>
          </cell>
        </row>
      </sheetData>
      <sheetData sheetId="22727">
        <row r="9">
          <cell r="A9" t="str">
            <v>A</v>
          </cell>
        </row>
      </sheetData>
      <sheetData sheetId="22728">
        <row r="9">
          <cell r="A9" t="str">
            <v>A</v>
          </cell>
        </row>
      </sheetData>
      <sheetData sheetId="22729">
        <row r="9">
          <cell r="A9" t="str">
            <v>A</v>
          </cell>
        </row>
      </sheetData>
      <sheetData sheetId="22730">
        <row r="9">
          <cell r="A9" t="str">
            <v>A</v>
          </cell>
        </row>
      </sheetData>
      <sheetData sheetId="22731">
        <row r="9">
          <cell r="A9" t="str">
            <v>A</v>
          </cell>
        </row>
      </sheetData>
      <sheetData sheetId="22732">
        <row r="9">
          <cell r="A9" t="str">
            <v>A</v>
          </cell>
        </row>
      </sheetData>
      <sheetData sheetId="22733">
        <row r="9">
          <cell r="A9" t="str">
            <v>A</v>
          </cell>
        </row>
      </sheetData>
      <sheetData sheetId="22734">
        <row r="9">
          <cell r="A9" t="str">
            <v>A</v>
          </cell>
        </row>
      </sheetData>
      <sheetData sheetId="22735">
        <row r="9">
          <cell r="A9" t="str">
            <v>A</v>
          </cell>
        </row>
      </sheetData>
      <sheetData sheetId="22736">
        <row r="9">
          <cell r="A9" t="str">
            <v>A</v>
          </cell>
        </row>
      </sheetData>
      <sheetData sheetId="22737">
        <row r="9">
          <cell r="A9" t="str">
            <v>A</v>
          </cell>
        </row>
      </sheetData>
      <sheetData sheetId="22738">
        <row r="9">
          <cell r="A9" t="str">
            <v>A</v>
          </cell>
        </row>
      </sheetData>
      <sheetData sheetId="22739">
        <row r="9">
          <cell r="A9" t="str">
            <v>A</v>
          </cell>
        </row>
      </sheetData>
      <sheetData sheetId="22740">
        <row r="9">
          <cell r="A9" t="str">
            <v>A</v>
          </cell>
        </row>
      </sheetData>
      <sheetData sheetId="22741">
        <row r="9">
          <cell r="A9" t="str">
            <v>A</v>
          </cell>
        </row>
      </sheetData>
      <sheetData sheetId="22742">
        <row r="9">
          <cell r="A9" t="str">
            <v>A</v>
          </cell>
        </row>
      </sheetData>
      <sheetData sheetId="22743">
        <row r="9">
          <cell r="A9" t="str">
            <v>A</v>
          </cell>
        </row>
      </sheetData>
      <sheetData sheetId="22744">
        <row r="9">
          <cell r="A9" t="str">
            <v>A</v>
          </cell>
        </row>
      </sheetData>
      <sheetData sheetId="22745">
        <row r="9">
          <cell r="A9" t="str">
            <v>A</v>
          </cell>
        </row>
      </sheetData>
      <sheetData sheetId="22746">
        <row r="9">
          <cell r="A9" t="str">
            <v>A</v>
          </cell>
        </row>
      </sheetData>
      <sheetData sheetId="22747">
        <row r="9">
          <cell r="A9" t="str">
            <v>A</v>
          </cell>
        </row>
      </sheetData>
      <sheetData sheetId="22748">
        <row r="9">
          <cell r="A9" t="str">
            <v>A</v>
          </cell>
        </row>
      </sheetData>
      <sheetData sheetId="22749">
        <row r="9">
          <cell r="A9" t="str">
            <v>A</v>
          </cell>
        </row>
      </sheetData>
      <sheetData sheetId="22750">
        <row r="9">
          <cell r="A9" t="str">
            <v>A</v>
          </cell>
        </row>
      </sheetData>
      <sheetData sheetId="22751">
        <row r="9">
          <cell r="A9" t="str">
            <v>A</v>
          </cell>
        </row>
      </sheetData>
      <sheetData sheetId="22752">
        <row r="9">
          <cell r="A9" t="str">
            <v>A</v>
          </cell>
        </row>
      </sheetData>
      <sheetData sheetId="22753">
        <row r="9">
          <cell r="A9" t="str">
            <v>A</v>
          </cell>
        </row>
      </sheetData>
      <sheetData sheetId="22754"/>
      <sheetData sheetId="22755"/>
      <sheetData sheetId="22756"/>
      <sheetData sheetId="22757"/>
      <sheetData sheetId="22758"/>
      <sheetData sheetId="22759">
        <row r="9">
          <cell r="A9" t="str">
            <v>A</v>
          </cell>
        </row>
      </sheetData>
      <sheetData sheetId="22760">
        <row r="9">
          <cell r="A9" t="str">
            <v>A</v>
          </cell>
        </row>
      </sheetData>
      <sheetData sheetId="22761">
        <row r="9">
          <cell r="A9" t="str">
            <v>A</v>
          </cell>
        </row>
      </sheetData>
      <sheetData sheetId="22762">
        <row r="9">
          <cell r="A9" t="str">
            <v>A</v>
          </cell>
        </row>
      </sheetData>
      <sheetData sheetId="22763">
        <row r="9">
          <cell r="A9" t="str">
            <v>A</v>
          </cell>
        </row>
      </sheetData>
      <sheetData sheetId="22764">
        <row r="9">
          <cell r="A9" t="str">
            <v>A</v>
          </cell>
        </row>
      </sheetData>
      <sheetData sheetId="22765"/>
      <sheetData sheetId="22766">
        <row r="9">
          <cell r="A9" t="str">
            <v>A</v>
          </cell>
        </row>
      </sheetData>
      <sheetData sheetId="22767">
        <row r="9">
          <cell r="A9" t="str">
            <v>A</v>
          </cell>
        </row>
      </sheetData>
      <sheetData sheetId="22768">
        <row r="9">
          <cell r="A9" t="str">
            <v>A</v>
          </cell>
        </row>
      </sheetData>
      <sheetData sheetId="22769">
        <row r="9">
          <cell r="A9" t="str">
            <v>A</v>
          </cell>
        </row>
      </sheetData>
      <sheetData sheetId="22770">
        <row r="9">
          <cell r="A9" t="str">
            <v>A</v>
          </cell>
        </row>
      </sheetData>
      <sheetData sheetId="22771">
        <row r="9">
          <cell r="A9" t="str">
            <v>A</v>
          </cell>
        </row>
      </sheetData>
      <sheetData sheetId="22772">
        <row r="9">
          <cell r="A9" t="str">
            <v>A</v>
          </cell>
        </row>
      </sheetData>
      <sheetData sheetId="22773">
        <row r="9">
          <cell r="A9" t="str">
            <v>A</v>
          </cell>
        </row>
      </sheetData>
      <sheetData sheetId="22774">
        <row r="9">
          <cell r="A9" t="str">
            <v>A</v>
          </cell>
        </row>
      </sheetData>
      <sheetData sheetId="22775">
        <row r="9">
          <cell r="A9" t="str">
            <v>A</v>
          </cell>
        </row>
      </sheetData>
      <sheetData sheetId="22776">
        <row r="9">
          <cell r="A9" t="str">
            <v>A</v>
          </cell>
        </row>
      </sheetData>
      <sheetData sheetId="22777">
        <row r="9">
          <cell r="A9" t="str">
            <v>A</v>
          </cell>
        </row>
      </sheetData>
      <sheetData sheetId="22778">
        <row r="9">
          <cell r="A9" t="str">
            <v>A</v>
          </cell>
        </row>
      </sheetData>
      <sheetData sheetId="22779">
        <row r="9">
          <cell r="A9" t="str">
            <v>A</v>
          </cell>
        </row>
      </sheetData>
      <sheetData sheetId="22780">
        <row r="9">
          <cell r="A9" t="str">
            <v>A</v>
          </cell>
        </row>
      </sheetData>
      <sheetData sheetId="22781">
        <row r="9">
          <cell r="A9" t="str">
            <v>A</v>
          </cell>
        </row>
      </sheetData>
      <sheetData sheetId="22782">
        <row r="9">
          <cell r="A9" t="str">
            <v>A</v>
          </cell>
        </row>
      </sheetData>
      <sheetData sheetId="22783">
        <row r="9">
          <cell r="A9" t="str">
            <v>A</v>
          </cell>
        </row>
      </sheetData>
      <sheetData sheetId="22784">
        <row r="9">
          <cell r="A9" t="str">
            <v>A</v>
          </cell>
        </row>
      </sheetData>
      <sheetData sheetId="22785">
        <row r="9">
          <cell r="A9" t="str">
            <v>A</v>
          </cell>
        </row>
      </sheetData>
      <sheetData sheetId="22786">
        <row r="9">
          <cell r="A9" t="str">
            <v>A</v>
          </cell>
        </row>
      </sheetData>
      <sheetData sheetId="22787">
        <row r="9">
          <cell r="A9" t="str">
            <v>A</v>
          </cell>
        </row>
      </sheetData>
      <sheetData sheetId="22788">
        <row r="9">
          <cell r="A9" t="str">
            <v>A</v>
          </cell>
        </row>
      </sheetData>
      <sheetData sheetId="22789">
        <row r="9">
          <cell r="A9" t="str">
            <v>A</v>
          </cell>
        </row>
      </sheetData>
      <sheetData sheetId="22790">
        <row r="9">
          <cell r="A9" t="str">
            <v>A</v>
          </cell>
        </row>
      </sheetData>
      <sheetData sheetId="22791">
        <row r="9">
          <cell r="A9" t="str">
            <v>A</v>
          </cell>
        </row>
      </sheetData>
      <sheetData sheetId="22792">
        <row r="9">
          <cell r="A9" t="str">
            <v>A</v>
          </cell>
        </row>
      </sheetData>
      <sheetData sheetId="22793">
        <row r="9">
          <cell r="A9" t="str">
            <v>A</v>
          </cell>
        </row>
      </sheetData>
      <sheetData sheetId="22794">
        <row r="9">
          <cell r="A9" t="str">
            <v>A</v>
          </cell>
        </row>
      </sheetData>
      <sheetData sheetId="22795">
        <row r="9">
          <cell r="A9" t="str">
            <v>A</v>
          </cell>
        </row>
      </sheetData>
      <sheetData sheetId="22796">
        <row r="9">
          <cell r="A9" t="str">
            <v>A</v>
          </cell>
        </row>
      </sheetData>
      <sheetData sheetId="22797">
        <row r="9">
          <cell r="A9" t="str">
            <v>A</v>
          </cell>
        </row>
      </sheetData>
      <sheetData sheetId="22798">
        <row r="9">
          <cell r="A9" t="str">
            <v>A</v>
          </cell>
        </row>
      </sheetData>
      <sheetData sheetId="22799">
        <row r="9">
          <cell r="A9" t="str">
            <v>A</v>
          </cell>
        </row>
      </sheetData>
      <sheetData sheetId="22800" refreshError="1"/>
      <sheetData sheetId="22801" refreshError="1"/>
      <sheetData sheetId="22802">
        <row r="9">
          <cell r="A9" t="str">
            <v>A</v>
          </cell>
        </row>
      </sheetData>
      <sheetData sheetId="22803">
        <row r="9">
          <cell r="A9" t="str">
            <v>A</v>
          </cell>
        </row>
      </sheetData>
      <sheetData sheetId="22804">
        <row r="9">
          <cell r="A9" t="str">
            <v>A</v>
          </cell>
        </row>
      </sheetData>
      <sheetData sheetId="22805"/>
      <sheetData sheetId="22806"/>
      <sheetData sheetId="22807">
        <row r="9">
          <cell r="A9" t="str">
            <v>A</v>
          </cell>
        </row>
      </sheetData>
      <sheetData sheetId="22808">
        <row r="9">
          <cell r="A9" t="str">
            <v>A</v>
          </cell>
        </row>
      </sheetData>
      <sheetData sheetId="22809">
        <row r="9">
          <cell r="A9" t="str">
            <v>A</v>
          </cell>
        </row>
      </sheetData>
      <sheetData sheetId="22810">
        <row r="9">
          <cell r="A9" t="str">
            <v>A</v>
          </cell>
        </row>
      </sheetData>
      <sheetData sheetId="22811">
        <row r="9">
          <cell r="A9" t="str">
            <v>A</v>
          </cell>
        </row>
      </sheetData>
      <sheetData sheetId="22812">
        <row r="9">
          <cell r="A9" t="str">
            <v>A</v>
          </cell>
        </row>
      </sheetData>
      <sheetData sheetId="22813">
        <row r="9">
          <cell r="A9" t="str">
            <v>A</v>
          </cell>
        </row>
      </sheetData>
      <sheetData sheetId="22814">
        <row r="9">
          <cell r="A9" t="str">
            <v>A</v>
          </cell>
        </row>
      </sheetData>
      <sheetData sheetId="22815">
        <row r="9">
          <cell r="A9" t="str">
            <v>A</v>
          </cell>
        </row>
      </sheetData>
      <sheetData sheetId="22816">
        <row r="9">
          <cell r="A9" t="str">
            <v>A</v>
          </cell>
        </row>
      </sheetData>
      <sheetData sheetId="22817">
        <row r="9">
          <cell r="A9" t="str">
            <v>A</v>
          </cell>
        </row>
      </sheetData>
      <sheetData sheetId="22818">
        <row r="9">
          <cell r="A9" t="str">
            <v>A</v>
          </cell>
        </row>
      </sheetData>
      <sheetData sheetId="22819">
        <row r="9">
          <cell r="A9" t="str">
            <v>A</v>
          </cell>
        </row>
      </sheetData>
      <sheetData sheetId="22820">
        <row r="9">
          <cell r="A9" t="str">
            <v>A</v>
          </cell>
        </row>
      </sheetData>
      <sheetData sheetId="22821">
        <row r="9">
          <cell r="A9" t="str">
            <v>A</v>
          </cell>
        </row>
      </sheetData>
      <sheetData sheetId="22822">
        <row r="9">
          <cell r="A9" t="str">
            <v>A</v>
          </cell>
        </row>
      </sheetData>
      <sheetData sheetId="22823">
        <row r="9">
          <cell r="A9" t="str">
            <v>A</v>
          </cell>
        </row>
      </sheetData>
      <sheetData sheetId="22824">
        <row r="9">
          <cell r="A9" t="str">
            <v>A</v>
          </cell>
        </row>
      </sheetData>
      <sheetData sheetId="22825">
        <row r="9">
          <cell r="A9" t="str">
            <v>A</v>
          </cell>
        </row>
      </sheetData>
      <sheetData sheetId="22826">
        <row r="9">
          <cell r="A9" t="str">
            <v>A</v>
          </cell>
        </row>
      </sheetData>
      <sheetData sheetId="22827">
        <row r="9">
          <cell r="A9" t="str">
            <v>A</v>
          </cell>
        </row>
      </sheetData>
      <sheetData sheetId="22828">
        <row r="9">
          <cell r="A9" t="str">
            <v>A</v>
          </cell>
        </row>
      </sheetData>
      <sheetData sheetId="22829">
        <row r="9">
          <cell r="A9" t="str">
            <v>A</v>
          </cell>
        </row>
      </sheetData>
      <sheetData sheetId="22830">
        <row r="9">
          <cell r="A9" t="str">
            <v>A</v>
          </cell>
        </row>
      </sheetData>
      <sheetData sheetId="22831">
        <row r="9">
          <cell r="A9" t="str">
            <v>A</v>
          </cell>
        </row>
      </sheetData>
      <sheetData sheetId="22832">
        <row r="9">
          <cell r="A9" t="str">
            <v>A</v>
          </cell>
        </row>
      </sheetData>
      <sheetData sheetId="22833"/>
      <sheetData sheetId="22834"/>
      <sheetData sheetId="22835"/>
      <sheetData sheetId="22836"/>
      <sheetData sheetId="22837"/>
      <sheetData sheetId="22838"/>
      <sheetData sheetId="22839"/>
      <sheetData sheetId="22840"/>
      <sheetData sheetId="22841"/>
      <sheetData sheetId="22842"/>
      <sheetData sheetId="22843"/>
      <sheetData sheetId="22844"/>
      <sheetData sheetId="22845"/>
      <sheetData sheetId="22846"/>
      <sheetData sheetId="22847"/>
      <sheetData sheetId="22848"/>
      <sheetData sheetId="22849"/>
      <sheetData sheetId="22850"/>
      <sheetData sheetId="22851"/>
      <sheetData sheetId="22852"/>
      <sheetData sheetId="22853"/>
      <sheetData sheetId="22854"/>
      <sheetData sheetId="22855"/>
      <sheetData sheetId="22856"/>
      <sheetData sheetId="22857"/>
      <sheetData sheetId="22858"/>
      <sheetData sheetId="22859"/>
      <sheetData sheetId="22860"/>
      <sheetData sheetId="22861"/>
      <sheetData sheetId="22862"/>
      <sheetData sheetId="22863"/>
      <sheetData sheetId="22864"/>
      <sheetData sheetId="22865"/>
      <sheetData sheetId="22866"/>
      <sheetData sheetId="22867"/>
      <sheetData sheetId="22868"/>
      <sheetData sheetId="22869"/>
      <sheetData sheetId="22870"/>
      <sheetData sheetId="22871"/>
      <sheetData sheetId="22872"/>
      <sheetData sheetId="22873"/>
      <sheetData sheetId="22874"/>
      <sheetData sheetId="22875"/>
      <sheetData sheetId="22876"/>
      <sheetData sheetId="22877"/>
      <sheetData sheetId="22878"/>
      <sheetData sheetId="22879"/>
      <sheetData sheetId="22880"/>
      <sheetData sheetId="22881"/>
      <sheetData sheetId="22882"/>
      <sheetData sheetId="22883"/>
      <sheetData sheetId="22884"/>
      <sheetData sheetId="22885"/>
      <sheetData sheetId="22886"/>
      <sheetData sheetId="22887"/>
      <sheetData sheetId="22888"/>
      <sheetData sheetId="22889"/>
      <sheetData sheetId="22890"/>
      <sheetData sheetId="22891"/>
      <sheetData sheetId="22892"/>
      <sheetData sheetId="22893"/>
      <sheetData sheetId="22894"/>
      <sheetData sheetId="22895"/>
      <sheetData sheetId="22896"/>
      <sheetData sheetId="22897"/>
      <sheetData sheetId="22898"/>
      <sheetData sheetId="22899"/>
      <sheetData sheetId="22900"/>
      <sheetData sheetId="22901"/>
      <sheetData sheetId="22902"/>
      <sheetData sheetId="22903"/>
      <sheetData sheetId="22904"/>
      <sheetData sheetId="22905"/>
      <sheetData sheetId="22906"/>
      <sheetData sheetId="22907"/>
      <sheetData sheetId="22908" refreshError="1"/>
      <sheetData sheetId="22909" refreshError="1"/>
      <sheetData sheetId="22910" refreshError="1"/>
      <sheetData sheetId="22911" refreshError="1"/>
      <sheetData sheetId="22912" refreshError="1"/>
      <sheetData sheetId="22913" refreshError="1"/>
      <sheetData sheetId="22914" refreshError="1"/>
      <sheetData sheetId="22915" refreshError="1"/>
      <sheetData sheetId="22916" refreshError="1"/>
      <sheetData sheetId="22917" refreshError="1"/>
      <sheetData sheetId="22918" refreshError="1"/>
      <sheetData sheetId="22919" refreshError="1"/>
      <sheetData sheetId="22920" refreshError="1"/>
      <sheetData sheetId="22921" refreshError="1"/>
      <sheetData sheetId="22922" refreshError="1"/>
      <sheetData sheetId="22923" refreshError="1"/>
      <sheetData sheetId="22924" refreshError="1"/>
      <sheetData sheetId="22925" refreshError="1"/>
      <sheetData sheetId="22926" refreshError="1"/>
      <sheetData sheetId="22927" refreshError="1"/>
      <sheetData sheetId="22928" refreshError="1"/>
      <sheetData sheetId="22929" refreshError="1"/>
      <sheetData sheetId="22930" refreshError="1"/>
      <sheetData sheetId="22931" refreshError="1"/>
      <sheetData sheetId="22932" refreshError="1"/>
      <sheetData sheetId="22933">
        <row r="9">
          <cell r="A9" t="str">
            <v>A</v>
          </cell>
        </row>
      </sheetData>
      <sheetData sheetId="22934">
        <row r="9">
          <cell r="A9" t="str">
            <v>A</v>
          </cell>
        </row>
      </sheetData>
      <sheetData sheetId="22935" refreshError="1"/>
      <sheetData sheetId="22936" refreshError="1"/>
      <sheetData sheetId="22937" refreshError="1"/>
      <sheetData sheetId="22938" refreshError="1"/>
      <sheetData sheetId="22939" refreshError="1"/>
      <sheetData sheetId="22940" refreshError="1"/>
      <sheetData sheetId="22941" refreshError="1"/>
      <sheetData sheetId="22942" refreshError="1"/>
      <sheetData sheetId="22943" refreshError="1"/>
      <sheetData sheetId="22944" refreshError="1"/>
      <sheetData sheetId="22945" refreshError="1"/>
      <sheetData sheetId="22946" refreshError="1"/>
      <sheetData sheetId="22947" refreshError="1"/>
      <sheetData sheetId="22948" refreshError="1"/>
      <sheetData sheetId="22949" refreshError="1"/>
      <sheetData sheetId="22950" refreshError="1"/>
      <sheetData sheetId="22951" refreshError="1"/>
      <sheetData sheetId="22952" refreshError="1"/>
      <sheetData sheetId="22953" refreshError="1"/>
      <sheetData sheetId="22954" refreshError="1"/>
      <sheetData sheetId="22955" refreshError="1"/>
      <sheetData sheetId="22956" refreshError="1"/>
      <sheetData sheetId="22957" refreshError="1"/>
      <sheetData sheetId="22958" refreshError="1"/>
      <sheetData sheetId="22959" refreshError="1"/>
      <sheetData sheetId="22960" refreshError="1"/>
      <sheetData sheetId="22961" refreshError="1"/>
      <sheetData sheetId="22962" refreshError="1"/>
      <sheetData sheetId="22963" refreshError="1"/>
      <sheetData sheetId="22964" refreshError="1"/>
      <sheetData sheetId="22965" refreshError="1"/>
      <sheetData sheetId="22966" refreshError="1"/>
      <sheetData sheetId="22967" refreshError="1"/>
      <sheetData sheetId="22968" refreshError="1"/>
      <sheetData sheetId="22969" refreshError="1"/>
      <sheetData sheetId="22970">
        <row r="9">
          <cell r="A9" t="str">
            <v>A</v>
          </cell>
        </row>
      </sheetData>
      <sheetData sheetId="22971" refreshError="1"/>
      <sheetData sheetId="22972" refreshError="1"/>
      <sheetData sheetId="22973" refreshError="1"/>
      <sheetData sheetId="22974" refreshError="1"/>
      <sheetData sheetId="22975" refreshError="1"/>
      <sheetData sheetId="22976" refreshError="1"/>
      <sheetData sheetId="22977" refreshError="1"/>
      <sheetData sheetId="22978" refreshError="1"/>
      <sheetData sheetId="22979" refreshError="1"/>
      <sheetData sheetId="22980" refreshError="1"/>
      <sheetData sheetId="22981" refreshError="1"/>
      <sheetData sheetId="22982" refreshError="1"/>
      <sheetData sheetId="22983" refreshError="1"/>
      <sheetData sheetId="22984" refreshError="1"/>
      <sheetData sheetId="22985" refreshError="1"/>
      <sheetData sheetId="22986" refreshError="1"/>
      <sheetData sheetId="22987" refreshError="1"/>
      <sheetData sheetId="22988" refreshError="1"/>
      <sheetData sheetId="22989" refreshError="1"/>
      <sheetData sheetId="22990" refreshError="1"/>
      <sheetData sheetId="22991" refreshError="1"/>
      <sheetData sheetId="22992" refreshError="1"/>
      <sheetData sheetId="22993" refreshError="1"/>
      <sheetData sheetId="22994" refreshError="1"/>
      <sheetData sheetId="22995" refreshError="1"/>
      <sheetData sheetId="22996" refreshError="1"/>
      <sheetData sheetId="22997" refreshError="1"/>
      <sheetData sheetId="22998" refreshError="1"/>
      <sheetData sheetId="22999" refreshError="1"/>
      <sheetData sheetId="23000" refreshError="1"/>
      <sheetData sheetId="23001" refreshError="1"/>
      <sheetData sheetId="23002" refreshError="1"/>
      <sheetData sheetId="23003" refreshError="1"/>
      <sheetData sheetId="23004" refreshError="1"/>
      <sheetData sheetId="23005" refreshError="1"/>
      <sheetData sheetId="23006" refreshError="1"/>
      <sheetData sheetId="23007" refreshError="1"/>
      <sheetData sheetId="23008" refreshError="1"/>
      <sheetData sheetId="23009" refreshError="1"/>
      <sheetData sheetId="23010" refreshError="1"/>
      <sheetData sheetId="23011" refreshError="1"/>
      <sheetData sheetId="23012" refreshError="1"/>
      <sheetData sheetId="23013" refreshError="1"/>
      <sheetData sheetId="23014" refreshError="1"/>
      <sheetData sheetId="23015" refreshError="1"/>
      <sheetData sheetId="23016" refreshError="1"/>
      <sheetData sheetId="23017" refreshError="1"/>
      <sheetData sheetId="23018" refreshError="1"/>
      <sheetData sheetId="23019" refreshError="1"/>
      <sheetData sheetId="23020" refreshError="1"/>
      <sheetData sheetId="23021" refreshError="1"/>
      <sheetData sheetId="23022" refreshError="1"/>
      <sheetData sheetId="23023" refreshError="1"/>
      <sheetData sheetId="23024" refreshError="1"/>
      <sheetData sheetId="23025" refreshError="1"/>
      <sheetData sheetId="23026" refreshError="1"/>
      <sheetData sheetId="23027" refreshError="1"/>
      <sheetData sheetId="23028" refreshError="1"/>
      <sheetData sheetId="23029" refreshError="1"/>
      <sheetData sheetId="23030" refreshError="1"/>
      <sheetData sheetId="23031" refreshError="1"/>
      <sheetData sheetId="23032" refreshError="1"/>
      <sheetData sheetId="23033" refreshError="1"/>
      <sheetData sheetId="23034" refreshError="1"/>
      <sheetData sheetId="23035" refreshError="1"/>
      <sheetData sheetId="23036" refreshError="1"/>
      <sheetData sheetId="23037" refreshError="1"/>
      <sheetData sheetId="23038" refreshError="1"/>
      <sheetData sheetId="23039" refreshError="1"/>
      <sheetData sheetId="23040" refreshError="1"/>
      <sheetData sheetId="23041" refreshError="1"/>
      <sheetData sheetId="23042" refreshError="1"/>
      <sheetData sheetId="23043" refreshError="1"/>
      <sheetData sheetId="23044" refreshError="1"/>
      <sheetData sheetId="23045" refreshError="1"/>
      <sheetData sheetId="23046" refreshError="1"/>
      <sheetData sheetId="23047" refreshError="1"/>
      <sheetData sheetId="23048" refreshError="1"/>
      <sheetData sheetId="23049" refreshError="1"/>
      <sheetData sheetId="23050" refreshError="1"/>
      <sheetData sheetId="23051" refreshError="1"/>
      <sheetData sheetId="23052" refreshError="1"/>
      <sheetData sheetId="23053" refreshError="1"/>
      <sheetData sheetId="23054" refreshError="1"/>
      <sheetData sheetId="23055" refreshError="1"/>
      <sheetData sheetId="23056" refreshError="1"/>
      <sheetData sheetId="23057" refreshError="1"/>
      <sheetData sheetId="23058" refreshError="1"/>
      <sheetData sheetId="23059" refreshError="1"/>
      <sheetData sheetId="23060" refreshError="1"/>
      <sheetData sheetId="23061" refreshError="1"/>
      <sheetData sheetId="23062" refreshError="1"/>
      <sheetData sheetId="23063" refreshError="1"/>
      <sheetData sheetId="23064" refreshError="1"/>
      <sheetData sheetId="23065" refreshError="1"/>
      <sheetData sheetId="23066" refreshError="1"/>
      <sheetData sheetId="23067" refreshError="1"/>
      <sheetData sheetId="23068" refreshError="1"/>
      <sheetData sheetId="23069" refreshError="1"/>
      <sheetData sheetId="23070"/>
      <sheetData sheetId="23071"/>
      <sheetData sheetId="23072"/>
      <sheetData sheetId="23073"/>
      <sheetData sheetId="23074"/>
      <sheetData sheetId="23075"/>
      <sheetData sheetId="23076"/>
      <sheetData sheetId="23077"/>
      <sheetData sheetId="23078"/>
      <sheetData sheetId="23079"/>
      <sheetData sheetId="23080"/>
      <sheetData sheetId="23081"/>
      <sheetData sheetId="23082"/>
      <sheetData sheetId="23083"/>
      <sheetData sheetId="23084"/>
      <sheetData sheetId="23085"/>
      <sheetData sheetId="23086" refreshError="1"/>
      <sheetData sheetId="23087" refreshError="1"/>
      <sheetData sheetId="23088" refreshError="1"/>
      <sheetData sheetId="23089" refreshError="1"/>
      <sheetData sheetId="23090" refreshError="1"/>
      <sheetData sheetId="23091" refreshError="1"/>
      <sheetData sheetId="23092" refreshError="1"/>
      <sheetData sheetId="23093" refreshError="1"/>
      <sheetData sheetId="23094" refreshError="1"/>
      <sheetData sheetId="23095" refreshError="1"/>
      <sheetData sheetId="23096" refreshError="1"/>
      <sheetData sheetId="23097" refreshError="1"/>
      <sheetData sheetId="23098" refreshError="1"/>
      <sheetData sheetId="23099" refreshError="1"/>
      <sheetData sheetId="23100" refreshError="1"/>
      <sheetData sheetId="23101" refreshError="1"/>
      <sheetData sheetId="23102" refreshError="1"/>
      <sheetData sheetId="23103" refreshError="1"/>
      <sheetData sheetId="23104" refreshError="1"/>
      <sheetData sheetId="23105" refreshError="1"/>
      <sheetData sheetId="23106" refreshError="1"/>
      <sheetData sheetId="23107" refreshError="1"/>
      <sheetData sheetId="23108" refreshError="1"/>
      <sheetData sheetId="23109" refreshError="1"/>
      <sheetData sheetId="23110"/>
      <sheetData sheetId="23111"/>
      <sheetData sheetId="23112"/>
      <sheetData sheetId="23113">
        <row r="9">
          <cell r="A9" t="str">
            <v>A</v>
          </cell>
        </row>
      </sheetData>
      <sheetData sheetId="23114">
        <row r="9">
          <cell r="A9" t="str">
            <v>A</v>
          </cell>
        </row>
      </sheetData>
      <sheetData sheetId="23115">
        <row r="9">
          <cell r="A9" t="str">
            <v>A</v>
          </cell>
        </row>
      </sheetData>
      <sheetData sheetId="23116" refreshError="1"/>
      <sheetData sheetId="23117" refreshError="1"/>
      <sheetData sheetId="23118" refreshError="1"/>
      <sheetData sheetId="23119" refreshError="1"/>
      <sheetData sheetId="23120" refreshError="1"/>
      <sheetData sheetId="23121" refreshError="1"/>
      <sheetData sheetId="23122" refreshError="1"/>
      <sheetData sheetId="23123" refreshError="1"/>
      <sheetData sheetId="23124" refreshError="1"/>
      <sheetData sheetId="23125" refreshError="1"/>
      <sheetData sheetId="23126" refreshError="1"/>
      <sheetData sheetId="23127"/>
      <sheetData sheetId="23128"/>
      <sheetData sheetId="23129" refreshError="1"/>
      <sheetData sheetId="23130"/>
      <sheetData sheetId="23131"/>
      <sheetData sheetId="23132"/>
      <sheetData sheetId="23133"/>
      <sheetData sheetId="23134"/>
      <sheetData sheetId="23135"/>
      <sheetData sheetId="23136"/>
      <sheetData sheetId="23137"/>
      <sheetData sheetId="23138"/>
      <sheetData sheetId="23139"/>
      <sheetData sheetId="23140"/>
      <sheetData sheetId="23141"/>
      <sheetData sheetId="23142">
        <row r="9">
          <cell r="A9" t="str">
            <v>A</v>
          </cell>
        </row>
      </sheetData>
      <sheetData sheetId="23143"/>
      <sheetData sheetId="23144"/>
      <sheetData sheetId="23145"/>
      <sheetData sheetId="23146"/>
      <sheetData sheetId="23147"/>
      <sheetData sheetId="23148"/>
      <sheetData sheetId="23149"/>
      <sheetData sheetId="23150"/>
      <sheetData sheetId="23151"/>
      <sheetData sheetId="23152"/>
      <sheetData sheetId="23153"/>
      <sheetData sheetId="23154"/>
      <sheetData sheetId="23155"/>
      <sheetData sheetId="23156"/>
      <sheetData sheetId="23157" refreshError="1"/>
      <sheetData sheetId="23158" refreshError="1"/>
      <sheetData sheetId="23159"/>
      <sheetData sheetId="23160"/>
      <sheetData sheetId="23161"/>
      <sheetData sheetId="23162"/>
      <sheetData sheetId="23163"/>
      <sheetData sheetId="23164"/>
      <sheetData sheetId="23165"/>
      <sheetData sheetId="23166"/>
      <sheetData sheetId="23167"/>
      <sheetData sheetId="23168"/>
      <sheetData sheetId="23169"/>
      <sheetData sheetId="23170"/>
      <sheetData sheetId="23171"/>
      <sheetData sheetId="23172"/>
      <sheetData sheetId="23173"/>
      <sheetData sheetId="23174"/>
      <sheetData sheetId="23175"/>
      <sheetData sheetId="23176"/>
      <sheetData sheetId="23177"/>
      <sheetData sheetId="23178">
        <row r="9">
          <cell r="A9" t="str">
            <v>A</v>
          </cell>
        </row>
      </sheetData>
      <sheetData sheetId="23179"/>
      <sheetData sheetId="23180"/>
      <sheetData sheetId="23181"/>
      <sheetData sheetId="23182"/>
      <sheetData sheetId="23183"/>
      <sheetData sheetId="23184"/>
      <sheetData sheetId="23185"/>
      <sheetData sheetId="23186"/>
      <sheetData sheetId="23187"/>
      <sheetData sheetId="23188"/>
      <sheetData sheetId="23189"/>
      <sheetData sheetId="23190"/>
      <sheetData sheetId="23191"/>
      <sheetData sheetId="23192"/>
      <sheetData sheetId="23193"/>
      <sheetData sheetId="23194"/>
      <sheetData sheetId="23195"/>
      <sheetData sheetId="23196"/>
      <sheetData sheetId="23197"/>
      <sheetData sheetId="23198"/>
      <sheetData sheetId="23199"/>
      <sheetData sheetId="23200"/>
      <sheetData sheetId="23201"/>
      <sheetData sheetId="23202"/>
      <sheetData sheetId="23203"/>
      <sheetData sheetId="23204"/>
      <sheetData sheetId="23205"/>
      <sheetData sheetId="23206"/>
      <sheetData sheetId="23207"/>
      <sheetData sheetId="23208"/>
      <sheetData sheetId="23209"/>
      <sheetData sheetId="23210"/>
      <sheetData sheetId="23211"/>
      <sheetData sheetId="23212"/>
      <sheetData sheetId="23213"/>
      <sheetData sheetId="23214"/>
      <sheetData sheetId="23215"/>
      <sheetData sheetId="23216">
        <row r="9">
          <cell r="A9" t="str">
            <v>A</v>
          </cell>
        </row>
      </sheetData>
      <sheetData sheetId="23217"/>
      <sheetData sheetId="23218"/>
      <sheetData sheetId="23219"/>
      <sheetData sheetId="23220"/>
      <sheetData sheetId="23221"/>
      <sheetData sheetId="23222"/>
      <sheetData sheetId="23223"/>
      <sheetData sheetId="23224"/>
      <sheetData sheetId="23225"/>
      <sheetData sheetId="23226"/>
      <sheetData sheetId="23227"/>
      <sheetData sheetId="23228">
        <row r="9">
          <cell r="A9" t="str">
            <v>A</v>
          </cell>
        </row>
      </sheetData>
      <sheetData sheetId="23229"/>
      <sheetData sheetId="23230"/>
      <sheetData sheetId="23231" refreshError="1"/>
      <sheetData sheetId="23232"/>
      <sheetData sheetId="23233"/>
      <sheetData sheetId="23234"/>
      <sheetData sheetId="23235"/>
      <sheetData sheetId="23236"/>
      <sheetData sheetId="23237"/>
      <sheetData sheetId="23238"/>
      <sheetData sheetId="23239"/>
      <sheetData sheetId="23240"/>
      <sheetData sheetId="23241"/>
      <sheetData sheetId="23242"/>
      <sheetData sheetId="23243"/>
      <sheetData sheetId="23244"/>
      <sheetData sheetId="23245">
        <row r="9">
          <cell r="A9" t="str">
            <v>A</v>
          </cell>
        </row>
      </sheetData>
      <sheetData sheetId="23246">
        <row r="9">
          <cell r="A9" t="str">
            <v>A</v>
          </cell>
        </row>
      </sheetData>
      <sheetData sheetId="23247"/>
      <sheetData sheetId="23248"/>
      <sheetData sheetId="23249"/>
      <sheetData sheetId="23250" refreshError="1"/>
      <sheetData sheetId="23251" refreshError="1"/>
      <sheetData sheetId="23252">
        <row r="9">
          <cell r="A9" t="str">
            <v>A</v>
          </cell>
        </row>
      </sheetData>
      <sheetData sheetId="23253"/>
      <sheetData sheetId="23254"/>
      <sheetData sheetId="23255">
        <row r="9">
          <cell r="A9" t="str">
            <v>A</v>
          </cell>
        </row>
      </sheetData>
      <sheetData sheetId="23256" refreshError="1"/>
      <sheetData sheetId="23257" refreshError="1"/>
      <sheetData sheetId="23258" refreshError="1"/>
      <sheetData sheetId="23259" refreshError="1"/>
      <sheetData sheetId="23260">
        <row r="9">
          <cell r="A9" t="str">
            <v>A</v>
          </cell>
        </row>
      </sheetData>
      <sheetData sheetId="23261">
        <row r="9">
          <cell r="A9" t="str">
            <v>A</v>
          </cell>
        </row>
      </sheetData>
      <sheetData sheetId="23262"/>
      <sheetData sheetId="23263"/>
      <sheetData sheetId="23264"/>
      <sheetData sheetId="23265"/>
      <sheetData sheetId="23266">
        <row r="9">
          <cell r="A9" t="str">
            <v>A</v>
          </cell>
        </row>
      </sheetData>
      <sheetData sheetId="23267"/>
      <sheetData sheetId="23268"/>
      <sheetData sheetId="23269" refreshError="1"/>
      <sheetData sheetId="23270" refreshError="1"/>
      <sheetData sheetId="23271" refreshError="1"/>
      <sheetData sheetId="23272" refreshError="1"/>
      <sheetData sheetId="23273">
        <row r="9">
          <cell r="A9" t="str">
            <v>A</v>
          </cell>
        </row>
      </sheetData>
      <sheetData sheetId="23274">
        <row r="9">
          <cell r="A9" t="str">
            <v>A</v>
          </cell>
        </row>
      </sheetData>
      <sheetData sheetId="23275">
        <row r="9">
          <cell r="A9" t="str">
            <v>A</v>
          </cell>
        </row>
      </sheetData>
      <sheetData sheetId="23276">
        <row r="9">
          <cell r="A9" t="str">
            <v>A</v>
          </cell>
        </row>
      </sheetData>
      <sheetData sheetId="23277">
        <row r="9">
          <cell r="A9" t="str">
            <v>A</v>
          </cell>
        </row>
      </sheetData>
      <sheetData sheetId="23278">
        <row r="9">
          <cell r="A9" t="str">
            <v>A</v>
          </cell>
        </row>
      </sheetData>
      <sheetData sheetId="23279">
        <row r="9">
          <cell r="A9" t="str">
            <v>A</v>
          </cell>
        </row>
      </sheetData>
      <sheetData sheetId="23280">
        <row r="9">
          <cell r="A9" t="str">
            <v>A</v>
          </cell>
        </row>
      </sheetData>
      <sheetData sheetId="23281">
        <row r="9">
          <cell r="A9" t="str">
            <v>A</v>
          </cell>
        </row>
      </sheetData>
      <sheetData sheetId="23282">
        <row r="9">
          <cell r="A9" t="str">
            <v>A</v>
          </cell>
        </row>
      </sheetData>
      <sheetData sheetId="23283">
        <row r="9">
          <cell r="A9" t="str">
            <v>A</v>
          </cell>
        </row>
      </sheetData>
      <sheetData sheetId="23284">
        <row r="9">
          <cell r="A9" t="str">
            <v>A</v>
          </cell>
        </row>
      </sheetData>
      <sheetData sheetId="23285">
        <row r="9">
          <cell r="A9" t="str">
            <v>A</v>
          </cell>
        </row>
      </sheetData>
      <sheetData sheetId="23286">
        <row r="9">
          <cell r="A9" t="str">
            <v>A</v>
          </cell>
        </row>
      </sheetData>
      <sheetData sheetId="23287">
        <row r="9">
          <cell r="A9" t="str">
            <v>A</v>
          </cell>
        </row>
      </sheetData>
      <sheetData sheetId="23288">
        <row r="9">
          <cell r="A9" t="str">
            <v>A</v>
          </cell>
        </row>
      </sheetData>
      <sheetData sheetId="23289" refreshError="1"/>
      <sheetData sheetId="23290">
        <row r="9">
          <cell r="A9" t="str">
            <v>A</v>
          </cell>
        </row>
      </sheetData>
      <sheetData sheetId="23291">
        <row r="9">
          <cell r="A9" t="str">
            <v>A</v>
          </cell>
        </row>
      </sheetData>
      <sheetData sheetId="23292">
        <row r="9">
          <cell r="A9" t="str">
            <v>A</v>
          </cell>
        </row>
      </sheetData>
      <sheetData sheetId="23293">
        <row r="9">
          <cell r="A9" t="str">
            <v>A</v>
          </cell>
        </row>
      </sheetData>
      <sheetData sheetId="23294">
        <row r="9">
          <cell r="A9" t="str">
            <v>A</v>
          </cell>
        </row>
      </sheetData>
      <sheetData sheetId="23295">
        <row r="9">
          <cell r="A9" t="str">
            <v>A</v>
          </cell>
        </row>
      </sheetData>
      <sheetData sheetId="23296">
        <row r="9">
          <cell r="A9" t="str">
            <v>A</v>
          </cell>
        </row>
      </sheetData>
      <sheetData sheetId="23297">
        <row r="9">
          <cell r="A9" t="str">
            <v>A</v>
          </cell>
        </row>
      </sheetData>
      <sheetData sheetId="23298"/>
      <sheetData sheetId="23299"/>
      <sheetData sheetId="23300"/>
      <sheetData sheetId="23301"/>
      <sheetData sheetId="23302">
        <row r="9">
          <cell r="A9" t="str">
            <v>A</v>
          </cell>
        </row>
      </sheetData>
      <sheetData sheetId="23303"/>
      <sheetData sheetId="23304">
        <row r="9">
          <cell r="A9" t="str">
            <v>A</v>
          </cell>
        </row>
      </sheetData>
      <sheetData sheetId="23305">
        <row r="9">
          <cell r="A9" t="str">
            <v>A</v>
          </cell>
        </row>
      </sheetData>
      <sheetData sheetId="23306">
        <row r="9">
          <cell r="A9" t="str">
            <v>A</v>
          </cell>
        </row>
      </sheetData>
      <sheetData sheetId="23307">
        <row r="9">
          <cell r="A9" t="str">
            <v>A</v>
          </cell>
        </row>
      </sheetData>
      <sheetData sheetId="23308">
        <row r="9">
          <cell r="A9" t="str">
            <v>A</v>
          </cell>
        </row>
      </sheetData>
      <sheetData sheetId="23309">
        <row r="9">
          <cell r="A9" t="str">
            <v>A</v>
          </cell>
        </row>
      </sheetData>
      <sheetData sheetId="23310">
        <row r="9">
          <cell r="A9" t="str">
            <v>A</v>
          </cell>
        </row>
      </sheetData>
      <sheetData sheetId="23311"/>
      <sheetData sheetId="23312">
        <row r="9">
          <cell r="A9" t="str">
            <v>A</v>
          </cell>
        </row>
      </sheetData>
      <sheetData sheetId="23313">
        <row r="9">
          <cell r="A9" t="str">
            <v>A</v>
          </cell>
        </row>
      </sheetData>
      <sheetData sheetId="23314">
        <row r="9">
          <cell r="A9" t="str">
            <v>A</v>
          </cell>
        </row>
      </sheetData>
      <sheetData sheetId="23315">
        <row r="9">
          <cell r="A9" t="str">
            <v>A</v>
          </cell>
        </row>
      </sheetData>
      <sheetData sheetId="23316">
        <row r="9">
          <cell r="A9" t="str">
            <v>A</v>
          </cell>
        </row>
      </sheetData>
      <sheetData sheetId="23317">
        <row r="9">
          <cell r="A9" t="str">
            <v>A</v>
          </cell>
        </row>
      </sheetData>
      <sheetData sheetId="23318"/>
      <sheetData sheetId="23319"/>
      <sheetData sheetId="23320">
        <row r="9">
          <cell r="A9" t="str">
            <v>A</v>
          </cell>
        </row>
      </sheetData>
      <sheetData sheetId="23321">
        <row r="9">
          <cell r="A9" t="str">
            <v>A</v>
          </cell>
        </row>
      </sheetData>
      <sheetData sheetId="23322"/>
      <sheetData sheetId="23323"/>
      <sheetData sheetId="23324"/>
      <sheetData sheetId="23325"/>
      <sheetData sheetId="23326"/>
      <sheetData sheetId="23327"/>
      <sheetData sheetId="23328"/>
      <sheetData sheetId="23329"/>
      <sheetData sheetId="23330"/>
      <sheetData sheetId="23331"/>
      <sheetData sheetId="23332"/>
      <sheetData sheetId="23333"/>
      <sheetData sheetId="23334"/>
      <sheetData sheetId="23335"/>
      <sheetData sheetId="23336"/>
      <sheetData sheetId="23337"/>
      <sheetData sheetId="23338"/>
      <sheetData sheetId="23339"/>
      <sheetData sheetId="23340"/>
      <sheetData sheetId="23341"/>
      <sheetData sheetId="23342"/>
      <sheetData sheetId="23343">
        <row r="9">
          <cell r="A9" t="str">
            <v>A</v>
          </cell>
        </row>
      </sheetData>
      <sheetData sheetId="23344">
        <row r="9">
          <cell r="A9" t="str">
            <v>A</v>
          </cell>
        </row>
      </sheetData>
      <sheetData sheetId="23345">
        <row r="9">
          <cell r="A9" t="str">
            <v>A</v>
          </cell>
        </row>
      </sheetData>
      <sheetData sheetId="23346">
        <row r="9">
          <cell r="A9" t="str">
            <v>A</v>
          </cell>
        </row>
      </sheetData>
      <sheetData sheetId="23347"/>
      <sheetData sheetId="23348">
        <row r="9">
          <cell r="A9" t="str">
            <v>A</v>
          </cell>
        </row>
      </sheetData>
      <sheetData sheetId="23349">
        <row r="9">
          <cell r="A9" t="str">
            <v>A</v>
          </cell>
        </row>
      </sheetData>
      <sheetData sheetId="23350">
        <row r="9">
          <cell r="A9" t="str">
            <v>A</v>
          </cell>
        </row>
      </sheetData>
      <sheetData sheetId="23351">
        <row r="9">
          <cell r="A9" t="str">
            <v>A</v>
          </cell>
        </row>
      </sheetData>
      <sheetData sheetId="23352"/>
      <sheetData sheetId="23353">
        <row r="9">
          <cell r="A9" t="str">
            <v>A</v>
          </cell>
        </row>
      </sheetData>
      <sheetData sheetId="23354">
        <row r="9">
          <cell r="A9" t="str">
            <v>A</v>
          </cell>
        </row>
      </sheetData>
      <sheetData sheetId="23355">
        <row r="9">
          <cell r="A9" t="str">
            <v>A</v>
          </cell>
        </row>
      </sheetData>
      <sheetData sheetId="23356">
        <row r="9">
          <cell r="A9" t="str">
            <v>A</v>
          </cell>
        </row>
      </sheetData>
      <sheetData sheetId="23357">
        <row r="9">
          <cell r="A9" t="str">
            <v>A</v>
          </cell>
        </row>
      </sheetData>
      <sheetData sheetId="23358">
        <row r="9">
          <cell r="A9" t="str">
            <v>A</v>
          </cell>
        </row>
      </sheetData>
      <sheetData sheetId="23359">
        <row r="9">
          <cell r="A9" t="str">
            <v>A</v>
          </cell>
        </row>
      </sheetData>
      <sheetData sheetId="23360">
        <row r="9">
          <cell r="A9" t="str">
            <v>A</v>
          </cell>
        </row>
      </sheetData>
      <sheetData sheetId="23361" refreshError="1"/>
      <sheetData sheetId="23362" refreshError="1"/>
      <sheetData sheetId="23363">
        <row r="9">
          <cell r="A9" t="str">
            <v>A</v>
          </cell>
        </row>
      </sheetData>
      <sheetData sheetId="23364" refreshError="1"/>
      <sheetData sheetId="23365" refreshError="1"/>
      <sheetData sheetId="23366" refreshError="1"/>
      <sheetData sheetId="23367">
        <row r="9">
          <cell r="A9" t="str">
            <v>A</v>
          </cell>
        </row>
      </sheetData>
      <sheetData sheetId="23368">
        <row r="9">
          <cell r="A9" t="str">
            <v>A</v>
          </cell>
        </row>
      </sheetData>
      <sheetData sheetId="23369">
        <row r="9">
          <cell r="A9" t="str">
            <v>A</v>
          </cell>
        </row>
      </sheetData>
      <sheetData sheetId="23370">
        <row r="9">
          <cell r="A9" t="str">
            <v>A</v>
          </cell>
        </row>
      </sheetData>
      <sheetData sheetId="23371">
        <row r="9">
          <cell r="A9" t="str">
            <v>A</v>
          </cell>
        </row>
      </sheetData>
      <sheetData sheetId="23372">
        <row r="9">
          <cell r="A9" t="str">
            <v>A</v>
          </cell>
        </row>
      </sheetData>
      <sheetData sheetId="23373">
        <row r="9">
          <cell r="A9" t="str">
            <v>A</v>
          </cell>
        </row>
      </sheetData>
      <sheetData sheetId="23374" refreshError="1"/>
      <sheetData sheetId="23375" refreshError="1"/>
      <sheetData sheetId="23376" refreshError="1"/>
      <sheetData sheetId="23377" refreshError="1"/>
      <sheetData sheetId="23378" refreshError="1"/>
      <sheetData sheetId="23379" refreshError="1"/>
      <sheetData sheetId="23380" refreshError="1"/>
      <sheetData sheetId="23381" refreshError="1"/>
      <sheetData sheetId="23382" refreshError="1"/>
      <sheetData sheetId="23383" refreshError="1"/>
      <sheetData sheetId="23384" refreshError="1"/>
      <sheetData sheetId="23385" refreshError="1"/>
      <sheetData sheetId="23386" refreshError="1"/>
      <sheetData sheetId="23387" refreshError="1"/>
      <sheetData sheetId="23388" refreshError="1"/>
      <sheetData sheetId="23389" refreshError="1"/>
      <sheetData sheetId="23390" refreshError="1"/>
      <sheetData sheetId="23391" refreshError="1"/>
      <sheetData sheetId="23392" refreshError="1"/>
      <sheetData sheetId="23393" refreshError="1"/>
      <sheetData sheetId="23394" refreshError="1"/>
      <sheetData sheetId="23395" refreshError="1"/>
      <sheetData sheetId="23396" refreshError="1"/>
      <sheetData sheetId="23397" refreshError="1"/>
      <sheetData sheetId="23398" refreshError="1"/>
      <sheetData sheetId="23399" refreshError="1"/>
      <sheetData sheetId="23400" refreshError="1"/>
      <sheetData sheetId="23401" refreshError="1"/>
      <sheetData sheetId="23402" refreshError="1"/>
      <sheetData sheetId="23403" refreshError="1"/>
      <sheetData sheetId="23404" refreshError="1"/>
      <sheetData sheetId="23405" refreshError="1"/>
      <sheetData sheetId="23406" refreshError="1"/>
      <sheetData sheetId="23407" refreshError="1"/>
      <sheetData sheetId="23408" refreshError="1"/>
      <sheetData sheetId="23409" refreshError="1"/>
      <sheetData sheetId="23410" refreshError="1"/>
      <sheetData sheetId="23411" refreshError="1"/>
      <sheetData sheetId="23412" refreshError="1"/>
      <sheetData sheetId="23413" refreshError="1"/>
      <sheetData sheetId="23414" refreshError="1"/>
      <sheetData sheetId="23415" refreshError="1"/>
      <sheetData sheetId="23416" refreshError="1"/>
      <sheetData sheetId="23417" refreshError="1"/>
      <sheetData sheetId="23418" refreshError="1"/>
      <sheetData sheetId="23419" refreshError="1"/>
      <sheetData sheetId="23420" refreshError="1"/>
      <sheetData sheetId="23421" refreshError="1"/>
      <sheetData sheetId="23422" refreshError="1"/>
      <sheetData sheetId="23423" refreshError="1"/>
      <sheetData sheetId="23424" refreshError="1"/>
      <sheetData sheetId="23425" refreshError="1"/>
      <sheetData sheetId="23426" refreshError="1"/>
      <sheetData sheetId="23427" refreshError="1"/>
      <sheetData sheetId="23428" refreshError="1"/>
      <sheetData sheetId="23429" refreshError="1"/>
      <sheetData sheetId="23430" refreshError="1"/>
      <sheetData sheetId="23431" refreshError="1"/>
      <sheetData sheetId="23432" refreshError="1"/>
      <sheetData sheetId="23433" refreshError="1"/>
      <sheetData sheetId="23434" refreshError="1"/>
      <sheetData sheetId="23435" refreshError="1"/>
      <sheetData sheetId="23436" refreshError="1"/>
      <sheetData sheetId="23437" refreshError="1"/>
      <sheetData sheetId="23438" refreshError="1"/>
      <sheetData sheetId="23439" refreshError="1"/>
      <sheetData sheetId="23440" refreshError="1"/>
      <sheetData sheetId="23441" refreshError="1"/>
      <sheetData sheetId="23442" refreshError="1"/>
      <sheetData sheetId="23443" refreshError="1"/>
      <sheetData sheetId="23444" refreshError="1"/>
      <sheetData sheetId="23445"/>
      <sheetData sheetId="23446" refreshError="1"/>
      <sheetData sheetId="23447"/>
      <sheetData sheetId="23448"/>
      <sheetData sheetId="23449"/>
      <sheetData sheetId="23450"/>
      <sheetData sheetId="23451"/>
      <sheetData sheetId="23452"/>
      <sheetData sheetId="23453"/>
      <sheetData sheetId="23454"/>
      <sheetData sheetId="23455"/>
      <sheetData sheetId="23456"/>
      <sheetData sheetId="23457"/>
      <sheetData sheetId="23458"/>
      <sheetData sheetId="23459"/>
      <sheetData sheetId="23460"/>
      <sheetData sheetId="23461"/>
      <sheetData sheetId="23462"/>
      <sheetData sheetId="23463" refreshError="1"/>
      <sheetData sheetId="23464" refreshError="1"/>
      <sheetData sheetId="23465" refreshError="1"/>
      <sheetData sheetId="23466" refreshError="1"/>
      <sheetData sheetId="23467" refreshError="1"/>
      <sheetData sheetId="23468" refreshError="1"/>
      <sheetData sheetId="23469" refreshError="1"/>
      <sheetData sheetId="23470" refreshError="1"/>
      <sheetData sheetId="23471" refreshError="1"/>
      <sheetData sheetId="23472" refreshError="1"/>
      <sheetData sheetId="23473" refreshError="1"/>
      <sheetData sheetId="23474" refreshError="1"/>
      <sheetData sheetId="23475" refreshError="1"/>
      <sheetData sheetId="23476" refreshError="1"/>
      <sheetData sheetId="23477" refreshError="1"/>
      <sheetData sheetId="23478" refreshError="1"/>
      <sheetData sheetId="23479" refreshError="1"/>
      <sheetData sheetId="23480" refreshError="1"/>
      <sheetData sheetId="23481" refreshError="1"/>
      <sheetData sheetId="23482" refreshError="1"/>
      <sheetData sheetId="23483" refreshError="1"/>
      <sheetData sheetId="23484" refreshError="1"/>
      <sheetData sheetId="23485" refreshError="1"/>
      <sheetData sheetId="23486" refreshError="1"/>
      <sheetData sheetId="23487" refreshError="1"/>
      <sheetData sheetId="23488" refreshError="1"/>
      <sheetData sheetId="23489" refreshError="1"/>
      <sheetData sheetId="23490" refreshError="1"/>
      <sheetData sheetId="23491"/>
      <sheetData sheetId="23492">
        <row r="9">
          <cell r="A9" t="str">
            <v>A</v>
          </cell>
        </row>
      </sheetData>
      <sheetData sheetId="23493"/>
      <sheetData sheetId="23494"/>
      <sheetData sheetId="23495"/>
      <sheetData sheetId="23496"/>
      <sheetData sheetId="23497"/>
      <sheetData sheetId="23498"/>
      <sheetData sheetId="23499"/>
      <sheetData sheetId="23500"/>
      <sheetData sheetId="23501"/>
      <sheetData sheetId="23502"/>
      <sheetData sheetId="23503"/>
      <sheetData sheetId="23504"/>
      <sheetData sheetId="23505"/>
      <sheetData sheetId="23506"/>
      <sheetData sheetId="23507"/>
      <sheetData sheetId="23508"/>
      <sheetData sheetId="23509"/>
      <sheetData sheetId="23510"/>
      <sheetData sheetId="23511"/>
      <sheetData sheetId="23512"/>
      <sheetData sheetId="23513">
        <row r="9">
          <cell r="A9" t="str">
            <v>A</v>
          </cell>
        </row>
      </sheetData>
      <sheetData sheetId="23514">
        <row r="9">
          <cell r="A9" t="str">
            <v>A</v>
          </cell>
        </row>
      </sheetData>
      <sheetData sheetId="23515">
        <row r="9">
          <cell r="A9" t="str">
            <v>A</v>
          </cell>
        </row>
      </sheetData>
      <sheetData sheetId="23516" refreshError="1"/>
      <sheetData sheetId="23517"/>
      <sheetData sheetId="23518" refreshError="1"/>
      <sheetData sheetId="23519"/>
      <sheetData sheetId="23520"/>
      <sheetData sheetId="23521"/>
      <sheetData sheetId="23522"/>
      <sheetData sheetId="23523"/>
      <sheetData sheetId="23524">
        <row r="9">
          <cell r="A9" t="str">
            <v>A</v>
          </cell>
        </row>
      </sheetData>
      <sheetData sheetId="23525">
        <row r="9">
          <cell r="A9" t="str">
            <v>A</v>
          </cell>
        </row>
      </sheetData>
      <sheetData sheetId="23526">
        <row r="9">
          <cell r="A9" t="str">
            <v>A</v>
          </cell>
        </row>
      </sheetData>
      <sheetData sheetId="23527">
        <row r="9">
          <cell r="A9" t="str">
            <v>A</v>
          </cell>
        </row>
      </sheetData>
      <sheetData sheetId="23528">
        <row r="9">
          <cell r="A9" t="str">
            <v>A</v>
          </cell>
        </row>
      </sheetData>
      <sheetData sheetId="23529">
        <row r="9">
          <cell r="A9" t="str">
            <v>A</v>
          </cell>
        </row>
      </sheetData>
      <sheetData sheetId="23530" refreshError="1"/>
      <sheetData sheetId="23531">
        <row r="9">
          <cell r="A9" t="str">
            <v>A</v>
          </cell>
        </row>
      </sheetData>
      <sheetData sheetId="23532"/>
      <sheetData sheetId="23533"/>
      <sheetData sheetId="23534"/>
      <sheetData sheetId="23535"/>
      <sheetData sheetId="23536"/>
      <sheetData sheetId="23537">
        <row r="9">
          <cell r="A9" t="str">
            <v>A</v>
          </cell>
        </row>
      </sheetData>
      <sheetData sheetId="23538">
        <row r="9">
          <cell r="A9" t="str">
            <v>A</v>
          </cell>
        </row>
      </sheetData>
      <sheetData sheetId="23539">
        <row r="9">
          <cell r="A9" t="str">
            <v>A</v>
          </cell>
        </row>
      </sheetData>
      <sheetData sheetId="23540">
        <row r="9">
          <cell r="A9" t="str">
            <v>A</v>
          </cell>
        </row>
      </sheetData>
      <sheetData sheetId="23541">
        <row r="9">
          <cell r="A9" t="str">
            <v>A</v>
          </cell>
        </row>
      </sheetData>
      <sheetData sheetId="23542">
        <row r="9">
          <cell r="A9" t="str">
            <v>A</v>
          </cell>
        </row>
      </sheetData>
      <sheetData sheetId="23543"/>
      <sheetData sheetId="23544"/>
      <sheetData sheetId="23545" refreshError="1"/>
      <sheetData sheetId="23546" refreshError="1"/>
      <sheetData sheetId="23547" refreshError="1"/>
      <sheetData sheetId="23548" refreshError="1"/>
      <sheetData sheetId="23549" refreshError="1"/>
      <sheetData sheetId="23550" refreshError="1"/>
      <sheetData sheetId="23551" refreshError="1"/>
      <sheetData sheetId="23552" refreshError="1"/>
      <sheetData sheetId="23553">
        <row r="9">
          <cell r="A9" t="str">
            <v>A</v>
          </cell>
        </row>
      </sheetData>
      <sheetData sheetId="23554">
        <row r="9">
          <cell r="A9" t="str">
            <v>A</v>
          </cell>
        </row>
      </sheetData>
      <sheetData sheetId="23555">
        <row r="9">
          <cell r="A9" t="str">
            <v>A</v>
          </cell>
        </row>
      </sheetData>
      <sheetData sheetId="23556"/>
      <sheetData sheetId="23557" refreshError="1"/>
      <sheetData sheetId="23558" refreshError="1"/>
      <sheetData sheetId="23559" refreshError="1"/>
      <sheetData sheetId="23560" refreshError="1"/>
      <sheetData sheetId="23561" refreshError="1"/>
      <sheetData sheetId="23562" refreshError="1"/>
      <sheetData sheetId="23563" refreshError="1"/>
      <sheetData sheetId="23564" refreshError="1"/>
      <sheetData sheetId="23565" refreshError="1"/>
      <sheetData sheetId="23566" refreshError="1"/>
      <sheetData sheetId="23567" refreshError="1"/>
      <sheetData sheetId="23568" refreshError="1"/>
      <sheetData sheetId="23569" refreshError="1"/>
      <sheetData sheetId="23570" refreshError="1"/>
      <sheetData sheetId="23571" refreshError="1"/>
      <sheetData sheetId="23572" refreshError="1"/>
      <sheetData sheetId="23573" refreshError="1"/>
      <sheetData sheetId="23574" refreshError="1"/>
      <sheetData sheetId="23575" refreshError="1"/>
      <sheetData sheetId="23576" refreshError="1"/>
      <sheetData sheetId="23577" refreshError="1"/>
      <sheetData sheetId="23578" refreshError="1"/>
      <sheetData sheetId="23579" refreshError="1"/>
      <sheetData sheetId="23580" refreshError="1"/>
      <sheetData sheetId="23581" refreshError="1"/>
      <sheetData sheetId="23582" refreshError="1"/>
      <sheetData sheetId="23583" refreshError="1"/>
      <sheetData sheetId="23584" refreshError="1"/>
      <sheetData sheetId="23585" refreshError="1"/>
      <sheetData sheetId="23586" refreshError="1"/>
      <sheetData sheetId="23587" refreshError="1"/>
      <sheetData sheetId="23588" refreshError="1"/>
      <sheetData sheetId="23589" refreshError="1"/>
      <sheetData sheetId="23590" refreshError="1"/>
      <sheetData sheetId="23591" refreshError="1"/>
      <sheetData sheetId="23592" refreshError="1"/>
      <sheetData sheetId="23593" refreshError="1"/>
      <sheetData sheetId="23594" refreshError="1"/>
      <sheetData sheetId="23595" refreshError="1"/>
      <sheetData sheetId="23596" refreshError="1"/>
      <sheetData sheetId="23597" refreshError="1"/>
      <sheetData sheetId="23598" refreshError="1"/>
      <sheetData sheetId="23599" refreshError="1"/>
      <sheetData sheetId="23600" refreshError="1"/>
      <sheetData sheetId="23601" refreshError="1"/>
      <sheetData sheetId="23602" refreshError="1"/>
      <sheetData sheetId="23603" refreshError="1"/>
      <sheetData sheetId="23604" refreshError="1"/>
      <sheetData sheetId="23605" refreshError="1"/>
      <sheetData sheetId="23606" refreshError="1"/>
      <sheetData sheetId="23607" refreshError="1"/>
      <sheetData sheetId="23608" refreshError="1"/>
      <sheetData sheetId="23609" refreshError="1"/>
      <sheetData sheetId="23610" refreshError="1"/>
      <sheetData sheetId="23611" refreshError="1"/>
      <sheetData sheetId="23612" refreshError="1"/>
      <sheetData sheetId="23613" refreshError="1"/>
      <sheetData sheetId="23614" refreshError="1"/>
      <sheetData sheetId="23615" refreshError="1"/>
      <sheetData sheetId="23616" refreshError="1"/>
      <sheetData sheetId="23617" refreshError="1"/>
      <sheetData sheetId="23618" refreshError="1"/>
      <sheetData sheetId="23619" refreshError="1"/>
      <sheetData sheetId="23620" refreshError="1"/>
      <sheetData sheetId="23621" refreshError="1"/>
      <sheetData sheetId="23622" refreshError="1"/>
      <sheetData sheetId="23623" refreshError="1"/>
      <sheetData sheetId="23624" refreshError="1"/>
      <sheetData sheetId="23625" refreshError="1"/>
      <sheetData sheetId="23626" refreshError="1"/>
      <sheetData sheetId="23627" refreshError="1"/>
      <sheetData sheetId="23628" refreshError="1"/>
      <sheetData sheetId="23629" refreshError="1"/>
      <sheetData sheetId="23630" refreshError="1"/>
      <sheetData sheetId="23631" refreshError="1"/>
      <sheetData sheetId="23632"/>
      <sheetData sheetId="23633"/>
      <sheetData sheetId="23634"/>
      <sheetData sheetId="23635"/>
      <sheetData sheetId="23636"/>
      <sheetData sheetId="23637"/>
      <sheetData sheetId="23638"/>
      <sheetData sheetId="23639"/>
      <sheetData sheetId="23640"/>
      <sheetData sheetId="23641"/>
      <sheetData sheetId="23642"/>
      <sheetData sheetId="23643">
        <row r="9">
          <cell r="A9" t="str">
            <v>A</v>
          </cell>
        </row>
      </sheetData>
      <sheetData sheetId="23644">
        <row r="9">
          <cell r="A9" t="str">
            <v>A</v>
          </cell>
        </row>
      </sheetData>
      <sheetData sheetId="23645"/>
      <sheetData sheetId="23646"/>
      <sheetData sheetId="23647"/>
      <sheetData sheetId="23648" refreshError="1"/>
      <sheetData sheetId="23649"/>
      <sheetData sheetId="23650" refreshError="1"/>
      <sheetData sheetId="23651"/>
      <sheetData sheetId="23652">
        <row r="9">
          <cell r="A9" t="str">
            <v>A</v>
          </cell>
        </row>
      </sheetData>
      <sheetData sheetId="23653"/>
      <sheetData sheetId="23654"/>
      <sheetData sheetId="23655"/>
      <sheetData sheetId="23656"/>
      <sheetData sheetId="23657"/>
      <sheetData sheetId="23658">
        <row r="9">
          <cell r="A9" t="str">
            <v>A</v>
          </cell>
        </row>
      </sheetData>
      <sheetData sheetId="23659"/>
      <sheetData sheetId="23660"/>
      <sheetData sheetId="23661"/>
      <sheetData sheetId="23662" refreshError="1"/>
      <sheetData sheetId="23663"/>
      <sheetData sheetId="23664">
        <row r="9">
          <cell r="A9" t="str">
            <v>A</v>
          </cell>
        </row>
      </sheetData>
      <sheetData sheetId="23665">
        <row r="9">
          <cell r="A9" t="str">
            <v>A</v>
          </cell>
        </row>
      </sheetData>
      <sheetData sheetId="23666">
        <row r="9">
          <cell r="A9" t="str">
            <v>A</v>
          </cell>
        </row>
      </sheetData>
      <sheetData sheetId="23667" refreshError="1"/>
      <sheetData sheetId="23668">
        <row r="9">
          <cell r="A9" t="str">
            <v>A</v>
          </cell>
        </row>
      </sheetData>
      <sheetData sheetId="23669">
        <row r="9">
          <cell r="A9" t="str">
            <v>A</v>
          </cell>
        </row>
      </sheetData>
      <sheetData sheetId="23670"/>
      <sheetData sheetId="23671">
        <row r="9">
          <cell r="A9" t="str">
            <v>A</v>
          </cell>
        </row>
      </sheetData>
      <sheetData sheetId="23672">
        <row r="9">
          <cell r="A9" t="str">
            <v>A</v>
          </cell>
        </row>
      </sheetData>
      <sheetData sheetId="23673">
        <row r="9">
          <cell r="A9" t="str">
            <v>A</v>
          </cell>
        </row>
      </sheetData>
      <sheetData sheetId="23674"/>
      <sheetData sheetId="23675"/>
      <sheetData sheetId="23676">
        <row r="9">
          <cell r="A9" t="str">
            <v>A</v>
          </cell>
        </row>
      </sheetData>
      <sheetData sheetId="23677" refreshError="1"/>
      <sheetData sheetId="23678" refreshError="1"/>
      <sheetData sheetId="23679" refreshError="1"/>
      <sheetData sheetId="23680" refreshError="1"/>
      <sheetData sheetId="23681" refreshError="1"/>
      <sheetData sheetId="23682" refreshError="1"/>
      <sheetData sheetId="23683" refreshError="1"/>
      <sheetData sheetId="23684"/>
      <sheetData sheetId="23685"/>
      <sheetData sheetId="23686"/>
      <sheetData sheetId="23687" refreshError="1"/>
      <sheetData sheetId="23688" refreshError="1"/>
      <sheetData sheetId="23689" refreshError="1"/>
      <sheetData sheetId="23690" refreshError="1"/>
      <sheetData sheetId="23691" refreshError="1"/>
      <sheetData sheetId="23692" refreshError="1"/>
      <sheetData sheetId="23693" refreshError="1"/>
      <sheetData sheetId="23694" refreshError="1"/>
      <sheetData sheetId="23695" refreshError="1"/>
      <sheetData sheetId="23696" refreshError="1"/>
      <sheetData sheetId="23697" refreshError="1"/>
      <sheetData sheetId="23698" refreshError="1"/>
      <sheetData sheetId="23699" refreshError="1"/>
      <sheetData sheetId="23700" refreshError="1"/>
      <sheetData sheetId="23701" refreshError="1"/>
      <sheetData sheetId="23702" refreshError="1"/>
      <sheetData sheetId="23703" refreshError="1"/>
      <sheetData sheetId="23704" refreshError="1"/>
      <sheetData sheetId="23705" refreshError="1"/>
      <sheetData sheetId="23706" refreshError="1"/>
      <sheetData sheetId="23707" refreshError="1"/>
      <sheetData sheetId="23708" refreshError="1"/>
      <sheetData sheetId="23709" refreshError="1"/>
      <sheetData sheetId="23710" refreshError="1"/>
      <sheetData sheetId="23711" refreshError="1"/>
      <sheetData sheetId="23712" refreshError="1"/>
      <sheetData sheetId="23713" refreshError="1"/>
      <sheetData sheetId="23714" refreshError="1"/>
      <sheetData sheetId="23715" refreshError="1"/>
      <sheetData sheetId="23716" refreshError="1"/>
      <sheetData sheetId="23717" refreshError="1"/>
      <sheetData sheetId="23718" refreshError="1"/>
      <sheetData sheetId="23719" refreshError="1"/>
      <sheetData sheetId="23720" refreshError="1"/>
      <sheetData sheetId="23721" refreshError="1"/>
      <sheetData sheetId="23722" refreshError="1"/>
      <sheetData sheetId="23723" refreshError="1"/>
      <sheetData sheetId="23724" refreshError="1"/>
      <sheetData sheetId="23725" refreshError="1"/>
      <sheetData sheetId="23726" refreshError="1"/>
      <sheetData sheetId="23727" refreshError="1"/>
      <sheetData sheetId="23728" refreshError="1"/>
      <sheetData sheetId="23729" refreshError="1"/>
      <sheetData sheetId="23730" refreshError="1"/>
      <sheetData sheetId="23731" refreshError="1"/>
      <sheetData sheetId="23732" refreshError="1"/>
      <sheetData sheetId="23733" refreshError="1"/>
      <sheetData sheetId="23734" refreshError="1"/>
      <sheetData sheetId="23735" refreshError="1"/>
      <sheetData sheetId="23736" refreshError="1"/>
      <sheetData sheetId="23737" refreshError="1"/>
      <sheetData sheetId="23738" refreshError="1"/>
      <sheetData sheetId="23739" refreshError="1"/>
      <sheetData sheetId="23740" refreshError="1"/>
      <sheetData sheetId="23741" refreshError="1"/>
      <sheetData sheetId="23742" refreshError="1"/>
      <sheetData sheetId="23743" refreshError="1"/>
      <sheetData sheetId="23744" refreshError="1"/>
      <sheetData sheetId="23745" refreshError="1"/>
      <sheetData sheetId="23746" refreshError="1"/>
      <sheetData sheetId="23747" refreshError="1"/>
      <sheetData sheetId="23748" refreshError="1"/>
      <sheetData sheetId="23749" refreshError="1"/>
      <sheetData sheetId="23750" refreshError="1"/>
      <sheetData sheetId="23751" refreshError="1"/>
      <sheetData sheetId="23752" refreshError="1"/>
      <sheetData sheetId="23753" refreshError="1"/>
      <sheetData sheetId="23754" refreshError="1"/>
      <sheetData sheetId="23755" refreshError="1"/>
      <sheetData sheetId="23756" refreshError="1"/>
      <sheetData sheetId="23757" refreshError="1"/>
      <sheetData sheetId="23758" refreshError="1"/>
      <sheetData sheetId="23759" refreshError="1"/>
      <sheetData sheetId="23760"/>
      <sheetData sheetId="23761" refreshError="1"/>
      <sheetData sheetId="23762" refreshError="1"/>
      <sheetData sheetId="23763">
        <row r="9">
          <cell r="A9" t="str">
            <v>A</v>
          </cell>
        </row>
      </sheetData>
      <sheetData sheetId="23764">
        <row r="9">
          <cell r="A9" t="str">
            <v>A</v>
          </cell>
        </row>
      </sheetData>
      <sheetData sheetId="23765">
        <row r="9">
          <cell r="A9" t="str">
            <v>A</v>
          </cell>
        </row>
      </sheetData>
      <sheetData sheetId="23766">
        <row r="9">
          <cell r="A9" t="str">
            <v>A</v>
          </cell>
        </row>
      </sheetData>
      <sheetData sheetId="23767">
        <row r="9">
          <cell r="A9" t="str">
            <v>A</v>
          </cell>
        </row>
      </sheetData>
      <sheetData sheetId="23768">
        <row r="9">
          <cell r="A9" t="str">
            <v>A</v>
          </cell>
        </row>
      </sheetData>
      <sheetData sheetId="23769">
        <row r="9">
          <cell r="A9" t="str">
            <v>A</v>
          </cell>
        </row>
      </sheetData>
      <sheetData sheetId="23770">
        <row r="9">
          <cell r="A9" t="str">
            <v>A</v>
          </cell>
        </row>
      </sheetData>
      <sheetData sheetId="23771">
        <row r="9">
          <cell r="A9" t="str">
            <v>A</v>
          </cell>
        </row>
      </sheetData>
      <sheetData sheetId="23772">
        <row r="9">
          <cell r="A9" t="str">
            <v>A</v>
          </cell>
        </row>
      </sheetData>
      <sheetData sheetId="23773">
        <row r="9">
          <cell r="A9" t="str">
            <v>A</v>
          </cell>
        </row>
      </sheetData>
      <sheetData sheetId="23774">
        <row r="9">
          <cell r="A9" t="str">
            <v>A</v>
          </cell>
        </row>
      </sheetData>
      <sheetData sheetId="23775">
        <row r="9">
          <cell r="A9" t="str">
            <v>A</v>
          </cell>
        </row>
      </sheetData>
      <sheetData sheetId="23776"/>
      <sheetData sheetId="23777">
        <row r="9">
          <cell r="A9" t="str">
            <v>A</v>
          </cell>
        </row>
      </sheetData>
      <sheetData sheetId="23778" refreshError="1"/>
      <sheetData sheetId="23779" refreshError="1"/>
      <sheetData sheetId="23780" refreshError="1"/>
      <sheetData sheetId="23781" refreshError="1"/>
      <sheetData sheetId="23782" refreshError="1"/>
      <sheetData sheetId="23783" refreshError="1"/>
      <sheetData sheetId="23784" refreshError="1"/>
      <sheetData sheetId="23785" refreshError="1"/>
      <sheetData sheetId="23786"/>
      <sheetData sheetId="23787"/>
      <sheetData sheetId="23788" refreshError="1"/>
      <sheetData sheetId="23789">
        <row r="9">
          <cell r="A9" t="str">
            <v>A</v>
          </cell>
        </row>
      </sheetData>
      <sheetData sheetId="23790">
        <row r="9">
          <cell r="A9" t="str">
            <v>A</v>
          </cell>
        </row>
      </sheetData>
      <sheetData sheetId="23791"/>
      <sheetData sheetId="23792">
        <row r="9">
          <cell r="A9" t="str">
            <v>A</v>
          </cell>
        </row>
      </sheetData>
      <sheetData sheetId="23793" refreshError="1"/>
      <sheetData sheetId="23794">
        <row r="9">
          <cell r="A9" t="str">
            <v>A</v>
          </cell>
        </row>
      </sheetData>
      <sheetData sheetId="23795">
        <row r="9">
          <cell r="A9" t="str">
            <v>A</v>
          </cell>
        </row>
      </sheetData>
      <sheetData sheetId="23796"/>
      <sheetData sheetId="23797"/>
      <sheetData sheetId="23798"/>
      <sheetData sheetId="23799">
        <row r="9">
          <cell r="A9" t="str">
            <v>A</v>
          </cell>
        </row>
      </sheetData>
      <sheetData sheetId="23800" refreshError="1"/>
      <sheetData sheetId="23801">
        <row r="9">
          <cell r="A9" t="str">
            <v>A</v>
          </cell>
        </row>
      </sheetData>
      <sheetData sheetId="23802">
        <row r="9">
          <cell r="A9" t="str">
            <v>A</v>
          </cell>
        </row>
      </sheetData>
      <sheetData sheetId="23803" refreshError="1"/>
      <sheetData sheetId="23804" refreshError="1"/>
      <sheetData sheetId="23805" refreshError="1"/>
      <sheetData sheetId="23806">
        <row r="9">
          <cell r="A9" t="str">
            <v>A</v>
          </cell>
        </row>
      </sheetData>
      <sheetData sheetId="23807"/>
      <sheetData sheetId="23808"/>
      <sheetData sheetId="23809">
        <row r="9">
          <cell r="A9" t="str">
            <v>A</v>
          </cell>
        </row>
      </sheetData>
      <sheetData sheetId="23810">
        <row r="9">
          <cell r="A9" t="str">
            <v>A</v>
          </cell>
        </row>
      </sheetData>
      <sheetData sheetId="23811">
        <row r="9">
          <cell r="A9" t="str">
            <v>A</v>
          </cell>
        </row>
      </sheetData>
      <sheetData sheetId="23812"/>
      <sheetData sheetId="23813">
        <row r="9">
          <cell r="A9" t="str">
            <v>A</v>
          </cell>
        </row>
      </sheetData>
      <sheetData sheetId="23814"/>
      <sheetData sheetId="23815"/>
      <sheetData sheetId="23816" refreshError="1"/>
      <sheetData sheetId="23817"/>
      <sheetData sheetId="23818"/>
      <sheetData sheetId="23819">
        <row r="9">
          <cell r="A9" t="str">
            <v>A</v>
          </cell>
        </row>
      </sheetData>
      <sheetData sheetId="23820"/>
      <sheetData sheetId="23821">
        <row r="9">
          <cell r="A9" t="str">
            <v>A</v>
          </cell>
        </row>
      </sheetData>
      <sheetData sheetId="23822"/>
      <sheetData sheetId="23823"/>
      <sheetData sheetId="23824">
        <row r="9">
          <cell r="A9" t="str">
            <v>A</v>
          </cell>
        </row>
      </sheetData>
      <sheetData sheetId="23825">
        <row r="9">
          <cell r="A9" t="str">
            <v>A</v>
          </cell>
        </row>
      </sheetData>
      <sheetData sheetId="23826">
        <row r="9">
          <cell r="A9" t="str">
            <v>A</v>
          </cell>
        </row>
      </sheetData>
      <sheetData sheetId="23827"/>
      <sheetData sheetId="23828">
        <row r="9">
          <cell r="A9" t="str">
            <v>A</v>
          </cell>
        </row>
      </sheetData>
      <sheetData sheetId="23829" refreshError="1"/>
      <sheetData sheetId="23830" refreshError="1"/>
      <sheetData sheetId="23831" refreshError="1"/>
      <sheetData sheetId="23832" refreshError="1"/>
      <sheetData sheetId="23833" refreshError="1"/>
      <sheetData sheetId="23834"/>
      <sheetData sheetId="23835"/>
      <sheetData sheetId="23836"/>
      <sheetData sheetId="23837"/>
      <sheetData sheetId="23838">
        <row r="9">
          <cell r="A9" t="str">
            <v>A</v>
          </cell>
        </row>
      </sheetData>
      <sheetData sheetId="23839"/>
      <sheetData sheetId="23840"/>
      <sheetData sheetId="23841"/>
      <sheetData sheetId="23842"/>
      <sheetData sheetId="23843"/>
      <sheetData sheetId="23844"/>
      <sheetData sheetId="23845"/>
      <sheetData sheetId="23846"/>
      <sheetData sheetId="23847"/>
      <sheetData sheetId="23848"/>
      <sheetData sheetId="23849"/>
      <sheetData sheetId="23850"/>
      <sheetData sheetId="23851"/>
      <sheetData sheetId="23852"/>
      <sheetData sheetId="23853"/>
      <sheetData sheetId="23854"/>
      <sheetData sheetId="23855"/>
      <sheetData sheetId="23856"/>
      <sheetData sheetId="23857"/>
      <sheetData sheetId="23858"/>
      <sheetData sheetId="23859">
        <row r="9">
          <cell r="A9" t="str">
            <v>A</v>
          </cell>
        </row>
      </sheetData>
      <sheetData sheetId="23860">
        <row r="9">
          <cell r="A9" t="str">
            <v>A</v>
          </cell>
        </row>
      </sheetData>
      <sheetData sheetId="23861"/>
      <sheetData sheetId="23862"/>
      <sheetData sheetId="23863"/>
      <sheetData sheetId="23864"/>
      <sheetData sheetId="23865"/>
      <sheetData sheetId="23866"/>
      <sheetData sheetId="23867"/>
      <sheetData sheetId="23868"/>
      <sheetData sheetId="23869"/>
      <sheetData sheetId="23870"/>
      <sheetData sheetId="23871"/>
      <sheetData sheetId="23872"/>
      <sheetData sheetId="23873"/>
      <sheetData sheetId="23874">
        <row r="9">
          <cell r="A9" t="str">
            <v>A</v>
          </cell>
        </row>
      </sheetData>
      <sheetData sheetId="23875">
        <row r="9">
          <cell r="A9" t="str">
            <v>A</v>
          </cell>
        </row>
      </sheetData>
      <sheetData sheetId="23876">
        <row r="9">
          <cell r="A9" t="str">
            <v>A</v>
          </cell>
        </row>
      </sheetData>
      <sheetData sheetId="23877"/>
      <sheetData sheetId="23878">
        <row r="9">
          <cell r="A9" t="str">
            <v>A</v>
          </cell>
        </row>
      </sheetData>
      <sheetData sheetId="23879"/>
      <sheetData sheetId="23880">
        <row r="9">
          <cell r="A9" t="str">
            <v>A</v>
          </cell>
        </row>
      </sheetData>
      <sheetData sheetId="23881">
        <row r="9">
          <cell r="A9" t="str">
            <v>A</v>
          </cell>
        </row>
      </sheetData>
      <sheetData sheetId="23882">
        <row r="9">
          <cell r="A9" t="str">
            <v>A</v>
          </cell>
        </row>
      </sheetData>
      <sheetData sheetId="23883">
        <row r="9">
          <cell r="A9" t="str">
            <v>A</v>
          </cell>
        </row>
      </sheetData>
      <sheetData sheetId="23884">
        <row r="9">
          <cell r="A9" t="str">
            <v>A</v>
          </cell>
        </row>
      </sheetData>
      <sheetData sheetId="23885"/>
      <sheetData sheetId="23886">
        <row r="9">
          <cell r="A9" t="str">
            <v>A</v>
          </cell>
        </row>
      </sheetData>
      <sheetData sheetId="23887" refreshError="1"/>
      <sheetData sheetId="23888" refreshError="1"/>
      <sheetData sheetId="23889" refreshError="1"/>
      <sheetData sheetId="23890" refreshError="1"/>
      <sheetData sheetId="23891">
        <row r="9">
          <cell r="A9" t="str">
            <v>A</v>
          </cell>
        </row>
      </sheetData>
      <sheetData sheetId="23892">
        <row r="9">
          <cell r="A9" t="str">
            <v>A</v>
          </cell>
        </row>
      </sheetData>
      <sheetData sheetId="23893">
        <row r="9">
          <cell r="A9" t="str">
            <v>A</v>
          </cell>
        </row>
      </sheetData>
      <sheetData sheetId="23894">
        <row r="9">
          <cell r="A9" t="str">
            <v>A</v>
          </cell>
        </row>
      </sheetData>
      <sheetData sheetId="23895">
        <row r="9">
          <cell r="A9" t="str">
            <v>A</v>
          </cell>
        </row>
      </sheetData>
      <sheetData sheetId="23896">
        <row r="9">
          <cell r="A9" t="str">
            <v>A</v>
          </cell>
        </row>
      </sheetData>
      <sheetData sheetId="23897">
        <row r="9">
          <cell r="A9" t="str">
            <v>A</v>
          </cell>
        </row>
      </sheetData>
      <sheetData sheetId="23898">
        <row r="9">
          <cell r="A9" t="str">
            <v>A</v>
          </cell>
        </row>
      </sheetData>
      <sheetData sheetId="23899"/>
      <sheetData sheetId="23900"/>
      <sheetData sheetId="23901"/>
      <sheetData sheetId="23902"/>
      <sheetData sheetId="23903"/>
      <sheetData sheetId="23904">
        <row r="9">
          <cell r="A9" t="str">
            <v>A</v>
          </cell>
        </row>
      </sheetData>
      <sheetData sheetId="23905">
        <row r="9">
          <cell r="A9" t="str">
            <v>A</v>
          </cell>
        </row>
      </sheetData>
      <sheetData sheetId="23906">
        <row r="9">
          <cell r="A9" t="str">
            <v>A</v>
          </cell>
        </row>
      </sheetData>
      <sheetData sheetId="23907">
        <row r="9">
          <cell r="A9" t="str">
            <v>A</v>
          </cell>
        </row>
      </sheetData>
      <sheetData sheetId="23908">
        <row r="9">
          <cell r="A9" t="str">
            <v>A</v>
          </cell>
        </row>
      </sheetData>
      <sheetData sheetId="23909">
        <row r="9">
          <cell r="A9" t="str">
            <v>A</v>
          </cell>
        </row>
      </sheetData>
      <sheetData sheetId="23910" refreshError="1"/>
      <sheetData sheetId="23911">
        <row r="9">
          <cell r="A9" t="str">
            <v>A</v>
          </cell>
        </row>
      </sheetData>
      <sheetData sheetId="23912" refreshError="1"/>
      <sheetData sheetId="23913"/>
      <sheetData sheetId="23914">
        <row r="9">
          <cell r="A9" t="str">
            <v>A</v>
          </cell>
        </row>
      </sheetData>
      <sheetData sheetId="23915" refreshError="1"/>
      <sheetData sheetId="23916">
        <row r="9">
          <cell r="A9" t="str">
            <v>A</v>
          </cell>
        </row>
      </sheetData>
      <sheetData sheetId="23917" refreshError="1"/>
      <sheetData sheetId="23918" refreshError="1"/>
      <sheetData sheetId="23919">
        <row r="9">
          <cell r="A9" t="str">
            <v>A</v>
          </cell>
        </row>
      </sheetData>
      <sheetData sheetId="23920">
        <row r="9">
          <cell r="A9" t="str">
            <v>A</v>
          </cell>
        </row>
      </sheetData>
      <sheetData sheetId="23921">
        <row r="9">
          <cell r="A9" t="str">
            <v>A</v>
          </cell>
        </row>
      </sheetData>
      <sheetData sheetId="23922">
        <row r="9">
          <cell r="A9" t="str">
            <v>A</v>
          </cell>
        </row>
      </sheetData>
      <sheetData sheetId="23923">
        <row r="9">
          <cell r="A9" t="str">
            <v>A</v>
          </cell>
        </row>
      </sheetData>
      <sheetData sheetId="23924"/>
      <sheetData sheetId="23925"/>
      <sheetData sheetId="23926">
        <row r="9">
          <cell r="A9" t="str">
            <v>A</v>
          </cell>
        </row>
      </sheetData>
      <sheetData sheetId="23927">
        <row r="9">
          <cell r="A9" t="str">
            <v>A</v>
          </cell>
        </row>
      </sheetData>
      <sheetData sheetId="23928">
        <row r="9">
          <cell r="A9" t="str">
            <v>A</v>
          </cell>
        </row>
      </sheetData>
      <sheetData sheetId="23929">
        <row r="9">
          <cell r="A9" t="str">
            <v>A</v>
          </cell>
        </row>
      </sheetData>
      <sheetData sheetId="23930">
        <row r="9">
          <cell r="A9" t="str">
            <v>A</v>
          </cell>
        </row>
      </sheetData>
      <sheetData sheetId="23931">
        <row r="9">
          <cell r="A9" t="str">
            <v>A</v>
          </cell>
        </row>
      </sheetData>
      <sheetData sheetId="23932">
        <row r="9">
          <cell r="A9" t="str">
            <v>A</v>
          </cell>
        </row>
      </sheetData>
      <sheetData sheetId="23933">
        <row r="9">
          <cell r="A9" t="str">
            <v>A</v>
          </cell>
        </row>
      </sheetData>
      <sheetData sheetId="23934"/>
      <sheetData sheetId="23935"/>
      <sheetData sheetId="23936"/>
      <sheetData sheetId="23937"/>
      <sheetData sheetId="23938"/>
      <sheetData sheetId="23939"/>
      <sheetData sheetId="23940">
        <row r="9">
          <cell r="A9" t="str">
            <v>A</v>
          </cell>
        </row>
      </sheetData>
      <sheetData sheetId="23941">
        <row r="9">
          <cell r="A9" t="str">
            <v>A</v>
          </cell>
        </row>
      </sheetData>
      <sheetData sheetId="23942">
        <row r="9">
          <cell r="A9" t="str">
            <v>A</v>
          </cell>
        </row>
      </sheetData>
      <sheetData sheetId="23943">
        <row r="9">
          <cell r="A9" t="str">
            <v>A</v>
          </cell>
        </row>
      </sheetData>
      <sheetData sheetId="23944">
        <row r="9">
          <cell r="A9" t="str">
            <v>A</v>
          </cell>
        </row>
      </sheetData>
      <sheetData sheetId="23945">
        <row r="9">
          <cell r="A9" t="str">
            <v>A</v>
          </cell>
        </row>
      </sheetData>
      <sheetData sheetId="23946"/>
      <sheetData sheetId="23947">
        <row r="9">
          <cell r="A9" t="str">
            <v>A</v>
          </cell>
        </row>
      </sheetData>
      <sheetData sheetId="23948" refreshError="1"/>
      <sheetData sheetId="23949"/>
      <sheetData sheetId="23950">
        <row r="9">
          <cell r="A9" t="str">
            <v>A</v>
          </cell>
        </row>
      </sheetData>
      <sheetData sheetId="23951"/>
      <sheetData sheetId="23952">
        <row r="9">
          <cell r="A9" t="str">
            <v>A</v>
          </cell>
        </row>
      </sheetData>
      <sheetData sheetId="23953"/>
      <sheetData sheetId="23954"/>
      <sheetData sheetId="23955">
        <row r="9">
          <cell r="A9" t="str">
            <v>A</v>
          </cell>
        </row>
      </sheetData>
      <sheetData sheetId="23956">
        <row r="9">
          <cell r="A9" t="str">
            <v>A</v>
          </cell>
        </row>
      </sheetData>
      <sheetData sheetId="23957">
        <row r="9">
          <cell r="A9" t="str">
            <v>A</v>
          </cell>
        </row>
      </sheetData>
      <sheetData sheetId="23958"/>
      <sheetData sheetId="23959">
        <row r="9">
          <cell r="A9" t="str">
            <v>A</v>
          </cell>
        </row>
      </sheetData>
      <sheetData sheetId="23960"/>
      <sheetData sheetId="23961">
        <row r="9">
          <cell r="A9" t="str">
            <v>A</v>
          </cell>
        </row>
      </sheetData>
      <sheetData sheetId="23962">
        <row r="9">
          <cell r="A9" t="str">
            <v>A</v>
          </cell>
        </row>
      </sheetData>
      <sheetData sheetId="23963">
        <row r="9">
          <cell r="A9" t="str">
            <v>A</v>
          </cell>
        </row>
      </sheetData>
      <sheetData sheetId="23964">
        <row r="9">
          <cell r="A9" t="str">
            <v>A</v>
          </cell>
        </row>
      </sheetData>
      <sheetData sheetId="23965">
        <row r="9">
          <cell r="A9" t="str">
            <v>A</v>
          </cell>
        </row>
      </sheetData>
      <sheetData sheetId="23966"/>
      <sheetData sheetId="23967"/>
      <sheetData sheetId="23968">
        <row r="9">
          <cell r="A9" t="str">
            <v>A</v>
          </cell>
        </row>
      </sheetData>
      <sheetData sheetId="23969">
        <row r="9">
          <cell r="A9" t="str">
            <v>A</v>
          </cell>
        </row>
      </sheetData>
      <sheetData sheetId="23970">
        <row r="9">
          <cell r="A9" t="str">
            <v>A</v>
          </cell>
        </row>
      </sheetData>
      <sheetData sheetId="23971">
        <row r="9">
          <cell r="A9" t="str">
            <v>A</v>
          </cell>
        </row>
      </sheetData>
      <sheetData sheetId="23972"/>
      <sheetData sheetId="23973"/>
      <sheetData sheetId="23974"/>
      <sheetData sheetId="23975"/>
      <sheetData sheetId="23976"/>
      <sheetData sheetId="23977"/>
      <sheetData sheetId="23978"/>
      <sheetData sheetId="23979"/>
      <sheetData sheetId="23980"/>
      <sheetData sheetId="23981">
        <row r="9">
          <cell r="A9" t="str">
            <v>A</v>
          </cell>
        </row>
      </sheetData>
      <sheetData sheetId="23982">
        <row r="9">
          <cell r="A9" t="str">
            <v>A</v>
          </cell>
        </row>
      </sheetData>
      <sheetData sheetId="23983"/>
      <sheetData sheetId="23984"/>
      <sheetData sheetId="23985"/>
      <sheetData sheetId="23986"/>
      <sheetData sheetId="23987"/>
      <sheetData sheetId="23988"/>
      <sheetData sheetId="23989"/>
      <sheetData sheetId="23990"/>
      <sheetData sheetId="23991"/>
      <sheetData sheetId="23992"/>
      <sheetData sheetId="23993"/>
      <sheetData sheetId="23994"/>
      <sheetData sheetId="23995"/>
      <sheetData sheetId="23996"/>
      <sheetData sheetId="23997">
        <row r="9">
          <cell r="A9" t="str">
            <v>A</v>
          </cell>
        </row>
      </sheetData>
      <sheetData sheetId="23998"/>
      <sheetData sheetId="23999">
        <row r="9">
          <cell r="A9" t="str">
            <v>A</v>
          </cell>
        </row>
      </sheetData>
      <sheetData sheetId="24000">
        <row r="9">
          <cell r="A9" t="str">
            <v>A</v>
          </cell>
        </row>
      </sheetData>
      <sheetData sheetId="24001">
        <row r="9">
          <cell r="A9" t="str">
            <v>A</v>
          </cell>
        </row>
      </sheetData>
      <sheetData sheetId="24002"/>
      <sheetData sheetId="24003"/>
      <sheetData sheetId="24004">
        <row r="9">
          <cell r="A9" t="str">
            <v>A</v>
          </cell>
        </row>
      </sheetData>
      <sheetData sheetId="24005">
        <row r="9">
          <cell r="A9" t="str">
            <v>A</v>
          </cell>
        </row>
      </sheetData>
      <sheetData sheetId="24006">
        <row r="9">
          <cell r="A9" t="str">
            <v>A</v>
          </cell>
        </row>
      </sheetData>
      <sheetData sheetId="24007">
        <row r="9">
          <cell r="A9" t="str">
            <v>A</v>
          </cell>
        </row>
      </sheetData>
      <sheetData sheetId="24008"/>
      <sheetData sheetId="24009"/>
      <sheetData sheetId="24010"/>
      <sheetData sheetId="24011"/>
      <sheetData sheetId="24012"/>
      <sheetData sheetId="24013"/>
      <sheetData sheetId="24014"/>
      <sheetData sheetId="24015"/>
      <sheetData sheetId="24016"/>
      <sheetData sheetId="24017"/>
      <sheetData sheetId="24018">
        <row r="9">
          <cell r="A9" t="str">
            <v>A</v>
          </cell>
        </row>
      </sheetData>
      <sheetData sheetId="24019"/>
      <sheetData sheetId="24020" refreshError="1"/>
      <sheetData sheetId="24021" refreshError="1"/>
      <sheetData sheetId="24022"/>
      <sheetData sheetId="24023"/>
      <sheetData sheetId="24024"/>
      <sheetData sheetId="24025" refreshError="1"/>
      <sheetData sheetId="24026"/>
      <sheetData sheetId="24027"/>
      <sheetData sheetId="24028"/>
      <sheetData sheetId="24029"/>
      <sheetData sheetId="24030"/>
      <sheetData sheetId="24031"/>
      <sheetData sheetId="24032"/>
      <sheetData sheetId="24033" refreshError="1"/>
      <sheetData sheetId="24034" refreshError="1"/>
      <sheetData sheetId="24035" refreshError="1"/>
      <sheetData sheetId="24036" refreshError="1"/>
      <sheetData sheetId="24037" refreshError="1"/>
      <sheetData sheetId="24038" refreshError="1"/>
      <sheetData sheetId="24039" refreshError="1"/>
      <sheetData sheetId="24040" refreshError="1"/>
      <sheetData sheetId="24041" refreshError="1"/>
      <sheetData sheetId="24042" refreshError="1"/>
      <sheetData sheetId="24043" refreshError="1"/>
      <sheetData sheetId="24044" refreshError="1"/>
      <sheetData sheetId="24045" refreshError="1"/>
      <sheetData sheetId="24046" refreshError="1"/>
      <sheetData sheetId="24047" refreshError="1"/>
      <sheetData sheetId="24048" refreshError="1"/>
      <sheetData sheetId="24049" refreshError="1"/>
      <sheetData sheetId="24050" refreshError="1"/>
      <sheetData sheetId="24051" refreshError="1"/>
      <sheetData sheetId="24052" refreshError="1"/>
      <sheetData sheetId="24053" refreshError="1"/>
      <sheetData sheetId="24054" refreshError="1"/>
      <sheetData sheetId="24055" refreshError="1"/>
      <sheetData sheetId="24056" refreshError="1"/>
      <sheetData sheetId="24057" refreshError="1"/>
      <sheetData sheetId="24058" refreshError="1"/>
      <sheetData sheetId="24059" refreshError="1"/>
      <sheetData sheetId="24060" refreshError="1"/>
      <sheetData sheetId="24061" refreshError="1"/>
      <sheetData sheetId="24062" refreshError="1"/>
      <sheetData sheetId="24063" refreshError="1"/>
      <sheetData sheetId="24064" refreshError="1"/>
      <sheetData sheetId="24065" refreshError="1"/>
      <sheetData sheetId="24066" refreshError="1"/>
      <sheetData sheetId="24067" refreshError="1"/>
      <sheetData sheetId="24068" refreshError="1"/>
      <sheetData sheetId="24069" refreshError="1"/>
      <sheetData sheetId="24070" refreshError="1"/>
      <sheetData sheetId="24071" refreshError="1"/>
      <sheetData sheetId="24072" refreshError="1"/>
      <sheetData sheetId="24073" refreshError="1"/>
      <sheetData sheetId="24074" refreshError="1"/>
      <sheetData sheetId="24075" refreshError="1"/>
      <sheetData sheetId="24076" refreshError="1"/>
      <sheetData sheetId="24077" refreshError="1"/>
      <sheetData sheetId="24078" refreshError="1"/>
      <sheetData sheetId="24079" refreshError="1"/>
      <sheetData sheetId="24080" refreshError="1"/>
      <sheetData sheetId="24081" refreshError="1"/>
      <sheetData sheetId="24082" refreshError="1"/>
      <sheetData sheetId="24083" refreshError="1"/>
      <sheetData sheetId="24084" refreshError="1"/>
      <sheetData sheetId="24085" refreshError="1"/>
      <sheetData sheetId="24086" refreshError="1"/>
      <sheetData sheetId="24087" refreshError="1"/>
      <sheetData sheetId="24088" refreshError="1"/>
      <sheetData sheetId="24089" refreshError="1"/>
      <sheetData sheetId="24090" refreshError="1"/>
      <sheetData sheetId="24091" refreshError="1"/>
      <sheetData sheetId="24092" refreshError="1"/>
      <sheetData sheetId="24093" refreshError="1"/>
      <sheetData sheetId="24094" refreshError="1"/>
      <sheetData sheetId="24095" refreshError="1"/>
      <sheetData sheetId="24096" refreshError="1"/>
      <sheetData sheetId="24097" refreshError="1"/>
      <sheetData sheetId="24098" refreshError="1"/>
      <sheetData sheetId="24099" refreshError="1"/>
      <sheetData sheetId="24100" refreshError="1"/>
      <sheetData sheetId="24101" refreshError="1"/>
      <sheetData sheetId="24102" refreshError="1"/>
      <sheetData sheetId="24103" refreshError="1"/>
      <sheetData sheetId="24104"/>
      <sheetData sheetId="24105"/>
      <sheetData sheetId="24106"/>
      <sheetData sheetId="24107"/>
      <sheetData sheetId="24108"/>
      <sheetData sheetId="24109"/>
      <sheetData sheetId="24110"/>
      <sheetData sheetId="24111"/>
      <sheetData sheetId="24112"/>
      <sheetData sheetId="24113"/>
      <sheetData sheetId="24114"/>
      <sheetData sheetId="24115"/>
      <sheetData sheetId="24116"/>
      <sheetData sheetId="24117"/>
      <sheetData sheetId="24118"/>
      <sheetData sheetId="24119"/>
      <sheetData sheetId="24120"/>
      <sheetData sheetId="24121"/>
      <sheetData sheetId="24122"/>
      <sheetData sheetId="24123"/>
      <sheetData sheetId="24124">
        <row r="9">
          <cell r="A9" t="str">
            <v>A</v>
          </cell>
        </row>
      </sheetData>
      <sheetData sheetId="24125">
        <row r="9">
          <cell r="A9" t="str">
            <v>A</v>
          </cell>
        </row>
      </sheetData>
      <sheetData sheetId="24126"/>
      <sheetData sheetId="24127"/>
      <sheetData sheetId="24128"/>
      <sheetData sheetId="24129"/>
      <sheetData sheetId="24130"/>
      <sheetData sheetId="24131"/>
      <sheetData sheetId="24132"/>
      <sheetData sheetId="24133" refreshError="1"/>
      <sheetData sheetId="24134" refreshError="1"/>
      <sheetData sheetId="24135">
        <row r="9">
          <cell r="A9" t="str">
            <v>A</v>
          </cell>
        </row>
      </sheetData>
      <sheetData sheetId="24136" refreshError="1"/>
      <sheetData sheetId="24137" refreshError="1"/>
      <sheetData sheetId="24138" refreshError="1"/>
      <sheetData sheetId="24139" refreshError="1"/>
      <sheetData sheetId="24140" refreshError="1"/>
      <sheetData sheetId="24141" refreshError="1"/>
      <sheetData sheetId="24142" refreshError="1"/>
      <sheetData sheetId="24143" refreshError="1"/>
      <sheetData sheetId="24144" refreshError="1"/>
      <sheetData sheetId="24145" refreshError="1"/>
      <sheetData sheetId="24146" refreshError="1"/>
      <sheetData sheetId="24147" refreshError="1"/>
      <sheetData sheetId="24148" refreshError="1"/>
      <sheetData sheetId="24149" refreshError="1"/>
      <sheetData sheetId="24150">
        <row r="9">
          <cell r="A9" t="str">
            <v>A</v>
          </cell>
        </row>
      </sheetData>
      <sheetData sheetId="24151">
        <row r="9">
          <cell r="A9" t="str">
            <v>A</v>
          </cell>
        </row>
      </sheetData>
      <sheetData sheetId="24152"/>
      <sheetData sheetId="24153"/>
      <sheetData sheetId="24154"/>
      <sheetData sheetId="24155"/>
      <sheetData sheetId="24156"/>
      <sheetData sheetId="24157"/>
      <sheetData sheetId="24158"/>
      <sheetData sheetId="24159"/>
      <sheetData sheetId="24160">
        <row r="9">
          <cell r="A9" t="str">
            <v>A</v>
          </cell>
        </row>
      </sheetData>
      <sheetData sheetId="24161">
        <row r="9">
          <cell r="A9" t="str">
            <v>A</v>
          </cell>
        </row>
      </sheetData>
      <sheetData sheetId="24162"/>
      <sheetData sheetId="24163"/>
      <sheetData sheetId="24164"/>
      <sheetData sheetId="24165"/>
      <sheetData sheetId="24166"/>
      <sheetData sheetId="24167"/>
      <sheetData sheetId="24168"/>
      <sheetData sheetId="24169"/>
      <sheetData sheetId="24170"/>
      <sheetData sheetId="24171">
        <row r="9">
          <cell r="A9" t="str">
            <v>A</v>
          </cell>
        </row>
      </sheetData>
      <sheetData sheetId="24172"/>
      <sheetData sheetId="24173"/>
      <sheetData sheetId="24174"/>
      <sheetData sheetId="24175" refreshError="1"/>
      <sheetData sheetId="24176" refreshError="1"/>
      <sheetData sheetId="24177" refreshError="1"/>
      <sheetData sheetId="24178"/>
      <sheetData sheetId="24179"/>
      <sheetData sheetId="24180"/>
      <sheetData sheetId="24181"/>
      <sheetData sheetId="24182"/>
      <sheetData sheetId="24183"/>
      <sheetData sheetId="24184"/>
      <sheetData sheetId="24185">
        <row r="9">
          <cell r="A9" t="str">
            <v>A</v>
          </cell>
        </row>
      </sheetData>
      <sheetData sheetId="24186">
        <row r="9">
          <cell r="A9" t="str">
            <v>A</v>
          </cell>
        </row>
      </sheetData>
      <sheetData sheetId="24187">
        <row r="9">
          <cell r="A9" t="str">
            <v>A</v>
          </cell>
        </row>
      </sheetData>
      <sheetData sheetId="24188">
        <row r="9">
          <cell r="A9" t="str">
            <v>A</v>
          </cell>
        </row>
      </sheetData>
      <sheetData sheetId="24189"/>
      <sheetData sheetId="24190">
        <row r="9">
          <cell r="A9" t="str">
            <v>A</v>
          </cell>
        </row>
      </sheetData>
      <sheetData sheetId="24191">
        <row r="9">
          <cell r="A9" t="str">
            <v>A</v>
          </cell>
        </row>
      </sheetData>
      <sheetData sheetId="24192">
        <row r="9">
          <cell r="A9" t="str">
            <v>A</v>
          </cell>
        </row>
      </sheetData>
      <sheetData sheetId="24193">
        <row r="9">
          <cell r="A9" t="str">
            <v>A</v>
          </cell>
        </row>
      </sheetData>
      <sheetData sheetId="24194">
        <row r="9">
          <cell r="A9" t="str">
            <v>A</v>
          </cell>
        </row>
      </sheetData>
      <sheetData sheetId="24195">
        <row r="9">
          <cell r="A9" t="str">
            <v>A</v>
          </cell>
        </row>
      </sheetData>
      <sheetData sheetId="24196"/>
      <sheetData sheetId="24197">
        <row r="9">
          <cell r="A9" t="str">
            <v>A</v>
          </cell>
        </row>
      </sheetData>
      <sheetData sheetId="24198">
        <row r="9">
          <cell r="A9" t="str">
            <v>A</v>
          </cell>
        </row>
      </sheetData>
      <sheetData sheetId="24199">
        <row r="9">
          <cell r="A9" t="str">
            <v>A</v>
          </cell>
        </row>
      </sheetData>
      <sheetData sheetId="24200">
        <row r="9">
          <cell r="A9" t="str">
            <v>A</v>
          </cell>
        </row>
      </sheetData>
      <sheetData sheetId="24201">
        <row r="9">
          <cell r="A9" t="str">
            <v>A</v>
          </cell>
        </row>
      </sheetData>
      <sheetData sheetId="24202">
        <row r="9">
          <cell r="A9" t="str">
            <v>A</v>
          </cell>
        </row>
      </sheetData>
      <sheetData sheetId="24203">
        <row r="9">
          <cell r="A9" t="str">
            <v>A</v>
          </cell>
        </row>
      </sheetData>
      <sheetData sheetId="24204">
        <row r="9">
          <cell r="A9" t="str">
            <v>A</v>
          </cell>
        </row>
      </sheetData>
      <sheetData sheetId="24205">
        <row r="9">
          <cell r="A9" t="str">
            <v>A</v>
          </cell>
        </row>
      </sheetData>
      <sheetData sheetId="24206">
        <row r="9">
          <cell r="A9" t="str">
            <v>A</v>
          </cell>
        </row>
      </sheetData>
      <sheetData sheetId="24207">
        <row r="9">
          <cell r="A9" t="str">
            <v>A</v>
          </cell>
        </row>
      </sheetData>
      <sheetData sheetId="24208">
        <row r="9">
          <cell r="A9" t="str">
            <v>A</v>
          </cell>
        </row>
      </sheetData>
      <sheetData sheetId="24209">
        <row r="9">
          <cell r="A9" t="str">
            <v>A</v>
          </cell>
        </row>
      </sheetData>
      <sheetData sheetId="24210">
        <row r="9">
          <cell r="A9" t="str">
            <v>A</v>
          </cell>
        </row>
      </sheetData>
      <sheetData sheetId="24211">
        <row r="9">
          <cell r="A9" t="str">
            <v>A</v>
          </cell>
        </row>
      </sheetData>
      <sheetData sheetId="24212">
        <row r="9">
          <cell r="A9" t="str">
            <v>A</v>
          </cell>
        </row>
      </sheetData>
      <sheetData sheetId="24213">
        <row r="9">
          <cell r="A9" t="str">
            <v>A</v>
          </cell>
        </row>
      </sheetData>
      <sheetData sheetId="24214">
        <row r="9">
          <cell r="A9" t="str">
            <v>A</v>
          </cell>
        </row>
      </sheetData>
      <sheetData sheetId="24215">
        <row r="9">
          <cell r="A9" t="str">
            <v>A</v>
          </cell>
        </row>
      </sheetData>
      <sheetData sheetId="24216">
        <row r="9">
          <cell r="A9" t="str">
            <v>A</v>
          </cell>
        </row>
      </sheetData>
      <sheetData sheetId="24217">
        <row r="9">
          <cell r="A9" t="str">
            <v>A</v>
          </cell>
        </row>
      </sheetData>
      <sheetData sheetId="24218">
        <row r="9">
          <cell r="A9" t="str">
            <v>A</v>
          </cell>
        </row>
      </sheetData>
      <sheetData sheetId="24219">
        <row r="9">
          <cell r="A9" t="str">
            <v>A</v>
          </cell>
        </row>
      </sheetData>
      <sheetData sheetId="24220">
        <row r="9">
          <cell r="A9" t="str">
            <v>A</v>
          </cell>
        </row>
      </sheetData>
      <sheetData sheetId="24221">
        <row r="9">
          <cell r="A9" t="str">
            <v>A</v>
          </cell>
        </row>
      </sheetData>
      <sheetData sheetId="24222">
        <row r="9">
          <cell r="A9" t="str">
            <v>A</v>
          </cell>
        </row>
      </sheetData>
      <sheetData sheetId="24223">
        <row r="9">
          <cell r="A9" t="str">
            <v>A</v>
          </cell>
        </row>
      </sheetData>
      <sheetData sheetId="24224">
        <row r="9">
          <cell r="A9" t="str">
            <v>A</v>
          </cell>
        </row>
      </sheetData>
      <sheetData sheetId="24225">
        <row r="9">
          <cell r="A9" t="str">
            <v>A</v>
          </cell>
        </row>
      </sheetData>
      <sheetData sheetId="24226">
        <row r="9">
          <cell r="A9" t="str">
            <v>A</v>
          </cell>
        </row>
      </sheetData>
      <sheetData sheetId="24227">
        <row r="9">
          <cell r="A9" t="str">
            <v>A</v>
          </cell>
        </row>
      </sheetData>
      <sheetData sheetId="24228">
        <row r="9">
          <cell r="A9" t="str">
            <v>A</v>
          </cell>
        </row>
      </sheetData>
      <sheetData sheetId="24229">
        <row r="9">
          <cell r="A9" t="str">
            <v>A</v>
          </cell>
        </row>
      </sheetData>
      <sheetData sheetId="24230">
        <row r="9">
          <cell r="A9" t="str">
            <v>A</v>
          </cell>
        </row>
      </sheetData>
      <sheetData sheetId="24231">
        <row r="9">
          <cell r="A9" t="str">
            <v>A</v>
          </cell>
        </row>
      </sheetData>
      <sheetData sheetId="24232">
        <row r="9">
          <cell r="A9" t="str">
            <v>A</v>
          </cell>
        </row>
      </sheetData>
      <sheetData sheetId="24233">
        <row r="9">
          <cell r="A9" t="str">
            <v>A</v>
          </cell>
        </row>
      </sheetData>
      <sheetData sheetId="24234">
        <row r="9">
          <cell r="A9" t="str">
            <v>A</v>
          </cell>
        </row>
      </sheetData>
      <sheetData sheetId="24235">
        <row r="9">
          <cell r="A9" t="str">
            <v>A</v>
          </cell>
        </row>
      </sheetData>
      <sheetData sheetId="24236">
        <row r="9">
          <cell r="A9" t="str">
            <v>A</v>
          </cell>
        </row>
      </sheetData>
      <sheetData sheetId="24237">
        <row r="9">
          <cell r="A9" t="str">
            <v>A</v>
          </cell>
        </row>
      </sheetData>
      <sheetData sheetId="24238">
        <row r="9">
          <cell r="A9" t="str">
            <v>A</v>
          </cell>
        </row>
      </sheetData>
      <sheetData sheetId="24239">
        <row r="9">
          <cell r="A9" t="str">
            <v>A</v>
          </cell>
        </row>
      </sheetData>
      <sheetData sheetId="24240">
        <row r="9">
          <cell r="A9" t="str">
            <v>A</v>
          </cell>
        </row>
      </sheetData>
      <sheetData sheetId="24241">
        <row r="9">
          <cell r="A9" t="str">
            <v>A</v>
          </cell>
        </row>
      </sheetData>
      <sheetData sheetId="24242">
        <row r="9">
          <cell r="A9" t="str">
            <v>A</v>
          </cell>
        </row>
      </sheetData>
      <sheetData sheetId="24243">
        <row r="9">
          <cell r="A9" t="str">
            <v>A</v>
          </cell>
        </row>
      </sheetData>
      <sheetData sheetId="24244">
        <row r="9">
          <cell r="A9" t="str">
            <v>A</v>
          </cell>
        </row>
      </sheetData>
      <sheetData sheetId="24245">
        <row r="9">
          <cell r="A9" t="str">
            <v>A</v>
          </cell>
        </row>
      </sheetData>
      <sheetData sheetId="24246">
        <row r="9">
          <cell r="A9" t="str">
            <v>A</v>
          </cell>
        </row>
      </sheetData>
      <sheetData sheetId="24247">
        <row r="9">
          <cell r="A9" t="str">
            <v>A</v>
          </cell>
        </row>
      </sheetData>
      <sheetData sheetId="24248">
        <row r="9">
          <cell r="A9" t="str">
            <v>A</v>
          </cell>
        </row>
      </sheetData>
      <sheetData sheetId="24249">
        <row r="9">
          <cell r="A9" t="str">
            <v>A</v>
          </cell>
        </row>
      </sheetData>
      <sheetData sheetId="24250" refreshError="1"/>
      <sheetData sheetId="24251" refreshError="1"/>
      <sheetData sheetId="24252" refreshError="1"/>
      <sheetData sheetId="24253" refreshError="1"/>
      <sheetData sheetId="24254" refreshError="1"/>
      <sheetData sheetId="24255" refreshError="1"/>
      <sheetData sheetId="24256" refreshError="1"/>
      <sheetData sheetId="24257" refreshError="1"/>
      <sheetData sheetId="24258" refreshError="1"/>
      <sheetData sheetId="24259" refreshError="1"/>
      <sheetData sheetId="24260" refreshError="1"/>
      <sheetData sheetId="24261" refreshError="1"/>
      <sheetData sheetId="24262" refreshError="1"/>
      <sheetData sheetId="24263" refreshError="1"/>
      <sheetData sheetId="24264" refreshError="1"/>
      <sheetData sheetId="24265" refreshError="1"/>
      <sheetData sheetId="24266" refreshError="1"/>
      <sheetData sheetId="24267" refreshError="1"/>
      <sheetData sheetId="24268" refreshError="1"/>
      <sheetData sheetId="24269" refreshError="1"/>
      <sheetData sheetId="24270" refreshError="1"/>
      <sheetData sheetId="24271" refreshError="1"/>
      <sheetData sheetId="24272" refreshError="1"/>
      <sheetData sheetId="24273" refreshError="1"/>
      <sheetData sheetId="24274" refreshError="1"/>
      <sheetData sheetId="24275" refreshError="1"/>
      <sheetData sheetId="24276" refreshError="1"/>
      <sheetData sheetId="24277" refreshError="1"/>
      <sheetData sheetId="24278" refreshError="1"/>
      <sheetData sheetId="24279">
        <row r="9">
          <cell r="A9" t="str">
            <v>A</v>
          </cell>
        </row>
      </sheetData>
      <sheetData sheetId="24280">
        <row r="9">
          <cell r="A9" t="str">
            <v>A</v>
          </cell>
        </row>
      </sheetData>
      <sheetData sheetId="24281">
        <row r="9">
          <cell r="A9" t="str">
            <v>A</v>
          </cell>
        </row>
      </sheetData>
      <sheetData sheetId="24282">
        <row r="9">
          <cell r="A9" t="str">
            <v>A</v>
          </cell>
        </row>
      </sheetData>
      <sheetData sheetId="24283" refreshError="1"/>
      <sheetData sheetId="24284" refreshError="1"/>
      <sheetData sheetId="24285" refreshError="1"/>
      <sheetData sheetId="24286" refreshError="1"/>
      <sheetData sheetId="24287" refreshError="1"/>
      <sheetData sheetId="24288" refreshError="1"/>
      <sheetData sheetId="24289" refreshError="1"/>
      <sheetData sheetId="24290" refreshError="1"/>
      <sheetData sheetId="24291"/>
      <sheetData sheetId="24292"/>
      <sheetData sheetId="24293"/>
      <sheetData sheetId="24294"/>
      <sheetData sheetId="24295">
        <row r="9">
          <cell r="A9" t="str">
            <v>A</v>
          </cell>
        </row>
      </sheetData>
      <sheetData sheetId="24296" refreshError="1"/>
      <sheetData sheetId="24297" refreshError="1"/>
      <sheetData sheetId="24298" refreshError="1"/>
      <sheetData sheetId="24299" refreshError="1"/>
      <sheetData sheetId="24300" refreshError="1"/>
      <sheetData sheetId="24301" refreshError="1"/>
      <sheetData sheetId="24302">
        <row r="9">
          <cell r="A9" t="str">
            <v>A</v>
          </cell>
        </row>
      </sheetData>
      <sheetData sheetId="24303" refreshError="1"/>
      <sheetData sheetId="24304" refreshError="1"/>
      <sheetData sheetId="24305">
        <row r="9">
          <cell r="A9" t="str">
            <v>A</v>
          </cell>
        </row>
      </sheetData>
      <sheetData sheetId="24306">
        <row r="9">
          <cell r="A9" t="str">
            <v>A</v>
          </cell>
        </row>
      </sheetData>
      <sheetData sheetId="24307" refreshError="1"/>
      <sheetData sheetId="24308" refreshError="1"/>
      <sheetData sheetId="24309">
        <row r="9">
          <cell r="A9" t="str">
            <v>A</v>
          </cell>
        </row>
      </sheetData>
      <sheetData sheetId="24310">
        <row r="9">
          <cell r="A9" t="str">
            <v>A</v>
          </cell>
        </row>
      </sheetData>
      <sheetData sheetId="24311">
        <row r="9">
          <cell r="A9" t="str">
            <v>A</v>
          </cell>
        </row>
      </sheetData>
      <sheetData sheetId="24312">
        <row r="9">
          <cell r="A9" t="str">
            <v>A</v>
          </cell>
        </row>
      </sheetData>
      <sheetData sheetId="24313">
        <row r="9">
          <cell r="A9" t="str">
            <v>A</v>
          </cell>
        </row>
      </sheetData>
      <sheetData sheetId="24314">
        <row r="9">
          <cell r="A9" t="str">
            <v>A</v>
          </cell>
        </row>
      </sheetData>
      <sheetData sheetId="24315">
        <row r="9">
          <cell r="A9" t="str">
            <v>A</v>
          </cell>
        </row>
      </sheetData>
      <sheetData sheetId="24316">
        <row r="9">
          <cell r="A9" t="str">
            <v>A</v>
          </cell>
        </row>
      </sheetData>
      <sheetData sheetId="24317">
        <row r="9">
          <cell r="A9" t="str">
            <v>A</v>
          </cell>
        </row>
      </sheetData>
      <sheetData sheetId="24318">
        <row r="9">
          <cell r="A9" t="str">
            <v>A</v>
          </cell>
        </row>
      </sheetData>
      <sheetData sheetId="24319">
        <row r="9">
          <cell r="A9" t="str">
            <v>A</v>
          </cell>
        </row>
      </sheetData>
      <sheetData sheetId="24320">
        <row r="9">
          <cell r="A9" t="str">
            <v>A</v>
          </cell>
        </row>
      </sheetData>
      <sheetData sheetId="24321">
        <row r="9">
          <cell r="A9" t="str">
            <v>A</v>
          </cell>
        </row>
      </sheetData>
      <sheetData sheetId="24322">
        <row r="9">
          <cell r="A9" t="str">
            <v>A</v>
          </cell>
        </row>
      </sheetData>
      <sheetData sheetId="24323" refreshError="1"/>
      <sheetData sheetId="24324" refreshError="1"/>
      <sheetData sheetId="24325" refreshError="1"/>
      <sheetData sheetId="24326">
        <row r="9">
          <cell r="A9" t="str">
            <v>A</v>
          </cell>
        </row>
      </sheetData>
      <sheetData sheetId="24327">
        <row r="9">
          <cell r="A9" t="str">
            <v>A</v>
          </cell>
        </row>
      </sheetData>
      <sheetData sheetId="24328">
        <row r="9">
          <cell r="A9" t="str">
            <v>A</v>
          </cell>
        </row>
      </sheetData>
      <sheetData sheetId="24329">
        <row r="9">
          <cell r="A9" t="str">
            <v>A</v>
          </cell>
        </row>
      </sheetData>
      <sheetData sheetId="24330">
        <row r="9">
          <cell r="A9" t="str">
            <v>A</v>
          </cell>
        </row>
      </sheetData>
      <sheetData sheetId="24331" refreshError="1"/>
      <sheetData sheetId="24332" refreshError="1"/>
      <sheetData sheetId="24333">
        <row r="9">
          <cell r="A9" t="str">
            <v>A</v>
          </cell>
        </row>
      </sheetData>
      <sheetData sheetId="24334">
        <row r="9">
          <cell r="A9" t="str">
            <v>A</v>
          </cell>
        </row>
      </sheetData>
      <sheetData sheetId="24335">
        <row r="9">
          <cell r="A9" t="str">
            <v>A</v>
          </cell>
        </row>
      </sheetData>
      <sheetData sheetId="24336">
        <row r="9">
          <cell r="A9" t="str">
            <v>A</v>
          </cell>
        </row>
      </sheetData>
      <sheetData sheetId="24337">
        <row r="9">
          <cell r="A9" t="str">
            <v>A</v>
          </cell>
        </row>
      </sheetData>
      <sheetData sheetId="24338">
        <row r="9">
          <cell r="A9" t="str">
            <v>A</v>
          </cell>
        </row>
      </sheetData>
      <sheetData sheetId="24339">
        <row r="9">
          <cell r="A9" t="str">
            <v>A</v>
          </cell>
        </row>
      </sheetData>
      <sheetData sheetId="24340">
        <row r="9">
          <cell r="A9" t="str">
            <v>A</v>
          </cell>
        </row>
      </sheetData>
      <sheetData sheetId="24341">
        <row r="9">
          <cell r="A9" t="str">
            <v>A</v>
          </cell>
        </row>
      </sheetData>
      <sheetData sheetId="24342">
        <row r="9">
          <cell r="A9" t="str">
            <v>A</v>
          </cell>
        </row>
      </sheetData>
      <sheetData sheetId="24343">
        <row r="9">
          <cell r="A9" t="str">
            <v>A</v>
          </cell>
        </row>
      </sheetData>
      <sheetData sheetId="24344">
        <row r="9">
          <cell r="A9" t="str">
            <v>A</v>
          </cell>
        </row>
      </sheetData>
      <sheetData sheetId="24345">
        <row r="9">
          <cell r="A9" t="str">
            <v>A</v>
          </cell>
        </row>
      </sheetData>
      <sheetData sheetId="24346">
        <row r="9">
          <cell r="A9" t="str">
            <v>A</v>
          </cell>
        </row>
      </sheetData>
      <sheetData sheetId="24347">
        <row r="9">
          <cell r="A9" t="str">
            <v>A</v>
          </cell>
        </row>
      </sheetData>
      <sheetData sheetId="24348">
        <row r="9">
          <cell r="A9" t="str">
            <v>A</v>
          </cell>
        </row>
      </sheetData>
      <sheetData sheetId="24349">
        <row r="9">
          <cell r="A9" t="str">
            <v>A</v>
          </cell>
        </row>
      </sheetData>
      <sheetData sheetId="24350">
        <row r="9">
          <cell r="A9" t="str">
            <v>A</v>
          </cell>
        </row>
      </sheetData>
      <sheetData sheetId="24351">
        <row r="9">
          <cell r="A9" t="str">
            <v>A</v>
          </cell>
        </row>
      </sheetData>
      <sheetData sheetId="24352"/>
      <sheetData sheetId="24353">
        <row r="9">
          <cell r="A9" t="str">
            <v>A</v>
          </cell>
        </row>
      </sheetData>
      <sheetData sheetId="24354">
        <row r="9">
          <cell r="A9" t="str">
            <v>A</v>
          </cell>
        </row>
      </sheetData>
      <sheetData sheetId="24355">
        <row r="9">
          <cell r="A9" t="str">
            <v>A</v>
          </cell>
        </row>
      </sheetData>
      <sheetData sheetId="24356"/>
      <sheetData sheetId="24357"/>
      <sheetData sheetId="24358"/>
      <sheetData sheetId="24359">
        <row r="9">
          <cell r="A9" t="str">
            <v>A</v>
          </cell>
        </row>
      </sheetData>
      <sheetData sheetId="24360"/>
      <sheetData sheetId="24361"/>
      <sheetData sheetId="24362"/>
      <sheetData sheetId="24363"/>
      <sheetData sheetId="24364"/>
      <sheetData sheetId="24365"/>
      <sheetData sheetId="24366"/>
      <sheetData sheetId="24367"/>
      <sheetData sheetId="24368"/>
      <sheetData sheetId="24369"/>
      <sheetData sheetId="24370"/>
      <sheetData sheetId="24371"/>
      <sheetData sheetId="24372"/>
      <sheetData sheetId="24373"/>
      <sheetData sheetId="24374"/>
      <sheetData sheetId="24375"/>
      <sheetData sheetId="24376"/>
      <sheetData sheetId="24377"/>
      <sheetData sheetId="24378"/>
      <sheetData sheetId="24379"/>
      <sheetData sheetId="24380"/>
      <sheetData sheetId="24381"/>
      <sheetData sheetId="24382"/>
      <sheetData sheetId="24383"/>
      <sheetData sheetId="24384"/>
      <sheetData sheetId="24385"/>
      <sheetData sheetId="24386"/>
      <sheetData sheetId="24387"/>
      <sheetData sheetId="24388"/>
      <sheetData sheetId="24389"/>
      <sheetData sheetId="24390"/>
      <sheetData sheetId="24391"/>
      <sheetData sheetId="24392"/>
      <sheetData sheetId="24393"/>
      <sheetData sheetId="24394"/>
      <sheetData sheetId="24395"/>
      <sheetData sheetId="24396"/>
      <sheetData sheetId="24397">
        <row r="9">
          <cell r="A9" t="str">
            <v>A</v>
          </cell>
        </row>
      </sheetData>
      <sheetData sheetId="24398">
        <row r="9">
          <cell r="A9" t="str">
            <v>A</v>
          </cell>
        </row>
      </sheetData>
      <sheetData sheetId="24399"/>
      <sheetData sheetId="24400"/>
      <sheetData sheetId="24401">
        <row r="9">
          <cell r="A9" t="str">
            <v>A</v>
          </cell>
        </row>
      </sheetData>
      <sheetData sheetId="24402">
        <row r="9">
          <cell r="A9" t="str">
            <v>A</v>
          </cell>
        </row>
      </sheetData>
      <sheetData sheetId="24403">
        <row r="9">
          <cell r="A9" t="str">
            <v>A</v>
          </cell>
        </row>
      </sheetData>
      <sheetData sheetId="24404">
        <row r="9">
          <cell r="A9" t="str">
            <v>A</v>
          </cell>
        </row>
      </sheetData>
      <sheetData sheetId="24405">
        <row r="9">
          <cell r="A9" t="str">
            <v>A</v>
          </cell>
        </row>
      </sheetData>
      <sheetData sheetId="24406">
        <row r="9">
          <cell r="A9" t="str">
            <v>A</v>
          </cell>
        </row>
      </sheetData>
      <sheetData sheetId="24407">
        <row r="9">
          <cell r="A9" t="str">
            <v>A</v>
          </cell>
        </row>
      </sheetData>
      <sheetData sheetId="24408" refreshError="1"/>
      <sheetData sheetId="24409">
        <row r="9">
          <cell r="A9" t="str">
            <v>A</v>
          </cell>
        </row>
      </sheetData>
      <sheetData sheetId="24410">
        <row r="9">
          <cell r="A9" t="str">
            <v>A</v>
          </cell>
        </row>
      </sheetData>
      <sheetData sheetId="24411">
        <row r="9">
          <cell r="A9" t="str">
            <v>A</v>
          </cell>
        </row>
      </sheetData>
      <sheetData sheetId="24412">
        <row r="9">
          <cell r="A9" t="str">
            <v>A</v>
          </cell>
        </row>
      </sheetData>
      <sheetData sheetId="24413">
        <row r="9">
          <cell r="A9" t="str">
            <v>A</v>
          </cell>
        </row>
      </sheetData>
      <sheetData sheetId="24414">
        <row r="9">
          <cell r="A9" t="str">
            <v>A</v>
          </cell>
        </row>
      </sheetData>
      <sheetData sheetId="24415"/>
      <sheetData sheetId="24416"/>
      <sheetData sheetId="24417"/>
      <sheetData sheetId="24418">
        <row r="9">
          <cell r="A9" t="str">
            <v>A</v>
          </cell>
        </row>
      </sheetData>
      <sheetData sheetId="24419">
        <row r="9">
          <cell r="A9" t="str">
            <v>A</v>
          </cell>
        </row>
      </sheetData>
      <sheetData sheetId="24420"/>
      <sheetData sheetId="24421"/>
      <sheetData sheetId="24422"/>
      <sheetData sheetId="24423"/>
      <sheetData sheetId="24424"/>
      <sheetData sheetId="24425"/>
      <sheetData sheetId="24426" refreshError="1"/>
      <sheetData sheetId="24427" refreshError="1"/>
      <sheetData sheetId="24428">
        <row r="9">
          <cell r="A9" t="str">
            <v>A</v>
          </cell>
        </row>
      </sheetData>
      <sheetData sheetId="24429">
        <row r="9">
          <cell r="A9" t="str">
            <v>A</v>
          </cell>
        </row>
      </sheetData>
      <sheetData sheetId="24430">
        <row r="9">
          <cell r="A9" t="str">
            <v>A</v>
          </cell>
        </row>
      </sheetData>
      <sheetData sheetId="24431">
        <row r="9">
          <cell r="A9" t="str">
            <v>A</v>
          </cell>
        </row>
      </sheetData>
      <sheetData sheetId="24432">
        <row r="9">
          <cell r="A9" t="str">
            <v>A</v>
          </cell>
        </row>
      </sheetData>
      <sheetData sheetId="24433"/>
      <sheetData sheetId="24434"/>
      <sheetData sheetId="24435" refreshError="1"/>
      <sheetData sheetId="24436" refreshError="1"/>
      <sheetData sheetId="24437" refreshError="1"/>
      <sheetData sheetId="24438">
        <row r="9">
          <cell r="A9" t="str">
            <v>A</v>
          </cell>
        </row>
      </sheetData>
      <sheetData sheetId="24439">
        <row r="9">
          <cell r="A9" t="str">
            <v>A</v>
          </cell>
        </row>
      </sheetData>
      <sheetData sheetId="24440">
        <row r="9">
          <cell r="A9" t="str">
            <v>A</v>
          </cell>
        </row>
      </sheetData>
      <sheetData sheetId="24441"/>
      <sheetData sheetId="24442"/>
      <sheetData sheetId="24443">
        <row r="9">
          <cell r="A9" t="str">
            <v>A</v>
          </cell>
        </row>
      </sheetData>
      <sheetData sheetId="24444"/>
      <sheetData sheetId="24445">
        <row r="9">
          <cell r="A9" t="str">
            <v>A</v>
          </cell>
        </row>
      </sheetData>
      <sheetData sheetId="24446">
        <row r="9">
          <cell r="A9" t="str">
            <v>A</v>
          </cell>
        </row>
      </sheetData>
      <sheetData sheetId="24447" refreshError="1"/>
      <sheetData sheetId="24448" refreshError="1"/>
      <sheetData sheetId="24449" refreshError="1"/>
      <sheetData sheetId="24450" refreshError="1"/>
      <sheetData sheetId="24451"/>
      <sheetData sheetId="24452"/>
      <sheetData sheetId="24453"/>
      <sheetData sheetId="24454"/>
      <sheetData sheetId="24455"/>
      <sheetData sheetId="24456"/>
      <sheetData sheetId="24457"/>
      <sheetData sheetId="24458"/>
      <sheetData sheetId="24459"/>
      <sheetData sheetId="24460"/>
      <sheetData sheetId="24461"/>
      <sheetData sheetId="24462"/>
      <sheetData sheetId="24463"/>
      <sheetData sheetId="24464"/>
      <sheetData sheetId="24465"/>
      <sheetData sheetId="24466"/>
      <sheetData sheetId="24467" refreshError="1"/>
      <sheetData sheetId="24468"/>
      <sheetData sheetId="24469"/>
      <sheetData sheetId="24470"/>
      <sheetData sheetId="24471"/>
      <sheetData sheetId="24472"/>
      <sheetData sheetId="24473"/>
      <sheetData sheetId="24474"/>
      <sheetData sheetId="24475"/>
      <sheetData sheetId="24476"/>
      <sheetData sheetId="24477"/>
      <sheetData sheetId="24478"/>
      <sheetData sheetId="24479"/>
      <sheetData sheetId="24480"/>
      <sheetData sheetId="24481"/>
      <sheetData sheetId="24482"/>
      <sheetData sheetId="24483"/>
      <sheetData sheetId="24484"/>
      <sheetData sheetId="24485"/>
      <sheetData sheetId="24486"/>
      <sheetData sheetId="24487"/>
      <sheetData sheetId="24488"/>
      <sheetData sheetId="24489"/>
      <sheetData sheetId="24490"/>
      <sheetData sheetId="24491"/>
      <sheetData sheetId="24492"/>
      <sheetData sheetId="24493"/>
      <sheetData sheetId="24494"/>
      <sheetData sheetId="24495"/>
      <sheetData sheetId="24496"/>
      <sheetData sheetId="24497"/>
      <sheetData sheetId="24498"/>
      <sheetData sheetId="24499"/>
      <sheetData sheetId="24500"/>
      <sheetData sheetId="24501"/>
      <sheetData sheetId="24502"/>
      <sheetData sheetId="24503"/>
      <sheetData sheetId="24504"/>
      <sheetData sheetId="24505"/>
      <sheetData sheetId="24506"/>
      <sheetData sheetId="24507"/>
      <sheetData sheetId="24508"/>
      <sheetData sheetId="24509"/>
      <sheetData sheetId="24510"/>
      <sheetData sheetId="24511"/>
      <sheetData sheetId="24512"/>
      <sheetData sheetId="24513"/>
      <sheetData sheetId="24514"/>
      <sheetData sheetId="24515"/>
      <sheetData sheetId="24516"/>
      <sheetData sheetId="24517"/>
      <sheetData sheetId="24518"/>
      <sheetData sheetId="24519"/>
      <sheetData sheetId="24520"/>
      <sheetData sheetId="24521"/>
      <sheetData sheetId="24522"/>
      <sheetData sheetId="24523"/>
      <sheetData sheetId="24524"/>
      <sheetData sheetId="24525"/>
      <sheetData sheetId="24526"/>
      <sheetData sheetId="24527"/>
      <sheetData sheetId="24528"/>
      <sheetData sheetId="24529"/>
      <sheetData sheetId="24530"/>
      <sheetData sheetId="24531"/>
      <sheetData sheetId="24532"/>
      <sheetData sheetId="24533"/>
      <sheetData sheetId="24534"/>
      <sheetData sheetId="24535"/>
      <sheetData sheetId="24536"/>
      <sheetData sheetId="24537"/>
      <sheetData sheetId="24538">
        <row r="9">
          <cell r="A9" t="str">
            <v>A</v>
          </cell>
        </row>
      </sheetData>
      <sheetData sheetId="24539" refreshError="1"/>
      <sheetData sheetId="24540" refreshError="1"/>
      <sheetData sheetId="24541">
        <row r="9">
          <cell r="A9" t="str">
            <v>A</v>
          </cell>
        </row>
      </sheetData>
      <sheetData sheetId="24542">
        <row r="9">
          <cell r="A9" t="str">
            <v>A</v>
          </cell>
        </row>
      </sheetData>
      <sheetData sheetId="24543">
        <row r="9">
          <cell r="A9" t="str">
            <v>A</v>
          </cell>
        </row>
      </sheetData>
      <sheetData sheetId="24544"/>
      <sheetData sheetId="24545" refreshError="1"/>
      <sheetData sheetId="24546" refreshError="1"/>
      <sheetData sheetId="24547" refreshError="1"/>
      <sheetData sheetId="24548" refreshError="1"/>
      <sheetData sheetId="24549" refreshError="1"/>
      <sheetData sheetId="24550" refreshError="1"/>
      <sheetData sheetId="24551" refreshError="1"/>
      <sheetData sheetId="24552" refreshError="1"/>
      <sheetData sheetId="24553" refreshError="1"/>
      <sheetData sheetId="24554" refreshError="1"/>
      <sheetData sheetId="24555" refreshError="1"/>
      <sheetData sheetId="24556" refreshError="1"/>
      <sheetData sheetId="24557" refreshError="1"/>
      <sheetData sheetId="24558" refreshError="1"/>
      <sheetData sheetId="24559" refreshError="1"/>
      <sheetData sheetId="24560" refreshError="1"/>
      <sheetData sheetId="24561" refreshError="1"/>
      <sheetData sheetId="24562" refreshError="1"/>
      <sheetData sheetId="24563" refreshError="1"/>
      <sheetData sheetId="24564" refreshError="1"/>
      <sheetData sheetId="24565" refreshError="1"/>
      <sheetData sheetId="24566" refreshError="1"/>
      <sheetData sheetId="24567" refreshError="1"/>
      <sheetData sheetId="24568" refreshError="1"/>
      <sheetData sheetId="24569" refreshError="1"/>
      <sheetData sheetId="24570" refreshError="1"/>
      <sheetData sheetId="24571" refreshError="1"/>
      <sheetData sheetId="24572" refreshError="1"/>
      <sheetData sheetId="24573" refreshError="1"/>
      <sheetData sheetId="24574" refreshError="1"/>
      <sheetData sheetId="24575" refreshError="1"/>
      <sheetData sheetId="24576" refreshError="1"/>
      <sheetData sheetId="24577" refreshError="1"/>
      <sheetData sheetId="24578" refreshError="1"/>
      <sheetData sheetId="24579" refreshError="1"/>
      <sheetData sheetId="24580" refreshError="1"/>
      <sheetData sheetId="24581" refreshError="1"/>
      <sheetData sheetId="24582" refreshError="1"/>
      <sheetData sheetId="24583" refreshError="1"/>
      <sheetData sheetId="24584" refreshError="1"/>
      <sheetData sheetId="24585" refreshError="1"/>
      <sheetData sheetId="24586" refreshError="1"/>
      <sheetData sheetId="24587" refreshError="1"/>
      <sheetData sheetId="24588" refreshError="1"/>
      <sheetData sheetId="24589" refreshError="1"/>
      <sheetData sheetId="24590" refreshError="1"/>
      <sheetData sheetId="24591" refreshError="1"/>
      <sheetData sheetId="24592" refreshError="1"/>
      <sheetData sheetId="24593" refreshError="1"/>
      <sheetData sheetId="24594" refreshError="1"/>
      <sheetData sheetId="24595" refreshError="1"/>
      <sheetData sheetId="24596" refreshError="1"/>
      <sheetData sheetId="24597" refreshError="1"/>
      <sheetData sheetId="24598" refreshError="1"/>
      <sheetData sheetId="24599" refreshError="1"/>
      <sheetData sheetId="24600" refreshError="1"/>
      <sheetData sheetId="24601" refreshError="1"/>
      <sheetData sheetId="24602" refreshError="1"/>
      <sheetData sheetId="24603" refreshError="1"/>
      <sheetData sheetId="24604" refreshError="1"/>
      <sheetData sheetId="24605" refreshError="1"/>
      <sheetData sheetId="24606" refreshError="1"/>
      <sheetData sheetId="24607" refreshError="1"/>
      <sheetData sheetId="24608" refreshError="1"/>
      <sheetData sheetId="24609" refreshError="1"/>
      <sheetData sheetId="24610" refreshError="1"/>
      <sheetData sheetId="24611" refreshError="1"/>
      <sheetData sheetId="24612" refreshError="1"/>
      <sheetData sheetId="24613" refreshError="1"/>
      <sheetData sheetId="24614" refreshError="1"/>
      <sheetData sheetId="24615" refreshError="1"/>
      <sheetData sheetId="24616" refreshError="1"/>
      <sheetData sheetId="24617"/>
      <sheetData sheetId="24618"/>
      <sheetData sheetId="24619"/>
      <sheetData sheetId="24620"/>
      <sheetData sheetId="24621"/>
      <sheetData sheetId="24622"/>
      <sheetData sheetId="24623"/>
      <sheetData sheetId="24624"/>
      <sheetData sheetId="24625"/>
      <sheetData sheetId="24626"/>
      <sheetData sheetId="24627"/>
      <sheetData sheetId="24628" refreshError="1"/>
      <sheetData sheetId="24629" refreshError="1"/>
      <sheetData sheetId="24630" refreshError="1"/>
      <sheetData sheetId="24631" refreshError="1"/>
      <sheetData sheetId="24632"/>
      <sheetData sheetId="24633"/>
      <sheetData sheetId="24634" refreshError="1"/>
      <sheetData sheetId="24635" refreshError="1"/>
      <sheetData sheetId="24636" refreshError="1"/>
      <sheetData sheetId="24637" refreshError="1"/>
      <sheetData sheetId="24638" refreshError="1"/>
      <sheetData sheetId="24639" refreshError="1"/>
      <sheetData sheetId="24640" refreshError="1"/>
      <sheetData sheetId="24641" refreshError="1"/>
      <sheetData sheetId="24642"/>
      <sheetData sheetId="24643"/>
      <sheetData sheetId="24644"/>
      <sheetData sheetId="24645" refreshError="1"/>
      <sheetData sheetId="24646">
        <row r="9">
          <cell r="A9" t="str">
            <v>A</v>
          </cell>
        </row>
      </sheetData>
      <sheetData sheetId="24647"/>
      <sheetData sheetId="24648"/>
      <sheetData sheetId="24649"/>
      <sheetData sheetId="24650"/>
      <sheetData sheetId="24651"/>
      <sheetData sheetId="24652"/>
      <sheetData sheetId="24653" refreshError="1"/>
      <sheetData sheetId="24654" refreshError="1"/>
      <sheetData sheetId="24655"/>
      <sheetData sheetId="24656"/>
      <sheetData sheetId="24657"/>
      <sheetData sheetId="24658"/>
      <sheetData sheetId="24659"/>
      <sheetData sheetId="24660"/>
      <sheetData sheetId="24661"/>
      <sheetData sheetId="24662"/>
      <sheetData sheetId="24663"/>
      <sheetData sheetId="24664">
        <row r="9">
          <cell r="A9" t="str">
            <v>A</v>
          </cell>
        </row>
      </sheetData>
      <sheetData sheetId="24665">
        <row r="9">
          <cell r="A9" t="str">
            <v>A</v>
          </cell>
        </row>
      </sheetData>
      <sheetData sheetId="24666">
        <row r="9">
          <cell r="A9" t="str">
            <v>A</v>
          </cell>
        </row>
      </sheetData>
      <sheetData sheetId="24667">
        <row r="9">
          <cell r="A9" t="str">
            <v>A</v>
          </cell>
        </row>
      </sheetData>
      <sheetData sheetId="24668"/>
      <sheetData sheetId="24669" refreshError="1"/>
      <sheetData sheetId="24670" refreshError="1"/>
      <sheetData sheetId="24671" refreshError="1"/>
      <sheetData sheetId="24672" refreshError="1"/>
      <sheetData sheetId="24673" refreshError="1"/>
      <sheetData sheetId="24674" refreshError="1"/>
      <sheetData sheetId="24675" refreshError="1"/>
      <sheetData sheetId="24676" refreshError="1"/>
      <sheetData sheetId="24677" refreshError="1"/>
      <sheetData sheetId="24678" refreshError="1"/>
      <sheetData sheetId="24679" refreshError="1"/>
      <sheetData sheetId="24680" refreshError="1"/>
      <sheetData sheetId="24681" refreshError="1"/>
      <sheetData sheetId="24682" refreshError="1"/>
      <sheetData sheetId="24683" refreshError="1"/>
      <sheetData sheetId="24684" refreshError="1"/>
      <sheetData sheetId="24685">
        <row r="9">
          <cell r="A9" t="str">
            <v>A</v>
          </cell>
        </row>
      </sheetData>
      <sheetData sheetId="24686">
        <row r="9">
          <cell r="A9" t="str">
            <v>A</v>
          </cell>
        </row>
      </sheetData>
      <sheetData sheetId="24687">
        <row r="9">
          <cell r="A9" t="str">
            <v>A</v>
          </cell>
        </row>
      </sheetData>
      <sheetData sheetId="24688">
        <row r="9">
          <cell r="A9" t="str">
            <v>A</v>
          </cell>
        </row>
      </sheetData>
      <sheetData sheetId="24689">
        <row r="9">
          <cell r="A9" t="str">
            <v>A</v>
          </cell>
        </row>
      </sheetData>
      <sheetData sheetId="24690">
        <row r="9">
          <cell r="A9" t="str">
            <v>A</v>
          </cell>
        </row>
      </sheetData>
      <sheetData sheetId="24691">
        <row r="9">
          <cell r="A9" t="str">
            <v>A</v>
          </cell>
        </row>
      </sheetData>
      <sheetData sheetId="24692">
        <row r="9">
          <cell r="A9" t="str">
            <v>A</v>
          </cell>
        </row>
      </sheetData>
      <sheetData sheetId="24693">
        <row r="9">
          <cell r="A9" t="str">
            <v>A</v>
          </cell>
        </row>
      </sheetData>
      <sheetData sheetId="24694">
        <row r="9">
          <cell r="A9" t="str">
            <v>A</v>
          </cell>
        </row>
      </sheetData>
      <sheetData sheetId="24695">
        <row r="9">
          <cell r="A9" t="str">
            <v>A</v>
          </cell>
        </row>
      </sheetData>
      <sheetData sheetId="24696">
        <row r="9">
          <cell r="A9" t="str">
            <v>A</v>
          </cell>
        </row>
      </sheetData>
      <sheetData sheetId="24697">
        <row r="9">
          <cell r="A9" t="str">
            <v>A</v>
          </cell>
        </row>
      </sheetData>
      <sheetData sheetId="24698"/>
      <sheetData sheetId="24699"/>
      <sheetData sheetId="24700"/>
      <sheetData sheetId="24701"/>
      <sheetData sheetId="24702"/>
      <sheetData sheetId="24703"/>
      <sheetData sheetId="24704"/>
      <sheetData sheetId="24705">
        <row r="9">
          <cell r="A9" t="str">
            <v>A</v>
          </cell>
        </row>
      </sheetData>
      <sheetData sheetId="24706">
        <row r="9">
          <cell r="A9" t="str">
            <v>A</v>
          </cell>
        </row>
      </sheetData>
      <sheetData sheetId="24707">
        <row r="9">
          <cell r="A9" t="str">
            <v>A</v>
          </cell>
        </row>
      </sheetData>
      <sheetData sheetId="24708">
        <row r="9">
          <cell r="A9" t="str">
            <v>A</v>
          </cell>
        </row>
      </sheetData>
      <sheetData sheetId="24709">
        <row r="9">
          <cell r="A9" t="str">
            <v>A</v>
          </cell>
        </row>
      </sheetData>
      <sheetData sheetId="24710" refreshError="1"/>
      <sheetData sheetId="24711" refreshError="1"/>
      <sheetData sheetId="24712" refreshError="1"/>
      <sheetData sheetId="24713" refreshError="1"/>
      <sheetData sheetId="24714" refreshError="1"/>
      <sheetData sheetId="24715" refreshError="1"/>
      <sheetData sheetId="24716" refreshError="1"/>
      <sheetData sheetId="24717" refreshError="1"/>
      <sheetData sheetId="24718" refreshError="1"/>
      <sheetData sheetId="24719" refreshError="1"/>
      <sheetData sheetId="24720" refreshError="1"/>
      <sheetData sheetId="24721" refreshError="1"/>
      <sheetData sheetId="24722" refreshError="1"/>
      <sheetData sheetId="24723" refreshError="1"/>
      <sheetData sheetId="24724" refreshError="1"/>
      <sheetData sheetId="24725" refreshError="1"/>
      <sheetData sheetId="24726" refreshError="1"/>
      <sheetData sheetId="24727" refreshError="1"/>
      <sheetData sheetId="24728" refreshError="1"/>
      <sheetData sheetId="24729" refreshError="1"/>
      <sheetData sheetId="24730" refreshError="1"/>
      <sheetData sheetId="24731" refreshError="1"/>
      <sheetData sheetId="24732" refreshError="1"/>
      <sheetData sheetId="24733" refreshError="1"/>
      <sheetData sheetId="24734" refreshError="1"/>
      <sheetData sheetId="24735" refreshError="1"/>
      <sheetData sheetId="24736" refreshError="1"/>
      <sheetData sheetId="24737" refreshError="1"/>
      <sheetData sheetId="24738" refreshError="1"/>
      <sheetData sheetId="24739">
        <row r="9">
          <cell r="A9" t="str">
            <v>A</v>
          </cell>
        </row>
      </sheetData>
      <sheetData sheetId="24740"/>
      <sheetData sheetId="24741">
        <row r="9">
          <cell r="A9" t="str">
            <v>A</v>
          </cell>
        </row>
      </sheetData>
      <sheetData sheetId="24742">
        <row r="9">
          <cell r="A9" t="str">
            <v>A</v>
          </cell>
        </row>
      </sheetData>
      <sheetData sheetId="24743" refreshError="1"/>
      <sheetData sheetId="24744" refreshError="1"/>
      <sheetData sheetId="24745" refreshError="1"/>
      <sheetData sheetId="24746" refreshError="1"/>
      <sheetData sheetId="24747" refreshError="1"/>
      <sheetData sheetId="24748" refreshError="1"/>
      <sheetData sheetId="24749" refreshError="1"/>
      <sheetData sheetId="24750" refreshError="1"/>
      <sheetData sheetId="24751"/>
      <sheetData sheetId="24752"/>
      <sheetData sheetId="24753"/>
      <sheetData sheetId="24754"/>
      <sheetData sheetId="24755">
        <row r="9">
          <cell r="A9" t="str">
            <v>A</v>
          </cell>
        </row>
      </sheetData>
      <sheetData sheetId="24756">
        <row r="9">
          <cell r="A9" t="str">
            <v>A</v>
          </cell>
        </row>
      </sheetData>
      <sheetData sheetId="24757">
        <row r="9">
          <cell r="A9" t="str">
            <v>A</v>
          </cell>
        </row>
      </sheetData>
      <sheetData sheetId="24758">
        <row r="9">
          <cell r="A9" t="str">
            <v>A</v>
          </cell>
        </row>
      </sheetData>
      <sheetData sheetId="24759">
        <row r="9">
          <cell r="A9" t="str">
            <v>A</v>
          </cell>
        </row>
      </sheetData>
      <sheetData sheetId="24760"/>
      <sheetData sheetId="24761"/>
      <sheetData sheetId="24762"/>
      <sheetData sheetId="24763"/>
      <sheetData sheetId="24764"/>
      <sheetData sheetId="24765"/>
      <sheetData sheetId="24766"/>
      <sheetData sheetId="24767"/>
      <sheetData sheetId="24768"/>
      <sheetData sheetId="24769"/>
      <sheetData sheetId="24770"/>
      <sheetData sheetId="24771"/>
      <sheetData sheetId="24772"/>
      <sheetData sheetId="24773"/>
      <sheetData sheetId="24774"/>
      <sheetData sheetId="24775"/>
      <sheetData sheetId="24776"/>
      <sheetData sheetId="24777">
        <row r="9">
          <cell r="A9" t="str">
            <v>A</v>
          </cell>
        </row>
      </sheetData>
      <sheetData sheetId="24778">
        <row r="9">
          <cell r="A9" t="str">
            <v>A</v>
          </cell>
        </row>
      </sheetData>
      <sheetData sheetId="24779">
        <row r="9">
          <cell r="A9" t="str">
            <v>A</v>
          </cell>
        </row>
      </sheetData>
      <sheetData sheetId="24780">
        <row r="9">
          <cell r="A9" t="str">
            <v>A</v>
          </cell>
        </row>
      </sheetData>
      <sheetData sheetId="24781">
        <row r="9">
          <cell r="A9" t="str">
            <v>A</v>
          </cell>
        </row>
      </sheetData>
      <sheetData sheetId="24782">
        <row r="9">
          <cell r="A9" t="str">
            <v>A</v>
          </cell>
        </row>
      </sheetData>
      <sheetData sheetId="24783">
        <row r="9">
          <cell r="A9" t="str">
            <v>A</v>
          </cell>
        </row>
      </sheetData>
      <sheetData sheetId="24784">
        <row r="9">
          <cell r="A9" t="str">
            <v>A</v>
          </cell>
        </row>
      </sheetData>
      <sheetData sheetId="24785">
        <row r="9">
          <cell r="A9" t="str">
            <v>A</v>
          </cell>
        </row>
      </sheetData>
      <sheetData sheetId="24786">
        <row r="9">
          <cell r="A9" t="str">
            <v>A</v>
          </cell>
        </row>
      </sheetData>
      <sheetData sheetId="24787">
        <row r="9">
          <cell r="A9" t="str">
            <v>A</v>
          </cell>
        </row>
      </sheetData>
      <sheetData sheetId="24788">
        <row r="9">
          <cell r="A9" t="str">
            <v>A</v>
          </cell>
        </row>
      </sheetData>
      <sheetData sheetId="24789">
        <row r="9">
          <cell r="A9" t="str">
            <v>A</v>
          </cell>
        </row>
      </sheetData>
      <sheetData sheetId="24790"/>
      <sheetData sheetId="24791"/>
      <sheetData sheetId="24792"/>
      <sheetData sheetId="24793"/>
      <sheetData sheetId="24794"/>
      <sheetData sheetId="24795"/>
      <sheetData sheetId="24796"/>
      <sheetData sheetId="24797">
        <row r="9">
          <cell r="A9" t="str">
            <v>A</v>
          </cell>
        </row>
      </sheetData>
      <sheetData sheetId="24798">
        <row r="9">
          <cell r="A9" t="str">
            <v>A</v>
          </cell>
        </row>
      </sheetData>
      <sheetData sheetId="24799">
        <row r="9">
          <cell r="A9" t="str">
            <v>A</v>
          </cell>
        </row>
      </sheetData>
      <sheetData sheetId="24800">
        <row r="9">
          <cell r="A9" t="str">
            <v>A</v>
          </cell>
        </row>
      </sheetData>
      <sheetData sheetId="24801">
        <row r="9">
          <cell r="A9" t="str">
            <v>A</v>
          </cell>
        </row>
      </sheetData>
      <sheetData sheetId="24802"/>
      <sheetData sheetId="24803"/>
      <sheetData sheetId="24804"/>
      <sheetData sheetId="24805"/>
      <sheetData sheetId="24806"/>
      <sheetData sheetId="24807"/>
      <sheetData sheetId="24808"/>
      <sheetData sheetId="24809"/>
      <sheetData sheetId="24810"/>
      <sheetData sheetId="24811"/>
      <sheetData sheetId="24812"/>
      <sheetData sheetId="24813"/>
      <sheetData sheetId="24814"/>
      <sheetData sheetId="24815"/>
      <sheetData sheetId="24816" refreshError="1"/>
      <sheetData sheetId="24817" refreshError="1"/>
      <sheetData sheetId="24818" refreshError="1"/>
      <sheetData sheetId="24819" refreshError="1"/>
      <sheetData sheetId="24820" refreshError="1"/>
      <sheetData sheetId="24821" refreshError="1"/>
      <sheetData sheetId="24822" refreshError="1"/>
      <sheetData sheetId="24823">
        <row r="9">
          <cell r="A9" t="str">
            <v>A</v>
          </cell>
        </row>
      </sheetData>
      <sheetData sheetId="24824">
        <row r="9">
          <cell r="A9" t="str">
            <v>A</v>
          </cell>
        </row>
      </sheetData>
      <sheetData sheetId="24825">
        <row r="9">
          <cell r="A9" t="str">
            <v>A</v>
          </cell>
        </row>
      </sheetData>
      <sheetData sheetId="24826">
        <row r="9">
          <cell r="A9" t="str">
            <v>A</v>
          </cell>
        </row>
      </sheetData>
      <sheetData sheetId="24827">
        <row r="9">
          <cell r="A9" t="str">
            <v>A</v>
          </cell>
        </row>
      </sheetData>
      <sheetData sheetId="24828">
        <row r="9">
          <cell r="A9" t="str">
            <v>A</v>
          </cell>
        </row>
      </sheetData>
      <sheetData sheetId="24829">
        <row r="9">
          <cell r="A9" t="str">
            <v>A</v>
          </cell>
        </row>
      </sheetData>
      <sheetData sheetId="24830">
        <row r="9">
          <cell r="A9" t="str">
            <v>A</v>
          </cell>
        </row>
      </sheetData>
      <sheetData sheetId="24831">
        <row r="9">
          <cell r="A9" t="str">
            <v>A</v>
          </cell>
        </row>
      </sheetData>
      <sheetData sheetId="24832">
        <row r="9">
          <cell r="A9" t="str">
            <v>A</v>
          </cell>
        </row>
      </sheetData>
      <sheetData sheetId="24833">
        <row r="9">
          <cell r="A9" t="str">
            <v>A</v>
          </cell>
        </row>
      </sheetData>
      <sheetData sheetId="24834" refreshError="1"/>
      <sheetData sheetId="24835" refreshError="1"/>
      <sheetData sheetId="24836">
        <row r="9">
          <cell r="A9" t="str">
            <v>A</v>
          </cell>
        </row>
      </sheetData>
      <sheetData sheetId="24837">
        <row r="9">
          <cell r="A9" t="str">
            <v>A</v>
          </cell>
        </row>
      </sheetData>
      <sheetData sheetId="24838">
        <row r="9">
          <cell r="A9" t="str">
            <v>A</v>
          </cell>
        </row>
      </sheetData>
      <sheetData sheetId="24839"/>
      <sheetData sheetId="24840"/>
      <sheetData sheetId="24841"/>
      <sheetData sheetId="24842"/>
      <sheetData sheetId="24843"/>
      <sheetData sheetId="24844"/>
      <sheetData sheetId="24845"/>
      <sheetData sheetId="24846"/>
      <sheetData sheetId="24847"/>
      <sheetData sheetId="24848"/>
      <sheetData sheetId="24849"/>
      <sheetData sheetId="24850"/>
      <sheetData sheetId="24851"/>
      <sheetData sheetId="24852"/>
      <sheetData sheetId="24853"/>
      <sheetData sheetId="24854"/>
      <sheetData sheetId="24855"/>
      <sheetData sheetId="24856"/>
      <sheetData sheetId="24857"/>
      <sheetData sheetId="24858"/>
      <sheetData sheetId="24859"/>
      <sheetData sheetId="24860"/>
      <sheetData sheetId="24861"/>
      <sheetData sheetId="24862"/>
      <sheetData sheetId="24863"/>
      <sheetData sheetId="24864"/>
      <sheetData sheetId="24865" refreshError="1"/>
      <sheetData sheetId="24866" refreshError="1"/>
      <sheetData sheetId="24867" refreshError="1"/>
      <sheetData sheetId="24868"/>
      <sheetData sheetId="24869" refreshError="1"/>
      <sheetData sheetId="24870" refreshError="1"/>
      <sheetData sheetId="24871" refreshError="1"/>
      <sheetData sheetId="24872" refreshError="1"/>
      <sheetData sheetId="24873" refreshError="1"/>
      <sheetData sheetId="24874" refreshError="1"/>
      <sheetData sheetId="24875" refreshError="1"/>
      <sheetData sheetId="24876" refreshError="1"/>
      <sheetData sheetId="24877" refreshError="1"/>
      <sheetData sheetId="24878" refreshError="1"/>
      <sheetData sheetId="24879" refreshError="1"/>
      <sheetData sheetId="24880" refreshError="1"/>
      <sheetData sheetId="24881" refreshError="1"/>
      <sheetData sheetId="24882" refreshError="1"/>
      <sheetData sheetId="24883" refreshError="1"/>
      <sheetData sheetId="24884" refreshError="1"/>
      <sheetData sheetId="24885" refreshError="1"/>
      <sheetData sheetId="24886" refreshError="1"/>
      <sheetData sheetId="24887" refreshError="1"/>
      <sheetData sheetId="24888" refreshError="1"/>
      <sheetData sheetId="24889" refreshError="1"/>
      <sheetData sheetId="24890" refreshError="1"/>
      <sheetData sheetId="24891" refreshError="1"/>
      <sheetData sheetId="24892" refreshError="1"/>
      <sheetData sheetId="24893" refreshError="1"/>
      <sheetData sheetId="24894" refreshError="1"/>
      <sheetData sheetId="24895" refreshError="1"/>
      <sheetData sheetId="24896" refreshError="1"/>
      <sheetData sheetId="24897" refreshError="1"/>
      <sheetData sheetId="24898">
        <row r="9">
          <cell r="A9" t="str">
            <v>A</v>
          </cell>
        </row>
      </sheetData>
      <sheetData sheetId="24899">
        <row r="9">
          <cell r="A9" t="str">
            <v>A</v>
          </cell>
        </row>
      </sheetData>
      <sheetData sheetId="24900"/>
      <sheetData sheetId="24901"/>
      <sheetData sheetId="24902" refreshError="1"/>
      <sheetData sheetId="24903" refreshError="1"/>
      <sheetData sheetId="24904" refreshError="1"/>
      <sheetData sheetId="24905" refreshError="1"/>
      <sheetData sheetId="24906" refreshError="1"/>
      <sheetData sheetId="24907" refreshError="1"/>
      <sheetData sheetId="24908" refreshError="1"/>
      <sheetData sheetId="24909" refreshError="1"/>
      <sheetData sheetId="24910" refreshError="1"/>
      <sheetData sheetId="24911" refreshError="1"/>
      <sheetData sheetId="24912" refreshError="1"/>
      <sheetData sheetId="24913" refreshError="1"/>
      <sheetData sheetId="24914" refreshError="1"/>
      <sheetData sheetId="24915" refreshError="1"/>
      <sheetData sheetId="24916" refreshError="1"/>
      <sheetData sheetId="24917" refreshError="1"/>
      <sheetData sheetId="24918" refreshError="1"/>
      <sheetData sheetId="24919" refreshError="1"/>
      <sheetData sheetId="24920" refreshError="1"/>
      <sheetData sheetId="24921" refreshError="1"/>
      <sheetData sheetId="24922" refreshError="1"/>
      <sheetData sheetId="24923" refreshError="1"/>
      <sheetData sheetId="24924" refreshError="1"/>
      <sheetData sheetId="24925" refreshError="1"/>
      <sheetData sheetId="24926" refreshError="1"/>
      <sheetData sheetId="24927" refreshError="1"/>
      <sheetData sheetId="24928" refreshError="1"/>
      <sheetData sheetId="24929" refreshError="1"/>
      <sheetData sheetId="24930" refreshError="1"/>
      <sheetData sheetId="24931" refreshError="1"/>
      <sheetData sheetId="24932" refreshError="1"/>
      <sheetData sheetId="24933" refreshError="1"/>
      <sheetData sheetId="24934" refreshError="1"/>
      <sheetData sheetId="24935" refreshError="1"/>
      <sheetData sheetId="24936" refreshError="1"/>
      <sheetData sheetId="24937" refreshError="1"/>
      <sheetData sheetId="24938" refreshError="1"/>
      <sheetData sheetId="24939" refreshError="1"/>
      <sheetData sheetId="24940" refreshError="1"/>
      <sheetData sheetId="24941" refreshError="1"/>
      <sheetData sheetId="24942" refreshError="1"/>
      <sheetData sheetId="24943" refreshError="1"/>
      <sheetData sheetId="24944" refreshError="1"/>
      <sheetData sheetId="24945" refreshError="1"/>
      <sheetData sheetId="24946" refreshError="1"/>
      <sheetData sheetId="24947" refreshError="1"/>
      <sheetData sheetId="24948"/>
      <sheetData sheetId="24949"/>
      <sheetData sheetId="24950"/>
      <sheetData sheetId="24951"/>
      <sheetData sheetId="24952"/>
      <sheetData sheetId="24953"/>
      <sheetData sheetId="24954" refreshError="1"/>
      <sheetData sheetId="24955" refreshError="1"/>
      <sheetData sheetId="24956" refreshError="1"/>
      <sheetData sheetId="24957" refreshError="1"/>
      <sheetData sheetId="24958" refreshError="1"/>
      <sheetData sheetId="24959" refreshError="1"/>
      <sheetData sheetId="24960" refreshError="1"/>
      <sheetData sheetId="24961" refreshError="1"/>
      <sheetData sheetId="24962" refreshError="1"/>
      <sheetData sheetId="24963" refreshError="1"/>
      <sheetData sheetId="24964" refreshError="1"/>
      <sheetData sheetId="24965" refreshError="1"/>
      <sheetData sheetId="24966">
        <row r="9">
          <cell r="A9" t="str">
            <v>A</v>
          </cell>
        </row>
      </sheetData>
      <sheetData sheetId="24967"/>
      <sheetData sheetId="24968" refreshError="1"/>
      <sheetData sheetId="24969" refreshError="1"/>
      <sheetData sheetId="24970">
        <row r="9">
          <cell r="A9" t="str">
            <v>A</v>
          </cell>
        </row>
      </sheetData>
      <sheetData sheetId="24971">
        <row r="9">
          <cell r="A9" t="str">
            <v>A</v>
          </cell>
        </row>
      </sheetData>
      <sheetData sheetId="24972">
        <row r="9">
          <cell r="A9" t="str">
            <v>A</v>
          </cell>
        </row>
      </sheetData>
      <sheetData sheetId="24973"/>
      <sheetData sheetId="24974">
        <row r="9">
          <cell r="A9" t="str">
            <v>A</v>
          </cell>
        </row>
      </sheetData>
      <sheetData sheetId="24975"/>
      <sheetData sheetId="24976"/>
      <sheetData sheetId="24977"/>
      <sheetData sheetId="24978">
        <row r="9">
          <cell r="A9" t="str">
            <v>A</v>
          </cell>
        </row>
      </sheetData>
      <sheetData sheetId="24979"/>
      <sheetData sheetId="24980">
        <row r="9">
          <cell r="A9" t="str">
            <v>A</v>
          </cell>
        </row>
      </sheetData>
      <sheetData sheetId="24981">
        <row r="9">
          <cell r="A9" t="str">
            <v>A</v>
          </cell>
        </row>
      </sheetData>
      <sheetData sheetId="24982"/>
      <sheetData sheetId="24983"/>
      <sheetData sheetId="24984"/>
      <sheetData sheetId="24985"/>
      <sheetData sheetId="24986">
        <row r="9">
          <cell r="A9" t="str">
            <v>A</v>
          </cell>
        </row>
      </sheetData>
      <sheetData sheetId="24987"/>
      <sheetData sheetId="24988"/>
      <sheetData sheetId="24989"/>
      <sheetData sheetId="24990"/>
      <sheetData sheetId="24991">
        <row r="9">
          <cell r="A9" t="str">
            <v>A</v>
          </cell>
        </row>
      </sheetData>
      <sheetData sheetId="24992" refreshError="1"/>
      <sheetData sheetId="24993" refreshError="1"/>
      <sheetData sheetId="24994"/>
      <sheetData sheetId="24995"/>
      <sheetData sheetId="24996"/>
      <sheetData sheetId="24997"/>
      <sheetData sheetId="24998"/>
      <sheetData sheetId="24999"/>
      <sheetData sheetId="25000"/>
      <sheetData sheetId="25001"/>
      <sheetData sheetId="25002"/>
      <sheetData sheetId="25003"/>
      <sheetData sheetId="25004"/>
      <sheetData sheetId="25005"/>
      <sheetData sheetId="25006"/>
      <sheetData sheetId="25007"/>
      <sheetData sheetId="25008"/>
      <sheetData sheetId="25009"/>
      <sheetData sheetId="25010"/>
      <sheetData sheetId="25011"/>
      <sheetData sheetId="25012"/>
      <sheetData sheetId="25013"/>
      <sheetData sheetId="25014" refreshError="1"/>
      <sheetData sheetId="25015">
        <row r="9">
          <cell r="A9" t="str">
            <v>A</v>
          </cell>
        </row>
      </sheetData>
      <sheetData sheetId="25016"/>
      <sheetData sheetId="25017"/>
      <sheetData sheetId="25018"/>
      <sheetData sheetId="25019"/>
      <sheetData sheetId="25020"/>
      <sheetData sheetId="25021"/>
      <sheetData sheetId="25022"/>
      <sheetData sheetId="25023"/>
      <sheetData sheetId="25024"/>
      <sheetData sheetId="25025"/>
      <sheetData sheetId="25026"/>
      <sheetData sheetId="25027"/>
      <sheetData sheetId="25028"/>
      <sheetData sheetId="25029"/>
      <sheetData sheetId="25030"/>
      <sheetData sheetId="25031"/>
      <sheetData sheetId="25032"/>
      <sheetData sheetId="25033"/>
      <sheetData sheetId="25034"/>
      <sheetData sheetId="25035"/>
      <sheetData sheetId="25036"/>
      <sheetData sheetId="25037"/>
      <sheetData sheetId="25038"/>
      <sheetData sheetId="25039"/>
      <sheetData sheetId="25040"/>
      <sheetData sheetId="25041"/>
      <sheetData sheetId="25042"/>
      <sheetData sheetId="25043"/>
      <sheetData sheetId="25044"/>
      <sheetData sheetId="25045"/>
      <sheetData sheetId="25046"/>
      <sheetData sheetId="25047"/>
      <sheetData sheetId="25048"/>
      <sheetData sheetId="25049"/>
      <sheetData sheetId="25050"/>
      <sheetData sheetId="25051"/>
      <sheetData sheetId="25052"/>
      <sheetData sheetId="25053"/>
      <sheetData sheetId="25054"/>
      <sheetData sheetId="25055"/>
      <sheetData sheetId="25056"/>
      <sheetData sheetId="25057"/>
      <sheetData sheetId="25058"/>
      <sheetData sheetId="25059"/>
      <sheetData sheetId="25060"/>
      <sheetData sheetId="25061"/>
      <sheetData sheetId="25062"/>
      <sheetData sheetId="25063"/>
      <sheetData sheetId="25064"/>
      <sheetData sheetId="25065"/>
      <sheetData sheetId="25066"/>
      <sheetData sheetId="25067"/>
      <sheetData sheetId="25068"/>
      <sheetData sheetId="25069"/>
      <sheetData sheetId="25070"/>
      <sheetData sheetId="25071"/>
      <sheetData sheetId="25072"/>
      <sheetData sheetId="25073"/>
      <sheetData sheetId="25074"/>
      <sheetData sheetId="25075"/>
      <sheetData sheetId="25076"/>
      <sheetData sheetId="25077"/>
      <sheetData sheetId="25078">
        <row r="9">
          <cell r="A9" t="str">
            <v>A</v>
          </cell>
        </row>
      </sheetData>
      <sheetData sheetId="25079">
        <row r="9">
          <cell r="A9" t="str">
            <v>A</v>
          </cell>
        </row>
      </sheetData>
      <sheetData sheetId="25080">
        <row r="9">
          <cell r="A9" t="str">
            <v>A</v>
          </cell>
        </row>
      </sheetData>
      <sheetData sheetId="25081"/>
      <sheetData sheetId="25082"/>
      <sheetData sheetId="25083"/>
      <sheetData sheetId="25084"/>
      <sheetData sheetId="25085"/>
      <sheetData sheetId="25086" refreshError="1"/>
      <sheetData sheetId="25087" refreshError="1"/>
      <sheetData sheetId="25088"/>
      <sheetData sheetId="25089"/>
      <sheetData sheetId="25090"/>
      <sheetData sheetId="25091">
        <row r="9">
          <cell r="A9" t="str">
            <v>A</v>
          </cell>
        </row>
      </sheetData>
      <sheetData sheetId="25092"/>
      <sheetData sheetId="25093"/>
      <sheetData sheetId="25094"/>
      <sheetData sheetId="25095" refreshError="1"/>
      <sheetData sheetId="25096" refreshError="1"/>
      <sheetData sheetId="25097" refreshError="1"/>
      <sheetData sheetId="25098"/>
      <sheetData sheetId="25099"/>
      <sheetData sheetId="25100"/>
      <sheetData sheetId="25101"/>
      <sheetData sheetId="25102"/>
      <sheetData sheetId="25103"/>
      <sheetData sheetId="25104"/>
      <sheetData sheetId="25105"/>
      <sheetData sheetId="25106"/>
      <sheetData sheetId="25107" refreshError="1"/>
      <sheetData sheetId="25108" refreshError="1"/>
      <sheetData sheetId="25109" refreshError="1"/>
      <sheetData sheetId="25110" refreshError="1"/>
      <sheetData sheetId="25111"/>
      <sheetData sheetId="25112"/>
      <sheetData sheetId="25113"/>
      <sheetData sheetId="25114"/>
      <sheetData sheetId="25115"/>
      <sheetData sheetId="25116"/>
      <sheetData sheetId="25117">
        <row r="9">
          <cell r="A9" t="str">
            <v>A</v>
          </cell>
        </row>
      </sheetData>
      <sheetData sheetId="25118"/>
      <sheetData sheetId="25119"/>
      <sheetData sheetId="25120"/>
      <sheetData sheetId="25121"/>
      <sheetData sheetId="25122"/>
      <sheetData sheetId="25123"/>
      <sheetData sheetId="25124"/>
      <sheetData sheetId="25125"/>
      <sheetData sheetId="25126">
        <row r="9">
          <cell r="A9" t="str">
            <v>A</v>
          </cell>
        </row>
      </sheetData>
      <sheetData sheetId="25127" refreshError="1"/>
      <sheetData sheetId="25128">
        <row r="9">
          <cell r="A9" t="str">
            <v>A</v>
          </cell>
        </row>
      </sheetData>
      <sheetData sheetId="25129">
        <row r="9">
          <cell r="A9" t="str">
            <v>A</v>
          </cell>
        </row>
      </sheetData>
      <sheetData sheetId="25130">
        <row r="9">
          <cell r="A9" t="str">
            <v>A</v>
          </cell>
        </row>
      </sheetData>
      <sheetData sheetId="25131"/>
      <sheetData sheetId="25132"/>
      <sheetData sheetId="25133">
        <row r="9">
          <cell r="A9" t="str">
            <v>A</v>
          </cell>
        </row>
      </sheetData>
      <sheetData sheetId="25134">
        <row r="9">
          <cell r="A9" t="str">
            <v>A</v>
          </cell>
        </row>
      </sheetData>
      <sheetData sheetId="25135">
        <row r="9">
          <cell r="A9" t="str">
            <v>A</v>
          </cell>
        </row>
      </sheetData>
      <sheetData sheetId="25136">
        <row r="9">
          <cell r="A9" t="str">
            <v>A</v>
          </cell>
        </row>
      </sheetData>
      <sheetData sheetId="25137"/>
      <sheetData sheetId="25138"/>
      <sheetData sheetId="25139"/>
      <sheetData sheetId="25140">
        <row r="9">
          <cell r="A9" t="str">
            <v>A</v>
          </cell>
        </row>
      </sheetData>
      <sheetData sheetId="25141">
        <row r="9">
          <cell r="A9" t="str">
            <v>A</v>
          </cell>
        </row>
      </sheetData>
      <sheetData sheetId="25142"/>
      <sheetData sheetId="25143"/>
      <sheetData sheetId="25144"/>
      <sheetData sheetId="25145"/>
      <sheetData sheetId="25146"/>
      <sheetData sheetId="25147">
        <row r="9">
          <cell r="A9" t="str">
            <v>A</v>
          </cell>
        </row>
      </sheetData>
      <sheetData sheetId="25148"/>
      <sheetData sheetId="25149"/>
      <sheetData sheetId="25150"/>
      <sheetData sheetId="25151"/>
      <sheetData sheetId="25152"/>
      <sheetData sheetId="25153"/>
      <sheetData sheetId="25154"/>
      <sheetData sheetId="25155"/>
      <sheetData sheetId="25156"/>
      <sheetData sheetId="25157"/>
      <sheetData sheetId="25158"/>
      <sheetData sheetId="25159"/>
      <sheetData sheetId="25160"/>
      <sheetData sheetId="25161"/>
      <sheetData sheetId="25162"/>
      <sheetData sheetId="25163"/>
      <sheetData sheetId="25164"/>
      <sheetData sheetId="25165"/>
      <sheetData sheetId="25166"/>
      <sheetData sheetId="25167"/>
      <sheetData sheetId="25168"/>
      <sheetData sheetId="25169"/>
      <sheetData sheetId="25170"/>
      <sheetData sheetId="25171"/>
      <sheetData sheetId="25172"/>
      <sheetData sheetId="25173"/>
      <sheetData sheetId="25174"/>
      <sheetData sheetId="25175"/>
      <sheetData sheetId="25176"/>
      <sheetData sheetId="25177"/>
      <sheetData sheetId="25178"/>
      <sheetData sheetId="25179"/>
      <sheetData sheetId="25180"/>
      <sheetData sheetId="25181"/>
      <sheetData sheetId="25182"/>
      <sheetData sheetId="25183"/>
      <sheetData sheetId="25184"/>
      <sheetData sheetId="25185"/>
      <sheetData sheetId="25186"/>
      <sheetData sheetId="25187"/>
      <sheetData sheetId="25188"/>
      <sheetData sheetId="25189"/>
      <sheetData sheetId="25190"/>
      <sheetData sheetId="25191"/>
      <sheetData sheetId="25192"/>
      <sheetData sheetId="25193"/>
      <sheetData sheetId="25194"/>
      <sheetData sheetId="25195"/>
      <sheetData sheetId="25196"/>
      <sheetData sheetId="25197"/>
      <sheetData sheetId="25198"/>
      <sheetData sheetId="25199" refreshError="1"/>
      <sheetData sheetId="25200" refreshError="1"/>
      <sheetData sheetId="25201"/>
      <sheetData sheetId="25202"/>
      <sheetData sheetId="25203"/>
      <sheetData sheetId="25204"/>
      <sheetData sheetId="25205" refreshError="1"/>
      <sheetData sheetId="25206" refreshError="1"/>
      <sheetData sheetId="25207" refreshError="1"/>
      <sheetData sheetId="25208" refreshError="1"/>
      <sheetData sheetId="25209" refreshError="1"/>
      <sheetData sheetId="25210" refreshError="1"/>
      <sheetData sheetId="25211" refreshError="1"/>
      <sheetData sheetId="25212" refreshError="1"/>
      <sheetData sheetId="25213" refreshError="1"/>
      <sheetData sheetId="25214" refreshError="1"/>
      <sheetData sheetId="25215" refreshError="1"/>
      <sheetData sheetId="25216" refreshError="1"/>
      <sheetData sheetId="25217" refreshError="1"/>
      <sheetData sheetId="25218" refreshError="1"/>
      <sheetData sheetId="25219" refreshError="1"/>
      <sheetData sheetId="25220" refreshError="1"/>
      <sheetData sheetId="25221" refreshError="1"/>
      <sheetData sheetId="25222" refreshError="1"/>
      <sheetData sheetId="25223" refreshError="1"/>
      <sheetData sheetId="25224" refreshError="1"/>
      <sheetData sheetId="25225" refreshError="1"/>
      <sheetData sheetId="25226" refreshError="1"/>
      <sheetData sheetId="25227" refreshError="1"/>
      <sheetData sheetId="25228" refreshError="1"/>
      <sheetData sheetId="25229" refreshError="1"/>
      <sheetData sheetId="25230" refreshError="1"/>
      <sheetData sheetId="25231" refreshError="1"/>
      <sheetData sheetId="25232" refreshError="1"/>
      <sheetData sheetId="25233" refreshError="1"/>
      <sheetData sheetId="25234" refreshError="1"/>
      <sheetData sheetId="25235" refreshError="1"/>
      <sheetData sheetId="25236" refreshError="1"/>
      <sheetData sheetId="25237" refreshError="1"/>
      <sheetData sheetId="25238" refreshError="1"/>
      <sheetData sheetId="25239" refreshError="1"/>
      <sheetData sheetId="25240" refreshError="1"/>
      <sheetData sheetId="25241" refreshError="1"/>
      <sheetData sheetId="25242" refreshError="1"/>
      <sheetData sheetId="25243" refreshError="1"/>
      <sheetData sheetId="25244" refreshError="1"/>
      <sheetData sheetId="25245" refreshError="1"/>
      <sheetData sheetId="25246" refreshError="1"/>
      <sheetData sheetId="25247" refreshError="1"/>
      <sheetData sheetId="25248" refreshError="1"/>
      <sheetData sheetId="25249" refreshError="1"/>
      <sheetData sheetId="25250" refreshError="1"/>
      <sheetData sheetId="25251" refreshError="1"/>
      <sheetData sheetId="25252" refreshError="1"/>
      <sheetData sheetId="25253" refreshError="1"/>
      <sheetData sheetId="25254" refreshError="1"/>
      <sheetData sheetId="25255" refreshError="1"/>
      <sheetData sheetId="25256" refreshError="1"/>
      <sheetData sheetId="25257" refreshError="1"/>
      <sheetData sheetId="25258" refreshError="1"/>
      <sheetData sheetId="25259" refreshError="1"/>
      <sheetData sheetId="25260" refreshError="1"/>
      <sheetData sheetId="25261" refreshError="1"/>
      <sheetData sheetId="25262" refreshError="1"/>
      <sheetData sheetId="25263" refreshError="1"/>
      <sheetData sheetId="25264" refreshError="1"/>
      <sheetData sheetId="25265" refreshError="1"/>
      <sheetData sheetId="25266" refreshError="1"/>
      <sheetData sheetId="25267" refreshError="1"/>
      <sheetData sheetId="25268" refreshError="1"/>
      <sheetData sheetId="25269" refreshError="1"/>
      <sheetData sheetId="25270" refreshError="1"/>
      <sheetData sheetId="25271" refreshError="1"/>
      <sheetData sheetId="25272" refreshError="1"/>
      <sheetData sheetId="25273" refreshError="1"/>
      <sheetData sheetId="25274" refreshError="1"/>
      <sheetData sheetId="25275" refreshError="1"/>
      <sheetData sheetId="25276" refreshError="1"/>
      <sheetData sheetId="25277"/>
      <sheetData sheetId="25278"/>
      <sheetData sheetId="25279"/>
      <sheetData sheetId="25280"/>
      <sheetData sheetId="25281"/>
      <sheetData sheetId="25282">
        <row r="9">
          <cell r="A9" t="str">
            <v>A</v>
          </cell>
        </row>
      </sheetData>
      <sheetData sheetId="25283">
        <row r="9">
          <cell r="A9" t="str">
            <v>A</v>
          </cell>
        </row>
      </sheetData>
      <sheetData sheetId="25284">
        <row r="9">
          <cell r="A9" t="str">
            <v>A</v>
          </cell>
        </row>
      </sheetData>
      <sheetData sheetId="25285"/>
      <sheetData sheetId="25286"/>
      <sheetData sheetId="25287"/>
      <sheetData sheetId="25288" refreshError="1"/>
      <sheetData sheetId="25289" refreshError="1"/>
      <sheetData sheetId="25290" refreshError="1"/>
      <sheetData sheetId="25291" refreshError="1"/>
      <sheetData sheetId="25292"/>
      <sheetData sheetId="25293"/>
      <sheetData sheetId="25294" refreshError="1"/>
      <sheetData sheetId="25295" refreshError="1"/>
      <sheetData sheetId="25296" refreshError="1"/>
      <sheetData sheetId="25297" refreshError="1"/>
      <sheetData sheetId="25298" refreshError="1"/>
      <sheetData sheetId="25299" refreshError="1"/>
      <sheetData sheetId="25300" refreshError="1"/>
      <sheetData sheetId="25301" refreshError="1"/>
      <sheetData sheetId="25302"/>
      <sheetData sheetId="25303"/>
      <sheetData sheetId="25304"/>
      <sheetData sheetId="25305" refreshError="1"/>
      <sheetData sheetId="25306"/>
      <sheetData sheetId="25307"/>
      <sheetData sheetId="25308"/>
      <sheetData sheetId="25309"/>
      <sheetData sheetId="25310"/>
      <sheetData sheetId="25311"/>
      <sheetData sheetId="25312"/>
      <sheetData sheetId="25313" refreshError="1"/>
      <sheetData sheetId="25314" refreshError="1"/>
      <sheetData sheetId="25315"/>
      <sheetData sheetId="25316"/>
      <sheetData sheetId="25317"/>
      <sheetData sheetId="25318"/>
      <sheetData sheetId="25319"/>
      <sheetData sheetId="25320"/>
      <sheetData sheetId="25321"/>
      <sheetData sheetId="25322"/>
      <sheetData sheetId="25323"/>
      <sheetData sheetId="25324"/>
      <sheetData sheetId="25325"/>
      <sheetData sheetId="25326"/>
      <sheetData sheetId="25327"/>
      <sheetData sheetId="25328"/>
      <sheetData sheetId="25329" refreshError="1"/>
      <sheetData sheetId="25330" refreshError="1"/>
      <sheetData sheetId="25331" refreshError="1"/>
      <sheetData sheetId="25332" refreshError="1"/>
      <sheetData sheetId="25333" refreshError="1"/>
      <sheetData sheetId="25334" refreshError="1"/>
      <sheetData sheetId="25335" refreshError="1"/>
      <sheetData sheetId="25336" refreshError="1"/>
      <sheetData sheetId="25337" refreshError="1"/>
      <sheetData sheetId="25338" refreshError="1"/>
      <sheetData sheetId="25339" refreshError="1"/>
      <sheetData sheetId="25340" refreshError="1"/>
      <sheetData sheetId="25341" refreshError="1"/>
      <sheetData sheetId="25342" refreshError="1"/>
      <sheetData sheetId="25343" refreshError="1"/>
      <sheetData sheetId="25344" refreshError="1"/>
      <sheetData sheetId="25345"/>
      <sheetData sheetId="25346"/>
      <sheetData sheetId="25347"/>
      <sheetData sheetId="25348"/>
      <sheetData sheetId="25349"/>
      <sheetData sheetId="25350"/>
      <sheetData sheetId="25351"/>
      <sheetData sheetId="25352"/>
      <sheetData sheetId="25353"/>
      <sheetData sheetId="25354"/>
      <sheetData sheetId="25355"/>
      <sheetData sheetId="25356"/>
      <sheetData sheetId="25357"/>
      <sheetData sheetId="25358"/>
      <sheetData sheetId="25359"/>
      <sheetData sheetId="25360"/>
      <sheetData sheetId="25361"/>
      <sheetData sheetId="25362"/>
      <sheetData sheetId="25363"/>
      <sheetData sheetId="25364"/>
      <sheetData sheetId="25365"/>
      <sheetData sheetId="25366"/>
      <sheetData sheetId="25367"/>
      <sheetData sheetId="25368"/>
      <sheetData sheetId="25369"/>
      <sheetData sheetId="25370" refreshError="1"/>
      <sheetData sheetId="25371" refreshError="1"/>
      <sheetData sheetId="25372" refreshError="1"/>
      <sheetData sheetId="25373" refreshError="1"/>
      <sheetData sheetId="25374" refreshError="1"/>
      <sheetData sheetId="25375" refreshError="1"/>
      <sheetData sheetId="25376" refreshError="1"/>
      <sheetData sheetId="25377" refreshError="1"/>
      <sheetData sheetId="25378" refreshError="1"/>
      <sheetData sheetId="25379" refreshError="1"/>
      <sheetData sheetId="25380" refreshError="1"/>
      <sheetData sheetId="25381" refreshError="1"/>
      <sheetData sheetId="25382" refreshError="1"/>
      <sheetData sheetId="25383" refreshError="1"/>
      <sheetData sheetId="25384" refreshError="1"/>
      <sheetData sheetId="25385" refreshError="1"/>
      <sheetData sheetId="25386" refreshError="1"/>
      <sheetData sheetId="25387" refreshError="1"/>
      <sheetData sheetId="25388" refreshError="1"/>
      <sheetData sheetId="25389" refreshError="1"/>
      <sheetData sheetId="25390" refreshError="1"/>
      <sheetData sheetId="25391" refreshError="1"/>
      <sheetData sheetId="25392" refreshError="1"/>
      <sheetData sheetId="25393" refreshError="1"/>
      <sheetData sheetId="25394" refreshError="1"/>
      <sheetData sheetId="25395" refreshError="1"/>
      <sheetData sheetId="25396" refreshError="1"/>
      <sheetData sheetId="25397" refreshError="1"/>
      <sheetData sheetId="25398" refreshError="1"/>
      <sheetData sheetId="25399">
        <row r="9">
          <cell r="A9" t="str">
            <v>A</v>
          </cell>
        </row>
      </sheetData>
      <sheetData sheetId="25400"/>
      <sheetData sheetId="25401">
        <row r="9">
          <cell r="A9" t="str">
            <v>A</v>
          </cell>
        </row>
      </sheetData>
      <sheetData sheetId="25402">
        <row r="9">
          <cell r="A9" t="str">
            <v>A</v>
          </cell>
        </row>
      </sheetData>
      <sheetData sheetId="25403" refreshError="1"/>
      <sheetData sheetId="25404" refreshError="1"/>
      <sheetData sheetId="25405" refreshError="1"/>
      <sheetData sheetId="25406" refreshError="1"/>
      <sheetData sheetId="25407" refreshError="1"/>
      <sheetData sheetId="25408" refreshError="1"/>
      <sheetData sheetId="25409" refreshError="1"/>
      <sheetData sheetId="25410" refreshError="1"/>
      <sheetData sheetId="25411"/>
      <sheetData sheetId="25412">
        <row r="9">
          <cell r="A9" t="str">
            <v>A</v>
          </cell>
        </row>
      </sheetData>
      <sheetData sheetId="25413">
        <row r="9">
          <cell r="A9" t="str">
            <v>A</v>
          </cell>
        </row>
      </sheetData>
      <sheetData sheetId="25414">
        <row r="9">
          <cell r="A9" t="str">
            <v>A</v>
          </cell>
        </row>
      </sheetData>
      <sheetData sheetId="25415">
        <row r="9">
          <cell r="A9" t="str">
            <v>A</v>
          </cell>
        </row>
      </sheetData>
      <sheetData sheetId="25416">
        <row r="9">
          <cell r="A9" t="str">
            <v>A</v>
          </cell>
        </row>
      </sheetData>
      <sheetData sheetId="25417">
        <row r="9">
          <cell r="A9" t="str">
            <v>A</v>
          </cell>
        </row>
      </sheetData>
      <sheetData sheetId="25418">
        <row r="9">
          <cell r="A9" t="str">
            <v>A</v>
          </cell>
        </row>
      </sheetData>
      <sheetData sheetId="25419">
        <row r="9">
          <cell r="A9" t="str">
            <v>A</v>
          </cell>
        </row>
      </sheetData>
      <sheetData sheetId="25420">
        <row r="9">
          <cell r="A9" t="str">
            <v>A</v>
          </cell>
        </row>
      </sheetData>
      <sheetData sheetId="25421">
        <row r="9">
          <cell r="A9" t="str">
            <v>A</v>
          </cell>
        </row>
      </sheetData>
      <sheetData sheetId="25422">
        <row r="9">
          <cell r="A9" t="str">
            <v>A</v>
          </cell>
        </row>
      </sheetData>
      <sheetData sheetId="25423">
        <row r="9">
          <cell r="A9" t="str">
            <v>A</v>
          </cell>
        </row>
      </sheetData>
      <sheetData sheetId="25424">
        <row r="9">
          <cell r="A9" t="str">
            <v>A</v>
          </cell>
        </row>
      </sheetData>
      <sheetData sheetId="25425">
        <row r="9">
          <cell r="A9" t="str">
            <v>A</v>
          </cell>
        </row>
      </sheetData>
      <sheetData sheetId="25426">
        <row r="9">
          <cell r="A9" t="str">
            <v>A</v>
          </cell>
        </row>
      </sheetData>
      <sheetData sheetId="25427"/>
      <sheetData sheetId="25428"/>
      <sheetData sheetId="25429"/>
      <sheetData sheetId="25430"/>
      <sheetData sheetId="25431"/>
      <sheetData sheetId="25432"/>
      <sheetData sheetId="25433"/>
      <sheetData sheetId="25434">
        <row r="9">
          <cell r="A9" t="str">
            <v>A</v>
          </cell>
        </row>
      </sheetData>
      <sheetData sheetId="25435">
        <row r="9">
          <cell r="A9" t="str">
            <v>A</v>
          </cell>
        </row>
      </sheetData>
      <sheetData sheetId="25436"/>
      <sheetData sheetId="25437"/>
      <sheetData sheetId="25438"/>
      <sheetData sheetId="25439">
        <row r="9">
          <cell r="A9" t="str">
            <v>A</v>
          </cell>
        </row>
      </sheetData>
      <sheetData sheetId="25440">
        <row r="9">
          <cell r="A9" t="str">
            <v>A</v>
          </cell>
        </row>
      </sheetData>
      <sheetData sheetId="25441"/>
      <sheetData sheetId="25442"/>
      <sheetData sheetId="25443"/>
      <sheetData sheetId="25444">
        <row r="9">
          <cell r="A9" t="str">
            <v>A</v>
          </cell>
        </row>
      </sheetData>
      <sheetData sheetId="25445">
        <row r="9">
          <cell r="A9" t="str">
            <v>A</v>
          </cell>
        </row>
      </sheetData>
      <sheetData sheetId="25446">
        <row r="9">
          <cell r="A9" t="str">
            <v>A</v>
          </cell>
        </row>
      </sheetData>
      <sheetData sheetId="25447">
        <row r="9">
          <cell r="A9" t="str">
            <v>A</v>
          </cell>
        </row>
      </sheetData>
      <sheetData sheetId="25448"/>
      <sheetData sheetId="25449"/>
      <sheetData sheetId="25450"/>
      <sheetData sheetId="25451">
        <row r="9">
          <cell r="A9" t="str">
            <v>A</v>
          </cell>
        </row>
      </sheetData>
      <sheetData sheetId="25452"/>
      <sheetData sheetId="25453"/>
      <sheetData sheetId="25454"/>
      <sheetData sheetId="25455"/>
      <sheetData sheetId="25456"/>
      <sheetData sheetId="25457"/>
      <sheetData sheetId="25458"/>
      <sheetData sheetId="25459"/>
      <sheetData sheetId="25460"/>
      <sheetData sheetId="25461"/>
      <sheetData sheetId="25462"/>
      <sheetData sheetId="25463"/>
      <sheetData sheetId="25464"/>
      <sheetData sheetId="25465"/>
      <sheetData sheetId="25466"/>
      <sheetData sheetId="25467"/>
      <sheetData sheetId="25468"/>
      <sheetData sheetId="25469">
        <row r="9">
          <cell r="A9" t="str">
            <v>A</v>
          </cell>
        </row>
      </sheetData>
      <sheetData sheetId="25470"/>
      <sheetData sheetId="25471"/>
      <sheetData sheetId="25472"/>
      <sheetData sheetId="25473"/>
      <sheetData sheetId="25474"/>
      <sheetData sheetId="25475"/>
      <sheetData sheetId="25476" refreshError="1"/>
      <sheetData sheetId="25477"/>
      <sheetData sheetId="25478"/>
      <sheetData sheetId="25479"/>
      <sheetData sheetId="25480"/>
      <sheetData sheetId="25481"/>
      <sheetData sheetId="25482"/>
      <sheetData sheetId="25483"/>
      <sheetData sheetId="25484"/>
      <sheetData sheetId="25485"/>
      <sheetData sheetId="25486"/>
      <sheetData sheetId="25487"/>
      <sheetData sheetId="25488"/>
      <sheetData sheetId="25489"/>
      <sheetData sheetId="25490"/>
      <sheetData sheetId="25491"/>
      <sheetData sheetId="25492"/>
      <sheetData sheetId="25493"/>
      <sheetData sheetId="25494"/>
      <sheetData sheetId="25495"/>
      <sheetData sheetId="25496"/>
      <sheetData sheetId="25497"/>
      <sheetData sheetId="25498"/>
      <sheetData sheetId="25499"/>
      <sheetData sheetId="25500"/>
      <sheetData sheetId="25501"/>
      <sheetData sheetId="25502"/>
      <sheetData sheetId="25503"/>
      <sheetData sheetId="25504"/>
      <sheetData sheetId="25505"/>
      <sheetData sheetId="25506"/>
      <sheetData sheetId="25507"/>
      <sheetData sheetId="25508"/>
      <sheetData sheetId="25509"/>
      <sheetData sheetId="25510"/>
      <sheetData sheetId="25511"/>
      <sheetData sheetId="25512"/>
      <sheetData sheetId="25513"/>
      <sheetData sheetId="25514"/>
      <sheetData sheetId="25515"/>
      <sheetData sheetId="25516"/>
      <sheetData sheetId="25517"/>
      <sheetData sheetId="25518"/>
      <sheetData sheetId="25519"/>
      <sheetData sheetId="25520"/>
      <sheetData sheetId="25521"/>
      <sheetData sheetId="25522"/>
      <sheetData sheetId="25523"/>
      <sheetData sheetId="25524"/>
      <sheetData sheetId="25525"/>
      <sheetData sheetId="25526"/>
      <sheetData sheetId="25527"/>
      <sheetData sheetId="25528"/>
      <sheetData sheetId="25529"/>
      <sheetData sheetId="25530"/>
      <sheetData sheetId="25531"/>
      <sheetData sheetId="25532"/>
      <sheetData sheetId="25533"/>
      <sheetData sheetId="25534"/>
      <sheetData sheetId="25535"/>
      <sheetData sheetId="25536"/>
      <sheetData sheetId="25537"/>
      <sheetData sheetId="25538"/>
      <sheetData sheetId="25539"/>
      <sheetData sheetId="25540"/>
      <sheetData sheetId="25541"/>
      <sheetData sheetId="25542"/>
      <sheetData sheetId="25543"/>
      <sheetData sheetId="25544"/>
      <sheetData sheetId="25545"/>
      <sheetData sheetId="25546"/>
      <sheetData sheetId="25547"/>
      <sheetData sheetId="25548"/>
      <sheetData sheetId="25549"/>
      <sheetData sheetId="25550"/>
      <sheetData sheetId="25551"/>
      <sheetData sheetId="25552"/>
      <sheetData sheetId="25553"/>
      <sheetData sheetId="25554"/>
      <sheetData sheetId="25555"/>
      <sheetData sheetId="25556"/>
      <sheetData sheetId="25557"/>
      <sheetData sheetId="25558"/>
      <sheetData sheetId="25559"/>
      <sheetData sheetId="25560"/>
      <sheetData sheetId="25561"/>
      <sheetData sheetId="25562"/>
      <sheetData sheetId="25563"/>
      <sheetData sheetId="25564"/>
      <sheetData sheetId="25565"/>
      <sheetData sheetId="25566"/>
      <sheetData sheetId="25567"/>
      <sheetData sheetId="25568"/>
      <sheetData sheetId="25569"/>
      <sheetData sheetId="25570"/>
      <sheetData sheetId="25571"/>
      <sheetData sheetId="25572">
        <row r="9">
          <cell r="A9" t="str">
            <v>A</v>
          </cell>
        </row>
      </sheetData>
      <sheetData sheetId="25573"/>
      <sheetData sheetId="25574"/>
      <sheetData sheetId="25575" refreshError="1"/>
      <sheetData sheetId="25576"/>
      <sheetData sheetId="25577"/>
      <sheetData sheetId="25578"/>
      <sheetData sheetId="25579"/>
      <sheetData sheetId="25580"/>
      <sheetData sheetId="25581"/>
      <sheetData sheetId="25582"/>
      <sheetData sheetId="25583"/>
      <sheetData sheetId="25584"/>
      <sheetData sheetId="25585"/>
      <sheetData sheetId="25586"/>
      <sheetData sheetId="25587"/>
      <sheetData sheetId="25588"/>
      <sheetData sheetId="25589"/>
      <sheetData sheetId="25590"/>
      <sheetData sheetId="25591"/>
      <sheetData sheetId="25592"/>
      <sheetData sheetId="25593"/>
      <sheetData sheetId="25594"/>
      <sheetData sheetId="25595"/>
      <sheetData sheetId="25596"/>
      <sheetData sheetId="25597"/>
      <sheetData sheetId="25598"/>
      <sheetData sheetId="25599"/>
      <sheetData sheetId="25600"/>
      <sheetData sheetId="25601"/>
      <sheetData sheetId="25602"/>
      <sheetData sheetId="25603">
        <row r="9">
          <cell r="A9" t="str">
            <v>A</v>
          </cell>
        </row>
      </sheetData>
      <sheetData sheetId="25604"/>
      <sheetData sheetId="25605"/>
      <sheetData sheetId="25606"/>
      <sheetData sheetId="25607"/>
      <sheetData sheetId="25608"/>
      <sheetData sheetId="25609"/>
      <sheetData sheetId="25610"/>
      <sheetData sheetId="25611"/>
      <sheetData sheetId="25612"/>
      <sheetData sheetId="25613"/>
      <sheetData sheetId="25614"/>
      <sheetData sheetId="25615"/>
      <sheetData sheetId="25616"/>
      <sheetData sheetId="25617"/>
      <sheetData sheetId="25618"/>
      <sheetData sheetId="25619"/>
      <sheetData sheetId="25620"/>
      <sheetData sheetId="25621" refreshError="1"/>
      <sheetData sheetId="25622"/>
      <sheetData sheetId="25623">
        <row r="9">
          <cell r="A9" t="str">
            <v>A</v>
          </cell>
        </row>
      </sheetData>
      <sheetData sheetId="25624"/>
      <sheetData sheetId="25625"/>
      <sheetData sheetId="25626">
        <row r="9">
          <cell r="A9" t="str">
            <v>A</v>
          </cell>
        </row>
      </sheetData>
      <sheetData sheetId="25627"/>
      <sheetData sheetId="25628" refreshError="1"/>
      <sheetData sheetId="25629" refreshError="1"/>
      <sheetData sheetId="25630">
        <row r="9">
          <cell r="A9" t="str">
            <v>A</v>
          </cell>
        </row>
      </sheetData>
      <sheetData sheetId="25631"/>
      <sheetData sheetId="25632">
        <row r="9">
          <cell r="A9" t="str">
            <v>A</v>
          </cell>
        </row>
      </sheetData>
      <sheetData sheetId="25633"/>
      <sheetData sheetId="25634">
        <row r="9">
          <cell r="A9" t="str">
            <v>A</v>
          </cell>
        </row>
      </sheetData>
      <sheetData sheetId="25635">
        <row r="9">
          <cell r="A9" t="str">
            <v>A</v>
          </cell>
        </row>
      </sheetData>
      <sheetData sheetId="25636">
        <row r="9">
          <cell r="A9" t="str">
            <v>A</v>
          </cell>
        </row>
      </sheetData>
      <sheetData sheetId="25637">
        <row r="9">
          <cell r="A9" t="str">
            <v>A</v>
          </cell>
        </row>
      </sheetData>
      <sheetData sheetId="25638"/>
      <sheetData sheetId="25639">
        <row r="9">
          <cell r="A9" t="str">
            <v>A</v>
          </cell>
        </row>
      </sheetData>
      <sheetData sheetId="25640"/>
      <sheetData sheetId="25641" refreshError="1"/>
      <sheetData sheetId="25642">
        <row r="9">
          <cell r="A9" t="str">
            <v>A</v>
          </cell>
        </row>
      </sheetData>
      <sheetData sheetId="25643"/>
      <sheetData sheetId="25644"/>
      <sheetData sheetId="25645"/>
      <sheetData sheetId="25646"/>
      <sheetData sheetId="25647"/>
      <sheetData sheetId="25648">
        <row r="9">
          <cell r="A9" t="str">
            <v>A</v>
          </cell>
        </row>
      </sheetData>
      <sheetData sheetId="25649">
        <row r="9">
          <cell r="A9" t="str">
            <v>A</v>
          </cell>
        </row>
      </sheetData>
      <sheetData sheetId="25650">
        <row r="9">
          <cell r="A9" t="str">
            <v>A</v>
          </cell>
        </row>
      </sheetData>
      <sheetData sheetId="25651">
        <row r="9">
          <cell r="A9" t="str">
            <v>A</v>
          </cell>
        </row>
      </sheetData>
      <sheetData sheetId="25652">
        <row r="9">
          <cell r="A9" t="str">
            <v>A</v>
          </cell>
        </row>
      </sheetData>
      <sheetData sheetId="25653">
        <row r="9">
          <cell r="A9" t="str">
            <v>A</v>
          </cell>
        </row>
      </sheetData>
      <sheetData sheetId="25654"/>
      <sheetData sheetId="25655"/>
      <sheetData sheetId="25656">
        <row r="9">
          <cell r="A9" t="str">
            <v>A</v>
          </cell>
        </row>
      </sheetData>
      <sheetData sheetId="25657"/>
      <sheetData sheetId="25658"/>
      <sheetData sheetId="25659">
        <row r="9">
          <cell r="A9" t="str">
            <v>A</v>
          </cell>
        </row>
      </sheetData>
      <sheetData sheetId="25660"/>
      <sheetData sheetId="25661">
        <row r="9">
          <cell r="A9" t="str">
            <v>A</v>
          </cell>
        </row>
      </sheetData>
      <sheetData sheetId="25662"/>
      <sheetData sheetId="25663"/>
      <sheetData sheetId="25664">
        <row r="9">
          <cell r="A9" t="str">
            <v>A</v>
          </cell>
        </row>
      </sheetData>
      <sheetData sheetId="25665"/>
      <sheetData sheetId="25666"/>
      <sheetData sheetId="25667"/>
      <sheetData sheetId="25668"/>
      <sheetData sheetId="25669">
        <row r="9">
          <cell r="A9" t="str">
            <v>A</v>
          </cell>
        </row>
      </sheetData>
      <sheetData sheetId="25670"/>
      <sheetData sheetId="25671" refreshError="1"/>
      <sheetData sheetId="25672" refreshError="1"/>
      <sheetData sheetId="25673" refreshError="1"/>
      <sheetData sheetId="25674" refreshError="1"/>
      <sheetData sheetId="25675" refreshError="1"/>
      <sheetData sheetId="25676" refreshError="1"/>
      <sheetData sheetId="25677"/>
      <sheetData sheetId="25678"/>
      <sheetData sheetId="25679"/>
      <sheetData sheetId="25680"/>
      <sheetData sheetId="25681"/>
      <sheetData sheetId="25682"/>
      <sheetData sheetId="25683"/>
      <sheetData sheetId="25684"/>
      <sheetData sheetId="25685"/>
      <sheetData sheetId="25686"/>
      <sheetData sheetId="25687">
        <row r="9">
          <cell r="A9" t="str">
            <v>A</v>
          </cell>
        </row>
      </sheetData>
      <sheetData sheetId="25688"/>
      <sheetData sheetId="25689"/>
      <sheetData sheetId="25690"/>
      <sheetData sheetId="25691"/>
      <sheetData sheetId="25692"/>
      <sheetData sheetId="25693"/>
      <sheetData sheetId="25694">
        <row r="9">
          <cell r="A9" t="str">
            <v>A</v>
          </cell>
        </row>
      </sheetData>
      <sheetData sheetId="25695">
        <row r="9">
          <cell r="A9" t="str">
            <v>A</v>
          </cell>
        </row>
      </sheetData>
      <sheetData sheetId="25696"/>
      <sheetData sheetId="25697"/>
      <sheetData sheetId="25698"/>
      <sheetData sheetId="25699"/>
      <sheetData sheetId="25700"/>
      <sheetData sheetId="25701"/>
      <sheetData sheetId="25702"/>
      <sheetData sheetId="25703">
        <row r="9">
          <cell r="A9" t="str">
            <v>A</v>
          </cell>
        </row>
      </sheetData>
      <sheetData sheetId="25704"/>
      <sheetData sheetId="25705">
        <row r="9">
          <cell r="A9" t="str">
            <v>A</v>
          </cell>
        </row>
      </sheetData>
      <sheetData sheetId="25706">
        <row r="9">
          <cell r="A9" t="str">
            <v>A</v>
          </cell>
        </row>
      </sheetData>
      <sheetData sheetId="25707">
        <row r="9">
          <cell r="A9" t="str">
            <v>A</v>
          </cell>
        </row>
      </sheetData>
      <sheetData sheetId="25708"/>
      <sheetData sheetId="25709"/>
      <sheetData sheetId="25710">
        <row r="9">
          <cell r="A9" t="str">
            <v>A</v>
          </cell>
        </row>
      </sheetData>
      <sheetData sheetId="25711">
        <row r="9">
          <cell r="A9" t="str">
            <v>A</v>
          </cell>
        </row>
      </sheetData>
      <sheetData sheetId="25712">
        <row r="9">
          <cell r="A9" t="str">
            <v>A</v>
          </cell>
        </row>
      </sheetData>
      <sheetData sheetId="25713">
        <row r="9">
          <cell r="A9" t="str">
            <v>A</v>
          </cell>
        </row>
      </sheetData>
      <sheetData sheetId="25714"/>
      <sheetData sheetId="25715"/>
      <sheetData sheetId="25716"/>
      <sheetData sheetId="25717">
        <row r="9">
          <cell r="A9" t="str">
            <v>A</v>
          </cell>
        </row>
      </sheetData>
      <sheetData sheetId="25718">
        <row r="9">
          <cell r="A9" t="str">
            <v>A</v>
          </cell>
        </row>
      </sheetData>
      <sheetData sheetId="25719">
        <row r="9">
          <cell r="A9" t="str">
            <v>A</v>
          </cell>
        </row>
      </sheetData>
      <sheetData sheetId="25720"/>
      <sheetData sheetId="25721"/>
      <sheetData sheetId="25722"/>
      <sheetData sheetId="25723"/>
      <sheetData sheetId="25724">
        <row r="9">
          <cell r="A9" t="str">
            <v>A</v>
          </cell>
        </row>
      </sheetData>
      <sheetData sheetId="25725"/>
      <sheetData sheetId="25726" refreshError="1"/>
      <sheetData sheetId="25727"/>
      <sheetData sheetId="25728"/>
      <sheetData sheetId="25729"/>
      <sheetData sheetId="25730"/>
      <sheetData sheetId="25731"/>
      <sheetData sheetId="25732"/>
      <sheetData sheetId="25733"/>
      <sheetData sheetId="25734"/>
      <sheetData sheetId="25735"/>
      <sheetData sheetId="25736"/>
      <sheetData sheetId="25737" refreshError="1"/>
      <sheetData sheetId="25738" refreshError="1"/>
      <sheetData sheetId="25739"/>
      <sheetData sheetId="25740"/>
      <sheetData sheetId="25741"/>
      <sheetData sheetId="25742" refreshError="1"/>
      <sheetData sheetId="25743"/>
      <sheetData sheetId="25744"/>
      <sheetData sheetId="25745"/>
      <sheetData sheetId="25746"/>
      <sheetData sheetId="25747"/>
      <sheetData sheetId="25748"/>
      <sheetData sheetId="25749"/>
      <sheetData sheetId="25750"/>
      <sheetData sheetId="25751"/>
      <sheetData sheetId="25752"/>
      <sheetData sheetId="25753"/>
      <sheetData sheetId="25754"/>
      <sheetData sheetId="25755"/>
      <sheetData sheetId="25756"/>
      <sheetData sheetId="25757"/>
      <sheetData sheetId="25758"/>
      <sheetData sheetId="25759"/>
      <sheetData sheetId="25760"/>
      <sheetData sheetId="25761"/>
      <sheetData sheetId="25762"/>
      <sheetData sheetId="25763">
        <row r="9">
          <cell r="A9" t="str">
            <v>A</v>
          </cell>
        </row>
      </sheetData>
      <sheetData sheetId="25764" refreshError="1"/>
      <sheetData sheetId="25765" refreshError="1"/>
      <sheetData sheetId="25766" refreshError="1"/>
      <sheetData sheetId="25767" refreshError="1"/>
      <sheetData sheetId="25768" refreshError="1"/>
      <sheetData sheetId="25769" refreshError="1"/>
      <sheetData sheetId="25770" refreshError="1"/>
      <sheetData sheetId="25771" refreshError="1"/>
      <sheetData sheetId="25772" refreshError="1"/>
      <sheetData sheetId="25773" refreshError="1"/>
      <sheetData sheetId="25774" refreshError="1"/>
      <sheetData sheetId="25775" refreshError="1"/>
      <sheetData sheetId="25776" refreshError="1"/>
      <sheetData sheetId="25777" refreshError="1"/>
      <sheetData sheetId="25778" refreshError="1"/>
      <sheetData sheetId="25779" refreshError="1"/>
      <sheetData sheetId="25780" refreshError="1"/>
      <sheetData sheetId="25781" refreshError="1"/>
      <sheetData sheetId="25782" refreshError="1"/>
      <sheetData sheetId="25783" refreshError="1"/>
      <sheetData sheetId="25784" refreshError="1"/>
      <sheetData sheetId="25785" refreshError="1"/>
      <sheetData sheetId="25786" refreshError="1"/>
      <sheetData sheetId="25787" refreshError="1"/>
      <sheetData sheetId="25788" refreshError="1"/>
      <sheetData sheetId="25789" refreshError="1"/>
      <sheetData sheetId="25790" refreshError="1"/>
      <sheetData sheetId="25791" refreshError="1"/>
      <sheetData sheetId="25792" refreshError="1"/>
      <sheetData sheetId="25793" refreshError="1"/>
      <sheetData sheetId="25794" refreshError="1"/>
      <sheetData sheetId="25795" refreshError="1"/>
      <sheetData sheetId="25796" refreshError="1"/>
      <sheetData sheetId="25797" refreshError="1"/>
      <sheetData sheetId="25798" refreshError="1"/>
      <sheetData sheetId="25799" refreshError="1"/>
      <sheetData sheetId="25800" refreshError="1"/>
      <sheetData sheetId="25801" refreshError="1"/>
      <sheetData sheetId="25802" refreshError="1"/>
      <sheetData sheetId="25803" refreshError="1"/>
      <sheetData sheetId="25804" refreshError="1"/>
      <sheetData sheetId="25805" refreshError="1"/>
      <sheetData sheetId="25806" refreshError="1"/>
      <sheetData sheetId="25807" refreshError="1"/>
      <sheetData sheetId="25808" refreshError="1"/>
      <sheetData sheetId="25809" refreshError="1"/>
      <sheetData sheetId="25810" refreshError="1"/>
      <sheetData sheetId="25811" refreshError="1"/>
      <sheetData sheetId="25812" refreshError="1"/>
      <sheetData sheetId="25813" refreshError="1"/>
      <sheetData sheetId="25814" refreshError="1"/>
      <sheetData sheetId="25815" refreshError="1"/>
      <sheetData sheetId="25816" refreshError="1"/>
      <sheetData sheetId="25817" refreshError="1"/>
      <sheetData sheetId="25818" refreshError="1"/>
      <sheetData sheetId="25819" refreshError="1"/>
      <sheetData sheetId="25820" refreshError="1"/>
      <sheetData sheetId="25821" refreshError="1"/>
      <sheetData sheetId="25822" refreshError="1"/>
      <sheetData sheetId="25823" refreshError="1"/>
      <sheetData sheetId="25824" refreshError="1"/>
      <sheetData sheetId="25825" refreshError="1"/>
      <sheetData sheetId="25826" refreshError="1"/>
      <sheetData sheetId="25827" refreshError="1"/>
      <sheetData sheetId="25828" refreshError="1"/>
      <sheetData sheetId="25829" refreshError="1"/>
      <sheetData sheetId="25830" refreshError="1"/>
      <sheetData sheetId="25831" refreshError="1"/>
      <sheetData sheetId="25832" refreshError="1"/>
      <sheetData sheetId="25833" refreshError="1"/>
      <sheetData sheetId="25834" refreshError="1"/>
      <sheetData sheetId="25835" refreshError="1"/>
      <sheetData sheetId="25836" refreshError="1"/>
      <sheetData sheetId="25837">
        <row r="9">
          <cell r="A9" t="str">
            <v>A</v>
          </cell>
        </row>
      </sheetData>
      <sheetData sheetId="25838" refreshError="1"/>
      <sheetData sheetId="25839"/>
      <sheetData sheetId="25840"/>
      <sheetData sheetId="25841"/>
      <sheetData sheetId="25842"/>
      <sheetData sheetId="25843"/>
      <sheetData sheetId="25844"/>
      <sheetData sheetId="25845"/>
      <sheetData sheetId="25846"/>
      <sheetData sheetId="25847"/>
      <sheetData sheetId="25848"/>
      <sheetData sheetId="25849"/>
      <sheetData sheetId="25850"/>
      <sheetData sheetId="25851" refreshError="1"/>
      <sheetData sheetId="25852" refreshError="1"/>
      <sheetData sheetId="25853" refreshError="1"/>
      <sheetData sheetId="25854" refreshError="1"/>
      <sheetData sheetId="25855" refreshError="1"/>
      <sheetData sheetId="25856" refreshError="1"/>
      <sheetData sheetId="25857" refreshError="1"/>
      <sheetData sheetId="25858" refreshError="1"/>
      <sheetData sheetId="25859" refreshError="1"/>
      <sheetData sheetId="25860" refreshError="1"/>
      <sheetData sheetId="25861" refreshError="1"/>
      <sheetData sheetId="25862" refreshError="1"/>
      <sheetData sheetId="25863" refreshError="1"/>
      <sheetData sheetId="25864" refreshError="1"/>
      <sheetData sheetId="25865" refreshError="1"/>
      <sheetData sheetId="25866" refreshError="1"/>
      <sheetData sheetId="25867">
        <row r="9">
          <cell r="A9" t="str">
            <v>A</v>
          </cell>
        </row>
      </sheetData>
      <sheetData sheetId="25868">
        <row r="9">
          <cell r="A9" t="str">
            <v>A</v>
          </cell>
        </row>
      </sheetData>
      <sheetData sheetId="25869"/>
      <sheetData sheetId="25870"/>
      <sheetData sheetId="25871"/>
      <sheetData sheetId="25872"/>
      <sheetData sheetId="25873"/>
      <sheetData sheetId="25874"/>
      <sheetData sheetId="25875"/>
      <sheetData sheetId="25876">
        <row r="9">
          <cell r="A9" t="str">
            <v>A</v>
          </cell>
        </row>
      </sheetData>
      <sheetData sheetId="25877">
        <row r="9">
          <cell r="A9" t="str">
            <v>A</v>
          </cell>
        </row>
      </sheetData>
      <sheetData sheetId="25878">
        <row r="9">
          <cell r="A9" t="str">
            <v>A</v>
          </cell>
        </row>
      </sheetData>
      <sheetData sheetId="25879">
        <row r="9">
          <cell r="A9" t="str">
            <v>A</v>
          </cell>
        </row>
      </sheetData>
      <sheetData sheetId="25880">
        <row r="9">
          <cell r="A9" t="str">
            <v>A</v>
          </cell>
        </row>
      </sheetData>
      <sheetData sheetId="25881">
        <row r="9">
          <cell r="A9" t="str">
            <v>A</v>
          </cell>
        </row>
      </sheetData>
      <sheetData sheetId="25882"/>
      <sheetData sheetId="25883"/>
      <sheetData sheetId="25884"/>
      <sheetData sheetId="25885"/>
      <sheetData sheetId="25886">
        <row r="9">
          <cell r="A9" t="str">
            <v>A</v>
          </cell>
        </row>
      </sheetData>
      <sheetData sheetId="25887"/>
      <sheetData sheetId="25888"/>
      <sheetData sheetId="25889"/>
      <sheetData sheetId="25890"/>
      <sheetData sheetId="25891"/>
      <sheetData sheetId="25892">
        <row r="9">
          <cell r="A9" t="str">
            <v>A</v>
          </cell>
        </row>
      </sheetData>
      <sheetData sheetId="25893">
        <row r="9">
          <cell r="A9" t="str">
            <v>A</v>
          </cell>
        </row>
      </sheetData>
      <sheetData sheetId="25894">
        <row r="9">
          <cell r="A9" t="str">
            <v>A</v>
          </cell>
        </row>
      </sheetData>
      <sheetData sheetId="25895"/>
      <sheetData sheetId="25896"/>
      <sheetData sheetId="25897"/>
      <sheetData sheetId="25898"/>
      <sheetData sheetId="25899"/>
      <sheetData sheetId="25900"/>
      <sheetData sheetId="25901" refreshError="1"/>
      <sheetData sheetId="25902" refreshError="1"/>
      <sheetData sheetId="25903"/>
      <sheetData sheetId="25904"/>
      <sheetData sheetId="25905"/>
      <sheetData sheetId="25906"/>
      <sheetData sheetId="25907" refreshError="1"/>
      <sheetData sheetId="25908" refreshError="1"/>
      <sheetData sheetId="25909" refreshError="1"/>
      <sheetData sheetId="25910" refreshError="1"/>
      <sheetData sheetId="25911" refreshError="1"/>
      <sheetData sheetId="25912" refreshError="1"/>
      <sheetData sheetId="25913" refreshError="1"/>
      <sheetData sheetId="25914" refreshError="1"/>
      <sheetData sheetId="25915" refreshError="1"/>
      <sheetData sheetId="25916" refreshError="1"/>
      <sheetData sheetId="25917" refreshError="1"/>
      <sheetData sheetId="25918" refreshError="1"/>
      <sheetData sheetId="25919" refreshError="1"/>
      <sheetData sheetId="25920" refreshError="1"/>
      <sheetData sheetId="25921" refreshError="1"/>
      <sheetData sheetId="25922" refreshError="1"/>
      <sheetData sheetId="25923" refreshError="1"/>
      <sheetData sheetId="25924" refreshError="1"/>
      <sheetData sheetId="25925" refreshError="1"/>
      <sheetData sheetId="25926"/>
      <sheetData sheetId="25927">
        <row r="9">
          <cell r="A9" t="str">
            <v>A</v>
          </cell>
        </row>
      </sheetData>
      <sheetData sheetId="25928">
        <row r="9">
          <cell r="A9" t="str">
            <v>A</v>
          </cell>
        </row>
      </sheetData>
      <sheetData sheetId="25929">
        <row r="9">
          <cell r="A9" t="str">
            <v>A</v>
          </cell>
        </row>
      </sheetData>
      <sheetData sheetId="25930">
        <row r="9">
          <cell r="A9" t="str">
            <v>A</v>
          </cell>
        </row>
      </sheetData>
      <sheetData sheetId="25931">
        <row r="9">
          <cell r="A9" t="str">
            <v>A</v>
          </cell>
        </row>
      </sheetData>
      <sheetData sheetId="25932">
        <row r="9">
          <cell r="A9" t="str">
            <v>A</v>
          </cell>
        </row>
      </sheetData>
      <sheetData sheetId="25933">
        <row r="9">
          <cell r="A9" t="str">
            <v>A</v>
          </cell>
        </row>
      </sheetData>
      <sheetData sheetId="25934" refreshError="1"/>
      <sheetData sheetId="25935">
        <row r="9">
          <cell r="A9" t="str">
            <v>A</v>
          </cell>
        </row>
      </sheetData>
      <sheetData sheetId="25936">
        <row r="9">
          <cell r="A9" t="str">
            <v>A</v>
          </cell>
        </row>
      </sheetData>
      <sheetData sheetId="25937">
        <row r="9">
          <cell r="A9" t="str">
            <v>A</v>
          </cell>
        </row>
      </sheetData>
      <sheetData sheetId="25938">
        <row r="9">
          <cell r="A9" t="str">
            <v>A</v>
          </cell>
        </row>
      </sheetData>
      <sheetData sheetId="25939">
        <row r="9">
          <cell r="A9" t="str">
            <v>A</v>
          </cell>
        </row>
      </sheetData>
      <sheetData sheetId="25940">
        <row r="9">
          <cell r="A9" t="str">
            <v>A</v>
          </cell>
        </row>
      </sheetData>
      <sheetData sheetId="25941">
        <row r="9">
          <cell r="A9" t="str">
            <v>A</v>
          </cell>
        </row>
      </sheetData>
      <sheetData sheetId="25942"/>
      <sheetData sheetId="25943"/>
      <sheetData sheetId="25944"/>
      <sheetData sheetId="25945"/>
      <sheetData sheetId="25946"/>
      <sheetData sheetId="25947">
        <row r="9">
          <cell r="A9" t="str">
            <v>A</v>
          </cell>
        </row>
      </sheetData>
      <sheetData sheetId="25948">
        <row r="9">
          <cell r="A9" t="str">
            <v>A</v>
          </cell>
        </row>
      </sheetData>
      <sheetData sheetId="25949">
        <row r="9">
          <cell r="A9" t="str">
            <v>A</v>
          </cell>
        </row>
      </sheetData>
      <sheetData sheetId="25950">
        <row r="9">
          <cell r="A9" t="str">
            <v>A</v>
          </cell>
        </row>
      </sheetData>
      <sheetData sheetId="25951"/>
      <sheetData sheetId="25952" refreshError="1"/>
      <sheetData sheetId="25953" refreshError="1"/>
      <sheetData sheetId="25954"/>
      <sheetData sheetId="25955"/>
      <sheetData sheetId="25956"/>
      <sheetData sheetId="25957"/>
      <sheetData sheetId="25958"/>
      <sheetData sheetId="25959"/>
      <sheetData sheetId="25960"/>
      <sheetData sheetId="25961"/>
      <sheetData sheetId="25962"/>
      <sheetData sheetId="25963"/>
      <sheetData sheetId="25964"/>
      <sheetData sheetId="25965"/>
      <sheetData sheetId="25966"/>
      <sheetData sheetId="25967"/>
      <sheetData sheetId="25968">
        <row r="9">
          <cell r="A9" t="str">
            <v>A</v>
          </cell>
        </row>
      </sheetData>
      <sheetData sheetId="25969">
        <row r="9">
          <cell r="A9" t="str">
            <v>A</v>
          </cell>
        </row>
      </sheetData>
      <sheetData sheetId="25970">
        <row r="9">
          <cell r="A9" t="str">
            <v>A</v>
          </cell>
        </row>
      </sheetData>
      <sheetData sheetId="25971">
        <row r="9">
          <cell r="A9" t="str">
            <v>A</v>
          </cell>
        </row>
      </sheetData>
      <sheetData sheetId="25972"/>
      <sheetData sheetId="25973"/>
      <sheetData sheetId="25974"/>
      <sheetData sheetId="25975"/>
      <sheetData sheetId="25976"/>
      <sheetData sheetId="25977"/>
      <sheetData sheetId="25978">
        <row r="9">
          <cell r="A9" t="str">
            <v>A</v>
          </cell>
        </row>
      </sheetData>
      <sheetData sheetId="25979">
        <row r="9">
          <cell r="A9" t="str">
            <v>A</v>
          </cell>
        </row>
      </sheetData>
      <sheetData sheetId="25980">
        <row r="9">
          <cell r="A9" t="str">
            <v>A</v>
          </cell>
        </row>
      </sheetData>
      <sheetData sheetId="25981">
        <row r="9">
          <cell r="A9" t="str">
            <v>A</v>
          </cell>
        </row>
      </sheetData>
      <sheetData sheetId="25982">
        <row r="9">
          <cell r="A9" t="str">
            <v>A</v>
          </cell>
        </row>
      </sheetData>
      <sheetData sheetId="25983">
        <row r="9">
          <cell r="A9" t="str">
            <v>A</v>
          </cell>
        </row>
      </sheetData>
      <sheetData sheetId="25984">
        <row r="9">
          <cell r="A9" t="str">
            <v>A</v>
          </cell>
        </row>
      </sheetData>
      <sheetData sheetId="25985">
        <row r="9">
          <cell r="A9" t="str">
            <v>A</v>
          </cell>
        </row>
      </sheetData>
      <sheetData sheetId="25986">
        <row r="9">
          <cell r="A9" t="str">
            <v>A</v>
          </cell>
        </row>
      </sheetData>
      <sheetData sheetId="25987">
        <row r="9">
          <cell r="A9" t="str">
            <v>A</v>
          </cell>
        </row>
      </sheetData>
      <sheetData sheetId="25988">
        <row r="9">
          <cell r="A9" t="str">
            <v>A</v>
          </cell>
        </row>
      </sheetData>
      <sheetData sheetId="25989">
        <row r="9">
          <cell r="A9" t="str">
            <v>A</v>
          </cell>
        </row>
      </sheetData>
      <sheetData sheetId="25990">
        <row r="9">
          <cell r="A9" t="str">
            <v>A</v>
          </cell>
        </row>
      </sheetData>
      <sheetData sheetId="25991">
        <row r="9">
          <cell r="A9" t="str">
            <v>A</v>
          </cell>
        </row>
      </sheetData>
      <sheetData sheetId="25992">
        <row r="9">
          <cell r="A9" t="str">
            <v>A</v>
          </cell>
        </row>
      </sheetData>
      <sheetData sheetId="25993">
        <row r="9">
          <cell r="A9" t="str">
            <v>A</v>
          </cell>
        </row>
      </sheetData>
      <sheetData sheetId="25994">
        <row r="9">
          <cell r="A9" t="str">
            <v>A</v>
          </cell>
        </row>
      </sheetData>
      <sheetData sheetId="25995">
        <row r="9">
          <cell r="A9" t="str">
            <v>A</v>
          </cell>
        </row>
      </sheetData>
      <sheetData sheetId="25996">
        <row r="9">
          <cell r="A9" t="str">
            <v>A</v>
          </cell>
        </row>
      </sheetData>
      <sheetData sheetId="25997">
        <row r="9">
          <cell r="A9" t="str">
            <v>A</v>
          </cell>
        </row>
      </sheetData>
      <sheetData sheetId="25998">
        <row r="9">
          <cell r="A9" t="str">
            <v>A</v>
          </cell>
        </row>
      </sheetData>
      <sheetData sheetId="25999">
        <row r="9">
          <cell r="A9" t="str">
            <v>A</v>
          </cell>
        </row>
      </sheetData>
      <sheetData sheetId="26000">
        <row r="9">
          <cell r="A9" t="str">
            <v>A</v>
          </cell>
        </row>
      </sheetData>
      <sheetData sheetId="26001">
        <row r="9">
          <cell r="A9" t="str">
            <v>A</v>
          </cell>
        </row>
      </sheetData>
      <sheetData sheetId="26002"/>
      <sheetData sheetId="26003"/>
      <sheetData sheetId="26004"/>
      <sheetData sheetId="26005"/>
      <sheetData sheetId="26006"/>
      <sheetData sheetId="26007"/>
      <sheetData sheetId="26008"/>
      <sheetData sheetId="26009">
        <row r="9">
          <cell r="A9" t="str">
            <v>A</v>
          </cell>
        </row>
      </sheetData>
      <sheetData sheetId="26010">
        <row r="9">
          <cell r="A9" t="str">
            <v>A</v>
          </cell>
        </row>
      </sheetData>
      <sheetData sheetId="26011">
        <row r="9">
          <cell r="A9" t="str">
            <v>A</v>
          </cell>
        </row>
      </sheetData>
      <sheetData sheetId="26012">
        <row r="9">
          <cell r="A9" t="str">
            <v>A</v>
          </cell>
        </row>
      </sheetData>
      <sheetData sheetId="26013">
        <row r="9">
          <cell r="A9" t="str">
            <v>A</v>
          </cell>
        </row>
      </sheetData>
      <sheetData sheetId="26014">
        <row r="9">
          <cell r="A9" t="str">
            <v>A</v>
          </cell>
        </row>
      </sheetData>
      <sheetData sheetId="26015"/>
      <sheetData sheetId="26016"/>
      <sheetData sheetId="26017">
        <row r="9">
          <cell r="A9" t="str">
            <v>A</v>
          </cell>
        </row>
      </sheetData>
      <sheetData sheetId="26018">
        <row r="9">
          <cell r="A9" t="str">
            <v>A</v>
          </cell>
        </row>
      </sheetData>
      <sheetData sheetId="26019">
        <row r="9">
          <cell r="A9" t="str">
            <v>A</v>
          </cell>
        </row>
      </sheetData>
      <sheetData sheetId="26020">
        <row r="9">
          <cell r="A9" t="str">
            <v>A</v>
          </cell>
        </row>
      </sheetData>
      <sheetData sheetId="26021">
        <row r="9">
          <cell r="A9" t="str">
            <v>A</v>
          </cell>
        </row>
      </sheetData>
      <sheetData sheetId="26022">
        <row r="9">
          <cell r="A9" t="str">
            <v>A</v>
          </cell>
        </row>
      </sheetData>
      <sheetData sheetId="26023"/>
      <sheetData sheetId="26024"/>
      <sheetData sheetId="26025">
        <row r="9">
          <cell r="A9" t="str">
            <v>A</v>
          </cell>
        </row>
      </sheetData>
      <sheetData sheetId="26026" refreshError="1"/>
      <sheetData sheetId="26027">
        <row r="9">
          <cell r="A9" t="str">
            <v>A</v>
          </cell>
        </row>
      </sheetData>
      <sheetData sheetId="26028">
        <row r="9">
          <cell r="A9" t="str">
            <v>A</v>
          </cell>
        </row>
      </sheetData>
      <sheetData sheetId="26029">
        <row r="9">
          <cell r="A9" t="str">
            <v>A</v>
          </cell>
        </row>
      </sheetData>
      <sheetData sheetId="26030" refreshError="1"/>
      <sheetData sheetId="26031" refreshError="1"/>
      <sheetData sheetId="26032" refreshError="1"/>
      <sheetData sheetId="26033" refreshError="1"/>
      <sheetData sheetId="26034" refreshError="1"/>
      <sheetData sheetId="26035" refreshError="1"/>
      <sheetData sheetId="26036" refreshError="1"/>
      <sheetData sheetId="26037" refreshError="1"/>
      <sheetData sheetId="26038" refreshError="1"/>
      <sheetData sheetId="26039" refreshError="1"/>
      <sheetData sheetId="26040" refreshError="1"/>
      <sheetData sheetId="26041" refreshError="1"/>
      <sheetData sheetId="26042" refreshError="1"/>
      <sheetData sheetId="26043" refreshError="1"/>
      <sheetData sheetId="26044" refreshError="1"/>
      <sheetData sheetId="26045" refreshError="1"/>
      <sheetData sheetId="26046" refreshError="1"/>
      <sheetData sheetId="26047" refreshError="1"/>
      <sheetData sheetId="26048" refreshError="1"/>
      <sheetData sheetId="26049" refreshError="1"/>
      <sheetData sheetId="26050" refreshError="1"/>
      <sheetData sheetId="26051" refreshError="1"/>
      <sheetData sheetId="26052" refreshError="1"/>
      <sheetData sheetId="26053" refreshError="1"/>
      <sheetData sheetId="26054" refreshError="1"/>
      <sheetData sheetId="26055" refreshError="1"/>
      <sheetData sheetId="26056" refreshError="1"/>
      <sheetData sheetId="26057" refreshError="1"/>
      <sheetData sheetId="26058" refreshError="1"/>
      <sheetData sheetId="26059" refreshError="1"/>
      <sheetData sheetId="26060" refreshError="1"/>
      <sheetData sheetId="26061" refreshError="1"/>
      <sheetData sheetId="26062" refreshError="1"/>
      <sheetData sheetId="26063" refreshError="1"/>
      <sheetData sheetId="26064" refreshError="1"/>
      <sheetData sheetId="26065" refreshError="1"/>
      <sheetData sheetId="26066" refreshError="1"/>
      <sheetData sheetId="26067" refreshError="1"/>
      <sheetData sheetId="26068" refreshError="1"/>
      <sheetData sheetId="26069" refreshError="1"/>
      <sheetData sheetId="26070"/>
      <sheetData sheetId="26071"/>
      <sheetData sheetId="26072"/>
      <sheetData sheetId="26073"/>
      <sheetData sheetId="26074"/>
      <sheetData sheetId="26075"/>
      <sheetData sheetId="26076"/>
      <sheetData sheetId="26077"/>
      <sheetData sheetId="26078"/>
      <sheetData sheetId="26079"/>
      <sheetData sheetId="26080"/>
      <sheetData sheetId="26081"/>
      <sheetData sheetId="26082"/>
      <sheetData sheetId="26083"/>
      <sheetData sheetId="26084"/>
      <sheetData sheetId="26085"/>
      <sheetData sheetId="26086"/>
      <sheetData sheetId="26087"/>
      <sheetData sheetId="26088"/>
      <sheetData sheetId="26089"/>
      <sheetData sheetId="26090"/>
      <sheetData sheetId="26091"/>
      <sheetData sheetId="26092"/>
      <sheetData sheetId="26093"/>
      <sheetData sheetId="26094"/>
      <sheetData sheetId="26095"/>
      <sheetData sheetId="26096"/>
      <sheetData sheetId="26097"/>
      <sheetData sheetId="26098"/>
      <sheetData sheetId="26099"/>
      <sheetData sheetId="26100"/>
      <sheetData sheetId="26101"/>
      <sheetData sheetId="26102"/>
      <sheetData sheetId="26103"/>
      <sheetData sheetId="26104"/>
      <sheetData sheetId="26105"/>
      <sheetData sheetId="26106"/>
      <sheetData sheetId="26107"/>
      <sheetData sheetId="26108"/>
      <sheetData sheetId="26109"/>
      <sheetData sheetId="26110"/>
      <sheetData sheetId="26111"/>
      <sheetData sheetId="26112"/>
      <sheetData sheetId="26113"/>
      <sheetData sheetId="26114"/>
      <sheetData sheetId="26115"/>
      <sheetData sheetId="26116"/>
      <sheetData sheetId="26117"/>
      <sheetData sheetId="26118"/>
      <sheetData sheetId="26119"/>
      <sheetData sheetId="26120"/>
      <sheetData sheetId="26121"/>
      <sheetData sheetId="26122"/>
      <sheetData sheetId="26123"/>
      <sheetData sheetId="26124"/>
      <sheetData sheetId="26125"/>
      <sheetData sheetId="26126"/>
      <sheetData sheetId="26127"/>
      <sheetData sheetId="26128"/>
      <sheetData sheetId="26129"/>
      <sheetData sheetId="26130"/>
      <sheetData sheetId="26131"/>
      <sheetData sheetId="26132"/>
      <sheetData sheetId="26133"/>
      <sheetData sheetId="26134"/>
      <sheetData sheetId="26135"/>
      <sheetData sheetId="26136"/>
      <sheetData sheetId="26137"/>
      <sheetData sheetId="26138"/>
      <sheetData sheetId="26139"/>
      <sheetData sheetId="26140"/>
      <sheetData sheetId="26141"/>
      <sheetData sheetId="26142"/>
      <sheetData sheetId="26143"/>
      <sheetData sheetId="26144"/>
      <sheetData sheetId="26145"/>
      <sheetData sheetId="26146"/>
      <sheetData sheetId="26147"/>
      <sheetData sheetId="26148"/>
      <sheetData sheetId="26149"/>
      <sheetData sheetId="26150"/>
      <sheetData sheetId="26151"/>
      <sheetData sheetId="26152"/>
      <sheetData sheetId="26153"/>
      <sheetData sheetId="26154"/>
      <sheetData sheetId="26155"/>
      <sheetData sheetId="26156"/>
      <sheetData sheetId="26157"/>
      <sheetData sheetId="26158"/>
      <sheetData sheetId="26159"/>
      <sheetData sheetId="26160"/>
      <sheetData sheetId="26161"/>
      <sheetData sheetId="26162"/>
      <sheetData sheetId="26163"/>
      <sheetData sheetId="26164"/>
      <sheetData sheetId="26165"/>
      <sheetData sheetId="26166"/>
      <sheetData sheetId="26167"/>
      <sheetData sheetId="26168"/>
      <sheetData sheetId="26169"/>
      <sheetData sheetId="26170"/>
      <sheetData sheetId="26171"/>
      <sheetData sheetId="26172"/>
      <sheetData sheetId="26173"/>
      <sheetData sheetId="26174"/>
      <sheetData sheetId="26175"/>
      <sheetData sheetId="26176"/>
      <sheetData sheetId="26177"/>
      <sheetData sheetId="26178"/>
      <sheetData sheetId="26179"/>
      <sheetData sheetId="26180"/>
      <sheetData sheetId="26181"/>
      <sheetData sheetId="26182"/>
      <sheetData sheetId="26183"/>
      <sheetData sheetId="26184"/>
      <sheetData sheetId="26185"/>
      <sheetData sheetId="26186"/>
      <sheetData sheetId="26187"/>
      <sheetData sheetId="26188"/>
      <sheetData sheetId="26189"/>
      <sheetData sheetId="26190"/>
      <sheetData sheetId="26191"/>
      <sheetData sheetId="26192"/>
      <sheetData sheetId="26193"/>
      <sheetData sheetId="26194"/>
      <sheetData sheetId="26195"/>
      <sheetData sheetId="26196"/>
      <sheetData sheetId="26197"/>
      <sheetData sheetId="26198"/>
      <sheetData sheetId="26199"/>
      <sheetData sheetId="26200"/>
      <sheetData sheetId="26201"/>
      <sheetData sheetId="26202"/>
      <sheetData sheetId="26203"/>
      <sheetData sheetId="26204"/>
      <sheetData sheetId="26205"/>
      <sheetData sheetId="26206"/>
      <sheetData sheetId="26207"/>
      <sheetData sheetId="26208"/>
      <sheetData sheetId="26209"/>
      <sheetData sheetId="26210"/>
      <sheetData sheetId="26211"/>
      <sheetData sheetId="26212"/>
      <sheetData sheetId="26213"/>
      <sheetData sheetId="26214"/>
      <sheetData sheetId="26215"/>
      <sheetData sheetId="26216"/>
      <sheetData sheetId="26217"/>
      <sheetData sheetId="26218"/>
      <sheetData sheetId="26219"/>
      <sheetData sheetId="26220"/>
      <sheetData sheetId="26221"/>
      <sheetData sheetId="26222"/>
      <sheetData sheetId="26223"/>
      <sheetData sheetId="26224"/>
      <sheetData sheetId="26225"/>
      <sheetData sheetId="26226"/>
      <sheetData sheetId="26227"/>
      <sheetData sheetId="26228"/>
      <sheetData sheetId="26229"/>
      <sheetData sheetId="26230"/>
      <sheetData sheetId="26231"/>
      <sheetData sheetId="26232"/>
      <sheetData sheetId="26233"/>
      <sheetData sheetId="26234"/>
      <sheetData sheetId="26235"/>
      <sheetData sheetId="26236"/>
      <sheetData sheetId="26237"/>
      <sheetData sheetId="26238"/>
      <sheetData sheetId="26239"/>
      <sheetData sheetId="26240"/>
      <sheetData sheetId="26241"/>
      <sheetData sheetId="26242"/>
      <sheetData sheetId="26243" refreshError="1"/>
      <sheetData sheetId="26244" refreshError="1"/>
      <sheetData sheetId="26245" refreshError="1"/>
      <sheetData sheetId="26246" refreshError="1"/>
      <sheetData sheetId="26247" refreshError="1"/>
      <sheetData sheetId="26248" refreshError="1"/>
      <sheetData sheetId="26249" refreshError="1"/>
      <sheetData sheetId="26250" refreshError="1"/>
      <sheetData sheetId="26251" refreshError="1"/>
      <sheetData sheetId="26252" refreshError="1"/>
      <sheetData sheetId="26253" refreshError="1"/>
      <sheetData sheetId="26254" refreshError="1"/>
      <sheetData sheetId="26255" refreshError="1"/>
      <sheetData sheetId="26256" refreshError="1"/>
      <sheetData sheetId="26257" refreshError="1"/>
      <sheetData sheetId="26258" refreshError="1"/>
      <sheetData sheetId="26259"/>
      <sheetData sheetId="26260" refreshError="1"/>
      <sheetData sheetId="26261" refreshError="1"/>
      <sheetData sheetId="26262" refreshError="1"/>
      <sheetData sheetId="26263" refreshError="1"/>
      <sheetData sheetId="26264" refreshError="1"/>
      <sheetData sheetId="26265" refreshError="1"/>
      <sheetData sheetId="26266" refreshError="1"/>
      <sheetData sheetId="26267" refreshError="1"/>
      <sheetData sheetId="26268" refreshError="1"/>
      <sheetData sheetId="26269" refreshError="1"/>
      <sheetData sheetId="26270" refreshError="1"/>
      <sheetData sheetId="26271" refreshError="1"/>
      <sheetData sheetId="26272" refreshError="1"/>
      <sheetData sheetId="26273" refreshError="1"/>
      <sheetData sheetId="26274" refreshError="1"/>
      <sheetData sheetId="26275" refreshError="1"/>
      <sheetData sheetId="26276" refreshError="1"/>
      <sheetData sheetId="26277" refreshError="1"/>
      <sheetData sheetId="26278" refreshError="1"/>
      <sheetData sheetId="26279" refreshError="1"/>
      <sheetData sheetId="26280" refreshError="1"/>
      <sheetData sheetId="26281" refreshError="1"/>
      <sheetData sheetId="26282" refreshError="1"/>
      <sheetData sheetId="26283" refreshError="1"/>
      <sheetData sheetId="26284" refreshError="1"/>
      <sheetData sheetId="26285" refreshError="1"/>
      <sheetData sheetId="26286" refreshError="1"/>
      <sheetData sheetId="26287" refreshError="1"/>
      <sheetData sheetId="26288" refreshError="1"/>
      <sheetData sheetId="26289" refreshError="1"/>
      <sheetData sheetId="26290" refreshError="1"/>
      <sheetData sheetId="26291" refreshError="1"/>
      <sheetData sheetId="26292" refreshError="1"/>
      <sheetData sheetId="26293" refreshError="1"/>
      <sheetData sheetId="26294" refreshError="1"/>
      <sheetData sheetId="26295" refreshError="1"/>
      <sheetData sheetId="26296" refreshError="1"/>
      <sheetData sheetId="26297" refreshError="1"/>
      <sheetData sheetId="26298" refreshError="1"/>
      <sheetData sheetId="26299" refreshError="1"/>
      <sheetData sheetId="26300" refreshError="1"/>
      <sheetData sheetId="26301" refreshError="1"/>
      <sheetData sheetId="26302" refreshError="1"/>
      <sheetData sheetId="26303" refreshError="1"/>
      <sheetData sheetId="26304" refreshError="1"/>
      <sheetData sheetId="26305" refreshError="1"/>
      <sheetData sheetId="26306" refreshError="1"/>
      <sheetData sheetId="26307" refreshError="1"/>
      <sheetData sheetId="26308" refreshError="1"/>
      <sheetData sheetId="26309" refreshError="1"/>
      <sheetData sheetId="26310" refreshError="1"/>
      <sheetData sheetId="26311" refreshError="1"/>
      <sheetData sheetId="26312" refreshError="1"/>
      <sheetData sheetId="26313" refreshError="1"/>
      <sheetData sheetId="26314" refreshError="1"/>
      <sheetData sheetId="26315" refreshError="1"/>
      <sheetData sheetId="26316" refreshError="1"/>
      <sheetData sheetId="26317" refreshError="1"/>
      <sheetData sheetId="26318" refreshError="1"/>
      <sheetData sheetId="26319" refreshError="1"/>
      <sheetData sheetId="26320" refreshError="1"/>
      <sheetData sheetId="26321" refreshError="1"/>
      <sheetData sheetId="26322" refreshError="1"/>
      <sheetData sheetId="26323" refreshError="1"/>
      <sheetData sheetId="26324" refreshError="1"/>
      <sheetData sheetId="26325" refreshError="1"/>
      <sheetData sheetId="26326" refreshError="1"/>
      <sheetData sheetId="26327" refreshError="1"/>
      <sheetData sheetId="26328" refreshError="1"/>
      <sheetData sheetId="26329" refreshError="1"/>
      <sheetData sheetId="26330" refreshError="1"/>
      <sheetData sheetId="26331" refreshError="1"/>
      <sheetData sheetId="26332" refreshError="1"/>
      <sheetData sheetId="26333" refreshError="1"/>
      <sheetData sheetId="26334" refreshError="1"/>
      <sheetData sheetId="26335" refreshError="1"/>
      <sheetData sheetId="26336" refreshError="1"/>
      <sheetData sheetId="26337" refreshError="1"/>
      <sheetData sheetId="26338" refreshError="1"/>
      <sheetData sheetId="26339" refreshError="1"/>
      <sheetData sheetId="26340" refreshError="1"/>
      <sheetData sheetId="26341" refreshError="1"/>
      <sheetData sheetId="26342" refreshError="1"/>
      <sheetData sheetId="26343" refreshError="1"/>
      <sheetData sheetId="26344" refreshError="1"/>
      <sheetData sheetId="26345" refreshError="1"/>
      <sheetData sheetId="26346" refreshError="1"/>
      <sheetData sheetId="26347" refreshError="1"/>
      <sheetData sheetId="26348" refreshError="1"/>
      <sheetData sheetId="26349" refreshError="1"/>
      <sheetData sheetId="26350" refreshError="1"/>
      <sheetData sheetId="26351" refreshError="1"/>
      <sheetData sheetId="26352" refreshError="1"/>
      <sheetData sheetId="26353" refreshError="1"/>
      <sheetData sheetId="26354" refreshError="1"/>
      <sheetData sheetId="26355" refreshError="1"/>
      <sheetData sheetId="26356" refreshError="1"/>
      <sheetData sheetId="26357" refreshError="1"/>
      <sheetData sheetId="26358" refreshError="1"/>
      <sheetData sheetId="26359" refreshError="1"/>
      <sheetData sheetId="26360" refreshError="1"/>
      <sheetData sheetId="26361" refreshError="1"/>
      <sheetData sheetId="26362" refreshError="1"/>
      <sheetData sheetId="26363" refreshError="1"/>
      <sheetData sheetId="26364" refreshError="1"/>
      <sheetData sheetId="26365" refreshError="1"/>
      <sheetData sheetId="26366" refreshError="1"/>
      <sheetData sheetId="26367" refreshError="1"/>
      <sheetData sheetId="26368" refreshError="1"/>
      <sheetData sheetId="26369" refreshError="1"/>
      <sheetData sheetId="26370" refreshError="1"/>
      <sheetData sheetId="26371" refreshError="1"/>
      <sheetData sheetId="26372" refreshError="1"/>
      <sheetData sheetId="26373" refreshError="1"/>
      <sheetData sheetId="26374" refreshError="1"/>
      <sheetData sheetId="26375" refreshError="1"/>
      <sheetData sheetId="26376" refreshError="1"/>
      <sheetData sheetId="26377" refreshError="1"/>
      <sheetData sheetId="26378" refreshError="1"/>
      <sheetData sheetId="26379" refreshError="1"/>
      <sheetData sheetId="26380" refreshError="1"/>
      <sheetData sheetId="26381" refreshError="1"/>
      <sheetData sheetId="26382" refreshError="1"/>
      <sheetData sheetId="26383" refreshError="1"/>
      <sheetData sheetId="26384" refreshError="1"/>
      <sheetData sheetId="26385" refreshError="1"/>
      <sheetData sheetId="26386" refreshError="1"/>
      <sheetData sheetId="26387" refreshError="1"/>
      <sheetData sheetId="26388" refreshError="1"/>
      <sheetData sheetId="26389" refreshError="1"/>
      <sheetData sheetId="26390" refreshError="1"/>
      <sheetData sheetId="26391" refreshError="1"/>
      <sheetData sheetId="26392" refreshError="1"/>
      <sheetData sheetId="26393" refreshError="1"/>
      <sheetData sheetId="26394" refreshError="1"/>
      <sheetData sheetId="26395" refreshError="1"/>
      <sheetData sheetId="26396" refreshError="1"/>
      <sheetData sheetId="26397" refreshError="1"/>
      <sheetData sheetId="26398" refreshError="1"/>
      <sheetData sheetId="26399" refreshError="1"/>
      <sheetData sheetId="26400" refreshError="1"/>
      <sheetData sheetId="26401" refreshError="1"/>
      <sheetData sheetId="26402" refreshError="1"/>
      <sheetData sheetId="26403" refreshError="1"/>
      <sheetData sheetId="26404" refreshError="1"/>
      <sheetData sheetId="26405" refreshError="1"/>
      <sheetData sheetId="26406" refreshError="1"/>
      <sheetData sheetId="26407" refreshError="1"/>
      <sheetData sheetId="26408" refreshError="1"/>
      <sheetData sheetId="26409" refreshError="1"/>
      <sheetData sheetId="26410" refreshError="1"/>
      <sheetData sheetId="26411" refreshError="1"/>
      <sheetData sheetId="26412" refreshError="1"/>
      <sheetData sheetId="26413" refreshError="1"/>
      <sheetData sheetId="26414" refreshError="1"/>
      <sheetData sheetId="26415" refreshError="1"/>
      <sheetData sheetId="26416" refreshError="1"/>
      <sheetData sheetId="26417" refreshError="1"/>
      <sheetData sheetId="26418" refreshError="1"/>
      <sheetData sheetId="26419" refreshError="1"/>
      <sheetData sheetId="26420" refreshError="1"/>
      <sheetData sheetId="26421" refreshError="1"/>
      <sheetData sheetId="26422" refreshError="1"/>
      <sheetData sheetId="26423" refreshError="1"/>
      <sheetData sheetId="26424" refreshError="1"/>
      <sheetData sheetId="26425" refreshError="1"/>
      <sheetData sheetId="26426"/>
      <sheetData sheetId="26427"/>
      <sheetData sheetId="26428"/>
      <sheetData sheetId="26429" refreshError="1"/>
      <sheetData sheetId="26430" refreshError="1"/>
      <sheetData sheetId="26431" refreshError="1"/>
      <sheetData sheetId="26432" refreshError="1"/>
      <sheetData sheetId="26433" refreshError="1"/>
      <sheetData sheetId="26434" refreshError="1"/>
      <sheetData sheetId="26435" refreshError="1"/>
      <sheetData sheetId="26436" refreshError="1"/>
      <sheetData sheetId="26437" refreshError="1"/>
      <sheetData sheetId="26438" refreshError="1"/>
      <sheetData sheetId="26439" refreshError="1"/>
      <sheetData sheetId="26440" refreshError="1"/>
      <sheetData sheetId="26441" refreshError="1"/>
      <sheetData sheetId="26442" refreshError="1"/>
      <sheetData sheetId="26443" refreshError="1"/>
      <sheetData sheetId="26444" refreshError="1"/>
      <sheetData sheetId="26445" refreshError="1"/>
      <sheetData sheetId="26446" refreshError="1"/>
      <sheetData sheetId="26447" refreshError="1"/>
      <sheetData sheetId="26448" refreshError="1"/>
      <sheetData sheetId="26449" refreshError="1"/>
      <sheetData sheetId="26450" refreshError="1"/>
      <sheetData sheetId="26451" refreshError="1"/>
      <sheetData sheetId="26452" refreshError="1"/>
      <sheetData sheetId="26453" refreshError="1"/>
      <sheetData sheetId="26454" refreshError="1"/>
      <sheetData sheetId="26455" refreshError="1"/>
      <sheetData sheetId="26456" refreshError="1"/>
      <sheetData sheetId="26457" refreshError="1"/>
      <sheetData sheetId="26458" refreshError="1"/>
      <sheetData sheetId="26459" refreshError="1"/>
      <sheetData sheetId="26460" refreshError="1"/>
      <sheetData sheetId="26461" refreshError="1"/>
      <sheetData sheetId="26462" refreshError="1"/>
      <sheetData sheetId="26463" refreshError="1"/>
      <sheetData sheetId="26464" refreshError="1"/>
      <sheetData sheetId="26465" refreshError="1"/>
      <sheetData sheetId="26466" refreshError="1"/>
      <sheetData sheetId="26467" refreshError="1"/>
      <sheetData sheetId="26468" refreshError="1"/>
      <sheetData sheetId="26469" refreshError="1"/>
      <sheetData sheetId="26470" refreshError="1"/>
      <sheetData sheetId="26471" refreshError="1"/>
      <sheetData sheetId="26472" refreshError="1"/>
      <sheetData sheetId="26473" refreshError="1"/>
      <sheetData sheetId="26474" refreshError="1"/>
      <sheetData sheetId="26475" refreshError="1"/>
      <sheetData sheetId="26476" refreshError="1"/>
      <sheetData sheetId="26477" refreshError="1"/>
      <sheetData sheetId="26478" refreshError="1"/>
      <sheetData sheetId="26479" refreshError="1"/>
      <sheetData sheetId="26480" refreshError="1"/>
      <sheetData sheetId="26481" refreshError="1"/>
      <sheetData sheetId="26482" refreshError="1"/>
      <sheetData sheetId="26483" refreshError="1"/>
      <sheetData sheetId="26484" refreshError="1"/>
      <sheetData sheetId="26485" refreshError="1"/>
      <sheetData sheetId="26486" refreshError="1"/>
      <sheetData sheetId="26487" refreshError="1"/>
      <sheetData sheetId="26488" refreshError="1"/>
      <sheetData sheetId="26489" refreshError="1"/>
      <sheetData sheetId="26490" refreshError="1"/>
      <sheetData sheetId="26491" refreshError="1"/>
      <sheetData sheetId="26492" refreshError="1"/>
      <sheetData sheetId="26493" refreshError="1"/>
      <sheetData sheetId="26494" refreshError="1"/>
      <sheetData sheetId="26495" refreshError="1"/>
      <sheetData sheetId="26496" refreshError="1"/>
      <sheetData sheetId="26497" refreshError="1"/>
      <sheetData sheetId="26498" refreshError="1"/>
      <sheetData sheetId="26499" refreshError="1"/>
      <sheetData sheetId="26500" refreshError="1"/>
      <sheetData sheetId="26501" refreshError="1"/>
      <sheetData sheetId="26502" refreshError="1"/>
      <sheetData sheetId="26503" refreshError="1"/>
      <sheetData sheetId="26504" refreshError="1"/>
      <sheetData sheetId="26505" refreshError="1"/>
      <sheetData sheetId="26506" refreshError="1"/>
      <sheetData sheetId="26507" refreshError="1"/>
      <sheetData sheetId="26508" refreshError="1"/>
      <sheetData sheetId="26509" refreshError="1"/>
      <sheetData sheetId="26510" refreshError="1"/>
      <sheetData sheetId="26511" refreshError="1"/>
      <sheetData sheetId="26512" refreshError="1"/>
      <sheetData sheetId="26513" refreshError="1"/>
      <sheetData sheetId="26514" refreshError="1"/>
      <sheetData sheetId="26515" refreshError="1"/>
      <sheetData sheetId="26516" refreshError="1"/>
      <sheetData sheetId="26517" refreshError="1"/>
      <sheetData sheetId="26518" refreshError="1"/>
      <sheetData sheetId="26519" refreshError="1"/>
      <sheetData sheetId="26520" refreshError="1"/>
      <sheetData sheetId="26521" refreshError="1"/>
      <sheetData sheetId="26522" refreshError="1"/>
      <sheetData sheetId="26523" refreshError="1"/>
      <sheetData sheetId="26524" refreshError="1"/>
      <sheetData sheetId="26525" refreshError="1"/>
      <sheetData sheetId="26526" refreshError="1"/>
      <sheetData sheetId="26527" refreshError="1"/>
      <sheetData sheetId="26528" refreshError="1"/>
      <sheetData sheetId="26529" refreshError="1"/>
      <sheetData sheetId="26530" refreshError="1"/>
      <sheetData sheetId="26531" refreshError="1"/>
      <sheetData sheetId="26532" refreshError="1"/>
      <sheetData sheetId="26533" refreshError="1"/>
      <sheetData sheetId="26534" refreshError="1"/>
      <sheetData sheetId="26535" refreshError="1"/>
      <sheetData sheetId="26536" refreshError="1"/>
      <sheetData sheetId="26537" refreshError="1"/>
      <sheetData sheetId="26538" refreshError="1"/>
      <sheetData sheetId="26539" refreshError="1"/>
      <sheetData sheetId="26540" refreshError="1"/>
      <sheetData sheetId="26541" refreshError="1"/>
      <sheetData sheetId="26542" refreshError="1"/>
      <sheetData sheetId="26543" refreshError="1"/>
      <sheetData sheetId="26544" refreshError="1"/>
      <sheetData sheetId="26545" refreshError="1"/>
      <sheetData sheetId="26546" refreshError="1"/>
      <sheetData sheetId="26547" refreshError="1"/>
      <sheetData sheetId="26548" refreshError="1"/>
      <sheetData sheetId="26549" refreshError="1"/>
      <sheetData sheetId="26550" refreshError="1"/>
      <sheetData sheetId="26551" refreshError="1"/>
      <sheetData sheetId="26552" refreshError="1"/>
      <sheetData sheetId="26553" refreshError="1"/>
      <sheetData sheetId="26554" refreshError="1"/>
      <sheetData sheetId="26555" refreshError="1"/>
      <sheetData sheetId="26556" refreshError="1"/>
      <sheetData sheetId="26557" refreshError="1"/>
      <sheetData sheetId="26558" refreshError="1"/>
      <sheetData sheetId="26559" refreshError="1"/>
      <sheetData sheetId="26560" refreshError="1"/>
      <sheetData sheetId="26561" refreshError="1"/>
      <sheetData sheetId="26562" refreshError="1"/>
      <sheetData sheetId="26563" refreshError="1"/>
      <sheetData sheetId="26564" refreshError="1"/>
      <sheetData sheetId="26565" refreshError="1"/>
      <sheetData sheetId="26566" refreshError="1"/>
      <sheetData sheetId="26567" refreshError="1"/>
      <sheetData sheetId="26568" refreshError="1"/>
      <sheetData sheetId="26569" refreshError="1"/>
      <sheetData sheetId="26570" refreshError="1"/>
      <sheetData sheetId="26571" refreshError="1"/>
      <sheetData sheetId="26572" refreshError="1"/>
      <sheetData sheetId="26573" refreshError="1"/>
      <sheetData sheetId="26574" refreshError="1"/>
      <sheetData sheetId="26575" refreshError="1"/>
      <sheetData sheetId="26576" refreshError="1"/>
      <sheetData sheetId="26577" refreshError="1"/>
      <sheetData sheetId="26578" refreshError="1"/>
      <sheetData sheetId="26579" refreshError="1"/>
      <sheetData sheetId="26580" refreshError="1"/>
      <sheetData sheetId="26581" refreshError="1"/>
      <sheetData sheetId="26582" refreshError="1"/>
      <sheetData sheetId="26583" refreshError="1"/>
      <sheetData sheetId="26584" refreshError="1"/>
      <sheetData sheetId="26585" refreshError="1"/>
      <sheetData sheetId="26586" refreshError="1"/>
      <sheetData sheetId="26587" refreshError="1"/>
      <sheetData sheetId="26588" refreshError="1"/>
      <sheetData sheetId="26589" refreshError="1"/>
      <sheetData sheetId="26590" refreshError="1"/>
      <sheetData sheetId="26591" refreshError="1"/>
      <sheetData sheetId="26592" refreshError="1"/>
      <sheetData sheetId="26593" refreshError="1"/>
      <sheetData sheetId="26594" refreshError="1"/>
      <sheetData sheetId="26595" refreshError="1"/>
      <sheetData sheetId="26596" refreshError="1"/>
      <sheetData sheetId="26597" refreshError="1"/>
      <sheetData sheetId="26598" refreshError="1"/>
      <sheetData sheetId="26599" refreshError="1"/>
      <sheetData sheetId="26600" refreshError="1"/>
      <sheetData sheetId="26601" refreshError="1"/>
      <sheetData sheetId="26602" refreshError="1"/>
      <sheetData sheetId="26603" refreshError="1"/>
      <sheetData sheetId="26604" refreshError="1"/>
      <sheetData sheetId="26605" refreshError="1"/>
      <sheetData sheetId="26606" refreshError="1"/>
      <sheetData sheetId="26607" refreshError="1"/>
      <sheetData sheetId="26608" refreshError="1"/>
      <sheetData sheetId="26609" refreshError="1"/>
      <sheetData sheetId="26610" refreshError="1"/>
      <sheetData sheetId="26611" refreshError="1"/>
      <sheetData sheetId="26612" refreshError="1"/>
      <sheetData sheetId="26613" refreshError="1"/>
      <sheetData sheetId="26614" refreshError="1"/>
      <sheetData sheetId="26615" refreshError="1"/>
      <sheetData sheetId="26616" refreshError="1"/>
      <sheetData sheetId="26617" refreshError="1"/>
      <sheetData sheetId="26618" refreshError="1"/>
      <sheetData sheetId="26619" refreshError="1"/>
      <sheetData sheetId="26620" refreshError="1"/>
      <sheetData sheetId="26621" refreshError="1"/>
      <sheetData sheetId="26622" refreshError="1"/>
      <sheetData sheetId="26623" refreshError="1"/>
      <sheetData sheetId="26624" refreshError="1"/>
      <sheetData sheetId="26625" refreshError="1"/>
      <sheetData sheetId="26626" refreshError="1"/>
      <sheetData sheetId="26627" refreshError="1"/>
      <sheetData sheetId="26628" refreshError="1"/>
      <sheetData sheetId="26629" refreshError="1"/>
      <sheetData sheetId="26630" refreshError="1"/>
      <sheetData sheetId="26631" refreshError="1"/>
      <sheetData sheetId="26632" refreshError="1"/>
      <sheetData sheetId="26633" refreshError="1"/>
      <sheetData sheetId="26634" refreshError="1"/>
      <sheetData sheetId="26635" refreshError="1"/>
      <sheetData sheetId="26636" refreshError="1"/>
      <sheetData sheetId="26637" refreshError="1"/>
      <sheetData sheetId="26638" refreshError="1"/>
      <sheetData sheetId="26639" refreshError="1"/>
      <sheetData sheetId="26640" refreshError="1"/>
      <sheetData sheetId="26641" refreshError="1"/>
      <sheetData sheetId="26642" refreshError="1"/>
      <sheetData sheetId="26643" refreshError="1"/>
      <sheetData sheetId="26644" refreshError="1"/>
      <sheetData sheetId="26645" refreshError="1"/>
      <sheetData sheetId="26646" refreshError="1"/>
      <sheetData sheetId="26647" refreshError="1"/>
      <sheetData sheetId="26648" refreshError="1"/>
      <sheetData sheetId="26649" refreshError="1"/>
      <sheetData sheetId="26650" refreshError="1"/>
      <sheetData sheetId="26651" refreshError="1"/>
      <sheetData sheetId="26652" refreshError="1"/>
      <sheetData sheetId="26653" refreshError="1"/>
      <sheetData sheetId="26654" refreshError="1"/>
      <sheetData sheetId="26655" refreshError="1"/>
      <sheetData sheetId="26656" refreshError="1"/>
      <sheetData sheetId="26657" refreshError="1"/>
      <sheetData sheetId="26658" refreshError="1"/>
      <sheetData sheetId="26659" refreshError="1"/>
      <sheetData sheetId="26660" refreshError="1"/>
      <sheetData sheetId="26661" refreshError="1"/>
      <sheetData sheetId="26662" refreshError="1"/>
      <sheetData sheetId="26663" refreshError="1"/>
      <sheetData sheetId="26664" refreshError="1"/>
      <sheetData sheetId="26665" refreshError="1"/>
      <sheetData sheetId="26666" refreshError="1"/>
      <sheetData sheetId="26667" refreshError="1"/>
      <sheetData sheetId="26668" refreshError="1"/>
      <sheetData sheetId="26669" refreshError="1"/>
      <sheetData sheetId="26670" refreshError="1"/>
      <sheetData sheetId="26671" refreshError="1"/>
      <sheetData sheetId="26672" refreshError="1"/>
      <sheetData sheetId="26673" refreshError="1"/>
      <sheetData sheetId="26674" refreshError="1"/>
      <sheetData sheetId="26675" refreshError="1"/>
      <sheetData sheetId="26676" refreshError="1"/>
      <sheetData sheetId="26677" refreshError="1"/>
      <sheetData sheetId="26678" refreshError="1"/>
      <sheetData sheetId="26679" refreshError="1"/>
      <sheetData sheetId="26680" refreshError="1"/>
      <sheetData sheetId="26681" refreshError="1"/>
      <sheetData sheetId="26682" refreshError="1"/>
      <sheetData sheetId="26683" refreshError="1"/>
      <sheetData sheetId="26684" refreshError="1"/>
      <sheetData sheetId="26685" refreshError="1"/>
      <sheetData sheetId="26686" refreshError="1"/>
      <sheetData sheetId="26687" refreshError="1"/>
      <sheetData sheetId="26688" refreshError="1"/>
      <sheetData sheetId="26689" refreshError="1"/>
      <sheetData sheetId="26690" refreshError="1"/>
      <sheetData sheetId="26691" refreshError="1"/>
      <sheetData sheetId="26692" refreshError="1"/>
      <sheetData sheetId="26693" refreshError="1"/>
      <sheetData sheetId="26694" refreshError="1"/>
      <sheetData sheetId="26695" refreshError="1"/>
      <sheetData sheetId="26696" refreshError="1"/>
      <sheetData sheetId="26697" refreshError="1"/>
      <sheetData sheetId="26698" refreshError="1"/>
      <sheetData sheetId="26699" refreshError="1"/>
      <sheetData sheetId="26700" refreshError="1"/>
      <sheetData sheetId="26701" refreshError="1"/>
      <sheetData sheetId="26702" refreshError="1"/>
      <sheetData sheetId="26703" refreshError="1"/>
      <sheetData sheetId="26704" refreshError="1"/>
      <sheetData sheetId="26705" refreshError="1"/>
      <sheetData sheetId="26706" refreshError="1"/>
      <sheetData sheetId="26707" refreshError="1"/>
      <sheetData sheetId="26708" refreshError="1"/>
      <sheetData sheetId="26709" refreshError="1"/>
      <sheetData sheetId="26710" refreshError="1"/>
      <sheetData sheetId="26711" refreshError="1"/>
      <sheetData sheetId="26712" refreshError="1"/>
      <sheetData sheetId="26713" refreshError="1"/>
      <sheetData sheetId="26714" refreshError="1"/>
      <sheetData sheetId="26715" refreshError="1"/>
      <sheetData sheetId="26716" refreshError="1"/>
      <sheetData sheetId="26717" refreshError="1"/>
      <sheetData sheetId="26718" refreshError="1"/>
      <sheetData sheetId="26719" refreshError="1"/>
      <sheetData sheetId="26720" refreshError="1"/>
      <sheetData sheetId="26721" refreshError="1"/>
      <sheetData sheetId="26722" refreshError="1"/>
      <sheetData sheetId="26723" refreshError="1"/>
      <sheetData sheetId="26724" refreshError="1"/>
      <sheetData sheetId="26725" refreshError="1"/>
      <sheetData sheetId="26726" refreshError="1"/>
      <sheetData sheetId="26727" refreshError="1"/>
      <sheetData sheetId="26728" refreshError="1"/>
      <sheetData sheetId="26729" refreshError="1"/>
      <sheetData sheetId="26730" refreshError="1"/>
      <sheetData sheetId="26731" refreshError="1"/>
      <sheetData sheetId="26732" refreshError="1"/>
      <sheetData sheetId="26733" refreshError="1"/>
      <sheetData sheetId="26734" refreshError="1"/>
      <sheetData sheetId="26735" refreshError="1"/>
      <sheetData sheetId="26736" refreshError="1"/>
      <sheetData sheetId="26737" refreshError="1"/>
      <sheetData sheetId="26738" refreshError="1"/>
      <sheetData sheetId="26739" refreshError="1"/>
      <sheetData sheetId="26740" refreshError="1"/>
      <sheetData sheetId="26741" refreshError="1"/>
      <sheetData sheetId="26742" refreshError="1"/>
      <sheetData sheetId="26743" refreshError="1"/>
      <sheetData sheetId="26744" refreshError="1"/>
      <sheetData sheetId="26745" refreshError="1"/>
      <sheetData sheetId="26746" refreshError="1"/>
      <sheetData sheetId="26747" refreshError="1"/>
      <sheetData sheetId="26748" refreshError="1"/>
      <sheetData sheetId="26749" refreshError="1"/>
      <sheetData sheetId="26750" refreshError="1"/>
      <sheetData sheetId="26751" refreshError="1"/>
      <sheetData sheetId="26752" refreshError="1"/>
      <sheetData sheetId="26753" refreshError="1"/>
      <sheetData sheetId="26754" refreshError="1"/>
      <sheetData sheetId="26755" refreshError="1"/>
      <sheetData sheetId="26756" refreshError="1"/>
      <sheetData sheetId="26757" refreshError="1"/>
      <sheetData sheetId="26758" refreshError="1"/>
      <sheetData sheetId="26759" refreshError="1"/>
      <sheetData sheetId="26760" refreshError="1"/>
      <sheetData sheetId="26761" refreshError="1"/>
      <sheetData sheetId="26762" refreshError="1"/>
      <sheetData sheetId="26763" refreshError="1"/>
      <sheetData sheetId="26764" refreshError="1"/>
      <sheetData sheetId="26765" refreshError="1"/>
      <sheetData sheetId="26766" refreshError="1"/>
      <sheetData sheetId="26767" refreshError="1"/>
      <sheetData sheetId="26768" refreshError="1"/>
      <sheetData sheetId="26769" refreshError="1"/>
      <sheetData sheetId="26770" refreshError="1"/>
      <sheetData sheetId="26771" refreshError="1"/>
      <sheetData sheetId="26772" refreshError="1"/>
      <sheetData sheetId="26773" refreshError="1"/>
      <sheetData sheetId="26774" refreshError="1"/>
      <sheetData sheetId="26775" refreshError="1"/>
      <sheetData sheetId="26776" refreshError="1"/>
      <sheetData sheetId="26777" refreshError="1"/>
      <sheetData sheetId="26778" refreshError="1"/>
      <sheetData sheetId="26779" refreshError="1"/>
      <sheetData sheetId="26780" refreshError="1"/>
      <sheetData sheetId="26781" refreshError="1"/>
      <sheetData sheetId="26782" refreshError="1"/>
      <sheetData sheetId="26783" refreshError="1"/>
      <sheetData sheetId="26784" refreshError="1"/>
      <sheetData sheetId="26785" refreshError="1"/>
      <sheetData sheetId="26786" refreshError="1"/>
      <sheetData sheetId="26787" refreshError="1"/>
      <sheetData sheetId="26788" refreshError="1"/>
      <sheetData sheetId="26789" refreshError="1"/>
      <sheetData sheetId="26790" refreshError="1"/>
      <sheetData sheetId="26791" refreshError="1"/>
      <sheetData sheetId="26792" refreshError="1"/>
      <sheetData sheetId="26793" refreshError="1"/>
      <sheetData sheetId="26794" refreshError="1"/>
      <sheetData sheetId="26795" refreshError="1"/>
      <sheetData sheetId="26796" refreshError="1"/>
      <sheetData sheetId="26797" refreshError="1"/>
      <sheetData sheetId="26798" refreshError="1"/>
      <sheetData sheetId="26799" refreshError="1"/>
      <sheetData sheetId="26800" refreshError="1"/>
      <sheetData sheetId="26801" refreshError="1"/>
      <sheetData sheetId="26802" refreshError="1"/>
      <sheetData sheetId="26803" refreshError="1"/>
      <sheetData sheetId="26804" refreshError="1"/>
      <sheetData sheetId="26805" refreshError="1"/>
      <sheetData sheetId="26806" refreshError="1"/>
      <sheetData sheetId="26807" refreshError="1"/>
      <sheetData sheetId="26808" refreshError="1"/>
      <sheetData sheetId="26809" refreshError="1"/>
      <sheetData sheetId="26810" refreshError="1"/>
      <sheetData sheetId="26811" refreshError="1"/>
      <sheetData sheetId="26812" refreshError="1"/>
      <sheetData sheetId="26813" refreshError="1"/>
      <sheetData sheetId="26814" refreshError="1"/>
      <sheetData sheetId="26815" refreshError="1"/>
      <sheetData sheetId="26816" refreshError="1"/>
      <sheetData sheetId="26817" refreshError="1"/>
      <sheetData sheetId="26818" refreshError="1"/>
      <sheetData sheetId="26819" refreshError="1"/>
      <sheetData sheetId="26820" refreshError="1"/>
      <sheetData sheetId="26821" refreshError="1"/>
      <sheetData sheetId="26822" refreshError="1"/>
      <sheetData sheetId="26823" refreshError="1"/>
      <sheetData sheetId="26824" refreshError="1"/>
      <sheetData sheetId="26825" refreshError="1"/>
      <sheetData sheetId="26826" refreshError="1"/>
      <sheetData sheetId="26827" refreshError="1"/>
      <sheetData sheetId="26828" refreshError="1"/>
      <sheetData sheetId="26829" refreshError="1"/>
      <sheetData sheetId="26830" refreshError="1"/>
      <sheetData sheetId="26831" refreshError="1"/>
      <sheetData sheetId="26832" refreshError="1"/>
      <sheetData sheetId="26833" refreshError="1"/>
      <sheetData sheetId="26834" refreshError="1"/>
      <sheetData sheetId="26835" refreshError="1"/>
      <sheetData sheetId="26836" refreshError="1"/>
      <sheetData sheetId="26837" refreshError="1"/>
      <sheetData sheetId="26838" refreshError="1"/>
      <sheetData sheetId="26839" refreshError="1"/>
      <sheetData sheetId="26840" refreshError="1"/>
      <sheetData sheetId="26841" refreshError="1"/>
      <sheetData sheetId="26842" refreshError="1"/>
      <sheetData sheetId="26843" refreshError="1"/>
      <sheetData sheetId="26844" refreshError="1"/>
      <sheetData sheetId="26845" refreshError="1"/>
      <sheetData sheetId="26846" refreshError="1"/>
      <sheetData sheetId="26847" refreshError="1"/>
      <sheetData sheetId="26848" refreshError="1"/>
      <sheetData sheetId="26849" refreshError="1"/>
      <sheetData sheetId="26850" refreshError="1"/>
      <sheetData sheetId="26851" refreshError="1"/>
      <sheetData sheetId="26852" refreshError="1"/>
      <sheetData sheetId="26853" refreshError="1"/>
      <sheetData sheetId="26854" refreshError="1"/>
      <sheetData sheetId="26855" refreshError="1"/>
      <sheetData sheetId="26856" refreshError="1"/>
      <sheetData sheetId="26857" refreshError="1"/>
      <sheetData sheetId="26858" refreshError="1"/>
      <sheetData sheetId="26859" refreshError="1"/>
      <sheetData sheetId="26860" refreshError="1"/>
      <sheetData sheetId="26861" refreshError="1"/>
      <sheetData sheetId="26862" refreshError="1"/>
      <sheetData sheetId="26863" refreshError="1"/>
      <sheetData sheetId="26864" refreshError="1"/>
      <sheetData sheetId="26865" refreshError="1"/>
      <sheetData sheetId="26866" refreshError="1"/>
      <sheetData sheetId="26867" refreshError="1"/>
      <sheetData sheetId="26868" refreshError="1"/>
      <sheetData sheetId="26869" refreshError="1"/>
      <sheetData sheetId="26870" refreshError="1"/>
      <sheetData sheetId="26871" refreshError="1"/>
      <sheetData sheetId="26872" refreshError="1"/>
      <sheetData sheetId="26873" refreshError="1"/>
      <sheetData sheetId="26874" refreshError="1"/>
      <sheetData sheetId="26875" refreshError="1"/>
      <sheetData sheetId="26876" refreshError="1"/>
      <sheetData sheetId="26877" refreshError="1"/>
      <sheetData sheetId="26878" refreshError="1"/>
      <sheetData sheetId="26879" refreshError="1"/>
      <sheetData sheetId="26880" refreshError="1"/>
      <sheetData sheetId="26881" refreshError="1"/>
      <sheetData sheetId="26882" refreshError="1"/>
      <sheetData sheetId="26883" refreshError="1"/>
      <sheetData sheetId="26884" refreshError="1"/>
      <sheetData sheetId="26885" refreshError="1"/>
      <sheetData sheetId="26886" refreshError="1"/>
      <sheetData sheetId="26887" refreshError="1"/>
      <sheetData sheetId="26888" refreshError="1"/>
      <sheetData sheetId="26889" refreshError="1"/>
      <sheetData sheetId="26890" refreshError="1"/>
      <sheetData sheetId="26891" refreshError="1"/>
      <sheetData sheetId="26892" refreshError="1"/>
      <sheetData sheetId="26893" refreshError="1"/>
      <sheetData sheetId="26894" refreshError="1"/>
      <sheetData sheetId="26895" refreshError="1"/>
      <sheetData sheetId="26896" refreshError="1"/>
      <sheetData sheetId="26897" refreshError="1"/>
      <sheetData sheetId="26898" refreshError="1"/>
      <sheetData sheetId="26899" refreshError="1"/>
      <sheetData sheetId="26900" refreshError="1"/>
      <sheetData sheetId="26901" refreshError="1"/>
      <sheetData sheetId="26902" refreshError="1"/>
      <sheetData sheetId="26903" refreshError="1"/>
      <sheetData sheetId="26904" refreshError="1"/>
      <sheetData sheetId="26905" refreshError="1"/>
      <sheetData sheetId="26906" refreshError="1"/>
      <sheetData sheetId="26907" refreshError="1"/>
      <sheetData sheetId="26908" refreshError="1"/>
      <sheetData sheetId="26909" refreshError="1"/>
      <sheetData sheetId="26910" refreshError="1"/>
      <sheetData sheetId="26911" refreshError="1"/>
      <sheetData sheetId="26912" refreshError="1"/>
      <sheetData sheetId="26913" refreshError="1"/>
      <sheetData sheetId="26914" refreshError="1"/>
      <sheetData sheetId="26915" refreshError="1"/>
      <sheetData sheetId="26916" refreshError="1"/>
      <sheetData sheetId="26917" refreshError="1"/>
      <sheetData sheetId="26918" refreshError="1"/>
      <sheetData sheetId="26919" refreshError="1"/>
      <sheetData sheetId="26920" refreshError="1"/>
      <sheetData sheetId="26921" refreshError="1"/>
      <sheetData sheetId="26922" refreshError="1"/>
      <sheetData sheetId="26923" refreshError="1"/>
      <sheetData sheetId="26924" refreshError="1"/>
      <sheetData sheetId="26925" refreshError="1"/>
      <sheetData sheetId="26926" refreshError="1"/>
      <sheetData sheetId="26927" refreshError="1"/>
      <sheetData sheetId="26928" refreshError="1"/>
      <sheetData sheetId="26929" refreshError="1"/>
      <sheetData sheetId="26930" refreshError="1"/>
      <sheetData sheetId="26931" refreshError="1"/>
      <sheetData sheetId="26932" refreshError="1"/>
      <sheetData sheetId="26933" refreshError="1"/>
      <sheetData sheetId="26934" refreshError="1"/>
      <sheetData sheetId="26935" refreshError="1"/>
      <sheetData sheetId="26936" refreshError="1"/>
      <sheetData sheetId="26937" refreshError="1"/>
      <sheetData sheetId="26938" refreshError="1"/>
      <sheetData sheetId="26939" refreshError="1"/>
      <sheetData sheetId="26940" refreshError="1"/>
      <sheetData sheetId="26941" refreshError="1"/>
      <sheetData sheetId="26942" refreshError="1"/>
      <sheetData sheetId="26943" refreshError="1"/>
      <sheetData sheetId="26944" refreshError="1"/>
      <sheetData sheetId="26945" refreshError="1"/>
      <sheetData sheetId="26946" refreshError="1"/>
      <sheetData sheetId="26947" refreshError="1"/>
      <sheetData sheetId="26948" refreshError="1"/>
      <sheetData sheetId="26949" refreshError="1"/>
      <sheetData sheetId="26950" refreshError="1"/>
      <sheetData sheetId="26951" refreshError="1"/>
      <sheetData sheetId="26952" refreshError="1"/>
      <sheetData sheetId="26953" refreshError="1"/>
      <sheetData sheetId="26954" refreshError="1"/>
      <sheetData sheetId="26955" refreshError="1"/>
      <sheetData sheetId="26956" refreshError="1"/>
      <sheetData sheetId="26957" refreshError="1"/>
      <sheetData sheetId="26958" refreshError="1"/>
      <sheetData sheetId="26959" refreshError="1"/>
      <sheetData sheetId="26960" refreshError="1"/>
      <sheetData sheetId="26961" refreshError="1"/>
      <sheetData sheetId="26962" refreshError="1"/>
      <sheetData sheetId="26963" refreshError="1"/>
      <sheetData sheetId="26964" refreshError="1"/>
      <sheetData sheetId="26965" refreshError="1"/>
      <sheetData sheetId="26966" refreshError="1"/>
      <sheetData sheetId="26967" refreshError="1"/>
      <sheetData sheetId="26968" refreshError="1"/>
      <sheetData sheetId="26969" refreshError="1"/>
      <sheetData sheetId="26970" refreshError="1"/>
      <sheetData sheetId="26971" refreshError="1"/>
      <sheetData sheetId="26972" refreshError="1"/>
      <sheetData sheetId="26973" refreshError="1"/>
      <sheetData sheetId="26974" refreshError="1"/>
      <sheetData sheetId="26975" refreshError="1"/>
      <sheetData sheetId="26976" refreshError="1"/>
      <sheetData sheetId="26977" refreshError="1"/>
      <sheetData sheetId="26978" refreshError="1"/>
      <sheetData sheetId="26979" refreshError="1"/>
      <sheetData sheetId="26980" refreshError="1"/>
      <sheetData sheetId="26981" refreshError="1"/>
      <sheetData sheetId="26982" refreshError="1"/>
      <sheetData sheetId="26983" refreshError="1"/>
      <sheetData sheetId="26984" refreshError="1"/>
      <sheetData sheetId="26985" refreshError="1"/>
      <sheetData sheetId="26986" refreshError="1"/>
      <sheetData sheetId="26987" refreshError="1"/>
      <sheetData sheetId="26988" refreshError="1"/>
      <sheetData sheetId="26989" refreshError="1"/>
      <sheetData sheetId="26990" refreshError="1"/>
      <sheetData sheetId="26991" refreshError="1"/>
      <sheetData sheetId="26992" refreshError="1"/>
      <sheetData sheetId="26993" refreshError="1"/>
      <sheetData sheetId="26994" refreshError="1"/>
      <sheetData sheetId="26995" refreshError="1"/>
      <sheetData sheetId="26996" refreshError="1"/>
      <sheetData sheetId="26997" refreshError="1"/>
      <sheetData sheetId="26998" refreshError="1"/>
      <sheetData sheetId="26999" refreshError="1"/>
      <sheetData sheetId="27000" refreshError="1"/>
      <sheetData sheetId="27001" refreshError="1"/>
      <sheetData sheetId="27002" refreshError="1"/>
      <sheetData sheetId="27003" refreshError="1"/>
      <sheetData sheetId="27004" refreshError="1"/>
      <sheetData sheetId="27005" refreshError="1"/>
      <sheetData sheetId="27006" refreshError="1"/>
      <sheetData sheetId="27007" refreshError="1"/>
      <sheetData sheetId="27008" refreshError="1"/>
      <sheetData sheetId="27009" refreshError="1"/>
      <sheetData sheetId="27010" refreshError="1"/>
      <sheetData sheetId="27011" refreshError="1"/>
      <sheetData sheetId="27012" refreshError="1"/>
      <sheetData sheetId="27013" refreshError="1"/>
      <sheetData sheetId="27014" refreshError="1"/>
      <sheetData sheetId="27015" refreshError="1"/>
      <sheetData sheetId="27016" refreshError="1"/>
      <sheetData sheetId="27017" refreshError="1"/>
      <sheetData sheetId="27018" refreshError="1"/>
      <sheetData sheetId="27019" refreshError="1"/>
      <sheetData sheetId="27020" refreshError="1"/>
      <sheetData sheetId="27021" refreshError="1"/>
      <sheetData sheetId="27022" refreshError="1"/>
      <sheetData sheetId="27023" refreshError="1"/>
      <sheetData sheetId="27024" refreshError="1"/>
      <sheetData sheetId="27025" refreshError="1"/>
      <sheetData sheetId="27026" refreshError="1"/>
      <sheetData sheetId="27027" refreshError="1"/>
      <sheetData sheetId="27028" refreshError="1"/>
      <sheetData sheetId="27029" refreshError="1"/>
      <sheetData sheetId="27030" refreshError="1"/>
      <sheetData sheetId="27031" refreshError="1"/>
      <sheetData sheetId="27032" refreshError="1"/>
      <sheetData sheetId="27033" refreshError="1"/>
      <sheetData sheetId="27034" refreshError="1"/>
      <sheetData sheetId="27035" refreshError="1"/>
      <sheetData sheetId="27036" refreshError="1"/>
      <sheetData sheetId="27037" refreshError="1"/>
      <sheetData sheetId="27038" refreshError="1"/>
      <sheetData sheetId="27039" refreshError="1"/>
      <sheetData sheetId="27040" refreshError="1"/>
      <sheetData sheetId="27041" refreshError="1"/>
      <sheetData sheetId="27042" refreshError="1"/>
      <sheetData sheetId="27043" refreshError="1"/>
      <sheetData sheetId="27044" refreshError="1"/>
      <sheetData sheetId="27045" refreshError="1"/>
      <sheetData sheetId="27046" refreshError="1"/>
      <sheetData sheetId="27047" refreshError="1"/>
      <sheetData sheetId="27048" refreshError="1"/>
      <sheetData sheetId="27049" refreshError="1"/>
      <sheetData sheetId="27050" refreshError="1"/>
      <sheetData sheetId="27051" refreshError="1"/>
      <sheetData sheetId="27052" refreshError="1"/>
      <sheetData sheetId="27053" refreshError="1"/>
      <sheetData sheetId="27054" refreshError="1"/>
      <sheetData sheetId="27055" refreshError="1"/>
      <sheetData sheetId="27056" refreshError="1"/>
      <sheetData sheetId="27057" refreshError="1"/>
      <sheetData sheetId="27058" refreshError="1"/>
      <sheetData sheetId="27059" refreshError="1"/>
      <sheetData sheetId="27060" refreshError="1"/>
      <sheetData sheetId="27061" refreshError="1"/>
      <sheetData sheetId="27062" refreshError="1"/>
      <sheetData sheetId="27063" refreshError="1"/>
      <sheetData sheetId="27064" refreshError="1"/>
      <sheetData sheetId="27065" refreshError="1"/>
      <sheetData sheetId="27066" refreshError="1"/>
      <sheetData sheetId="27067" refreshError="1"/>
      <sheetData sheetId="27068" refreshError="1"/>
      <sheetData sheetId="27069" refreshError="1"/>
      <sheetData sheetId="27070" refreshError="1"/>
      <sheetData sheetId="27071" refreshError="1"/>
      <sheetData sheetId="27072" refreshError="1"/>
      <sheetData sheetId="27073" refreshError="1"/>
      <sheetData sheetId="27074" refreshError="1"/>
      <sheetData sheetId="27075" refreshError="1"/>
      <sheetData sheetId="27076" refreshError="1"/>
      <sheetData sheetId="27077" refreshError="1"/>
      <sheetData sheetId="27078" refreshError="1"/>
      <sheetData sheetId="27079" refreshError="1"/>
      <sheetData sheetId="27080" refreshError="1"/>
      <sheetData sheetId="27081" refreshError="1"/>
      <sheetData sheetId="27082" refreshError="1"/>
      <sheetData sheetId="27083" refreshError="1"/>
      <sheetData sheetId="27084" refreshError="1"/>
      <sheetData sheetId="27085" refreshError="1"/>
      <sheetData sheetId="27086" refreshError="1"/>
      <sheetData sheetId="27087" refreshError="1"/>
      <sheetData sheetId="27088" refreshError="1"/>
      <sheetData sheetId="27089" refreshError="1"/>
      <sheetData sheetId="27090" refreshError="1"/>
      <sheetData sheetId="27091" refreshError="1"/>
      <sheetData sheetId="27092" refreshError="1"/>
      <sheetData sheetId="27093" refreshError="1"/>
      <sheetData sheetId="27094" refreshError="1"/>
      <sheetData sheetId="27095" refreshError="1"/>
      <sheetData sheetId="27096" refreshError="1"/>
      <sheetData sheetId="27097" refreshError="1"/>
      <sheetData sheetId="27098" refreshError="1"/>
      <sheetData sheetId="27099" refreshError="1"/>
      <sheetData sheetId="27100" refreshError="1"/>
      <sheetData sheetId="27101" refreshError="1"/>
      <sheetData sheetId="27102" refreshError="1"/>
      <sheetData sheetId="27103" refreshError="1"/>
      <sheetData sheetId="27104" refreshError="1"/>
      <sheetData sheetId="27105" refreshError="1"/>
      <sheetData sheetId="27106" refreshError="1"/>
      <sheetData sheetId="27107" refreshError="1"/>
      <sheetData sheetId="27108" refreshError="1"/>
      <sheetData sheetId="27109" refreshError="1"/>
      <sheetData sheetId="27110" refreshError="1"/>
      <sheetData sheetId="27111" refreshError="1"/>
      <sheetData sheetId="27112" refreshError="1"/>
      <sheetData sheetId="27113" refreshError="1"/>
      <sheetData sheetId="27114" refreshError="1"/>
      <sheetData sheetId="27115" refreshError="1"/>
      <sheetData sheetId="27116" refreshError="1"/>
      <sheetData sheetId="27117" refreshError="1"/>
      <sheetData sheetId="27118" refreshError="1"/>
      <sheetData sheetId="27119" refreshError="1"/>
      <sheetData sheetId="27120" refreshError="1"/>
      <sheetData sheetId="27121" refreshError="1"/>
      <sheetData sheetId="27122" refreshError="1"/>
      <sheetData sheetId="27123" refreshError="1"/>
      <sheetData sheetId="27124" refreshError="1"/>
      <sheetData sheetId="27125" refreshError="1"/>
      <sheetData sheetId="27126" refreshError="1"/>
      <sheetData sheetId="27127" refreshError="1"/>
      <sheetData sheetId="27128" refreshError="1"/>
      <sheetData sheetId="27129" refreshError="1"/>
      <sheetData sheetId="27130" refreshError="1"/>
      <sheetData sheetId="27131" refreshError="1"/>
      <sheetData sheetId="27132" refreshError="1"/>
      <sheetData sheetId="27133" refreshError="1"/>
      <sheetData sheetId="27134" refreshError="1"/>
      <sheetData sheetId="27135" refreshError="1"/>
      <sheetData sheetId="27136" refreshError="1"/>
      <sheetData sheetId="27137" refreshError="1"/>
      <sheetData sheetId="27138" refreshError="1"/>
      <sheetData sheetId="27139" refreshError="1"/>
      <sheetData sheetId="27140" refreshError="1"/>
      <sheetData sheetId="27141" refreshError="1"/>
      <sheetData sheetId="27142" refreshError="1"/>
      <sheetData sheetId="27143" refreshError="1"/>
      <sheetData sheetId="27144" refreshError="1"/>
      <sheetData sheetId="27145" refreshError="1"/>
      <sheetData sheetId="27146" refreshError="1"/>
      <sheetData sheetId="27147" refreshError="1"/>
      <sheetData sheetId="27148" refreshError="1"/>
      <sheetData sheetId="27149" refreshError="1"/>
      <sheetData sheetId="27150" refreshError="1"/>
      <sheetData sheetId="27151" refreshError="1"/>
      <sheetData sheetId="27152" refreshError="1"/>
      <sheetData sheetId="27153" refreshError="1"/>
      <sheetData sheetId="27154" refreshError="1"/>
      <sheetData sheetId="27155" refreshError="1"/>
      <sheetData sheetId="27156" refreshError="1"/>
      <sheetData sheetId="27157" refreshError="1"/>
      <sheetData sheetId="27158" refreshError="1"/>
      <sheetData sheetId="27159" refreshError="1"/>
      <sheetData sheetId="27160" refreshError="1"/>
      <sheetData sheetId="27161" refreshError="1"/>
      <sheetData sheetId="27162" refreshError="1"/>
      <sheetData sheetId="27163" refreshError="1"/>
      <sheetData sheetId="27164" refreshError="1"/>
      <sheetData sheetId="27165" refreshError="1"/>
      <sheetData sheetId="27166" refreshError="1"/>
      <sheetData sheetId="27167" refreshError="1"/>
      <sheetData sheetId="27168" refreshError="1"/>
      <sheetData sheetId="27169" refreshError="1"/>
      <sheetData sheetId="27170" refreshError="1"/>
      <sheetData sheetId="27171" refreshError="1"/>
      <sheetData sheetId="27172" refreshError="1"/>
      <sheetData sheetId="27173" refreshError="1"/>
      <sheetData sheetId="27174" refreshError="1"/>
      <sheetData sheetId="27175" refreshError="1"/>
      <sheetData sheetId="27176" refreshError="1"/>
      <sheetData sheetId="27177" refreshError="1"/>
      <sheetData sheetId="27178" refreshError="1"/>
      <sheetData sheetId="27179" refreshError="1"/>
      <sheetData sheetId="27180" refreshError="1"/>
      <sheetData sheetId="27181" refreshError="1"/>
      <sheetData sheetId="27182" refreshError="1"/>
      <sheetData sheetId="27183" refreshError="1"/>
      <sheetData sheetId="27184" refreshError="1"/>
      <sheetData sheetId="27185" refreshError="1"/>
      <sheetData sheetId="27186" refreshError="1"/>
      <sheetData sheetId="27187" refreshError="1"/>
      <sheetData sheetId="27188" refreshError="1"/>
      <sheetData sheetId="27189" refreshError="1"/>
      <sheetData sheetId="27190" refreshError="1"/>
      <sheetData sheetId="27191" refreshError="1"/>
      <sheetData sheetId="27192" refreshError="1"/>
      <sheetData sheetId="27193" refreshError="1"/>
      <sheetData sheetId="27194" refreshError="1"/>
      <sheetData sheetId="27195" refreshError="1"/>
      <sheetData sheetId="27196" refreshError="1"/>
      <sheetData sheetId="27197" refreshError="1"/>
      <sheetData sheetId="27198" refreshError="1"/>
      <sheetData sheetId="27199" refreshError="1"/>
      <sheetData sheetId="27200" refreshError="1"/>
      <sheetData sheetId="27201" refreshError="1"/>
      <sheetData sheetId="27202" refreshError="1"/>
      <sheetData sheetId="27203" refreshError="1"/>
      <sheetData sheetId="27204" refreshError="1"/>
      <sheetData sheetId="27205" refreshError="1"/>
      <sheetData sheetId="27206" refreshError="1"/>
      <sheetData sheetId="27207" refreshError="1"/>
      <sheetData sheetId="27208" refreshError="1"/>
      <sheetData sheetId="27209" refreshError="1"/>
      <sheetData sheetId="27210" refreshError="1"/>
      <sheetData sheetId="27211" refreshError="1"/>
      <sheetData sheetId="27212" refreshError="1"/>
      <sheetData sheetId="27213" refreshError="1"/>
      <sheetData sheetId="27214" refreshError="1"/>
      <sheetData sheetId="27215" refreshError="1"/>
      <sheetData sheetId="27216" refreshError="1"/>
      <sheetData sheetId="27217" refreshError="1"/>
      <sheetData sheetId="27218" refreshError="1"/>
      <sheetData sheetId="27219" refreshError="1"/>
      <sheetData sheetId="27220" refreshError="1"/>
      <sheetData sheetId="27221" refreshError="1"/>
      <sheetData sheetId="27222" refreshError="1"/>
      <sheetData sheetId="27223" refreshError="1"/>
      <sheetData sheetId="27224" refreshError="1"/>
      <sheetData sheetId="27225" refreshError="1"/>
      <sheetData sheetId="27226" refreshError="1"/>
      <sheetData sheetId="27227" refreshError="1"/>
      <sheetData sheetId="27228" refreshError="1"/>
      <sheetData sheetId="27229" refreshError="1"/>
      <sheetData sheetId="27230" refreshError="1"/>
      <sheetData sheetId="27231" refreshError="1"/>
      <sheetData sheetId="27232" refreshError="1"/>
      <sheetData sheetId="27233" refreshError="1"/>
      <sheetData sheetId="27234" refreshError="1"/>
      <sheetData sheetId="27235" refreshError="1"/>
      <sheetData sheetId="27236" refreshError="1"/>
      <sheetData sheetId="27237" refreshError="1"/>
      <sheetData sheetId="27238" refreshError="1"/>
      <sheetData sheetId="27239" refreshError="1"/>
      <sheetData sheetId="27240" refreshError="1"/>
      <sheetData sheetId="27241" refreshError="1"/>
      <sheetData sheetId="27242" refreshError="1"/>
      <sheetData sheetId="27243" refreshError="1"/>
      <sheetData sheetId="27244" refreshError="1"/>
      <sheetData sheetId="27245" refreshError="1"/>
      <sheetData sheetId="27246" refreshError="1"/>
      <sheetData sheetId="27247" refreshError="1"/>
      <sheetData sheetId="27248" refreshError="1"/>
      <sheetData sheetId="27249" refreshError="1"/>
      <sheetData sheetId="27250" refreshError="1"/>
      <sheetData sheetId="27251" refreshError="1"/>
      <sheetData sheetId="27252" refreshError="1"/>
      <sheetData sheetId="27253" refreshError="1"/>
      <sheetData sheetId="27254" refreshError="1"/>
      <sheetData sheetId="27255" refreshError="1"/>
      <sheetData sheetId="27256" refreshError="1"/>
      <sheetData sheetId="27257" refreshError="1"/>
      <sheetData sheetId="27258" refreshError="1"/>
      <sheetData sheetId="27259" refreshError="1"/>
      <sheetData sheetId="27260" refreshError="1"/>
      <sheetData sheetId="27261" refreshError="1"/>
      <sheetData sheetId="27262" refreshError="1"/>
      <sheetData sheetId="27263" refreshError="1"/>
      <sheetData sheetId="27264" refreshError="1"/>
      <sheetData sheetId="27265" refreshError="1"/>
      <sheetData sheetId="27266" refreshError="1"/>
      <sheetData sheetId="27267" refreshError="1"/>
      <sheetData sheetId="27268" refreshError="1"/>
      <sheetData sheetId="27269" refreshError="1"/>
      <sheetData sheetId="27270" refreshError="1"/>
      <sheetData sheetId="27271" refreshError="1"/>
      <sheetData sheetId="27272" refreshError="1"/>
      <sheetData sheetId="27273" refreshError="1"/>
      <sheetData sheetId="27274" refreshError="1"/>
      <sheetData sheetId="27275" refreshError="1"/>
      <sheetData sheetId="27276" refreshError="1"/>
      <sheetData sheetId="27277" refreshError="1"/>
      <sheetData sheetId="27278" refreshError="1"/>
      <sheetData sheetId="27279" refreshError="1"/>
      <sheetData sheetId="27280" refreshError="1"/>
      <sheetData sheetId="27281" refreshError="1"/>
      <sheetData sheetId="27282" refreshError="1"/>
      <sheetData sheetId="27283" refreshError="1"/>
      <sheetData sheetId="27284" refreshError="1"/>
      <sheetData sheetId="27285" refreshError="1"/>
      <sheetData sheetId="27286" refreshError="1"/>
      <sheetData sheetId="27287" refreshError="1"/>
      <sheetData sheetId="27288" refreshError="1"/>
      <sheetData sheetId="27289" refreshError="1"/>
      <sheetData sheetId="27290" refreshError="1"/>
      <sheetData sheetId="27291" refreshError="1"/>
      <sheetData sheetId="27292" refreshError="1"/>
      <sheetData sheetId="27293" refreshError="1"/>
      <sheetData sheetId="27294" refreshError="1"/>
      <sheetData sheetId="27295" refreshError="1"/>
      <sheetData sheetId="27296" refreshError="1"/>
      <sheetData sheetId="27297" refreshError="1"/>
      <sheetData sheetId="27298" refreshError="1"/>
      <sheetData sheetId="27299" refreshError="1"/>
      <sheetData sheetId="27300" refreshError="1"/>
      <sheetData sheetId="27301" refreshError="1"/>
      <sheetData sheetId="27302" refreshError="1"/>
      <sheetData sheetId="27303" refreshError="1"/>
      <sheetData sheetId="27304" refreshError="1"/>
      <sheetData sheetId="27305" refreshError="1"/>
      <sheetData sheetId="27306" refreshError="1"/>
      <sheetData sheetId="27307" refreshError="1"/>
      <sheetData sheetId="27308" refreshError="1"/>
      <sheetData sheetId="27309" refreshError="1"/>
      <sheetData sheetId="27310" refreshError="1"/>
      <sheetData sheetId="27311" refreshError="1"/>
      <sheetData sheetId="27312" refreshError="1"/>
      <sheetData sheetId="27313" refreshError="1"/>
      <sheetData sheetId="27314" refreshError="1"/>
      <sheetData sheetId="27315" refreshError="1"/>
      <sheetData sheetId="27316" refreshError="1"/>
      <sheetData sheetId="27317" refreshError="1"/>
      <sheetData sheetId="27318" refreshError="1"/>
      <sheetData sheetId="27319" refreshError="1"/>
      <sheetData sheetId="27320" refreshError="1"/>
      <sheetData sheetId="27321" refreshError="1"/>
      <sheetData sheetId="27322" refreshError="1"/>
      <sheetData sheetId="27323" refreshError="1"/>
      <sheetData sheetId="27324" refreshError="1"/>
      <sheetData sheetId="27325" refreshError="1"/>
      <sheetData sheetId="27326" refreshError="1"/>
      <sheetData sheetId="27327" refreshError="1"/>
      <sheetData sheetId="27328" refreshError="1"/>
      <sheetData sheetId="27329" refreshError="1"/>
      <sheetData sheetId="27330" refreshError="1"/>
      <sheetData sheetId="27331" refreshError="1"/>
      <sheetData sheetId="27332" refreshError="1"/>
      <sheetData sheetId="27333" refreshError="1"/>
      <sheetData sheetId="27334" refreshError="1"/>
      <sheetData sheetId="27335" refreshError="1"/>
      <sheetData sheetId="27336" refreshError="1"/>
      <sheetData sheetId="27337" refreshError="1"/>
      <sheetData sheetId="27338" refreshError="1"/>
      <sheetData sheetId="27339" refreshError="1"/>
      <sheetData sheetId="27340" refreshError="1"/>
      <sheetData sheetId="27341" refreshError="1"/>
      <sheetData sheetId="27342" refreshError="1"/>
      <sheetData sheetId="27343" refreshError="1"/>
      <sheetData sheetId="27344" refreshError="1"/>
      <sheetData sheetId="27345" refreshError="1"/>
      <sheetData sheetId="27346" refreshError="1"/>
      <sheetData sheetId="27347" refreshError="1"/>
      <sheetData sheetId="27348" refreshError="1"/>
      <sheetData sheetId="27349" refreshError="1"/>
      <sheetData sheetId="27350" refreshError="1"/>
      <sheetData sheetId="27351" refreshError="1"/>
      <sheetData sheetId="27352" refreshError="1"/>
      <sheetData sheetId="27353" refreshError="1"/>
      <sheetData sheetId="27354" refreshError="1"/>
      <sheetData sheetId="27355" refreshError="1"/>
      <sheetData sheetId="27356" refreshError="1"/>
      <sheetData sheetId="27357" refreshError="1"/>
      <sheetData sheetId="27358" refreshError="1"/>
      <sheetData sheetId="27359" refreshError="1"/>
      <sheetData sheetId="27360" refreshError="1"/>
      <sheetData sheetId="27361" refreshError="1"/>
      <sheetData sheetId="27362" refreshError="1"/>
      <sheetData sheetId="27363" refreshError="1"/>
      <sheetData sheetId="27364" refreshError="1"/>
      <sheetData sheetId="27365" refreshError="1"/>
      <sheetData sheetId="27366" refreshError="1"/>
      <sheetData sheetId="27367" refreshError="1"/>
      <sheetData sheetId="27368" refreshError="1"/>
      <sheetData sheetId="27369" refreshError="1"/>
      <sheetData sheetId="27370" refreshError="1"/>
      <sheetData sheetId="27371" refreshError="1"/>
      <sheetData sheetId="27372" refreshError="1"/>
      <sheetData sheetId="27373" refreshError="1"/>
      <sheetData sheetId="27374" refreshError="1"/>
      <sheetData sheetId="27375" refreshError="1"/>
      <sheetData sheetId="27376" refreshError="1"/>
      <sheetData sheetId="27377" refreshError="1"/>
      <sheetData sheetId="27378" refreshError="1"/>
      <sheetData sheetId="27379" refreshError="1"/>
      <sheetData sheetId="27380" refreshError="1"/>
      <sheetData sheetId="27381" refreshError="1"/>
      <sheetData sheetId="27382" refreshError="1"/>
      <sheetData sheetId="27383" refreshError="1"/>
      <sheetData sheetId="27384" refreshError="1"/>
      <sheetData sheetId="27385" refreshError="1"/>
      <sheetData sheetId="27386" refreshError="1"/>
      <sheetData sheetId="27387" refreshError="1"/>
      <sheetData sheetId="27388" refreshError="1"/>
      <sheetData sheetId="27389" refreshError="1"/>
      <sheetData sheetId="27390" refreshError="1"/>
      <sheetData sheetId="27391" refreshError="1"/>
      <sheetData sheetId="27392" refreshError="1"/>
      <sheetData sheetId="27393" refreshError="1"/>
      <sheetData sheetId="27394" refreshError="1"/>
      <sheetData sheetId="27395" refreshError="1"/>
      <sheetData sheetId="27396" refreshError="1"/>
      <sheetData sheetId="27397" refreshError="1"/>
      <sheetData sheetId="27398" refreshError="1"/>
      <sheetData sheetId="27399" refreshError="1"/>
      <sheetData sheetId="27400" refreshError="1"/>
      <sheetData sheetId="27401" refreshError="1"/>
      <sheetData sheetId="27402" refreshError="1"/>
      <sheetData sheetId="27403" refreshError="1"/>
      <sheetData sheetId="27404" refreshError="1"/>
      <sheetData sheetId="27405" refreshError="1"/>
      <sheetData sheetId="27406" refreshError="1"/>
      <sheetData sheetId="27407" refreshError="1"/>
      <sheetData sheetId="27408" refreshError="1"/>
      <sheetData sheetId="27409" refreshError="1"/>
      <sheetData sheetId="27410" refreshError="1"/>
      <sheetData sheetId="27411" refreshError="1"/>
      <sheetData sheetId="27412" refreshError="1"/>
      <sheetData sheetId="27413" refreshError="1"/>
      <sheetData sheetId="27414" refreshError="1"/>
      <sheetData sheetId="27415" refreshError="1"/>
      <sheetData sheetId="27416" refreshError="1"/>
      <sheetData sheetId="27417" refreshError="1"/>
      <sheetData sheetId="27418" refreshError="1"/>
      <sheetData sheetId="27419" refreshError="1"/>
      <sheetData sheetId="27420" refreshError="1"/>
      <sheetData sheetId="27421" refreshError="1"/>
      <sheetData sheetId="27422" refreshError="1"/>
      <sheetData sheetId="27423" refreshError="1"/>
      <sheetData sheetId="27424" refreshError="1"/>
      <sheetData sheetId="27425" refreshError="1"/>
      <sheetData sheetId="27426" refreshError="1"/>
      <sheetData sheetId="27427" refreshError="1"/>
      <sheetData sheetId="27428" refreshError="1"/>
      <sheetData sheetId="27429" refreshError="1"/>
      <sheetData sheetId="27430" refreshError="1"/>
      <sheetData sheetId="27431" refreshError="1"/>
      <sheetData sheetId="27432" refreshError="1"/>
      <sheetData sheetId="27433" refreshError="1"/>
      <sheetData sheetId="27434" refreshError="1"/>
      <sheetData sheetId="27435" refreshError="1"/>
      <sheetData sheetId="27436" refreshError="1"/>
      <sheetData sheetId="27437" refreshError="1"/>
      <sheetData sheetId="27438" refreshError="1"/>
      <sheetData sheetId="27439" refreshError="1"/>
      <sheetData sheetId="27440" refreshError="1"/>
      <sheetData sheetId="27441" refreshError="1"/>
      <sheetData sheetId="27442" refreshError="1"/>
      <sheetData sheetId="27443" refreshError="1"/>
      <sheetData sheetId="27444" refreshError="1"/>
      <sheetData sheetId="27445" refreshError="1"/>
      <sheetData sheetId="27446" refreshError="1"/>
      <sheetData sheetId="27447" refreshError="1"/>
      <sheetData sheetId="27448" refreshError="1"/>
      <sheetData sheetId="27449" refreshError="1"/>
      <sheetData sheetId="27450" refreshError="1"/>
      <sheetData sheetId="27451" refreshError="1"/>
      <sheetData sheetId="27452" refreshError="1"/>
      <sheetData sheetId="27453" refreshError="1"/>
      <sheetData sheetId="27454" refreshError="1"/>
      <sheetData sheetId="27455" refreshError="1"/>
      <sheetData sheetId="27456" refreshError="1"/>
      <sheetData sheetId="27457" refreshError="1"/>
      <sheetData sheetId="27458" refreshError="1"/>
      <sheetData sheetId="27459" refreshError="1"/>
      <sheetData sheetId="27460" refreshError="1"/>
      <sheetData sheetId="27461" refreshError="1"/>
      <sheetData sheetId="27462" refreshError="1"/>
      <sheetData sheetId="27463" refreshError="1"/>
      <sheetData sheetId="27464" refreshError="1"/>
      <sheetData sheetId="27465" refreshError="1"/>
      <sheetData sheetId="27466" refreshError="1"/>
      <sheetData sheetId="27467" refreshError="1"/>
      <sheetData sheetId="27468" refreshError="1"/>
      <sheetData sheetId="27469" refreshError="1"/>
      <sheetData sheetId="27470" refreshError="1"/>
      <sheetData sheetId="27471" refreshError="1"/>
      <sheetData sheetId="27472" refreshError="1"/>
      <sheetData sheetId="27473" refreshError="1"/>
      <sheetData sheetId="27474" refreshError="1"/>
      <sheetData sheetId="27475" refreshError="1"/>
      <sheetData sheetId="27476" refreshError="1"/>
      <sheetData sheetId="27477" refreshError="1"/>
      <sheetData sheetId="27478" refreshError="1"/>
      <sheetData sheetId="27479" refreshError="1"/>
      <sheetData sheetId="27480" refreshError="1"/>
      <sheetData sheetId="27481" refreshError="1"/>
      <sheetData sheetId="27482" refreshError="1"/>
      <sheetData sheetId="27483" refreshError="1"/>
      <sheetData sheetId="27484" refreshError="1"/>
      <sheetData sheetId="27485" refreshError="1"/>
      <sheetData sheetId="27486" refreshError="1"/>
      <sheetData sheetId="27487" refreshError="1"/>
      <sheetData sheetId="27488" refreshError="1"/>
      <sheetData sheetId="27489" refreshError="1"/>
      <sheetData sheetId="27490" refreshError="1"/>
      <sheetData sheetId="27491" refreshError="1"/>
      <sheetData sheetId="27492" refreshError="1"/>
      <sheetData sheetId="27493" refreshError="1"/>
      <sheetData sheetId="27494" refreshError="1"/>
      <sheetData sheetId="27495" refreshError="1"/>
      <sheetData sheetId="27496" refreshError="1"/>
      <sheetData sheetId="27497" refreshError="1"/>
      <sheetData sheetId="27498" refreshError="1"/>
      <sheetData sheetId="27499" refreshError="1"/>
      <sheetData sheetId="27500" refreshError="1"/>
      <sheetData sheetId="27501" refreshError="1"/>
      <sheetData sheetId="27502" refreshError="1"/>
      <sheetData sheetId="27503" refreshError="1"/>
      <sheetData sheetId="27504" refreshError="1"/>
      <sheetData sheetId="27505" refreshError="1"/>
      <sheetData sheetId="27506" refreshError="1"/>
      <sheetData sheetId="27507" refreshError="1"/>
      <sheetData sheetId="27508" refreshError="1"/>
      <sheetData sheetId="27509" refreshError="1"/>
      <sheetData sheetId="27510" refreshError="1"/>
      <sheetData sheetId="27511" refreshError="1"/>
      <sheetData sheetId="27512" refreshError="1"/>
      <sheetData sheetId="27513" refreshError="1"/>
      <sheetData sheetId="27514" refreshError="1"/>
      <sheetData sheetId="27515" refreshError="1"/>
      <sheetData sheetId="27516" refreshError="1"/>
      <sheetData sheetId="27517" refreshError="1"/>
      <sheetData sheetId="27518" refreshError="1"/>
      <sheetData sheetId="27519" refreshError="1"/>
      <sheetData sheetId="27520" refreshError="1"/>
      <sheetData sheetId="27521" refreshError="1"/>
      <sheetData sheetId="27522" refreshError="1"/>
      <sheetData sheetId="27523" refreshError="1"/>
      <sheetData sheetId="27524" refreshError="1"/>
      <sheetData sheetId="27525" refreshError="1"/>
      <sheetData sheetId="27526" refreshError="1"/>
      <sheetData sheetId="27527" refreshError="1"/>
      <sheetData sheetId="27528" refreshError="1"/>
      <sheetData sheetId="27529" refreshError="1"/>
      <sheetData sheetId="27530" refreshError="1"/>
      <sheetData sheetId="27531" refreshError="1"/>
      <sheetData sheetId="27532" refreshError="1"/>
      <sheetData sheetId="27533" refreshError="1"/>
      <sheetData sheetId="27534" refreshError="1"/>
      <sheetData sheetId="27535" refreshError="1"/>
      <sheetData sheetId="27536" refreshError="1"/>
      <sheetData sheetId="27537" refreshError="1"/>
      <sheetData sheetId="27538" refreshError="1"/>
      <sheetData sheetId="27539" refreshError="1"/>
      <sheetData sheetId="27540" refreshError="1"/>
      <sheetData sheetId="27541" refreshError="1"/>
      <sheetData sheetId="27542" refreshError="1"/>
      <sheetData sheetId="27543" refreshError="1"/>
      <sheetData sheetId="27544" refreshError="1"/>
      <sheetData sheetId="27545" refreshError="1"/>
      <sheetData sheetId="27546" refreshError="1"/>
      <sheetData sheetId="27547" refreshError="1"/>
      <sheetData sheetId="27548" refreshError="1"/>
      <sheetData sheetId="27549" refreshError="1"/>
      <sheetData sheetId="27550" refreshError="1"/>
      <sheetData sheetId="27551" refreshError="1"/>
      <sheetData sheetId="27552" refreshError="1"/>
      <sheetData sheetId="27553" refreshError="1"/>
      <sheetData sheetId="27554" refreshError="1"/>
      <sheetData sheetId="27555" refreshError="1"/>
      <sheetData sheetId="27556" refreshError="1"/>
      <sheetData sheetId="27557" refreshError="1"/>
      <sheetData sheetId="27558" refreshError="1"/>
      <sheetData sheetId="27559" refreshError="1"/>
      <sheetData sheetId="27560" refreshError="1"/>
      <sheetData sheetId="27561" refreshError="1"/>
      <sheetData sheetId="27562" refreshError="1"/>
      <sheetData sheetId="27563" refreshError="1"/>
      <sheetData sheetId="27564" refreshError="1"/>
      <sheetData sheetId="27565" refreshError="1"/>
      <sheetData sheetId="27566" refreshError="1"/>
      <sheetData sheetId="27567" refreshError="1"/>
      <sheetData sheetId="27568" refreshError="1"/>
      <sheetData sheetId="27569" refreshError="1"/>
      <sheetData sheetId="27570" refreshError="1"/>
      <sheetData sheetId="27571" refreshError="1"/>
      <sheetData sheetId="27572" refreshError="1"/>
      <sheetData sheetId="27573" refreshError="1"/>
      <sheetData sheetId="27574" refreshError="1"/>
      <sheetData sheetId="27575" refreshError="1"/>
      <sheetData sheetId="27576" refreshError="1"/>
      <sheetData sheetId="27577" refreshError="1"/>
      <sheetData sheetId="27578" refreshError="1"/>
      <sheetData sheetId="27579" refreshError="1"/>
      <sheetData sheetId="27580" refreshError="1"/>
      <sheetData sheetId="27581" refreshError="1"/>
      <sheetData sheetId="27582" refreshError="1"/>
      <sheetData sheetId="27583" refreshError="1"/>
      <sheetData sheetId="27584" refreshError="1"/>
      <sheetData sheetId="27585" refreshError="1"/>
      <sheetData sheetId="27586" refreshError="1"/>
      <sheetData sheetId="27587" refreshError="1"/>
      <sheetData sheetId="27588" refreshError="1"/>
      <sheetData sheetId="27589" refreshError="1"/>
      <sheetData sheetId="27590" refreshError="1"/>
      <sheetData sheetId="27591" refreshError="1"/>
      <sheetData sheetId="27592" refreshError="1"/>
      <sheetData sheetId="27593" refreshError="1"/>
      <sheetData sheetId="27594" refreshError="1"/>
      <sheetData sheetId="27595" refreshError="1"/>
      <sheetData sheetId="27596" refreshError="1"/>
      <sheetData sheetId="27597" refreshError="1"/>
      <sheetData sheetId="27598" refreshError="1"/>
      <sheetData sheetId="27599" refreshError="1"/>
      <sheetData sheetId="27600" refreshError="1"/>
      <sheetData sheetId="27601" refreshError="1"/>
      <sheetData sheetId="27602" refreshError="1"/>
      <sheetData sheetId="27603" refreshError="1"/>
      <sheetData sheetId="27604" refreshError="1"/>
      <sheetData sheetId="27605" refreshError="1"/>
      <sheetData sheetId="27606" refreshError="1"/>
      <sheetData sheetId="27607" refreshError="1"/>
      <sheetData sheetId="27608" refreshError="1"/>
      <sheetData sheetId="27609" refreshError="1"/>
      <sheetData sheetId="27610" refreshError="1"/>
      <sheetData sheetId="27611" refreshError="1"/>
      <sheetData sheetId="27612" refreshError="1"/>
      <sheetData sheetId="27613" refreshError="1"/>
      <sheetData sheetId="27614" refreshError="1"/>
      <sheetData sheetId="27615" refreshError="1"/>
      <sheetData sheetId="27616" refreshError="1"/>
      <sheetData sheetId="27617" refreshError="1"/>
      <sheetData sheetId="27618" refreshError="1"/>
      <sheetData sheetId="27619" refreshError="1"/>
      <sheetData sheetId="27620" refreshError="1"/>
      <sheetData sheetId="27621" refreshError="1"/>
      <sheetData sheetId="27622" refreshError="1"/>
      <sheetData sheetId="27623" refreshError="1"/>
      <sheetData sheetId="27624" refreshError="1"/>
      <sheetData sheetId="27625" refreshError="1"/>
      <sheetData sheetId="27626" refreshError="1"/>
      <sheetData sheetId="27627" refreshError="1"/>
      <sheetData sheetId="27628" refreshError="1"/>
      <sheetData sheetId="27629" refreshError="1"/>
      <sheetData sheetId="27630" refreshError="1"/>
      <sheetData sheetId="27631" refreshError="1"/>
      <sheetData sheetId="27632" refreshError="1"/>
      <sheetData sheetId="27633" refreshError="1"/>
      <sheetData sheetId="27634" refreshError="1"/>
      <sheetData sheetId="27635" refreshError="1"/>
      <sheetData sheetId="27636" refreshError="1"/>
      <sheetData sheetId="27637" refreshError="1"/>
      <sheetData sheetId="27638" refreshError="1"/>
      <sheetData sheetId="27639" refreshError="1"/>
      <sheetData sheetId="27640" refreshError="1"/>
      <sheetData sheetId="27641" refreshError="1"/>
      <sheetData sheetId="27642" refreshError="1"/>
      <sheetData sheetId="27643" refreshError="1"/>
      <sheetData sheetId="27644" refreshError="1"/>
      <sheetData sheetId="27645" refreshError="1"/>
      <sheetData sheetId="27646" refreshError="1"/>
      <sheetData sheetId="27647" refreshError="1"/>
      <sheetData sheetId="27648" refreshError="1"/>
      <sheetData sheetId="27649" refreshError="1"/>
      <sheetData sheetId="27650" refreshError="1"/>
      <sheetData sheetId="27651" refreshError="1"/>
      <sheetData sheetId="27652" refreshError="1"/>
      <sheetData sheetId="27653" refreshError="1"/>
      <sheetData sheetId="27654" refreshError="1"/>
      <sheetData sheetId="27655" refreshError="1"/>
      <sheetData sheetId="27656" refreshError="1"/>
      <sheetData sheetId="27657" refreshError="1"/>
      <sheetData sheetId="27658" refreshError="1"/>
      <sheetData sheetId="27659" refreshError="1"/>
      <sheetData sheetId="27660" refreshError="1"/>
      <sheetData sheetId="27661" refreshError="1"/>
      <sheetData sheetId="27662" refreshError="1"/>
      <sheetData sheetId="27663" refreshError="1"/>
      <sheetData sheetId="27664" refreshError="1"/>
      <sheetData sheetId="27665" refreshError="1"/>
      <sheetData sheetId="27666" refreshError="1"/>
      <sheetData sheetId="27667" refreshError="1"/>
      <sheetData sheetId="27668" refreshError="1"/>
      <sheetData sheetId="27669" refreshError="1"/>
      <sheetData sheetId="27670" refreshError="1"/>
      <sheetData sheetId="27671" refreshError="1"/>
      <sheetData sheetId="27672" refreshError="1"/>
      <sheetData sheetId="27673" refreshError="1"/>
      <sheetData sheetId="27674" refreshError="1"/>
      <sheetData sheetId="27675" refreshError="1"/>
      <sheetData sheetId="27676" refreshError="1"/>
      <sheetData sheetId="27677" refreshError="1"/>
      <sheetData sheetId="27678" refreshError="1"/>
      <sheetData sheetId="27679" refreshError="1"/>
      <sheetData sheetId="27680" refreshError="1"/>
      <sheetData sheetId="27681" refreshError="1"/>
      <sheetData sheetId="27682" refreshError="1"/>
      <sheetData sheetId="27683" refreshError="1"/>
      <sheetData sheetId="27684" refreshError="1"/>
      <sheetData sheetId="27685" refreshError="1"/>
      <sheetData sheetId="27686" refreshError="1"/>
      <sheetData sheetId="27687" refreshError="1"/>
      <sheetData sheetId="27688" refreshError="1"/>
      <sheetData sheetId="27689" refreshError="1"/>
      <sheetData sheetId="27690" refreshError="1"/>
      <sheetData sheetId="27691" refreshError="1"/>
      <sheetData sheetId="27692" refreshError="1"/>
      <sheetData sheetId="27693" refreshError="1"/>
      <sheetData sheetId="27694" refreshError="1"/>
      <sheetData sheetId="27695" refreshError="1"/>
      <sheetData sheetId="27696" refreshError="1"/>
      <sheetData sheetId="27697" refreshError="1"/>
      <sheetData sheetId="27698" refreshError="1"/>
      <sheetData sheetId="27699" refreshError="1"/>
      <sheetData sheetId="27700" refreshError="1"/>
      <sheetData sheetId="27701" refreshError="1"/>
      <sheetData sheetId="27702" refreshError="1"/>
      <sheetData sheetId="27703" refreshError="1"/>
      <sheetData sheetId="27704" refreshError="1"/>
      <sheetData sheetId="27705" refreshError="1"/>
      <sheetData sheetId="27706" refreshError="1"/>
      <sheetData sheetId="27707" refreshError="1"/>
      <sheetData sheetId="27708" refreshError="1"/>
      <sheetData sheetId="27709" refreshError="1"/>
      <sheetData sheetId="27710" refreshError="1"/>
      <sheetData sheetId="27711" refreshError="1"/>
      <sheetData sheetId="27712" refreshError="1"/>
      <sheetData sheetId="27713" refreshError="1"/>
      <sheetData sheetId="27714" refreshError="1"/>
      <sheetData sheetId="27715" refreshError="1"/>
      <sheetData sheetId="27716" refreshError="1"/>
      <sheetData sheetId="27717" refreshError="1"/>
      <sheetData sheetId="27718" refreshError="1"/>
      <sheetData sheetId="27719" refreshError="1"/>
      <sheetData sheetId="27720" refreshError="1"/>
      <sheetData sheetId="27721" refreshError="1"/>
      <sheetData sheetId="27722" refreshError="1"/>
      <sheetData sheetId="27723" refreshError="1"/>
      <sheetData sheetId="27724" refreshError="1"/>
      <sheetData sheetId="27725" refreshError="1"/>
      <sheetData sheetId="27726" refreshError="1"/>
      <sheetData sheetId="27727" refreshError="1"/>
      <sheetData sheetId="27728" refreshError="1"/>
      <sheetData sheetId="27729" refreshError="1"/>
      <sheetData sheetId="27730" refreshError="1"/>
      <sheetData sheetId="27731" refreshError="1"/>
      <sheetData sheetId="27732" refreshError="1"/>
      <sheetData sheetId="27733" refreshError="1"/>
      <sheetData sheetId="27734" refreshError="1"/>
      <sheetData sheetId="27735" refreshError="1"/>
      <sheetData sheetId="27736" refreshError="1"/>
      <sheetData sheetId="27737" refreshError="1"/>
      <sheetData sheetId="27738" refreshError="1"/>
      <sheetData sheetId="27739" refreshError="1"/>
      <sheetData sheetId="27740" refreshError="1"/>
      <sheetData sheetId="27741" refreshError="1"/>
      <sheetData sheetId="27742" refreshError="1"/>
      <sheetData sheetId="27743" refreshError="1"/>
      <sheetData sheetId="27744" refreshError="1"/>
      <sheetData sheetId="27745" refreshError="1"/>
      <sheetData sheetId="27746" refreshError="1"/>
      <sheetData sheetId="27747" refreshError="1"/>
      <sheetData sheetId="27748" refreshError="1"/>
      <sheetData sheetId="27749" refreshError="1"/>
      <sheetData sheetId="27750" refreshError="1"/>
      <sheetData sheetId="27751" refreshError="1"/>
      <sheetData sheetId="27752" refreshError="1"/>
      <sheetData sheetId="27753" refreshError="1"/>
      <sheetData sheetId="27754" refreshError="1"/>
      <sheetData sheetId="27755" refreshError="1"/>
      <sheetData sheetId="27756" refreshError="1"/>
      <sheetData sheetId="27757" refreshError="1"/>
      <sheetData sheetId="27758" refreshError="1"/>
      <sheetData sheetId="27759" refreshError="1"/>
      <sheetData sheetId="27760" refreshError="1"/>
      <sheetData sheetId="27761" refreshError="1"/>
      <sheetData sheetId="27762" refreshError="1"/>
      <sheetData sheetId="27763" refreshError="1"/>
      <sheetData sheetId="27764" refreshError="1"/>
      <sheetData sheetId="27765" refreshError="1"/>
      <sheetData sheetId="27766" refreshError="1"/>
      <sheetData sheetId="27767" refreshError="1"/>
      <sheetData sheetId="27768" refreshError="1"/>
      <sheetData sheetId="27769" refreshError="1"/>
      <sheetData sheetId="27770" refreshError="1"/>
      <sheetData sheetId="27771" refreshError="1"/>
      <sheetData sheetId="27772" refreshError="1"/>
      <sheetData sheetId="27773" refreshError="1"/>
      <sheetData sheetId="27774" refreshError="1"/>
      <sheetData sheetId="27775" refreshError="1"/>
      <sheetData sheetId="27776" refreshError="1"/>
      <sheetData sheetId="27777" refreshError="1"/>
      <sheetData sheetId="27778" refreshError="1"/>
      <sheetData sheetId="27779" refreshError="1"/>
      <sheetData sheetId="27780" refreshError="1"/>
      <sheetData sheetId="27781" refreshError="1"/>
      <sheetData sheetId="27782" refreshError="1"/>
      <sheetData sheetId="27783" refreshError="1"/>
      <sheetData sheetId="27784" refreshError="1"/>
      <sheetData sheetId="27785" refreshError="1"/>
      <sheetData sheetId="27786" refreshError="1"/>
      <sheetData sheetId="27787" refreshError="1"/>
      <sheetData sheetId="27788" refreshError="1"/>
      <sheetData sheetId="27789" refreshError="1"/>
      <sheetData sheetId="27790" refreshError="1"/>
      <sheetData sheetId="27791" refreshError="1"/>
      <sheetData sheetId="27792" refreshError="1"/>
      <sheetData sheetId="27793" refreshError="1"/>
      <sheetData sheetId="27794" refreshError="1"/>
      <sheetData sheetId="27795" refreshError="1"/>
      <sheetData sheetId="27796" refreshError="1"/>
      <sheetData sheetId="27797" refreshError="1"/>
      <sheetData sheetId="27798" refreshError="1"/>
      <sheetData sheetId="27799" refreshError="1"/>
      <sheetData sheetId="27800" refreshError="1"/>
      <sheetData sheetId="27801" refreshError="1"/>
      <sheetData sheetId="27802" refreshError="1"/>
      <sheetData sheetId="27803" refreshError="1"/>
      <sheetData sheetId="27804" refreshError="1"/>
      <sheetData sheetId="27805" refreshError="1"/>
      <sheetData sheetId="27806" refreshError="1"/>
      <sheetData sheetId="27807" refreshError="1"/>
      <sheetData sheetId="27808" refreshError="1"/>
      <sheetData sheetId="27809" refreshError="1"/>
      <sheetData sheetId="27810" refreshError="1"/>
      <sheetData sheetId="27811" refreshError="1"/>
      <sheetData sheetId="27812" refreshError="1"/>
      <sheetData sheetId="27813" refreshError="1"/>
      <sheetData sheetId="27814" refreshError="1"/>
      <sheetData sheetId="27815" refreshError="1"/>
      <sheetData sheetId="27816" refreshError="1"/>
      <sheetData sheetId="27817" refreshError="1"/>
      <sheetData sheetId="27818" refreshError="1"/>
      <sheetData sheetId="27819" refreshError="1"/>
      <sheetData sheetId="27820" refreshError="1"/>
      <sheetData sheetId="27821" refreshError="1"/>
      <sheetData sheetId="27822" refreshError="1"/>
      <sheetData sheetId="27823" refreshError="1"/>
      <sheetData sheetId="27824" refreshError="1"/>
      <sheetData sheetId="27825" refreshError="1"/>
      <sheetData sheetId="27826" refreshError="1"/>
      <sheetData sheetId="27827" refreshError="1"/>
      <sheetData sheetId="27828" refreshError="1"/>
      <sheetData sheetId="27829" refreshError="1"/>
      <sheetData sheetId="27830" refreshError="1"/>
      <sheetData sheetId="27831" refreshError="1"/>
      <sheetData sheetId="27832" refreshError="1"/>
      <sheetData sheetId="27833" refreshError="1"/>
      <sheetData sheetId="27834" refreshError="1"/>
      <sheetData sheetId="27835" refreshError="1"/>
      <sheetData sheetId="27836" refreshError="1"/>
      <sheetData sheetId="27837" refreshError="1"/>
      <sheetData sheetId="27838" refreshError="1"/>
      <sheetData sheetId="27839" refreshError="1"/>
      <sheetData sheetId="27840" refreshError="1"/>
      <sheetData sheetId="27841" refreshError="1"/>
      <sheetData sheetId="27842" refreshError="1"/>
      <sheetData sheetId="27843" refreshError="1"/>
      <sheetData sheetId="27844" refreshError="1"/>
      <sheetData sheetId="27845" refreshError="1"/>
      <sheetData sheetId="27846" refreshError="1"/>
      <sheetData sheetId="27847" refreshError="1"/>
      <sheetData sheetId="27848" refreshError="1"/>
      <sheetData sheetId="27849" refreshError="1"/>
      <sheetData sheetId="27850" refreshError="1"/>
      <sheetData sheetId="27851" refreshError="1"/>
      <sheetData sheetId="27852" refreshError="1"/>
      <sheetData sheetId="27853" refreshError="1"/>
      <sheetData sheetId="27854" refreshError="1"/>
      <sheetData sheetId="27855" refreshError="1"/>
      <sheetData sheetId="27856" refreshError="1"/>
      <sheetData sheetId="27857" refreshError="1"/>
      <sheetData sheetId="27858" refreshError="1"/>
      <sheetData sheetId="27859" refreshError="1"/>
      <sheetData sheetId="27860" refreshError="1"/>
      <sheetData sheetId="27861" refreshError="1"/>
      <sheetData sheetId="27862" refreshError="1"/>
      <sheetData sheetId="27863" refreshError="1"/>
      <sheetData sheetId="27864" refreshError="1"/>
      <sheetData sheetId="27865" refreshError="1"/>
      <sheetData sheetId="27866" refreshError="1"/>
      <sheetData sheetId="27867" refreshError="1"/>
      <sheetData sheetId="27868" refreshError="1"/>
      <sheetData sheetId="27869" refreshError="1"/>
      <sheetData sheetId="27870" refreshError="1"/>
      <sheetData sheetId="27871" refreshError="1"/>
      <sheetData sheetId="27872" refreshError="1"/>
      <sheetData sheetId="27873" refreshError="1"/>
      <sheetData sheetId="27874" refreshError="1"/>
      <sheetData sheetId="27875" refreshError="1"/>
      <sheetData sheetId="27876" refreshError="1"/>
      <sheetData sheetId="27877" refreshError="1"/>
      <sheetData sheetId="27878" refreshError="1"/>
      <sheetData sheetId="27879" refreshError="1"/>
      <sheetData sheetId="27880" refreshError="1"/>
      <sheetData sheetId="27881" refreshError="1"/>
      <sheetData sheetId="27882" refreshError="1"/>
      <sheetData sheetId="27883" refreshError="1"/>
      <sheetData sheetId="27884" refreshError="1"/>
      <sheetData sheetId="27885" refreshError="1"/>
      <sheetData sheetId="27886" refreshError="1"/>
      <sheetData sheetId="27887" refreshError="1"/>
      <sheetData sheetId="27888" refreshError="1"/>
      <sheetData sheetId="27889" refreshError="1"/>
      <sheetData sheetId="27890" refreshError="1"/>
      <sheetData sheetId="27891" refreshError="1"/>
      <sheetData sheetId="27892" refreshError="1"/>
      <sheetData sheetId="27893" refreshError="1"/>
      <sheetData sheetId="27894" refreshError="1"/>
      <sheetData sheetId="27895" refreshError="1"/>
      <sheetData sheetId="27896" refreshError="1"/>
      <sheetData sheetId="27897" refreshError="1"/>
      <sheetData sheetId="27898" refreshError="1"/>
      <sheetData sheetId="27899" refreshError="1"/>
      <sheetData sheetId="27900" refreshError="1"/>
      <sheetData sheetId="27901" refreshError="1"/>
      <sheetData sheetId="27902" refreshError="1"/>
      <sheetData sheetId="27903" refreshError="1"/>
      <sheetData sheetId="27904" refreshError="1"/>
      <sheetData sheetId="27905" refreshError="1"/>
      <sheetData sheetId="27906" refreshError="1"/>
      <sheetData sheetId="27907" refreshError="1"/>
      <sheetData sheetId="27908" refreshError="1"/>
      <sheetData sheetId="27909" refreshError="1"/>
      <sheetData sheetId="27910" refreshError="1"/>
      <sheetData sheetId="27911" refreshError="1"/>
      <sheetData sheetId="27912" refreshError="1"/>
      <sheetData sheetId="27913" refreshError="1"/>
      <sheetData sheetId="27914" refreshError="1"/>
      <sheetData sheetId="27915" refreshError="1"/>
      <sheetData sheetId="27916" refreshError="1"/>
      <sheetData sheetId="27917" refreshError="1"/>
      <sheetData sheetId="27918" refreshError="1"/>
      <sheetData sheetId="27919" refreshError="1"/>
      <sheetData sheetId="27920" refreshError="1"/>
      <sheetData sheetId="27921" refreshError="1"/>
      <sheetData sheetId="27922" refreshError="1"/>
      <sheetData sheetId="27923" refreshError="1"/>
      <sheetData sheetId="27924" refreshError="1"/>
      <sheetData sheetId="27925" refreshError="1"/>
      <sheetData sheetId="27926" refreshError="1"/>
      <sheetData sheetId="27927" refreshError="1"/>
      <sheetData sheetId="27928" refreshError="1"/>
      <sheetData sheetId="27929" refreshError="1"/>
      <sheetData sheetId="27930" refreshError="1"/>
      <sheetData sheetId="27931" refreshError="1"/>
      <sheetData sheetId="27932" refreshError="1"/>
      <sheetData sheetId="27933" refreshError="1"/>
      <sheetData sheetId="27934" refreshError="1"/>
      <sheetData sheetId="27935" refreshError="1"/>
      <sheetData sheetId="27936" refreshError="1"/>
      <sheetData sheetId="27937" refreshError="1"/>
      <sheetData sheetId="27938" refreshError="1"/>
      <sheetData sheetId="27939" refreshError="1"/>
      <sheetData sheetId="27940" refreshError="1"/>
      <sheetData sheetId="27941" refreshError="1"/>
      <sheetData sheetId="27942" refreshError="1"/>
      <sheetData sheetId="27943" refreshError="1"/>
      <sheetData sheetId="27944" refreshError="1"/>
      <sheetData sheetId="27945" refreshError="1"/>
      <sheetData sheetId="27946" refreshError="1"/>
      <sheetData sheetId="27947" refreshError="1"/>
      <sheetData sheetId="27948" refreshError="1"/>
      <sheetData sheetId="27949" refreshError="1"/>
      <sheetData sheetId="27950" refreshError="1"/>
      <sheetData sheetId="27951" refreshError="1"/>
      <sheetData sheetId="27952" refreshError="1"/>
      <sheetData sheetId="27953" refreshError="1"/>
      <sheetData sheetId="27954" refreshError="1"/>
      <sheetData sheetId="27955" refreshError="1"/>
      <sheetData sheetId="27956" refreshError="1"/>
      <sheetData sheetId="27957" refreshError="1"/>
      <sheetData sheetId="27958" refreshError="1"/>
      <sheetData sheetId="27959" refreshError="1"/>
      <sheetData sheetId="27960" refreshError="1"/>
      <sheetData sheetId="27961" refreshError="1"/>
      <sheetData sheetId="27962" refreshError="1"/>
      <sheetData sheetId="27963" refreshError="1"/>
      <sheetData sheetId="27964" refreshError="1"/>
      <sheetData sheetId="27965" refreshError="1"/>
      <sheetData sheetId="27966" refreshError="1"/>
      <sheetData sheetId="27967" refreshError="1"/>
      <sheetData sheetId="27968" refreshError="1"/>
      <sheetData sheetId="27969" refreshError="1"/>
      <sheetData sheetId="27970" refreshError="1"/>
      <sheetData sheetId="27971" refreshError="1"/>
      <sheetData sheetId="27972" refreshError="1"/>
      <sheetData sheetId="27973" refreshError="1"/>
      <sheetData sheetId="27974" refreshError="1"/>
      <sheetData sheetId="27975" refreshError="1"/>
      <sheetData sheetId="27976" refreshError="1"/>
      <sheetData sheetId="27977" refreshError="1"/>
      <sheetData sheetId="27978" refreshError="1"/>
      <sheetData sheetId="27979" refreshError="1"/>
      <sheetData sheetId="27980" refreshError="1"/>
      <sheetData sheetId="27981" refreshError="1"/>
      <sheetData sheetId="27982" refreshError="1"/>
      <sheetData sheetId="27983" refreshError="1"/>
      <sheetData sheetId="27984" refreshError="1"/>
      <sheetData sheetId="27985" refreshError="1"/>
      <sheetData sheetId="27986" refreshError="1"/>
      <sheetData sheetId="27987" refreshError="1"/>
      <sheetData sheetId="27988" refreshError="1"/>
      <sheetData sheetId="27989" refreshError="1"/>
      <sheetData sheetId="27990" refreshError="1"/>
      <sheetData sheetId="27991" refreshError="1"/>
      <sheetData sheetId="27992" refreshError="1"/>
      <sheetData sheetId="27993" refreshError="1"/>
      <sheetData sheetId="27994" refreshError="1"/>
      <sheetData sheetId="27995" refreshError="1"/>
      <sheetData sheetId="27996" refreshError="1"/>
      <sheetData sheetId="27997" refreshError="1"/>
      <sheetData sheetId="27998" refreshError="1"/>
      <sheetData sheetId="27999" refreshError="1"/>
      <sheetData sheetId="28000" refreshError="1"/>
      <sheetData sheetId="28001" refreshError="1"/>
      <sheetData sheetId="28002" refreshError="1"/>
      <sheetData sheetId="28003" refreshError="1"/>
      <sheetData sheetId="28004" refreshError="1"/>
      <sheetData sheetId="28005" refreshError="1"/>
      <sheetData sheetId="28006" refreshError="1"/>
      <sheetData sheetId="28007" refreshError="1"/>
      <sheetData sheetId="28008" refreshError="1"/>
      <sheetData sheetId="28009" refreshError="1"/>
      <sheetData sheetId="28010" refreshError="1"/>
      <sheetData sheetId="28011" refreshError="1"/>
      <sheetData sheetId="28012" refreshError="1"/>
      <sheetData sheetId="28013" refreshError="1"/>
      <sheetData sheetId="28014" refreshError="1"/>
      <sheetData sheetId="28015" refreshError="1"/>
      <sheetData sheetId="28016" refreshError="1"/>
      <sheetData sheetId="28017" refreshError="1"/>
      <sheetData sheetId="28018" refreshError="1"/>
      <sheetData sheetId="28019" refreshError="1"/>
      <sheetData sheetId="28020" refreshError="1"/>
      <sheetData sheetId="28021" refreshError="1"/>
      <sheetData sheetId="28022" refreshError="1"/>
      <sheetData sheetId="28023" refreshError="1"/>
      <sheetData sheetId="28024" refreshError="1"/>
      <sheetData sheetId="28025" refreshError="1"/>
      <sheetData sheetId="28026" refreshError="1"/>
      <sheetData sheetId="28027" refreshError="1"/>
      <sheetData sheetId="28028" refreshError="1"/>
      <sheetData sheetId="28029" refreshError="1"/>
      <sheetData sheetId="28030" refreshError="1"/>
      <sheetData sheetId="28031" refreshError="1"/>
      <sheetData sheetId="28032" refreshError="1"/>
      <sheetData sheetId="28033"/>
      <sheetData sheetId="28034" refreshError="1"/>
      <sheetData sheetId="28035" refreshError="1"/>
      <sheetData sheetId="28036" refreshError="1"/>
      <sheetData sheetId="28037" refreshError="1"/>
      <sheetData sheetId="28038" refreshError="1"/>
      <sheetData sheetId="28039" refreshError="1"/>
      <sheetData sheetId="28040" refreshError="1"/>
      <sheetData sheetId="28041" refreshError="1"/>
      <sheetData sheetId="28042" refreshError="1"/>
      <sheetData sheetId="28043" refreshError="1"/>
      <sheetData sheetId="28044" refreshError="1"/>
      <sheetData sheetId="28045" refreshError="1"/>
      <sheetData sheetId="28046" refreshError="1"/>
      <sheetData sheetId="28047" refreshError="1"/>
      <sheetData sheetId="28048" refreshError="1"/>
      <sheetData sheetId="28049" refreshError="1"/>
      <sheetData sheetId="28050" refreshError="1"/>
      <sheetData sheetId="28051" refreshError="1"/>
      <sheetData sheetId="28052" refreshError="1"/>
      <sheetData sheetId="28053" refreshError="1"/>
      <sheetData sheetId="28054" refreshError="1"/>
      <sheetData sheetId="28055" refreshError="1"/>
      <sheetData sheetId="28056" refreshError="1"/>
      <sheetData sheetId="28057" refreshError="1"/>
      <sheetData sheetId="28058" refreshError="1"/>
      <sheetData sheetId="28059" refreshError="1"/>
      <sheetData sheetId="28060" refreshError="1"/>
      <sheetData sheetId="28061" refreshError="1"/>
      <sheetData sheetId="28062" refreshError="1"/>
      <sheetData sheetId="28063" refreshError="1"/>
      <sheetData sheetId="28064" refreshError="1"/>
      <sheetData sheetId="28065" refreshError="1"/>
      <sheetData sheetId="28066" refreshError="1"/>
      <sheetData sheetId="28067" refreshError="1"/>
      <sheetData sheetId="28068" refreshError="1"/>
      <sheetData sheetId="28069" refreshError="1"/>
      <sheetData sheetId="28070" refreshError="1"/>
      <sheetData sheetId="28071" refreshError="1"/>
      <sheetData sheetId="28072" refreshError="1"/>
      <sheetData sheetId="28073" refreshError="1"/>
      <sheetData sheetId="28074" refreshError="1"/>
      <sheetData sheetId="28075" refreshError="1"/>
      <sheetData sheetId="28076" refreshError="1"/>
      <sheetData sheetId="28077" refreshError="1"/>
      <sheetData sheetId="28078" refreshError="1"/>
      <sheetData sheetId="28079" refreshError="1"/>
      <sheetData sheetId="28080" refreshError="1"/>
      <sheetData sheetId="28081" refreshError="1"/>
      <sheetData sheetId="28082" refreshError="1"/>
      <sheetData sheetId="28083" refreshError="1"/>
      <sheetData sheetId="28084" refreshError="1"/>
      <sheetData sheetId="28085" refreshError="1"/>
      <sheetData sheetId="28086" refreshError="1"/>
      <sheetData sheetId="28087" refreshError="1"/>
      <sheetData sheetId="28088"/>
      <sheetData sheetId="28089" refreshError="1"/>
      <sheetData sheetId="28090"/>
      <sheetData sheetId="28091" refreshError="1"/>
      <sheetData sheetId="28092" refreshError="1"/>
      <sheetData sheetId="28093" refreshError="1"/>
      <sheetData sheetId="28094" refreshError="1"/>
      <sheetData sheetId="28095" refreshError="1"/>
      <sheetData sheetId="28096" refreshError="1"/>
      <sheetData sheetId="28097"/>
      <sheetData sheetId="28098" refreshError="1"/>
      <sheetData sheetId="28099" refreshError="1"/>
      <sheetData sheetId="28100" refreshError="1"/>
      <sheetData sheetId="28101" refreshError="1"/>
      <sheetData sheetId="28102" refreshError="1"/>
      <sheetData sheetId="28103" refreshError="1"/>
      <sheetData sheetId="28104" refreshError="1"/>
      <sheetData sheetId="28105" refreshError="1"/>
      <sheetData sheetId="28106" refreshError="1"/>
      <sheetData sheetId="28107" refreshError="1"/>
      <sheetData sheetId="28108" refreshError="1"/>
      <sheetData sheetId="28109" refreshError="1"/>
      <sheetData sheetId="28110" refreshError="1"/>
      <sheetData sheetId="28111" refreshError="1"/>
      <sheetData sheetId="28112" refreshError="1"/>
      <sheetData sheetId="28113" refreshError="1"/>
      <sheetData sheetId="28114" refreshError="1"/>
      <sheetData sheetId="28115" refreshError="1"/>
      <sheetData sheetId="28116" refreshError="1"/>
      <sheetData sheetId="28117" refreshError="1"/>
      <sheetData sheetId="28118" refreshError="1"/>
      <sheetData sheetId="28119" refreshError="1"/>
      <sheetData sheetId="28120" refreshError="1"/>
      <sheetData sheetId="28121" refreshError="1"/>
      <sheetData sheetId="28122" refreshError="1"/>
      <sheetData sheetId="28123" refreshError="1"/>
      <sheetData sheetId="28124" refreshError="1"/>
      <sheetData sheetId="28125" refreshError="1"/>
      <sheetData sheetId="28126" refreshError="1"/>
      <sheetData sheetId="28127" refreshError="1"/>
      <sheetData sheetId="28128" refreshError="1"/>
      <sheetData sheetId="28129" refreshError="1"/>
      <sheetData sheetId="28130" refreshError="1"/>
      <sheetData sheetId="28131" refreshError="1"/>
      <sheetData sheetId="28132" refreshError="1"/>
      <sheetData sheetId="28133" refreshError="1"/>
      <sheetData sheetId="28134" refreshError="1"/>
      <sheetData sheetId="28135" refreshError="1"/>
      <sheetData sheetId="28136" refreshError="1"/>
      <sheetData sheetId="28137" refreshError="1"/>
      <sheetData sheetId="28138" refreshError="1"/>
      <sheetData sheetId="28139" refreshError="1"/>
      <sheetData sheetId="28140" refreshError="1"/>
      <sheetData sheetId="28141" refreshError="1"/>
      <sheetData sheetId="28142" refreshError="1"/>
      <sheetData sheetId="28143" refreshError="1"/>
      <sheetData sheetId="28144" refreshError="1"/>
      <sheetData sheetId="28145" refreshError="1"/>
      <sheetData sheetId="28146" refreshError="1"/>
      <sheetData sheetId="28147" refreshError="1"/>
      <sheetData sheetId="28148" refreshError="1"/>
      <sheetData sheetId="28149" refreshError="1"/>
      <sheetData sheetId="28150" refreshError="1"/>
      <sheetData sheetId="28151" refreshError="1"/>
      <sheetData sheetId="28152" refreshError="1"/>
      <sheetData sheetId="28153" refreshError="1"/>
      <sheetData sheetId="28154" refreshError="1"/>
      <sheetData sheetId="28155" refreshError="1"/>
      <sheetData sheetId="28156" refreshError="1"/>
      <sheetData sheetId="28157" refreshError="1"/>
      <sheetData sheetId="28158" refreshError="1"/>
      <sheetData sheetId="28159" refreshError="1"/>
      <sheetData sheetId="28160" refreshError="1"/>
      <sheetData sheetId="28161" refreshError="1"/>
      <sheetData sheetId="28162" refreshError="1"/>
      <sheetData sheetId="28163" refreshError="1"/>
      <sheetData sheetId="28164" refreshError="1"/>
      <sheetData sheetId="28165" refreshError="1"/>
      <sheetData sheetId="28166" refreshError="1"/>
      <sheetData sheetId="28167" refreshError="1"/>
      <sheetData sheetId="28168"/>
      <sheetData sheetId="28169" refreshError="1"/>
      <sheetData sheetId="28170" refreshError="1"/>
      <sheetData sheetId="28171" refreshError="1"/>
      <sheetData sheetId="28172"/>
      <sheetData sheetId="28173" refreshError="1"/>
      <sheetData sheetId="28174"/>
      <sheetData sheetId="28175" refreshError="1"/>
      <sheetData sheetId="28176">
        <row r="9">
          <cell r="A9" t="str">
            <v>A</v>
          </cell>
        </row>
      </sheetData>
      <sheetData sheetId="28177">
        <row r="9">
          <cell r="A9" t="str">
            <v>A</v>
          </cell>
        </row>
      </sheetData>
      <sheetData sheetId="28178" refreshError="1"/>
      <sheetData sheetId="28179">
        <row r="9">
          <cell r="A9" t="str">
            <v>A</v>
          </cell>
        </row>
      </sheetData>
      <sheetData sheetId="28180" refreshError="1"/>
      <sheetData sheetId="28181" refreshError="1"/>
      <sheetData sheetId="28182">
        <row r="9">
          <cell r="A9" t="str">
            <v>A</v>
          </cell>
        </row>
      </sheetData>
      <sheetData sheetId="28183">
        <row r="9">
          <cell r="A9" t="str">
            <v>A</v>
          </cell>
        </row>
      </sheetData>
      <sheetData sheetId="28184">
        <row r="9">
          <cell r="A9" t="str">
            <v>A</v>
          </cell>
        </row>
      </sheetData>
      <sheetData sheetId="28185">
        <row r="9">
          <cell r="A9" t="str">
            <v>A</v>
          </cell>
        </row>
      </sheetData>
      <sheetData sheetId="28186">
        <row r="9">
          <cell r="A9" t="str">
            <v>A</v>
          </cell>
        </row>
      </sheetData>
      <sheetData sheetId="28187">
        <row r="9">
          <cell r="A9" t="str">
            <v>A</v>
          </cell>
        </row>
      </sheetData>
      <sheetData sheetId="28188">
        <row r="9">
          <cell r="A9" t="str">
            <v>A</v>
          </cell>
        </row>
      </sheetData>
      <sheetData sheetId="28189">
        <row r="9">
          <cell r="A9" t="str">
            <v>A</v>
          </cell>
        </row>
      </sheetData>
      <sheetData sheetId="28190">
        <row r="9">
          <cell r="A9" t="str">
            <v>A</v>
          </cell>
        </row>
      </sheetData>
      <sheetData sheetId="28191">
        <row r="9">
          <cell r="A9" t="str">
            <v>A</v>
          </cell>
        </row>
      </sheetData>
      <sheetData sheetId="28192">
        <row r="9">
          <cell r="A9" t="str">
            <v>A</v>
          </cell>
        </row>
      </sheetData>
      <sheetData sheetId="28193">
        <row r="9">
          <cell r="A9" t="str">
            <v>A</v>
          </cell>
        </row>
      </sheetData>
      <sheetData sheetId="28194">
        <row r="9">
          <cell r="A9" t="str">
            <v>A</v>
          </cell>
        </row>
      </sheetData>
      <sheetData sheetId="28195">
        <row r="9">
          <cell r="A9" t="str">
            <v>A</v>
          </cell>
        </row>
      </sheetData>
      <sheetData sheetId="28196">
        <row r="9">
          <cell r="A9" t="str">
            <v>A</v>
          </cell>
        </row>
      </sheetData>
      <sheetData sheetId="28197">
        <row r="9">
          <cell r="A9" t="str">
            <v>A</v>
          </cell>
        </row>
      </sheetData>
      <sheetData sheetId="28198">
        <row r="9">
          <cell r="A9" t="str">
            <v>A</v>
          </cell>
        </row>
      </sheetData>
      <sheetData sheetId="28199">
        <row r="9">
          <cell r="A9" t="str">
            <v>A</v>
          </cell>
        </row>
      </sheetData>
      <sheetData sheetId="28200">
        <row r="9">
          <cell r="A9" t="str">
            <v>A</v>
          </cell>
        </row>
      </sheetData>
      <sheetData sheetId="28201">
        <row r="9">
          <cell r="A9" t="str">
            <v>A</v>
          </cell>
        </row>
      </sheetData>
      <sheetData sheetId="28202" refreshError="1"/>
      <sheetData sheetId="28203" refreshError="1"/>
      <sheetData sheetId="28204">
        <row r="9">
          <cell r="A9" t="str">
            <v>A</v>
          </cell>
        </row>
      </sheetData>
      <sheetData sheetId="28205">
        <row r="9">
          <cell r="A9" t="str">
            <v>A</v>
          </cell>
        </row>
      </sheetData>
      <sheetData sheetId="28206"/>
      <sheetData sheetId="28207">
        <row r="9">
          <cell r="A9" t="str">
            <v>A</v>
          </cell>
        </row>
      </sheetData>
      <sheetData sheetId="28208">
        <row r="9">
          <cell r="A9" t="str">
            <v>A</v>
          </cell>
        </row>
      </sheetData>
      <sheetData sheetId="28209">
        <row r="9">
          <cell r="A9" t="str">
            <v>A</v>
          </cell>
        </row>
      </sheetData>
      <sheetData sheetId="28210">
        <row r="9">
          <cell r="A9" t="str">
            <v>A</v>
          </cell>
        </row>
      </sheetData>
      <sheetData sheetId="28211">
        <row r="9">
          <cell r="A9" t="str">
            <v>A</v>
          </cell>
        </row>
      </sheetData>
      <sheetData sheetId="28212">
        <row r="9">
          <cell r="A9" t="str">
            <v>A</v>
          </cell>
        </row>
      </sheetData>
      <sheetData sheetId="28213">
        <row r="9">
          <cell r="A9" t="str">
            <v>A</v>
          </cell>
        </row>
      </sheetData>
      <sheetData sheetId="28214">
        <row r="9">
          <cell r="A9" t="str">
            <v>A</v>
          </cell>
        </row>
      </sheetData>
      <sheetData sheetId="28215">
        <row r="9">
          <cell r="A9" t="str">
            <v>A</v>
          </cell>
        </row>
      </sheetData>
      <sheetData sheetId="28216"/>
      <sheetData sheetId="28217">
        <row r="9">
          <cell r="A9" t="str">
            <v>A</v>
          </cell>
        </row>
      </sheetData>
      <sheetData sheetId="28218">
        <row r="9">
          <cell r="A9" t="str">
            <v>A</v>
          </cell>
        </row>
      </sheetData>
      <sheetData sheetId="28219"/>
      <sheetData sheetId="28220">
        <row r="9">
          <cell r="A9" t="str">
            <v>A</v>
          </cell>
        </row>
      </sheetData>
      <sheetData sheetId="28221"/>
      <sheetData sheetId="28222">
        <row r="9">
          <cell r="A9" t="str">
            <v>A</v>
          </cell>
        </row>
      </sheetData>
      <sheetData sheetId="28223">
        <row r="9">
          <cell r="A9" t="str">
            <v>A</v>
          </cell>
        </row>
      </sheetData>
      <sheetData sheetId="28224">
        <row r="9">
          <cell r="A9" t="str">
            <v>A</v>
          </cell>
        </row>
      </sheetData>
      <sheetData sheetId="28225">
        <row r="9">
          <cell r="A9" t="str">
            <v>A</v>
          </cell>
        </row>
      </sheetData>
      <sheetData sheetId="28226">
        <row r="9">
          <cell r="A9" t="str">
            <v>A</v>
          </cell>
        </row>
      </sheetData>
      <sheetData sheetId="28227"/>
      <sheetData sheetId="28228"/>
      <sheetData sheetId="28229"/>
      <sheetData sheetId="28230"/>
      <sheetData sheetId="28231"/>
      <sheetData sheetId="28232"/>
      <sheetData sheetId="28233"/>
      <sheetData sheetId="28234">
        <row r="9">
          <cell r="A9" t="str">
            <v>A</v>
          </cell>
        </row>
      </sheetData>
      <sheetData sheetId="28235">
        <row r="9">
          <cell r="A9" t="str">
            <v>A</v>
          </cell>
        </row>
      </sheetData>
      <sheetData sheetId="28236"/>
      <sheetData sheetId="28237"/>
      <sheetData sheetId="28238">
        <row r="9">
          <cell r="A9" t="str">
            <v>A</v>
          </cell>
        </row>
      </sheetData>
      <sheetData sheetId="28239">
        <row r="9">
          <cell r="A9" t="str">
            <v>A</v>
          </cell>
        </row>
      </sheetData>
      <sheetData sheetId="28240">
        <row r="9">
          <cell r="A9" t="str">
            <v>A</v>
          </cell>
        </row>
      </sheetData>
      <sheetData sheetId="28241">
        <row r="9">
          <cell r="A9" t="str">
            <v>A</v>
          </cell>
        </row>
      </sheetData>
      <sheetData sheetId="28242"/>
      <sheetData sheetId="28243"/>
      <sheetData sheetId="28244"/>
      <sheetData sheetId="28245"/>
      <sheetData sheetId="28246"/>
      <sheetData sheetId="28247"/>
      <sheetData sheetId="28248"/>
      <sheetData sheetId="28249"/>
      <sheetData sheetId="28250"/>
      <sheetData sheetId="28251"/>
      <sheetData sheetId="28252"/>
      <sheetData sheetId="28253"/>
      <sheetData sheetId="28254"/>
      <sheetData sheetId="28255"/>
      <sheetData sheetId="28256"/>
      <sheetData sheetId="28257"/>
      <sheetData sheetId="28258"/>
      <sheetData sheetId="28259"/>
      <sheetData sheetId="28260"/>
      <sheetData sheetId="28261"/>
      <sheetData sheetId="28262"/>
      <sheetData sheetId="28263"/>
      <sheetData sheetId="28264"/>
      <sheetData sheetId="28265"/>
      <sheetData sheetId="28266"/>
      <sheetData sheetId="28267"/>
      <sheetData sheetId="28268"/>
      <sheetData sheetId="28269"/>
      <sheetData sheetId="28270"/>
      <sheetData sheetId="28271"/>
      <sheetData sheetId="28272"/>
      <sheetData sheetId="28273"/>
      <sheetData sheetId="28274"/>
      <sheetData sheetId="28275"/>
      <sheetData sheetId="28276"/>
      <sheetData sheetId="28277"/>
      <sheetData sheetId="28278">
        <row r="9">
          <cell r="A9" t="str">
            <v>A</v>
          </cell>
        </row>
      </sheetData>
      <sheetData sheetId="28279">
        <row r="9">
          <cell r="A9" t="str">
            <v>A</v>
          </cell>
        </row>
      </sheetData>
      <sheetData sheetId="28280">
        <row r="9">
          <cell r="A9" t="str">
            <v>A</v>
          </cell>
        </row>
      </sheetData>
      <sheetData sheetId="28281"/>
      <sheetData sheetId="28282"/>
      <sheetData sheetId="28283">
        <row r="9">
          <cell r="A9" t="str">
            <v>A</v>
          </cell>
        </row>
      </sheetData>
      <sheetData sheetId="28284">
        <row r="9">
          <cell r="A9" t="str">
            <v>A</v>
          </cell>
        </row>
      </sheetData>
      <sheetData sheetId="28285">
        <row r="9">
          <cell r="A9" t="str">
            <v>A</v>
          </cell>
        </row>
      </sheetData>
      <sheetData sheetId="28286">
        <row r="9">
          <cell r="A9" t="str">
            <v>A</v>
          </cell>
        </row>
      </sheetData>
      <sheetData sheetId="28287"/>
      <sheetData sheetId="28288"/>
      <sheetData sheetId="28289">
        <row r="9">
          <cell r="A9" t="str">
            <v>A</v>
          </cell>
        </row>
      </sheetData>
      <sheetData sheetId="28290">
        <row r="9">
          <cell r="A9" t="str">
            <v>A</v>
          </cell>
        </row>
      </sheetData>
      <sheetData sheetId="28291">
        <row r="9">
          <cell r="A9" t="str">
            <v>A</v>
          </cell>
        </row>
      </sheetData>
      <sheetData sheetId="28292" refreshError="1"/>
      <sheetData sheetId="28293"/>
      <sheetData sheetId="28294">
        <row r="9">
          <cell r="A9" t="str">
            <v>A</v>
          </cell>
        </row>
      </sheetData>
      <sheetData sheetId="28295"/>
      <sheetData sheetId="28296">
        <row r="9">
          <cell r="A9" t="str">
            <v>A</v>
          </cell>
        </row>
      </sheetData>
      <sheetData sheetId="28297">
        <row r="9">
          <cell r="A9" t="str">
            <v>A</v>
          </cell>
        </row>
      </sheetData>
      <sheetData sheetId="28298">
        <row r="9">
          <cell r="A9" t="str">
            <v>A</v>
          </cell>
        </row>
      </sheetData>
      <sheetData sheetId="28299" refreshError="1"/>
      <sheetData sheetId="28300" refreshError="1"/>
      <sheetData sheetId="28301">
        <row r="9">
          <cell r="A9" t="str">
            <v>A</v>
          </cell>
        </row>
      </sheetData>
      <sheetData sheetId="28302">
        <row r="9">
          <cell r="A9" t="str">
            <v>A</v>
          </cell>
        </row>
      </sheetData>
      <sheetData sheetId="28303">
        <row r="9">
          <cell r="A9" t="str">
            <v>A</v>
          </cell>
        </row>
      </sheetData>
      <sheetData sheetId="28304">
        <row r="9">
          <cell r="A9" t="str">
            <v>A</v>
          </cell>
        </row>
      </sheetData>
      <sheetData sheetId="28305">
        <row r="9">
          <cell r="A9" t="str">
            <v>A</v>
          </cell>
        </row>
      </sheetData>
      <sheetData sheetId="28306">
        <row r="9">
          <cell r="A9" t="str">
            <v>A</v>
          </cell>
        </row>
      </sheetData>
      <sheetData sheetId="28307">
        <row r="9">
          <cell r="A9" t="str">
            <v>A</v>
          </cell>
        </row>
      </sheetData>
      <sheetData sheetId="28308">
        <row r="9">
          <cell r="A9" t="str">
            <v>A</v>
          </cell>
        </row>
      </sheetData>
      <sheetData sheetId="28309"/>
      <sheetData sheetId="28310">
        <row r="9">
          <cell r="A9" t="str">
            <v>A</v>
          </cell>
        </row>
      </sheetData>
      <sheetData sheetId="28311" refreshError="1"/>
      <sheetData sheetId="28312">
        <row r="9">
          <cell r="A9" t="str">
            <v>A</v>
          </cell>
        </row>
      </sheetData>
      <sheetData sheetId="28313" refreshError="1"/>
      <sheetData sheetId="28314">
        <row r="9">
          <cell r="A9" t="str">
            <v>A</v>
          </cell>
        </row>
      </sheetData>
      <sheetData sheetId="28315">
        <row r="9">
          <cell r="A9" t="str">
            <v>A</v>
          </cell>
        </row>
      </sheetData>
      <sheetData sheetId="28316">
        <row r="9">
          <cell r="A9" t="str">
            <v>A</v>
          </cell>
        </row>
      </sheetData>
      <sheetData sheetId="28317">
        <row r="9">
          <cell r="A9" t="str">
            <v>A</v>
          </cell>
        </row>
      </sheetData>
      <sheetData sheetId="28318">
        <row r="9">
          <cell r="A9" t="str">
            <v>A</v>
          </cell>
        </row>
      </sheetData>
      <sheetData sheetId="28319"/>
      <sheetData sheetId="28320">
        <row r="9">
          <cell r="A9" t="str">
            <v>A</v>
          </cell>
        </row>
      </sheetData>
      <sheetData sheetId="28321">
        <row r="9">
          <cell r="A9" t="str">
            <v>A</v>
          </cell>
        </row>
      </sheetData>
      <sheetData sheetId="28322">
        <row r="9">
          <cell r="A9" t="str">
            <v>A</v>
          </cell>
        </row>
      </sheetData>
      <sheetData sheetId="28323">
        <row r="9">
          <cell r="A9" t="str">
            <v>A</v>
          </cell>
        </row>
      </sheetData>
      <sheetData sheetId="28324">
        <row r="9">
          <cell r="A9" t="str">
            <v>A</v>
          </cell>
        </row>
      </sheetData>
      <sheetData sheetId="28325">
        <row r="9">
          <cell r="A9" t="str">
            <v>A</v>
          </cell>
        </row>
      </sheetData>
      <sheetData sheetId="28326">
        <row r="9">
          <cell r="A9" t="str">
            <v>A</v>
          </cell>
        </row>
      </sheetData>
      <sheetData sheetId="28327">
        <row r="9">
          <cell r="A9" t="str">
            <v>A</v>
          </cell>
        </row>
      </sheetData>
      <sheetData sheetId="28328">
        <row r="9">
          <cell r="A9" t="str">
            <v>A</v>
          </cell>
        </row>
      </sheetData>
      <sheetData sheetId="28329"/>
      <sheetData sheetId="28330">
        <row r="9">
          <cell r="A9" t="str">
            <v>A</v>
          </cell>
        </row>
      </sheetData>
      <sheetData sheetId="28331">
        <row r="9">
          <cell r="A9" t="str">
            <v>A</v>
          </cell>
        </row>
      </sheetData>
      <sheetData sheetId="28332"/>
      <sheetData sheetId="28333">
        <row r="9">
          <cell r="A9" t="str">
            <v>A</v>
          </cell>
        </row>
      </sheetData>
      <sheetData sheetId="28334"/>
      <sheetData sheetId="28335">
        <row r="9">
          <cell r="A9" t="str">
            <v>A</v>
          </cell>
        </row>
      </sheetData>
      <sheetData sheetId="28336"/>
      <sheetData sheetId="28337">
        <row r="9">
          <cell r="A9" t="str">
            <v>A</v>
          </cell>
        </row>
      </sheetData>
      <sheetData sheetId="28338">
        <row r="9">
          <cell r="A9" t="str">
            <v>A</v>
          </cell>
        </row>
      </sheetData>
      <sheetData sheetId="28339"/>
      <sheetData sheetId="28340"/>
      <sheetData sheetId="28341">
        <row r="9">
          <cell r="A9" t="str">
            <v>A</v>
          </cell>
        </row>
      </sheetData>
      <sheetData sheetId="28342">
        <row r="9">
          <cell r="A9" t="str">
            <v>A</v>
          </cell>
        </row>
      </sheetData>
      <sheetData sheetId="28343" refreshError="1"/>
      <sheetData sheetId="28344" refreshError="1"/>
      <sheetData sheetId="28345" refreshError="1"/>
      <sheetData sheetId="28346" refreshError="1"/>
      <sheetData sheetId="28347" refreshError="1"/>
      <sheetData sheetId="28348" refreshError="1"/>
      <sheetData sheetId="28349">
        <row r="9">
          <cell r="A9" t="str">
            <v>A</v>
          </cell>
        </row>
      </sheetData>
      <sheetData sheetId="28350"/>
      <sheetData sheetId="28351">
        <row r="9">
          <cell r="A9" t="str">
            <v>A</v>
          </cell>
        </row>
      </sheetData>
      <sheetData sheetId="28352">
        <row r="9">
          <cell r="A9" t="str">
            <v>A</v>
          </cell>
        </row>
      </sheetData>
      <sheetData sheetId="28353">
        <row r="9">
          <cell r="A9" t="str">
            <v>A</v>
          </cell>
        </row>
      </sheetData>
      <sheetData sheetId="28354"/>
      <sheetData sheetId="28355"/>
      <sheetData sheetId="28356">
        <row r="9">
          <cell r="A9" t="str">
            <v>A</v>
          </cell>
        </row>
      </sheetData>
      <sheetData sheetId="28357"/>
      <sheetData sheetId="28358">
        <row r="9">
          <cell r="A9" t="str">
            <v>A</v>
          </cell>
        </row>
      </sheetData>
      <sheetData sheetId="28359">
        <row r="9">
          <cell r="A9" t="str">
            <v>A</v>
          </cell>
        </row>
      </sheetData>
      <sheetData sheetId="28360">
        <row r="9">
          <cell r="A9" t="str">
            <v>A</v>
          </cell>
        </row>
      </sheetData>
      <sheetData sheetId="28361">
        <row r="9">
          <cell r="A9" t="str">
            <v>A</v>
          </cell>
        </row>
      </sheetData>
      <sheetData sheetId="28362">
        <row r="9">
          <cell r="A9" t="str">
            <v>A</v>
          </cell>
        </row>
      </sheetData>
      <sheetData sheetId="28363">
        <row r="9">
          <cell r="A9" t="str">
            <v>A</v>
          </cell>
        </row>
      </sheetData>
      <sheetData sheetId="28364">
        <row r="9">
          <cell r="A9" t="str">
            <v>A</v>
          </cell>
        </row>
      </sheetData>
      <sheetData sheetId="28365">
        <row r="9">
          <cell r="A9" t="str">
            <v>A</v>
          </cell>
        </row>
      </sheetData>
      <sheetData sheetId="28366">
        <row r="9">
          <cell r="A9" t="str">
            <v>A</v>
          </cell>
        </row>
      </sheetData>
      <sheetData sheetId="28367">
        <row r="9">
          <cell r="A9" t="str">
            <v>A</v>
          </cell>
        </row>
      </sheetData>
      <sheetData sheetId="28368">
        <row r="9">
          <cell r="A9" t="str">
            <v>A</v>
          </cell>
        </row>
      </sheetData>
      <sheetData sheetId="28369">
        <row r="9">
          <cell r="A9" t="str">
            <v>A</v>
          </cell>
        </row>
      </sheetData>
      <sheetData sheetId="28370">
        <row r="9">
          <cell r="A9" t="str">
            <v>A</v>
          </cell>
        </row>
      </sheetData>
      <sheetData sheetId="28371">
        <row r="9">
          <cell r="A9" t="str">
            <v>A</v>
          </cell>
        </row>
      </sheetData>
      <sheetData sheetId="28372">
        <row r="9">
          <cell r="A9" t="str">
            <v>A</v>
          </cell>
        </row>
      </sheetData>
      <sheetData sheetId="28373"/>
      <sheetData sheetId="28374"/>
      <sheetData sheetId="28375">
        <row r="9">
          <cell r="A9" t="str">
            <v>A</v>
          </cell>
        </row>
      </sheetData>
      <sheetData sheetId="28376">
        <row r="9">
          <cell r="A9" t="str">
            <v>A</v>
          </cell>
        </row>
      </sheetData>
      <sheetData sheetId="28377">
        <row r="9">
          <cell r="A9" t="str">
            <v>A</v>
          </cell>
        </row>
      </sheetData>
      <sheetData sheetId="28378">
        <row r="9">
          <cell r="A9" t="str">
            <v>A</v>
          </cell>
        </row>
      </sheetData>
      <sheetData sheetId="28379">
        <row r="9">
          <cell r="A9" t="str">
            <v>A</v>
          </cell>
        </row>
      </sheetData>
      <sheetData sheetId="28380">
        <row r="9">
          <cell r="A9" t="str">
            <v>A</v>
          </cell>
        </row>
      </sheetData>
      <sheetData sheetId="28381"/>
      <sheetData sheetId="28382">
        <row r="9">
          <cell r="A9" t="str">
            <v>A</v>
          </cell>
        </row>
      </sheetData>
      <sheetData sheetId="28383">
        <row r="9">
          <cell r="A9" t="str">
            <v>A</v>
          </cell>
        </row>
      </sheetData>
      <sheetData sheetId="28384">
        <row r="9">
          <cell r="A9" t="str">
            <v>A</v>
          </cell>
        </row>
      </sheetData>
      <sheetData sheetId="28385">
        <row r="9">
          <cell r="A9" t="str">
            <v>A</v>
          </cell>
        </row>
      </sheetData>
      <sheetData sheetId="28386">
        <row r="9">
          <cell r="A9" t="str">
            <v>A</v>
          </cell>
        </row>
      </sheetData>
      <sheetData sheetId="28387">
        <row r="9">
          <cell r="A9" t="str">
            <v>A</v>
          </cell>
        </row>
      </sheetData>
      <sheetData sheetId="28388">
        <row r="9">
          <cell r="A9" t="str">
            <v>A</v>
          </cell>
        </row>
      </sheetData>
      <sheetData sheetId="28389">
        <row r="9">
          <cell r="A9" t="str">
            <v>A</v>
          </cell>
        </row>
      </sheetData>
      <sheetData sheetId="28390">
        <row r="9">
          <cell r="A9" t="str">
            <v>A</v>
          </cell>
        </row>
      </sheetData>
      <sheetData sheetId="28391">
        <row r="9">
          <cell r="A9" t="str">
            <v>A</v>
          </cell>
        </row>
      </sheetData>
      <sheetData sheetId="28392">
        <row r="9">
          <cell r="A9" t="str">
            <v>A</v>
          </cell>
        </row>
      </sheetData>
      <sheetData sheetId="28393">
        <row r="9">
          <cell r="A9" t="str">
            <v>A</v>
          </cell>
        </row>
      </sheetData>
      <sheetData sheetId="28394">
        <row r="9">
          <cell r="A9" t="str">
            <v>A</v>
          </cell>
        </row>
      </sheetData>
      <sheetData sheetId="28395"/>
      <sheetData sheetId="28396">
        <row r="9">
          <cell r="A9" t="str">
            <v>A</v>
          </cell>
        </row>
      </sheetData>
      <sheetData sheetId="28397"/>
      <sheetData sheetId="28398" refreshError="1"/>
      <sheetData sheetId="28399"/>
      <sheetData sheetId="28400"/>
      <sheetData sheetId="28401"/>
      <sheetData sheetId="28402"/>
      <sheetData sheetId="28403"/>
      <sheetData sheetId="28404"/>
      <sheetData sheetId="28405"/>
      <sheetData sheetId="28406"/>
      <sheetData sheetId="28407"/>
      <sheetData sheetId="28408"/>
      <sheetData sheetId="28409" refreshError="1"/>
      <sheetData sheetId="28410" refreshError="1"/>
      <sheetData sheetId="28411">
        <row r="9">
          <cell r="A9" t="str">
            <v>A</v>
          </cell>
        </row>
      </sheetData>
      <sheetData sheetId="28412"/>
      <sheetData sheetId="28413"/>
      <sheetData sheetId="28414" refreshError="1"/>
      <sheetData sheetId="28415"/>
      <sheetData sheetId="28416"/>
      <sheetData sheetId="28417"/>
      <sheetData sheetId="28418"/>
      <sheetData sheetId="28419"/>
      <sheetData sheetId="28420">
        <row r="9">
          <cell r="A9" t="str">
            <v>A</v>
          </cell>
        </row>
      </sheetData>
      <sheetData sheetId="28421"/>
      <sheetData sheetId="28422"/>
      <sheetData sheetId="28423"/>
      <sheetData sheetId="28424"/>
      <sheetData sheetId="28425"/>
      <sheetData sheetId="28426"/>
      <sheetData sheetId="28427"/>
      <sheetData sheetId="28428"/>
      <sheetData sheetId="28429">
        <row r="9">
          <cell r="A9" t="str">
            <v>A</v>
          </cell>
        </row>
      </sheetData>
      <sheetData sheetId="28430">
        <row r="9">
          <cell r="A9" t="str">
            <v>A</v>
          </cell>
        </row>
      </sheetData>
      <sheetData sheetId="28431"/>
      <sheetData sheetId="28432"/>
      <sheetData sheetId="28433">
        <row r="9">
          <cell r="A9" t="str">
            <v>A</v>
          </cell>
        </row>
      </sheetData>
      <sheetData sheetId="28434"/>
      <sheetData sheetId="28435">
        <row r="9">
          <cell r="A9" t="str">
            <v>A</v>
          </cell>
        </row>
      </sheetData>
      <sheetData sheetId="28436" refreshError="1"/>
      <sheetData sheetId="28437" refreshError="1"/>
      <sheetData sheetId="28438" refreshError="1"/>
      <sheetData sheetId="28439" refreshError="1"/>
      <sheetData sheetId="28440" refreshError="1"/>
      <sheetData sheetId="28441" refreshError="1"/>
      <sheetData sheetId="28442" refreshError="1"/>
      <sheetData sheetId="28443" refreshError="1"/>
      <sheetData sheetId="28444" refreshError="1"/>
      <sheetData sheetId="28445" refreshError="1"/>
      <sheetData sheetId="28446" refreshError="1"/>
      <sheetData sheetId="28447" refreshError="1"/>
      <sheetData sheetId="28448" refreshError="1"/>
      <sheetData sheetId="28449" refreshError="1"/>
      <sheetData sheetId="28450" refreshError="1"/>
      <sheetData sheetId="28451" refreshError="1"/>
      <sheetData sheetId="28452" refreshError="1"/>
      <sheetData sheetId="28453" refreshError="1"/>
      <sheetData sheetId="28454" refreshError="1"/>
      <sheetData sheetId="28455" refreshError="1"/>
      <sheetData sheetId="28456" refreshError="1"/>
      <sheetData sheetId="28457" refreshError="1"/>
      <sheetData sheetId="28458" refreshError="1"/>
      <sheetData sheetId="28459" refreshError="1"/>
      <sheetData sheetId="28460" refreshError="1"/>
      <sheetData sheetId="28461" refreshError="1"/>
      <sheetData sheetId="28462" refreshError="1"/>
      <sheetData sheetId="28463" refreshError="1"/>
      <sheetData sheetId="28464" refreshError="1"/>
      <sheetData sheetId="28465" refreshError="1"/>
      <sheetData sheetId="28466" refreshError="1"/>
      <sheetData sheetId="28467" refreshError="1"/>
      <sheetData sheetId="28468" refreshError="1"/>
      <sheetData sheetId="28469" refreshError="1"/>
      <sheetData sheetId="28470" refreshError="1"/>
      <sheetData sheetId="28471" refreshError="1"/>
      <sheetData sheetId="28472" refreshError="1"/>
      <sheetData sheetId="28473" refreshError="1"/>
      <sheetData sheetId="28474" refreshError="1"/>
      <sheetData sheetId="28475" refreshError="1"/>
      <sheetData sheetId="28476" refreshError="1"/>
      <sheetData sheetId="28477" refreshError="1"/>
      <sheetData sheetId="28478" refreshError="1"/>
      <sheetData sheetId="28479" refreshError="1"/>
      <sheetData sheetId="28480" refreshError="1"/>
      <sheetData sheetId="28481" refreshError="1"/>
      <sheetData sheetId="28482" refreshError="1"/>
      <sheetData sheetId="28483" refreshError="1"/>
      <sheetData sheetId="28484" refreshError="1"/>
      <sheetData sheetId="28485" refreshError="1"/>
      <sheetData sheetId="28486" refreshError="1"/>
      <sheetData sheetId="28487" refreshError="1"/>
      <sheetData sheetId="28488" refreshError="1"/>
      <sheetData sheetId="28489" refreshError="1"/>
      <sheetData sheetId="28490" refreshError="1"/>
      <sheetData sheetId="28491" refreshError="1"/>
      <sheetData sheetId="28492" refreshError="1"/>
      <sheetData sheetId="28493" refreshError="1"/>
      <sheetData sheetId="28494" refreshError="1"/>
      <sheetData sheetId="28495" refreshError="1"/>
      <sheetData sheetId="28496" refreshError="1"/>
      <sheetData sheetId="28497" refreshError="1"/>
      <sheetData sheetId="28498" refreshError="1"/>
      <sheetData sheetId="28499" refreshError="1"/>
      <sheetData sheetId="28500" refreshError="1"/>
      <sheetData sheetId="28501" refreshError="1"/>
      <sheetData sheetId="28502" refreshError="1"/>
      <sheetData sheetId="28503" refreshError="1"/>
      <sheetData sheetId="28504" refreshError="1"/>
      <sheetData sheetId="28505" refreshError="1"/>
      <sheetData sheetId="28506" refreshError="1"/>
      <sheetData sheetId="28507" refreshError="1"/>
      <sheetData sheetId="28508" refreshError="1"/>
      <sheetData sheetId="28509">
        <row r="9">
          <cell r="A9" t="str">
            <v>A</v>
          </cell>
        </row>
      </sheetData>
      <sheetData sheetId="28510" refreshError="1"/>
      <sheetData sheetId="28511"/>
      <sheetData sheetId="28512"/>
      <sheetData sheetId="28513"/>
      <sheetData sheetId="28514"/>
      <sheetData sheetId="28515"/>
      <sheetData sheetId="28516"/>
      <sheetData sheetId="28517"/>
      <sheetData sheetId="28518"/>
      <sheetData sheetId="28519"/>
      <sheetData sheetId="28520"/>
      <sheetData sheetId="28521"/>
      <sheetData sheetId="28522"/>
      <sheetData sheetId="28523" refreshError="1"/>
      <sheetData sheetId="28524" refreshError="1"/>
      <sheetData sheetId="28525" refreshError="1"/>
      <sheetData sheetId="28526" refreshError="1"/>
      <sheetData sheetId="28527" refreshError="1"/>
      <sheetData sheetId="28528" refreshError="1"/>
      <sheetData sheetId="28529" refreshError="1"/>
      <sheetData sheetId="28530" refreshError="1"/>
      <sheetData sheetId="28531" refreshError="1"/>
      <sheetData sheetId="28532" refreshError="1"/>
      <sheetData sheetId="28533" refreshError="1"/>
      <sheetData sheetId="28534" refreshError="1"/>
      <sheetData sheetId="28535" refreshError="1"/>
      <sheetData sheetId="28536" refreshError="1"/>
      <sheetData sheetId="28537" refreshError="1"/>
      <sheetData sheetId="28538" refreshError="1"/>
      <sheetData sheetId="28539">
        <row r="9">
          <cell r="A9" t="str">
            <v>A</v>
          </cell>
        </row>
      </sheetData>
      <sheetData sheetId="28540">
        <row r="9">
          <cell r="A9" t="str">
            <v>A</v>
          </cell>
        </row>
      </sheetData>
      <sheetData sheetId="28541"/>
      <sheetData sheetId="28542"/>
      <sheetData sheetId="28543"/>
      <sheetData sheetId="28544"/>
      <sheetData sheetId="28545"/>
      <sheetData sheetId="28546"/>
      <sheetData sheetId="28547"/>
      <sheetData sheetId="28548">
        <row r="9">
          <cell r="A9" t="str">
            <v>A</v>
          </cell>
        </row>
      </sheetData>
      <sheetData sheetId="28549">
        <row r="9">
          <cell r="A9" t="str">
            <v>A</v>
          </cell>
        </row>
      </sheetData>
      <sheetData sheetId="28550">
        <row r="9">
          <cell r="A9" t="str">
            <v>A</v>
          </cell>
        </row>
      </sheetData>
      <sheetData sheetId="28551">
        <row r="9">
          <cell r="A9" t="str">
            <v>A</v>
          </cell>
        </row>
      </sheetData>
      <sheetData sheetId="28552">
        <row r="9">
          <cell r="A9" t="str">
            <v>A</v>
          </cell>
        </row>
      </sheetData>
      <sheetData sheetId="28553">
        <row r="9">
          <cell r="A9" t="str">
            <v>A</v>
          </cell>
        </row>
      </sheetData>
      <sheetData sheetId="28554">
        <row r="9">
          <cell r="A9" t="str">
            <v>A</v>
          </cell>
        </row>
      </sheetData>
      <sheetData sheetId="28555">
        <row r="9">
          <cell r="A9" t="str">
            <v>A</v>
          </cell>
        </row>
      </sheetData>
      <sheetData sheetId="28556">
        <row r="9">
          <cell r="A9" t="str">
            <v>A</v>
          </cell>
        </row>
      </sheetData>
      <sheetData sheetId="28557">
        <row r="9">
          <cell r="A9" t="str">
            <v>A</v>
          </cell>
        </row>
      </sheetData>
      <sheetData sheetId="28558">
        <row r="9">
          <cell r="A9" t="str">
            <v>A</v>
          </cell>
        </row>
      </sheetData>
      <sheetData sheetId="28559">
        <row r="9">
          <cell r="A9" t="str">
            <v>A</v>
          </cell>
        </row>
      </sheetData>
      <sheetData sheetId="28560">
        <row r="9">
          <cell r="A9" t="str">
            <v>A</v>
          </cell>
        </row>
      </sheetData>
      <sheetData sheetId="28561">
        <row r="9">
          <cell r="A9" t="str">
            <v>A</v>
          </cell>
        </row>
      </sheetData>
      <sheetData sheetId="28562">
        <row r="9">
          <cell r="A9" t="str">
            <v>A</v>
          </cell>
        </row>
      </sheetData>
      <sheetData sheetId="28563">
        <row r="9">
          <cell r="A9" t="str">
            <v>A</v>
          </cell>
        </row>
      </sheetData>
      <sheetData sheetId="28564">
        <row r="9">
          <cell r="A9" t="str">
            <v>A</v>
          </cell>
        </row>
      </sheetData>
      <sheetData sheetId="28565">
        <row r="9">
          <cell r="A9" t="str">
            <v>A</v>
          </cell>
        </row>
      </sheetData>
      <sheetData sheetId="28566">
        <row r="9">
          <cell r="A9" t="str">
            <v>A</v>
          </cell>
        </row>
      </sheetData>
      <sheetData sheetId="28567">
        <row r="9">
          <cell r="A9" t="str">
            <v>A</v>
          </cell>
        </row>
      </sheetData>
      <sheetData sheetId="28568"/>
      <sheetData sheetId="28569"/>
      <sheetData sheetId="28570"/>
      <sheetData sheetId="28571"/>
      <sheetData sheetId="28572"/>
      <sheetData sheetId="28573" refreshError="1"/>
      <sheetData sheetId="28574" refreshError="1"/>
      <sheetData sheetId="28575" refreshError="1"/>
      <sheetData sheetId="28576" refreshError="1"/>
      <sheetData sheetId="28577" refreshError="1"/>
      <sheetData sheetId="28578" refreshError="1"/>
      <sheetData sheetId="28579" refreshError="1"/>
      <sheetData sheetId="28580" refreshError="1"/>
      <sheetData sheetId="28581" refreshError="1"/>
      <sheetData sheetId="28582" refreshError="1"/>
      <sheetData sheetId="28583" refreshError="1"/>
      <sheetData sheetId="28584" refreshError="1"/>
      <sheetData sheetId="28585" refreshError="1"/>
      <sheetData sheetId="28586" refreshError="1"/>
      <sheetData sheetId="28587" refreshError="1"/>
      <sheetData sheetId="28588" refreshError="1"/>
      <sheetData sheetId="28589" refreshError="1"/>
      <sheetData sheetId="28590" refreshError="1"/>
      <sheetData sheetId="28591" refreshError="1"/>
      <sheetData sheetId="28592" refreshError="1"/>
      <sheetData sheetId="28593" refreshError="1"/>
      <sheetData sheetId="28594" refreshError="1"/>
      <sheetData sheetId="28595" refreshError="1"/>
      <sheetData sheetId="28596" refreshError="1"/>
      <sheetData sheetId="28597" refreshError="1"/>
      <sheetData sheetId="28598"/>
      <sheetData sheetId="28599">
        <row r="9">
          <cell r="A9" t="str">
            <v>A</v>
          </cell>
        </row>
      </sheetData>
      <sheetData sheetId="28600">
        <row r="9">
          <cell r="A9" t="str">
            <v>A</v>
          </cell>
        </row>
      </sheetData>
      <sheetData sheetId="28601">
        <row r="9">
          <cell r="A9" t="str">
            <v>A</v>
          </cell>
        </row>
      </sheetData>
      <sheetData sheetId="28602">
        <row r="9">
          <cell r="A9" t="str">
            <v>A</v>
          </cell>
        </row>
      </sheetData>
      <sheetData sheetId="28603">
        <row r="9">
          <cell r="A9" t="str">
            <v>A</v>
          </cell>
        </row>
      </sheetData>
      <sheetData sheetId="28604">
        <row r="9">
          <cell r="A9" t="str">
            <v>A</v>
          </cell>
        </row>
      </sheetData>
      <sheetData sheetId="28605">
        <row r="9">
          <cell r="A9" t="str">
            <v>A</v>
          </cell>
        </row>
      </sheetData>
      <sheetData sheetId="28606" refreshError="1"/>
      <sheetData sheetId="28607">
        <row r="9">
          <cell r="A9" t="str">
            <v>A</v>
          </cell>
        </row>
      </sheetData>
      <sheetData sheetId="28608">
        <row r="9">
          <cell r="A9" t="str">
            <v>A</v>
          </cell>
        </row>
      </sheetData>
      <sheetData sheetId="28609">
        <row r="9">
          <cell r="A9" t="str">
            <v>A</v>
          </cell>
        </row>
      </sheetData>
      <sheetData sheetId="28610">
        <row r="9">
          <cell r="A9" t="str">
            <v>A</v>
          </cell>
        </row>
      </sheetData>
      <sheetData sheetId="28611">
        <row r="9">
          <cell r="A9" t="str">
            <v>A</v>
          </cell>
        </row>
      </sheetData>
      <sheetData sheetId="28612">
        <row r="9">
          <cell r="A9" t="str">
            <v>A</v>
          </cell>
        </row>
      </sheetData>
      <sheetData sheetId="28613">
        <row r="9">
          <cell r="A9" t="str">
            <v>A</v>
          </cell>
        </row>
      </sheetData>
      <sheetData sheetId="28614">
        <row r="9">
          <cell r="A9" t="str">
            <v>A</v>
          </cell>
        </row>
      </sheetData>
      <sheetData sheetId="28615"/>
      <sheetData sheetId="28616">
        <row r="9">
          <cell r="A9" t="str">
            <v>A</v>
          </cell>
        </row>
      </sheetData>
      <sheetData sheetId="28617">
        <row r="9">
          <cell r="A9" t="str">
            <v>A</v>
          </cell>
        </row>
      </sheetData>
      <sheetData sheetId="28618">
        <row r="9">
          <cell r="A9" t="str">
            <v>A</v>
          </cell>
        </row>
      </sheetData>
      <sheetData sheetId="28619">
        <row r="9">
          <cell r="A9" t="str">
            <v>A</v>
          </cell>
        </row>
      </sheetData>
      <sheetData sheetId="28620">
        <row r="9">
          <cell r="A9" t="str">
            <v>A</v>
          </cell>
        </row>
      </sheetData>
      <sheetData sheetId="28621">
        <row r="9">
          <cell r="A9" t="str">
            <v>A</v>
          </cell>
        </row>
      </sheetData>
      <sheetData sheetId="28622">
        <row r="9">
          <cell r="A9" t="str">
            <v>A</v>
          </cell>
        </row>
      </sheetData>
      <sheetData sheetId="28623">
        <row r="9">
          <cell r="A9" t="str">
            <v>A</v>
          </cell>
        </row>
      </sheetData>
      <sheetData sheetId="28624" refreshError="1"/>
      <sheetData sheetId="28625" refreshError="1"/>
      <sheetData sheetId="28626"/>
      <sheetData sheetId="28627"/>
      <sheetData sheetId="28628"/>
      <sheetData sheetId="28629"/>
      <sheetData sheetId="28630"/>
      <sheetData sheetId="28631"/>
      <sheetData sheetId="28632"/>
      <sheetData sheetId="28633"/>
      <sheetData sheetId="28634"/>
      <sheetData sheetId="28635"/>
      <sheetData sheetId="28636"/>
      <sheetData sheetId="28637"/>
      <sheetData sheetId="28638"/>
      <sheetData sheetId="28639"/>
      <sheetData sheetId="28640">
        <row r="9">
          <cell r="A9" t="str">
            <v>A</v>
          </cell>
        </row>
      </sheetData>
      <sheetData sheetId="28641">
        <row r="9">
          <cell r="A9" t="str">
            <v>A</v>
          </cell>
        </row>
      </sheetData>
      <sheetData sheetId="28642">
        <row r="9">
          <cell r="A9" t="str">
            <v>A</v>
          </cell>
        </row>
      </sheetData>
      <sheetData sheetId="28643">
        <row r="9">
          <cell r="A9" t="str">
            <v>A</v>
          </cell>
        </row>
      </sheetData>
      <sheetData sheetId="28644"/>
      <sheetData sheetId="28645">
        <row r="9">
          <cell r="A9" t="str">
            <v>A</v>
          </cell>
        </row>
      </sheetData>
      <sheetData sheetId="28646">
        <row r="9">
          <cell r="A9" t="str">
            <v>A</v>
          </cell>
        </row>
      </sheetData>
      <sheetData sheetId="28647">
        <row r="9">
          <cell r="A9" t="str">
            <v>A</v>
          </cell>
        </row>
      </sheetData>
      <sheetData sheetId="28648">
        <row r="9">
          <cell r="A9" t="str">
            <v>A</v>
          </cell>
        </row>
      </sheetData>
      <sheetData sheetId="28649">
        <row r="9">
          <cell r="A9" t="str">
            <v>A</v>
          </cell>
        </row>
      </sheetData>
      <sheetData sheetId="28650">
        <row r="9">
          <cell r="A9" t="str">
            <v>A</v>
          </cell>
        </row>
      </sheetData>
      <sheetData sheetId="28651">
        <row r="9">
          <cell r="A9" t="str">
            <v>A</v>
          </cell>
        </row>
      </sheetData>
      <sheetData sheetId="28652">
        <row r="9">
          <cell r="A9" t="str">
            <v>A</v>
          </cell>
        </row>
      </sheetData>
      <sheetData sheetId="28653">
        <row r="9">
          <cell r="A9" t="str">
            <v>A</v>
          </cell>
        </row>
      </sheetData>
      <sheetData sheetId="28654">
        <row r="9">
          <cell r="A9" t="str">
            <v>A</v>
          </cell>
        </row>
      </sheetData>
      <sheetData sheetId="28655">
        <row r="9">
          <cell r="A9" t="str">
            <v>A</v>
          </cell>
        </row>
      </sheetData>
      <sheetData sheetId="28656">
        <row r="9">
          <cell r="A9" t="str">
            <v>A</v>
          </cell>
        </row>
      </sheetData>
      <sheetData sheetId="28657">
        <row r="9">
          <cell r="A9" t="str">
            <v>A</v>
          </cell>
        </row>
      </sheetData>
      <sheetData sheetId="28658">
        <row r="9">
          <cell r="A9" t="str">
            <v>A</v>
          </cell>
        </row>
      </sheetData>
      <sheetData sheetId="28659">
        <row r="9">
          <cell r="A9" t="str">
            <v>A</v>
          </cell>
        </row>
      </sheetData>
      <sheetData sheetId="28660">
        <row r="9">
          <cell r="A9" t="str">
            <v>A</v>
          </cell>
        </row>
      </sheetData>
      <sheetData sheetId="28661">
        <row r="9">
          <cell r="A9" t="str">
            <v>A</v>
          </cell>
        </row>
      </sheetData>
      <sheetData sheetId="28662">
        <row r="9">
          <cell r="A9" t="str">
            <v>A</v>
          </cell>
        </row>
      </sheetData>
      <sheetData sheetId="28663">
        <row r="9">
          <cell r="A9" t="str">
            <v>A</v>
          </cell>
        </row>
      </sheetData>
      <sheetData sheetId="28664">
        <row r="9">
          <cell r="A9" t="str">
            <v>A</v>
          </cell>
        </row>
      </sheetData>
      <sheetData sheetId="28665">
        <row r="9">
          <cell r="A9" t="str">
            <v>A</v>
          </cell>
        </row>
      </sheetData>
      <sheetData sheetId="28666">
        <row r="9">
          <cell r="A9" t="str">
            <v>A</v>
          </cell>
        </row>
      </sheetData>
      <sheetData sheetId="28667">
        <row r="9">
          <cell r="A9" t="str">
            <v>A</v>
          </cell>
        </row>
      </sheetData>
      <sheetData sheetId="28668">
        <row r="9">
          <cell r="A9" t="str">
            <v>A</v>
          </cell>
        </row>
      </sheetData>
      <sheetData sheetId="28669">
        <row r="9">
          <cell r="A9" t="str">
            <v>A</v>
          </cell>
        </row>
      </sheetData>
      <sheetData sheetId="28670">
        <row r="9">
          <cell r="A9" t="str">
            <v>A</v>
          </cell>
        </row>
      </sheetData>
      <sheetData sheetId="28671">
        <row r="9">
          <cell r="A9" t="str">
            <v>A</v>
          </cell>
        </row>
      </sheetData>
      <sheetData sheetId="28672">
        <row r="9">
          <cell r="A9" t="str">
            <v>A</v>
          </cell>
        </row>
      </sheetData>
      <sheetData sheetId="28673">
        <row r="9">
          <cell r="A9" t="str">
            <v>A</v>
          </cell>
        </row>
      </sheetData>
      <sheetData sheetId="28674">
        <row r="9">
          <cell r="A9" t="str">
            <v>A</v>
          </cell>
        </row>
      </sheetData>
      <sheetData sheetId="28675"/>
      <sheetData sheetId="28676"/>
      <sheetData sheetId="28677"/>
      <sheetData sheetId="28678"/>
      <sheetData sheetId="28679">
        <row r="9">
          <cell r="A9" t="str">
            <v>A</v>
          </cell>
        </row>
      </sheetData>
      <sheetData sheetId="28680">
        <row r="9">
          <cell r="A9" t="str">
            <v>A</v>
          </cell>
        </row>
      </sheetData>
      <sheetData sheetId="28681">
        <row r="9">
          <cell r="A9" t="str">
            <v>A</v>
          </cell>
        </row>
      </sheetData>
      <sheetData sheetId="28682">
        <row r="9">
          <cell r="A9" t="str">
            <v>A</v>
          </cell>
        </row>
      </sheetData>
      <sheetData sheetId="28683">
        <row r="9">
          <cell r="A9" t="str">
            <v>A</v>
          </cell>
        </row>
      </sheetData>
      <sheetData sheetId="28684">
        <row r="9">
          <cell r="A9" t="str">
            <v>A</v>
          </cell>
        </row>
      </sheetData>
      <sheetData sheetId="28685">
        <row r="9">
          <cell r="A9" t="str">
            <v>A</v>
          </cell>
        </row>
      </sheetData>
      <sheetData sheetId="28686">
        <row r="9">
          <cell r="A9" t="str">
            <v>A</v>
          </cell>
        </row>
      </sheetData>
      <sheetData sheetId="28687">
        <row r="9">
          <cell r="A9" t="str">
            <v>A</v>
          </cell>
        </row>
      </sheetData>
      <sheetData sheetId="28688">
        <row r="9">
          <cell r="A9" t="str">
            <v>A</v>
          </cell>
        </row>
      </sheetData>
      <sheetData sheetId="28689">
        <row r="9">
          <cell r="A9" t="str">
            <v>A</v>
          </cell>
        </row>
      </sheetData>
      <sheetData sheetId="28690">
        <row r="9">
          <cell r="A9" t="str">
            <v>A</v>
          </cell>
        </row>
      </sheetData>
      <sheetData sheetId="28691">
        <row r="9">
          <cell r="A9" t="str">
            <v>A</v>
          </cell>
        </row>
      </sheetData>
      <sheetData sheetId="28692">
        <row r="9">
          <cell r="A9" t="str">
            <v>A</v>
          </cell>
        </row>
      </sheetData>
      <sheetData sheetId="28693">
        <row r="9">
          <cell r="A9" t="str">
            <v>A</v>
          </cell>
        </row>
      </sheetData>
      <sheetData sheetId="28694">
        <row r="9">
          <cell r="A9" t="str">
            <v>A</v>
          </cell>
        </row>
      </sheetData>
      <sheetData sheetId="28695">
        <row r="9">
          <cell r="A9" t="str">
            <v>A</v>
          </cell>
        </row>
      </sheetData>
      <sheetData sheetId="28696">
        <row r="9">
          <cell r="A9" t="str">
            <v>A</v>
          </cell>
        </row>
      </sheetData>
      <sheetData sheetId="28697">
        <row r="9">
          <cell r="A9" t="str">
            <v>A</v>
          </cell>
        </row>
      </sheetData>
      <sheetData sheetId="28698" refreshError="1"/>
      <sheetData sheetId="28699">
        <row r="9">
          <cell r="A9" t="str">
            <v>A</v>
          </cell>
        </row>
      </sheetData>
      <sheetData sheetId="28700">
        <row r="9">
          <cell r="A9" t="str">
            <v>A</v>
          </cell>
        </row>
      </sheetData>
      <sheetData sheetId="28701">
        <row r="9">
          <cell r="A9" t="str">
            <v>A</v>
          </cell>
        </row>
      </sheetData>
      <sheetData sheetId="28702" refreshError="1"/>
      <sheetData sheetId="28703" refreshError="1"/>
      <sheetData sheetId="28704" refreshError="1"/>
      <sheetData sheetId="28705" refreshError="1"/>
      <sheetData sheetId="28706" refreshError="1"/>
      <sheetData sheetId="28707" refreshError="1"/>
      <sheetData sheetId="28708" refreshError="1"/>
      <sheetData sheetId="28709" refreshError="1"/>
      <sheetData sheetId="28710" refreshError="1"/>
      <sheetData sheetId="28711" refreshError="1"/>
      <sheetData sheetId="28712" refreshError="1"/>
      <sheetData sheetId="28713" refreshError="1"/>
      <sheetData sheetId="28714" refreshError="1"/>
      <sheetData sheetId="28715" refreshError="1"/>
      <sheetData sheetId="28716" refreshError="1"/>
      <sheetData sheetId="28717" refreshError="1"/>
      <sheetData sheetId="28718" refreshError="1"/>
      <sheetData sheetId="28719" refreshError="1"/>
      <sheetData sheetId="28720" refreshError="1"/>
      <sheetData sheetId="28721" refreshError="1"/>
      <sheetData sheetId="28722" refreshError="1"/>
      <sheetData sheetId="28723" refreshError="1"/>
      <sheetData sheetId="28724" refreshError="1"/>
      <sheetData sheetId="28725" refreshError="1"/>
      <sheetData sheetId="28726" refreshError="1"/>
      <sheetData sheetId="28727" refreshError="1"/>
      <sheetData sheetId="28728" refreshError="1"/>
      <sheetData sheetId="28729" refreshError="1"/>
      <sheetData sheetId="28730" refreshError="1"/>
      <sheetData sheetId="28731" refreshError="1"/>
      <sheetData sheetId="28732" refreshError="1"/>
      <sheetData sheetId="28733" refreshError="1"/>
      <sheetData sheetId="28734" refreshError="1"/>
      <sheetData sheetId="28735" refreshError="1"/>
      <sheetData sheetId="28736" refreshError="1"/>
      <sheetData sheetId="28737" refreshError="1"/>
      <sheetData sheetId="28738" refreshError="1"/>
      <sheetData sheetId="28739" refreshError="1"/>
      <sheetData sheetId="28740" refreshError="1"/>
      <sheetData sheetId="28741" refreshError="1"/>
      <sheetData sheetId="28742"/>
      <sheetData sheetId="28743">
        <row r="9">
          <cell r="A9" t="str">
            <v>A</v>
          </cell>
        </row>
      </sheetData>
      <sheetData sheetId="28744"/>
      <sheetData sheetId="28745">
        <row r="9">
          <cell r="A9" t="str">
            <v>A</v>
          </cell>
        </row>
      </sheetData>
      <sheetData sheetId="28746"/>
      <sheetData sheetId="28747">
        <row r="9">
          <cell r="A9" t="str">
            <v>A</v>
          </cell>
        </row>
      </sheetData>
      <sheetData sheetId="28748"/>
      <sheetData sheetId="28749"/>
      <sheetData sheetId="28750"/>
      <sheetData sheetId="28751"/>
      <sheetData sheetId="28752"/>
      <sheetData sheetId="28753"/>
      <sheetData sheetId="28754"/>
      <sheetData sheetId="28755"/>
      <sheetData sheetId="28756"/>
      <sheetData sheetId="28757"/>
      <sheetData sheetId="28758"/>
      <sheetData sheetId="28759"/>
      <sheetData sheetId="28760"/>
      <sheetData sheetId="28761"/>
      <sheetData sheetId="28762"/>
      <sheetData sheetId="28763"/>
      <sheetData sheetId="28764"/>
      <sheetData sheetId="28765"/>
      <sheetData sheetId="28766">
        <row r="9">
          <cell r="A9" t="str">
            <v>A</v>
          </cell>
        </row>
      </sheetData>
      <sheetData sheetId="28767">
        <row r="9">
          <cell r="A9" t="str">
            <v>A</v>
          </cell>
        </row>
      </sheetData>
      <sheetData sheetId="28768">
        <row r="9">
          <cell r="A9" t="str">
            <v>A</v>
          </cell>
        </row>
      </sheetData>
      <sheetData sheetId="28769">
        <row r="9">
          <cell r="A9" t="str">
            <v>A</v>
          </cell>
        </row>
      </sheetData>
      <sheetData sheetId="28770">
        <row r="9">
          <cell r="A9" t="str">
            <v>A</v>
          </cell>
        </row>
      </sheetData>
      <sheetData sheetId="28771">
        <row r="9">
          <cell r="A9" t="str">
            <v>A</v>
          </cell>
        </row>
      </sheetData>
      <sheetData sheetId="28772">
        <row r="9">
          <cell r="A9" t="str">
            <v>A</v>
          </cell>
        </row>
      </sheetData>
      <sheetData sheetId="28773"/>
      <sheetData sheetId="28774"/>
      <sheetData sheetId="28775"/>
      <sheetData sheetId="28776"/>
      <sheetData sheetId="28777"/>
      <sheetData sheetId="28778">
        <row r="9">
          <cell r="A9" t="str">
            <v>A</v>
          </cell>
        </row>
      </sheetData>
      <sheetData sheetId="28779">
        <row r="9">
          <cell r="A9" t="str">
            <v>A</v>
          </cell>
        </row>
      </sheetData>
      <sheetData sheetId="28780">
        <row r="9">
          <cell r="A9" t="str">
            <v>A</v>
          </cell>
        </row>
      </sheetData>
      <sheetData sheetId="28781">
        <row r="9">
          <cell r="A9" t="str">
            <v>A</v>
          </cell>
        </row>
      </sheetData>
      <sheetData sheetId="28782"/>
      <sheetData sheetId="28783"/>
      <sheetData sheetId="28784"/>
      <sheetData sheetId="28785"/>
      <sheetData sheetId="28786"/>
      <sheetData sheetId="28787"/>
      <sheetData sheetId="28788"/>
      <sheetData sheetId="28789"/>
      <sheetData sheetId="28790"/>
      <sheetData sheetId="28791"/>
      <sheetData sheetId="28792"/>
      <sheetData sheetId="28793"/>
      <sheetData sheetId="28794"/>
      <sheetData sheetId="28795"/>
      <sheetData sheetId="28796"/>
      <sheetData sheetId="28797"/>
      <sheetData sheetId="28798"/>
      <sheetData sheetId="28799"/>
      <sheetData sheetId="28800"/>
      <sheetData sheetId="28801"/>
      <sheetData sheetId="28802"/>
      <sheetData sheetId="28803"/>
      <sheetData sheetId="28804"/>
      <sheetData sheetId="28805"/>
      <sheetData sheetId="28806"/>
      <sheetData sheetId="28807"/>
      <sheetData sheetId="28808"/>
      <sheetData sheetId="28809"/>
      <sheetData sheetId="28810"/>
      <sheetData sheetId="28811"/>
      <sheetData sheetId="28812"/>
      <sheetData sheetId="28813"/>
      <sheetData sheetId="28814"/>
      <sheetData sheetId="28815"/>
      <sheetData sheetId="28816"/>
      <sheetData sheetId="28817"/>
      <sheetData sheetId="28818"/>
      <sheetData sheetId="28819"/>
      <sheetData sheetId="28820"/>
      <sheetData sheetId="28821"/>
      <sheetData sheetId="28822"/>
      <sheetData sheetId="28823"/>
      <sheetData sheetId="28824"/>
      <sheetData sheetId="28825"/>
      <sheetData sheetId="28826"/>
      <sheetData sheetId="28827"/>
      <sheetData sheetId="28828"/>
      <sheetData sheetId="28829"/>
      <sheetData sheetId="28830"/>
      <sheetData sheetId="28831"/>
      <sheetData sheetId="28832"/>
      <sheetData sheetId="28833"/>
      <sheetData sheetId="28834"/>
      <sheetData sheetId="28835"/>
      <sheetData sheetId="28836"/>
      <sheetData sheetId="28837"/>
      <sheetData sheetId="28838"/>
      <sheetData sheetId="28839"/>
      <sheetData sheetId="28840"/>
      <sheetData sheetId="28841"/>
      <sheetData sheetId="28842"/>
      <sheetData sheetId="28843"/>
      <sheetData sheetId="28844"/>
      <sheetData sheetId="28845"/>
      <sheetData sheetId="28846"/>
      <sheetData sheetId="28847"/>
      <sheetData sheetId="28848"/>
      <sheetData sheetId="28849"/>
      <sheetData sheetId="28850"/>
      <sheetData sheetId="28851"/>
      <sheetData sheetId="28852"/>
      <sheetData sheetId="28853"/>
      <sheetData sheetId="28854"/>
      <sheetData sheetId="28855"/>
      <sheetData sheetId="28856"/>
      <sheetData sheetId="28857"/>
      <sheetData sheetId="28858"/>
      <sheetData sheetId="28859"/>
      <sheetData sheetId="28860"/>
      <sheetData sheetId="28861"/>
      <sheetData sheetId="28862"/>
      <sheetData sheetId="28863"/>
      <sheetData sheetId="28864"/>
      <sheetData sheetId="28865"/>
      <sheetData sheetId="28866"/>
      <sheetData sheetId="28867"/>
      <sheetData sheetId="28868"/>
      <sheetData sheetId="28869"/>
      <sheetData sheetId="28870"/>
      <sheetData sheetId="28871"/>
      <sheetData sheetId="28872"/>
      <sheetData sheetId="28873"/>
      <sheetData sheetId="28874"/>
      <sheetData sheetId="28875"/>
      <sheetData sheetId="28876"/>
      <sheetData sheetId="28877"/>
      <sheetData sheetId="28878"/>
      <sheetData sheetId="28879"/>
      <sheetData sheetId="28880"/>
      <sheetData sheetId="28881"/>
      <sheetData sheetId="28882"/>
      <sheetData sheetId="28883"/>
      <sheetData sheetId="28884"/>
      <sheetData sheetId="28885"/>
      <sheetData sheetId="28886"/>
      <sheetData sheetId="28887"/>
      <sheetData sheetId="28888"/>
      <sheetData sheetId="28889"/>
      <sheetData sheetId="28890" refreshError="1"/>
      <sheetData sheetId="28891"/>
      <sheetData sheetId="28892" refreshError="1"/>
      <sheetData sheetId="28893" refreshError="1"/>
      <sheetData sheetId="28894" refreshError="1"/>
      <sheetData sheetId="28895" refreshError="1"/>
      <sheetData sheetId="28896" refreshError="1"/>
      <sheetData sheetId="28897" refreshError="1"/>
      <sheetData sheetId="28898"/>
      <sheetData sheetId="28899"/>
      <sheetData sheetId="28900"/>
      <sheetData sheetId="28901"/>
      <sheetData sheetId="28902" refreshError="1"/>
      <sheetData sheetId="28903" refreshError="1"/>
      <sheetData sheetId="28904"/>
      <sheetData sheetId="28905" refreshError="1"/>
      <sheetData sheetId="28906">
        <row r="9">
          <cell r="A9" t="str">
            <v>A</v>
          </cell>
        </row>
      </sheetData>
      <sheetData sheetId="28907">
        <row r="9">
          <cell r="A9" t="str">
            <v>A</v>
          </cell>
        </row>
      </sheetData>
      <sheetData sheetId="28908">
        <row r="9">
          <cell r="A9" t="str">
            <v>A</v>
          </cell>
        </row>
      </sheetData>
      <sheetData sheetId="28909">
        <row r="9">
          <cell r="A9" t="str">
            <v>A</v>
          </cell>
        </row>
      </sheetData>
      <sheetData sheetId="28910">
        <row r="9">
          <cell r="A9" t="str">
            <v>A</v>
          </cell>
        </row>
      </sheetData>
      <sheetData sheetId="28911">
        <row r="9">
          <cell r="A9" t="str">
            <v>A</v>
          </cell>
        </row>
      </sheetData>
      <sheetData sheetId="28912"/>
      <sheetData sheetId="28913"/>
      <sheetData sheetId="28914"/>
      <sheetData sheetId="28915">
        <row r="9">
          <cell r="A9" t="str">
            <v>A</v>
          </cell>
        </row>
      </sheetData>
      <sheetData sheetId="28916"/>
      <sheetData sheetId="28917">
        <row r="9">
          <cell r="A9" t="str">
            <v>A</v>
          </cell>
        </row>
      </sheetData>
      <sheetData sheetId="28918"/>
      <sheetData sheetId="28919"/>
      <sheetData sheetId="28920">
        <row r="9">
          <cell r="A9" t="str">
            <v>A</v>
          </cell>
        </row>
      </sheetData>
      <sheetData sheetId="28921"/>
      <sheetData sheetId="28922">
        <row r="9">
          <cell r="A9" t="str">
            <v>A</v>
          </cell>
        </row>
      </sheetData>
      <sheetData sheetId="28923"/>
      <sheetData sheetId="28924"/>
      <sheetData sheetId="28925" refreshError="1"/>
      <sheetData sheetId="28926">
        <row r="9">
          <cell r="A9" t="str">
            <v>A</v>
          </cell>
        </row>
      </sheetData>
      <sheetData sheetId="28927"/>
      <sheetData sheetId="28928"/>
      <sheetData sheetId="28929"/>
      <sheetData sheetId="28930"/>
      <sheetData sheetId="28931" refreshError="1"/>
      <sheetData sheetId="28932" refreshError="1"/>
      <sheetData sheetId="28933">
        <row r="9">
          <cell r="A9" t="str">
            <v>A</v>
          </cell>
        </row>
      </sheetData>
      <sheetData sheetId="28934"/>
      <sheetData sheetId="28935">
        <row r="9">
          <cell r="A9" t="str">
            <v>A</v>
          </cell>
        </row>
      </sheetData>
      <sheetData sheetId="28936" refreshError="1"/>
      <sheetData sheetId="28937" refreshError="1"/>
      <sheetData sheetId="28938" refreshError="1"/>
      <sheetData sheetId="28939"/>
      <sheetData sheetId="28940"/>
      <sheetData sheetId="28941"/>
      <sheetData sheetId="28942" refreshError="1"/>
      <sheetData sheetId="28943" refreshError="1"/>
      <sheetData sheetId="28944" refreshError="1"/>
      <sheetData sheetId="28945" refreshError="1"/>
      <sheetData sheetId="28946" refreshError="1"/>
      <sheetData sheetId="28947" refreshError="1"/>
      <sheetData sheetId="28948" refreshError="1"/>
      <sheetData sheetId="28949" refreshError="1"/>
      <sheetData sheetId="28950" refreshError="1"/>
      <sheetData sheetId="28951" refreshError="1"/>
      <sheetData sheetId="28952" refreshError="1"/>
      <sheetData sheetId="28953" refreshError="1"/>
      <sheetData sheetId="28954" refreshError="1"/>
      <sheetData sheetId="28955" refreshError="1"/>
      <sheetData sheetId="28956" refreshError="1"/>
      <sheetData sheetId="28957" refreshError="1"/>
      <sheetData sheetId="28958" refreshError="1"/>
      <sheetData sheetId="28959" refreshError="1"/>
      <sheetData sheetId="28960" refreshError="1"/>
      <sheetData sheetId="28961" refreshError="1"/>
      <sheetData sheetId="28962" refreshError="1"/>
      <sheetData sheetId="28963" refreshError="1"/>
      <sheetData sheetId="28964" refreshError="1"/>
      <sheetData sheetId="28965" refreshError="1"/>
      <sheetData sheetId="28966" refreshError="1"/>
      <sheetData sheetId="28967" refreshError="1"/>
      <sheetData sheetId="28968" refreshError="1"/>
      <sheetData sheetId="28969" refreshError="1"/>
      <sheetData sheetId="28970" refreshError="1"/>
      <sheetData sheetId="28971" refreshError="1"/>
      <sheetData sheetId="28972" refreshError="1"/>
      <sheetData sheetId="28973" refreshError="1"/>
      <sheetData sheetId="28974" refreshError="1"/>
      <sheetData sheetId="28975" refreshError="1"/>
      <sheetData sheetId="28976" refreshError="1"/>
      <sheetData sheetId="28977" refreshError="1"/>
      <sheetData sheetId="28978" refreshError="1"/>
      <sheetData sheetId="28979" refreshError="1"/>
      <sheetData sheetId="28980" refreshError="1"/>
      <sheetData sheetId="28981" refreshError="1"/>
      <sheetData sheetId="28982" refreshError="1"/>
      <sheetData sheetId="28983" refreshError="1"/>
      <sheetData sheetId="28984" refreshError="1"/>
      <sheetData sheetId="28985" refreshError="1"/>
      <sheetData sheetId="28986" refreshError="1"/>
      <sheetData sheetId="28987" refreshError="1"/>
      <sheetData sheetId="28988" refreshError="1"/>
      <sheetData sheetId="28989" refreshError="1"/>
      <sheetData sheetId="28990" refreshError="1"/>
      <sheetData sheetId="28991" refreshError="1"/>
      <sheetData sheetId="28992" refreshError="1"/>
      <sheetData sheetId="28993" refreshError="1"/>
      <sheetData sheetId="28994" refreshError="1"/>
      <sheetData sheetId="28995" refreshError="1"/>
      <sheetData sheetId="28996" refreshError="1"/>
      <sheetData sheetId="28997" refreshError="1"/>
      <sheetData sheetId="28998" refreshError="1"/>
      <sheetData sheetId="28999" refreshError="1"/>
      <sheetData sheetId="29000" refreshError="1"/>
      <sheetData sheetId="29001" refreshError="1"/>
      <sheetData sheetId="29002" refreshError="1"/>
      <sheetData sheetId="29003" refreshError="1"/>
      <sheetData sheetId="29004" refreshError="1"/>
      <sheetData sheetId="29005" refreshError="1"/>
      <sheetData sheetId="29006" refreshError="1"/>
      <sheetData sheetId="29007" refreshError="1"/>
      <sheetData sheetId="29008" refreshError="1"/>
      <sheetData sheetId="29009" refreshError="1"/>
      <sheetData sheetId="29010" refreshError="1"/>
      <sheetData sheetId="29011" refreshError="1"/>
      <sheetData sheetId="29012" refreshError="1"/>
      <sheetData sheetId="29013">
        <row r="9">
          <cell r="A9" t="str">
            <v>A</v>
          </cell>
        </row>
      </sheetData>
      <sheetData sheetId="29014" refreshError="1"/>
      <sheetData sheetId="29015" refreshError="1"/>
      <sheetData sheetId="29016" refreshError="1"/>
      <sheetData sheetId="29017"/>
      <sheetData sheetId="29018"/>
      <sheetData sheetId="29019"/>
      <sheetData sheetId="29020"/>
      <sheetData sheetId="29021"/>
      <sheetData sheetId="29022"/>
      <sheetData sheetId="29023"/>
      <sheetData sheetId="29024"/>
      <sheetData sheetId="29025"/>
      <sheetData sheetId="29026"/>
      <sheetData sheetId="29027"/>
      <sheetData sheetId="29028"/>
      <sheetData sheetId="29029"/>
      <sheetData sheetId="29030"/>
      <sheetData sheetId="29031">
        <row r="9">
          <cell r="A9" t="str">
            <v>A</v>
          </cell>
        </row>
      </sheetData>
      <sheetData sheetId="29032">
        <row r="9">
          <cell r="A9" t="str">
            <v>A</v>
          </cell>
        </row>
      </sheetData>
      <sheetData sheetId="29033">
        <row r="9">
          <cell r="A9" t="str">
            <v>A</v>
          </cell>
        </row>
      </sheetData>
      <sheetData sheetId="29034">
        <row r="9">
          <cell r="A9" t="str">
            <v>A</v>
          </cell>
        </row>
      </sheetData>
      <sheetData sheetId="29035" refreshError="1"/>
      <sheetData sheetId="29036" refreshError="1"/>
      <sheetData sheetId="29037" refreshError="1"/>
      <sheetData sheetId="29038" refreshError="1"/>
      <sheetData sheetId="29039" refreshError="1"/>
      <sheetData sheetId="29040" refreshError="1"/>
      <sheetData sheetId="29041" refreshError="1"/>
      <sheetData sheetId="29042" refreshError="1"/>
      <sheetData sheetId="29043" refreshError="1"/>
      <sheetData sheetId="29044" refreshError="1"/>
      <sheetData sheetId="29045" refreshError="1"/>
      <sheetData sheetId="29046" refreshError="1"/>
      <sheetData sheetId="29047" refreshError="1"/>
      <sheetData sheetId="29048" refreshError="1"/>
      <sheetData sheetId="29049" refreshError="1"/>
      <sheetData sheetId="29050" refreshError="1"/>
      <sheetData sheetId="29051" refreshError="1"/>
      <sheetData sheetId="29052" refreshError="1"/>
      <sheetData sheetId="29053" refreshError="1"/>
      <sheetData sheetId="29054" refreshError="1"/>
      <sheetData sheetId="29055" refreshError="1"/>
      <sheetData sheetId="29056" refreshError="1"/>
      <sheetData sheetId="29057" refreshError="1"/>
      <sheetData sheetId="29058" refreshError="1"/>
      <sheetData sheetId="29059" refreshError="1"/>
      <sheetData sheetId="29060" refreshError="1"/>
      <sheetData sheetId="29061" refreshError="1"/>
      <sheetData sheetId="29062" refreshError="1"/>
      <sheetData sheetId="29063" refreshError="1"/>
      <sheetData sheetId="29064" refreshError="1"/>
      <sheetData sheetId="29065" refreshError="1"/>
      <sheetData sheetId="29066" refreshError="1"/>
      <sheetData sheetId="29067" refreshError="1"/>
      <sheetData sheetId="29068" refreshError="1"/>
      <sheetData sheetId="29069" refreshError="1"/>
      <sheetData sheetId="29070" refreshError="1"/>
      <sheetData sheetId="29071" refreshError="1"/>
      <sheetData sheetId="29072" refreshError="1"/>
      <sheetData sheetId="29073" refreshError="1"/>
      <sheetData sheetId="29074" refreshError="1"/>
      <sheetData sheetId="29075" refreshError="1"/>
      <sheetData sheetId="29076" refreshError="1"/>
      <sheetData sheetId="29077" refreshError="1"/>
      <sheetData sheetId="29078" refreshError="1"/>
      <sheetData sheetId="29079" refreshError="1"/>
      <sheetData sheetId="29080" refreshError="1"/>
      <sheetData sheetId="29081" refreshError="1"/>
      <sheetData sheetId="29082" refreshError="1"/>
      <sheetData sheetId="29083" refreshError="1"/>
      <sheetData sheetId="29084" refreshError="1"/>
      <sheetData sheetId="29085" refreshError="1"/>
      <sheetData sheetId="29086" refreshError="1"/>
      <sheetData sheetId="29087" refreshError="1"/>
      <sheetData sheetId="29088" refreshError="1"/>
      <sheetData sheetId="29089" refreshError="1"/>
      <sheetData sheetId="29090" refreshError="1"/>
      <sheetData sheetId="29091">
        <row r="9">
          <cell r="A9" t="str">
            <v>A</v>
          </cell>
        </row>
      </sheetData>
      <sheetData sheetId="29092">
        <row r="9">
          <cell r="A9" t="str">
            <v>A</v>
          </cell>
        </row>
      </sheetData>
      <sheetData sheetId="29093">
        <row r="9">
          <cell r="A9" t="str">
            <v>A</v>
          </cell>
        </row>
      </sheetData>
      <sheetData sheetId="29094">
        <row r="9">
          <cell r="A9" t="str">
            <v>A</v>
          </cell>
        </row>
      </sheetData>
      <sheetData sheetId="29095"/>
      <sheetData sheetId="29096"/>
      <sheetData sheetId="29097"/>
      <sheetData sheetId="29098"/>
      <sheetData sheetId="29099"/>
      <sheetData sheetId="29100"/>
      <sheetData sheetId="29101"/>
      <sheetData sheetId="29102"/>
      <sheetData sheetId="29103"/>
      <sheetData sheetId="29104"/>
      <sheetData sheetId="29105"/>
      <sheetData sheetId="29106"/>
      <sheetData sheetId="29107"/>
      <sheetData sheetId="29108"/>
      <sheetData sheetId="29109"/>
      <sheetData sheetId="29110"/>
      <sheetData sheetId="29111"/>
      <sheetData sheetId="29112"/>
      <sheetData sheetId="29113"/>
      <sheetData sheetId="29114"/>
      <sheetData sheetId="29115"/>
      <sheetData sheetId="29116"/>
      <sheetData sheetId="29117"/>
      <sheetData sheetId="29118"/>
      <sheetData sheetId="29119"/>
      <sheetData sheetId="29120"/>
      <sheetData sheetId="29121"/>
      <sheetData sheetId="29122"/>
      <sheetData sheetId="29123"/>
      <sheetData sheetId="29124"/>
      <sheetData sheetId="29125"/>
      <sheetData sheetId="29126"/>
      <sheetData sheetId="29127"/>
      <sheetData sheetId="29128"/>
      <sheetData sheetId="29129"/>
      <sheetData sheetId="29130"/>
      <sheetData sheetId="29131"/>
      <sheetData sheetId="29132"/>
      <sheetData sheetId="29133"/>
      <sheetData sheetId="29134"/>
      <sheetData sheetId="29135"/>
      <sheetData sheetId="29136"/>
      <sheetData sheetId="29137"/>
      <sheetData sheetId="29138"/>
      <sheetData sheetId="29139"/>
      <sheetData sheetId="29140"/>
      <sheetData sheetId="29141"/>
      <sheetData sheetId="29142"/>
      <sheetData sheetId="29143"/>
      <sheetData sheetId="29144"/>
      <sheetData sheetId="29145"/>
      <sheetData sheetId="29146"/>
      <sheetData sheetId="29147"/>
      <sheetData sheetId="29148"/>
      <sheetData sheetId="29149"/>
      <sheetData sheetId="29150"/>
      <sheetData sheetId="29151"/>
      <sheetData sheetId="29152"/>
      <sheetData sheetId="29153"/>
      <sheetData sheetId="29154"/>
      <sheetData sheetId="29155"/>
      <sheetData sheetId="29156"/>
      <sheetData sheetId="29157"/>
      <sheetData sheetId="29158"/>
      <sheetData sheetId="29159"/>
      <sheetData sheetId="29160"/>
      <sheetData sheetId="29161"/>
      <sheetData sheetId="29162"/>
      <sheetData sheetId="29163"/>
      <sheetData sheetId="29164"/>
      <sheetData sheetId="29165"/>
      <sheetData sheetId="29166"/>
      <sheetData sheetId="29167"/>
      <sheetData sheetId="29168"/>
      <sheetData sheetId="29169"/>
      <sheetData sheetId="29170" refreshError="1"/>
      <sheetData sheetId="29171" refreshError="1"/>
      <sheetData sheetId="29172" refreshError="1"/>
      <sheetData sheetId="29173" refreshError="1"/>
      <sheetData sheetId="29174" refreshError="1"/>
      <sheetData sheetId="29175"/>
      <sheetData sheetId="29176" refreshError="1"/>
      <sheetData sheetId="29177" refreshError="1"/>
      <sheetData sheetId="29178">
        <row r="9">
          <cell r="A9" t="str">
            <v>A</v>
          </cell>
        </row>
      </sheetData>
      <sheetData sheetId="29179">
        <row r="9">
          <cell r="A9" t="str">
            <v>A</v>
          </cell>
        </row>
      </sheetData>
      <sheetData sheetId="29180">
        <row r="9">
          <cell r="A9" t="str">
            <v>A</v>
          </cell>
        </row>
      </sheetData>
      <sheetData sheetId="29181">
        <row r="9">
          <cell r="A9" t="str">
            <v>A</v>
          </cell>
        </row>
      </sheetData>
      <sheetData sheetId="29182">
        <row r="9">
          <cell r="A9" t="str">
            <v>A</v>
          </cell>
        </row>
      </sheetData>
      <sheetData sheetId="29183"/>
      <sheetData sheetId="29184"/>
      <sheetData sheetId="29185"/>
      <sheetData sheetId="29186">
        <row r="9">
          <cell r="A9" t="str">
            <v>A</v>
          </cell>
        </row>
      </sheetData>
      <sheetData sheetId="29187">
        <row r="9">
          <cell r="A9" t="str">
            <v>A</v>
          </cell>
        </row>
      </sheetData>
      <sheetData sheetId="29188">
        <row r="9">
          <cell r="A9" t="str">
            <v>A</v>
          </cell>
        </row>
      </sheetData>
      <sheetData sheetId="29189">
        <row r="9">
          <cell r="A9" t="str">
            <v>A</v>
          </cell>
        </row>
      </sheetData>
      <sheetData sheetId="29190"/>
      <sheetData sheetId="29191"/>
      <sheetData sheetId="29192"/>
      <sheetData sheetId="29193"/>
      <sheetData sheetId="29194"/>
      <sheetData sheetId="29195" refreshError="1"/>
      <sheetData sheetId="29196" refreshError="1"/>
      <sheetData sheetId="29197">
        <row r="9">
          <cell r="A9" t="str">
            <v>A</v>
          </cell>
        </row>
      </sheetData>
      <sheetData sheetId="29198">
        <row r="9">
          <cell r="A9" t="str">
            <v>A</v>
          </cell>
        </row>
      </sheetData>
      <sheetData sheetId="29199"/>
      <sheetData sheetId="29200"/>
      <sheetData sheetId="29201"/>
      <sheetData sheetId="29202"/>
      <sheetData sheetId="29203">
        <row r="9">
          <cell r="A9" t="str">
            <v>A</v>
          </cell>
        </row>
      </sheetData>
      <sheetData sheetId="29204"/>
      <sheetData sheetId="29205"/>
      <sheetData sheetId="29206"/>
      <sheetData sheetId="29207"/>
      <sheetData sheetId="29208">
        <row r="9">
          <cell r="A9" t="str">
            <v>A</v>
          </cell>
        </row>
      </sheetData>
      <sheetData sheetId="29209"/>
      <sheetData sheetId="29210">
        <row r="9">
          <cell r="A9" t="str">
            <v>A</v>
          </cell>
        </row>
      </sheetData>
      <sheetData sheetId="29211"/>
      <sheetData sheetId="29212"/>
      <sheetData sheetId="29213"/>
      <sheetData sheetId="29214">
        <row r="9">
          <cell r="A9" t="str">
            <v>A</v>
          </cell>
        </row>
      </sheetData>
      <sheetData sheetId="29215"/>
      <sheetData sheetId="29216"/>
      <sheetData sheetId="29217"/>
      <sheetData sheetId="29218"/>
      <sheetData sheetId="29219"/>
      <sheetData sheetId="29220"/>
      <sheetData sheetId="29221"/>
      <sheetData sheetId="29222"/>
      <sheetData sheetId="29223"/>
      <sheetData sheetId="29224"/>
      <sheetData sheetId="29225"/>
      <sheetData sheetId="29226"/>
      <sheetData sheetId="29227"/>
      <sheetData sheetId="29228"/>
      <sheetData sheetId="29229"/>
      <sheetData sheetId="29230"/>
      <sheetData sheetId="29231"/>
      <sheetData sheetId="29232"/>
      <sheetData sheetId="29233"/>
      <sheetData sheetId="29234"/>
      <sheetData sheetId="29235"/>
      <sheetData sheetId="29236"/>
      <sheetData sheetId="29237"/>
      <sheetData sheetId="29238"/>
      <sheetData sheetId="29239"/>
      <sheetData sheetId="29240"/>
      <sheetData sheetId="29241"/>
      <sheetData sheetId="29242"/>
      <sheetData sheetId="29243"/>
      <sheetData sheetId="29244"/>
      <sheetData sheetId="29245"/>
      <sheetData sheetId="29246"/>
      <sheetData sheetId="29247"/>
      <sheetData sheetId="29248"/>
      <sheetData sheetId="29249"/>
      <sheetData sheetId="29250"/>
      <sheetData sheetId="29251"/>
      <sheetData sheetId="29252"/>
      <sheetData sheetId="29253"/>
      <sheetData sheetId="29254"/>
      <sheetData sheetId="29255"/>
      <sheetData sheetId="29256"/>
      <sheetData sheetId="29257"/>
      <sheetData sheetId="29258"/>
      <sheetData sheetId="29259"/>
      <sheetData sheetId="29260"/>
      <sheetData sheetId="29261"/>
      <sheetData sheetId="29262"/>
      <sheetData sheetId="29263"/>
      <sheetData sheetId="29264"/>
      <sheetData sheetId="29265"/>
      <sheetData sheetId="29266"/>
      <sheetData sheetId="29267"/>
      <sheetData sheetId="29268"/>
      <sheetData sheetId="29269"/>
      <sheetData sheetId="29270"/>
      <sheetData sheetId="29271"/>
      <sheetData sheetId="29272"/>
      <sheetData sheetId="29273"/>
      <sheetData sheetId="29274"/>
      <sheetData sheetId="29275"/>
      <sheetData sheetId="29276"/>
      <sheetData sheetId="29277"/>
      <sheetData sheetId="29278"/>
      <sheetData sheetId="29279"/>
      <sheetData sheetId="29280"/>
      <sheetData sheetId="29281"/>
      <sheetData sheetId="29282"/>
      <sheetData sheetId="29283"/>
      <sheetData sheetId="29284"/>
      <sheetData sheetId="29285"/>
      <sheetData sheetId="29286" refreshError="1"/>
      <sheetData sheetId="29287"/>
      <sheetData sheetId="29288" refreshError="1"/>
      <sheetData sheetId="29289"/>
      <sheetData sheetId="29290"/>
      <sheetData sheetId="29291"/>
      <sheetData sheetId="29292"/>
      <sheetData sheetId="29293"/>
      <sheetData sheetId="29294"/>
      <sheetData sheetId="29295"/>
      <sheetData sheetId="29296">
        <row r="9">
          <cell r="A9" t="str">
            <v>A</v>
          </cell>
        </row>
      </sheetData>
      <sheetData sheetId="29297">
        <row r="9">
          <cell r="A9" t="str">
            <v>A</v>
          </cell>
        </row>
      </sheetData>
      <sheetData sheetId="29298">
        <row r="9">
          <cell r="A9" t="str">
            <v>A</v>
          </cell>
        </row>
      </sheetData>
      <sheetData sheetId="29299"/>
      <sheetData sheetId="29300"/>
      <sheetData sheetId="29301">
        <row r="9">
          <cell r="A9" t="str">
            <v>A</v>
          </cell>
        </row>
      </sheetData>
      <sheetData sheetId="29302"/>
      <sheetData sheetId="29303"/>
      <sheetData sheetId="29304">
        <row r="9">
          <cell r="A9" t="str">
            <v>A</v>
          </cell>
        </row>
      </sheetData>
      <sheetData sheetId="29305"/>
      <sheetData sheetId="29306"/>
      <sheetData sheetId="29307"/>
      <sheetData sheetId="29308"/>
      <sheetData sheetId="29309">
        <row r="9">
          <cell r="A9" t="str">
            <v>A</v>
          </cell>
        </row>
      </sheetData>
      <sheetData sheetId="29310"/>
      <sheetData sheetId="29311"/>
      <sheetData sheetId="29312"/>
      <sheetData sheetId="29313"/>
      <sheetData sheetId="29314"/>
      <sheetData sheetId="29315"/>
      <sheetData sheetId="29316"/>
      <sheetData sheetId="29317"/>
      <sheetData sheetId="29318"/>
      <sheetData sheetId="29319"/>
      <sheetData sheetId="29320"/>
      <sheetData sheetId="29321"/>
      <sheetData sheetId="29322"/>
      <sheetData sheetId="29323"/>
      <sheetData sheetId="29324"/>
      <sheetData sheetId="29325"/>
      <sheetData sheetId="29326"/>
      <sheetData sheetId="29327">
        <row r="9">
          <cell r="A9" t="str">
            <v>A</v>
          </cell>
        </row>
      </sheetData>
      <sheetData sheetId="29328"/>
      <sheetData sheetId="29329"/>
      <sheetData sheetId="29330"/>
      <sheetData sheetId="29331"/>
      <sheetData sheetId="29332"/>
      <sheetData sheetId="29333"/>
      <sheetData sheetId="29334">
        <row r="9">
          <cell r="A9" t="str">
            <v>A</v>
          </cell>
        </row>
      </sheetData>
      <sheetData sheetId="29335">
        <row r="9">
          <cell r="A9" t="str">
            <v>A</v>
          </cell>
        </row>
      </sheetData>
      <sheetData sheetId="29336"/>
      <sheetData sheetId="29337"/>
      <sheetData sheetId="29338"/>
      <sheetData sheetId="29339"/>
      <sheetData sheetId="29340"/>
      <sheetData sheetId="29341"/>
      <sheetData sheetId="29342"/>
      <sheetData sheetId="29343">
        <row r="9">
          <cell r="A9" t="str">
            <v>A</v>
          </cell>
        </row>
      </sheetData>
      <sheetData sheetId="29344"/>
      <sheetData sheetId="29345">
        <row r="9">
          <cell r="A9" t="str">
            <v>A</v>
          </cell>
        </row>
      </sheetData>
      <sheetData sheetId="29346">
        <row r="9">
          <cell r="A9" t="str">
            <v>A</v>
          </cell>
        </row>
      </sheetData>
      <sheetData sheetId="29347">
        <row r="9">
          <cell r="A9" t="str">
            <v>A</v>
          </cell>
        </row>
      </sheetData>
      <sheetData sheetId="29348"/>
      <sheetData sheetId="29349"/>
      <sheetData sheetId="29350">
        <row r="9">
          <cell r="A9" t="str">
            <v>A</v>
          </cell>
        </row>
      </sheetData>
      <sheetData sheetId="29351">
        <row r="9">
          <cell r="A9" t="str">
            <v>A</v>
          </cell>
        </row>
      </sheetData>
      <sheetData sheetId="29352">
        <row r="9">
          <cell r="A9" t="str">
            <v>A</v>
          </cell>
        </row>
      </sheetData>
      <sheetData sheetId="29353">
        <row r="9">
          <cell r="A9" t="str">
            <v>A</v>
          </cell>
        </row>
      </sheetData>
      <sheetData sheetId="29354"/>
      <sheetData sheetId="29355"/>
      <sheetData sheetId="29356"/>
      <sheetData sheetId="29357">
        <row r="9">
          <cell r="A9" t="str">
            <v>A</v>
          </cell>
        </row>
      </sheetData>
      <sheetData sheetId="29358">
        <row r="9">
          <cell r="A9" t="str">
            <v>A</v>
          </cell>
        </row>
      </sheetData>
      <sheetData sheetId="29359">
        <row r="9">
          <cell r="A9" t="str">
            <v>A</v>
          </cell>
        </row>
      </sheetData>
      <sheetData sheetId="29360"/>
      <sheetData sheetId="29361"/>
      <sheetData sheetId="29362"/>
      <sheetData sheetId="29363"/>
      <sheetData sheetId="29364">
        <row r="9">
          <cell r="A9" t="str">
            <v>A</v>
          </cell>
        </row>
      </sheetData>
      <sheetData sheetId="29365"/>
      <sheetData sheetId="29366"/>
      <sheetData sheetId="29367"/>
      <sheetData sheetId="29368"/>
      <sheetData sheetId="29369"/>
      <sheetData sheetId="29370"/>
      <sheetData sheetId="29371"/>
      <sheetData sheetId="29372"/>
      <sheetData sheetId="29373"/>
      <sheetData sheetId="29374"/>
      <sheetData sheetId="29375" refreshError="1"/>
      <sheetData sheetId="29376"/>
      <sheetData sheetId="29377"/>
      <sheetData sheetId="29378"/>
      <sheetData sheetId="29379"/>
      <sheetData sheetId="29380"/>
      <sheetData sheetId="29381"/>
      <sheetData sheetId="29382"/>
      <sheetData sheetId="29383"/>
      <sheetData sheetId="29384"/>
      <sheetData sheetId="29385"/>
      <sheetData sheetId="29386"/>
      <sheetData sheetId="29387"/>
      <sheetData sheetId="29388"/>
      <sheetData sheetId="29389"/>
      <sheetData sheetId="29390"/>
      <sheetData sheetId="29391"/>
      <sheetData sheetId="29392"/>
      <sheetData sheetId="29393"/>
      <sheetData sheetId="29394"/>
      <sheetData sheetId="29395"/>
      <sheetData sheetId="29396"/>
      <sheetData sheetId="29397"/>
      <sheetData sheetId="29398"/>
      <sheetData sheetId="29399" refreshError="1"/>
      <sheetData sheetId="29400"/>
      <sheetData sheetId="29401"/>
      <sheetData sheetId="29402"/>
      <sheetData sheetId="29403"/>
      <sheetData sheetId="29404"/>
      <sheetData sheetId="29405"/>
      <sheetData sheetId="29406"/>
      <sheetData sheetId="29407"/>
      <sheetData sheetId="29408"/>
      <sheetData sheetId="29409"/>
      <sheetData sheetId="29410"/>
      <sheetData sheetId="29411"/>
      <sheetData sheetId="29412" refreshError="1"/>
      <sheetData sheetId="29413" refreshError="1"/>
      <sheetData sheetId="29414" refreshError="1"/>
      <sheetData sheetId="29415" refreshError="1"/>
      <sheetData sheetId="29416" refreshError="1"/>
      <sheetData sheetId="29417" refreshError="1"/>
      <sheetData sheetId="29418" refreshError="1"/>
      <sheetData sheetId="29419" refreshError="1"/>
      <sheetData sheetId="29420" refreshError="1"/>
      <sheetData sheetId="29421" refreshError="1"/>
      <sheetData sheetId="29422" refreshError="1"/>
      <sheetData sheetId="29423" refreshError="1"/>
      <sheetData sheetId="29424" refreshError="1"/>
      <sheetData sheetId="29425" refreshError="1"/>
      <sheetData sheetId="29426" refreshError="1"/>
      <sheetData sheetId="29427" refreshError="1"/>
      <sheetData sheetId="29428">
        <row r="9">
          <cell r="A9" t="str">
            <v>A</v>
          </cell>
        </row>
      </sheetData>
      <sheetData sheetId="29429">
        <row r="9">
          <cell r="A9" t="str">
            <v>A</v>
          </cell>
        </row>
      </sheetData>
      <sheetData sheetId="29430"/>
      <sheetData sheetId="29431"/>
      <sheetData sheetId="29432"/>
      <sheetData sheetId="29433"/>
      <sheetData sheetId="29434"/>
      <sheetData sheetId="29435"/>
      <sheetData sheetId="29436"/>
      <sheetData sheetId="29437">
        <row r="9">
          <cell r="A9" t="str">
            <v>A</v>
          </cell>
        </row>
      </sheetData>
      <sheetData sheetId="29438">
        <row r="9">
          <cell r="A9" t="str">
            <v>A</v>
          </cell>
        </row>
      </sheetData>
      <sheetData sheetId="29439">
        <row r="9">
          <cell r="A9" t="str">
            <v>A</v>
          </cell>
        </row>
      </sheetData>
      <sheetData sheetId="29440">
        <row r="9">
          <cell r="A9" t="str">
            <v>A</v>
          </cell>
        </row>
      </sheetData>
      <sheetData sheetId="29441">
        <row r="9">
          <cell r="A9" t="str">
            <v>A</v>
          </cell>
        </row>
      </sheetData>
      <sheetData sheetId="29442">
        <row r="9">
          <cell r="A9" t="str">
            <v>A</v>
          </cell>
        </row>
      </sheetData>
      <sheetData sheetId="29443"/>
      <sheetData sheetId="29444"/>
      <sheetData sheetId="29445"/>
      <sheetData sheetId="29446"/>
      <sheetData sheetId="29447">
        <row r="9">
          <cell r="A9" t="str">
            <v>A</v>
          </cell>
        </row>
      </sheetData>
      <sheetData sheetId="29448"/>
      <sheetData sheetId="29449"/>
      <sheetData sheetId="29450"/>
      <sheetData sheetId="29451"/>
      <sheetData sheetId="29452"/>
      <sheetData sheetId="29453">
        <row r="9">
          <cell r="A9" t="str">
            <v>A</v>
          </cell>
        </row>
      </sheetData>
      <sheetData sheetId="29454">
        <row r="9">
          <cell r="A9" t="str">
            <v>A</v>
          </cell>
        </row>
      </sheetData>
      <sheetData sheetId="29455">
        <row r="9">
          <cell r="A9" t="str">
            <v>A</v>
          </cell>
        </row>
      </sheetData>
      <sheetData sheetId="29456"/>
      <sheetData sheetId="29457"/>
      <sheetData sheetId="29458"/>
      <sheetData sheetId="29459"/>
      <sheetData sheetId="29460"/>
      <sheetData sheetId="29461"/>
      <sheetData sheetId="29462" refreshError="1"/>
      <sheetData sheetId="29463" refreshError="1"/>
      <sheetData sheetId="29464" refreshError="1"/>
      <sheetData sheetId="29465" refreshError="1"/>
      <sheetData sheetId="29466" refreshError="1"/>
      <sheetData sheetId="29467" refreshError="1"/>
      <sheetData sheetId="29468" refreshError="1"/>
      <sheetData sheetId="29469" refreshError="1"/>
      <sheetData sheetId="29470" refreshError="1"/>
      <sheetData sheetId="29471" refreshError="1"/>
      <sheetData sheetId="29472" refreshError="1"/>
      <sheetData sheetId="29473" refreshError="1"/>
      <sheetData sheetId="29474" refreshError="1"/>
      <sheetData sheetId="29475" refreshError="1"/>
      <sheetData sheetId="29476" refreshError="1"/>
      <sheetData sheetId="29477" refreshError="1"/>
      <sheetData sheetId="29478" refreshError="1"/>
      <sheetData sheetId="29479" refreshError="1"/>
      <sheetData sheetId="29480" refreshError="1"/>
      <sheetData sheetId="29481" refreshError="1"/>
      <sheetData sheetId="29482" refreshError="1"/>
      <sheetData sheetId="29483" refreshError="1"/>
      <sheetData sheetId="29484" refreshError="1"/>
      <sheetData sheetId="29485" refreshError="1"/>
      <sheetData sheetId="29486" refreshError="1"/>
      <sheetData sheetId="29487"/>
      <sheetData sheetId="29488">
        <row r="9">
          <cell r="A9" t="str">
            <v>A</v>
          </cell>
        </row>
      </sheetData>
      <sheetData sheetId="29489">
        <row r="9">
          <cell r="A9" t="str">
            <v>A</v>
          </cell>
        </row>
      </sheetData>
      <sheetData sheetId="29490">
        <row r="9">
          <cell r="A9" t="str">
            <v>A</v>
          </cell>
        </row>
      </sheetData>
      <sheetData sheetId="29491">
        <row r="9">
          <cell r="A9" t="str">
            <v>A</v>
          </cell>
        </row>
      </sheetData>
      <sheetData sheetId="29492">
        <row r="9">
          <cell r="A9" t="str">
            <v>A</v>
          </cell>
        </row>
      </sheetData>
      <sheetData sheetId="29493">
        <row r="9">
          <cell r="A9" t="str">
            <v>A</v>
          </cell>
        </row>
      </sheetData>
      <sheetData sheetId="29494">
        <row r="9">
          <cell r="A9" t="str">
            <v>A</v>
          </cell>
        </row>
      </sheetData>
      <sheetData sheetId="29495">
        <row r="9">
          <cell r="A9" t="str">
            <v>A</v>
          </cell>
        </row>
      </sheetData>
      <sheetData sheetId="29496">
        <row r="9">
          <cell r="A9" t="str">
            <v>A</v>
          </cell>
        </row>
      </sheetData>
      <sheetData sheetId="29497">
        <row r="9">
          <cell r="A9" t="str">
            <v>A</v>
          </cell>
        </row>
      </sheetData>
      <sheetData sheetId="29498">
        <row r="9">
          <cell r="A9" t="str">
            <v>A</v>
          </cell>
        </row>
      </sheetData>
      <sheetData sheetId="29499">
        <row r="9">
          <cell r="A9" t="str">
            <v>A</v>
          </cell>
        </row>
      </sheetData>
      <sheetData sheetId="29500">
        <row r="9">
          <cell r="A9" t="str">
            <v>A</v>
          </cell>
        </row>
      </sheetData>
      <sheetData sheetId="29501"/>
      <sheetData sheetId="29502"/>
      <sheetData sheetId="29503"/>
      <sheetData sheetId="29504"/>
      <sheetData sheetId="29505"/>
      <sheetData sheetId="29506">
        <row r="9">
          <cell r="A9" t="str">
            <v>A</v>
          </cell>
        </row>
      </sheetData>
      <sheetData sheetId="29507">
        <row r="9">
          <cell r="A9" t="str">
            <v>A</v>
          </cell>
        </row>
      </sheetData>
      <sheetData sheetId="29508">
        <row r="9">
          <cell r="A9" t="str">
            <v>A</v>
          </cell>
        </row>
      </sheetData>
      <sheetData sheetId="29509">
        <row r="9">
          <cell r="A9" t="str">
            <v>A</v>
          </cell>
        </row>
      </sheetData>
      <sheetData sheetId="29510"/>
      <sheetData sheetId="29511" refreshError="1"/>
      <sheetData sheetId="29512" refreshError="1"/>
      <sheetData sheetId="29513" refreshError="1"/>
      <sheetData sheetId="29514" refreshError="1"/>
      <sheetData sheetId="29515" refreshError="1"/>
      <sheetData sheetId="29516" refreshError="1"/>
      <sheetData sheetId="29517" refreshError="1"/>
      <sheetData sheetId="29518" refreshError="1"/>
      <sheetData sheetId="29519" refreshError="1"/>
      <sheetData sheetId="29520" refreshError="1"/>
      <sheetData sheetId="29521" refreshError="1"/>
      <sheetData sheetId="29522" refreshError="1"/>
      <sheetData sheetId="29523" refreshError="1"/>
      <sheetData sheetId="29524" refreshError="1"/>
      <sheetData sheetId="29525" refreshError="1"/>
      <sheetData sheetId="29526" refreshError="1"/>
      <sheetData sheetId="29527" refreshError="1"/>
      <sheetData sheetId="29528" refreshError="1"/>
      <sheetData sheetId="29529" refreshError="1"/>
      <sheetData sheetId="29530" refreshError="1"/>
      <sheetData sheetId="29531" refreshError="1"/>
      <sheetData sheetId="29532" refreshError="1"/>
      <sheetData sheetId="29533" refreshError="1"/>
      <sheetData sheetId="29534" refreshError="1"/>
      <sheetData sheetId="29535" refreshError="1"/>
      <sheetData sheetId="29536" refreshError="1"/>
      <sheetData sheetId="29537" refreshError="1"/>
      <sheetData sheetId="29538" refreshError="1"/>
      <sheetData sheetId="29539" refreshError="1"/>
      <sheetData sheetId="29540" refreshError="1"/>
      <sheetData sheetId="29541" refreshError="1"/>
      <sheetData sheetId="29542" refreshError="1"/>
      <sheetData sheetId="29543" refreshError="1"/>
      <sheetData sheetId="29544" refreshError="1"/>
      <sheetData sheetId="29545" refreshError="1"/>
      <sheetData sheetId="29546" refreshError="1"/>
      <sheetData sheetId="29547" refreshError="1"/>
      <sheetData sheetId="29548" refreshError="1"/>
      <sheetData sheetId="29549" refreshError="1"/>
      <sheetData sheetId="29550" refreshError="1"/>
      <sheetData sheetId="29551"/>
      <sheetData sheetId="29552"/>
      <sheetData sheetId="29553"/>
      <sheetData sheetId="29554"/>
      <sheetData sheetId="29555"/>
      <sheetData sheetId="29556"/>
      <sheetData sheetId="29557"/>
      <sheetData sheetId="29558"/>
      <sheetData sheetId="29559"/>
      <sheetData sheetId="29560"/>
      <sheetData sheetId="29561"/>
      <sheetData sheetId="29562"/>
      <sheetData sheetId="29563"/>
      <sheetData sheetId="29564"/>
      <sheetData sheetId="29565"/>
      <sheetData sheetId="29566"/>
      <sheetData sheetId="29567"/>
      <sheetData sheetId="29568"/>
      <sheetData sheetId="29569"/>
      <sheetData sheetId="29570"/>
      <sheetData sheetId="29571"/>
      <sheetData sheetId="29572"/>
      <sheetData sheetId="29573"/>
      <sheetData sheetId="29574"/>
      <sheetData sheetId="29575"/>
      <sheetData sheetId="29576"/>
      <sheetData sheetId="29577"/>
      <sheetData sheetId="29578"/>
      <sheetData sheetId="29579"/>
      <sheetData sheetId="29580"/>
      <sheetData sheetId="29581"/>
      <sheetData sheetId="29582"/>
      <sheetData sheetId="29583"/>
      <sheetData sheetId="29584"/>
      <sheetData sheetId="29585"/>
      <sheetData sheetId="29586"/>
      <sheetData sheetId="29587"/>
      <sheetData sheetId="29588"/>
      <sheetData sheetId="29589"/>
      <sheetData sheetId="29590"/>
      <sheetData sheetId="29591"/>
      <sheetData sheetId="29592"/>
      <sheetData sheetId="29593"/>
      <sheetData sheetId="29594"/>
      <sheetData sheetId="29595"/>
      <sheetData sheetId="29596"/>
      <sheetData sheetId="29597"/>
      <sheetData sheetId="29598"/>
      <sheetData sheetId="29599"/>
      <sheetData sheetId="29600"/>
      <sheetData sheetId="29601"/>
      <sheetData sheetId="29602"/>
      <sheetData sheetId="29603"/>
      <sheetData sheetId="29604"/>
      <sheetData sheetId="29605"/>
      <sheetData sheetId="29606"/>
      <sheetData sheetId="29607"/>
      <sheetData sheetId="29608"/>
      <sheetData sheetId="29609"/>
      <sheetData sheetId="29610"/>
      <sheetData sheetId="29611"/>
      <sheetData sheetId="29612"/>
      <sheetData sheetId="29613"/>
      <sheetData sheetId="29614"/>
      <sheetData sheetId="29615" refreshError="1"/>
      <sheetData sheetId="29616"/>
      <sheetData sheetId="29617"/>
      <sheetData sheetId="29618"/>
      <sheetData sheetId="29619"/>
      <sheetData sheetId="29620"/>
      <sheetData sheetId="29621" refreshError="1"/>
      <sheetData sheetId="29622"/>
      <sheetData sheetId="29623"/>
      <sheetData sheetId="29624">
        <row r="9">
          <cell r="A9" t="str">
            <v>A</v>
          </cell>
        </row>
      </sheetData>
      <sheetData sheetId="29625">
        <row r="9">
          <cell r="A9" t="str">
            <v>A</v>
          </cell>
        </row>
      </sheetData>
      <sheetData sheetId="29626">
        <row r="9">
          <cell r="A9" t="str">
            <v>A</v>
          </cell>
        </row>
      </sheetData>
      <sheetData sheetId="29627">
        <row r="9">
          <cell r="A9" t="str">
            <v>A</v>
          </cell>
        </row>
      </sheetData>
      <sheetData sheetId="29628">
        <row r="9">
          <cell r="A9" t="str">
            <v>A</v>
          </cell>
        </row>
      </sheetData>
      <sheetData sheetId="29629">
        <row r="9">
          <cell r="A9" t="str">
            <v>A</v>
          </cell>
        </row>
      </sheetData>
      <sheetData sheetId="29630"/>
      <sheetData sheetId="29631"/>
      <sheetData sheetId="29632"/>
      <sheetData sheetId="29633">
        <row r="9">
          <cell r="A9" t="str">
            <v>A</v>
          </cell>
        </row>
      </sheetData>
      <sheetData sheetId="29634"/>
      <sheetData sheetId="29635">
        <row r="9">
          <cell r="A9" t="str">
            <v>A</v>
          </cell>
        </row>
      </sheetData>
      <sheetData sheetId="29636"/>
      <sheetData sheetId="29637"/>
      <sheetData sheetId="29638">
        <row r="9">
          <cell r="A9" t="str">
            <v>A</v>
          </cell>
        </row>
      </sheetData>
      <sheetData sheetId="29639"/>
      <sheetData sheetId="29640">
        <row r="9">
          <cell r="A9" t="str">
            <v>A</v>
          </cell>
        </row>
      </sheetData>
      <sheetData sheetId="29641"/>
      <sheetData sheetId="29642"/>
      <sheetData sheetId="29643" refreshError="1"/>
      <sheetData sheetId="29644">
        <row r="9">
          <cell r="A9" t="str">
            <v>A</v>
          </cell>
        </row>
      </sheetData>
      <sheetData sheetId="29645"/>
      <sheetData sheetId="29646"/>
      <sheetData sheetId="29647" refreshError="1"/>
      <sheetData sheetId="29648" refreshError="1"/>
      <sheetData sheetId="29649" refreshError="1"/>
      <sheetData sheetId="29650" refreshError="1"/>
      <sheetData sheetId="29651">
        <row r="9">
          <cell r="A9" t="str">
            <v>A</v>
          </cell>
        </row>
      </sheetData>
      <sheetData sheetId="29652"/>
      <sheetData sheetId="29653">
        <row r="9">
          <cell r="A9" t="str">
            <v>A</v>
          </cell>
        </row>
      </sheetData>
      <sheetData sheetId="29654" refreshError="1"/>
      <sheetData sheetId="29655" refreshError="1"/>
      <sheetData sheetId="29656" refreshError="1"/>
      <sheetData sheetId="29657"/>
      <sheetData sheetId="29658" refreshError="1"/>
      <sheetData sheetId="29659" refreshError="1"/>
      <sheetData sheetId="29660" refreshError="1"/>
      <sheetData sheetId="29661" refreshError="1"/>
      <sheetData sheetId="29662" refreshError="1"/>
      <sheetData sheetId="29663" refreshError="1"/>
      <sheetData sheetId="29664" refreshError="1"/>
      <sheetData sheetId="29665" refreshError="1"/>
      <sheetData sheetId="29666" refreshError="1"/>
      <sheetData sheetId="29667" refreshError="1"/>
      <sheetData sheetId="29668" refreshError="1"/>
      <sheetData sheetId="29669" refreshError="1"/>
      <sheetData sheetId="29670" refreshError="1"/>
      <sheetData sheetId="29671" refreshError="1"/>
      <sheetData sheetId="29672" refreshError="1"/>
      <sheetData sheetId="29673" refreshError="1"/>
      <sheetData sheetId="29674" refreshError="1"/>
      <sheetData sheetId="29675" refreshError="1"/>
      <sheetData sheetId="29676" refreshError="1"/>
      <sheetData sheetId="29677" refreshError="1"/>
      <sheetData sheetId="29678" refreshError="1"/>
      <sheetData sheetId="29679" refreshError="1"/>
      <sheetData sheetId="29680" refreshError="1"/>
      <sheetData sheetId="29681" refreshError="1"/>
      <sheetData sheetId="29682" refreshError="1"/>
      <sheetData sheetId="29683" refreshError="1"/>
      <sheetData sheetId="29684" refreshError="1"/>
      <sheetData sheetId="29685" refreshError="1"/>
      <sheetData sheetId="29686" refreshError="1"/>
      <sheetData sheetId="29687" refreshError="1"/>
      <sheetData sheetId="29688" refreshError="1"/>
      <sheetData sheetId="29689" refreshError="1"/>
      <sheetData sheetId="29690" refreshError="1"/>
      <sheetData sheetId="29691" refreshError="1"/>
      <sheetData sheetId="29692" refreshError="1"/>
      <sheetData sheetId="29693" refreshError="1"/>
      <sheetData sheetId="29694" refreshError="1"/>
      <sheetData sheetId="29695" refreshError="1"/>
      <sheetData sheetId="29696" refreshError="1"/>
      <sheetData sheetId="29697" refreshError="1"/>
      <sheetData sheetId="29698" refreshError="1"/>
      <sheetData sheetId="29699" refreshError="1"/>
      <sheetData sheetId="29700" refreshError="1"/>
      <sheetData sheetId="29701" refreshError="1"/>
      <sheetData sheetId="29702" refreshError="1"/>
      <sheetData sheetId="29703" refreshError="1"/>
      <sheetData sheetId="29704" refreshError="1"/>
      <sheetData sheetId="29705" refreshError="1"/>
      <sheetData sheetId="29706" refreshError="1"/>
      <sheetData sheetId="29707" refreshError="1"/>
      <sheetData sheetId="29708" refreshError="1"/>
      <sheetData sheetId="29709" refreshError="1"/>
      <sheetData sheetId="29710" refreshError="1"/>
      <sheetData sheetId="29711" refreshError="1"/>
      <sheetData sheetId="29712" refreshError="1"/>
      <sheetData sheetId="29713" refreshError="1"/>
      <sheetData sheetId="29714" refreshError="1"/>
      <sheetData sheetId="29715" refreshError="1"/>
      <sheetData sheetId="29716" refreshError="1"/>
      <sheetData sheetId="29717" refreshError="1"/>
      <sheetData sheetId="29718" refreshError="1"/>
      <sheetData sheetId="29719" refreshError="1"/>
      <sheetData sheetId="29720" refreshError="1"/>
      <sheetData sheetId="29721" refreshError="1"/>
      <sheetData sheetId="29722" refreshError="1"/>
      <sheetData sheetId="29723" refreshError="1"/>
      <sheetData sheetId="29724" refreshError="1"/>
      <sheetData sheetId="29725" refreshError="1"/>
      <sheetData sheetId="29726" refreshError="1"/>
      <sheetData sheetId="29727" refreshError="1"/>
      <sheetData sheetId="29728" refreshError="1"/>
      <sheetData sheetId="29729" refreshError="1"/>
      <sheetData sheetId="29730" refreshError="1"/>
      <sheetData sheetId="29731">
        <row r="9">
          <cell r="A9" t="str">
            <v>A</v>
          </cell>
        </row>
      </sheetData>
      <sheetData sheetId="29732" refreshError="1"/>
      <sheetData sheetId="29733" refreshError="1"/>
      <sheetData sheetId="29734" refreshError="1"/>
      <sheetData sheetId="29735"/>
      <sheetData sheetId="29736"/>
      <sheetData sheetId="29737"/>
      <sheetData sheetId="29738"/>
      <sheetData sheetId="29739"/>
      <sheetData sheetId="29740"/>
      <sheetData sheetId="29741"/>
      <sheetData sheetId="29742"/>
      <sheetData sheetId="29743"/>
      <sheetData sheetId="29744"/>
      <sheetData sheetId="29745"/>
      <sheetData sheetId="29746"/>
      <sheetData sheetId="29747"/>
      <sheetData sheetId="29748"/>
      <sheetData sheetId="29749">
        <row r="9">
          <cell r="A9" t="str">
            <v>A</v>
          </cell>
        </row>
      </sheetData>
      <sheetData sheetId="29750">
        <row r="9">
          <cell r="A9" t="str">
            <v>A</v>
          </cell>
        </row>
      </sheetData>
      <sheetData sheetId="29751">
        <row r="9">
          <cell r="A9" t="str">
            <v>A</v>
          </cell>
        </row>
      </sheetData>
      <sheetData sheetId="29752">
        <row r="9">
          <cell r="A9" t="str">
            <v>A</v>
          </cell>
        </row>
      </sheetData>
      <sheetData sheetId="29753"/>
      <sheetData sheetId="29754"/>
      <sheetData sheetId="29755"/>
      <sheetData sheetId="29756"/>
      <sheetData sheetId="29757"/>
      <sheetData sheetId="29758"/>
      <sheetData sheetId="29759">
        <row r="9">
          <cell r="A9" t="str">
            <v>A</v>
          </cell>
        </row>
      </sheetData>
      <sheetData sheetId="29760">
        <row r="9">
          <cell r="A9" t="str">
            <v>A</v>
          </cell>
        </row>
      </sheetData>
      <sheetData sheetId="29761">
        <row r="9">
          <cell r="A9" t="str">
            <v>A</v>
          </cell>
        </row>
      </sheetData>
      <sheetData sheetId="29762">
        <row r="9">
          <cell r="A9" t="str">
            <v>A</v>
          </cell>
        </row>
      </sheetData>
      <sheetData sheetId="29763">
        <row r="9">
          <cell r="A9" t="str">
            <v>A</v>
          </cell>
        </row>
      </sheetData>
      <sheetData sheetId="29764">
        <row r="9">
          <cell r="A9" t="str">
            <v>A</v>
          </cell>
        </row>
      </sheetData>
      <sheetData sheetId="29765">
        <row r="9">
          <cell r="A9" t="str">
            <v>A</v>
          </cell>
        </row>
      </sheetData>
      <sheetData sheetId="29766">
        <row r="9">
          <cell r="A9" t="str">
            <v>A</v>
          </cell>
        </row>
      </sheetData>
      <sheetData sheetId="29767">
        <row r="9">
          <cell r="A9" t="str">
            <v>A</v>
          </cell>
        </row>
      </sheetData>
      <sheetData sheetId="29768">
        <row r="9">
          <cell r="A9" t="str">
            <v>A</v>
          </cell>
        </row>
      </sheetData>
      <sheetData sheetId="29769">
        <row r="9">
          <cell r="A9" t="str">
            <v>A</v>
          </cell>
        </row>
      </sheetData>
      <sheetData sheetId="29770">
        <row r="9">
          <cell r="A9" t="str">
            <v>A</v>
          </cell>
        </row>
      </sheetData>
      <sheetData sheetId="29771">
        <row r="9">
          <cell r="A9" t="str">
            <v>A</v>
          </cell>
        </row>
      </sheetData>
      <sheetData sheetId="29772">
        <row r="9">
          <cell r="A9" t="str">
            <v>A</v>
          </cell>
        </row>
      </sheetData>
      <sheetData sheetId="29773">
        <row r="9">
          <cell r="A9" t="str">
            <v>A</v>
          </cell>
        </row>
      </sheetData>
      <sheetData sheetId="29774">
        <row r="9">
          <cell r="A9" t="str">
            <v>A</v>
          </cell>
        </row>
      </sheetData>
      <sheetData sheetId="29775">
        <row r="9">
          <cell r="A9" t="str">
            <v>A</v>
          </cell>
        </row>
      </sheetData>
      <sheetData sheetId="29776">
        <row r="9">
          <cell r="A9" t="str">
            <v>A</v>
          </cell>
        </row>
      </sheetData>
      <sheetData sheetId="29777">
        <row r="9">
          <cell r="A9" t="str">
            <v>A</v>
          </cell>
        </row>
      </sheetData>
      <sheetData sheetId="29778">
        <row r="9">
          <cell r="A9" t="str">
            <v>A</v>
          </cell>
        </row>
      </sheetData>
      <sheetData sheetId="29779">
        <row r="9">
          <cell r="A9" t="str">
            <v>A</v>
          </cell>
        </row>
      </sheetData>
      <sheetData sheetId="29780">
        <row r="9">
          <cell r="A9" t="str">
            <v>A</v>
          </cell>
        </row>
      </sheetData>
      <sheetData sheetId="29781">
        <row r="9">
          <cell r="A9" t="str">
            <v>A</v>
          </cell>
        </row>
      </sheetData>
      <sheetData sheetId="29782">
        <row r="9">
          <cell r="A9" t="str">
            <v>A</v>
          </cell>
        </row>
      </sheetData>
      <sheetData sheetId="29783"/>
      <sheetData sheetId="29784"/>
      <sheetData sheetId="29785"/>
      <sheetData sheetId="29786"/>
      <sheetData sheetId="29787"/>
      <sheetData sheetId="29788"/>
      <sheetData sheetId="29789"/>
      <sheetData sheetId="29790">
        <row r="9">
          <cell r="A9" t="str">
            <v>A</v>
          </cell>
        </row>
      </sheetData>
      <sheetData sheetId="29791">
        <row r="9">
          <cell r="A9" t="str">
            <v>A</v>
          </cell>
        </row>
      </sheetData>
      <sheetData sheetId="29792">
        <row r="9">
          <cell r="A9" t="str">
            <v>A</v>
          </cell>
        </row>
      </sheetData>
      <sheetData sheetId="29793">
        <row r="9">
          <cell r="A9" t="str">
            <v>A</v>
          </cell>
        </row>
      </sheetData>
      <sheetData sheetId="29794">
        <row r="9">
          <cell r="A9" t="str">
            <v>A</v>
          </cell>
        </row>
      </sheetData>
      <sheetData sheetId="29795">
        <row r="9">
          <cell r="A9" t="str">
            <v>A</v>
          </cell>
        </row>
      </sheetData>
      <sheetData sheetId="29796"/>
      <sheetData sheetId="29797"/>
      <sheetData sheetId="29798">
        <row r="9">
          <cell r="A9" t="str">
            <v>A</v>
          </cell>
        </row>
      </sheetData>
      <sheetData sheetId="29799">
        <row r="9">
          <cell r="A9" t="str">
            <v>A</v>
          </cell>
        </row>
      </sheetData>
      <sheetData sheetId="29800">
        <row r="9">
          <cell r="A9" t="str">
            <v>A</v>
          </cell>
        </row>
      </sheetData>
      <sheetData sheetId="29801">
        <row r="9">
          <cell r="A9" t="str">
            <v>A</v>
          </cell>
        </row>
      </sheetData>
      <sheetData sheetId="29802">
        <row r="9">
          <cell r="A9" t="str">
            <v>A</v>
          </cell>
        </row>
      </sheetData>
      <sheetData sheetId="29803">
        <row r="9">
          <cell r="A9" t="str">
            <v>A</v>
          </cell>
        </row>
      </sheetData>
      <sheetData sheetId="29804"/>
      <sheetData sheetId="29805"/>
      <sheetData sheetId="29806">
        <row r="9">
          <cell r="A9" t="str">
            <v>A</v>
          </cell>
        </row>
      </sheetData>
      <sheetData sheetId="29807" refreshError="1"/>
      <sheetData sheetId="29808" refreshError="1"/>
      <sheetData sheetId="29809">
        <row r="9">
          <cell r="A9" t="str">
            <v>A</v>
          </cell>
        </row>
      </sheetData>
      <sheetData sheetId="29810">
        <row r="9">
          <cell r="A9" t="str">
            <v>A</v>
          </cell>
        </row>
      </sheetData>
      <sheetData sheetId="29811">
        <row r="9">
          <cell r="A9" t="str">
            <v>A</v>
          </cell>
        </row>
      </sheetData>
      <sheetData sheetId="29812">
        <row r="9">
          <cell r="A9" t="str">
            <v>A</v>
          </cell>
        </row>
      </sheetData>
      <sheetData sheetId="29813"/>
      <sheetData sheetId="29814"/>
      <sheetData sheetId="29815"/>
      <sheetData sheetId="29816"/>
      <sheetData sheetId="29817"/>
      <sheetData sheetId="29818"/>
      <sheetData sheetId="29819"/>
      <sheetData sheetId="29820"/>
      <sheetData sheetId="29821"/>
      <sheetData sheetId="29822"/>
      <sheetData sheetId="29823"/>
      <sheetData sheetId="29824"/>
      <sheetData sheetId="29825"/>
      <sheetData sheetId="29826"/>
      <sheetData sheetId="29827"/>
      <sheetData sheetId="29828"/>
      <sheetData sheetId="29829"/>
      <sheetData sheetId="29830"/>
      <sheetData sheetId="29831"/>
      <sheetData sheetId="29832"/>
      <sheetData sheetId="29833"/>
      <sheetData sheetId="29834"/>
      <sheetData sheetId="29835"/>
      <sheetData sheetId="29836"/>
      <sheetData sheetId="29837"/>
      <sheetData sheetId="29838"/>
      <sheetData sheetId="29839"/>
      <sheetData sheetId="29840"/>
      <sheetData sheetId="29841"/>
      <sheetData sheetId="29842"/>
      <sheetData sheetId="29843"/>
      <sheetData sheetId="29844"/>
      <sheetData sheetId="29845"/>
      <sheetData sheetId="29846"/>
      <sheetData sheetId="29847"/>
      <sheetData sheetId="29848"/>
      <sheetData sheetId="29849"/>
      <sheetData sheetId="29850"/>
      <sheetData sheetId="29851"/>
      <sheetData sheetId="29852"/>
      <sheetData sheetId="29853"/>
      <sheetData sheetId="29854"/>
      <sheetData sheetId="29855"/>
      <sheetData sheetId="29856"/>
      <sheetData sheetId="29857"/>
      <sheetData sheetId="29858"/>
      <sheetData sheetId="29859"/>
      <sheetData sheetId="29860"/>
      <sheetData sheetId="29861"/>
      <sheetData sheetId="29862"/>
      <sheetData sheetId="29863"/>
      <sheetData sheetId="29864"/>
      <sheetData sheetId="29865"/>
      <sheetData sheetId="29866"/>
      <sheetData sheetId="29867"/>
      <sheetData sheetId="29868"/>
      <sheetData sheetId="29869"/>
      <sheetData sheetId="29870"/>
      <sheetData sheetId="29871"/>
      <sheetData sheetId="29872"/>
      <sheetData sheetId="29873"/>
      <sheetData sheetId="29874"/>
      <sheetData sheetId="29875"/>
      <sheetData sheetId="29876"/>
      <sheetData sheetId="29877"/>
      <sheetData sheetId="29878"/>
      <sheetData sheetId="29879"/>
      <sheetData sheetId="29880"/>
      <sheetData sheetId="29881"/>
      <sheetData sheetId="29882"/>
      <sheetData sheetId="29883"/>
      <sheetData sheetId="29884"/>
      <sheetData sheetId="29885"/>
      <sheetData sheetId="29886"/>
      <sheetData sheetId="29887"/>
      <sheetData sheetId="29888" refreshError="1"/>
      <sheetData sheetId="29889" refreshError="1"/>
      <sheetData sheetId="29890" refreshError="1"/>
      <sheetData sheetId="29891" refreshError="1"/>
      <sheetData sheetId="29892" refreshError="1"/>
      <sheetData sheetId="29893" refreshError="1"/>
      <sheetData sheetId="29894"/>
      <sheetData sheetId="29895" refreshError="1"/>
      <sheetData sheetId="29896" refreshError="1"/>
      <sheetData sheetId="29897">
        <row r="9">
          <cell r="A9" t="str">
            <v>A</v>
          </cell>
        </row>
      </sheetData>
      <sheetData sheetId="29898">
        <row r="9">
          <cell r="A9" t="str">
            <v>A</v>
          </cell>
        </row>
      </sheetData>
      <sheetData sheetId="29899">
        <row r="9">
          <cell r="A9" t="str">
            <v>A</v>
          </cell>
        </row>
      </sheetData>
      <sheetData sheetId="29900">
        <row r="9">
          <cell r="A9" t="str">
            <v>A</v>
          </cell>
        </row>
      </sheetData>
      <sheetData sheetId="29901">
        <row r="9">
          <cell r="A9" t="str">
            <v>A</v>
          </cell>
        </row>
      </sheetData>
      <sheetData sheetId="29902"/>
      <sheetData sheetId="29903"/>
      <sheetData sheetId="29904"/>
      <sheetData sheetId="29905">
        <row r="9">
          <cell r="A9" t="str">
            <v>A</v>
          </cell>
        </row>
      </sheetData>
      <sheetData sheetId="29906">
        <row r="9">
          <cell r="A9" t="str">
            <v>A</v>
          </cell>
        </row>
      </sheetData>
      <sheetData sheetId="29907">
        <row r="9">
          <cell r="A9" t="str">
            <v>A</v>
          </cell>
        </row>
      </sheetData>
      <sheetData sheetId="29908">
        <row r="9">
          <cell r="A9" t="str">
            <v>A</v>
          </cell>
        </row>
      </sheetData>
      <sheetData sheetId="29909"/>
      <sheetData sheetId="29910"/>
      <sheetData sheetId="29911"/>
      <sheetData sheetId="29912"/>
      <sheetData sheetId="29913"/>
      <sheetData sheetId="29914" refreshError="1"/>
      <sheetData sheetId="29915" refreshError="1"/>
      <sheetData sheetId="29916">
        <row r="9">
          <cell r="A9" t="str">
            <v>A</v>
          </cell>
        </row>
      </sheetData>
      <sheetData sheetId="29917">
        <row r="9">
          <cell r="A9" t="str">
            <v>A</v>
          </cell>
        </row>
      </sheetData>
      <sheetData sheetId="29918"/>
      <sheetData sheetId="29919"/>
      <sheetData sheetId="29920"/>
      <sheetData sheetId="29921"/>
      <sheetData sheetId="29922">
        <row r="9">
          <cell r="A9" t="str">
            <v>A</v>
          </cell>
        </row>
      </sheetData>
      <sheetData sheetId="29923"/>
      <sheetData sheetId="29924"/>
      <sheetData sheetId="29925"/>
      <sheetData sheetId="29926"/>
      <sheetData sheetId="29927">
        <row r="9">
          <cell r="A9" t="str">
            <v>A</v>
          </cell>
        </row>
      </sheetData>
      <sheetData sheetId="29928"/>
      <sheetData sheetId="29929">
        <row r="9">
          <cell r="A9" t="str">
            <v>A</v>
          </cell>
        </row>
      </sheetData>
      <sheetData sheetId="29930"/>
      <sheetData sheetId="29931"/>
      <sheetData sheetId="29932"/>
      <sheetData sheetId="29933">
        <row r="9">
          <cell r="A9" t="str">
            <v>A</v>
          </cell>
        </row>
      </sheetData>
      <sheetData sheetId="29934"/>
      <sheetData sheetId="29935"/>
      <sheetData sheetId="29936"/>
      <sheetData sheetId="29937"/>
      <sheetData sheetId="29938"/>
      <sheetData sheetId="29939"/>
      <sheetData sheetId="29940"/>
      <sheetData sheetId="29941"/>
      <sheetData sheetId="29942"/>
      <sheetData sheetId="29943"/>
      <sheetData sheetId="29944"/>
      <sheetData sheetId="29945"/>
      <sheetData sheetId="29946"/>
      <sheetData sheetId="29947"/>
      <sheetData sheetId="29948"/>
      <sheetData sheetId="29949"/>
      <sheetData sheetId="29950"/>
      <sheetData sheetId="29951"/>
      <sheetData sheetId="29952"/>
      <sheetData sheetId="29953"/>
      <sheetData sheetId="29954"/>
      <sheetData sheetId="29955"/>
      <sheetData sheetId="29956"/>
      <sheetData sheetId="29957"/>
      <sheetData sheetId="29958"/>
      <sheetData sheetId="29959"/>
      <sheetData sheetId="29960"/>
      <sheetData sheetId="29961"/>
      <sheetData sheetId="29962"/>
      <sheetData sheetId="29963"/>
      <sheetData sheetId="29964"/>
      <sheetData sheetId="29965"/>
      <sheetData sheetId="29966"/>
      <sheetData sheetId="29967"/>
      <sheetData sheetId="29968"/>
      <sheetData sheetId="29969"/>
      <sheetData sheetId="29970"/>
      <sheetData sheetId="29971"/>
      <sheetData sheetId="29972"/>
      <sheetData sheetId="29973"/>
      <sheetData sheetId="29974"/>
      <sheetData sheetId="29975"/>
      <sheetData sheetId="29976"/>
      <sheetData sheetId="29977"/>
      <sheetData sheetId="29978"/>
      <sheetData sheetId="29979"/>
      <sheetData sheetId="29980"/>
      <sheetData sheetId="29981"/>
      <sheetData sheetId="29982"/>
      <sheetData sheetId="29983"/>
      <sheetData sheetId="29984"/>
      <sheetData sheetId="29985"/>
      <sheetData sheetId="29986"/>
      <sheetData sheetId="29987"/>
      <sheetData sheetId="29988"/>
      <sheetData sheetId="29989"/>
      <sheetData sheetId="29990"/>
      <sheetData sheetId="29991"/>
      <sheetData sheetId="29992"/>
      <sheetData sheetId="29993"/>
      <sheetData sheetId="29994"/>
      <sheetData sheetId="29995"/>
      <sheetData sheetId="29996"/>
      <sheetData sheetId="29997"/>
      <sheetData sheetId="29998"/>
      <sheetData sheetId="29999"/>
      <sheetData sheetId="30000"/>
      <sheetData sheetId="30001"/>
      <sheetData sheetId="30002"/>
      <sheetData sheetId="30003"/>
      <sheetData sheetId="30004"/>
      <sheetData sheetId="30005" refreshError="1"/>
      <sheetData sheetId="30006"/>
      <sheetData sheetId="30007" refreshError="1"/>
      <sheetData sheetId="30008"/>
      <sheetData sheetId="30009"/>
      <sheetData sheetId="30010"/>
      <sheetData sheetId="30011"/>
      <sheetData sheetId="30012"/>
      <sheetData sheetId="30013"/>
      <sheetData sheetId="30014"/>
      <sheetData sheetId="30015">
        <row r="9">
          <cell r="A9" t="str">
            <v>A</v>
          </cell>
        </row>
      </sheetData>
      <sheetData sheetId="30016">
        <row r="9">
          <cell r="A9" t="str">
            <v>A</v>
          </cell>
        </row>
      </sheetData>
      <sheetData sheetId="30017">
        <row r="9">
          <cell r="A9" t="str">
            <v>A</v>
          </cell>
        </row>
      </sheetData>
      <sheetData sheetId="30018"/>
      <sheetData sheetId="30019"/>
      <sheetData sheetId="30020">
        <row r="9">
          <cell r="A9" t="str">
            <v>A</v>
          </cell>
        </row>
      </sheetData>
      <sheetData sheetId="30021"/>
      <sheetData sheetId="30022"/>
      <sheetData sheetId="30023">
        <row r="9">
          <cell r="A9" t="str">
            <v>A</v>
          </cell>
        </row>
      </sheetData>
      <sheetData sheetId="30024"/>
      <sheetData sheetId="30025"/>
      <sheetData sheetId="30026"/>
      <sheetData sheetId="30027"/>
      <sheetData sheetId="30028">
        <row r="9">
          <cell r="A9" t="str">
            <v>A</v>
          </cell>
        </row>
      </sheetData>
      <sheetData sheetId="30029"/>
      <sheetData sheetId="30030"/>
      <sheetData sheetId="30031"/>
      <sheetData sheetId="30032"/>
      <sheetData sheetId="30033"/>
      <sheetData sheetId="30034"/>
      <sheetData sheetId="30035"/>
      <sheetData sheetId="30036"/>
      <sheetData sheetId="30037"/>
      <sheetData sheetId="30038"/>
      <sheetData sheetId="30039"/>
      <sheetData sheetId="30040"/>
      <sheetData sheetId="30041"/>
      <sheetData sheetId="30042"/>
      <sheetData sheetId="30043"/>
      <sheetData sheetId="30044"/>
      <sheetData sheetId="30045"/>
      <sheetData sheetId="30046">
        <row r="9">
          <cell r="A9" t="str">
            <v>A</v>
          </cell>
        </row>
      </sheetData>
      <sheetData sheetId="30047"/>
      <sheetData sheetId="30048"/>
      <sheetData sheetId="30049"/>
      <sheetData sheetId="30050"/>
      <sheetData sheetId="30051"/>
      <sheetData sheetId="30052"/>
      <sheetData sheetId="30053">
        <row r="9">
          <cell r="A9" t="str">
            <v>A</v>
          </cell>
        </row>
      </sheetData>
      <sheetData sheetId="30054">
        <row r="9">
          <cell r="A9" t="str">
            <v>A</v>
          </cell>
        </row>
      </sheetData>
      <sheetData sheetId="30055"/>
      <sheetData sheetId="30056"/>
      <sheetData sheetId="30057"/>
      <sheetData sheetId="30058"/>
      <sheetData sheetId="30059"/>
      <sheetData sheetId="30060"/>
      <sheetData sheetId="30061"/>
      <sheetData sheetId="30062">
        <row r="9">
          <cell r="A9" t="str">
            <v>A</v>
          </cell>
        </row>
      </sheetData>
      <sheetData sheetId="30063"/>
      <sheetData sheetId="30064">
        <row r="9">
          <cell r="A9" t="str">
            <v>A</v>
          </cell>
        </row>
      </sheetData>
      <sheetData sheetId="30065">
        <row r="9">
          <cell r="A9" t="str">
            <v>A</v>
          </cell>
        </row>
      </sheetData>
      <sheetData sheetId="30066">
        <row r="9">
          <cell r="A9" t="str">
            <v>A</v>
          </cell>
        </row>
      </sheetData>
      <sheetData sheetId="30067"/>
      <sheetData sheetId="30068"/>
      <sheetData sheetId="30069">
        <row r="9">
          <cell r="A9" t="str">
            <v>A</v>
          </cell>
        </row>
      </sheetData>
      <sheetData sheetId="30070">
        <row r="9">
          <cell r="A9" t="str">
            <v>A</v>
          </cell>
        </row>
      </sheetData>
      <sheetData sheetId="30071">
        <row r="9">
          <cell r="A9" t="str">
            <v>A</v>
          </cell>
        </row>
      </sheetData>
      <sheetData sheetId="30072">
        <row r="9">
          <cell r="A9" t="str">
            <v>A</v>
          </cell>
        </row>
      </sheetData>
      <sheetData sheetId="30073"/>
      <sheetData sheetId="30074"/>
      <sheetData sheetId="30075"/>
      <sheetData sheetId="30076">
        <row r="9">
          <cell r="A9" t="str">
            <v>A</v>
          </cell>
        </row>
      </sheetData>
      <sheetData sheetId="30077">
        <row r="9">
          <cell r="A9" t="str">
            <v>A</v>
          </cell>
        </row>
      </sheetData>
      <sheetData sheetId="30078">
        <row r="9">
          <cell r="A9" t="str">
            <v>A</v>
          </cell>
        </row>
      </sheetData>
      <sheetData sheetId="30079"/>
      <sheetData sheetId="30080"/>
      <sheetData sheetId="30081"/>
      <sheetData sheetId="30082"/>
      <sheetData sheetId="30083">
        <row r="9">
          <cell r="A9" t="str">
            <v>A</v>
          </cell>
        </row>
      </sheetData>
      <sheetData sheetId="30084"/>
      <sheetData sheetId="30085"/>
      <sheetData sheetId="30086"/>
      <sheetData sheetId="30087"/>
      <sheetData sheetId="30088"/>
      <sheetData sheetId="30089"/>
      <sheetData sheetId="30090"/>
      <sheetData sheetId="30091"/>
      <sheetData sheetId="30092"/>
      <sheetData sheetId="30093"/>
      <sheetData sheetId="30094" refreshError="1"/>
      <sheetData sheetId="30095"/>
      <sheetData sheetId="30096"/>
      <sheetData sheetId="30097"/>
      <sheetData sheetId="30098"/>
      <sheetData sheetId="30099"/>
      <sheetData sheetId="30100"/>
      <sheetData sheetId="30101"/>
      <sheetData sheetId="30102"/>
      <sheetData sheetId="30103"/>
      <sheetData sheetId="30104"/>
      <sheetData sheetId="30105"/>
      <sheetData sheetId="30106"/>
      <sheetData sheetId="30107"/>
      <sheetData sheetId="30108"/>
      <sheetData sheetId="30109"/>
      <sheetData sheetId="30110"/>
      <sheetData sheetId="30111"/>
      <sheetData sheetId="30112"/>
      <sheetData sheetId="30113"/>
      <sheetData sheetId="30114"/>
      <sheetData sheetId="30115"/>
      <sheetData sheetId="30116"/>
      <sheetData sheetId="30117"/>
      <sheetData sheetId="30118" refreshError="1"/>
      <sheetData sheetId="30119"/>
      <sheetData sheetId="30120"/>
      <sheetData sheetId="30121"/>
      <sheetData sheetId="30122"/>
      <sheetData sheetId="30123"/>
      <sheetData sheetId="30124"/>
      <sheetData sheetId="30125"/>
      <sheetData sheetId="30126"/>
      <sheetData sheetId="30127"/>
      <sheetData sheetId="30128"/>
      <sheetData sheetId="30129"/>
      <sheetData sheetId="30130"/>
      <sheetData sheetId="30131" refreshError="1"/>
      <sheetData sheetId="30132" refreshError="1"/>
      <sheetData sheetId="30133" refreshError="1"/>
      <sheetData sheetId="30134" refreshError="1"/>
      <sheetData sheetId="30135" refreshError="1"/>
      <sheetData sheetId="30136" refreshError="1"/>
      <sheetData sheetId="30137" refreshError="1"/>
      <sheetData sheetId="30138" refreshError="1"/>
      <sheetData sheetId="30139" refreshError="1"/>
      <sheetData sheetId="30140" refreshError="1"/>
      <sheetData sheetId="30141" refreshError="1"/>
      <sheetData sheetId="30142" refreshError="1"/>
      <sheetData sheetId="30143" refreshError="1"/>
      <sheetData sheetId="30144" refreshError="1"/>
      <sheetData sheetId="30145" refreshError="1"/>
      <sheetData sheetId="30146" refreshError="1"/>
      <sheetData sheetId="30147">
        <row r="9">
          <cell r="A9" t="str">
            <v>A</v>
          </cell>
        </row>
      </sheetData>
      <sheetData sheetId="30148">
        <row r="9">
          <cell r="A9" t="str">
            <v>A</v>
          </cell>
        </row>
      </sheetData>
      <sheetData sheetId="30149"/>
      <sheetData sheetId="30150"/>
      <sheetData sheetId="30151"/>
      <sheetData sheetId="30152"/>
      <sheetData sheetId="30153"/>
      <sheetData sheetId="30154"/>
      <sheetData sheetId="30155"/>
      <sheetData sheetId="30156">
        <row r="9">
          <cell r="A9" t="str">
            <v>A</v>
          </cell>
        </row>
      </sheetData>
      <sheetData sheetId="30157">
        <row r="9">
          <cell r="A9" t="str">
            <v>A</v>
          </cell>
        </row>
      </sheetData>
      <sheetData sheetId="30158">
        <row r="9">
          <cell r="A9" t="str">
            <v>A</v>
          </cell>
        </row>
      </sheetData>
      <sheetData sheetId="30159">
        <row r="9">
          <cell r="A9" t="str">
            <v>A</v>
          </cell>
        </row>
      </sheetData>
      <sheetData sheetId="30160">
        <row r="9">
          <cell r="A9" t="str">
            <v>A</v>
          </cell>
        </row>
      </sheetData>
      <sheetData sheetId="30161">
        <row r="9">
          <cell r="A9" t="str">
            <v>A</v>
          </cell>
        </row>
      </sheetData>
      <sheetData sheetId="30162"/>
      <sheetData sheetId="30163"/>
      <sheetData sheetId="30164"/>
      <sheetData sheetId="30165"/>
      <sheetData sheetId="30166">
        <row r="9">
          <cell r="A9" t="str">
            <v>A</v>
          </cell>
        </row>
      </sheetData>
      <sheetData sheetId="30167"/>
      <sheetData sheetId="30168"/>
      <sheetData sheetId="30169"/>
      <sheetData sheetId="30170"/>
      <sheetData sheetId="30171"/>
      <sheetData sheetId="30172">
        <row r="9">
          <cell r="A9" t="str">
            <v>A</v>
          </cell>
        </row>
      </sheetData>
      <sheetData sheetId="30173">
        <row r="9">
          <cell r="A9" t="str">
            <v>A</v>
          </cell>
        </row>
      </sheetData>
      <sheetData sheetId="30174">
        <row r="9">
          <cell r="A9" t="str">
            <v>A</v>
          </cell>
        </row>
      </sheetData>
      <sheetData sheetId="30175"/>
      <sheetData sheetId="30176"/>
      <sheetData sheetId="30177"/>
      <sheetData sheetId="30178"/>
      <sheetData sheetId="30179"/>
      <sheetData sheetId="30180"/>
      <sheetData sheetId="30181" refreshError="1"/>
      <sheetData sheetId="30182" refreshError="1"/>
      <sheetData sheetId="30183" refreshError="1"/>
      <sheetData sheetId="30184" refreshError="1"/>
      <sheetData sheetId="30185" refreshError="1"/>
      <sheetData sheetId="30186" refreshError="1"/>
      <sheetData sheetId="30187" refreshError="1"/>
      <sheetData sheetId="30188" refreshError="1"/>
      <sheetData sheetId="30189" refreshError="1"/>
      <sheetData sheetId="30190" refreshError="1"/>
      <sheetData sheetId="30191" refreshError="1"/>
      <sheetData sheetId="30192" refreshError="1"/>
      <sheetData sheetId="30193" refreshError="1"/>
      <sheetData sheetId="30194" refreshError="1"/>
      <sheetData sheetId="30195" refreshError="1"/>
      <sheetData sheetId="30196" refreshError="1"/>
      <sheetData sheetId="30197" refreshError="1"/>
      <sheetData sheetId="30198" refreshError="1"/>
      <sheetData sheetId="30199" refreshError="1"/>
      <sheetData sheetId="30200" refreshError="1"/>
      <sheetData sheetId="30201" refreshError="1"/>
      <sheetData sheetId="30202" refreshError="1"/>
      <sheetData sheetId="30203" refreshError="1"/>
      <sheetData sheetId="30204" refreshError="1"/>
      <sheetData sheetId="30205" refreshError="1"/>
      <sheetData sheetId="30206"/>
      <sheetData sheetId="30207">
        <row r="9">
          <cell r="A9" t="str">
            <v>A</v>
          </cell>
        </row>
      </sheetData>
      <sheetData sheetId="30208">
        <row r="9">
          <cell r="A9" t="str">
            <v>A</v>
          </cell>
        </row>
      </sheetData>
      <sheetData sheetId="30209">
        <row r="9">
          <cell r="A9" t="str">
            <v>A</v>
          </cell>
        </row>
      </sheetData>
      <sheetData sheetId="30210">
        <row r="9">
          <cell r="A9" t="str">
            <v>A</v>
          </cell>
        </row>
      </sheetData>
      <sheetData sheetId="30211">
        <row r="9">
          <cell r="A9" t="str">
            <v>A</v>
          </cell>
        </row>
      </sheetData>
      <sheetData sheetId="30212">
        <row r="9">
          <cell r="A9" t="str">
            <v>A</v>
          </cell>
        </row>
      </sheetData>
      <sheetData sheetId="30213">
        <row r="9">
          <cell r="A9" t="str">
            <v>A</v>
          </cell>
        </row>
      </sheetData>
      <sheetData sheetId="30214">
        <row r="9">
          <cell r="A9" t="str">
            <v>A</v>
          </cell>
        </row>
      </sheetData>
      <sheetData sheetId="30215">
        <row r="9">
          <cell r="A9" t="str">
            <v>A</v>
          </cell>
        </row>
      </sheetData>
      <sheetData sheetId="30216">
        <row r="9">
          <cell r="A9" t="str">
            <v>A</v>
          </cell>
        </row>
      </sheetData>
      <sheetData sheetId="30217">
        <row r="9">
          <cell r="A9" t="str">
            <v>A</v>
          </cell>
        </row>
      </sheetData>
      <sheetData sheetId="30218">
        <row r="9">
          <cell r="A9" t="str">
            <v>A</v>
          </cell>
        </row>
      </sheetData>
      <sheetData sheetId="30219">
        <row r="9">
          <cell r="A9" t="str">
            <v>A</v>
          </cell>
        </row>
      </sheetData>
      <sheetData sheetId="30220"/>
      <sheetData sheetId="30221"/>
      <sheetData sheetId="30222"/>
      <sheetData sheetId="30223"/>
      <sheetData sheetId="30224"/>
      <sheetData sheetId="30225">
        <row r="9">
          <cell r="A9" t="str">
            <v>A</v>
          </cell>
        </row>
      </sheetData>
      <sheetData sheetId="30226">
        <row r="9">
          <cell r="A9" t="str">
            <v>A</v>
          </cell>
        </row>
      </sheetData>
      <sheetData sheetId="30227">
        <row r="9">
          <cell r="A9" t="str">
            <v>A</v>
          </cell>
        </row>
      </sheetData>
      <sheetData sheetId="30228">
        <row r="9">
          <cell r="A9" t="str">
            <v>A</v>
          </cell>
        </row>
      </sheetData>
      <sheetData sheetId="30229"/>
      <sheetData sheetId="30230" refreshError="1"/>
      <sheetData sheetId="30231" refreshError="1"/>
      <sheetData sheetId="30232" refreshError="1"/>
      <sheetData sheetId="30233" refreshError="1"/>
      <sheetData sheetId="30234" refreshError="1"/>
      <sheetData sheetId="30235" refreshError="1"/>
      <sheetData sheetId="30236" refreshError="1"/>
      <sheetData sheetId="30237" refreshError="1"/>
      <sheetData sheetId="30238" refreshError="1"/>
      <sheetData sheetId="30239" refreshError="1"/>
      <sheetData sheetId="30240" refreshError="1"/>
      <sheetData sheetId="30241" refreshError="1"/>
      <sheetData sheetId="30242" refreshError="1"/>
      <sheetData sheetId="30243" refreshError="1"/>
      <sheetData sheetId="30244" refreshError="1"/>
      <sheetData sheetId="30245" refreshError="1"/>
      <sheetData sheetId="30246" refreshError="1"/>
      <sheetData sheetId="30247" refreshError="1"/>
      <sheetData sheetId="30248" refreshError="1"/>
      <sheetData sheetId="30249" refreshError="1"/>
      <sheetData sheetId="30250" refreshError="1"/>
      <sheetData sheetId="30251" refreshError="1"/>
      <sheetData sheetId="30252" refreshError="1"/>
      <sheetData sheetId="30253" refreshError="1"/>
      <sheetData sheetId="30254" refreshError="1"/>
      <sheetData sheetId="30255" refreshError="1"/>
      <sheetData sheetId="30256" refreshError="1"/>
      <sheetData sheetId="30257" refreshError="1"/>
      <sheetData sheetId="30258" refreshError="1"/>
      <sheetData sheetId="30259" refreshError="1"/>
      <sheetData sheetId="30260" refreshError="1"/>
      <sheetData sheetId="30261" refreshError="1"/>
      <sheetData sheetId="30262" refreshError="1"/>
      <sheetData sheetId="30263" refreshError="1"/>
      <sheetData sheetId="30264" refreshError="1"/>
      <sheetData sheetId="30265" refreshError="1"/>
      <sheetData sheetId="30266" refreshError="1"/>
      <sheetData sheetId="30267" refreshError="1"/>
      <sheetData sheetId="30268" refreshError="1"/>
      <sheetData sheetId="30269" refreshError="1"/>
      <sheetData sheetId="30270"/>
      <sheetData sheetId="30271"/>
      <sheetData sheetId="30272"/>
      <sheetData sheetId="30273"/>
      <sheetData sheetId="30274"/>
      <sheetData sheetId="30275"/>
      <sheetData sheetId="30276"/>
      <sheetData sheetId="30277"/>
      <sheetData sheetId="30278"/>
      <sheetData sheetId="30279"/>
      <sheetData sheetId="30280"/>
      <sheetData sheetId="30281"/>
      <sheetData sheetId="30282"/>
      <sheetData sheetId="30283"/>
      <sheetData sheetId="30284"/>
      <sheetData sheetId="30285"/>
      <sheetData sheetId="30286"/>
      <sheetData sheetId="30287"/>
      <sheetData sheetId="30288"/>
      <sheetData sheetId="30289"/>
      <sheetData sheetId="30290"/>
      <sheetData sheetId="30291"/>
      <sheetData sheetId="30292"/>
      <sheetData sheetId="30293"/>
      <sheetData sheetId="30294"/>
      <sheetData sheetId="30295"/>
      <sheetData sheetId="30296"/>
      <sheetData sheetId="30297"/>
      <sheetData sheetId="30298"/>
      <sheetData sheetId="30299"/>
      <sheetData sheetId="30300"/>
      <sheetData sheetId="30301"/>
      <sheetData sheetId="30302"/>
      <sheetData sheetId="30303"/>
      <sheetData sheetId="30304"/>
      <sheetData sheetId="30305"/>
      <sheetData sheetId="30306"/>
      <sheetData sheetId="30307"/>
      <sheetData sheetId="30308"/>
      <sheetData sheetId="30309"/>
      <sheetData sheetId="30310"/>
      <sheetData sheetId="30311"/>
      <sheetData sheetId="30312"/>
      <sheetData sheetId="30313"/>
      <sheetData sheetId="30314"/>
      <sheetData sheetId="30315"/>
      <sheetData sheetId="30316"/>
      <sheetData sheetId="30317"/>
      <sheetData sheetId="30318"/>
      <sheetData sheetId="30319"/>
      <sheetData sheetId="30320"/>
      <sheetData sheetId="30321"/>
      <sheetData sheetId="30322"/>
      <sheetData sheetId="30323"/>
      <sheetData sheetId="30324"/>
      <sheetData sheetId="30325"/>
      <sheetData sheetId="30326"/>
      <sheetData sheetId="30327"/>
      <sheetData sheetId="30328"/>
      <sheetData sheetId="30329"/>
      <sheetData sheetId="30330"/>
      <sheetData sheetId="30331"/>
      <sheetData sheetId="30332"/>
      <sheetData sheetId="30333"/>
      <sheetData sheetId="30334"/>
      <sheetData sheetId="30335"/>
      <sheetData sheetId="30336"/>
      <sheetData sheetId="30337"/>
      <sheetData sheetId="30338"/>
      <sheetData sheetId="30339"/>
      <sheetData sheetId="30340"/>
      <sheetData sheetId="30341"/>
      <sheetData sheetId="30342"/>
      <sheetData sheetId="30343"/>
      <sheetData sheetId="30344"/>
      <sheetData sheetId="30345"/>
      <sheetData sheetId="30346"/>
      <sheetData sheetId="30347"/>
      <sheetData sheetId="30348"/>
      <sheetData sheetId="30349"/>
      <sheetData sheetId="30350"/>
      <sheetData sheetId="30351" refreshError="1"/>
      <sheetData sheetId="30352" refreshError="1"/>
      <sheetData sheetId="30353" refreshError="1"/>
      <sheetData sheetId="30354" refreshError="1"/>
      <sheetData sheetId="30355" refreshError="1"/>
      <sheetData sheetId="30356" refreshError="1"/>
      <sheetData sheetId="30357" refreshError="1"/>
      <sheetData sheetId="30358" refreshError="1"/>
      <sheetData sheetId="30359" refreshError="1"/>
      <sheetData sheetId="30360" refreshError="1"/>
      <sheetData sheetId="30361" refreshError="1"/>
      <sheetData sheetId="30362" refreshError="1"/>
      <sheetData sheetId="30363" refreshError="1"/>
      <sheetData sheetId="30364" refreshError="1"/>
      <sheetData sheetId="30365" refreshError="1"/>
      <sheetData sheetId="30366" refreshError="1"/>
      <sheetData sheetId="30367" refreshError="1"/>
      <sheetData sheetId="30368" refreshError="1"/>
      <sheetData sheetId="30369" refreshError="1"/>
      <sheetData sheetId="30370" refreshError="1"/>
      <sheetData sheetId="30371" refreshError="1"/>
      <sheetData sheetId="30372" refreshError="1"/>
      <sheetData sheetId="30373" refreshError="1"/>
      <sheetData sheetId="30374" refreshError="1"/>
      <sheetData sheetId="30375" refreshError="1"/>
      <sheetData sheetId="30376" refreshError="1"/>
      <sheetData sheetId="30377" refreshError="1"/>
      <sheetData sheetId="30378"/>
      <sheetData sheetId="30379"/>
      <sheetData sheetId="30380"/>
      <sheetData sheetId="30381"/>
      <sheetData sheetId="30382"/>
      <sheetData sheetId="30383"/>
      <sheetData sheetId="30384"/>
      <sheetData sheetId="30385"/>
      <sheetData sheetId="30386"/>
      <sheetData sheetId="30387"/>
      <sheetData sheetId="30388"/>
      <sheetData sheetId="30389"/>
      <sheetData sheetId="30390"/>
      <sheetData sheetId="30391"/>
      <sheetData sheetId="30392"/>
      <sheetData sheetId="30393"/>
      <sheetData sheetId="30394"/>
      <sheetData sheetId="30395"/>
      <sheetData sheetId="30396"/>
      <sheetData sheetId="30397"/>
      <sheetData sheetId="30398"/>
      <sheetData sheetId="30399"/>
      <sheetData sheetId="30400"/>
      <sheetData sheetId="30401"/>
      <sheetData sheetId="30402"/>
      <sheetData sheetId="30403"/>
      <sheetData sheetId="30404"/>
      <sheetData sheetId="30405"/>
      <sheetData sheetId="30406"/>
      <sheetData sheetId="30407"/>
      <sheetData sheetId="30408"/>
      <sheetData sheetId="30409"/>
      <sheetData sheetId="30410"/>
      <sheetData sheetId="30411"/>
      <sheetData sheetId="30412"/>
      <sheetData sheetId="30413"/>
      <sheetData sheetId="30414"/>
      <sheetData sheetId="30415"/>
      <sheetData sheetId="30416"/>
      <sheetData sheetId="30417"/>
      <sheetData sheetId="30418"/>
      <sheetData sheetId="30419"/>
      <sheetData sheetId="30420"/>
      <sheetData sheetId="30421"/>
      <sheetData sheetId="30422"/>
      <sheetData sheetId="30423"/>
      <sheetData sheetId="30424"/>
      <sheetData sheetId="30425"/>
      <sheetData sheetId="30426"/>
      <sheetData sheetId="30427"/>
      <sheetData sheetId="30428"/>
      <sheetData sheetId="30429"/>
      <sheetData sheetId="30430"/>
      <sheetData sheetId="30431"/>
      <sheetData sheetId="30432"/>
      <sheetData sheetId="30433"/>
      <sheetData sheetId="30434"/>
      <sheetData sheetId="30435"/>
      <sheetData sheetId="30436"/>
      <sheetData sheetId="30437"/>
      <sheetData sheetId="30438"/>
      <sheetData sheetId="30439"/>
      <sheetData sheetId="30440"/>
      <sheetData sheetId="30441"/>
      <sheetData sheetId="30442"/>
      <sheetData sheetId="30443"/>
      <sheetData sheetId="30444"/>
      <sheetData sheetId="30445"/>
      <sheetData sheetId="30446"/>
      <sheetData sheetId="30447"/>
      <sheetData sheetId="30448"/>
      <sheetData sheetId="30449"/>
      <sheetData sheetId="30450"/>
      <sheetData sheetId="30451"/>
      <sheetData sheetId="30452"/>
      <sheetData sheetId="30453"/>
      <sheetData sheetId="30454"/>
      <sheetData sheetId="30455"/>
      <sheetData sheetId="30456"/>
      <sheetData sheetId="30457"/>
      <sheetData sheetId="30458"/>
      <sheetData sheetId="30459"/>
      <sheetData sheetId="30460"/>
      <sheetData sheetId="30461"/>
      <sheetData sheetId="30462"/>
      <sheetData sheetId="30463"/>
      <sheetData sheetId="30464"/>
      <sheetData sheetId="30465"/>
      <sheetData sheetId="30466"/>
      <sheetData sheetId="30467"/>
      <sheetData sheetId="30468"/>
      <sheetData sheetId="30469"/>
      <sheetData sheetId="30470"/>
      <sheetData sheetId="30471"/>
      <sheetData sheetId="30472"/>
      <sheetData sheetId="30473"/>
      <sheetData sheetId="30474"/>
      <sheetData sheetId="30475"/>
      <sheetData sheetId="30476"/>
      <sheetData sheetId="30477"/>
      <sheetData sheetId="30478"/>
      <sheetData sheetId="30479"/>
      <sheetData sheetId="30480"/>
      <sheetData sheetId="30481"/>
      <sheetData sheetId="30482"/>
      <sheetData sheetId="30483"/>
      <sheetData sheetId="30484"/>
      <sheetData sheetId="30485"/>
      <sheetData sheetId="30486"/>
      <sheetData sheetId="30487"/>
      <sheetData sheetId="30488"/>
      <sheetData sheetId="30489"/>
      <sheetData sheetId="30490"/>
      <sheetData sheetId="30491"/>
      <sheetData sheetId="30492"/>
      <sheetData sheetId="30493"/>
      <sheetData sheetId="30494"/>
      <sheetData sheetId="30495"/>
      <sheetData sheetId="30496"/>
      <sheetData sheetId="30497"/>
      <sheetData sheetId="30498"/>
      <sheetData sheetId="30499"/>
      <sheetData sheetId="30500"/>
      <sheetData sheetId="30501"/>
      <sheetData sheetId="30502"/>
      <sheetData sheetId="30503"/>
      <sheetData sheetId="30504"/>
      <sheetData sheetId="30505"/>
      <sheetData sheetId="30506"/>
      <sheetData sheetId="30507"/>
      <sheetData sheetId="30508"/>
      <sheetData sheetId="30509"/>
      <sheetData sheetId="30510"/>
      <sheetData sheetId="30511"/>
      <sheetData sheetId="30512"/>
      <sheetData sheetId="30513"/>
      <sheetData sheetId="30514"/>
      <sheetData sheetId="30515"/>
      <sheetData sheetId="30516"/>
      <sheetData sheetId="30517"/>
      <sheetData sheetId="30518"/>
      <sheetData sheetId="30519"/>
      <sheetData sheetId="30520"/>
      <sheetData sheetId="30521"/>
      <sheetData sheetId="30522"/>
      <sheetData sheetId="30523"/>
      <sheetData sheetId="30524"/>
      <sheetData sheetId="30525"/>
      <sheetData sheetId="30526"/>
      <sheetData sheetId="30527"/>
      <sheetData sheetId="30528"/>
      <sheetData sheetId="30529"/>
      <sheetData sheetId="30530"/>
      <sheetData sheetId="30531"/>
      <sheetData sheetId="30532"/>
      <sheetData sheetId="30533"/>
      <sheetData sheetId="30534"/>
      <sheetData sheetId="30535"/>
      <sheetData sheetId="30536"/>
      <sheetData sheetId="30537"/>
      <sheetData sheetId="30538"/>
      <sheetData sheetId="30539"/>
      <sheetData sheetId="30540"/>
      <sheetData sheetId="30541"/>
      <sheetData sheetId="30542"/>
      <sheetData sheetId="30543"/>
      <sheetData sheetId="30544"/>
      <sheetData sheetId="30545"/>
      <sheetData sheetId="30546"/>
      <sheetData sheetId="30547"/>
      <sheetData sheetId="30548"/>
      <sheetData sheetId="30549"/>
      <sheetData sheetId="30550"/>
      <sheetData sheetId="30551"/>
      <sheetData sheetId="30552"/>
      <sheetData sheetId="30553"/>
      <sheetData sheetId="30554"/>
      <sheetData sheetId="30555"/>
      <sheetData sheetId="30556"/>
      <sheetData sheetId="30557"/>
      <sheetData sheetId="30558"/>
      <sheetData sheetId="30559"/>
      <sheetData sheetId="30560"/>
      <sheetData sheetId="30561"/>
      <sheetData sheetId="30562"/>
      <sheetData sheetId="30563"/>
      <sheetData sheetId="30564"/>
      <sheetData sheetId="30565"/>
      <sheetData sheetId="30566"/>
      <sheetData sheetId="30567"/>
      <sheetData sheetId="30568"/>
      <sheetData sheetId="30569"/>
      <sheetData sheetId="30570"/>
      <sheetData sheetId="30571"/>
      <sheetData sheetId="30572"/>
      <sheetData sheetId="30573"/>
      <sheetData sheetId="30574"/>
      <sheetData sheetId="30575"/>
      <sheetData sheetId="30576"/>
      <sheetData sheetId="30577"/>
      <sheetData sheetId="30578"/>
      <sheetData sheetId="30579"/>
      <sheetData sheetId="30580"/>
      <sheetData sheetId="30581"/>
      <sheetData sheetId="30582"/>
      <sheetData sheetId="30583"/>
      <sheetData sheetId="30584"/>
      <sheetData sheetId="30585"/>
      <sheetData sheetId="30586"/>
      <sheetData sheetId="30587"/>
      <sheetData sheetId="30588"/>
      <sheetData sheetId="30589"/>
      <sheetData sheetId="30590"/>
      <sheetData sheetId="30591"/>
      <sheetData sheetId="30592"/>
      <sheetData sheetId="30593"/>
      <sheetData sheetId="30594"/>
      <sheetData sheetId="30595"/>
      <sheetData sheetId="30596"/>
      <sheetData sheetId="30597"/>
      <sheetData sheetId="30598"/>
      <sheetData sheetId="30599"/>
      <sheetData sheetId="30600"/>
      <sheetData sheetId="30601"/>
      <sheetData sheetId="30602"/>
      <sheetData sheetId="30603"/>
      <sheetData sheetId="30604"/>
      <sheetData sheetId="30605"/>
      <sheetData sheetId="30606"/>
      <sheetData sheetId="30607"/>
      <sheetData sheetId="30608"/>
      <sheetData sheetId="30609"/>
      <sheetData sheetId="30610"/>
      <sheetData sheetId="30611"/>
      <sheetData sheetId="30612"/>
      <sheetData sheetId="30613"/>
      <sheetData sheetId="30614"/>
      <sheetData sheetId="30615"/>
      <sheetData sheetId="30616"/>
      <sheetData sheetId="30617"/>
      <sheetData sheetId="30618"/>
      <sheetData sheetId="30619"/>
      <sheetData sheetId="30620"/>
      <sheetData sheetId="30621"/>
      <sheetData sheetId="30622"/>
      <sheetData sheetId="30623"/>
      <sheetData sheetId="30624"/>
      <sheetData sheetId="30625"/>
      <sheetData sheetId="30626"/>
      <sheetData sheetId="30627"/>
      <sheetData sheetId="30628"/>
      <sheetData sheetId="30629"/>
      <sheetData sheetId="30630"/>
      <sheetData sheetId="30631"/>
      <sheetData sheetId="30632"/>
      <sheetData sheetId="30633"/>
      <sheetData sheetId="30634"/>
      <sheetData sheetId="30635"/>
      <sheetData sheetId="30636"/>
      <sheetData sheetId="30637"/>
      <sheetData sheetId="30638"/>
      <sheetData sheetId="30639"/>
      <sheetData sheetId="30640"/>
      <sheetData sheetId="30641"/>
      <sheetData sheetId="30642"/>
      <sheetData sheetId="30643"/>
      <sheetData sheetId="30644"/>
      <sheetData sheetId="30645"/>
      <sheetData sheetId="30646"/>
      <sheetData sheetId="30647"/>
      <sheetData sheetId="30648"/>
      <sheetData sheetId="30649"/>
      <sheetData sheetId="30650"/>
      <sheetData sheetId="30651"/>
      <sheetData sheetId="30652"/>
      <sheetData sheetId="30653"/>
      <sheetData sheetId="30654"/>
      <sheetData sheetId="30655"/>
      <sheetData sheetId="30656"/>
      <sheetData sheetId="30657"/>
      <sheetData sheetId="30658"/>
      <sheetData sheetId="30659"/>
      <sheetData sheetId="30660"/>
      <sheetData sheetId="30661"/>
      <sheetData sheetId="30662"/>
      <sheetData sheetId="30663"/>
      <sheetData sheetId="30664"/>
      <sheetData sheetId="30665"/>
      <sheetData sheetId="30666"/>
      <sheetData sheetId="30667"/>
      <sheetData sheetId="30668"/>
      <sheetData sheetId="30669"/>
      <sheetData sheetId="30670"/>
      <sheetData sheetId="30671"/>
      <sheetData sheetId="30672"/>
      <sheetData sheetId="30673"/>
      <sheetData sheetId="30674"/>
      <sheetData sheetId="30675"/>
      <sheetData sheetId="30676"/>
      <sheetData sheetId="30677"/>
      <sheetData sheetId="30678"/>
      <sheetData sheetId="30679"/>
      <sheetData sheetId="30680"/>
      <sheetData sheetId="30681"/>
      <sheetData sheetId="30682"/>
      <sheetData sheetId="30683"/>
      <sheetData sheetId="30684"/>
      <sheetData sheetId="30685"/>
      <sheetData sheetId="30686"/>
      <sheetData sheetId="30687"/>
      <sheetData sheetId="30688"/>
      <sheetData sheetId="30689"/>
      <sheetData sheetId="30690"/>
      <sheetData sheetId="30691"/>
      <sheetData sheetId="30692"/>
      <sheetData sheetId="30693"/>
      <sheetData sheetId="30694"/>
      <sheetData sheetId="30695"/>
      <sheetData sheetId="30696"/>
      <sheetData sheetId="30697"/>
      <sheetData sheetId="30698"/>
      <sheetData sheetId="30699"/>
      <sheetData sheetId="30700"/>
      <sheetData sheetId="30701"/>
      <sheetData sheetId="30702"/>
      <sheetData sheetId="30703"/>
      <sheetData sheetId="30704"/>
      <sheetData sheetId="30705"/>
      <sheetData sheetId="30706"/>
      <sheetData sheetId="30707"/>
      <sheetData sheetId="30708"/>
      <sheetData sheetId="30709"/>
      <sheetData sheetId="30710"/>
      <sheetData sheetId="30711"/>
      <sheetData sheetId="30712"/>
      <sheetData sheetId="30713"/>
      <sheetData sheetId="30714"/>
      <sheetData sheetId="30715"/>
      <sheetData sheetId="30716"/>
      <sheetData sheetId="30717"/>
      <sheetData sheetId="30718"/>
      <sheetData sheetId="30719"/>
      <sheetData sheetId="30720"/>
      <sheetData sheetId="30721"/>
      <sheetData sheetId="30722"/>
      <sheetData sheetId="30723"/>
      <sheetData sheetId="30724"/>
      <sheetData sheetId="30725"/>
      <sheetData sheetId="30726"/>
      <sheetData sheetId="30727"/>
      <sheetData sheetId="30728"/>
      <sheetData sheetId="30729"/>
      <sheetData sheetId="30730"/>
      <sheetData sheetId="30731"/>
      <sheetData sheetId="30732"/>
      <sheetData sheetId="30733"/>
      <sheetData sheetId="30734"/>
      <sheetData sheetId="30735"/>
      <sheetData sheetId="30736"/>
      <sheetData sheetId="30737"/>
      <sheetData sheetId="30738"/>
      <sheetData sheetId="30739"/>
      <sheetData sheetId="30740"/>
      <sheetData sheetId="30741"/>
      <sheetData sheetId="30742"/>
      <sheetData sheetId="30743"/>
      <sheetData sheetId="30744"/>
      <sheetData sheetId="30745"/>
      <sheetData sheetId="30746"/>
      <sheetData sheetId="30747"/>
      <sheetData sheetId="30748"/>
      <sheetData sheetId="30749"/>
      <sheetData sheetId="30750"/>
      <sheetData sheetId="30751"/>
      <sheetData sheetId="30752"/>
      <sheetData sheetId="30753"/>
      <sheetData sheetId="30754"/>
      <sheetData sheetId="30755"/>
      <sheetData sheetId="30756"/>
      <sheetData sheetId="30757"/>
      <sheetData sheetId="30758"/>
      <sheetData sheetId="30759"/>
      <sheetData sheetId="30760"/>
      <sheetData sheetId="30761"/>
      <sheetData sheetId="30762"/>
      <sheetData sheetId="30763"/>
      <sheetData sheetId="30764"/>
      <sheetData sheetId="30765"/>
      <sheetData sheetId="30766"/>
      <sheetData sheetId="30767"/>
      <sheetData sheetId="30768"/>
      <sheetData sheetId="30769"/>
      <sheetData sheetId="30770"/>
      <sheetData sheetId="30771"/>
      <sheetData sheetId="30772"/>
      <sheetData sheetId="30773"/>
      <sheetData sheetId="30774"/>
      <sheetData sheetId="30775"/>
      <sheetData sheetId="30776"/>
      <sheetData sheetId="30777"/>
      <sheetData sheetId="30778"/>
      <sheetData sheetId="30779"/>
      <sheetData sheetId="30780"/>
      <sheetData sheetId="30781"/>
      <sheetData sheetId="30782"/>
      <sheetData sheetId="30783"/>
      <sheetData sheetId="30784"/>
      <sheetData sheetId="30785"/>
      <sheetData sheetId="30786"/>
      <sheetData sheetId="30787"/>
      <sheetData sheetId="30788"/>
      <sheetData sheetId="30789"/>
      <sheetData sheetId="30790"/>
      <sheetData sheetId="30791"/>
      <sheetData sheetId="30792"/>
      <sheetData sheetId="30793"/>
      <sheetData sheetId="30794"/>
      <sheetData sheetId="30795"/>
      <sheetData sheetId="30796"/>
      <sheetData sheetId="30797"/>
      <sheetData sheetId="30798"/>
      <sheetData sheetId="30799"/>
      <sheetData sheetId="30800"/>
      <sheetData sheetId="30801"/>
      <sheetData sheetId="30802"/>
      <sheetData sheetId="30803"/>
      <sheetData sheetId="30804"/>
      <sheetData sheetId="30805"/>
      <sheetData sheetId="30806"/>
      <sheetData sheetId="30807"/>
      <sheetData sheetId="30808"/>
      <sheetData sheetId="30809"/>
      <sheetData sheetId="30810"/>
      <sheetData sheetId="30811"/>
      <sheetData sheetId="30812"/>
      <sheetData sheetId="30813"/>
      <sheetData sheetId="30814"/>
      <sheetData sheetId="30815"/>
      <sheetData sheetId="30816"/>
      <sheetData sheetId="30817"/>
      <sheetData sheetId="30818"/>
      <sheetData sheetId="30819"/>
      <sheetData sheetId="30820"/>
      <sheetData sheetId="30821"/>
      <sheetData sheetId="30822"/>
      <sheetData sheetId="30823"/>
      <sheetData sheetId="30824"/>
      <sheetData sheetId="30825"/>
      <sheetData sheetId="30826"/>
      <sheetData sheetId="30827"/>
      <sheetData sheetId="30828"/>
      <sheetData sheetId="30829"/>
      <sheetData sheetId="30830"/>
      <sheetData sheetId="30831"/>
      <sheetData sheetId="30832"/>
      <sheetData sheetId="30833"/>
      <sheetData sheetId="30834"/>
      <sheetData sheetId="30835"/>
      <sheetData sheetId="30836"/>
      <sheetData sheetId="30837"/>
      <sheetData sheetId="30838"/>
      <sheetData sheetId="30839"/>
      <sheetData sheetId="30840"/>
      <sheetData sheetId="30841"/>
      <sheetData sheetId="30842"/>
      <sheetData sheetId="30843"/>
      <sheetData sheetId="30844"/>
      <sheetData sheetId="30845"/>
      <sheetData sheetId="30846"/>
      <sheetData sheetId="30847"/>
      <sheetData sheetId="30848"/>
      <sheetData sheetId="30849"/>
      <sheetData sheetId="30850"/>
      <sheetData sheetId="30851"/>
      <sheetData sheetId="30852"/>
      <sheetData sheetId="30853"/>
      <sheetData sheetId="30854"/>
      <sheetData sheetId="30855"/>
      <sheetData sheetId="30856"/>
      <sheetData sheetId="30857"/>
      <sheetData sheetId="30858"/>
      <sheetData sheetId="30859"/>
      <sheetData sheetId="30860"/>
      <sheetData sheetId="30861"/>
      <sheetData sheetId="30862"/>
      <sheetData sheetId="30863"/>
      <sheetData sheetId="30864"/>
      <sheetData sheetId="30865"/>
      <sheetData sheetId="30866"/>
      <sheetData sheetId="30867"/>
      <sheetData sheetId="30868"/>
      <sheetData sheetId="30869"/>
      <sheetData sheetId="30870"/>
      <sheetData sheetId="30871"/>
      <sheetData sheetId="30872"/>
      <sheetData sheetId="30873"/>
      <sheetData sheetId="30874"/>
      <sheetData sheetId="30875"/>
      <sheetData sheetId="30876"/>
      <sheetData sheetId="30877"/>
      <sheetData sheetId="30878"/>
      <sheetData sheetId="30879"/>
      <sheetData sheetId="30880"/>
      <sheetData sheetId="30881"/>
      <sheetData sheetId="30882"/>
      <sheetData sheetId="30883"/>
      <sheetData sheetId="30884"/>
      <sheetData sheetId="30885"/>
      <sheetData sheetId="30886"/>
      <sheetData sheetId="30887"/>
      <sheetData sheetId="30888"/>
      <sheetData sheetId="30889"/>
      <sheetData sheetId="30890"/>
      <sheetData sheetId="30891"/>
      <sheetData sheetId="30892"/>
      <sheetData sheetId="30893"/>
      <sheetData sheetId="30894"/>
      <sheetData sheetId="30895"/>
      <sheetData sheetId="30896"/>
      <sheetData sheetId="30897"/>
      <sheetData sheetId="30898"/>
      <sheetData sheetId="30899"/>
      <sheetData sheetId="30900"/>
      <sheetData sheetId="30901"/>
      <sheetData sheetId="30902"/>
      <sheetData sheetId="30903"/>
      <sheetData sheetId="30904"/>
      <sheetData sheetId="30905"/>
      <sheetData sheetId="30906"/>
      <sheetData sheetId="30907"/>
      <sheetData sheetId="30908"/>
      <sheetData sheetId="30909"/>
      <sheetData sheetId="30910"/>
      <sheetData sheetId="30911"/>
      <sheetData sheetId="30912"/>
      <sheetData sheetId="30913"/>
      <sheetData sheetId="30914"/>
      <sheetData sheetId="30915"/>
      <sheetData sheetId="30916"/>
      <sheetData sheetId="30917"/>
      <sheetData sheetId="30918"/>
      <sheetData sheetId="30919"/>
      <sheetData sheetId="30920"/>
      <sheetData sheetId="30921"/>
      <sheetData sheetId="30922"/>
      <sheetData sheetId="30923"/>
      <sheetData sheetId="30924"/>
      <sheetData sheetId="30925"/>
      <sheetData sheetId="30926"/>
      <sheetData sheetId="30927"/>
      <sheetData sheetId="30928"/>
      <sheetData sheetId="30929"/>
      <sheetData sheetId="30930"/>
      <sheetData sheetId="30931"/>
      <sheetData sheetId="30932"/>
      <sheetData sheetId="30933"/>
      <sheetData sheetId="30934"/>
      <sheetData sheetId="30935"/>
      <sheetData sheetId="30936"/>
      <sheetData sheetId="30937"/>
      <sheetData sheetId="30938"/>
      <sheetData sheetId="30939"/>
      <sheetData sheetId="30940"/>
      <sheetData sheetId="30941"/>
      <sheetData sheetId="30942"/>
      <sheetData sheetId="30943"/>
      <sheetData sheetId="30944"/>
      <sheetData sheetId="30945"/>
      <sheetData sheetId="30946"/>
      <sheetData sheetId="30947"/>
      <sheetData sheetId="30948"/>
      <sheetData sheetId="30949"/>
      <sheetData sheetId="30950"/>
      <sheetData sheetId="30951"/>
      <sheetData sheetId="30952"/>
      <sheetData sheetId="30953"/>
      <sheetData sheetId="30954"/>
      <sheetData sheetId="30955"/>
      <sheetData sheetId="30956"/>
      <sheetData sheetId="30957"/>
      <sheetData sheetId="30958"/>
      <sheetData sheetId="30959"/>
      <sheetData sheetId="30960"/>
      <sheetData sheetId="30961"/>
      <sheetData sheetId="30962"/>
      <sheetData sheetId="30963"/>
      <sheetData sheetId="30964"/>
      <sheetData sheetId="30965"/>
      <sheetData sheetId="30966"/>
      <sheetData sheetId="30967"/>
      <sheetData sheetId="30968"/>
      <sheetData sheetId="30969"/>
      <sheetData sheetId="30970"/>
      <sheetData sheetId="30971"/>
      <sheetData sheetId="30972"/>
      <sheetData sheetId="30973"/>
      <sheetData sheetId="30974"/>
      <sheetData sheetId="30975"/>
      <sheetData sheetId="30976"/>
      <sheetData sheetId="30977"/>
      <sheetData sheetId="30978"/>
      <sheetData sheetId="30979"/>
      <sheetData sheetId="30980"/>
      <sheetData sheetId="30981"/>
      <sheetData sheetId="30982"/>
      <sheetData sheetId="30983"/>
      <sheetData sheetId="30984"/>
      <sheetData sheetId="30985"/>
      <sheetData sheetId="30986"/>
      <sheetData sheetId="30987"/>
      <sheetData sheetId="30988"/>
      <sheetData sheetId="30989"/>
      <sheetData sheetId="30990"/>
      <sheetData sheetId="30991"/>
      <sheetData sheetId="30992"/>
      <sheetData sheetId="30993"/>
      <sheetData sheetId="30994"/>
      <sheetData sheetId="30995"/>
      <sheetData sheetId="30996"/>
      <sheetData sheetId="30997"/>
      <sheetData sheetId="30998"/>
      <sheetData sheetId="30999"/>
      <sheetData sheetId="31000"/>
      <sheetData sheetId="31001"/>
      <sheetData sheetId="31002"/>
      <sheetData sheetId="31003"/>
      <sheetData sheetId="31004"/>
      <sheetData sheetId="31005"/>
      <sheetData sheetId="31006"/>
      <sheetData sheetId="31007"/>
      <sheetData sheetId="31008"/>
      <sheetData sheetId="31009"/>
      <sheetData sheetId="31010"/>
      <sheetData sheetId="31011"/>
      <sheetData sheetId="31012"/>
      <sheetData sheetId="31013"/>
      <sheetData sheetId="31014"/>
      <sheetData sheetId="31015"/>
      <sheetData sheetId="31016"/>
      <sheetData sheetId="31017"/>
      <sheetData sheetId="31018"/>
      <sheetData sheetId="31019"/>
      <sheetData sheetId="31020"/>
      <sheetData sheetId="31021"/>
      <sheetData sheetId="31022"/>
      <sheetData sheetId="31023"/>
      <sheetData sheetId="31024"/>
      <sheetData sheetId="31025"/>
      <sheetData sheetId="31026"/>
      <sheetData sheetId="31027"/>
      <sheetData sheetId="31028"/>
      <sheetData sheetId="31029"/>
      <sheetData sheetId="31030"/>
      <sheetData sheetId="31031"/>
      <sheetData sheetId="31032"/>
      <sheetData sheetId="31033"/>
      <sheetData sheetId="31034"/>
      <sheetData sheetId="31035"/>
      <sheetData sheetId="31036"/>
      <sheetData sheetId="31037"/>
      <sheetData sheetId="31038"/>
      <sheetData sheetId="31039"/>
      <sheetData sheetId="31040"/>
      <sheetData sheetId="31041"/>
      <sheetData sheetId="31042"/>
      <sheetData sheetId="31043"/>
      <sheetData sheetId="31044"/>
      <sheetData sheetId="31045"/>
      <sheetData sheetId="31046"/>
      <sheetData sheetId="31047"/>
      <sheetData sheetId="31048" refreshError="1"/>
      <sheetData sheetId="310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ancials"/>
      <sheetName val="LBO"/>
      <sheetName val="DCF_5"/>
      <sheetName val="__FDSCACHE__"/>
      <sheetName val="Implied Multiples"/>
      <sheetName val="Football Field"/>
      <sheetName val="Charts"/>
      <sheetName val="US Shipyard Repair Output"/>
      <sheetName val="US Ship Repair Industry Growth"/>
      <sheetName val="Market Overview"/>
      <sheetName val="PrintMacro"/>
      <sheetName val="CASHFLOWS"/>
      <sheetName val="FitOutConfCentre"/>
      <sheetName val="Demand"/>
      <sheetName val="Occ"/>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tructuring Initiatives"/>
      <sheetName val="Financial Outputs"/>
      <sheetName val="ADT Implied Multiples"/>
      <sheetName val="Ex-ADTCo LBO"/>
      <sheetName val="Whole Implied Multiples"/>
      <sheetName val="ADT DCF"/>
      <sheetName val="Total TEFS LBO"/>
      <sheetName val="Whole DCF"/>
      <sheetName val="ADT LBO"/>
      <sheetName val="Football Field"/>
      <sheetName val="Assumptions &amp; Controls"/>
      <sheetName val="Ex-ADTCo"/>
      <sheetName val="Total TEFS"/>
      <sheetName val="ADT Financial Build"/>
      <sheetName val="ADT Output Dumbed Down for KKR"/>
      <sheetName val="Income Statement"/>
      <sheetName val="IPO Shit"/>
      <sheetName val="Sum of the Parts "/>
      <sheetName val="__FDSCACHE__"/>
      <sheetName val="Benchmarking"/>
      <sheetName val="Balance Sheet"/>
      <sheetName val="Cash Flow"/>
      <sheetName val="ROIC"/>
      <sheetName val="Implied Multiples"/>
      <sheetName val="DCF_5"/>
      <sheetName val="US Ship Repair Industry Growth"/>
      <sheetName val="Market Overview"/>
      <sheetName val="US Shipyard Repair Output"/>
      <sheetName val="Charts"/>
      <sheetName val="LBO"/>
      <sheetName val="Summary Financials"/>
      <sheetName val="FitOutConfCentre"/>
      <sheetName val="Restructuring_Initiatives"/>
      <sheetName val="Financial_Outputs"/>
      <sheetName val="ADT_Implied_Multiples"/>
      <sheetName val="Ex-ADTCo_LBO"/>
      <sheetName val="Whole_Implied_Multiples"/>
      <sheetName val="ADT_DCF"/>
      <sheetName val="Total_TEFS_LBO"/>
      <sheetName val="Whole_DCF"/>
      <sheetName val="ADT_LBO"/>
      <sheetName val="Football_Field"/>
      <sheetName val="Assumptions_&amp;_Controls"/>
      <sheetName val="Total_TEFS"/>
      <sheetName val="ADT_Financial_Build"/>
      <sheetName val="ADT_Output_Dumbed_Down_for_KKR"/>
      <sheetName val="Income_Statement"/>
      <sheetName val="IPO_Shit"/>
      <sheetName val="Sum_of_the_Parts_"/>
      <sheetName val="Balance_Sheet"/>
      <sheetName val="Cash_Flow"/>
      <sheetName val="Implied_Multiple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Standalone"/>
      <sheetName val="Assumptions"/>
      <sheetName val="Income Statement"/>
      <sheetName val="Balance Sheet"/>
      <sheetName val="Cash Flow"/>
      <sheetName val="Working Capital"/>
      <sheetName val="Capex and Depreciation"/>
      <sheetName val="Other LT Assets_Liabilities"/>
      <sheetName val="Shareholders' Equity"/>
      <sheetName val="Shares Outstanding"/>
      <sheetName val="Debt &amp; Interest"/>
      <sheetName val="Valuation"/>
      <sheetName val="5-Year DCF"/>
      <sheetName val="LBO"/>
      <sheetName val="LBO Output"/>
      <sheetName val="Recap"/>
      <sheetName val="Raso Model"/>
      <sheetName val="IS"/>
      <sheetName val="BS"/>
      <sheetName val="CFS"/>
      <sheetName val="By Division"/>
      <sheetName val="Scenarios"/>
      <sheetName val="IR Security Valuation"/>
      <sheetName val="IR Security DCF"/>
      <sheetName val="IR SpinCo (Security)"/>
      <sheetName val="Chart"/>
      <sheetName val="IR Sec vs. Peers"/>
      <sheetName val="IR SpinCo (Security &amp; Climate)"/>
      <sheetName val="Sell IR Security &amp; Recap"/>
      <sheetName val="ASD Sum of Parts"/>
      <sheetName val="__FDSCACHE__"/>
      <sheetName val="ASD financial summary"/>
      <sheetName val="Sprague ASD Income Statement"/>
      <sheetName val="ASD LBO"/>
      <sheetName val="Trane Financials"/>
      <sheetName val="Trane Financial Summary"/>
      <sheetName val="ASD Divisions"/>
      <sheetName val="Trane Financials with IR Remain"/>
      <sheetName val="Trane Valuation"/>
      <sheetName val="Trane LBO"/>
      <sheetName val="Trane LBO Output"/>
      <sheetName val="Trane DCF"/>
      <sheetName val="Trane IR RemainCo Merger"/>
      <sheetName val="Tyco RemainCo Detail"/>
      <sheetName val="ADT Financials"/>
      <sheetName val="IR Plus Tyco Remain (less ADT)"/>
      <sheetName val="Merger Pre-ADT LBO"/>
      <sheetName val="TYC Remain Summary &amp; Imp. Price"/>
      <sheetName val="Tyco RemainCo SOTP"/>
      <sheetName val="Not Used"/>
      <sheetName val="NewCo after Sponsor for ADT"/>
      <sheetName val="New Trane Combo Analysis"/>
      <sheetName val="Pro Forma Impact of Trane"/>
      <sheetName val="Trane and IR"/>
      <sheetName val="Trane and IR NEW"/>
      <sheetName val="IR SpinCo (Extended)"/>
      <sheetName val="IR SpinCo (Ext) Pies"/>
      <sheetName val="IR SpinCo (Ext) Grth &amp; Mrgs"/>
      <sheetName val="IR SpinCo (Levered Spin)"/>
      <sheetName val="IR Sec Leveraged Split-off"/>
      <sheetName val="Security Precedents"/>
      <sheetName val="Kaba and IR Security(1)"/>
      <sheetName val="Kaba and IR Security(2)"/>
      <sheetName val="Stanley and IR Security"/>
      <sheetName val="Stanley and IR Security(2)"/>
      <sheetName val="Recap and Merger"/>
      <sheetName val="ETN Divisions"/>
      <sheetName val="ETN and IR"/>
      <sheetName val="IPO Shit"/>
      <sheetName val="Financial Outputs"/>
      <sheetName val="ADT Financial Build"/>
      <sheetName val="ADT LBO"/>
      <sheetName val="Ex-ADTCo LBO"/>
      <sheetName val="Total TEFS LBO"/>
      <sheetName val="ADT Output Dumbed Down for KKR"/>
      <sheetName val="DCF_5"/>
      <sheetName val="US Ship Repair Industry Growth"/>
      <sheetName val="Market Overview"/>
      <sheetName val="US Shipyard Repair Output"/>
      <sheetName val="Charts"/>
      <sheetName val="Summary Financial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Raw Data"/>
      <sheetName val="Airport Cost Comparisons Rev05"/>
      <sheetName val="Estimate"/>
      <sheetName val="#REF"/>
      <sheetName val="Risk"/>
      <sheetName val="Bech_Lab"/>
      <sheetName val="Direct_Lbr"/>
      <sheetName val="Sheet1"/>
      <sheetName val="WAGERATE BY CRAFT"/>
      <sheetName val="Rates"/>
      <sheetName val="Detail"/>
      <sheetName val="A"/>
      <sheetName val="B"/>
      <sheetName val="Salary Ranges"/>
      <sheetName val="As sold PFS"/>
      <sheetName val="Input"/>
      <sheetName val="Period -Worksheet"/>
      <sheetName val="@RISK Correlations"/>
      <sheetName val="Labour"/>
      <sheetName val="Project Info"/>
      <sheetName val="Link In"/>
      <sheetName val="CRF-BE Rates"/>
      <sheetName val="Project Work Off Contribution"/>
      <sheetName val="H.O. RATES"/>
      <sheetName val="FIELD RATES"/>
      <sheetName val="COVER"/>
      <sheetName val="TOTAL SCHEDULE"/>
      <sheetName val="Man-Plan Forecast"/>
      <sheetName val="Main Summary"/>
      <sheetName val="Division Summary"/>
      <sheetName val="Bill 1 - General Requirements"/>
      <sheetName val="Bill 2"/>
      <sheetName val="Bill 3"/>
      <sheetName val="Bill 4"/>
      <sheetName val="Bill 5"/>
      <sheetName val="Bill 6"/>
      <sheetName val="Bill 7"/>
      <sheetName val="Bill 8"/>
      <sheetName val="Bill 9"/>
      <sheetName val="Bill 10"/>
      <sheetName val="Bill 11"/>
      <sheetName val="Bill 12"/>
      <sheetName val="Bill 13"/>
      <sheetName val="Labour Day Rate "/>
      <sheetName val="Resident Engineer "/>
      <sheetName val="Equip Day Rate "/>
      <sheetName val="Labour Day Rate"/>
      <sheetName val="Equip Day Rate"/>
      <sheetName val="Resident Engineer"/>
      <sheetName val="Doha WBS Clean"/>
      <sheetName val="Contents"/>
      <sheetName val="Front Cover"/>
      <sheetName val="#3E1_GCR"/>
      <sheetName val="FitOutConfCentre"/>
      <sheetName val="Master Data Sheet"/>
      <sheetName val="C1ㅇ"/>
      <sheetName val="ASD Sum of Parts"/>
      <sheetName val="GR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quityTemplate"/>
      <sheetName val="EconTemplate"/>
      <sheetName val="RowName"/>
      <sheetName val="AbsMandatory"/>
      <sheetName val="EqDDic"/>
      <sheetName val="EconDDic"/>
      <sheetName val="SectorRange"/>
      <sheetName val="ReplaceNameDlg"/>
      <sheetName val="NewItemDlg"/>
      <sheetName val="UpdateDlg"/>
      <sheetName val="UpgdDlg"/>
      <sheetName val="ErrorListDlg"/>
      <sheetName val="UtilMod"/>
      <sheetName val="InsItemMod"/>
      <sheetName val="GlobalMod"/>
      <sheetName val="ValidateMod"/>
      <sheetName val="MaintenanceMod"/>
      <sheetName val="EquityTemplate_BK"/>
      <sheetName val="RowName_BK"/>
      <sheetName val="EqDDic_BK"/>
      <sheetName val="Upg3Dialog"/>
      <sheetName val="ReplaceFormulaDlg"/>
      <sheetName val="ddic"/>
      <sheetName val="Introduction"/>
      <sheetName val="3. Elemental Summary"/>
      <sheetName val="12a. CFTable"/>
      <sheetName val="MenuData"/>
      <sheetName val="Internet"/>
      <sheetName val="Headings"/>
      <sheetName val="INPUT SHEET"/>
      <sheetName val="RES-PLANNING"/>
      <sheetName val="Measurements"/>
      <sheetName val="Tables"/>
      <sheetName val="Flooring"/>
      <sheetName val="Ceilings"/>
      <sheetName val="ACAD Finishes"/>
      <sheetName val="Site Details"/>
      <sheetName val="Chair"/>
      <sheetName val="Site Area Statement"/>
      <sheetName val="Doors"/>
      <sheetName val="Estimate"/>
      <sheetName val="FitOutConfCentre"/>
      <sheetName val="PriceSummary"/>
      <sheetName val="GRSummary"/>
      <sheetName val="ASD Sum of Parts"/>
      <sheetName val="Option"/>
      <sheetName val="Raw Data"/>
      <sheetName val="Sales &amp; Prod"/>
      <sheetName val="SP Break Up"/>
      <sheetName val="MN T.B."/>
      <sheetName val="analysis"/>
      <sheetName val="CASHFLOWS"/>
      <sheetName val="India F&amp;S Template"/>
      <sheetName val="B1"/>
      <sheetName val="Proj Cost Sum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net"/>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Weigh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ummary"/>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heetNames>
    <sheetDataSet>
      <sheetData sheetId="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Issue Pipeline"/>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 Stacked Columns"/>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_Callou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cked_Column_w_label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iews Setup"/>
      <sheetName val="Introduction"/>
      <sheetName val="Toolkit"/>
      <sheetName val="Bond Labels"/>
      <sheetName val="Terminology Image"/>
      <sheetName val="Chart Terminology"/>
      <sheetName val="Chart Sizing"/>
      <sheetName val="Copying Charts"/>
      <sheetName val="Area"/>
      <sheetName val="Area Data"/>
      <sheetName val="Bar"/>
      <sheetName val="Bar Data"/>
      <sheetName val="Citigroup Bar"/>
      <sheetName val="Citigroup Bar Data"/>
      <sheetName val="Stacked Bar"/>
      <sheetName val="Stacked Bar Data"/>
      <sheetName val="Stacked Bar 100"/>
      <sheetName val="Stacked Bar 100 Data"/>
      <sheetName val="Column"/>
      <sheetName val="Column Data"/>
      <sheetName val="Reverse Columns"/>
      <sheetName val="Reverse Columns Data"/>
      <sheetName val="Stacked Column"/>
      <sheetName val="Stacked Column Data"/>
      <sheetName val="Stacked Column 100"/>
      <sheetName val="Stacked Column 100 Data"/>
      <sheetName val="Series Lines"/>
      <sheetName val="Series Lines Data"/>
      <sheetName val="Pie"/>
      <sheetName val="Pie Data"/>
      <sheetName val="HiLoClose"/>
      <sheetName val="HiLoClose Data"/>
      <sheetName val="Line"/>
      <sheetName val="Line Data"/>
      <sheetName val="Horizontal and Vertical"/>
      <sheetName val="Horizontal and Vertical Data"/>
      <sheetName val="Scatter"/>
      <sheetName val="Scatter Data"/>
      <sheetName val="Deviation Return"/>
      <sheetName val="Deviation Return Data"/>
      <sheetName val="Spider"/>
      <sheetName val="Spider Data"/>
      <sheetName val="ColumnLine"/>
      <sheetName val="ColumnLine Data"/>
      <sheetName val="ScatterLine"/>
      <sheetName val="ScatterLine Data"/>
      <sheetName val="League"/>
      <sheetName val="League Data"/>
      <sheetName val="Football"/>
      <sheetName val="Football Data"/>
      <sheetName val="Column League"/>
      <sheetName val="Column League Data"/>
      <sheetName val="Waterfall"/>
      <sheetName val="Waterfall Steps"/>
      <sheetName val="Waterfall Data"/>
      <sheetName val=" Butterfly"/>
      <sheetName val="Butterfly Steps"/>
      <sheetName val="Butterfly Data"/>
      <sheetName val="Bubble"/>
      <sheetName val="Bubble Steps"/>
      <sheetName val="Bubble Data"/>
      <sheetName val="Rover Charts"/>
      <sheetName val="Exchange Ratio"/>
      <sheetName val="Histogram"/>
      <sheetName val="Price Volume"/>
      <sheetName val="Interactive Rover"/>
      <sheetName val="1997 IPO"/>
      <sheetName val="Stacked_Column_w_labels"/>
      <sheetName val="STOP"/>
      <sheetName val="Add_Callout"/>
      <sheetName val="Vendors"/>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at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cashflow-commercial"/>
      <sheetName val="GRSummary"/>
      <sheetName val="Scatter"/>
      <sheetName val="2-Conc"/>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RELIMINARIES"/>
      <sheetName val="NSC"/>
      <sheetName val="REMAINING AMOUNT "/>
      <sheetName val="letter"/>
      <sheetName val="Sheet1"/>
      <sheetName val="Micro"/>
      <sheetName val="RatesEvaluation"/>
      <sheetName val="Cash2"/>
      <sheetName val="Z"/>
      <sheetName val="XREF"/>
      <sheetName val="GRir"/>
      <sheetName val="Scaff-Rose"/>
      <sheetName val="Vendors"/>
      <sheetName val="CASHFLOWS"/>
      <sheetName val="BM"/>
      <sheetName val="입찰내역 발주처 양식"/>
      <sheetName val="Qo-1585"/>
      <sheetName val="Macro"/>
      <sheetName val="FitOutConfCentre"/>
      <sheetName val="Rate Analysi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um"/>
      <sheetName val="2 Smc"/>
      <sheetName val="3 Ps"/>
      <sheetName val="Quantity"/>
      <sheetName val="Param"/>
      <sheetName val="SUMMARY"/>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gmt"/>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
      <sheetName val="2"/>
      <sheetName val="6"/>
      <sheetName val="8"/>
      <sheetName val="10"/>
      <sheetName val="12"/>
      <sheetName val="14"/>
      <sheetName val="4"/>
      <sheetName val="Unit wise consol "/>
      <sheetName val="Rounded off"/>
      <sheetName val="NOTES -1"/>
      <sheetName val="NOTES-2"/>
      <sheetName val=" Tax provision"/>
      <sheetName val="XREF"/>
      <sheetName val="Inter unit for consolidation"/>
      <sheetName val="Sheet4"/>
      <sheetName val="Sheet3"/>
      <sheetName val="Sheet2"/>
      <sheetName val="Sheet1"/>
      <sheetName val="Vehicles"/>
      <sheetName val="sheeet7"/>
      <sheetName val="except wiring"/>
      <sheetName val="Finishes Rate"/>
      <sheetName val="Structure"/>
      <sheetName val="Finishes cost"/>
      <sheetName val="MH Compensate-Nov"/>
      <sheetName val="Vendors"/>
      <sheetName val="p.mgmt"/>
      <sheetName val="SUMMARY"/>
      <sheetName val="Survey &amp; Post."/>
      <sheetName val="PAYWORK"/>
      <sheetName val="A.O.R."/>
      <sheetName val="Equipment"/>
      <sheetName val="Labor"/>
      <sheetName val="Materials"/>
      <sheetName val="Data"/>
      <sheetName val="analysis"/>
      <sheetName val="Al Kharafi Villa Package"/>
      <sheetName val="A6A-SUMMARY"/>
      <sheetName val="C01.161"/>
      <sheetName val="B64"/>
      <sheetName val="BOQ건축"/>
      <sheetName val="Project Brief"/>
      <sheetName val="Prelim_Summ"/>
      <sheetName val="PRECAST lightconc-II"/>
      <sheetName val="Consolidated"/>
      <sheetName val="Fixed asset register"/>
      <sheetName val="MONTH"/>
      <sheetName val="rc01"/>
      <sheetName val="MOS"/>
      <sheetName val="PriceList"/>
      <sheetName val="Revised &amp; Original Scope"/>
      <sheetName val="#REF"/>
      <sheetName val="Labor abs-NMR"/>
      <sheetName val="Rate Analysis"/>
      <sheetName val="AoR Finishing"/>
      <sheetName val="Add2-om-mep"/>
      <sheetName val="Rates"/>
      <sheetName val="Material"/>
      <sheetName val="2002년12월"/>
      <sheetName val="Worksheet in   Final set format"/>
      <sheetName val="CONSTRUCTION COMPONENT"/>
      <sheetName val="Model"/>
      <sheetName val="Trees"/>
      <sheetName val="Ground covers"/>
      <sheetName val="Shrubs"/>
      <sheetName val="Irrigation"/>
      <sheetName val="Furniture"/>
      <sheetName val="Lighting"/>
      <sheetName val="Back up"/>
      <sheetName val="Section 2-SCHEDULE OF DAYWORK"/>
      <sheetName val="공사비 내역 (가)"/>
      <sheetName val="Planned"/>
      <sheetName val="P-Sum-Cab"/>
      <sheetName val="FitOutConfCentre"/>
      <sheetName val="beam-reinft"/>
      <sheetName val="RA-markate"/>
      <sheetName val="dg-VTu"/>
      <sheetName val="Tke"/>
      <sheetName val="ECARates"/>
      <sheetName val="Site Dev BOQ"/>
      <sheetName val="Build-up"/>
      <sheetName val="MATL"/>
      <sheetName val="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EF"/>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schedule nos"/>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cillary"/>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ing"/>
      <sheetName val="BOQ working"/>
    </sheetNames>
    <definedNames>
      <definedName name="End_Bal" refersTo="#REF!"/>
      <definedName name="Full_Print" refersTo="#REF!"/>
      <definedName name="Interest_Rate" refersTo="#REF!"/>
      <definedName name="Loan_Amount" refersTo="#REF!"/>
      <definedName name="Loan_Start" refersTo="#REF!"/>
      <definedName name="Loan_Years" refersTo="#REF!"/>
    </definedNames>
    <sheetDataSet>
      <sheetData sheetId="0"/>
      <sheetData sheetId="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XREF"/>
      <sheetName val="Labor abs-NMR"/>
      <sheetName val="Vendors"/>
      <sheetName val="SUMMARY"/>
      <sheetName val="p.mg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0">
          <cell r="AJ10">
            <v>0</v>
          </cell>
        </row>
      </sheetData>
      <sheetData sheetId="9" refreshError="1"/>
      <sheetData sheetId="10">
        <row r="7">
          <cell r="B7" t="str">
            <v>Example Job 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1">
          <cell r="A1">
            <v>1</v>
          </cell>
        </row>
      </sheetData>
      <sheetData sheetId="19" refreshError="1"/>
      <sheetData sheetId="20" refreshError="1"/>
      <sheetData sheetId="21" refreshError="1"/>
      <sheetData sheetId="22" refreshError="1"/>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Summary"/>
      <sheetName val="PriceSummary-Int "/>
      <sheetName val="Drawings"/>
      <sheetName val="DUCT_WORK"/>
      <sheetName val="PIPEWK-add"/>
      <sheetName val="Cal(1)"/>
      <sheetName val="Cal(2)"/>
      <sheetName val="Cal(3)"/>
      <sheetName val="Int-Use"/>
      <sheetName val="REVICE SUMMARY CACULA CHECK"/>
      <sheetName val="Sheet1"/>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ative statement"/>
      <sheetName val="RA-markate"/>
      <sheetName val="RA_markate"/>
      <sheetName val="Occ, Other Rev, Exp, Dispo"/>
      <sheetName val="目录"/>
      <sheetName val="BOQ_Direct_selling cost"/>
      <sheetName val="Main-Material"/>
      <sheetName val="final abstract"/>
      <sheetName val="Rate analysis"/>
      <sheetName val="cubes_M20"/>
      <sheetName val="10. &amp; 11. Rate Code &amp; BQ"/>
      <sheetName val="Sheet2"/>
      <sheetName val="RECAPITULATION"/>
      <sheetName val="BOQ_SERENO"/>
      <sheetName val="9. Package split - Cost "/>
      <sheetName val="Builtup Area"/>
      <sheetName val="Pay_Sep06"/>
      <sheetName val="BASIS -DEC 08"/>
      <sheetName val="TBAL9697 -group wise  sdpl"/>
      <sheetName val="Contract BOQ"/>
      <sheetName val="Break up Sheet"/>
      <sheetName val="Field Values"/>
      <sheetName val="MASTER_RATE ANALYSIS"/>
      <sheetName val="MM"/>
      <sheetName val="Headings"/>
      <sheetName val="BLOCK-A (MEA.SHEET)"/>
      <sheetName val="BOQ"/>
      <sheetName val="Desgn(zone I)"/>
      <sheetName val="CFForecast detail"/>
      <sheetName val="strand"/>
      <sheetName val="horizontal"/>
      <sheetName val="Footings"/>
      <sheetName val="sept-plan"/>
      <sheetName val="AK-Offertstammblatt"/>
      <sheetName val="irccoeff"/>
      <sheetName val="Customers"/>
      <sheetName val="Package split - Cost"/>
      <sheetName val="Names&amp;Cases"/>
      <sheetName val="COST"/>
      <sheetName val="oresreqsum"/>
      <sheetName val="COA-IPCL"/>
      <sheetName val="RO"/>
      <sheetName val="Quote Sereno"/>
      <sheetName val="Fin Sum"/>
      <sheetName val="Cash Flow"/>
      <sheetName val="Old"/>
      <sheetName val="Staff Acco."/>
      <sheetName val="estimate"/>
      <sheetName val="key dates"/>
      <sheetName val="Actuals"/>
      <sheetName val="costing"/>
      <sheetName val="Sheet3 (2)"/>
      <sheetName val="Inc.St.-Link"/>
      <sheetName val="Portfolio Summary"/>
      <sheetName val="SCHEDULE"/>
      <sheetName val="VAL"/>
      <sheetName val="Project Budget Worksheet"/>
      <sheetName val="Supplier"/>
      <sheetName val="Sheet1"/>
      <sheetName val="ridgewood"/>
      <sheetName val="Detail 1A"/>
      <sheetName val="Labor abs-NMR"/>
      <sheetName val="Main Sheet"/>
      <sheetName val="RCC,Ret. Wall"/>
      <sheetName val="girder"/>
      <sheetName val="Legend"/>
      <sheetName val="PRSH"/>
      <sheetName val="RMZ Summary"/>
      <sheetName val="Register"/>
      <sheetName val="DESIGN"/>
      <sheetName val="Demand"/>
      <sheetName val="Occ"/>
      <sheetName val="INPUT-DATA1"/>
      <sheetName val="Cable-data"/>
      <sheetName val="NLD - Assum"/>
      <sheetName val="purpose&amp;input"/>
      <sheetName val="Data"/>
      <sheetName val="Assumptions"/>
      <sheetName val="Aseet1998"/>
      <sheetName val="COLUMN"/>
      <sheetName val="3BHK"/>
      <sheetName val="Area"/>
      <sheetName val="Flat Matrix"/>
      <sheetName val="Notes"/>
      <sheetName val="A-General"/>
      <sheetName val="Meas.-Hotel Part"/>
      <sheetName val="TBAL9697 _group wise  sdpl"/>
      <sheetName val="Dropdowns"/>
      <sheetName val="Cash Flow Working"/>
      <sheetName val="SUMMARY"/>
      <sheetName val="General"/>
      <sheetName val="Database"/>
      <sheetName val="schedule nos"/>
      <sheetName val="XREF"/>
      <sheetName val="Rate_Analysis"/>
      <sheetName val="Concrete"/>
      <sheetName val="Datas"/>
      <sheetName val="Manning Schedule"/>
      <sheetName val="Project Data Guide"/>
      <sheetName val="Intro"/>
      <sheetName val="Input"/>
      <sheetName val="Controls"/>
      <sheetName val="Lookup data"/>
      <sheetName val="List"/>
      <sheetName val="C Marasi"/>
      <sheetName val="Measur"/>
      <sheetName val="MainSheet"/>
      <sheetName val="MA"/>
      <sheetName val="FS"/>
      <sheetName val="cubes_M25 Oct-03"/>
      <sheetName val="OH-Col&amp; Hosp (Agency) (19-06)"/>
      <sheetName val="POWER"/>
      <sheetName val="Cover"/>
      <sheetName val="SCHED"/>
      <sheetName val="Lookups"/>
      <sheetName val="Dropdown list"/>
      <sheetName val="SRC-B3U2"/>
      <sheetName val="FitOutConfCentre"/>
      <sheetName val="Project details"/>
      <sheetName val="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abstract"/>
    </sheetNames>
    <sheetDataSet>
      <sheetData sheetId="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 abs-NMR"/>
    </sheetNames>
    <sheetDataSet>
      <sheetData sheetId="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M"/>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mary"/>
      <sheetName val="Estimate Summary (Hotel)"/>
      <sheetName val="Estimate Summary (Parking)"/>
      <sheetName val="Estimate Summary (Timeshares)"/>
      <sheetName val="Estimate Summary (Condominiums)"/>
      <sheetName val="Detail Summary"/>
      <sheetName val="Detail Guestrooms"/>
      <sheetName val="Detail Public Spaces"/>
      <sheetName val="Detail Service Areas"/>
      <sheetName val="Detail Parking Deck"/>
      <sheetName val="Detail Condo"/>
      <sheetName val="Detail Timeshare"/>
      <sheetName val="CONDO Summary"/>
      <sheetName val="CONDO 1"/>
      <sheetName val="CONDO 2"/>
      <sheetName val="CONDO 3"/>
      <sheetName val="CONDO 4"/>
      <sheetName val="CONDO 5"/>
      <sheetName val="PENTHOUSE"/>
      <sheetName val="CONDO CIRCULATION"/>
      <sheetName val="TIMESHARE Summary"/>
      <sheetName val="TIMESHARE UNIT"/>
      <sheetName val="TIMESHARE CIRCULATION"/>
      <sheetName val="GRSummary"/>
      <sheetName val="TYPICAL"/>
      <sheetName val="SUITE"/>
      <sheetName val="JUNIOR SUITE"/>
      <sheetName val="PRESIDENTIAL SUITE"/>
      <sheetName val="GUESTROOM CIRC."/>
      <sheetName val="PUBSummary"/>
      <sheetName val="PUBLIC AREAS"/>
      <sheetName val="FUNCTION AREAS"/>
      <sheetName val="PUBLIC FOOD &amp; BEVERAGE AREAS"/>
      <sheetName val="HEALTH CLUB"/>
      <sheetName val="EXECUTIVE OFFICES"/>
      <sheetName val="ADMIN OFFICES"/>
      <sheetName val="ACCT'G OFFICES"/>
      <sheetName val="RECEPT.-BACK OFFICES"/>
      <sheetName val="SERVSummary"/>
      <sheetName val="GUESTROOM SERV."/>
      <sheetName val="BOH FOOD &amp; BEVERAGE"/>
      <sheetName val="HOUSEKPG-LAUNDRY"/>
      <sheetName val="MAINTENANCE"/>
      <sheetName val="EMPLOYEE FACILITIES"/>
      <sheetName val="RECEIVING &amp; PURCHASING"/>
      <sheetName val="MECHANICAL"/>
      <sheetName val="SECURITY"/>
      <sheetName val="SERVICE AREA CIRCULATION"/>
      <sheetName val="Site Summary"/>
      <sheetName val="Site Detail"/>
      <sheetName val="Room Count"/>
      <sheetName val="Room Floor SF"/>
      <sheetName val="Gross SF"/>
      <sheetName val="Vertical Trans."/>
      <sheetName val="Hotel Areas"/>
      <sheetName val="Day work"/>
      <sheetName val="BOQ"/>
      <sheetName val="Raw Data"/>
      <sheetName val="Sheet2"/>
      <sheetName val="Ramp data"/>
      <sheetName val="Sheet1"/>
      <sheetName val="#REF"/>
      <sheetName val="Inputs"/>
      <sheetName val="Income"/>
      <sheetName val="Cashflow"/>
      <sheetName val="Assumptions"/>
      <sheetName val="PPlay_Data"/>
      <sheetName val="Cap Cost"/>
      <sheetName val="Control"/>
      <sheetName val="Data_Sheet"/>
      <sheetName val="RLV Calc"/>
      <sheetName val="Costs (dev)"/>
      <sheetName val="Summary"/>
      <sheetName val="Bluewater NPV - sell January"/>
      <sheetName val="Calcs"/>
      <sheetName val="Upper Ground"/>
      <sheetName val="Lower Ground"/>
      <sheetName val="Letting"/>
      <sheetName val="Financial Summary"/>
      <sheetName val="D&amp;C Calcs"/>
      <sheetName val="CA Upside_Downside Old"/>
      <sheetName val="S-C+Market"/>
      <sheetName val="UBR"/>
      <sheetName val="EASEL CA Example"/>
      <sheetName val="Equip"/>
      <sheetName val="C1ㅇ"/>
      <sheetName val="Notes"/>
      <sheetName val="Site Det@_x0002_ö"/>
      <sheetName val="Analysis"/>
      <sheetName val="Stl-B"/>
      <sheetName val="w_dn_idd"/>
      <sheetName val="ASD Sum of Parts"/>
      <sheetName val="IPO Shit"/>
      <sheetName val="Financial Outputs"/>
      <sheetName val="ADT Financial Build"/>
      <sheetName val="ADT LBO"/>
      <sheetName val="Ex-ADTCo LBO"/>
      <sheetName val="Total TEFS LBO"/>
      <sheetName val="ADT Output Dumbed Down for KKR"/>
      <sheetName val="PriceSummary"/>
      <sheetName val="Lookup"/>
      <sheetName val="Vendors"/>
      <sheetName val="Demand"/>
      <sheetName val="Occ"/>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Detailed dep sch"/>
      <sheetName val="XREF"/>
      <sheetName val="Tickmarks"/>
      <sheetName val="GM &amp; TA"/>
      <sheetName val="Civil Boq"/>
      <sheetName val="Inter unit set off"/>
      <sheetName val="CABLE DATA"/>
      <sheetName val="GRSummary"/>
      <sheetName val="w_dn_idd"/>
      <sheetName val="Labor abs-NMR"/>
      <sheetName val="Labor bill - Shuttering"/>
      <sheetName val="w't table"/>
      <sheetName val="final abstract"/>
      <sheetName val="Database"/>
      <sheetName val="schedule nos"/>
      <sheetName val="Cash Flow Working"/>
      <sheetName val="Vendors"/>
      <sheetName val="PRECAST lightconc-II"/>
      <sheetName val="Balance Sheet"/>
      <sheetName val="mecon-summary"/>
      <sheetName val="Balance sheet DCCDL Nov 06"/>
      <sheetName val="Trial Balance"/>
      <sheetName val="Sheet1"/>
      <sheetName val="Global Assmptions"/>
      <sheetName val="factor"/>
      <sheetName val="2A"/>
      <sheetName val="PROJECT BRIEF(EX.NEW)"/>
      <sheetName val="Data sheet"/>
      <sheetName val="Names"/>
      <sheetName val="Break up Sheet"/>
      <sheetName val="rates"/>
      <sheetName val="Contents"/>
      <sheetName val="PL"/>
      <sheetName val="SCHEDULE"/>
      <sheetName val="Summary"/>
      <sheetName val="VENDOR LIST"/>
      <sheetName val="WORD"/>
      <sheetName val="Details"/>
      <sheetName val="Project Data"/>
      <sheetName val="Option"/>
      <sheetName val="wordsdata"/>
      <sheetName val="RateAnalysis"/>
      <sheetName val="BOQ"/>
      <sheetName val="9"/>
      <sheetName val="URA"/>
      <sheetName val="Register"/>
      <sheetName val="SOF Alternative Offer"/>
      <sheetName val="Notes"/>
      <sheetName val="BQ"/>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pection"/>
      <sheetName val="Vendors"/>
      <sheetName val="Consolidated"/>
      <sheetName val="w_dn_idd"/>
      <sheetName val="final abstract"/>
      <sheetName val="Labor abs-NMR"/>
      <sheetName val="Cash Flow Working"/>
      <sheetName val="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s"/>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DS U-1400"/>
    </sheetNames>
    <sheetDataSet>
      <sheetData sheetId="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산근"/>
      <sheetName val="Factor"/>
      <sheetName val="HVAC"/>
      <sheetName val=" Sum"/>
      <sheetName val="공문"/>
      <sheetName val="갑지"/>
      <sheetName val="合成単価作成表-BLDG"/>
      <sheetName val="jobhist"/>
      <sheetName val="#2CDU실행"/>
      <sheetName val="w't table"/>
      <sheetName val="환율표"/>
      <sheetName val="기계내역서"/>
      <sheetName val="GM &amp; TA"/>
      <sheetName val="단가집"/>
      <sheetName val="토목(대안)"/>
      <sheetName val="할증 "/>
      <sheetName val="#REF"/>
      <sheetName val="뜃맟뭁돽띿맟?-BLDG"/>
      <sheetName val="12CGOU"/>
      <sheetName val="해평견적"/>
      <sheetName val="Main"/>
      <sheetName val="공정계획(내부계획25%,내부w.f)"/>
      <sheetName val="h-013211-2"/>
      <sheetName val="일위대가표"/>
      <sheetName val="CAT_5"/>
      <sheetName val="BATCH"/>
      <sheetName val="단가"/>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Gia vat tu"/>
      <sheetName val="Sheet1"/>
      <sheetName val="수지표"/>
      <sheetName val="셀명"/>
      <sheetName val="PipWT"/>
      <sheetName val="inter"/>
      <sheetName val="PIPE"/>
      <sheetName val="FLANGE"/>
      <sheetName val="VALVE"/>
      <sheetName val="cal"/>
      <sheetName val="Piping Design Data"/>
      <sheetName val="2-1. 경관조명 내역총괄표"/>
      <sheetName val="뜃맟뭁돽띿맟_-BLDG"/>
      <sheetName val="원가계산"/>
      <sheetName val="재료비"/>
      <sheetName val="Currencies"/>
      <sheetName val="Price Summary Sheet (Final BQ)"/>
      <sheetName val="EQT-ESTN"/>
      <sheetName val="Chi tiet"/>
      <sheetName val="PDS U-1400"/>
      <sheetName val="PROGRESS"/>
      <sheetName val="장비종합부표"/>
      <sheetName val="집계표_식재"/>
      <sheetName val="부표"/>
      <sheetName val="내역서"/>
      <sheetName val="경비"/>
      <sheetName val="Summary"/>
      <sheetName val="AREA"/>
      <sheetName val="Sheet5"/>
      <sheetName val="D"/>
      <sheetName val="Report"/>
      <sheetName val="관련부서"/>
      <sheetName val="추가예산"/>
      <sheetName val="갑지(추정)"/>
      <sheetName val="공통(20-91)"/>
      <sheetName val="DATE"/>
      <sheetName val="Spec1"/>
      <sheetName val="8"/>
      <sheetName val="10"/>
      <sheetName val="12"/>
      <sheetName val="9"/>
      <sheetName val="11"/>
      <sheetName val="2"/>
      <sheetName val="AA"/>
      <sheetName val="도급"/>
      <sheetName val="도면자료제출일정"/>
      <sheetName val="MB(LAB_No.2)"/>
      <sheetName val="개산공사비"/>
      <sheetName val="견적기준"/>
      <sheetName val="노임이"/>
      <sheetName val="공사_산출"/>
      <sheetName val="산출내역"/>
      <sheetName val="준공조서갑지"/>
      <sheetName val="PSV2701F"/>
      <sheetName val="costing_CV"/>
      <sheetName val="Chiet tinh dz35"/>
      <sheetName val="Chiet tinh dz22"/>
      <sheetName val="CT Thang Mo"/>
      <sheetName val="CT  PL"/>
      <sheetName val="MTP"/>
      <sheetName val="MTP1"/>
      <sheetName val="공사비 내역 (가)"/>
      <sheetName val="PBS"/>
      <sheetName val="편성절차"/>
      <sheetName val="AILC004"/>
      <sheetName val="SUBCON"/>
      <sheetName val="설계"/>
      <sheetName val="TOT-SUM"/>
      <sheetName val="cement"/>
      <sheetName val="예총"/>
      <sheetName val="UNIT PRICES"/>
      <sheetName val="주관사업"/>
      <sheetName val="기자재집계"/>
      <sheetName val="2002년12월"/>
      <sheetName val="DELIVERIES"/>
      <sheetName val="참고자료"/>
      <sheetName val="見積条件入力画面"/>
      <sheetName val="性能取り纏め"/>
      <sheetName val="Variations"/>
      <sheetName val="단중표-ST"/>
      <sheetName val="cable-data"/>
      <sheetName val="Pile"/>
      <sheetName val="SS2"/>
      <sheetName val="TRANSFER"/>
      <sheetName val="견적대비표"/>
      <sheetName val="토공개요"/>
      <sheetName val="실행내역"/>
      <sheetName val="name"/>
      <sheetName val="BQMPALOC"/>
      <sheetName val="설계명세서"/>
      <sheetName val="품셈표"/>
      <sheetName val="設計条件"/>
      <sheetName val="일위대가목차"/>
      <sheetName val="노임단가"/>
      <sheetName val="전기"/>
      <sheetName val="BASE DE PERSONAL"/>
      <sheetName val="Facturación A"/>
      <sheetName val="TABLAS"/>
      <sheetName val="RES"/>
      <sheetName val="SILICATE"/>
      <sheetName val="CODE"/>
      <sheetName val="Precall-new"/>
      <sheetName val="TIE-INS"/>
      <sheetName val="A01"/>
      <sheetName val="A11"/>
      <sheetName val="A16"/>
      <sheetName val="A02"/>
      <sheetName val="A03"/>
      <sheetName val="A04"/>
      <sheetName val="A05"/>
      <sheetName val="A06"/>
      <sheetName val="A07"/>
      <sheetName val="A08a"/>
      <sheetName val="A08b"/>
      <sheetName val="CE-ORG"/>
      <sheetName val="laroux"/>
      <sheetName val="Segment"/>
      <sheetName val="Q5434 EQ LIST"/>
      <sheetName val="Pump"/>
      <sheetName val="잡비계산"/>
      <sheetName val="집계표(OPTION)"/>
      <sheetName val="M"/>
      <sheetName val="MEPS Structural Steel Index 비교"/>
      <sheetName val="MEPS CS Index 비교"/>
      <sheetName val="98수지배부(수정)"/>
      <sheetName val="총괄표"/>
      <sheetName val="실행철강하도"/>
      <sheetName val="AU"/>
      <sheetName val="wp DESCRIPTION"/>
      <sheetName val="Civil Boq"/>
      <sheetName val="_REF"/>
      <sheetName val="수주추정"/>
      <sheetName val="C3"/>
      <sheetName val="마감집계(창고)"/>
      <sheetName val="도장면적"/>
      <sheetName val="마감산근(창고)"/>
      <sheetName val="자금운영"/>
      <sheetName val="골조시행"/>
      <sheetName val="명세서"/>
      <sheetName val="실행내역서 "/>
      <sheetName val="XLR_NoRangeSheet"/>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CONSTANTES"/>
      <sheetName val="Weights"/>
      <sheetName val="대창(함평)"/>
      <sheetName val="대창(장성)"/>
      <sheetName val="경비집계"/>
      <sheetName val="ESTI."/>
      <sheetName val="DI-ESTI"/>
      <sheetName val="96.12"/>
      <sheetName val="영업소실적"/>
      <sheetName val="3514-HV-0201"/>
      <sheetName val="PROJECT"/>
      <sheetName val="eq_data"/>
      <sheetName val="COA-17"/>
      <sheetName val="C-18"/>
      <sheetName val="당진1,2호기전선관설치및접지4차공사내역서-을지"/>
      <sheetName val="hGH정제"/>
      <sheetName val="POWER"/>
      <sheetName val="설명서 "/>
      <sheetName val="토목"/>
      <sheetName val="Data"/>
      <sheetName val="15100"/>
      <sheetName val="BM"/>
      <sheetName val="MEXICO-C"/>
      <sheetName val="Total"/>
      <sheetName val="9-1차이내역"/>
      <sheetName val="Questions to Vendor"/>
      <sheetName val="costing_Misc"/>
      <sheetName val="거래처계좌"/>
      <sheetName val="대비표"/>
      <sheetName val="자재단가조사표-수목"/>
      <sheetName val="건축명"/>
      <sheetName val="기계명"/>
      <sheetName val="전기명"/>
      <sheetName val="토목명"/>
      <sheetName val="차액보증"/>
      <sheetName val="H_param"/>
      <sheetName val="상반기손익차2총괄"/>
      <sheetName val="Civil"/>
      <sheetName val="DB@Acess"/>
      <sheetName val="INDIRECTS"/>
      <sheetName val="Project Details"/>
      <sheetName val="steel data sheet"/>
      <sheetName val="CTEMCOST"/>
      <sheetName val="2. Project Orgarnization(Site)"/>
      <sheetName val="__-BLDG"/>
      <sheetName val="FAB별"/>
      <sheetName val="부서코드표"/>
      <sheetName val="각계정원장"/>
      <sheetName val="간접비차이_PJT"/>
      <sheetName val="자바라1"/>
      <sheetName val="1100-1200-1300-1910-2140-LEV 2"/>
      <sheetName val="X17-TOTAL"/>
      <sheetName val="견"/>
      <sheetName val="Det_IH"/>
      <sheetName val="요약배부"/>
      <sheetName val="table"/>
      <sheetName val="P2-Project Data"/>
      <sheetName val="Utility and Fire flange"/>
      <sheetName val="Quantity"/>
      <sheetName val="COST-TZ"/>
      <sheetName val="Katsayılar"/>
      <sheetName val="지수"/>
      <sheetName val="INVOICE_CERT EIV'S"/>
      <sheetName val="w't_table"/>
      <sheetName val="wp_DESCRIPTION"/>
      <sheetName val="할증_"/>
      <sheetName val="INVOICE_CERT_EIV'S"/>
      <sheetName val="PI"/>
      <sheetName val="자재코드"/>
      <sheetName val="기초입력"/>
      <sheetName val="출금실적"/>
      <sheetName val="5.) Time Delays"/>
      <sheetName val="Final(1)summary"/>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Civil_Boq"/>
      <sheetName val="공사비_내역_(가)"/>
      <sheetName val="Fax"/>
      <sheetName val="TENDER PROG."/>
      <sheetName val="비주거용"/>
      <sheetName val="Summary Sheets"/>
      <sheetName val="Status"/>
      <sheetName val="cover"/>
      <sheetName val="Testing"/>
      <sheetName val="입력"/>
      <sheetName val="구조물철거타공정이월"/>
      <sheetName val="상계견적"/>
      <sheetName val="M-EQPT-Z"/>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A-12"/>
      <sheetName val="MAN-Sch"/>
      <sheetName val="RING WALL"/>
      <sheetName val="Macro"/>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기기리스트"/>
      <sheetName val="정부노임단가"/>
      <sheetName val="데이타"/>
      <sheetName val="식재인부"/>
      <sheetName val="PipeLines"/>
      <sheetName val="pvc vent"/>
      <sheetName val="공사비 내역 _가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refreshError="1"/>
      <sheetData sheetId="327" refreshError="1"/>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FA3FE-F965-4E1F-87B9-5CF5F4B185FF}">
  <sheetPr>
    <tabColor rgb="FFFFFF00"/>
  </sheetPr>
  <dimension ref="A1:R8001"/>
  <sheetViews>
    <sheetView view="pageBreakPreview" zoomScaleNormal="100" workbookViewId="0">
      <selection activeCell="N4" sqref="N4"/>
    </sheetView>
  </sheetViews>
  <sheetFormatPr defaultRowHeight="12.5"/>
  <cols>
    <col min="1" max="1" width="5.453125" style="553" bestFit="1" customWidth="1"/>
    <col min="2" max="2" width="8.54296875" style="556" bestFit="1" customWidth="1"/>
    <col min="3" max="3" width="10.453125" style="556" customWidth="1"/>
    <col min="4" max="4" width="10.7265625" style="556" customWidth="1"/>
    <col min="5" max="5" width="4.90625" style="556" bestFit="1" customWidth="1"/>
    <col min="6" max="6" width="40.6328125" style="557" customWidth="1"/>
    <col min="7" max="7" width="5.7265625" style="556" bestFit="1" customWidth="1"/>
    <col min="8" max="10" width="15.6328125" style="553" customWidth="1"/>
    <col min="11" max="11" width="11.81640625" style="556" bestFit="1" customWidth="1"/>
    <col min="12" max="12" width="11.453125" style="556" bestFit="1" customWidth="1"/>
    <col min="13" max="14" width="40.6328125" style="557" customWidth="1"/>
    <col min="16" max="16384" width="8.7265625" style="545"/>
  </cols>
  <sheetData>
    <row r="1" spans="1:18" ht="14.5">
      <c r="A1" s="560" t="s">
        <v>1725</v>
      </c>
      <c r="B1" s="561" t="s">
        <v>1726</v>
      </c>
      <c r="C1" s="561" t="s">
        <v>6459</v>
      </c>
      <c r="D1" s="561" t="s">
        <v>6460</v>
      </c>
      <c r="E1" s="561" t="s">
        <v>0</v>
      </c>
      <c r="F1" s="560" t="s">
        <v>1727</v>
      </c>
      <c r="G1" s="561" t="s">
        <v>1</v>
      </c>
      <c r="H1" s="560" t="s">
        <v>1728</v>
      </c>
      <c r="I1" s="560" t="s">
        <v>1729</v>
      </c>
      <c r="J1" s="560" t="s">
        <v>1730</v>
      </c>
      <c r="K1" s="561" t="s">
        <v>1731</v>
      </c>
      <c r="L1" s="561" t="s">
        <v>1732</v>
      </c>
      <c r="M1" s="560" t="s">
        <v>1733</v>
      </c>
      <c r="N1" s="560" t="s">
        <v>1734</v>
      </c>
      <c r="O1" s="560">
        <v>1</v>
      </c>
      <c r="P1" s="544"/>
      <c r="Q1" s="544"/>
      <c r="R1" s="544"/>
    </row>
    <row r="2" spans="1:18" ht="29">
      <c r="A2" s="551">
        <v>1</v>
      </c>
      <c r="B2" s="555" t="s">
        <v>1735</v>
      </c>
      <c r="C2" s="555" t="s">
        <v>36</v>
      </c>
      <c r="D2" s="555" t="s">
        <v>36</v>
      </c>
      <c r="E2" s="555" t="s">
        <v>36</v>
      </c>
      <c r="F2" s="551" t="s">
        <v>1736</v>
      </c>
      <c r="G2" s="555" t="s">
        <v>36</v>
      </c>
      <c r="H2" s="551"/>
      <c r="I2" s="551"/>
      <c r="J2" s="552">
        <v>86481900</v>
      </c>
      <c r="K2" s="555"/>
      <c r="L2" s="555"/>
      <c r="M2" s="551"/>
      <c r="N2" s="551"/>
      <c r="O2" s="551"/>
      <c r="P2" s="546"/>
      <c r="Q2" s="546"/>
      <c r="R2" s="546"/>
    </row>
    <row r="3" spans="1:18" ht="29">
      <c r="A3" s="551">
        <v>2</v>
      </c>
      <c r="B3" s="555" t="s">
        <v>1735</v>
      </c>
      <c r="C3" s="555" t="s">
        <v>36</v>
      </c>
      <c r="D3" s="555" t="s">
        <v>36</v>
      </c>
      <c r="E3" s="555" t="s">
        <v>36</v>
      </c>
      <c r="F3" s="551" t="s">
        <v>1737</v>
      </c>
      <c r="G3" s="555" t="s">
        <v>36</v>
      </c>
      <c r="H3" s="551"/>
      <c r="I3" s="551"/>
      <c r="J3" s="552">
        <v>59403250</v>
      </c>
      <c r="K3" s="555"/>
      <c r="L3" s="555"/>
      <c r="M3" s="551"/>
      <c r="N3" s="551"/>
      <c r="O3" s="551"/>
    </row>
    <row r="4" spans="1:18">
      <c r="B4" s="556" t="s">
        <v>1735</v>
      </c>
      <c r="C4" s="556" t="s">
        <v>36</v>
      </c>
      <c r="D4" s="556" t="s">
        <v>36</v>
      </c>
      <c r="E4" s="556" t="s">
        <v>5</v>
      </c>
      <c r="F4" s="557" t="s">
        <v>1737</v>
      </c>
      <c r="G4" s="556" t="s">
        <v>1738</v>
      </c>
      <c r="H4" s="553">
        <v>1</v>
      </c>
      <c r="I4" s="554">
        <v>59403250</v>
      </c>
      <c r="J4" s="554">
        <v>59403250</v>
      </c>
      <c r="K4" s="556" t="s">
        <v>5</v>
      </c>
      <c r="L4" s="556" t="s">
        <v>1739</v>
      </c>
      <c r="M4" s="557" t="s">
        <v>1737</v>
      </c>
    </row>
    <row r="6" spans="1:18" ht="29">
      <c r="A6" s="551">
        <v>2</v>
      </c>
      <c r="B6" s="555" t="s">
        <v>1735</v>
      </c>
      <c r="C6" s="555" t="s">
        <v>36</v>
      </c>
      <c r="D6" s="555" t="s">
        <v>36</v>
      </c>
      <c r="E6" s="555" t="s">
        <v>36</v>
      </c>
      <c r="F6" s="551" t="s">
        <v>1742</v>
      </c>
      <c r="G6" s="555" t="s">
        <v>36</v>
      </c>
      <c r="H6" s="551"/>
      <c r="I6" s="551"/>
      <c r="J6" s="552">
        <v>27078650</v>
      </c>
      <c r="K6" s="555"/>
      <c r="L6" s="555"/>
      <c r="M6" s="551"/>
      <c r="N6" s="551"/>
      <c r="O6" s="551"/>
    </row>
    <row r="7" spans="1:18" ht="14.5">
      <c r="B7" s="556" t="s">
        <v>1735</v>
      </c>
      <c r="C7" s="556" t="s">
        <v>36</v>
      </c>
      <c r="D7" s="556" t="s">
        <v>36</v>
      </c>
      <c r="E7" s="556" t="s">
        <v>6</v>
      </c>
      <c r="F7" s="557" t="s">
        <v>1740</v>
      </c>
      <c r="G7" s="556" t="s">
        <v>1738</v>
      </c>
      <c r="H7" s="553">
        <v>1</v>
      </c>
      <c r="I7" s="554">
        <v>27078650</v>
      </c>
      <c r="J7" s="554">
        <v>27078650</v>
      </c>
      <c r="K7" s="556" t="s">
        <v>5</v>
      </c>
      <c r="L7" s="556" t="s">
        <v>1741</v>
      </c>
      <c r="M7" s="557" t="s">
        <v>1742</v>
      </c>
      <c r="P7" s="546"/>
      <c r="Q7" s="546"/>
      <c r="R7" s="546"/>
    </row>
    <row r="8" spans="1:18" ht="14.5">
      <c r="P8" s="546"/>
      <c r="Q8" s="546"/>
      <c r="R8" s="546"/>
    </row>
    <row r="9" spans="1:18" ht="14.5">
      <c r="P9" s="546"/>
      <c r="Q9" s="546"/>
      <c r="R9" s="546"/>
    </row>
    <row r="10" spans="1:18" ht="14.5">
      <c r="A10" s="551">
        <v>1</v>
      </c>
      <c r="B10" s="555" t="s">
        <v>1735</v>
      </c>
      <c r="C10" s="555" t="s">
        <v>36</v>
      </c>
      <c r="D10" s="555" t="s">
        <v>36</v>
      </c>
      <c r="E10" s="555" t="s">
        <v>36</v>
      </c>
      <c r="F10" s="551" t="s">
        <v>1743</v>
      </c>
      <c r="G10" s="555" t="s">
        <v>36</v>
      </c>
      <c r="H10" s="551"/>
      <c r="I10" s="551"/>
      <c r="J10" s="552">
        <v>70028569.760000005</v>
      </c>
      <c r="K10" s="555"/>
      <c r="L10" s="555"/>
      <c r="M10" s="551"/>
      <c r="N10" s="551"/>
      <c r="O10" s="551"/>
      <c r="P10" s="546"/>
      <c r="Q10" s="546"/>
      <c r="R10" s="546"/>
    </row>
    <row r="11" spans="1:18" ht="14.5">
      <c r="A11" s="551">
        <v>2</v>
      </c>
      <c r="B11" s="555" t="s">
        <v>1735</v>
      </c>
      <c r="C11" s="555" t="s">
        <v>36</v>
      </c>
      <c r="D11" s="555" t="s">
        <v>36</v>
      </c>
      <c r="E11" s="555" t="s">
        <v>36</v>
      </c>
      <c r="F11" s="551" t="s">
        <v>18</v>
      </c>
      <c r="G11" s="555" t="s">
        <v>36</v>
      </c>
      <c r="H11" s="551"/>
      <c r="I11" s="551"/>
      <c r="J11" s="552">
        <v>3775737.32</v>
      </c>
      <c r="K11" s="555"/>
      <c r="L11" s="555"/>
      <c r="M11" s="551"/>
      <c r="N11" s="551"/>
      <c r="O11" s="551"/>
    </row>
    <row r="12" spans="1:18" ht="14.5">
      <c r="A12" s="551">
        <v>3</v>
      </c>
      <c r="B12" s="555" t="s">
        <v>1735</v>
      </c>
      <c r="C12" s="555" t="s">
        <v>36</v>
      </c>
      <c r="D12" s="555" t="s">
        <v>36</v>
      </c>
      <c r="E12" s="555" t="s">
        <v>36</v>
      </c>
      <c r="F12" s="551" t="s">
        <v>217</v>
      </c>
      <c r="G12" s="555" t="s">
        <v>36</v>
      </c>
      <c r="H12" s="551"/>
      <c r="I12" s="551"/>
      <c r="J12" s="552">
        <v>2267389.27</v>
      </c>
      <c r="K12" s="555"/>
      <c r="L12" s="555"/>
      <c r="M12" s="551"/>
      <c r="N12" s="551"/>
      <c r="O12" s="551"/>
    </row>
    <row r="13" spans="1:18" ht="43.5">
      <c r="A13" s="551">
        <v>4</v>
      </c>
      <c r="B13" s="555" t="s">
        <v>1735</v>
      </c>
      <c r="C13" s="555" t="s">
        <v>36</v>
      </c>
      <c r="D13" s="555" t="s">
        <v>36</v>
      </c>
      <c r="E13" s="555" t="s">
        <v>36</v>
      </c>
      <c r="F13" s="551" t="s">
        <v>195</v>
      </c>
      <c r="G13" s="555" t="s">
        <v>36</v>
      </c>
      <c r="H13" s="551"/>
      <c r="I13" s="551"/>
      <c r="J13" s="552">
        <v>224304.85</v>
      </c>
      <c r="K13" s="555"/>
      <c r="L13" s="555"/>
      <c r="M13" s="551"/>
      <c r="N13" s="551"/>
      <c r="O13" s="551"/>
    </row>
    <row r="14" spans="1:18">
      <c r="B14" s="556" t="s">
        <v>1735</v>
      </c>
      <c r="C14" s="556" t="s">
        <v>36</v>
      </c>
      <c r="D14" s="556" t="s">
        <v>1744</v>
      </c>
      <c r="E14" s="556" t="s">
        <v>5</v>
      </c>
      <c r="F14" s="557" t="s">
        <v>196</v>
      </c>
      <c r="G14" s="556" t="s">
        <v>197</v>
      </c>
      <c r="H14" s="553">
        <v>66</v>
      </c>
      <c r="I14" s="553">
        <v>582.61</v>
      </c>
      <c r="J14" s="554">
        <v>38452.26</v>
      </c>
      <c r="K14" s="556" t="s">
        <v>7</v>
      </c>
      <c r="L14" s="556" t="s">
        <v>1745</v>
      </c>
      <c r="M14" s="557" t="s">
        <v>1746</v>
      </c>
      <c r="O14" s="545" t="str">
        <f>+_xlfn.CONCAT(B14,"-",E14)</f>
        <v>B1/03/01-A</v>
      </c>
    </row>
    <row r="15" spans="1:18">
      <c r="B15" s="556" t="s">
        <v>1735</v>
      </c>
      <c r="C15" s="556" t="s">
        <v>36</v>
      </c>
      <c r="D15" s="556" t="s">
        <v>1744</v>
      </c>
      <c r="E15" s="556" t="s">
        <v>6</v>
      </c>
      <c r="F15" s="557" t="s">
        <v>1747</v>
      </c>
      <c r="G15" s="556" t="s">
        <v>197</v>
      </c>
      <c r="H15" s="553">
        <v>52</v>
      </c>
      <c r="I15" s="553">
        <v>582.61</v>
      </c>
      <c r="J15" s="554">
        <v>30295.72</v>
      </c>
      <c r="K15" s="556" t="s">
        <v>7</v>
      </c>
      <c r="L15" s="556" t="s">
        <v>1745</v>
      </c>
      <c r="M15" s="557" t="s">
        <v>1746</v>
      </c>
      <c r="O15" s="545" t="str">
        <f t="shared" ref="O15:O18" si="0">+_xlfn.CONCAT(B15,"-",E15)</f>
        <v>B1/03/01-B</v>
      </c>
    </row>
    <row r="16" spans="1:18">
      <c r="B16" s="556" t="s">
        <v>1735</v>
      </c>
      <c r="C16" s="556" t="s">
        <v>36</v>
      </c>
      <c r="D16" s="556" t="s">
        <v>1744</v>
      </c>
      <c r="E16" s="556" t="s">
        <v>7</v>
      </c>
      <c r="F16" s="557" t="s">
        <v>198</v>
      </c>
      <c r="G16" s="556" t="s">
        <v>197</v>
      </c>
      <c r="H16" s="553">
        <v>3</v>
      </c>
      <c r="I16" s="553">
        <v>582.61</v>
      </c>
      <c r="J16" s="554">
        <v>1747.83</v>
      </c>
      <c r="K16" s="556" t="s">
        <v>7</v>
      </c>
      <c r="L16" s="556" t="s">
        <v>1745</v>
      </c>
      <c r="M16" s="557" t="s">
        <v>1746</v>
      </c>
      <c r="O16" s="545" t="str">
        <f t="shared" si="0"/>
        <v>B1/03/01-C</v>
      </c>
    </row>
    <row r="17" spans="1:18" ht="14.5">
      <c r="B17" s="556" t="s">
        <v>1735</v>
      </c>
      <c r="C17" s="556" t="s">
        <v>36</v>
      </c>
      <c r="D17" s="556" t="s">
        <v>1744</v>
      </c>
      <c r="E17" s="556" t="s">
        <v>8</v>
      </c>
      <c r="F17" s="557" t="s">
        <v>199</v>
      </c>
      <c r="G17" s="556" t="s">
        <v>197</v>
      </c>
      <c r="H17" s="553">
        <v>11</v>
      </c>
      <c r="I17" s="553">
        <v>582.61</v>
      </c>
      <c r="J17" s="554">
        <v>6408.71</v>
      </c>
      <c r="K17" s="556" t="s">
        <v>7</v>
      </c>
      <c r="L17" s="556" t="s">
        <v>1745</v>
      </c>
      <c r="M17" s="557" t="s">
        <v>1746</v>
      </c>
      <c r="O17" s="545" t="str">
        <f t="shared" si="0"/>
        <v>B1/03/01-D</v>
      </c>
      <c r="P17" s="546"/>
      <c r="Q17" s="546"/>
      <c r="R17" s="546"/>
    </row>
    <row r="18" spans="1:18">
      <c r="B18" s="556" t="s">
        <v>1735</v>
      </c>
      <c r="C18" s="556" t="s">
        <v>36</v>
      </c>
      <c r="D18" s="556" t="s">
        <v>1744</v>
      </c>
      <c r="E18" s="556" t="s">
        <v>10</v>
      </c>
      <c r="F18" s="557" t="s">
        <v>200</v>
      </c>
      <c r="G18" s="556" t="s">
        <v>197</v>
      </c>
      <c r="H18" s="553">
        <v>253</v>
      </c>
      <c r="I18" s="553">
        <v>582.61</v>
      </c>
      <c r="J18" s="554">
        <v>147400.32999999999</v>
      </c>
      <c r="K18" s="556" t="s">
        <v>7</v>
      </c>
      <c r="L18" s="556" t="s">
        <v>1745</v>
      </c>
      <c r="M18" s="557" t="s">
        <v>1746</v>
      </c>
      <c r="O18" s="545" t="str">
        <f t="shared" si="0"/>
        <v>B1/03/01-E</v>
      </c>
    </row>
    <row r="20" spans="1:18" ht="43.5">
      <c r="A20" s="551">
        <v>4</v>
      </c>
      <c r="B20" s="555" t="s">
        <v>1735</v>
      </c>
      <c r="C20" s="555" t="s">
        <v>36</v>
      </c>
      <c r="D20" s="555" t="s">
        <v>36</v>
      </c>
      <c r="E20" s="555" t="s">
        <v>36</v>
      </c>
      <c r="F20" s="551" t="s">
        <v>201</v>
      </c>
      <c r="G20" s="555" t="s">
        <v>36</v>
      </c>
      <c r="H20" s="551"/>
      <c r="I20" s="551"/>
      <c r="J20" s="552">
        <v>1465961.64</v>
      </c>
      <c r="K20" s="555"/>
      <c r="L20" s="555"/>
      <c r="M20" s="551"/>
      <c r="N20" s="551"/>
      <c r="O20" s="551"/>
    </row>
    <row r="21" spans="1:18" ht="25">
      <c r="B21" s="556" t="s">
        <v>1735</v>
      </c>
      <c r="C21" s="556" t="s">
        <v>36</v>
      </c>
      <c r="D21" s="556" t="s">
        <v>1744</v>
      </c>
      <c r="E21" s="556" t="s">
        <v>11</v>
      </c>
      <c r="F21" s="557" t="s">
        <v>196</v>
      </c>
      <c r="G21" s="556" t="s">
        <v>197</v>
      </c>
      <c r="H21" s="553">
        <v>232</v>
      </c>
      <c r="I21" s="553">
        <v>840.67</v>
      </c>
      <c r="J21" s="554">
        <v>195035.44</v>
      </c>
      <c r="K21" s="556" t="s">
        <v>7</v>
      </c>
      <c r="L21" s="556" t="s">
        <v>1748</v>
      </c>
      <c r="M21" s="557" t="s">
        <v>1749</v>
      </c>
      <c r="O21" s="545" t="str">
        <f t="shared" ref="O21:O28" si="1">+_xlfn.CONCAT(B21,"-",E21)</f>
        <v>B1/03/01-F</v>
      </c>
    </row>
    <row r="22" spans="1:18" ht="25">
      <c r="B22" s="556" t="s">
        <v>1735</v>
      </c>
      <c r="C22" s="556" t="s">
        <v>36</v>
      </c>
      <c r="D22" s="556" t="s">
        <v>1744</v>
      </c>
      <c r="E22" s="556" t="s">
        <v>27</v>
      </c>
      <c r="F22" s="557" t="s">
        <v>1747</v>
      </c>
      <c r="G22" s="556" t="s">
        <v>197</v>
      </c>
      <c r="H22" s="553">
        <v>232</v>
      </c>
      <c r="I22" s="553">
        <v>840.67</v>
      </c>
      <c r="J22" s="554">
        <v>195035.44</v>
      </c>
      <c r="K22" s="556" t="s">
        <v>7</v>
      </c>
      <c r="L22" s="556" t="s">
        <v>1748</v>
      </c>
      <c r="M22" s="557" t="s">
        <v>1749</v>
      </c>
      <c r="O22" s="545" t="str">
        <f t="shared" si="1"/>
        <v>B1/03/01-G</v>
      </c>
    </row>
    <row r="23" spans="1:18" ht="25">
      <c r="B23" s="556" t="s">
        <v>1735</v>
      </c>
      <c r="C23" s="556" t="s">
        <v>36</v>
      </c>
      <c r="D23" s="556" t="s">
        <v>1744</v>
      </c>
      <c r="E23" s="556" t="s">
        <v>28</v>
      </c>
      <c r="F23" s="557" t="s">
        <v>198</v>
      </c>
      <c r="G23" s="556" t="s">
        <v>197</v>
      </c>
      <c r="H23" s="553">
        <v>8</v>
      </c>
      <c r="I23" s="553">
        <v>776.53</v>
      </c>
      <c r="J23" s="554">
        <v>6212.24</v>
      </c>
      <c r="K23" s="556" t="s">
        <v>7</v>
      </c>
      <c r="L23" s="556" t="s">
        <v>1750</v>
      </c>
      <c r="M23" s="557" t="s">
        <v>1751</v>
      </c>
      <c r="O23" s="545" t="str">
        <f t="shared" si="1"/>
        <v>B1/03/01-H</v>
      </c>
    </row>
    <row r="24" spans="1:18" ht="25">
      <c r="B24" s="556" t="s">
        <v>1735</v>
      </c>
      <c r="C24" s="556" t="s">
        <v>36</v>
      </c>
      <c r="D24" s="556" t="s">
        <v>1744</v>
      </c>
      <c r="E24" s="556" t="s">
        <v>33</v>
      </c>
      <c r="F24" s="557" t="s">
        <v>202</v>
      </c>
      <c r="G24" s="556" t="s">
        <v>197</v>
      </c>
      <c r="H24" s="553">
        <v>20</v>
      </c>
      <c r="I24" s="554">
        <v>1080.94</v>
      </c>
      <c r="J24" s="554">
        <v>21618.799999999999</v>
      </c>
      <c r="K24" s="556" t="s">
        <v>7</v>
      </c>
      <c r="L24" s="556" t="s">
        <v>1752</v>
      </c>
      <c r="M24" s="557" t="s">
        <v>1753</v>
      </c>
      <c r="O24" s="545" t="str">
        <f t="shared" si="1"/>
        <v>B1/03/01-J</v>
      </c>
    </row>
    <row r="25" spans="1:18" ht="25">
      <c r="B25" s="556" t="s">
        <v>1735</v>
      </c>
      <c r="C25" s="556" t="s">
        <v>36</v>
      </c>
      <c r="D25" s="556" t="s">
        <v>1744</v>
      </c>
      <c r="E25" s="556" t="s">
        <v>34</v>
      </c>
      <c r="F25" s="557" t="s">
        <v>199</v>
      </c>
      <c r="G25" s="556" t="s">
        <v>197</v>
      </c>
      <c r="H25" s="553">
        <v>68</v>
      </c>
      <c r="I25" s="554">
        <v>1725.2</v>
      </c>
      <c r="J25" s="554">
        <v>117313.60000000001</v>
      </c>
      <c r="K25" s="556" t="s">
        <v>7</v>
      </c>
      <c r="L25" s="556" t="s">
        <v>1754</v>
      </c>
      <c r="M25" s="557" t="s">
        <v>1755</v>
      </c>
      <c r="O25" s="545" t="str">
        <f t="shared" si="1"/>
        <v>B1/03/01-K</v>
      </c>
    </row>
    <row r="26" spans="1:18" ht="25">
      <c r="B26" s="556" t="s">
        <v>1735</v>
      </c>
      <c r="C26" s="556" t="s">
        <v>36</v>
      </c>
      <c r="D26" s="556" t="s">
        <v>1744</v>
      </c>
      <c r="E26" s="556" t="s">
        <v>39</v>
      </c>
      <c r="F26" s="557" t="s">
        <v>200</v>
      </c>
      <c r="G26" s="556" t="s">
        <v>197</v>
      </c>
      <c r="H26" s="553">
        <v>772</v>
      </c>
      <c r="I26" s="553">
        <v>920.81</v>
      </c>
      <c r="J26" s="554">
        <v>710865.32</v>
      </c>
      <c r="K26" s="556" t="s">
        <v>7</v>
      </c>
      <c r="L26" s="556" t="s">
        <v>1756</v>
      </c>
      <c r="M26" s="557" t="s">
        <v>1757</v>
      </c>
      <c r="O26" s="545" t="str">
        <f t="shared" si="1"/>
        <v>B1/03/01-L</v>
      </c>
    </row>
    <row r="27" spans="1:18" ht="25">
      <c r="B27" s="556" t="s">
        <v>1735</v>
      </c>
      <c r="C27" s="556" t="s">
        <v>36</v>
      </c>
      <c r="D27" s="556" t="s">
        <v>1744</v>
      </c>
      <c r="E27" s="556" t="s">
        <v>38</v>
      </c>
      <c r="F27" s="557" t="s">
        <v>203</v>
      </c>
      <c r="G27" s="556" t="s">
        <v>197</v>
      </c>
      <c r="H27" s="553">
        <v>147</v>
      </c>
      <c r="I27" s="554">
        <v>1221.56</v>
      </c>
      <c r="J27" s="554">
        <v>179569.32</v>
      </c>
      <c r="K27" s="556" t="s">
        <v>7</v>
      </c>
      <c r="L27" s="556" t="s">
        <v>1758</v>
      </c>
      <c r="M27" s="557" t="s">
        <v>1759</v>
      </c>
      <c r="O27" s="545" t="str">
        <f t="shared" si="1"/>
        <v>B1/03/01-M</v>
      </c>
    </row>
    <row r="28" spans="1:18" ht="25">
      <c r="B28" s="556" t="s">
        <v>1735</v>
      </c>
      <c r="C28" s="556" t="s">
        <v>36</v>
      </c>
      <c r="D28" s="556" t="s">
        <v>1744</v>
      </c>
      <c r="E28" s="556" t="s">
        <v>204</v>
      </c>
      <c r="F28" s="557" t="s">
        <v>205</v>
      </c>
      <c r="G28" s="556" t="s">
        <v>197</v>
      </c>
      <c r="H28" s="553">
        <v>33</v>
      </c>
      <c r="I28" s="554">
        <v>1221.56</v>
      </c>
      <c r="J28" s="554">
        <v>40311.480000000003</v>
      </c>
      <c r="K28" s="556" t="s">
        <v>7</v>
      </c>
      <c r="L28" s="556" t="s">
        <v>1758</v>
      </c>
      <c r="M28" s="557" t="s">
        <v>1759</v>
      </c>
      <c r="O28" s="545" t="str">
        <f t="shared" si="1"/>
        <v>B1/03/01-N</v>
      </c>
      <c r="P28" s="546"/>
      <c r="Q28" s="546"/>
      <c r="R28" s="546"/>
    </row>
    <row r="31" spans="1:18" ht="43.5">
      <c r="A31" s="551">
        <v>4</v>
      </c>
      <c r="B31" s="555" t="s">
        <v>1760</v>
      </c>
      <c r="C31" s="555" t="s">
        <v>36</v>
      </c>
      <c r="D31" s="555" t="s">
        <v>36</v>
      </c>
      <c r="E31" s="555" t="s">
        <v>36</v>
      </c>
      <c r="F31" s="551" t="s">
        <v>201</v>
      </c>
      <c r="G31" s="555" t="s">
        <v>36</v>
      </c>
      <c r="H31" s="551"/>
      <c r="I31" s="551"/>
      <c r="J31" s="552">
        <v>577122.78</v>
      </c>
      <c r="K31" s="555"/>
      <c r="L31" s="555"/>
      <c r="M31" s="551"/>
      <c r="N31" s="551"/>
      <c r="O31" s="551"/>
    </row>
    <row r="32" spans="1:18" ht="25">
      <c r="B32" s="556" t="s">
        <v>1760</v>
      </c>
      <c r="C32" s="556" t="s">
        <v>36</v>
      </c>
      <c r="D32" s="556" t="s">
        <v>1744</v>
      </c>
      <c r="E32" s="556" t="s">
        <v>6</v>
      </c>
      <c r="F32" s="557" t="s">
        <v>207</v>
      </c>
      <c r="G32" s="556" t="s">
        <v>197</v>
      </c>
      <c r="H32" s="553">
        <v>71</v>
      </c>
      <c r="I32" s="554">
        <v>1587.82</v>
      </c>
      <c r="J32" s="554">
        <v>112735.22</v>
      </c>
      <c r="K32" s="556" t="s">
        <v>7</v>
      </c>
      <c r="L32" s="556" t="s">
        <v>1761</v>
      </c>
      <c r="M32" s="557" t="s">
        <v>1762</v>
      </c>
      <c r="O32" s="545" t="str">
        <f t="shared" ref="O32:O37" si="2">+_xlfn.CONCAT(B32,"-",E32)</f>
        <v>B1/03/02-B</v>
      </c>
    </row>
    <row r="33" spans="1:18" ht="25">
      <c r="B33" s="556" t="s">
        <v>1760</v>
      </c>
      <c r="C33" s="556" t="s">
        <v>36</v>
      </c>
      <c r="D33" s="556" t="s">
        <v>1744</v>
      </c>
      <c r="E33" s="556" t="s">
        <v>7</v>
      </c>
      <c r="F33" s="557" t="s">
        <v>208</v>
      </c>
      <c r="G33" s="556" t="s">
        <v>197</v>
      </c>
      <c r="H33" s="553">
        <v>98</v>
      </c>
      <c r="I33" s="554">
        <v>1080.94</v>
      </c>
      <c r="J33" s="554">
        <v>105932.12</v>
      </c>
      <c r="K33" s="556" t="s">
        <v>7</v>
      </c>
      <c r="L33" s="556" t="s">
        <v>1752</v>
      </c>
      <c r="M33" s="557" t="s">
        <v>1753</v>
      </c>
      <c r="O33" s="545" t="str">
        <f t="shared" si="2"/>
        <v>B1/03/02-C</v>
      </c>
    </row>
    <row r="34" spans="1:18" ht="25">
      <c r="B34" s="556" t="s">
        <v>1760</v>
      </c>
      <c r="C34" s="556" t="s">
        <v>36</v>
      </c>
      <c r="D34" s="556" t="s">
        <v>1744</v>
      </c>
      <c r="E34" s="556" t="s">
        <v>8</v>
      </c>
      <c r="F34" s="557" t="s">
        <v>209</v>
      </c>
      <c r="G34" s="556" t="s">
        <v>197</v>
      </c>
      <c r="H34" s="553">
        <v>116</v>
      </c>
      <c r="I34" s="554">
        <v>1587.82</v>
      </c>
      <c r="J34" s="554">
        <v>184187.12</v>
      </c>
      <c r="K34" s="556" t="s">
        <v>7</v>
      </c>
      <c r="L34" s="556" t="s">
        <v>1761</v>
      </c>
      <c r="M34" s="557" t="s">
        <v>1762</v>
      </c>
      <c r="O34" s="545" t="str">
        <f t="shared" si="2"/>
        <v>B1/03/02-D</v>
      </c>
    </row>
    <row r="35" spans="1:18" ht="25">
      <c r="B35" s="556" t="s">
        <v>1760</v>
      </c>
      <c r="C35" s="556" t="s">
        <v>36</v>
      </c>
      <c r="D35" s="556" t="s">
        <v>1744</v>
      </c>
      <c r="E35" s="556" t="s">
        <v>10</v>
      </c>
      <c r="F35" s="557" t="s">
        <v>211</v>
      </c>
      <c r="G35" s="556" t="s">
        <v>197</v>
      </c>
      <c r="H35" s="553">
        <v>20</v>
      </c>
      <c r="I35" s="554">
        <v>1080.94</v>
      </c>
      <c r="J35" s="554">
        <v>21618.799999999999</v>
      </c>
      <c r="K35" s="556" t="s">
        <v>7</v>
      </c>
      <c r="L35" s="556" t="s">
        <v>1752</v>
      </c>
      <c r="M35" s="557" t="s">
        <v>1753</v>
      </c>
      <c r="O35" s="545" t="str">
        <f t="shared" si="2"/>
        <v>B1/03/02-E</v>
      </c>
    </row>
    <row r="36" spans="1:18" ht="14.5">
      <c r="B36" s="556" t="s">
        <v>1760</v>
      </c>
      <c r="C36" s="556" t="s">
        <v>36</v>
      </c>
      <c r="D36" s="556" t="s">
        <v>1744</v>
      </c>
      <c r="E36" s="556" t="s">
        <v>11</v>
      </c>
      <c r="F36" s="557" t="s">
        <v>212</v>
      </c>
      <c r="G36" s="556" t="s">
        <v>197</v>
      </c>
      <c r="H36" s="553">
        <v>60</v>
      </c>
      <c r="I36" s="554">
        <v>2120.7399999999998</v>
      </c>
      <c r="J36" s="554">
        <v>127244.4</v>
      </c>
      <c r="K36" s="556" t="s">
        <v>7</v>
      </c>
      <c r="L36" s="556" t="s">
        <v>1763</v>
      </c>
      <c r="M36" s="557" t="s">
        <v>1764</v>
      </c>
      <c r="O36" s="545" t="str">
        <f t="shared" si="2"/>
        <v>B1/03/02-F</v>
      </c>
      <c r="P36" s="546"/>
      <c r="Q36" s="546"/>
      <c r="R36" s="546"/>
    </row>
    <row r="37" spans="1:18" ht="25">
      <c r="B37" s="556" t="s">
        <v>1760</v>
      </c>
      <c r="C37" s="556" t="s">
        <v>36</v>
      </c>
      <c r="D37" s="556" t="s">
        <v>1744</v>
      </c>
      <c r="E37" s="556" t="s">
        <v>27</v>
      </c>
      <c r="F37" s="557" t="s">
        <v>213</v>
      </c>
      <c r="G37" s="556" t="s">
        <v>197</v>
      </c>
      <c r="H37" s="553">
        <v>16</v>
      </c>
      <c r="I37" s="554">
        <v>1587.82</v>
      </c>
      <c r="J37" s="554">
        <v>25405.119999999999</v>
      </c>
      <c r="K37" s="556" t="s">
        <v>7</v>
      </c>
      <c r="L37" s="556" t="s">
        <v>1761</v>
      </c>
      <c r="M37" s="557" t="s">
        <v>1762</v>
      </c>
      <c r="O37" s="545" t="str">
        <f t="shared" si="2"/>
        <v>B1/03/02-G</v>
      </c>
    </row>
    <row r="39" spans="1:18" ht="14.5">
      <c r="A39" s="551">
        <v>3</v>
      </c>
      <c r="B39" s="555" t="s">
        <v>1760</v>
      </c>
      <c r="C39" s="555" t="s">
        <v>36</v>
      </c>
      <c r="D39" s="555" t="s">
        <v>36</v>
      </c>
      <c r="E39" s="555" t="s">
        <v>36</v>
      </c>
      <c r="F39" s="551" t="s">
        <v>214</v>
      </c>
      <c r="G39" s="555" t="s">
        <v>36</v>
      </c>
      <c r="H39" s="551"/>
      <c r="I39" s="551"/>
      <c r="J39" s="552">
        <v>1081103.32</v>
      </c>
      <c r="K39" s="555"/>
      <c r="L39" s="555"/>
      <c r="M39" s="551"/>
      <c r="N39" s="551"/>
      <c r="O39" s="551"/>
    </row>
    <row r="40" spans="1:18" ht="14.5">
      <c r="B40" s="556" t="s">
        <v>1760</v>
      </c>
      <c r="C40" s="556" t="s">
        <v>36</v>
      </c>
      <c r="D40" s="556" t="s">
        <v>1765</v>
      </c>
      <c r="E40" s="556" t="s">
        <v>28</v>
      </c>
      <c r="F40" s="557" t="s">
        <v>215</v>
      </c>
      <c r="G40" s="556" t="s">
        <v>216</v>
      </c>
      <c r="H40" s="553">
        <v>199</v>
      </c>
      <c r="I40" s="554">
        <v>5432.68</v>
      </c>
      <c r="J40" s="554">
        <v>1081103.32</v>
      </c>
      <c r="K40" s="556" t="s">
        <v>7</v>
      </c>
      <c r="L40" s="556" t="s">
        <v>1766</v>
      </c>
      <c r="M40" s="557" t="s">
        <v>215</v>
      </c>
      <c r="O40" s="545" t="str">
        <f>+_xlfn.CONCAT(B40,"-",E40)</f>
        <v>B1/03/02-H</v>
      </c>
      <c r="P40" s="546"/>
      <c r="Q40" s="546"/>
      <c r="R40" s="546"/>
    </row>
    <row r="41" spans="1:18" ht="14.5">
      <c r="P41" s="546"/>
      <c r="Q41" s="546"/>
      <c r="R41" s="546"/>
    </row>
    <row r="43" spans="1:18" ht="14.5">
      <c r="A43" s="551">
        <v>3</v>
      </c>
      <c r="B43" s="555" t="s">
        <v>1767</v>
      </c>
      <c r="C43" s="555" t="s">
        <v>36</v>
      </c>
      <c r="D43" s="555" t="s">
        <v>36</v>
      </c>
      <c r="E43" s="555" t="s">
        <v>36</v>
      </c>
      <c r="F43" s="551" t="s">
        <v>245</v>
      </c>
      <c r="G43" s="555" t="s">
        <v>36</v>
      </c>
      <c r="H43" s="551"/>
      <c r="I43" s="551"/>
      <c r="J43" s="552">
        <v>427244.73</v>
      </c>
      <c r="K43" s="555"/>
      <c r="L43" s="555"/>
      <c r="M43" s="551"/>
      <c r="N43" s="551"/>
      <c r="O43" s="551"/>
    </row>
    <row r="44" spans="1:18" ht="29">
      <c r="A44" s="551">
        <v>4</v>
      </c>
      <c r="B44" s="555" t="s">
        <v>1767</v>
      </c>
      <c r="C44" s="555" t="s">
        <v>36</v>
      </c>
      <c r="D44" s="555" t="s">
        <v>36</v>
      </c>
      <c r="E44" s="555" t="s">
        <v>36</v>
      </c>
      <c r="F44" s="551" t="s">
        <v>246</v>
      </c>
      <c r="G44" s="555" t="s">
        <v>36</v>
      </c>
      <c r="H44" s="551"/>
      <c r="I44" s="551"/>
      <c r="J44" s="552">
        <v>18846.23</v>
      </c>
      <c r="K44" s="555"/>
      <c r="L44" s="555"/>
      <c r="M44" s="551"/>
      <c r="N44" s="551"/>
      <c r="O44" s="551"/>
    </row>
    <row r="45" spans="1:18" ht="14.5">
      <c r="B45" s="556" t="s">
        <v>1767</v>
      </c>
      <c r="C45" s="556" t="s">
        <v>36</v>
      </c>
      <c r="D45" s="556" t="s">
        <v>1768</v>
      </c>
      <c r="E45" s="556" t="s">
        <v>5</v>
      </c>
      <c r="F45" s="557" t="s">
        <v>247</v>
      </c>
      <c r="G45" s="556" t="s">
        <v>220</v>
      </c>
      <c r="H45" s="553">
        <v>263</v>
      </c>
      <c r="I45" s="553">
        <v>66.31</v>
      </c>
      <c r="J45" s="554">
        <v>17439.53</v>
      </c>
      <c r="K45" s="556" t="s">
        <v>7</v>
      </c>
      <c r="L45" s="556" t="s">
        <v>1769</v>
      </c>
      <c r="M45" s="557" t="s">
        <v>1770</v>
      </c>
      <c r="O45" s="545" t="str">
        <f t="shared" ref="O45:O46" si="3">+_xlfn.CONCAT(B45,"-",E45)</f>
        <v>B1/03/03-A</v>
      </c>
      <c r="P45" s="546"/>
      <c r="Q45" s="546"/>
      <c r="R45" s="546"/>
    </row>
    <row r="46" spans="1:18">
      <c r="B46" s="556" t="s">
        <v>1767</v>
      </c>
      <c r="C46" s="556" t="s">
        <v>36</v>
      </c>
      <c r="D46" s="556" t="s">
        <v>1768</v>
      </c>
      <c r="E46" s="556" t="s">
        <v>6</v>
      </c>
      <c r="F46" s="557" t="s">
        <v>249</v>
      </c>
      <c r="G46" s="556" t="s">
        <v>179</v>
      </c>
      <c r="H46" s="553">
        <v>135</v>
      </c>
      <c r="I46" s="553">
        <v>10.42</v>
      </c>
      <c r="J46" s="554">
        <v>1406.7</v>
      </c>
      <c r="K46" s="556" t="s">
        <v>7</v>
      </c>
      <c r="L46" s="556" t="s">
        <v>1771</v>
      </c>
      <c r="M46" s="557" t="s">
        <v>249</v>
      </c>
      <c r="O46" s="545" t="str">
        <f t="shared" si="3"/>
        <v>B1/03/03-B</v>
      </c>
    </row>
    <row r="48" spans="1:18" ht="29">
      <c r="A48" s="551">
        <v>4</v>
      </c>
      <c r="B48" s="555" t="s">
        <v>1767</v>
      </c>
      <c r="C48" s="555" t="s">
        <v>36</v>
      </c>
      <c r="D48" s="555" t="s">
        <v>36</v>
      </c>
      <c r="E48" s="555" t="s">
        <v>36</v>
      </c>
      <c r="F48" s="551" t="s">
        <v>250</v>
      </c>
      <c r="G48" s="555" t="s">
        <v>36</v>
      </c>
      <c r="H48" s="551"/>
      <c r="I48" s="551"/>
      <c r="J48" s="552">
        <v>408398.5</v>
      </c>
      <c r="K48" s="555"/>
      <c r="L48" s="555"/>
      <c r="M48" s="551"/>
      <c r="N48" s="551"/>
      <c r="O48" s="551"/>
      <c r="P48" s="546"/>
      <c r="Q48" s="546"/>
      <c r="R48" s="546"/>
    </row>
    <row r="49" spans="1:18" ht="14.5">
      <c r="B49" s="556" t="s">
        <v>1767</v>
      </c>
      <c r="C49" s="556" t="s">
        <v>36</v>
      </c>
      <c r="D49" s="556" t="s">
        <v>1768</v>
      </c>
      <c r="E49" s="556" t="s">
        <v>7</v>
      </c>
      <c r="F49" s="557" t="s">
        <v>251</v>
      </c>
      <c r="G49" s="556" t="s">
        <v>220</v>
      </c>
      <c r="H49" s="558">
        <v>3650</v>
      </c>
      <c r="I49" s="553">
        <v>111.89</v>
      </c>
      <c r="J49" s="554">
        <v>408398.5</v>
      </c>
      <c r="K49" s="556" t="s">
        <v>7</v>
      </c>
      <c r="L49" s="556" t="s">
        <v>1772</v>
      </c>
      <c r="M49" s="557" t="s">
        <v>1773</v>
      </c>
      <c r="O49" s="545" t="str">
        <f>+_xlfn.CONCAT(B49,"-",E49)</f>
        <v>B1/03/03-C</v>
      </c>
      <c r="P49" s="546"/>
      <c r="Q49" s="546"/>
      <c r="R49" s="546"/>
    </row>
    <row r="51" spans="1:18" ht="14.5">
      <c r="A51" s="551" t="s">
        <v>1774</v>
      </c>
      <c r="B51" s="555" t="s">
        <v>1767</v>
      </c>
      <c r="C51" s="555" t="s">
        <v>36</v>
      </c>
      <c r="D51" s="555" t="s">
        <v>36</v>
      </c>
      <c r="E51" s="555" t="s">
        <v>36</v>
      </c>
      <c r="F51" s="551" t="s">
        <v>18</v>
      </c>
      <c r="G51" s="555"/>
      <c r="H51" s="551"/>
      <c r="I51" s="551"/>
      <c r="J51" s="551"/>
      <c r="K51" s="555"/>
      <c r="L51" s="555"/>
      <c r="M51" s="551"/>
      <c r="N51" s="551"/>
      <c r="O51" s="551"/>
    </row>
    <row r="52" spans="1:18" ht="14.5">
      <c r="A52" s="551" t="s">
        <v>1774</v>
      </c>
      <c r="B52" s="555" t="s">
        <v>1767</v>
      </c>
      <c r="C52" s="555" t="s">
        <v>36</v>
      </c>
      <c r="D52" s="555" t="s">
        <v>36</v>
      </c>
      <c r="E52" s="555" t="s">
        <v>36</v>
      </c>
      <c r="F52" s="551" t="s">
        <v>9</v>
      </c>
      <c r="G52" s="555"/>
      <c r="H52" s="551"/>
      <c r="I52" s="551"/>
      <c r="J52" s="551"/>
      <c r="K52" s="555"/>
      <c r="L52" s="555"/>
      <c r="M52" s="551"/>
      <c r="N52" s="551"/>
      <c r="O52" s="551"/>
      <c r="P52" s="546"/>
      <c r="Q52" s="546"/>
      <c r="R52" s="546"/>
    </row>
    <row r="53" spans="1:18" ht="14.5">
      <c r="P53" s="546"/>
      <c r="Q53" s="546"/>
      <c r="R53" s="546"/>
    </row>
    <row r="54" spans="1:18" ht="14.5">
      <c r="P54" s="546"/>
      <c r="Q54" s="546"/>
      <c r="R54" s="546"/>
    </row>
    <row r="55" spans="1:18" ht="14.5">
      <c r="A55" s="551">
        <v>2</v>
      </c>
      <c r="B55" s="555" t="s">
        <v>1775</v>
      </c>
      <c r="C55" s="555" t="s">
        <v>36</v>
      </c>
      <c r="D55" s="555" t="s">
        <v>36</v>
      </c>
      <c r="E55" s="555" t="s">
        <v>36</v>
      </c>
      <c r="F55" s="551" t="s">
        <v>22</v>
      </c>
      <c r="G55" s="555" t="s">
        <v>36</v>
      </c>
      <c r="H55" s="551"/>
      <c r="I55" s="551"/>
      <c r="J55" s="552">
        <v>358524.52</v>
      </c>
      <c r="K55" s="555"/>
      <c r="L55" s="555"/>
      <c r="M55" s="551"/>
      <c r="N55" s="551"/>
      <c r="O55" s="551"/>
    </row>
    <row r="56" spans="1:18" ht="14.5">
      <c r="A56" s="551">
        <v>3</v>
      </c>
      <c r="B56" s="555" t="s">
        <v>1775</v>
      </c>
      <c r="C56" s="555" t="s">
        <v>36</v>
      </c>
      <c r="D56" s="555" t="s">
        <v>36</v>
      </c>
      <c r="E56" s="555" t="s">
        <v>36</v>
      </c>
      <c r="F56" s="551" t="s">
        <v>1776</v>
      </c>
      <c r="G56" s="555" t="s">
        <v>36</v>
      </c>
      <c r="H56" s="551"/>
      <c r="I56" s="551"/>
      <c r="J56" s="552">
        <v>358524.52</v>
      </c>
      <c r="K56" s="555"/>
      <c r="L56" s="555"/>
      <c r="M56" s="551"/>
      <c r="N56" s="551"/>
      <c r="O56" s="551"/>
    </row>
    <row r="57" spans="1:18" ht="116">
      <c r="A57" s="551">
        <v>4</v>
      </c>
      <c r="B57" s="555" t="s">
        <v>1775</v>
      </c>
      <c r="C57" s="555" t="s">
        <v>36</v>
      </c>
      <c r="D57" s="555" t="s">
        <v>36</v>
      </c>
      <c r="E57" s="555" t="s">
        <v>36</v>
      </c>
      <c r="F57" s="551" t="s">
        <v>253</v>
      </c>
      <c r="G57" s="555" t="s">
        <v>36</v>
      </c>
      <c r="H57" s="551"/>
      <c r="I57" s="551"/>
      <c r="J57" s="552">
        <v>358524.52</v>
      </c>
      <c r="K57" s="555"/>
      <c r="L57" s="555"/>
      <c r="M57" s="551"/>
      <c r="N57" s="551"/>
      <c r="O57" s="551"/>
    </row>
    <row r="58" spans="1:18">
      <c r="B58" s="556" t="s">
        <v>1775</v>
      </c>
      <c r="C58" s="556" t="s">
        <v>36</v>
      </c>
      <c r="D58" s="556" t="s">
        <v>1777</v>
      </c>
      <c r="E58" s="556" t="s">
        <v>5</v>
      </c>
      <c r="F58" s="557" t="s">
        <v>254</v>
      </c>
      <c r="G58" s="556" t="s">
        <v>220</v>
      </c>
      <c r="H58" s="553">
        <v>19</v>
      </c>
      <c r="I58" s="553">
        <v>170.8</v>
      </c>
      <c r="J58" s="554">
        <v>3245.2</v>
      </c>
      <c r="K58" s="556" t="s">
        <v>8</v>
      </c>
      <c r="L58" s="556" t="s">
        <v>1778</v>
      </c>
      <c r="M58" s="557" t="s">
        <v>1779</v>
      </c>
      <c r="O58" s="545" t="str">
        <f t="shared" ref="O58:O60" si="4">+_xlfn.CONCAT(B58,"-",E58)</f>
        <v>B1/04/01-A</v>
      </c>
    </row>
    <row r="59" spans="1:18" ht="14.5">
      <c r="B59" s="556" t="s">
        <v>1775</v>
      </c>
      <c r="C59" s="556" t="s">
        <v>36</v>
      </c>
      <c r="D59" s="556" t="s">
        <v>1777</v>
      </c>
      <c r="E59" s="556" t="s">
        <v>6</v>
      </c>
      <c r="F59" s="557" t="s">
        <v>255</v>
      </c>
      <c r="G59" s="556" t="s">
        <v>220</v>
      </c>
      <c r="H59" s="553">
        <v>31</v>
      </c>
      <c r="I59" s="553">
        <v>193.45</v>
      </c>
      <c r="J59" s="554">
        <v>5996.95</v>
      </c>
      <c r="K59" s="556" t="s">
        <v>8</v>
      </c>
      <c r="L59" s="556" t="s">
        <v>1780</v>
      </c>
      <c r="M59" s="557" t="s">
        <v>1781</v>
      </c>
      <c r="O59" s="545" t="str">
        <f t="shared" si="4"/>
        <v>B1/04/01-B</v>
      </c>
      <c r="P59" s="546"/>
      <c r="Q59" s="546"/>
      <c r="R59" s="546"/>
    </row>
    <row r="60" spans="1:18" ht="14.5">
      <c r="B60" s="556" t="s">
        <v>1775</v>
      </c>
      <c r="C60" s="556" t="s">
        <v>36</v>
      </c>
      <c r="D60" s="556" t="s">
        <v>1777</v>
      </c>
      <c r="E60" s="556" t="s">
        <v>7</v>
      </c>
      <c r="F60" s="557" t="s">
        <v>256</v>
      </c>
      <c r="G60" s="556" t="s">
        <v>220</v>
      </c>
      <c r="H60" s="558">
        <v>1633</v>
      </c>
      <c r="I60" s="553">
        <v>213.89</v>
      </c>
      <c r="J60" s="554">
        <v>349282.37</v>
      </c>
      <c r="K60" s="556" t="s">
        <v>8</v>
      </c>
      <c r="L60" s="556" t="s">
        <v>1782</v>
      </c>
      <c r="M60" s="557" t="s">
        <v>1783</v>
      </c>
      <c r="O60" s="545" t="str">
        <f t="shared" si="4"/>
        <v>B1/04/01-C</v>
      </c>
      <c r="P60" s="546"/>
      <c r="Q60" s="546"/>
      <c r="R60" s="546"/>
    </row>
    <row r="62" spans="1:18" ht="14.5">
      <c r="A62" s="551" t="s">
        <v>1774</v>
      </c>
      <c r="B62" s="555" t="s">
        <v>1775</v>
      </c>
      <c r="C62" s="555" t="s">
        <v>36</v>
      </c>
      <c r="D62" s="555" t="s">
        <v>36</v>
      </c>
      <c r="E62" s="555" t="s">
        <v>36</v>
      </c>
      <c r="F62" s="551" t="s">
        <v>22</v>
      </c>
      <c r="G62" s="555"/>
      <c r="H62" s="551"/>
      <c r="I62" s="551"/>
      <c r="J62" s="551"/>
      <c r="K62" s="555"/>
      <c r="L62" s="555"/>
      <c r="M62" s="551"/>
      <c r="N62" s="551"/>
      <c r="O62" s="551"/>
    </row>
    <row r="63" spans="1:18" ht="14.5">
      <c r="A63" s="551" t="s">
        <v>1774</v>
      </c>
      <c r="B63" s="555" t="s">
        <v>1775</v>
      </c>
      <c r="C63" s="555" t="s">
        <v>36</v>
      </c>
      <c r="D63" s="555" t="s">
        <v>36</v>
      </c>
      <c r="E63" s="555" t="s">
        <v>36</v>
      </c>
      <c r="F63" s="551" t="s">
        <v>9</v>
      </c>
      <c r="G63" s="555"/>
      <c r="H63" s="551"/>
      <c r="I63" s="551"/>
      <c r="J63" s="551"/>
      <c r="K63" s="555"/>
      <c r="L63" s="555"/>
      <c r="M63" s="551"/>
      <c r="N63" s="551"/>
      <c r="O63" s="551"/>
      <c r="P63" s="546"/>
      <c r="Q63" s="546"/>
      <c r="R63" s="546"/>
    </row>
    <row r="64" spans="1:18" ht="14.5">
      <c r="P64" s="546"/>
      <c r="Q64" s="546"/>
      <c r="R64" s="546"/>
    </row>
    <row r="65" spans="1:18" ht="14.5">
      <c r="P65" s="546"/>
      <c r="Q65" s="546"/>
      <c r="R65" s="546"/>
    </row>
    <row r="66" spans="1:18" ht="14.5">
      <c r="A66" s="551">
        <v>2</v>
      </c>
      <c r="B66" s="555" t="s">
        <v>1784</v>
      </c>
      <c r="C66" s="555" t="s">
        <v>36</v>
      </c>
      <c r="D66" s="555" t="s">
        <v>36</v>
      </c>
      <c r="E66" s="555" t="s">
        <v>36</v>
      </c>
      <c r="F66" s="551" t="s">
        <v>15</v>
      </c>
      <c r="G66" s="555" t="s">
        <v>36</v>
      </c>
      <c r="H66" s="551"/>
      <c r="I66" s="551"/>
      <c r="J66" s="552">
        <v>10245489.5</v>
      </c>
      <c r="K66" s="555"/>
      <c r="L66" s="555"/>
      <c r="M66" s="551"/>
      <c r="N66" s="551"/>
      <c r="O66" s="551"/>
    </row>
    <row r="67" spans="1:18" ht="14.5">
      <c r="A67" s="551">
        <v>3</v>
      </c>
      <c r="B67" s="555" t="s">
        <v>1784</v>
      </c>
      <c r="C67" s="555" t="s">
        <v>36</v>
      </c>
      <c r="D67" s="555" t="s">
        <v>36</v>
      </c>
      <c r="E67" s="555" t="s">
        <v>36</v>
      </c>
      <c r="F67" s="551" t="s">
        <v>239</v>
      </c>
      <c r="G67" s="555" t="s">
        <v>36</v>
      </c>
      <c r="H67" s="551"/>
      <c r="I67" s="551"/>
      <c r="J67" s="552">
        <v>9938400</v>
      </c>
      <c r="K67" s="555"/>
      <c r="L67" s="555"/>
      <c r="M67" s="551"/>
      <c r="N67" s="551"/>
      <c r="O67" s="551"/>
    </row>
    <row r="68" spans="1:18" ht="58">
      <c r="A68" s="551">
        <v>4</v>
      </c>
      <c r="B68" s="555" t="s">
        <v>1784</v>
      </c>
      <c r="C68" s="555" t="s">
        <v>36</v>
      </c>
      <c r="D68" s="555" t="s">
        <v>36</v>
      </c>
      <c r="E68" s="555" t="s">
        <v>36</v>
      </c>
      <c r="F68" s="551" t="s">
        <v>1443</v>
      </c>
      <c r="G68" s="555" t="s">
        <v>36</v>
      </c>
      <c r="H68" s="551"/>
      <c r="I68" s="551"/>
      <c r="J68" s="552">
        <v>9938400</v>
      </c>
      <c r="K68" s="555"/>
      <c r="L68" s="555"/>
      <c r="M68" s="551"/>
      <c r="N68" s="551"/>
      <c r="O68" s="551"/>
      <c r="P68" s="546"/>
      <c r="Q68" s="546"/>
      <c r="R68" s="546"/>
    </row>
    <row r="69" spans="1:18">
      <c r="B69" s="556" t="s">
        <v>1784</v>
      </c>
      <c r="C69" s="556" t="s">
        <v>36</v>
      </c>
      <c r="D69" s="556" t="s">
        <v>1785</v>
      </c>
      <c r="E69" s="556" t="s">
        <v>5</v>
      </c>
      <c r="F69" s="557" t="s">
        <v>1444</v>
      </c>
      <c r="G69" s="556" t="s">
        <v>240</v>
      </c>
      <c r="H69" s="553">
        <v>480</v>
      </c>
      <c r="I69" s="554">
        <v>20705</v>
      </c>
      <c r="J69" s="554">
        <v>9938400</v>
      </c>
      <c r="K69" s="556" t="s">
        <v>10</v>
      </c>
      <c r="L69" s="556" t="s">
        <v>1786</v>
      </c>
      <c r="M69" s="557" t="s">
        <v>1444</v>
      </c>
      <c r="O69" s="545" t="str">
        <f>+_xlfn.CONCAT(B69,"-",E69)</f>
        <v>B1/05/01-A</v>
      </c>
    </row>
    <row r="71" spans="1:18" ht="391.5">
      <c r="A71" s="551" t="s">
        <v>1774</v>
      </c>
      <c r="B71" s="555" t="s">
        <v>1784</v>
      </c>
      <c r="C71" s="555" t="s">
        <v>36</v>
      </c>
      <c r="D71" s="555" t="s">
        <v>36</v>
      </c>
      <c r="E71" s="555" t="s">
        <v>36</v>
      </c>
      <c r="F71" s="559" t="s">
        <v>1787</v>
      </c>
      <c r="G71" s="555"/>
      <c r="H71" s="551"/>
      <c r="I71" s="551"/>
      <c r="J71" s="551"/>
      <c r="K71" s="555"/>
      <c r="L71" s="555"/>
      <c r="M71" s="551"/>
      <c r="N71" s="551"/>
      <c r="O71" s="551"/>
      <c r="P71" s="546"/>
      <c r="Q71" s="546"/>
      <c r="R71" s="546"/>
    </row>
    <row r="72" spans="1:18" ht="14.5">
      <c r="P72" s="546"/>
      <c r="Q72" s="546"/>
      <c r="R72" s="546"/>
    </row>
    <row r="74" spans="1:18" ht="14.5">
      <c r="A74" s="551">
        <v>3</v>
      </c>
      <c r="B74" s="555" t="s">
        <v>1788</v>
      </c>
      <c r="C74" s="555" t="s">
        <v>36</v>
      </c>
      <c r="D74" s="555" t="s">
        <v>36</v>
      </c>
      <c r="E74" s="555" t="s">
        <v>36</v>
      </c>
      <c r="F74" s="551" t="s">
        <v>242</v>
      </c>
      <c r="G74" s="555" t="s">
        <v>36</v>
      </c>
      <c r="H74" s="551"/>
      <c r="I74" s="551"/>
      <c r="J74" s="552">
        <v>135338.5</v>
      </c>
      <c r="K74" s="555"/>
      <c r="L74" s="555"/>
      <c r="M74" s="551"/>
      <c r="N74" s="551"/>
      <c r="O74" s="551"/>
    </row>
    <row r="75" spans="1:18" ht="58">
      <c r="A75" s="551">
        <v>4</v>
      </c>
      <c r="B75" s="555" t="s">
        <v>1788</v>
      </c>
      <c r="C75" s="555" t="s">
        <v>36</v>
      </c>
      <c r="D75" s="555" t="s">
        <v>36</v>
      </c>
      <c r="E75" s="555" t="s">
        <v>36</v>
      </c>
      <c r="F75" s="551" t="s">
        <v>1443</v>
      </c>
      <c r="G75" s="555" t="s">
        <v>36</v>
      </c>
      <c r="H75" s="551"/>
      <c r="I75" s="551"/>
      <c r="J75" s="552">
        <v>135338.5</v>
      </c>
      <c r="K75" s="555"/>
      <c r="L75" s="555"/>
      <c r="M75" s="551"/>
      <c r="N75" s="551"/>
      <c r="O75" s="551"/>
      <c r="P75" s="546"/>
      <c r="Q75" s="546"/>
      <c r="R75" s="546"/>
    </row>
    <row r="76" spans="1:18" ht="37.5">
      <c r="B76" s="556" t="s">
        <v>1788</v>
      </c>
      <c r="C76" s="556" t="s">
        <v>36</v>
      </c>
      <c r="D76" s="556" t="s">
        <v>1789</v>
      </c>
      <c r="E76" s="556" t="s">
        <v>5</v>
      </c>
      <c r="F76" s="557" t="s">
        <v>243</v>
      </c>
      <c r="G76" s="556" t="s">
        <v>168</v>
      </c>
      <c r="H76" s="553">
        <v>550</v>
      </c>
      <c r="I76" s="553">
        <v>246.07</v>
      </c>
      <c r="J76" s="554">
        <v>135338.5</v>
      </c>
      <c r="K76" s="556" t="s">
        <v>10</v>
      </c>
      <c r="L76" s="556" t="s">
        <v>1790</v>
      </c>
      <c r="M76" s="557" t="s">
        <v>243</v>
      </c>
      <c r="O76" s="545" t="str">
        <f>+_xlfn.CONCAT(B76,"-",E76)</f>
        <v>B1/05/02-A</v>
      </c>
      <c r="P76" s="546"/>
      <c r="Q76" s="546"/>
      <c r="R76" s="546"/>
    </row>
    <row r="78" spans="1:18" ht="14.5">
      <c r="A78" s="551">
        <v>3</v>
      </c>
      <c r="B78" s="555" t="s">
        <v>1788</v>
      </c>
      <c r="C78" s="555" t="s">
        <v>36</v>
      </c>
      <c r="D78" s="555" t="s">
        <v>36</v>
      </c>
      <c r="E78" s="555" t="s">
        <v>36</v>
      </c>
      <c r="F78" s="551" t="s">
        <v>259</v>
      </c>
      <c r="G78" s="555" t="s">
        <v>36</v>
      </c>
      <c r="H78" s="551"/>
      <c r="I78" s="551"/>
      <c r="J78" s="552">
        <v>44766</v>
      </c>
      <c r="K78" s="555"/>
      <c r="L78" s="555"/>
      <c r="M78" s="551"/>
      <c r="N78" s="551"/>
      <c r="O78" s="551"/>
    </row>
    <row r="79" spans="1:18" ht="58">
      <c r="A79" s="551">
        <v>4</v>
      </c>
      <c r="B79" s="555" t="s">
        <v>1788</v>
      </c>
      <c r="C79" s="555" t="s">
        <v>36</v>
      </c>
      <c r="D79" s="555" t="s">
        <v>36</v>
      </c>
      <c r="E79" s="555" t="s">
        <v>36</v>
      </c>
      <c r="F79" s="551" t="s">
        <v>260</v>
      </c>
      <c r="G79" s="555" t="s">
        <v>36</v>
      </c>
      <c r="H79" s="551"/>
      <c r="I79" s="551"/>
      <c r="J79" s="552">
        <v>7125</v>
      </c>
      <c r="K79" s="555"/>
      <c r="L79" s="555"/>
      <c r="M79" s="551"/>
      <c r="N79" s="551"/>
      <c r="O79" s="551"/>
      <c r="P79" s="546"/>
      <c r="Q79" s="546"/>
      <c r="R79" s="546"/>
    </row>
    <row r="80" spans="1:18">
      <c r="B80" s="556" t="s">
        <v>1788</v>
      </c>
      <c r="C80" s="556" t="s">
        <v>36</v>
      </c>
      <c r="D80" s="556" t="s">
        <v>1791</v>
      </c>
      <c r="E80" s="556" t="s">
        <v>6</v>
      </c>
      <c r="F80" s="557" t="s">
        <v>261</v>
      </c>
      <c r="G80" s="556" t="s">
        <v>0</v>
      </c>
      <c r="H80" s="553">
        <v>1</v>
      </c>
      <c r="I80" s="554">
        <v>7125</v>
      </c>
      <c r="J80" s="554">
        <v>7125</v>
      </c>
      <c r="K80" s="556" t="s">
        <v>10</v>
      </c>
      <c r="L80" s="556" t="s">
        <v>1792</v>
      </c>
      <c r="M80" s="557" t="s">
        <v>1793</v>
      </c>
      <c r="N80" s="557" t="s">
        <v>1794</v>
      </c>
      <c r="O80" s="545" t="str">
        <f>+_xlfn.CONCAT(B80,"-",E80)</f>
        <v>B1/05/02-B</v>
      </c>
    </row>
    <row r="82" spans="1:18" ht="87">
      <c r="A82" s="551">
        <v>4</v>
      </c>
      <c r="B82" s="555" t="s">
        <v>1788</v>
      </c>
      <c r="C82" s="555" t="s">
        <v>36</v>
      </c>
      <c r="D82" s="555" t="s">
        <v>36</v>
      </c>
      <c r="E82" s="555" t="s">
        <v>36</v>
      </c>
      <c r="F82" s="551" t="s">
        <v>1795</v>
      </c>
      <c r="G82" s="555" t="s">
        <v>36</v>
      </c>
      <c r="H82" s="551"/>
      <c r="I82" s="551"/>
      <c r="J82" s="552">
        <v>3066</v>
      </c>
      <c r="K82" s="555"/>
      <c r="L82" s="555"/>
      <c r="M82" s="551"/>
      <c r="N82" s="551"/>
      <c r="O82" s="551"/>
      <c r="P82" s="546"/>
      <c r="Q82" s="546"/>
      <c r="R82" s="546"/>
    </row>
    <row r="83" spans="1:18">
      <c r="B83" s="556" t="s">
        <v>1788</v>
      </c>
      <c r="C83" s="556" t="s">
        <v>36</v>
      </c>
      <c r="D83" s="556" t="s">
        <v>1796</v>
      </c>
      <c r="E83" s="556" t="s">
        <v>7</v>
      </c>
      <c r="F83" s="557" t="s">
        <v>263</v>
      </c>
      <c r="G83" s="556" t="s">
        <v>0</v>
      </c>
      <c r="H83" s="553">
        <v>1</v>
      </c>
      <c r="I83" s="554">
        <v>3066</v>
      </c>
      <c r="J83" s="554">
        <v>3066</v>
      </c>
      <c r="K83" s="556" t="s">
        <v>10</v>
      </c>
      <c r="L83" s="556" t="s">
        <v>1797</v>
      </c>
      <c r="M83" s="557" t="s">
        <v>1798</v>
      </c>
      <c r="N83" s="557" t="s">
        <v>1799</v>
      </c>
      <c r="O83" s="545" t="str">
        <f>+_xlfn.CONCAT(B83,"-",E83)</f>
        <v>B1/05/02-C</v>
      </c>
    </row>
    <row r="85" spans="1:18" ht="58">
      <c r="A85" s="551">
        <v>4</v>
      </c>
      <c r="B85" s="555" t="s">
        <v>1788</v>
      </c>
      <c r="C85" s="555" t="s">
        <v>36</v>
      </c>
      <c r="D85" s="555" t="s">
        <v>36</v>
      </c>
      <c r="E85" s="555" t="s">
        <v>36</v>
      </c>
      <c r="F85" s="551" t="s">
        <v>264</v>
      </c>
      <c r="G85" s="555" t="s">
        <v>36</v>
      </c>
      <c r="H85" s="551"/>
      <c r="I85" s="551"/>
      <c r="J85" s="552">
        <v>13500</v>
      </c>
      <c r="K85" s="555"/>
      <c r="L85" s="555"/>
      <c r="M85" s="551"/>
      <c r="N85" s="551"/>
      <c r="O85" s="551"/>
    </row>
    <row r="86" spans="1:18" ht="14.5">
      <c r="B86" s="556" t="s">
        <v>1788</v>
      </c>
      <c r="C86" s="556" t="s">
        <v>36</v>
      </c>
      <c r="D86" s="556" t="s">
        <v>1800</v>
      </c>
      <c r="E86" s="556" t="s">
        <v>8</v>
      </c>
      <c r="F86" s="557" t="s">
        <v>265</v>
      </c>
      <c r="G86" s="556" t="s">
        <v>0</v>
      </c>
      <c r="H86" s="553">
        <v>1</v>
      </c>
      <c r="I86" s="554">
        <v>13500</v>
      </c>
      <c r="J86" s="554">
        <v>13500</v>
      </c>
      <c r="K86" s="556" t="s">
        <v>10</v>
      </c>
      <c r="L86" s="556" t="s">
        <v>1801</v>
      </c>
      <c r="M86" s="557" t="s">
        <v>1802</v>
      </c>
      <c r="N86" s="557" t="s">
        <v>1803</v>
      </c>
      <c r="O86" s="545" t="str">
        <f>+_xlfn.CONCAT(B86,"-",E86)</f>
        <v>B1/05/02-D</v>
      </c>
      <c r="P86" s="546"/>
      <c r="Q86" s="546"/>
      <c r="R86" s="546"/>
    </row>
    <row r="89" spans="1:18" ht="72.5">
      <c r="A89" s="551">
        <v>4</v>
      </c>
      <c r="B89" s="555" t="s">
        <v>1804</v>
      </c>
      <c r="C89" s="555" t="s">
        <v>36</v>
      </c>
      <c r="D89" s="555" t="s">
        <v>36</v>
      </c>
      <c r="E89" s="555" t="s">
        <v>36</v>
      </c>
      <c r="F89" s="551" t="s">
        <v>266</v>
      </c>
      <c r="G89" s="555" t="s">
        <v>36</v>
      </c>
      <c r="H89" s="551"/>
      <c r="I89" s="551"/>
      <c r="J89" s="552">
        <v>15000</v>
      </c>
      <c r="K89" s="555"/>
      <c r="L89" s="555"/>
      <c r="M89" s="551"/>
      <c r="N89" s="551"/>
      <c r="O89" s="551"/>
      <c r="P89" s="546"/>
      <c r="Q89" s="546"/>
      <c r="R89" s="546"/>
    </row>
    <row r="90" spans="1:18">
      <c r="B90" s="556" t="s">
        <v>1804</v>
      </c>
      <c r="C90" s="556" t="s">
        <v>36</v>
      </c>
      <c r="D90" s="556" t="s">
        <v>1800</v>
      </c>
      <c r="E90" s="556" t="s">
        <v>5</v>
      </c>
      <c r="F90" s="557" t="s">
        <v>267</v>
      </c>
      <c r="G90" s="556" t="s">
        <v>0</v>
      </c>
      <c r="H90" s="553">
        <v>1</v>
      </c>
      <c r="I90" s="554">
        <v>15000</v>
      </c>
      <c r="J90" s="554">
        <v>15000</v>
      </c>
      <c r="K90" s="556" t="s">
        <v>10</v>
      </c>
      <c r="L90" s="556" t="s">
        <v>1805</v>
      </c>
      <c r="M90" s="557" t="s">
        <v>1806</v>
      </c>
      <c r="N90" s="557" t="s">
        <v>1803</v>
      </c>
      <c r="O90" s="545" t="str">
        <f>+_xlfn.CONCAT(B90,"-",E90)</f>
        <v>B1/05/03-A</v>
      </c>
    </row>
    <row r="92" spans="1:18" ht="58">
      <c r="A92" s="551">
        <v>4</v>
      </c>
      <c r="B92" s="555" t="s">
        <v>1804</v>
      </c>
      <c r="C92" s="555" t="s">
        <v>36</v>
      </c>
      <c r="D92" s="555" t="s">
        <v>36</v>
      </c>
      <c r="E92" s="555" t="s">
        <v>36</v>
      </c>
      <c r="F92" s="551" t="s">
        <v>268</v>
      </c>
      <c r="G92" s="555" t="s">
        <v>36</v>
      </c>
      <c r="H92" s="551"/>
      <c r="I92" s="551"/>
      <c r="J92" s="552">
        <v>6075</v>
      </c>
      <c r="K92" s="555"/>
      <c r="L92" s="555"/>
      <c r="M92" s="551"/>
      <c r="N92" s="551"/>
      <c r="O92" s="551"/>
      <c r="P92" s="546"/>
      <c r="Q92" s="546"/>
      <c r="R92" s="546"/>
    </row>
    <row r="93" spans="1:18" ht="14.5">
      <c r="B93" s="556" t="s">
        <v>1804</v>
      </c>
      <c r="C93" s="556" t="s">
        <v>36</v>
      </c>
      <c r="D93" s="556" t="s">
        <v>1807</v>
      </c>
      <c r="E93" s="556" t="s">
        <v>6</v>
      </c>
      <c r="F93" s="557" t="s">
        <v>269</v>
      </c>
      <c r="G93" s="556" t="s">
        <v>0</v>
      </c>
      <c r="H93" s="553">
        <v>1</v>
      </c>
      <c r="I93" s="554">
        <v>6075</v>
      </c>
      <c r="J93" s="554">
        <v>6075</v>
      </c>
      <c r="K93" s="556" t="s">
        <v>28</v>
      </c>
      <c r="L93" s="556" t="s">
        <v>1808</v>
      </c>
      <c r="M93" s="557" t="s">
        <v>1809</v>
      </c>
      <c r="N93" s="557" t="s">
        <v>1810</v>
      </c>
      <c r="O93" s="545" t="str">
        <f>+_xlfn.CONCAT(B93,"-",E93)</f>
        <v>B1/05/03-B</v>
      </c>
      <c r="P93" s="546"/>
      <c r="Q93" s="546"/>
      <c r="R93" s="546"/>
    </row>
    <row r="95" spans="1:18" ht="14.5">
      <c r="A95" s="551">
        <v>3</v>
      </c>
      <c r="B95" s="555" t="s">
        <v>1804</v>
      </c>
      <c r="C95" s="555" t="s">
        <v>36</v>
      </c>
      <c r="D95" s="555" t="s">
        <v>36</v>
      </c>
      <c r="E95" s="555" t="s">
        <v>36</v>
      </c>
      <c r="F95" s="551" t="s">
        <v>270</v>
      </c>
      <c r="G95" s="555" t="s">
        <v>36</v>
      </c>
      <c r="H95" s="551"/>
      <c r="I95" s="551"/>
      <c r="J95" s="552">
        <v>9600</v>
      </c>
      <c r="K95" s="555"/>
      <c r="L95" s="555"/>
      <c r="M95" s="551"/>
      <c r="N95" s="551"/>
      <c r="O95" s="551"/>
    </row>
    <row r="96" spans="1:18" ht="72.5">
      <c r="A96" s="551">
        <v>4</v>
      </c>
      <c r="B96" s="555" t="s">
        <v>1804</v>
      </c>
      <c r="C96" s="555" t="s">
        <v>36</v>
      </c>
      <c r="D96" s="555" t="s">
        <v>36</v>
      </c>
      <c r="E96" s="555" t="s">
        <v>36</v>
      </c>
      <c r="F96" s="551" t="s">
        <v>271</v>
      </c>
      <c r="G96" s="555" t="s">
        <v>36</v>
      </c>
      <c r="H96" s="551"/>
      <c r="I96" s="551"/>
      <c r="J96" s="552">
        <v>9600</v>
      </c>
      <c r="K96" s="555"/>
      <c r="L96" s="555"/>
      <c r="M96" s="551"/>
      <c r="N96" s="551"/>
      <c r="O96" s="551"/>
      <c r="P96" s="546"/>
      <c r="Q96" s="546"/>
      <c r="R96" s="546"/>
    </row>
    <row r="97" spans="1:18" ht="14.5">
      <c r="B97" s="556" t="s">
        <v>1804</v>
      </c>
      <c r="C97" s="556" t="s">
        <v>36</v>
      </c>
      <c r="D97" s="556" t="s">
        <v>1796</v>
      </c>
      <c r="E97" s="556" t="s">
        <v>7</v>
      </c>
      <c r="F97" s="557" t="s">
        <v>272</v>
      </c>
      <c r="G97" s="556" t="s">
        <v>0</v>
      </c>
      <c r="H97" s="553">
        <v>1</v>
      </c>
      <c r="I97" s="554">
        <v>9600</v>
      </c>
      <c r="J97" s="554">
        <v>9600</v>
      </c>
      <c r="K97" s="556" t="s">
        <v>10</v>
      </c>
      <c r="L97" s="556" t="s">
        <v>1811</v>
      </c>
      <c r="M97" s="557" t="s">
        <v>1812</v>
      </c>
      <c r="N97" s="557" t="s">
        <v>1813</v>
      </c>
      <c r="O97" s="545" t="str">
        <f>+_xlfn.CONCAT(B97,"-",E97)</f>
        <v>B1/05/03-C</v>
      </c>
      <c r="P97" s="546"/>
      <c r="Q97" s="546"/>
      <c r="R97" s="546"/>
    </row>
    <row r="99" spans="1:18" ht="14.5">
      <c r="A99" s="551">
        <v>3</v>
      </c>
      <c r="B99" s="555" t="s">
        <v>1804</v>
      </c>
      <c r="C99" s="555" t="s">
        <v>36</v>
      </c>
      <c r="D99" s="555" t="s">
        <v>36</v>
      </c>
      <c r="E99" s="555" t="s">
        <v>36</v>
      </c>
      <c r="F99" s="551" t="s">
        <v>273</v>
      </c>
      <c r="G99" s="555" t="s">
        <v>36</v>
      </c>
      <c r="H99" s="551"/>
      <c r="I99" s="551"/>
      <c r="J99" s="552">
        <v>117385</v>
      </c>
      <c r="K99" s="555"/>
      <c r="L99" s="555"/>
      <c r="M99" s="551"/>
      <c r="N99" s="551"/>
      <c r="O99" s="551"/>
    </row>
    <row r="100" spans="1:18" ht="87">
      <c r="A100" s="551">
        <v>4</v>
      </c>
      <c r="B100" s="555" t="s">
        <v>1804</v>
      </c>
      <c r="C100" s="555" t="s">
        <v>36</v>
      </c>
      <c r="D100" s="555" t="s">
        <v>36</v>
      </c>
      <c r="E100" s="555" t="s">
        <v>36</v>
      </c>
      <c r="F100" s="551" t="s">
        <v>274</v>
      </c>
      <c r="G100" s="555" t="s">
        <v>36</v>
      </c>
      <c r="H100" s="551"/>
      <c r="I100" s="551"/>
      <c r="J100" s="552">
        <v>117385</v>
      </c>
      <c r="K100" s="555"/>
      <c r="L100" s="555"/>
      <c r="M100" s="551"/>
      <c r="N100" s="551"/>
      <c r="O100" s="551"/>
    </row>
    <row r="101" spans="1:18" ht="14.5">
      <c r="B101" s="556" t="s">
        <v>1804</v>
      </c>
      <c r="C101" s="556" t="s">
        <v>36</v>
      </c>
      <c r="D101" s="556" t="s">
        <v>1814</v>
      </c>
      <c r="E101" s="556" t="s">
        <v>8</v>
      </c>
      <c r="F101" s="557" t="s">
        <v>275</v>
      </c>
      <c r="G101" s="556" t="s">
        <v>0</v>
      </c>
      <c r="H101" s="553">
        <v>1</v>
      </c>
      <c r="I101" s="554">
        <v>117385</v>
      </c>
      <c r="J101" s="554">
        <v>117385</v>
      </c>
      <c r="K101" s="556" t="s">
        <v>10</v>
      </c>
      <c r="L101" s="556" t="s">
        <v>1815</v>
      </c>
      <c r="M101" s="557" t="s">
        <v>1816</v>
      </c>
      <c r="N101" s="557" t="s">
        <v>1817</v>
      </c>
      <c r="O101" s="545" t="str">
        <f>+_xlfn.CONCAT(B101,"-",E101)</f>
        <v>B1/05/03-D</v>
      </c>
      <c r="P101" s="546"/>
      <c r="Q101" s="546"/>
      <c r="R101" s="546"/>
    </row>
    <row r="104" spans="1:18" ht="58">
      <c r="A104" s="551">
        <v>4</v>
      </c>
      <c r="B104" s="555" t="s">
        <v>1818</v>
      </c>
      <c r="C104" s="555" t="s">
        <v>36</v>
      </c>
      <c r="D104" s="555" t="s">
        <v>36</v>
      </c>
      <c r="E104" s="555" t="s">
        <v>36</v>
      </c>
      <c r="F104" s="551" t="s">
        <v>276</v>
      </c>
      <c r="G104" s="555" t="s">
        <v>36</v>
      </c>
      <c r="H104" s="551"/>
      <c r="I104" s="551"/>
      <c r="J104" s="551">
        <v>0</v>
      </c>
      <c r="K104" s="555"/>
      <c r="L104" s="555"/>
      <c r="M104" s="551"/>
      <c r="N104" s="551"/>
      <c r="O104" s="551"/>
      <c r="P104" s="546"/>
      <c r="Q104" s="546"/>
      <c r="R104" s="546"/>
    </row>
    <row r="105" spans="1:18" ht="14.5">
      <c r="B105" s="556" t="s">
        <v>1818</v>
      </c>
      <c r="C105" s="556" t="s">
        <v>36</v>
      </c>
      <c r="D105" s="556" t="s">
        <v>1814</v>
      </c>
      <c r="E105" s="556" t="s">
        <v>5</v>
      </c>
      <c r="F105" s="557" t="s">
        <v>277</v>
      </c>
      <c r="G105" s="556" t="s">
        <v>0</v>
      </c>
      <c r="H105" s="553">
        <v>1</v>
      </c>
      <c r="J105" s="553" t="s">
        <v>1819</v>
      </c>
      <c r="K105" s="556" t="s">
        <v>10</v>
      </c>
      <c r="L105" s="556" t="s">
        <v>1820</v>
      </c>
      <c r="M105" s="557" t="s">
        <v>1821</v>
      </c>
      <c r="N105" s="557" t="s">
        <v>1822</v>
      </c>
      <c r="O105" s="545" t="str">
        <f>+_xlfn.CONCAT(B105,"-",E105)</f>
        <v>B1/05/04-A</v>
      </c>
      <c r="P105" s="546"/>
      <c r="Q105" s="546"/>
      <c r="R105" s="546"/>
    </row>
    <row r="107" spans="1:18" ht="14.5">
      <c r="A107" s="551" t="s">
        <v>1774</v>
      </c>
      <c r="B107" s="555" t="s">
        <v>1818</v>
      </c>
      <c r="C107" s="555" t="s">
        <v>36</v>
      </c>
      <c r="D107" s="555" t="s">
        <v>36</v>
      </c>
      <c r="E107" s="555" t="s">
        <v>36</v>
      </c>
      <c r="F107" s="551" t="s">
        <v>15</v>
      </c>
      <c r="G107" s="555"/>
      <c r="H107" s="551"/>
      <c r="I107" s="551"/>
      <c r="J107" s="551"/>
      <c r="K107" s="555"/>
      <c r="L107" s="555"/>
      <c r="M107" s="551"/>
      <c r="N107" s="551"/>
      <c r="O107" s="551"/>
    </row>
    <row r="108" spans="1:18" ht="14.5">
      <c r="A108" s="551" t="s">
        <v>1774</v>
      </c>
      <c r="B108" s="555" t="s">
        <v>1818</v>
      </c>
      <c r="C108" s="555" t="s">
        <v>36</v>
      </c>
      <c r="D108" s="555" t="s">
        <v>36</v>
      </c>
      <c r="E108" s="555" t="s">
        <v>36</v>
      </c>
      <c r="F108" s="551" t="s">
        <v>9</v>
      </c>
      <c r="G108" s="555"/>
      <c r="H108" s="551"/>
      <c r="I108" s="551"/>
      <c r="J108" s="551"/>
      <c r="K108" s="555"/>
      <c r="L108" s="555"/>
      <c r="M108" s="551"/>
      <c r="N108" s="551"/>
      <c r="O108" s="551"/>
      <c r="P108" s="546"/>
      <c r="Q108" s="546"/>
      <c r="R108" s="546"/>
    </row>
    <row r="109" spans="1:18" ht="14.5">
      <c r="P109" s="546"/>
      <c r="Q109" s="546"/>
      <c r="R109" s="546"/>
    </row>
    <row r="110" spans="1:18" ht="14.5">
      <c r="P110" s="546"/>
      <c r="Q110" s="546"/>
      <c r="R110" s="546"/>
    </row>
    <row r="111" spans="1:18" ht="14.5">
      <c r="A111" s="551">
        <v>2</v>
      </c>
      <c r="B111" s="555" t="s">
        <v>1823</v>
      </c>
      <c r="C111" s="555" t="s">
        <v>36</v>
      </c>
      <c r="D111" s="555" t="s">
        <v>36</v>
      </c>
      <c r="E111" s="555" t="s">
        <v>36</v>
      </c>
      <c r="F111" s="551" t="s">
        <v>6451</v>
      </c>
      <c r="G111" s="555" t="s">
        <v>36</v>
      </c>
      <c r="H111" s="551"/>
      <c r="I111" s="551"/>
      <c r="J111" s="552">
        <v>175022.8</v>
      </c>
      <c r="K111" s="555"/>
      <c r="L111" s="555"/>
      <c r="M111" s="551"/>
      <c r="N111" s="551"/>
      <c r="O111" s="551"/>
    </row>
    <row r="112" spans="1:18" ht="29">
      <c r="A112" s="551">
        <v>3</v>
      </c>
      <c r="B112" s="555" t="s">
        <v>1823</v>
      </c>
      <c r="C112" s="555" t="s">
        <v>36</v>
      </c>
      <c r="D112" s="555" t="s">
        <v>36</v>
      </c>
      <c r="E112" s="555" t="s">
        <v>36</v>
      </c>
      <c r="F112" s="551" t="s">
        <v>278</v>
      </c>
      <c r="G112" s="555" t="s">
        <v>36</v>
      </c>
      <c r="H112" s="551"/>
      <c r="I112" s="551"/>
      <c r="J112" s="552">
        <v>17131.5</v>
      </c>
      <c r="K112" s="555"/>
      <c r="L112" s="555"/>
      <c r="M112" s="551"/>
      <c r="N112" s="551"/>
      <c r="O112" s="551"/>
    </row>
    <row r="113" spans="1:18" ht="72.5">
      <c r="A113" s="551">
        <v>4</v>
      </c>
      <c r="B113" s="555" t="s">
        <v>1823</v>
      </c>
      <c r="C113" s="555" t="s">
        <v>36</v>
      </c>
      <c r="D113" s="555" t="s">
        <v>36</v>
      </c>
      <c r="E113" s="555" t="s">
        <v>36</v>
      </c>
      <c r="F113" s="551" t="s">
        <v>279</v>
      </c>
      <c r="G113" s="555" t="s">
        <v>36</v>
      </c>
      <c r="H113" s="551"/>
      <c r="I113" s="551"/>
      <c r="J113" s="552">
        <v>17131.5</v>
      </c>
      <c r="K113" s="555"/>
      <c r="L113" s="555"/>
      <c r="M113" s="551"/>
      <c r="N113" s="551"/>
      <c r="O113" s="551"/>
      <c r="P113" s="546"/>
      <c r="Q113" s="546"/>
      <c r="R113" s="546"/>
    </row>
    <row r="114" spans="1:18" ht="25">
      <c r="B114" s="556" t="s">
        <v>1823</v>
      </c>
      <c r="C114" s="556" t="s">
        <v>36</v>
      </c>
      <c r="D114" s="556" t="s">
        <v>1824</v>
      </c>
      <c r="E114" s="556" t="s">
        <v>5</v>
      </c>
      <c r="F114" s="557" t="s">
        <v>280</v>
      </c>
      <c r="G114" s="556" t="s">
        <v>0</v>
      </c>
      <c r="H114" s="553">
        <v>1</v>
      </c>
      <c r="I114" s="554">
        <v>17131.5</v>
      </c>
      <c r="J114" s="554">
        <v>17131.5</v>
      </c>
      <c r="K114" s="556" t="s">
        <v>11</v>
      </c>
      <c r="L114" s="556" t="s">
        <v>1825</v>
      </c>
      <c r="M114" s="557" t="s">
        <v>1826</v>
      </c>
      <c r="N114" s="557" t="s">
        <v>1827</v>
      </c>
      <c r="O114" s="545" t="str">
        <f>+_xlfn.CONCAT(B114,"-",E114)</f>
        <v>B1/06/01-A</v>
      </c>
      <c r="P114" s="546"/>
      <c r="Q114" s="546"/>
      <c r="R114" s="546"/>
    </row>
    <row r="116" spans="1:18" ht="29">
      <c r="A116" s="551">
        <v>3</v>
      </c>
      <c r="B116" s="555" t="s">
        <v>1823</v>
      </c>
      <c r="C116" s="555" t="s">
        <v>36</v>
      </c>
      <c r="D116" s="555" t="s">
        <v>36</v>
      </c>
      <c r="E116" s="555" t="s">
        <v>36</v>
      </c>
      <c r="F116" s="551" t="s">
        <v>281</v>
      </c>
      <c r="G116" s="555" t="s">
        <v>36</v>
      </c>
      <c r="H116" s="551"/>
      <c r="I116" s="551"/>
      <c r="J116" s="552">
        <v>133836.29999999999</v>
      </c>
      <c r="K116" s="555"/>
      <c r="L116" s="555"/>
      <c r="M116" s="551"/>
      <c r="N116" s="551"/>
      <c r="O116" s="551"/>
    </row>
    <row r="117" spans="1:18" ht="72.5">
      <c r="A117" s="551">
        <v>4</v>
      </c>
      <c r="B117" s="555" t="s">
        <v>1823</v>
      </c>
      <c r="C117" s="555" t="s">
        <v>36</v>
      </c>
      <c r="D117" s="555" t="s">
        <v>36</v>
      </c>
      <c r="E117" s="555" t="s">
        <v>36</v>
      </c>
      <c r="F117" s="551" t="s">
        <v>284</v>
      </c>
      <c r="G117" s="555" t="s">
        <v>36</v>
      </c>
      <c r="H117" s="551"/>
      <c r="I117" s="551"/>
      <c r="J117" s="552">
        <v>133836.29999999999</v>
      </c>
      <c r="K117" s="555"/>
      <c r="L117" s="555"/>
      <c r="M117" s="551"/>
      <c r="N117" s="551"/>
      <c r="O117" s="551"/>
      <c r="P117" s="546"/>
      <c r="Q117" s="546"/>
      <c r="R117" s="546"/>
    </row>
    <row r="118" spans="1:18" ht="25">
      <c r="B118" s="556" t="s">
        <v>1823</v>
      </c>
      <c r="C118" s="556" t="s">
        <v>36</v>
      </c>
      <c r="D118" s="556" t="s">
        <v>1828</v>
      </c>
      <c r="E118" s="556" t="s">
        <v>6</v>
      </c>
      <c r="F118" s="557" t="s">
        <v>285</v>
      </c>
      <c r="G118" s="556" t="s">
        <v>220</v>
      </c>
      <c r="H118" s="553">
        <v>117</v>
      </c>
      <c r="I118" s="554">
        <v>1143.9000000000001</v>
      </c>
      <c r="J118" s="554">
        <v>133836.29999999999</v>
      </c>
      <c r="K118" s="556" t="s">
        <v>11</v>
      </c>
      <c r="L118" s="556" t="s">
        <v>1829</v>
      </c>
      <c r="M118" s="557" t="s">
        <v>1830</v>
      </c>
      <c r="O118" s="545" t="str">
        <f>+_xlfn.CONCAT(B118,"-",E118)</f>
        <v>B1/06/01-B</v>
      </c>
      <c r="P118" s="546"/>
      <c r="Q118" s="546"/>
      <c r="R118" s="546"/>
    </row>
    <row r="120" spans="1:18" ht="14.5">
      <c r="A120" s="551">
        <v>3</v>
      </c>
      <c r="B120" s="555" t="s">
        <v>1823</v>
      </c>
      <c r="C120" s="555" t="s">
        <v>36</v>
      </c>
      <c r="D120" s="555" t="s">
        <v>36</v>
      </c>
      <c r="E120" s="555" t="s">
        <v>36</v>
      </c>
      <c r="F120" s="551" t="s">
        <v>286</v>
      </c>
      <c r="G120" s="555" t="s">
        <v>36</v>
      </c>
      <c r="H120" s="551"/>
      <c r="I120" s="551"/>
      <c r="J120" s="552">
        <v>17805</v>
      </c>
      <c r="K120" s="555"/>
      <c r="L120" s="555"/>
      <c r="M120" s="551"/>
      <c r="N120" s="551"/>
      <c r="O120" s="551"/>
    </row>
    <row r="121" spans="1:18" ht="72.5">
      <c r="A121" s="551">
        <v>4</v>
      </c>
      <c r="B121" s="555" t="s">
        <v>1823</v>
      </c>
      <c r="C121" s="555" t="s">
        <v>36</v>
      </c>
      <c r="D121" s="555" t="s">
        <v>36</v>
      </c>
      <c r="E121" s="555" t="s">
        <v>36</v>
      </c>
      <c r="F121" s="551" t="s">
        <v>287</v>
      </c>
      <c r="G121" s="555" t="s">
        <v>36</v>
      </c>
      <c r="H121" s="551"/>
      <c r="I121" s="551"/>
      <c r="J121" s="552">
        <v>17805</v>
      </c>
      <c r="K121" s="555"/>
      <c r="L121" s="555"/>
      <c r="M121" s="551"/>
      <c r="N121" s="551"/>
      <c r="O121" s="551"/>
    </row>
    <row r="122" spans="1:18" ht="14.5">
      <c r="B122" s="556" t="s">
        <v>1823</v>
      </c>
      <c r="C122" s="556" t="s">
        <v>36</v>
      </c>
      <c r="D122" s="556" t="s">
        <v>1831</v>
      </c>
      <c r="E122" s="556" t="s">
        <v>7</v>
      </c>
      <c r="F122" s="557" t="s">
        <v>288</v>
      </c>
      <c r="G122" s="556" t="s">
        <v>289</v>
      </c>
      <c r="H122" s="553">
        <v>2</v>
      </c>
      <c r="I122" s="554">
        <v>8902.5</v>
      </c>
      <c r="J122" s="554">
        <v>17805</v>
      </c>
      <c r="K122" s="556" t="s">
        <v>11</v>
      </c>
      <c r="L122" s="556" t="s">
        <v>1832</v>
      </c>
      <c r="M122" s="557" t="s">
        <v>1833</v>
      </c>
      <c r="O122" s="545" t="str">
        <f>+_xlfn.CONCAT(B122,"-",E122)</f>
        <v>B1/06/01-C</v>
      </c>
      <c r="P122" s="546"/>
      <c r="Q122" s="546"/>
      <c r="R122" s="546"/>
    </row>
    <row r="123" spans="1:18" ht="14.5">
      <c r="P123" s="546"/>
      <c r="Q123" s="546"/>
      <c r="R123" s="546"/>
    </row>
    <row r="125" spans="1:18" ht="14.5">
      <c r="A125" s="551">
        <v>3</v>
      </c>
      <c r="B125" s="555" t="s">
        <v>1834</v>
      </c>
      <c r="C125" s="555" t="s">
        <v>36</v>
      </c>
      <c r="D125" s="555" t="s">
        <v>36</v>
      </c>
      <c r="E125" s="555" t="s">
        <v>36</v>
      </c>
      <c r="F125" s="551" t="s">
        <v>290</v>
      </c>
      <c r="G125" s="555" t="s">
        <v>36</v>
      </c>
      <c r="H125" s="551"/>
      <c r="I125" s="551"/>
      <c r="J125" s="552">
        <v>6250</v>
      </c>
      <c r="K125" s="555"/>
      <c r="L125" s="555"/>
      <c r="M125" s="551"/>
      <c r="N125" s="551"/>
      <c r="O125" s="551"/>
    </row>
    <row r="126" spans="1:18" ht="101.5">
      <c r="A126" s="551">
        <v>4</v>
      </c>
      <c r="B126" s="555" t="s">
        <v>1834</v>
      </c>
      <c r="C126" s="555" t="s">
        <v>36</v>
      </c>
      <c r="D126" s="555" t="s">
        <v>36</v>
      </c>
      <c r="E126" s="555" t="s">
        <v>36</v>
      </c>
      <c r="F126" s="551" t="s">
        <v>291</v>
      </c>
      <c r="G126" s="555" t="s">
        <v>36</v>
      </c>
      <c r="H126" s="551"/>
      <c r="I126" s="551"/>
      <c r="J126" s="552">
        <v>6250</v>
      </c>
      <c r="K126" s="555"/>
      <c r="L126" s="555"/>
      <c r="M126" s="551"/>
      <c r="N126" s="551"/>
      <c r="O126" s="551"/>
      <c r="P126" s="546"/>
      <c r="Q126" s="546"/>
      <c r="R126" s="546"/>
    </row>
    <row r="127" spans="1:18" ht="14.5">
      <c r="B127" s="556" t="s">
        <v>1834</v>
      </c>
      <c r="C127" s="556" t="s">
        <v>36</v>
      </c>
      <c r="D127" s="556" t="s">
        <v>1835</v>
      </c>
      <c r="E127" s="556" t="s">
        <v>5</v>
      </c>
      <c r="F127" s="557" t="s">
        <v>292</v>
      </c>
      <c r="G127" s="556" t="s">
        <v>0</v>
      </c>
      <c r="H127" s="553">
        <v>1</v>
      </c>
      <c r="I127" s="554">
        <v>6250</v>
      </c>
      <c r="J127" s="554">
        <v>6250</v>
      </c>
      <c r="K127" s="556" t="s">
        <v>11</v>
      </c>
      <c r="L127" s="556" t="s">
        <v>1836</v>
      </c>
      <c r="M127" s="557" t="s">
        <v>1837</v>
      </c>
      <c r="N127" s="557" t="s">
        <v>1794</v>
      </c>
      <c r="O127" s="545" t="str">
        <f>+_xlfn.CONCAT(B127,"-",E127)</f>
        <v>B1/06/02-A</v>
      </c>
      <c r="P127" s="546"/>
      <c r="Q127" s="546"/>
      <c r="R127" s="546"/>
    </row>
    <row r="129" spans="1:18" ht="14.5">
      <c r="A129" s="551" t="s">
        <v>1774</v>
      </c>
      <c r="B129" s="555" t="s">
        <v>1834</v>
      </c>
      <c r="C129" s="555" t="s">
        <v>36</v>
      </c>
      <c r="D129" s="555" t="s">
        <v>36</v>
      </c>
      <c r="E129" s="555" t="s">
        <v>36</v>
      </c>
      <c r="F129" s="551" t="s">
        <v>19</v>
      </c>
      <c r="G129" s="555"/>
      <c r="H129" s="551"/>
      <c r="I129" s="551"/>
      <c r="J129" s="551"/>
      <c r="K129" s="555"/>
      <c r="L129" s="555"/>
      <c r="M129" s="551"/>
      <c r="N129" s="551"/>
      <c r="O129" s="551"/>
    </row>
    <row r="130" spans="1:18" ht="14.5">
      <c r="A130" s="551" t="s">
        <v>1774</v>
      </c>
      <c r="B130" s="555" t="s">
        <v>1834</v>
      </c>
      <c r="C130" s="555" t="s">
        <v>36</v>
      </c>
      <c r="D130" s="555" t="s">
        <v>36</v>
      </c>
      <c r="E130" s="555" t="s">
        <v>36</v>
      </c>
      <c r="F130" s="551" t="s">
        <v>9</v>
      </c>
      <c r="G130" s="555"/>
      <c r="H130" s="551"/>
      <c r="I130" s="551"/>
      <c r="J130" s="551"/>
      <c r="K130" s="555"/>
      <c r="L130" s="555"/>
      <c r="M130" s="551"/>
      <c r="N130" s="551"/>
      <c r="O130" s="551"/>
      <c r="P130" s="546"/>
      <c r="Q130" s="546"/>
      <c r="R130" s="546"/>
    </row>
    <row r="131" spans="1:18" ht="14.5">
      <c r="P131" s="546"/>
      <c r="Q131" s="546"/>
      <c r="R131" s="546"/>
    </row>
    <row r="132" spans="1:18" ht="14.5">
      <c r="P132" s="546"/>
      <c r="Q132" s="546"/>
      <c r="R132" s="546"/>
    </row>
    <row r="133" spans="1:18" ht="14.5">
      <c r="A133" s="551">
        <v>2</v>
      </c>
      <c r="B133" s="555" t="s">
        <v>1838</v>
      </c>
      <c r="C133" s="555" t="s">
        <v>36</v>
      </c>
      <c r="D133" s="555" t="s">
        <v>36</v>
      </c>
      <c r="E133" s="555" t="s">
        <v>36</v>
      </c>
      <c r="F133" s="551" t="s">
        <v>23</v>
      </c>
      <c r="G133" s="555" t="s">
        <v>36</v>
      </c>
      <c r="H133" s="551"/>
      <c r="I133" s="551"/>
      <c r="J133" s="552">
        <v>5857191.9500000002</v>
      </c>
      <c r="K133" s="555"/>
      <c r="L133" s="555"/>
      <c r="M133" s="551"/>
      <c r="N133" s="551"/>
      <c r="O133" s="551"/>
    </row>
    <row r="134" spans="1:18" ht="14.5">
      <c r="A134" s="551">
        <v>3</v>
      </c>
      <c r="B134" s="555" t="s">
        <v>1838</v>
      </c>
      <c r="C134" s="555" t="s">
        <v>36</v>
      </c>
      <c r="D134" s="555" t="s">
        <v>36</v>
      </c>
      <c r="E134" s="555" t="s">
        <v>36</v>
      </c>
      <c r="F134" s="551" t="s">
        <v>228</v>
      </c>
      <c r="G134" s="555" t="s">
        <v>36</v>
      </c>
      <c r="H134" s="551"/>
      <c r="I134" s="551"/>
      <c r="J134" s="552">
        <v>27804</v>
      </c>
      <c r="K134" s="555"/>
      <c r="L134" s="555"/>
      <c r="M134" s="551"/>
      <c r="N134" s="551"/>
      <c r="O134" s="551"/>
    </row>
    <row r="135" spans="1:18" ht="72.5">
      <c r="A135" s="551">
        <v>4</v>
      </c>
      <c r="B135" s="555" t="s">
        <v>1838</v>
      </c>
      <c r="C135" s="555" t="s">
        <v>36</v>
      </c>
      <c r="D135" s="555" t="s">
        <v>36</v>
      </c>
      <c r="E135" s="555" t="s">
        <v>36</v>
      </c>
      <c r="F135" s="551" t="s">
        <v>1839</v>
      </c>
      <c r="G135" s="555" t="s">
        <v>36</v>
      </c>
      <c r="H135" s="551"/>
      <c r="I135" s="551"/>
      <c r="J135" s="552">
        <v>27804</v>
      </c>
      <c r="K135" s="555"/>
      <c r="L135" s="555"/>
      <c r="M135" s="551"/>
      <c r="N135" s="551"/>
      <c r="O135" s="551"/>
    </row>
    <row r="136" spans="1:18">
      <c r="B136" s="556" t="s">
        <v>1838</v>
      </c>
      <c r="C136" s="556" t="s">
        <v>36</v>
      </c>
      <c r="D136" s="556" t="s">
        <v>1840</v>
      </c>
      <c r="E136" s="556" t="s">
        <v>5</v>
      </c>
      <c r="F136" s="557" t="s">
        <v>219</v>
      </c>
      <c r="G136" s="556" t="s">
        <v>220</v>
      </c>
      <c r="H136" s="553">
        <v>536</v>
      </c>
      <c r="I136" s="553">
        <v>28</v>
      </c>
      <c r="J136" s="554">
        <v>15008</v>
      </c>
      <c r="K136" s="556" t="s">
        <v>27</v>
      </c>
      <c r="L136" s="556" t="s">
        <v>1841</v>
      </c>
      <c r="M136" s="557" t="s">
        <v>1842</v>
      </c>
      <c r="O136" s="545" t="str">
        <f t="shared" ref="O136:O138" si="5">+_xlfn.CONCAT(B136,"-",E136)</f>
        <v>B1/07/01-A</v>
      </c>
    </row>
    <row r="137" spans="1:18" ht="14.5">
      <c r="B137" s="556" t="s">
        <v>1838</v>
      </c>
      <c r="C137" s="556" t="s">
        <v>36</v>
      </c>
      <c r="D137" s="556" t="s">
        <v>1840</v>
      </c>
      <c r="E137" s="556" t="s">
        <v>6</v>
      </c>
      <c r="F137" s="557" t="s">
        <v>221</v>
      </c>
      <c r="G137" s="556" t="s">
        <v>220</v>
      </c>
      <c r="H137" s="553">
        <v>307</v>
      </c>
      <c r="I137" s="553">
        <v>28</v>
      </c>
      <c r="J137" s="554">
        <v>8596</v>
      </c>
      <c r="K137" s="556" t="s">
        <v>27</v>
      </c>
      <c r="L137" s="556" t="s">
        <v>1841</v>
      </c>
      <c r="M137" s="557" t="s">
        <v>1842</v>
      </c>
      <c r="O137" s="545" t="str">
        <f t="shared" si="5"/>
        <v>B1/07/01-B</v>
      </c>
      <c r="P137" s="546"/>
      <c r="Q137" s="546"/>
      <c r="R137" s="546"/>
    </row>
    <row r="138" spans="1:18" ht="14.5">
      <c r="B138" s="556" t="s">
        <v>1838</v>
      </c>
      <c r="C138" s="556" t="s">
        <v>36</v>
      </c>
      <c r="D138" s="556" t="s">
        <v>1840</v>
      </c>
      <c r="E138" s="556" t="s">
        <v>7</v>
      </c>
      <c r="F138" s="557" t="s">
        <v>1843</v>
      </c>
      <c r="G138" s="556" t="s">
        <v>220</v>
      </c>
      <c r="H138" s="553">
        <v>150</v>
      </c>
      <c r="I138" s="553">
        <v>28</v>
      </c>
      <c r="J138" s="554">
        <v>4200</v>
      </c>
      <c r="K138" s="556" t="s">
        <v>27</v>
      </c>
      <c r="L138" s="556" t="s">
        <v>1841</v>
      </c>
      <c r="M138" s="557" t="s">
        <v>1842</v>
      </c>
      <c r="O138" s="545" t="str">
        <f t="shared" si="5"/>
        <v>B1/07/01-C</v>
      </c>
      <c r="P138" s="546"/>
      <c r="Q138" s="546"/>
      <c r="R138" s="546"/>
    </row>
    <row r="140" spans="1:18" ht="29">
      <c r="A140" s="551">
        <v>3</v>
      </c>
      <c r="B140" s="555" t="s">
        <v>1838</v>
      </c>
      <c r="C140" s="555" t="s">
        <v>36</v>
      </c>
      <c r="D140" s="555" t="s">
        <v>36</v>
      </c>
      <c r="E140" s="555" t="s">
        <v>36</v>
      </c>
      <c r="F140" s="551" t="s">
        <v>1844</v>
      </c>
      <c r="G140" s="555" t="s">
        <v>36</v>
      </c>
      <c r="H140" s="551"/>
      <c r="I140" s="551"/>
      <c r="J140" s="552">
        <v>301265.13</v>
      </c>
      <c r="K140" s="555"/>
      <c r="L140" s="555"/>
      <c r="M140" s="551"/>
      <c r="N140" s="551"/>
      <c r="O140" s="551"/>
    </row>
    <row r="141" spans="1:18" ht="58">
      <c r="A141" s="551">
        <v>4</v>
      </c>
      <c r="B141" s="555" t="s">
        <v>1838</v>
      </c>
      <c r="C141" s="555" t="s">
        <v>36</v>
      </c>
      <c r="D141" s="555" t="s">
        <v>36</v>
      </c>
      <c r="E141" s="555" t="s">
        <v>36</v>
      </c>
      <c r="F141" s="551" t="s">
        <v>222</v>
      </c>
      <c r="G141" s="555" t="s">
        <v>36</v>
      </c>
      <c r="H141" s="551"/>
      <c r="I141" s="551"/>
      <c r="J141" s="552">
        <v>301265.13</v>
      </c>
      <c r="K141" s="555"/>
      <c r="L141" s="555"/>
      <c r="M141" s="551"/>
      <c r="N141" s="551"/>
      <c r="O141" s="551"/>
    </row>
    <row r="142" spans="1:18" ht="25">
      <c r="B142" s="556" t="s">
        <v>1838</v>
      </c>
      <c r="C142" s="556" t="s">
        <v>36</v>
      </c>
      <c r="D142" s="556" t="s">
        <v>1845</v>
      </c>
      <c r="E142" s="556" t="s">
        <v>8</v>
      </c>
      <c r="F142" s="557" t="s">
        <v>223</v>
      </c>
      <c r="G142" s="556" t="s">
        <v>220</v>
      </c>
      <c r="H142" s="558">
        <v>1346</v>
      </c>
      <c r="I142" s="553">
        <v>99.78</v>
      </c>
      <c r="J142" s="554">
        <v>134303.88</v>
      </c>
      <c r="K142" s="556" t="s">
        <v>27</v>
      </c>
      <c r="L142" s="556" t="s">
        <v>1846</v>
      </c>
      <c r="M142" s="557" t="s">
        <v>1847</v>
      </c>
      <c r="O142" s="545" t="str">
        <f t="shared" ref="O142:O144" si="6">+_xlfn.CONCAT(B142,"-",E142)</f>
        <v>B1/07/01-D</v>
      </c>
    </row>
    <row r="143" spans="1:18" ht="25">
      <c r="B143" s="556" t="s">
        <v>1838</v>
      </c>
      <c r="C143" s="556" t="s">
        <v>36</v>
      </c>
      <c r="D143" s="556" t="s">
        <v>1845</v>
      </c>
      <c r="E143" s="556" t="s">
        <v>10</v>
      </c>
      <c r="F143" s="557" t="s">
        <v>224</v>
      </c>
      <c r="G143" s="556" t="s">
        <v>220</v>
      </c>
      <c r="H143" s="553">
        <v>678</v>
      </c>
      <c r="I143" s="553">
        <v>101.25</v>
      </c>
      <c r="J143" s="554">
        <v>68647.5</v>
      </c>
      <c r="K143" s="556" t="s">
        <v>27</v>
      </c>
      <c r="L143" s="556" t="s">
        <v>1848</v>
      </c>
      <c r="M143" s="557" t="s">
        <v>1849</v>
      </c>
      <c r="O143" s="545" t="str">
        <f t="shared" si="6"/>
        <v>B1/07/01-E</v>
      </c>
    </row>
    <row r="144" spans="1:18" ht="25">
      <c r="B144" s="556" t="s">
        <v>1838</v>
      </c>
      <c r="C144" s="556" t="s">
        <v>36</v>
      </c>
      <c r="D144" s="556" t="s">
        <v>1845</v>
      </c>
      <c r="E144" s="556" t="s">
        <v>11</v>
      </c>
      <c r="F144" s="557" t="s">
        <v>225</v>
      </c>
      <c r="G144" s="556" t="s">
        <v>220</v>
      </c>
      <c r="H144" s="553">
        <v>971</v>
      </c>
      <c r="I144" s="553">
        <v>101.25</v>
      </c>
      <c r="J144" s="554">
        <v>98313.75</v>
      </c>
      <c r="K144" s="556" t="s">
        <v>27</v>
      </c>
      <c r="L144" s="556" t="s">
        <v>1848</v>
      </c>
      <c r="M144" s="557" t="s">
        <v>1849</v>
      </c>
      <c r="O144" s="545" t="str">
        <f t="shared" si="6"/>
        <v>B1/07/01-F</v>
      </c>
      <c r="P144" s="546"/>
      <c r="Q144" s="546"/>
      <c r="R144" s="546"/>
    </row>
    <row r="145" spans="1:18" ht="14.5">
      <c r="P145" s="546"/>
      <c r="Q145" s="546"/>
      <c r="R145" s="546"/>
    </row>
    <row r="147" spans="1:18" ht="29">
      <c r="A147" s="551">
        <v>3</v>
      </c>
      <c r="B147" s="555" t="s">
        <v>1850</v>
      </c>
      <c r="C147" s="555" t="s">
        <v>36</v>
      </c>
      <c r="D147" s="555" t="s">
        <v>36</v>
      </c>
      <c r="E147" s="555" t="s">
        <v>36</v>
      </c>
      <c r="F147" s="551" t="s">
        <v>293</v>
      </c>
      <c r="G147" s="555" t="s">
        <v>36</v>
      </c>
      <c r="H147" s="551"/>
      <c r="I147" s="551"/>
      <c r="J147" s="552">
        <v>4825.08</v>
      </c>
      <c r="K147" s="555"/>
      <c r="L147" s="555"/>
      <c r="M147" s="551"/>
      <c r="N147" s="551"/>
      <c r="O147" s="551"/>
    </row>
    <row r="148" spans="1:18" ht="87">
      <c r="A148" s="551">
        <v>4</v>
      </c>
      <c r="B148" s="555" t="s">
        <v>1850</v>
      </c>
      <c r="C148" s="555" t="s">
        <v>36</v>
      </c>
      <c r="D148" s="555" t="s">
        <v>36</v>
      </c>
      <c r="E148" s="555" t="s">
        <v>36</v>
      </c>
      <c r="F148" s="551" t="s">
        <v>294</v>
      </c>
      <c r="G148" s="555" t="s">
        <v>36</v>
      </c>
      <c r="H148" s="551"/>
      <c r="I148" s="551"/>
      <c r="J148" s="552">
        <v>4825.08</v>
      </c>
      <c r="K148" s="555"/>
      <c r="L148" s="555"/>
      <c r="M148" s="551"/>
      <c r="N148" s="551"/>
      <c r="O148" s="551"/>
      <c r="P148" s="546"/>
      <c r="Q148" s="546"/>
      <c r="R148" s="546"/>
    </row>
    <row r="149" spans="1:18" ht="14.5">
      <c r="B149" s="556" t="s">
        <v>1850</v>
      </c>
      <c r="C149" s="556" t="s">
        <v>36</v>
      </c>
      <c r="D149" s="556" t="s">
        <v>1851</v>
      </c>
      <c r="E149" s="556" t="s">
        <v>5</v>
      </c>
      <c r="F149" s="557" t="s">
        <v>295</v>
      </c>
      <c r="G149" s="556" t="s">
        <v>220</v>
      </c>
      <c r="H149" s="553">
        <v>78</v>
      </c>
      <c r="I149" s="553">
        <v>61.86</v>
      </c>
      <c r="J149" s="554">
        <v>4825.08</v>
      </c>
      <c r="K149" s="556" t="s">
        <v>27</v>
      </c>
      <c r="L149" s="556" t="s">
        <v>1852</v>
      </c>
      <c r="M149" s="557" t="s">
        <v>1853</v>
      </c>
      <c r="O149" s="545" t="str">
        <f>+_xlfn.CONCAT(B149,"-",E149)</f>
        <v>B1/07/02-A</v>
      </c>
      <c r="P149" s="546"/>
      <c r="Q149" s="546"/>
      <c r="R149" s="546"/>
    </row>
    <row r="151" spans="1:18" ht="14.5">
      <c r="A151" s="551">
        <v>3</v>
      </c>
      <c r="B151" s="555" t="s">
        <v>1850</v>
      </c>
      <c r="C151" s="555" t="s">
        <v>36</v>
      </c>
      <c r="D151" s="555" t="s">
        <v>36</v>
      </c>
      <c r="E151" s="555" t="s">
        <v>36</v>
      </c>
      <c r="F151" s="551" t="s">
        <v>229</v>
      </c>
      <c r="G151" s="555" t="s">
        <v>36</v>
      </c>
      <c r="H151" s="551"/>
      <c r="I151" s="551"/>
      <c r="J151" s="552">
        <v>6080.93</v>
      </c>
      <c r="K151" s="555"/>
      <c r="L151" s="555"/>
      <c r="M151" s="551"/>
      <c r="N151" s="551"/>
      <c r="O151" s="551"/>
    </row>
    <row r="152" spans="1:18" ht="43.5">
      <c r="A152" s="551">
        <v>4</v>
      </c>
      <c r="B152" s="555" t="s">
        <v>1850</v>
      </c>
      <c r="C152" s="555" t="s">
        <v>36</v>
      </c>
      <c r="D152" s="555" t="s">
        <v>36</v>
      </c>
      <c r="E152" s="555" t="s">
        <v>36</v>
      </c>
      <c r="F152" s="551" t="s">
        <v>226</v>
      </c>
      <c r="G152" s="555" t="s">
        <v>36</v>
      </c>
      <c r="H152" s="551"/>
      <c r="I152" s="551"/>
      <c r="J152" s="552">
        <v>6080.93</v>
      </c>
      <c r="K152" s="555"/>
      <c r="L152" s="555"/>
      <c r="M152" s="551"/>
      <c r="N152" s="551"/>
      <c r="O152" s="551"/>
      <c r="P152" s="546"/>
      <c r="Q152" s="546"/>
      <c r="R152" s="546"/>
    </row>
    <row r="153" spans="1:18" ht="25">
      <c r="B153" s="556" t="s">
        <v>1850</v>
      </c>
      <c r="C153" s="556" t="s">
        <v>36</v>
      </c>
      <c r="D153" s="556" t="s">
        <v>1854</v>
      </c>
      <c r="E153" s="556" t="s">
        <v>6</v>
      </c>
      <c r="F153" s="557" t="s">
        <v>227</v>
      </c>
      <c r="G153" s="556" t="s">
        <v>220</v>
      </c>
      <c r="H153" s="553">
        <v>97</v>
      </c>
      <c r="I153" s="553">
        <v>62.69</v>
      </c>
      <c r="J153" s="554">
        <v>6080.93</v>
      </c>
      <c r="K153" s="556" t="s">
        <v>27</v>
      </c>
      <c r="L153" s="556" t="s">
        <v>1855</v>
      </c>
      <c r="M153" s="557" t="s">
        <v>1856</v>
      </c>
      <c r="O153" s="545" t="str">
        <f>+_xlfn.CONCAT(B153,"-",E153)</f>
        <v>B1/07/02-B</v>
      </c>
      <c r="P153" s="546"/>
      <c r="Q153" s="546"/>
      <c r="R153" s="546"/>
    </row>
    <row r="155" spans="1:18" ht="14.5">
      <c r="A155" s="551">
        <v>3</v>
      </c>
      <c r="B155" s="555" t="s">
        <v>1850</v>
      </c>
      <c r="C155" s="555" t="s">
        <v>36</v>
      </c>
      <c r="D155" s="555" t="s">
        <v>36</v>
      </c>
      <c r="E155" s="555" t="s">
        <v>36</v>
      </c>
      <c r="F155" s="551" t="s">
        <v>296</v>
      </c>
      <c r="G155" s="555" t="s">
        <v>36</v>
      </c>
      <c r="H155" s="551"/>
      <c r="I155" s="551"/>
      <c r="J155" s="552">
        <v>54793.42</v>
      </c>
      <c r="K155" s="555"/>
      <c r="L155" s="555"/>
      <c r="M155" s="551"/>
      <c r="N155" s="551"/>
      <c r="O155" s="551"/>
    </row>
    <row r="156" spans="1:18" ht="58">
      <c r="A156" s="551">
        <v>4</v>
      </c>
      <c r="B156" s="555" t="s">
        <v>1850</v>
      </c>
      <c r="C156" s="555" t="s">
        <v>36</v>
      </c>
      <c r="D156" s="555" t="s">
        <v>36</v>
      </c>
      <c r="E156" s="555" t="s">
        <v>36</v>
      </c>
      <c r="F156" s="551" t="s">
        <v>297</v>
      </c>
      <c r="G156" s="555" t="s">
        <v>36</v>
      </c>
      <c r="H156" s="551"/>
      <c r="I156" s="551"/>
      <c r="J156" s="552">
        <v>54793.42</v>
      </c>
      <c r="K156" s="555"/>
      <c r="L156" s="555"/>
      <c r="M156" s="551"/>
      <c r="N156" s="551"/>
      <c r="O156" s="551"/>
    </row>
    <row r="157" spans="1:18" ht="14.5">
      <c r="B157" s="556" t="s">
        <v>1850</v>
      </c>
      <c r="C157" s="556" t="s">
        <v>36</v>
      </c>
      <c r="D157" s="556" t="s">
        <v>1857</v>
      </c>
      <c r="E157" s="556" t="s">
        <v>7</v>
      </c>
      <c r="F157" s="557" t="s">
        <v>298</v>
      </c>
      <c r="G157" s="556" t="s">
        <v>220</v>
      </c>
      <c r="H157" s="553">
        <v>263</v>
      </c>
      <c r="I157" s="553">
        <v>208.34</v>
      </c>
      <c r="J157" s="554">
        <v>54793.42</v>
      </c>
      <c r="K157" s="556" t="s">
        <v>27</v>
      </c>
      <c r="L157" s="556" t="s">
        <v>1858</v>
      </c>
      <c r="M157" s="557" t="s">
        <v>298</v>
      </c>
      <c r="O157" s="545" t="str">
        <f>+_xlfn.CONCAT(B157,"-",E157)</f>
        <v>B1/07/02-C</v>
      </c>
      <c r="P157" s="546"/>
      <c r="Q157" s="546"/>
      <c r="R157" s="546"/>
    </row>
    <row r="158" spans="1:18" ht="14.5">
      <c r="P158" s="546"/>
      <c r="Q158" s="546"/>
      <c r="R158" s="546"/>
    </row>
    <row r="160" spans="1:18" ht="29">
      <c r="A160" s="551">
        <v>3</v>
      </c>
      <c r="B160" s="555" t="s">
        <v>1859</v>
      </c>
      <c r="C160" s="555" t="s">
        <v>36</v>
      </c>
      <c r="D160" s="555" t="s">
        <v>36</v>
      </c>
      <c r="E160" s="555" t="s">
        <v>36</v>
      </c>
      <c r="F160" s="551" t="s">
        <v>299</v>
      </c>
      <c r="G160" s="555" t="s">
        <v>36</v>
      </c>
      <c r="H160" s="551"/>
      <c r="I160" s="551"/>
      <c r="J160" s="552">
        <v>4315524</v>
      </c>
      <c r="K160" s="555"/>
      <c r="L160" s="555"/>
      <c r="M160" s="551"/>
      <c r="N160" s="551"/>
      <c r="O160" s="551"/>
    </row>
    <row r="161" spans="1:18" ht="101.5">
      <c r="A161" s="551">
        <v>4</v>
      </c>
      <c r="B161" s="555" t="s">
        <v>1859</v>
      </c>
      <c r="C161" s="555" t="s">
        <v>36</v>
      </c>
      <c r="D161" s="555" t="s">
        <v>36</v>
      </c>
      <c r="E161" s="555" t="s">
        <v>36</v>
      </c>
      <c r="F161" s="551" t="s">
        <v>300</v>
      </c>
      <c r="G161" s="555" t="s">
        <v>36</v>
      </c>
      <c r="H161" s="551"/>
      <c r="I161" s="551"/>
      <c r="J161" s="552">
        <v>4315524</v>
      </c>
      <c r="K161" s="555"/>
      <c r="L161" s="555"/>
      <c r="M161" s="551"/>
      <c r="N161" s="551"/>
      <c r="O161" s="551"/>
    </row>
    <row r="162" spans="1:18" ht="14.5">
      <c r="B162" s="556" t="s">
        <v>1859</v>
      </c>
      <c r="C162" s="556" t="s">
        <v>36</v>
      </c>
      <c r="D162" s="556" t="s">
        <v>1860</v>
      </c>
      <c r="E162" s="556" t="s">
        <v>5</v>
      </c>
      <c r="F162" s="557" t="s">
        <v>301</v>
      </c>
      <c r="G162" s="556" t="s">
        <v>220</v>
      </c>
      <c r="H162" s="558">
        <v>4306</v>
      </c>
      <c r="I162" s="553">
        <v>840.25</v>
      </c>
      <c r="J162" s="554">
        <v>3618116.5</v>
      </c>
      <c r="K162" s="556" t="s">
        <v>27</v>
      </c>
      <c r="L162" s="556" t="s">
        <v>1861</v>
      </c>
      <c r="M162" s="557" t="s">
        <v>1862</v>
      </c>
      <c r="O162" s="545" t="str">
        <f t="shared" ref="O162:O163" si="7">+_xlfn.CONCAT(B162,"-",E162)</f>
        <v>B1/07/03-A</v>
      </c>
      <c r="P162" s="546"/>
      <c r="Q162" s="546"/>
      <c r="R162" s="546"/>
    </row>
    <row r="163" spans="1:18" ht="25">
      <c r="B163" s="556" t="s">
        <v>1859</v>
      </c>
      <c r="C163" s="556" t="s">
        <v>36</v>
      </c>
      <c r="D163" s="556" t="s">
        <v>1860</v>
      </c>
      <c r="E163" s="556" t="s">
        <v>6</v>
      </c>
      <c r="F163" s="557" t="s">
        <v>302</v>
      </c>
      <c r="G163" s="556" t="s">
        <v>220</v>
      </c>
      <c r="H163" s="553">
        <v>830</v>
      </c>
      <c r="I163" s="553">
        <v>840.25</v>
      </c>
      <c r="J163" s="554">
        <v>697407.5</v>
      </c>
      <c r="K163" s="556" t="s">
        <v>27</v>
      </c>
      <c r="L163" s="556" t="s">
        <v>1863</v>
      </c>
      <c r="M163" s="557" t="s">
        <v>1864</v>
      </c>
      <c r="O163" s="545" t="str">
        <f t="shared" si="7"/>
        <v>B1/07/03-B</v>
      </c>
      <c r="P163" s="546"/>
      <c r="Q163" s="546"/>
      <c r="R163" s="546"/>
    </row>
    <row r="165" spans="1:18" ht="14.5">
      <c r="A165" s="551">
        <v>3</v>
      </c>
      <c r="B165" s="555" t="s">
        <v>1859</v>
      </c>
      <c r="C165" s="555" t="s">
        <v>36</v>
      </c>
      <c r="D165" s="555" t="s">
        <v>36</v>
      </c>
      <c r="E165" s="555" t="s">
        <v>36</v>
      </c>
      <c r="F165" s="551" t="s">
        <v>304</v>
      </c>
      <c r="G165" s="555" t="s">
        <v>36</v>
      </c>
      <c r="H165" s="551"/>
      <c r="I165" s="551"/>
      <c r="J165" s="552">
        <v>1055926.5</v>
      </c>
      <c r="K165" s="555"/>
      <c r="L165" s="555"/>
      <c r="M165" s="551"/>
      <c r="N165" s="551"/>
      <c r="O165" s="551"/>
    </row>
    <row r="166" spans="1:18" ht="116">
      <c r="A166" s="551">
        <v>4</v>
      </c>
      <c r="B166" s="555" t="s">
        <v>1859</v>
      </c>
      <c r="C166" s="555" t="s">
        <v>36</v>
      </c>
      <c r="D166" s="555" t="s">
        <v>36</v>
      </c>
      <c r="E166" s="555" t="s">
        <v>36</v>
      </c>
      <c r="F166" s="551" t="s">
        <v>305</v>
      </c>
      <c r="G166" s="555" t="s">
        <v>36</v>
      </c>
      <c r="H166" s="551"/>
      <c r="I166" s="551"/>
      <c r="J166" s="552">
        <v>1055926.5</v>
      </c>
      <c r="K166" s="555"/>
      <c r="L166" s="555"/>
      <c r="M166" s="551"/>
      <c r="N166" s="551"/>
      <c r="O166" s="551"/>
      <c r="P166" s="546"/>
      <c r="Q166" s="546"/>
      <c r="R166" s="546"/>
    </row>
    <row r="167" spans="1:18" ht="14.5">
      <c r="B167" s="556" t="s">
        <v>1859</v>
      </c>
      <c r="C167" s="556" t="s">
        <v>36</v>
      </c>
      <c r="D167" s="556" t="s">
        <v>1865</v>
      </c>
      <c r="E167" s="556" t="s">
        <v>7</v>
      </c>
      <c r="F167" s="557" t="s">
        <v>209</v>
      </c>
      <c r="G167" s="556" t="s">
        <v>220</v>
      </c>
      <c r="H167" s="558">
        <v>1842</v>
      </c>
      <c r="I167" s="553">
        <v>573.25</v>
      </c>
      <c r="J167" s="554">
        <v>1055926.5</v>
      </c>
      <c r="K167" s="556" t="s">
        <v>27</v>
      </c>
      <c r="L167" s="556" t="s">
        <v>1866</v>
      </c>
      <c r="M167" s="557" t="s">
        <v>1867</v>
      </c>
      <c r="O167" s="545" t="str">
        <f>+_xlfn.CONCAT(B167,"-",E167)</f>
        <v>B1/07/03-C</v>
      </c>
      <c r="P167" s="546"/>
      <c r="Q167" s="546"/>
      <c r="R167" s="546"/>
    </row>
    <row r="169" spans="1:18" ht="29">
      <c r="A169" s="551">
        <v>3</v>
      </c>
      <c r="B169" s="555" t="s">
        <v>1859</v>
      </c>
      <c r="C169" s="555" t="s">
        <v>36</v>
      </c>
      <c r="D169" s="555" t="s">
        <v>36</v>
      </c>
      <c r="E169" s="555" t="s">
        <v>36</v>
      </c>
      <c r="F169" s="551" t="s">
        <v>311</v>
      </c>
      <c r="G169" s="555" t="s">
        <v>36</v>
      </c>
      <c r="H169" s="551"/>
      <c r="I169" s="551"/>
      <c r="J169" s="552">
        <v>87260.39</v>
      </c>
      <c r="K169" s="555"/>
      <c r="L169" s="555"/>
      <c r="M169" s="551"/>
      <c r="N169" s="551"/>
      <c r="O169" s="551"/>
    </row>
    <row r="170" spans="1:18" ht="58">
      <c r="A170" s="551">
        <v>4</v>
      </c>
      <c r="B170" s="555" t="s">
        <v>1859</v>
      </c>
      <c r="C170" s="555" t="s">
        <v>36</v>
      </c>
      <c r="D170" s="555" t="s">
        <v>36</v>
      </c>
      <c r="E170" s="555" t="s">
        <v>36</v>
      </c>
      <c r="F170" s="551" t="s">
        <v>312</v>
      </c>
      <c r="G170" s="555" t="s">
        <v>36</v>
      </c>
      <c r="H170" s="551"/>
      <c r="I170" s="551"/>
      <c r="J170" s="552">
        <v>46636.56</v>
      </c>
      <c r="K170" s="555"/>
      <c r="L170" s="555"/>
      <c r="M170" s="551"/>
      <c r="N170" s="551"/>
      <c r="O170" s="551"/>
    </row>
    <row r="171" spans="1:18" ht="25">
      <c r="B171" s="556" t="s">
        <v>1859</v>
      </c>
      <c r="C171" s="556" t="s">
        <v>36</v>
      </c>
      <c r="D171" s="556" t="s">
        <v>1868</v>
      </c>
      <c r="E171" s="556" t="s">
        <v>8</v>
      </c>
      <c r="F171" s="557" t="s">
        <v>313</v>
      </c>
      <c r="G171" s="556" t="s">
        <v>220</v>
      </c>
      <c r="H171" s="553">
        <v>263</v>
      </c>
      <c r="I171" s="553">
        <v>143.94</v>
      </c>
      <c r="J171" s="554">
        <v>37856.22</v>
      </c>
      <c r="K171" s="556" t="s">
        <v>27</v>
      </c>
      <c r="L171" s="556" t="s">
        <v>1869</v>
      </c>
      <c r="M171" s="557" t="s">
        <v>1870</v>
      </c>
      <c r="O171" s="545" t="str">
        <f t="shared" ref="O171:O172" si="8">+_xlfn.CONCAT(B171,"-",E171)</f>
        <v>B1/07/03-D</v>
      </c>
    </row>
    <row r="172" spans="1:18" ht="25">
      <c r="B172" s="556" t="s">
        <v>1859</v>
      </c>
      <c r="C172" s="556" t="s">
        <v>36</v>
      </c>
      <c r="D172" s="556" t="s">
        <v>1868</v>
      </c>
      <c r="E172" s="556" t="s">
        <v>10</v>
      </c>
      <c r="F172" s="557" t="s">
        <v>211</v>
      </c>
      <c r="G172" s="556" t="s">
        <v>220</v>
      </c>
      <c r="H172" s="553">
        <v>61</v>
      </c>
      <c r="I172" s="553">
        <v>143.94</v>
      </c>
      <c r="J172" s="554">
        <v>8780.34</v>
      </c>
      <c r="K172" s="556" t="s">
        <v>27</v>
      </c>
      <c r="L172" s="556" t="s">
        <v>1869</v>
      </c>
      <c r="M172" s="557" t="s">
        <v>1870</v>
      </c>
      <c r="O172" s="545" t="str">
        <f t="shared" si="8"/>
        <v>B1/07/03-E</v>
      </c>
      <c r="P172" s="546"/>
      <c r="Q172" s="546"/>
      <c r="R172" s="546"/>
    </row>
    <row r="175" spans="1:18" ht="29">
      <c r="A175" s="551">
        <v>4</v>
      </c>
      <c r="B175" s="555" t="s">
        <v>1871</v>
      </c>
      <c r="C175" s="555" t="s">
        <v>36</v>
      </c>
      <c r="D175" s="555" t="s">
        <v>36</v>
      </c>
      <c r="E175" s="555" t="s">
        <v>36</v>
      </c>
      <c r="F175" s="551" t="s">
        <v>314</v>
      </c>
      <c r="G175" s="555" t="s">
        <v>36</v>
      </c>
      <c r="H175" s="551"/>
      <c r="I175" s="551"/>
      <c r="J175" s="552">
        <v>4428.92</v>
      </c>
      <c r="K175" s="555"/>
      <c r="L175" s="555"/>
      <c r="M175" s="551"/>
      <c r="N175" s="551"/>
      <c r="O175" s="551"/>
      <c r="P175" s="546"/>
      <c r="Q175" s="546"/>
      <c r="R175" s="546"/>
    </row>
    <row r="176" spans="1:18">
      <c r="B176" s="556" t="s">
        <v>1871</v>
      </c>
      <c r="C176" s="556" t="s">
        <v>36</v>
      </c>
      <c r="D176" s="556" t="s">
        <v>1872</v>
      </c>
      <c r="E176" s="556" t="s">
        <v>5</v>
      </c>
      <c r="F176" s="557" t="s">
        <v>313</v>
      </c>
      <c r="G176" s="556" t="s">
        <v>220</v>
      </c>
      <c r="H176" s="553">
        <v>263</v>
      </c>
      <c r="I176" s="553">
        <v>16.84</v>
      </c>
      <c r="J176" s="554">
        <v>4428.92</v>
      </c>
      <c r="K176" s="556" t="s">
        <v>27</v>
      </c>
      <c r="L176" s="556" t="s">
        <v>1873</v>
      </c>
      <c r="M176" s="557" t="s">
        <v>1874</v>
      </c>
      <c r="O176" s="545" t="str">
        <f>+_xlfn.CONCAT(B176,"-",E176)</f>
        <v>B1/07/04-A</v>
      </c>
    </row>
    <row r="178" spans="1:18" ht="58">
      <c r="A178" s="551">
        <v>4</v>
      </c>
      <c r="B178" s="555" t="s">
        <v>1871</v>
      </c>
      <c r="C178" s="555" t="s">
        <v>36</v>
      </c>
      <c r="D178" s="555" t="s">
        <v>36</v>
      </c>
      <c r="E178" s="555" t="s">
        <v>36</v>
      </c>
      <c r="F178" s="551" t="s">
        <v>316</v>
      </c>
      <c r="G178" s="555" t="s">
        <v>36</v>
      </c>
      <c r="H178" s="551"/>
      <c r="I178" s="551"/>
      <c r="J178" s="552">
        <v>35654.910000000003</v>
      </c>
      <c r="K178" s="555"/>
      <c r="L178" s="555"/>
      <c r="M178" s="551"/>
      <c r="N178" s="551"/>
      <c r="O178" s="551"/>
      <c r="P178" s="546"/>
      <c r="Q178" s="546"/>
      <c r="R178" s="546"/>
    </row>
    <row r="179" spans="1:18">
      <c r="B179" s="556" t="s">
        <v>1871</v>
      </c>
      <c r="C179" s="556" t="s">
        <v>36</v>
      </c>
      <c r="D179" s="556" t="s">
        <v>1875</v>
      </c>
      <c r="E179" s="556" t="s">
        <v>6</v>
      </c>
      <c r="F179" s="557" t="s">
        <v>317</v>
      </c>
      <c r="G179" s="556" t="s">
        <v>220</v>
      </c>
      <c r="H179" s="553">
        <v>263</v>
      </c>
      <c r="I179" s="553">
        <v>135.57</v>
      </c>
      <c r="J179" s="554">
        <v>35654.910000000003</v>
      </c>
      <c r="K179" s="556" t="s">
        <v>27</v>
      </c>
      <c r="L179" s="556" t="s">
        <v>1876</v>
      </c>
      <c r="M179" s="557" t="s">
        <v>317</v>
      </c>
      <c r="O179" s="545" t="str">
        <f>+_xlfn.CONCAT(B179,"-",E179)</f>
        <v>B1/07/04-B</v>
      </c>
    </row>
    <row r="181" spans="1:18" ht="29">
      <c r="A181" s="551">
        <v>4</v>
      </c>
      <c r="B181" s="555" t="s">
        <v>1871</v>
      </c>
      <c r="C181" s="555" t="s">
        <v>36</v>
      </c>
      <c r="D181" s="555" t="s">
        <v>36</v>
      </c>
      <c r="E181" s="555" t="s">
        <v>36</v>
      </c>
      <c r="F181" s="551" t="s">
        <v>318</v>
      </c>
      <c r="G181" s="555" t="s">
        <v>36</v>
      </c>
      <c r="H181" s="551"/>
      <c r="I181" s="551"/>
      <c r="J181" s="551">
        <v>540</v>
      </c>
      <c r="K181" s="555"/>
      <c r="L181" s="555"/>
      <c r="M181" s="551"/>
      <c r="N181" s="551"/>
      <c r="O181" s="551"/>
      <c r="P181" s="546"/>
      <c r="Q181" s="546"/>
      <c r="R181" s="546"/>
    </row>
    <row r="182" spans="1:18" ht="14.5">
      <c r="B182" s="556" t="s">
        <v>1871</v>
      </c>
      <c r="C182" s="556" t="s">
        <v>36</v>
      </c>
      <c r="D182" s="556" t="s">
        <v>1877</v>
      </c>
      <c r="E182" s="556" t="s">
        <v>7</v>
      </c>
      <c r="F182" s="557" t="s">
        <v>313</v>
      </c>
      <c r="G182" s="556" t="s">
        <v>220</v>
      </c>
      <c r="H182" s="553">
        <v>10</v>
      </c>
      <c r="I182" s="553">
        <v>54</v>
      </c>
      <c r="J182" s="553">
        <v>540</v>
      </c>
      <c r="K182" s="556" t="s">
        <v>27</v>
      </c>
      <c r="L182" s="556" t="s">
        <v>1878</v>
      </c>
      <c r="M182" s="557" t="s">
        <v>1879</v>
      </c>
      <c r="O182" s="545" t="str">
        <f>+_xlfn.CONCAT(B182,"-",E182)</f>
        <v>B1/07/04-C</v>
      </c>
      <c r="P182" s="546"/>
      <c r="Q182" s="546"/>
      <c r="R182" s="546"/>
    </row>
    <row r="184" spans="1:18" ht="14.5">
      <c r="A184" s="551">
        <v>3</v>
      </c>
      <c r="B184" s="555" t="s">
        <v>1871</v>
      </c>
      <c r="C184" s="555" t="s">
        <v>36</v>
      </c>
      <c r="D184" s="555" t="s">
        <v>36</v>
      </c>
      <c r="E184" s="555" t="s">
        <v>36</v>
      </c>
      <c r="F184" s="551" t="s">
        <v>319</v>
      </c>
      <c r="G184" s="555" t="s">
        <v>36</v>
      </c>
      <c r="H184" s="551"/>
      <c r="I184" s="551"/>
      <c r="J184" s="552">
        <v>3712.5</v>
      </c>
      <c r="K184" s="555"/>
      <c r="L184" s="555"/>
      <c r="M184" s="551"/>
      <c r="N184" s="551"/>
      <c r="O184" s="551"/>
    </row>
    <row r="185" spans="1:18" ht="29">
      <c r="A185" s="551">
        <v>4</v>
      </c>
      <c r="B185" s="555" t="s">
        <v>1871</v>
      </c>
      <c r="C185" s="555" t="s">
        <v>36</v>
      </c>
      <c r="D185" s="555" t="s">
        <v>36</v>
      </c>
      <c r="E185" s="555" t="s">
        <v>36</v>
      </c>
      <c r="F185" s="551" t="s">
        <v>320</v>
      </c>
      <c r="G185" s="555" t="s">
        <v>36</v>
      </c>
      <c r="H185" s="551"/>
      <c r="I185" s="551"/>
      <c r="J185" s="552">
        <v>3712.5</v>
      </c>
      <c r="K185" s="555"/>
      <c r="L185" s="555"/>
      <c r="M185" s="551"/>
      <c r="N185" s="551"/>
      <c r="O185" s="551"/>
      <c r="P185" s="546"/>
      <c r="Q185" s="546"/>
      <c r="R185" s="546"/>
    </row>
    <row r="186" spans="1:18" ht="25">
      <c r="B186" s="556" t="s">
        <v>1871</v>
      </c>
      <c r="C186" s="556" t="s">
        <v>36</v>
      </c>
      <c r="D186" s="556" t="s">
        <v>1880</v>
      </c>
      <c r="E186" s="556" t="s">
        <v>8</v>
      </c>
      <c r="F186" s="557" t="s">
        <v>321</v>
      </c>
      <c r="G186" s="556" t="s">
        <v>179</v>
      </c>
      <c r="H186" s="553">
        <v>135</v>
      </c>
      <c r="I186" s="553">
        <v>27.5</v>
      </c>
      <c r="J186" s="554">
        <v>3712.5</v>
      </c>
      <c r="K186" s="556" t="s">
        <v>27</v>
      </c>
      <c r="L186" s="556" t="s">
        <v>1881</v>
      </c>
      <c r="M186" s="557" t="s">
        <v>321</v>
      </c>
      <c r="O186" s="545" t="str">
        <f>+_xlfn.CONCAT(B186,"-",E186)</f>
        <v>B1/07/04-D</v>
      </c>
      <c r="P186" s="546"/>
      <c r="Q186" s="546"/>
      <c r="R186" s="546"/>
    </row>
    <row r="188" spans="1:18" ht="14.5">
      <c r="A188" s="551" t="s">
        <v>1774</v>
      </c>
      <c r="B188" s="555" t="s">
        <v>1871</v>
      </c>
      <c r="C188" s="555" t="s">
        <v>36</v>
      </c>
      <c r="D188" s="555" t="s">
        <v>36</v>
      </c>
      <c r="E188" s="555" t="s">
        <v>36</v>
      </c>
      <c r="F188" s="551" t="s">
        <v>13</v>
      </c>
      <c r="G188" s="555"/>
      <c r="H188" s="551"/>
      <c r="I188" s="551"/>
      <c r="J188" s="551"/>
      <c r="K188" s="555"/>
      <c r="L188" s="555"/>
      <c r="M188" s="551"/>
      <c r="N188" s="551"/>
      <c r="O188" s="551"/>
    </row>
    <row r="189" spans="1:18" ht="14.5">
      <c r="A189" s="551" t="s">
        <v>1774</v>
      </c>
      <c r="B189" s="555" t="s">
        <v>1871</v>
      </c>
      <c r="C189" s="555" t="s">
        <v>36</v>
      </c>
      <c r="D189" s="555" t="s">
        <v>36</v>
      </c>
      <c r="E189" s="555" t="s">
        <v>36</v>
      </c>
      <c r="F189" s="551" t="s">
        <v>9</v>
      </c>
      <c r="G189" s="555"/>
      <c r="H189" s="551"/>
      <c r="I189" s="551"/>
      <c r="J189" s="551"/>
      <c r="K189" s="555"/>
      <c r="L189" s="555"/>
      <c r="M189" s="551"/>
      <c r="N189" s="551"/>
      <c r="O189" s="551"/>
      <c r="P189" s="546"/>
      <c r="Q189" s="546"/>
      <c r="R189" s="546"/>
    </row>
    <row r="190" spans="1:18" ht="14.5">
      <c r="P190" s="546"/>
      <c r="Q190" s="546"/>
      <c r="R190" s="546"/>
    </row>
    <row r="191" spans="1:18" ht="14.5">
      <c r="P191" s="546"/>
      <c r="Q191" s="546"/>
      <c r="R191" s="546"/>
    </row>
    <row r="192" spans="1:18" ht="14.5">
      <c r="A192" s="551">
        <v>2</v>
      </c>
      <c r="B192" s="555" t="s">
        <v>1882</v>
      </c>
      <c r="C192" s="555" t="s">
        <v>36</v>
      </c>
      <c r="D192" s="555" t="s">
        <v>36</v>
      </c>
      <c r="E192" s="555" t="s">
        <v>36</v>
      </c>
      <c r="F192" s="551" t="s">
        <v>16</v>
      </c>
      <c r="G192" s="555" t="s">
        <v>36</v>
      </c>
      <c r="H192" s="551"/>
      <c r="I192" s="551"/>
      <c r="J192" s="552">
        <v>1073019.3500000001</v>
      </c>
      <c r="K192" s="555"/>
      <c r="L192" s="555"/>
      <c r="M192" s="551"/>
      <c r="N192" s="551"/>
      <c r="O192" s="551"/>
    </row>
    <row r="193" spans="1:18" ht="14.5">
      <c r="A193" s="551">
        <v>3</v>
      </c>
      <c r="B193" s="555" t="s">
        <v>1882</v>
      </c>
      <c r="C193" s="555" t="s">
        <v>36</v>
      </c>
      <c r="D193" s="555" t="s">
        <v>36</v>
      </c>
      <c r="E193" s="555" t="s">
        <v>36</v>
      </c>
      <c r="F193" s="551" t="s">
        <v>324</v>
      </c>
      <c r="G193" s="555" t="s">
        <v>36</v>
      </c>
      <c r="H193" s="551"/>
      <c r="I193" s="551"/>
      <c r="J193" s="552">
        <v>266160.40000000002</v>
      </c>
      <c r="K193" s="555"/>
      <c r="L193" s="555"/>
      <c r="M193" s="551"/>
      <c r="N193" s="551"/>
      <c r="O193" s="551"/>
    </row>
    <row r="194" spans="1:18" ht="116">
      <c r="A194" s="551">
        <v>4</v>
      </c>
      <c r="B194" s="555" t="s">
        <v>1882</v>
      </c>
      <c r="C194" s="555" t="s">
        <v>36</v>
      </c>
      <c r="D194" s="555" t="s">
        <v>36</v>
      </c>
      <c r="E194" s="555" t="s">
        <v>36</v>
      </c>
      <c r="F194" s="551" t="s">
        <v>325</v>
      </c>
      <c r="G194" s="555" t="s">
        <v>36</v>
      </c>
      <c r="H194" s="551"/>
      <c r="I194" s="551"/>
      <c r="J194" s="552">
        <v>266160.40000000002</v>
      </c>
      <c r="K194" s="555"/>
      <c r="L194" s="555"/>
      <c r="M194" s="551"/>
      <c r="N194" s="551"/>
      <c r="O194" s="551"/>
    </row>
    <row r="195" spans="1:18">
      <c r="B195" s="556" t="s">
        <v>1882</v>
      </c>
      <c r="C195" s="556" t="s">
        <v>36</v>
      </c>
      <c r="D195" s="556" t="s">
        <v>1883</v>
      </c>
      <c r="E195" s="556" t="s">
        <v>5</v>
      </c>
      <c r="F195" s="557" t="s">
        <v>1884</v>
      </c>
      <c r="G195" s="556" t="s">
        <v>289</v>
      </c>
      <c r="H195" s="553">
        <v>3</v>
      </c>
      <c r="I195" s="554">
        <v>3689.7</v>
      </c>
      <c r="J195" s="554">
        <v>11069.1</v>
      </c>
      <c r="K195" s="556" t="s">
        <v>28</v>
      </c>
      <c r="L195" s="556" t="s">
        <v>1885</v>
      </c>
      <c r="M195" s="557" t="s">
        <v>1884</v>
      </c>
      <c r="O195" s="545" t="str">
        <f t="shared" ref="O195:O207" si="9">+_xlfn.CONCAT(B195,"-",E195)</f>
        <v>B1/08/01-A</v>
      </c>
    </row>
    <row r="196" spans="1:18">
      <c r="B196" s="556" t="s">
        <v>1882</v>
      </c>
      <c r="C196" s="556" t="s">
        <v>36</v>
      </c>
      <c r="D196" s="556" t="s">
        <v>1883</v>
      </c>
      <c r="E196" s="556" t="s">
        <v>6</v>
      </c>
      <c r="F196" s="557" t="s">
        <v>352</v>
      </c>
      <c r="G196" s="556" t="s">
        <v>289</v>
      </c>
      <c r="H196" s="553">
        <v>1</v>
      </c>
      <c r="I196" s="554">
        <v>4066.2</v>
      </c>
      <c r="J196" s="554">
        <v>4066.2</v>
      </c>
      <c r="K196" s="556" t="s">
        <v>28</v>
      </c>
      <c r="L196" s="556" t="s">
        <v>1886</v>
      </c>
      <c r="M196" s="557" t="s">
        <v>352</v>
      </c>
      <c r="O196" s="545" t="str">
        <f t="shared" si="9"/>
        <v>B1/08/01-B</v>
      </c>
    </row>
    <row r="197" spans="1:18">
      <c r="B197" s="556" t="s">
        <v>1882</v>
      </c>
      <c r="C197" s="556" t="s">
        <v>36</v>
      </c>
      <c r="D197" s="556" t="s">
        <v>1883</v>
      </c>
      <c r="E197" s="556" t="s">
        <v>7</v>
      </c>
      <c r="F197" s="557" t="s">
        <v>1887</v>
      </c>
      <c r="G197" s="556" t="s">
        <v>289</v>
      </c>
      <c r="H197" s="553">
        <v>2</v>
      </c>
      <c r="I197" s="554">
        <v>4856.8500000000004</v>
      </c>
      <c r="J197" s="554">
        <v>9713.7000000000007</v>
      </c>
      <c r="K197" s="556" t="s">
        <v>28</v>
      </c>
      <c r="L197" s="556" t="s">
        <v>1888</v>
      </c>
      <c r="M197" s="557" t="s">
        <v>1887</v>
      </c>
      <c r="O197" s="545" t="str">
        <f t="shared" si="9"/>
        <v>B1/08/01-C</v>
      </c>
    </row>
    <row r="198" spans="1:18">
      <c r="B198" s="556" t="s">
        <v>1882</v>
      </c>
      <c r="C198" s="556" t="s">
        <v>36</v>
      </c>
      <c r="D198" s="556" t="s">
        <v>1883</v>
      </c>
      <c r="E198" s="556" t="s">
        <v>8</v>
      </c>
      <c r="F198" s="557" t="s">
        <v>328</v>
      </c>
      <c r="G198" s="556" t="s">
        <v>289</v>
      </c>
      <c r="H198" s="553">
        <v>1</v>
      </c>
      <c r="I198" s="554">
        <v>4969.8</v>
      </c>
      <c r="J198" s="554">
        <v>4969.8</v>
      </c>
      <c r="K198" s="556" t="s">
        <v>28</v>
      </c>
      <c r="L198" s="556" t="s">
        <v>1889</v>
      </c>
      <c r="M198" s="557" t="s">
        <v>328</v>
      </c>
      <c r="O198" s="545" t="str">
        <f t="shared" si="9"/>
        <v>B1/08/01-D</v>
      </c>
    </row>
    <row r="199" spans="1:18">
      <c r="B199" s="556" t="s">
        <v>1882</v>
      </c>
      <c r="C199" s="556" t="s">
        <v>36</v>
      </c>
      <c r="D199" s="556" t="s">
        <v>1883</v>
      </c>
      <c r="E199" s="556" t="s">
        <v>10</v>
      </c>
      <c r="F199" s="557" t="s">
        <v>1890</v>
      </c>
      <c r="G199" s="556" t="s">
        <v>289</v>
      </c>
      <c r="H199" s="553">
        <v>3</v>
      </c>
      <c r="I199" s="554">
        <v>5421.6</v>
      </c>
      <c r="J199" s="554">
        <v>16264.8</v>
      </c>
      <c r="K199" s="556" t="s">
        <v>28</v>
      </c>
      <c r="L199" s="556" t="s">
        <v>1891</v>
      </c>
      <c r="M199" s="557" t="s">
        <v>1890</v>
      </c>
      <c r="O199" s="545" t="str">
        <f t="shared" si="9"/>
        <v>B1/08/01-E</v>
      </c>
    </row>
    <row r="200" spans="1:18">
      <c r="B200" s="556" t="s">
        <v>1882</v>
      </c>
      <c r="C200" s="556" t="s">
        <v>36</v>
      </c>
      <c r="D200" s="556" t="s">
        <v>1883</v>
      </c>
      <c r="E200" s="556" t="s">
        <v>11</v>
      </c>
      <c r="F200" s="557" t="s">
        <v>331</v>
      </c>
      <c r="G200" s="556" t="s">
        <v>289</v>
      </c>
      <c r="H200" s="553">
        <v>2</v>
      </c>
      <c r="I200" s="554">
        <v>5522</v>
      </c>
      <c r="J200" s="554">
        <v>11044</v>
      </c>
      <c r="K200" s="556" t="s">
        <v>28</v>
      </c>
      <c r="L200" s="556" t="s">
        <v>1892</v>
      </c>
      <c r="M200" s="557" t="s">
        <v>331</v>
      </c>
      <c r="O200" s="545" t="str">
        <f t="shared" si="9"/>
        <v>B1/08/01-F</v>
      </c>
    </row>
    <row r="201" spans="1:18">
      <c r="B201" s="556" t="s">
        <v>1882</v>
      </c>
      <c r="C201" s="556" t="s">
        <v>36</v>
      </c>
      <c r="D201" s="556" t="s">
        <v>1883</v>
      </c>
      <c r="E201" s="556" t="s">
        <v>27</v>
      </c>
      <c r="F201" s="557" t="s">
        <v>1893</v>
      </c>
      <c r="G201" s="556" t="s">
        <v>289</v>
      </c>
      <c r="H201" s="553">
        <v>4</v>
      </c>
      <c r="I201" s="554">
        <v>6626.4</v>
      </c>
      <c r="J201" s="554">
        <v>26505.599999999999</v>
      </c>
      <c r="K201" s="556" t="s">
        <v>28</v>
      </c>
      <c r="L201" s="556" t="s">
        <v>1894</v>
      </c>
      <c r="M201" s="557" t="s">
        <v>1893</v>
      </c>
      <c r="O201" s="545" t="str">
        <f t="shared" si="9"/>
        <v>B1/08/01-G</v>
      </c>
    </row>
    <row r="202" spans="1:18">
      <c r="B202" s="556" t="s">
        <v>1882</v>
      </c>
      <c r="C202" s="556" t="s">
        <v>36</v>
      </c>
      <c r="D202" s="556" t="s">
        <v>1883</v>
      </c>
      <c r="E202" s="556" t="s">
        <v>28</v>
      </c>
      <c r="F202" s="557" t="s">
        <v>337</v>
      </c>
      <c r="G202" s="556" t="s">
        <v>289</v>
      </c>
      <c r="H202" s="553">
        <v>1</v>
      </c>
      <c r="I202" s="554">
        <v>6626.4</v>
      </c>
      <c r="J202" s="554">
        <v>6626.4</v>
      </c>
      <c r="K202" s="556" t="s">
        <v>28</v>
      </c>
      <c r="L202" s="556" t="s">
        <v>1895</v>
      </c>
      <c r="M202" s="557" t="s">
        <v>337</v>
      </c>
      <c r="O202" s="545" t="str">
        <f t="shared" si="9"/>
        <v>B1/08/01-H</v>
      </c>
    </row>
    <row r="203" spans="1:18">
      <c r="B203" s="556" t="s">
        <v>1882</v>
      </c>
      <c r="C203" s="556" t="s">
        <v>36</v>
      </c>
      <c r="D203" s="556" t="s">
        <v>1883</v>
      </c>
      <c r="E203" s="556" t="s">
        <v>33</v>
      </c>
      <c r="F203" s="557" t="s">
        <v>1896</v>
      </c>
      <c r="G203" s="556" t="s">
        <v>289</v>
      </c>
      <c r="H203" s="553">
        <v>2</v>
      </c>
      <c r="I203" s="554">
        <v>7228.8</v>
      </c>
      <c r="J203" s="554">
        <v>14457.6</v>
      </c>
      <c r="K203" s="556" t="s">
        <v>28</v>
      </c>
      <c r="L203" s="556" t="s">
        <v>1897</v>
      </c>
      <c r="M203" s="557" t="s">
        <v>1896</v>
      </c>
      <c r="O203" s="545" t="str">
        <f t="shared" si="9"/>
        <v>B1/08/01-J</v>
      </c>
    </row>
    <row r="204" spans="1:18">
      <c r="B204" s="556" t="s">
        <v>1882</v>
      </c>
      <c r="C204" s="556" t="s">
        <v>36</v>
      </c>
      <c r="D204" s="556" t="s">
        <v>1883</v>
      </c>
      <c r="E204" s="556" t="s">
        <v>34</v>
      </c>
      <c r="F204" s="557" t="s">
        <v>1898</v>
      </c>
      <c r="G204" s="556" t="s">
        <v>289</v>
      </c>
      <c r="H204" s="553">
        <v>1</v>
      </c>
      <c r="I204" s="554">
        <v>8433.6</v>
      </c>
      <c r="J204" s="554">
        <v>8433.6</v>
      </c>
      <c r="K204" s="556" t="s">
        <v>28</v>
      </c>
      <c r="L204" s="556" t="s">
        <v>1899</v>
      </c>
      <c r="M204" s="557" t="s">
        <v>1898</v>
      </c>
      <c r="O204" s="545" t="str">
        <f t="shared" si="9"/>
        <v>B1/08/01-K</v>
      </c>
    </row>
    <row r="205" spans="1:18">
      <c r="B205" s="556" t="s">
        <v>1882</v>
      </c>
      <c r="C205" s="556" t="s">
        <v>36</v>
      </c>
      <c r="D205" s="556" t="s">
        <v>1883</v>
      </c>
      <c r="E205" s="556" t="s">
        <v>39</v>
      </c>
      <c r="F205" s="557" t="s">
        <v>1900</v>
      </c>
      <c r="G205" s="556" t="s">
        <v>289</v>
      </c>
      <c r="H205" s="553">
        <v>3</v>
      </c>
      <c r="I205" s="554">
        <v>10843.2</v>
      </c>
      <c r="J205" s="554">
        <v>32529.599999999999</v>
      </c>
      <c r="K205" s="556" t="s">
        <v>28</v>
      </c>
      <c r="L205" s="556" t="s">
        <v>1901</v>
      </c>
      <c r="M205" s="557" t="s">
        <v>1900</v>
      </c>
      <c r="O205" s="545" t="str">
        <f t="shared" si="9"/>
        <v>B1/08/01-L</v>
      </c>
    </row>
    <row r="206" spans="1:18">
      <c r="B206" s="556" t="s">
        <v>1882</v>
      </c>
      <c r="C206" s="556" t="s">
        <v>36</v>
      </c>
      <c r="D206" s="556" t="s">
        <v>1883</v>
      </c>
      <c r="E206" s="556" t="s">
        <v>38</v>
      </c>
      <c r="F206" s="557" t="s">
        <v>366</v>
      </c>
      <c r="G206" s="556" t="s">
        <v>289</v>
      </c>
      <c r="H206" s="553">
        <v>2</v>
      </c>
      <c r="I206" s="554">
        <v>15060</v>
      </c>
      <c r="J206" s="554">
        <v>30120</v>
      </c>
      <c r="K206" s="556" t="s">
        <v>28</v>
      </c>
      <c r="L206" s="556" t="s">
        <v>1902</v>
      </c>
      <c r="M206" s="557" t="s">
        <v>366</v>
      </c>
      <c r="O206" s="545" t="str">
        <f t="shared" si="9"/>
        <v>B1/08/01-M</v>
      </c>
    </row>
    <row r="207" spans="1:18" ht="14.5">
      <c r="B207" s="556" t="s">
        <v>1882</v>
      </c>
      <c r="C207" s="556" t="s">
        <v>36</v>
      </c>
      <c r="D207" s="556" t="s">
        <v>1883</v>
      </c>
      <c r="E207" s="556" t="s">
        <v>204</v>
      </c>
      <c r="F207" s="557" t="s">
        <v>367</v>
      </c>
      <c r="G207" s="556" t="s">
        <v>289</v>
      </c>
      <c r="H207" s="553">
        <v>5</v>
      </c>
      <c r="I207" s="554">
        <v>18072</v>
      </c>
      <c r="J207" s="554">
        <v>90360</v>
      </c>
      <c r="K207" s="556" t="s">
        <v>28</v>
      </c>
      <c r="L207" s="556" t="s">
        <v>1903</v>
      </c>
      <c r="M207" s="557" t="s">
        <v>367</v>
      </c>
      <c r="O207" s="545" t="str">
        <f t="shared" si="9"/>
        <v>B1/08/01-N</v>
      </c>
      <c r="P207" s="546"/>
      <c r="Q207" s="546"/>
      <c r="R207" s="546"/>
    </row>
    <row r="210" spans="1:18" ht="101.5">
      <c r="A210" s="551">
        <v>3</v>
      </c>
      <c r="B210" s="555" t="s">
        <v>1904</v>
      </c>
      <c r="C210" s="555" t="s">
        <v>36</v>
      </c>
      <c r="D210" s="555" t="s">
        <v>36</v>
      </c>
      <c r="E210" s="555" t="s">
        <v>36</v>
      </c>
      <c r="F210" s="551" t="s">
        <v>359</v>
      </c>
      <c r="G210" s="555" t="s">
        <v>36</v>
      </c>
      <c r="H210" s="551"/>
      <c r="I210" s="551"/>
      <c r="J210" s="552">
        <v>10000</v>
      </c>
      <c r="K210" s="555"/>
      <c r="L210" s="555"/>
      <c r="M210" s="551"/>
      <c r="N210" s="551"/>
      <c r="O210" s="551"/>
      <c r="P210" s="546"/>
      <c r="Q210" s="546"/>
      <c r="R210" s="546"/>
    </row>
    <row r="211" spans="1:18">
      <c r="B211" s="556" t="s">
        <v>1904</v>
      </c>
      <c r="C211" s="556" t="s">
        <v>36</v>
      </c>
      <c r="D211" s="556" t="s">
        <v>1905</v>
      </c>
      <c r="E211" s="556" t="s">
        <v>5</v>
      </c>
      <c r="F211" s="557" t="s">
        <v>360</v>
      </c>
      <c r="G211" s="556" t="s">
        <v>0</v>
      </c>
      <c r="H211" s="553">
        <v>1</v>
      </c>
      <c r="I211" s="554">
        <v>10000</v>
      </c>
      <c r="J211" s="554">
        <v>10000</v>
      </c>
      <c r="K211" s="556" t="s">
        <v>28</v>
      </c>
      <c r="L211" s="556" t="s">
        <v>1906</v>
      </c>
      <c r="M211" s="557" t="s">
        <v>1907</v>
      </c>
      <c r="N211" s="557" t="s">
        <v>1908</v>
      </c>
      <c r="O211" s="545" t="str">
        <f>+_xlfn.CONCAT(B211,"-",E211)</f>
        <v>B1/08/02-A</v>
      </c>
    </row>
    <row r="213" spans="1:18" ht="72.5">
      <c r="A213" s="551">
        <v>3</v>
      </c>
      <c r="B213" s="555" t="s">
        <v>1904</v>
      </c>
      <c r="C213" s="555" t="s">
        <v>36</v>
      </c>
      <c r="D213" s="555" t="s">
        <v>36</v>
      </c>
      <c r="E213" s="555" t="s">
        <v>36</v>
      </c>
      <c r="F213" s="551" t="s">
        <v>361</v>
      </c>
      <c r="G213" s="555" t="s">
        <v>36</v>
      </c>
      <c r="H213" s="551"/>
      <c r="I213" s="551"/>
      <c r="J213" s="551">
        <v>0</v>
      </c>
      <c r="K213" s="555"/>
      <c r="L213" s="555"/>
      <c r="M213" s="551"/>
      <c r="N213" s="551"/>
      <c r="O213" s="551"/>
      <c r="P213" s="546"/>
      <c r="Q213" s="546"/>
      <c r="R213" s="546"/>
    </row>
    <row r="214" spans="1:18" ht="14.5">
      <c r="B214" s="556" t="s">
        <v>1904</v>
      </c>
      <c r="C214" s="556" t="s">
        <v>36</v>
      </c>
      <c r="D214" s="556" t="s">
        <v>1807</v>
      </c>
      <c r="E214" s="556" t="s">
        <v>6</v>
      </c>
      <c r="F214" s="557" t="s">
        <v>362</v>
      </c>
      <c r="G214" s="556" t="s">
        <v>0</v>
      </c>
      <c r="H214" s="553">
        <v>1</v>
      </c>
      <c r="J214" s="553" t="s">
        <v>1909</v>
      </c>
      <c r="K214" s="556" t="s">
        <v>28</v>
      </c>
      <c r="L214" s="556" t="s">
        <v>1910</v>
      </c>
      <c r="M214" s="557" t="s">
        <v>1911</v>
      </c>
      <c r="O214" s="545" t="str">
        <f>+_xlfn.CONCAT(B214,"-",E214)</f>
        <v>B1/08/02-B</v>
      </c>
      <c r="P214" s="546"/>
      <c r="Q214" s="546"/>
      <c r="R214" s="546"/>
    </row>
    <row r="216" spans="1:18" ht="14.5">
      <c r="A216" s="551">
        <v>3</v>
      </c>
      <c r="B216" s="555" t="s">
        <v>1904</v>
      </c>
      <c r="C216" s="555" t="s">
        <v>36</v>
      </c>
      <c r="D216" s="555" t="s">
        <v>36</v>
      </c>
      <c r="E216" s="555" t="s">
        <v>36</v>
      </c>
      <c r="F216" s="551" t="s">
        <v>363</v>
      </c>
      <c r="G216" s="555" t="s">
        <v>36</v>
      </c>
      <c r="H216" s="551"/>
      <c r="I216" s="551"/>
      <c r="J216" s="552">
        <v>98026.95</v>
      </c>
      <c r="K216" s="555"/>
      <c r="L216" s="555"/>
      <c r="M216" s="551"/>
      <c r="N216" s="551"/>
      <c r="O216" s="551"/>
    </row>
    <row r="217" spans="1:18" ht="145">
      <c r="A217" s="551">
        <v>4</v>
      </c>
      <c r="B217" s="555" t="s">
        <v>1904</v>
      </c>
      <c r="C217" s="555" t="s">
        <v>36</v>
      </c>
      <c r="D217" s="555" t="s">
        <v>36</v>
      </c>
      <c r="E217" s="555" t="s">
        <v>36</v>
      </c>
      <c r="F217" s="551" t="s">
        <v>364</v>
      </c>
      <c r="G217" s="555" t="s">
        <v>36</v>
      </c>
      <c r="H217" s="551"/>
      <c r="I217" s="551"/>
      <c r="J217" s="552">
        <v>98026.95</v>
      </c>
      <c r="K217" s="555"/>
      <c r="L217" s="555"/>
      <c r="M217" s="551"/>
      <c r="N217" s="551"/>
      <c r="O217" s="551"/>
    </row>
    <row r="218" spans="1:18">
      <c r="B218" s="556" t="s">
        <v>1904</v>
      </c>
      <c r="C218" s="556" t="s">
        <v>36</v>
      </c>
      <c r="D218" s="556" t="s">
        <v>1912</v>
      </c>
      <c r="E218" s="556" t="s">
        <v>7</v>
      </c>
      <c r="F218" s="557" t="s">
        <v>327</v>
      </c>
      <c r="G218" s="556" t="s">
        <v>289</v>
      </c>
      <c r="H218" s="553">
        <v>1</v>
      </c>
      <c r="I218" s="554">
        <v>4312</v>
      </c>
      <c r="J218" s="554">
        <v>4312</v>
      </c>
      <c r="K218" s="556" t="s">
        <v>28</v>
      </c>
      <c r="L218" s="556" t="s">
        <v>1913</v>
      </c>
      <c r="M218" s="557" t="s">
        <v>327</v>
      </c>
      <c r="O218" s="545" t="str">
        <f t="shared" ref="O218:O222" si="10">+_xlfn.CONCAT(B218,"-",E218)</f>
        <v>B1/08/02-C</v>
      </c>
    </row>
    <row r="219" spans="1:18">
      <c r="B219" s="556" t="s">
        <v>1904</v>
      </c>
      <c r="C219" s="556" t="s">
        <v>36</v>
      </c>
      <c r="D219" s="556" t="s">
        <v>1912</v>
      </c>
      <c r="E219" s="556" t="s">
        <v>8</v>
      </c>
      <c r="F219" s="557" t="s">
        <v>328</v>
      </c>
      <c r="G219" s="556" t="s">
        <v>289</v>
      </c>
      <c r="H219" s="553">
        <v>9</v>
      </c>
      <c r="I219" s="554">
        <v>4851</v>
      </c>
      <c r="J219" s="554">
        <v>43659</v>
      </c>
      <c r="K219" s="556" t="s">
        <v>28</v>
      </c>
      <c r="L219" s="556" t="s">
        <v>1914</v>
      </c>
      <c r="M219" s="557" t="s">
        <v>328</v>
      </c>
      <c r="O219" s="545" t="str">
        <f t="shared" si="10"/>
        <v>B1/08/02-D</v>
      </c>
    </row>
    <row r="220" spans="1:18">
      <c r="B220" s="556" t="s">
        <v>1904</v>
      </c>
      <c r="C220" s="556" t="s">
        <v>36</v>
      </c>
      <c r="D220" s="556" t="s">
        <v>1912</v>
      </c>
      <c r="E220" s="556" t="s">
        <v>10</v>
      </c>
      <c r="F220" s="557" t="s">
        <v>333</v>
      </c>
      <c r="G220" s="556" t="s">
        <v>289</v>
      </c>
      <c r="H220" s="553">
        <v>1</v>
      </c>
      <c r="I220" s="554">
        <v>5955.95</v>
      </c>
      <c r="J220" s="554">
        <v>5955.95</v>
      </c>
      <c r="K220" s="556" t="s">
        <v>28</v>
      </c>
      <c r="L220" s="556" t="s">
        <v>1915</v>
      </c>
      <c r="M220" s="557" t="s">
        <v>333</v>
      </c>
      <c r="O220" s="545" t="str">
        <f t="shared" si="10"/>
        <v>B1/08/02-E</v>
      </c>
    </row>
    <row r="221" spans="1:18">
      <c r="B221" s="556" t="s">
        <v>1904</v>
      </c>
      <c r="C221" s="556" t="s">
        <v>36</v>
      </c>
      <c r="D221" s="556" t="s">
        <v>1912</v>
      </c>
      <c r="E221" s="556" t="s">
        <v>11</v>
      </c>
      <c r="F221" s="557" t="s">
        <v>340</v>
      </c>
      <c r="G221" s="556" t="s">
        <v>289</v>
      </c>
      <c r="H221" s="553">
        <v>3</v>
      </c>
      <c r="I221" s="554">
        <v>9450</v>
      </c>
      <c r="J221" s="554">
        <v>28350</v>
      </c>
      <c r="K221" s="556" t="s">
        <v>28</v>
      </c>
      <c r="L221" s="556" t="s">
        <v>1916</v>
      </c>
      <c r="M221" s="557" t="s">
        <v>340</v>
      </c>
      <c r="O221" s="545" t="str">
        <f t="shared" si="10"/>
        <v>B1/08/02-F</v>
      </c>
    </row>
    <row r="222" spans="1:18" ht="14.5">
      <c r="B222" s="556" t="s">
        <v>1904</v>
      </c>
      <c r="C222" s="556" t="s">
        <v>36</v>
      </c>
      <c r="D222" s="556" t="s">
        <v>1912</v>
      </c>
      <c r="E222" s="556" t="s">
        <v>27</v>
      </c>
      <c r="F222" s="557" t="s">
        <v>1917</v>
      </c>
      <c r="G222" s="556" t="s">
        <v>289</v>
      </c>
      <c r="H222" s="553">
        <v>2</v>
      </c>
      <c r="I222" s="554">
        <v>7875</v>
      </c>
      <c r="J222" s="554">
        <v>15750</v>
      </c>
      <c r="K222" s="556" t="s">
        <v>28</v>
      </c>
      <c r="L222" s="556" t="s">
        <v>1918</v>
      </c>
      <c r="M222" s="557" t="s">
        <v>1917</v>
      </c>
      <c r="O222" s="545" t="str">
        <f t="shared" si="10"/>
        <v>B1/08/02-G</v>
      </c>
      <c r="P222" s="546"/>
      <c r="Q222" s="546"/>
      <c r="R222" s="546"/>
    </row>
    <row r="223" spans="1:18" ht="14.5">
      <c r="P223" s="546"/>
      <c r="Q223" s="546"/>
      <c r="R223" s="546"/>
    </row>
    <row r="225" spans="1:18" ht="14.5">
      <c r="A225" s="551">
        <v>3</v>
      </c>
      <c r="B225" s="555" t="s">
        <v>1919</v>
      </c>
      <c r="C225" s="555" t="s">
        <v>36</v>
      </c>
      <c r="D225" s="555" t="s">
        <v>36</v>
      </c>
      <c r="E225" s="555" t="s">
        <v>36</v>
      </c>
      <c r="F225" s="551" t="s">
        <v>1920</v>
      </c>
      <c r="G225" s="555" t="s">
        <v>36</v>
      </c>
      <c r="H225" s="551"/>
      <c r="I225" s="551"/>
      <c r="J225" s="552">
        <v>535032</v>
      </c>
      <c r="K225" s="555"/>
      <c r="L225" s="555"/>
      <c r="M225" s="551"/>
      <c r="N225" s="551"/>
      <c r="O225" s="551"/>
    </row>
    <row r="226" spans="1:18" ht="87">
      <c r="A226" s="551">
        <v>4</v>
      </c>
      <c r="B226" s="555" t="s">
        <v>1919</v>
      </c>
      <c r="C226" s="555" t="s">
        <v>36</v>
      </c>
      <c r="D226" s="555" t="s">
        <v>36</v>
      </c>
      <c r="E226" s="555" t="s">
        <v>36</v>
      </c>
      <c r="F226" s="551" t="s">
        <v>1921</v>
      </c>
      <c r="G226" s="555" t="s">
        <v>36</v>
      </c>
      <c r="H226" s="551"/>
      <c r="I226" s="551"/>
      <c r="J226" s="552">
        <v>535032</v>
      </c>
      <c r="K226" s="555"/>
      <c r="L226" s="555"/>
      <c r="M226" s="551"/>
      <c r="N226" s="551"/>
      <c r="O226" s="551"/>
    </row>
    <row r="227" spans="1:18">
      <c r="B227" s="556" t="s">
        <v>1919</v>
      </c>
      <c r="C227" s="556" t="s">
        <v>36</v>
      </c>
      <c r="D227" s="556" t="s">
        <v>1922</v>
      </c>
      <c r="E227" s="556" t="s">
        <v>5</v>
      </c>
      <c r="F227" s="557" t="s">
        <v>1923</v>
      </c>
      <c r="G227" s="556" t="s">
        <v>289</v>
      </c>
      <c r="H227" s="553">
        <v>8</v>
      </c>
      <c r="I227" s="554">
        <v>26784</v>
      </c>
      <c r="J227" s="554">
        <v>214272</v>
      </c>
      <c r="K227" s="556" t="s">
        <v>28</v>
      </c>
      <c r="L227" s="556" t="s">
        <v>1924</v>
      </c>
      <c r="M227" s="557" t="s">
        <v>1923</v>
      </c>
      <c r="O227" s="545" t="str">
        <f t="shared" ref="O227:O229" si="11">+_xlfn.CONCAT(B227,"-",E227)</f>
        <v>B1/08/03-A</v>
      </c>
    </row>
    <row r="228" spans="1:18" ht="14.5">
      <c r="B228" s="556" t="s">
        <v>1919</v>
      </c>
      <c r="C228" s="556" t="s">
        <v>36</v>
      </c>
      <c r="D228" s="556" t="s">
        <v>1922</v>
      </c>
      <c r="E228" s="556" t="s">
        <v>6</v>
      </c>
      <c r="F228" s="557" t="s">
        <v>1925</v>
      </c>
      <c r="G228" s="556" t="s">
        <v>289</v>
      </c>
      <c r="H228" s="553">
        <v>8</v>
      </c>
      <c r="I228" s="554">
        <v>34020</v>
      </c>
      <c r="J228" s="554">
        <v>272160</v>
      </c>
      <c r="K228" s="556" t="s">
        <v>28</v>
      </c>
      <c r="L228" s="556" t="s">
        <v>1926</v>
      </c>
      <c r="M228" s="557" t="s">
        <v>1925</v>
      </c>
      <c r="O228" s="545" t="str">
        <f t="shared" si="11"/>
        <v>B1/08/03-B</v>
      </c>
      <c r="P228" s="546"/>
      <c r="Q228" s="546"/>
      <c r="R228" s="546"/>
    </row>
    <row r="229" spans="1:18" ht="14.5">
      <c r="B229" s="556" t="s">
        <v>1919</v>
      </c>
      <c r="C229" s="556" t="s">
        <v>36</v>
      </c>
      <c r="D229" s="556" t="s">
        <v>1922</v>
      </c>
      <c r="E229" s="556" t="s">
        <v>7</v>
      </c>
      <c r="F229" s="557" t="s">
        <v>1927</v>
      </c>
      <c r="G229" s="556" t="s">
        <v>289</v>
      </c>
      <c r="H229" s="553">
        <v>1</v>
      </c>
      <c r="I229" s="554">
        <v>48600</v>
      </c>
      <c r="J229" s="554">
        <v>48600</v>
      </c>
      <c r="K229" s="556" t="s">
        <v>28</v>
      </c>
      <c r="L229" s="556" t="s">
        <v>1928</v>
      </c>
      <c r="M229" s="557" t="s">
        <v>1927</v>
      </c>
      <c r="O229" s="545" t="str">
        <f t="shared" si="11"/>
        <v>B1/08/03-C</v>
      </c>
      <c r="P229" s="546"/>
      <c r="Q229" s="546"/>
      <c r="R229" s="546"/>
    </row>
    <row r="231" spans="1:18" ht="14.5">
      <c r="A231" s="551">
        <v>3</v>
      </c>
      <c r="B231" s="555" t="s">
        <v>1919</v>
      </c>
      <c r="C231" s="555" t="s">
        <v>36</v>
      </c>
      <c r="D231" s="555" t="s">
        <v>36</v>
      </c>
      <c r="E231" s="555" t="s">
        <v>36</v>
      </c>
      <c r="F231" s="551" t="s">
        <v>376</v>
      </c>
      <c r="G231" s="555" t="s">
        <v>36</v>
      </c>
      <c r="H231" s="551"/>
      <c r="I231" s="551"/>
      <c r="J231" s="552">
        <v>163800</v>
      </c>
      <c r="K231" s="555"/>
      <c r="L231" s="555"/>
      <c r="M231" s="551"/>
      <c r="N231" s="551"/>
      <c r="O231" s="551"/>
    </row>
    <row r="232" spans="1:18" ht="72.5">
      <c r="A232" s="551">
        <v>4</v>
      </c>
      <c r="B232" s="555" t="s">
        <v>1919</v>
      </c>
      <c r="C232" s="555" t="s">
        <v>36</v>
      </c>
      <c r="D232" s="555" t="s">
        <v>36</v>
      </c>
      <c r="E232" s="555" t="s">
        <v>36</v>
      </c>
      <c r="F232" s="551" t="s">
        <v>377</v>
      </c>
      <c r="G232" s="555" t="s">
        <v>36</v>
      </c>
      <c r="H232" s="551"/>
      <c r="I232" s="551"/>
      <c r="J232" s="552">
        <v>163800</v>
      </c>
      <c r="K232" s="555"/>
      <c r="L232" s="555"/>
      <c r="M232" s="551"/>
      <c r="N232" s="551"/>
      <c r="O232" s="551"/>
    </row>
    <row r="233" spans="1:18" ht="14.5">
      <c r="B233" s="556" t="s">
        <v>1919</v>
      </c>
      <c r="C233" s="556" t="s">
        <v>36</v>
      </c>
      <c r="D233" s="556" t="s">
        <v>1929</v>
      </c>
      <c r="E233" s="556" t="s">
        <v>8</v>
      </c>
      <c r="F233" s="557" t="s">
        <v>378</v>
      </c>
      <c r="G233" s="556" t="s">
        <v>220</v>
      </c>
      <c r="H233" s="553">
        <v>60</v>
      </c>
      <c r="I233" s="554">
        <v>1400</v>
      </c>
      <c r="J233" s="554">
        <v>84000</v>
      </c>
      <c r="K233" s="556" t="s">
        <v>28</v>
      </c>
      <c r="L233" s="556" t="s">
        <v>1930</v>
      </c>
      <c r="M233" s="557" t="s">
        <v>378</v>
      </c>
      <c r="O233" s="545" t="str">
        <f t="shared" ref="O233:O234" si="12">+_xlfn.CONCAT(B233,"-",E233)</f>
        <v>B1/08/03-D</v>
      </c>
      <c r="P233" s="546"/>
      <c r="Q233" s="546"/>
      <c r="R233" s="546"/>
    </row>
    <row r="234" spans="1:18" ht="14.5">
      <c r="B234" s="556" t="s">
        <v>1919</v>
      </c>
      <c r="C234" s="556" t="s">
        <v>36</v>
      </c>
      <c r="D234" s="556" t="s">
        <v>1929</v>
      </c>
      <c r="E234" s="556" t="s">
        <v>10</v>
      </c>
      <c r="F234" s="557" t="s">
        <v>1931</v>
      </c>
      <c r="G234" s="556" t="s">
        <v>220</v>
      </c>
      <c r="H234" s="553">
        <v>57</v>
      </c>
      <c r="I234" s="554">
        <v>1400</v>
      </c>
      <c r="J234" s="554">
        <v>79800</v>
      </c>
      <c r="K234" s="556" t="s">
        <v>28</v>
      </c>
      <c r="L234" s="556" t="s">
        <v>1930</v>
      </c>
      <c r="M234" s="557" t="s">
        <v>378</v>
      </c>
      <c r="O234" s="545" t="str">
        <f t="shared" si="12"/>
        <v>B1/08/03-E</v>
      </c>
      <c r="P234" s="546"/>
      <c r="Q234" s="546"/>
      <c r="R234" s="546"/>
    </row>
    <row r="236" spans="1:18" ht="14.5">
      <c r="A236" s="551" t="s">
        <v>1774</v>
      </c>
      <c r="B236" s="555" t="s">
        <v>1919</v>
      </c>
      <c r="C236" s="555" t="s">
        <v>36</v>
      </c>
      <c r="D236" s="555" t="s">
        <v>36</v>
      </c>
      <c r="E236" s="555" t="s">
        <v>36</v>
      </c>
      <c r="F236" s="551" t="s">
        <v>16</v>
      </c>
      <c r="G236" s="555"/>
      <c r="H236" s="551"/>
      <c r="I236" s="551"/>
      <c r="J236" s="551"/>
      <c r="K236" s="555"/>
      <c r="L236" s="555"/>
      <c r="M236" s="551"/>
      <c r="N236" s="551"/>
      <c r="O236" s="551"/>
    </row>
    <row r="237" spans="1:18" ht="14.5">
      <c r="A237" s="551" t="s">
        <v>1774</v>
      </c>
      <c r="B237" s="555" t="s">
        <v>1919</v>
      </c>
      <c r="C237" s="555" t="s">
        <v>36</v>
      </c>
      <c r="D237" s="555" t="s">
        <v>36</v>
      </c>
      <c r="E237" s="555" t="s">
        <v>36</v>
      </c>
      <c r="F237" s="551" t="s">
        <v>9</v>
      </c>
      <c r="G237" s="555"/>
      <c r="H237" s="551"/>
      <c r="I237" s="551"/>
      <c r="J237" s="551"/>
      <c r="K237" s="555"/>
      <c r="L237" s="555"/>
      <c r="M237" s="551"/>
      <c r="N237" s="551"/>
      <c r="O237" s="551"/>
      <c r="P237" s="546"/>
      <c r="Q237" s="546"/>
      <c r="R237" s="546"/>
    </row>
    <row r="238" spans="1:18" ht="14.5">
      <c r="P238" s="546"/>
      <c r="Q238" s="546"/>
      <c r="R238" s="546"/>
    </row>
    <row r="239" spans="1:18" ht="14.5">
      <c r="P239" s="546"/>
      <c r="Q239" s="546"/>
      <c r="R239" s="546"/>
    </row>
    <row r="240" spans="1:18" ht="14.5">
      <c r="A240" s="551">
        <v>2</v>
      </c>
      <c r="B240" s="555" t="s">
        <v>1932</v>
      </c>
      <c r="C240" s="555" t="s">
        <v>36</v>
      </c>
      <c r="D240" s="555" t="s">
        <v>36</v>
      </c>
      <c r="E240" s="555" t="s">
        <v>36</v>
      </c>
      <c r="F240" s="551" t="s">
        <v>6452</v>
      </c>
      <c r="G240" s="555" t="s">
        <v>36</v>
      </c>
      <c r="H240" s="551"/>
      <c r="I240" s="551"/>
      <c r="J240" s="552">
        <v>1505507.84</v>
      </c>
      <c r="K240" s="555"/>
      <c r="L240" s="555"/>
      <c r="M240" s="551"/>
      <c r="N240" s="551"/>
      <c r="O240" s="551"/>
    </row>
    <row r="241" spans="1:18" ht="14.5">
      <c r="A241" s="551">
        <v>3</v>
      </c>
      <c r="B241" s="555" t="s">
        <v>1932</v>
      </c>
      <c r="C241" s="555" t="s">
        <v>36</v>
      </c>
      <c r="D241" s="555" t="s">
        <v>36</v>
      </c>
      <c r="E241" s="555" t="s">
        <v>36</v>
      </c>
      <c r="F241" s="551" t="s">
        <v>381</v>
      </c>
      <c r="G241" s="555" t="s">
        <v>36</v>
      </c>
      <c r="H241" s="551"/>
      <c r="I241" s="551"/>
      <c r="J241" s="552">
        <v>416009.94</v>
      </c>
      <c r="K241" s="555"/>
      <c r="L241" s="555"/>
      <c r="M241" s="551"/>
      <c r="N241" s="551"/>
      <c r="O241" s="551"/>
    </row>
    <row r="242" spans="1:18" ht="14.5">
      <c r="A242" s="551">
        <v>4</v>
      </c>
      <c r="B242" s="555" t="s">
        <v>1932</v>
      </c>
      <c r="C242" s="555" t="s">
        <v>36</v>
      </c>
      <c r="D242" s="555" t="s">
        <v>36</v>
      </c>
      <c r="E242" s="555" t="s">
        <v>36</v>
      </c>
      <c r="F242" s="551" t="s">
        <v>382</v>
      </c>
      <c r="G242" s="555" t="s">
        <v>36</v>
      </c>
      <c r="H242" s="551"/>
      <c r="I242" s="551"/>
      <c r="J242" s="552">
        <v>416009.94</v>
      </c>
      <c r="K242" s="555"/>
      <c r="L242" s="555"/>
      <c r="M242" s="551"/>
      <c r="N242" s="551"/>
      <c r="O242" s="551"/>
    </row>
    <row r="243" spans="1:18" ht="14.5">
      <c r="B243" s="556" t="s">
        <v>1932</v>
      </c>
      <c r="C243" s="556" t="s">
        <v>36</v>
      </c>
      <c r="D243" s="556" t="s">
        <v>1933</v>
      </c>
      <c r="E243" s="556" t="s">
        <v>5</v>
      </c>
      <c r="F243" s="557" t="s">
        <v>383</v>
      </c>
      <c r="G243" s="556" t="s">
        <v>220</v>
      </c>
      <c r="H243" s="558">
        <v>3506</v>
      </c>
      <c r="I243" s="553">
        <v>89.49</v>
      </c>
      <c r="J243" s="554">
        <v>313751.94</v>
      </c>
      <c r="K243" s="556" t="s">
        <v>1455</v>
      </c>
      <c r="L243" s="556" t="s">
        <v>1934</v>
      </c>
      <c r="M243" s="557" t="s">
        <v>383</v>
      </c>
      <c r="O243" s="545" t="str">
        <f t="shared" ref="O243:O244" si="13">+_xlfn.CONCAT(B243,"-",E243)</f>
        <v>B1/09/01-A</v>
      </c>
      <c r="P243" s="546"/>
      <c r="Q243" s="546"/>
      <c r="R243" s="546"/>
    </row>
    <row r="244" spans="1:18" ht="14.5">
      <c r="B244" s="556" t="s">
        <v>1932</v>
      </c>
      <c r="C244" s="556" t="s">
        <v>36</v>
      </c>
      <c r="D244" s="556" t="s">
        <v>1933</v>
      </c>
      <c r="E244" s="556" t="s">
        <v>6</v>
      </c>
      <c r="F244" s="557" t="s">
        <v>384</v>
      </c>
      <c r="G244" s="556" t="s">
        <v>220</v>
      </c>
      <c r="H244" s="553">
        <v>975</v>
      </c>
      <c r="I244" s="553">
        <v>104.88</v>
      </c>
      <c r="J244" s="554">
        <v>102258</v>
      </c>
      <c r="K244" s="556" t="s">
        <v>1455</v>
      </c>
      <c r="L244" s="556" t="s">
        <v>1935</v>
      </c>
      <c r="M244" s="557" t="s">
        <v>384</v>
      </c>
      <c r="O244" s="545" t="str">
        <f t="shared" si="13"/>
        <v>B1/09/01-B</v>
      </c>
      <c r="P244" s="546"/>
      <c r="Q244" s="546"/>
      <c r="R244" s="546"/>
    </row>
    <row r="246" spans="1:18" ht="14.5">
      <c r="A246" s="551">
        <v>3</v>
      </c>
      <c r="B246" s="555" t="s">
        <v>1932</v>
      </c>
      <c r="C246" s="555" t="s">
        <v>36</v>
      </c>
      <c r="D246" s="555" t="s">
        <v>36</v>
      </c>
      <c r="E246" s="555" t="s">
        <v>36</v>
      </c>
      <c r="F246" s="551" t="s">
        <v>385</v>
      </c>
      <c r="G246" s="555" t="s">
        <v>36</v>
      </c>
      <c r="H246" s="551"/>
      <c r="I246" s="551"/>
      <c r="J246" s="552">
        <v>21243.54</v>
      </c>
      <c r="K246" s="555"/>
      <c r="L246" s="555"/>
      <c r="M246" s="551"/>
      <c r="N246" s="551"/>
      <c r="O246" s="551"/>
    </row>
    <row r="247" spans="1:18" ht="72.5">
      <c r="A247" s="551">
        <v>4</v>
      </c>
      <c r="B247" s="555" t="s">
        <v>1932</v>
      </c>
      <c r="C247" s="555" t="s">
        <v>36</v>
      </c>
      <c r="D247" s="555" t="s">
        <v>36</v>
      </c>
      <c r="E247" s="555" t="s">
        <v>36</v>
      </c>
      <c r="F247" s="551" t="s">
        <v>386</v>
      </c>
      <c r="G247" s="555" t="s">
        <v>36</v>
      </c>
      <c r="H247" s="551"/>
      <c r="I247" s="551"/>
      <c r="J247" s="552">
        <v>21243.54</v>
      </c>
      <c r="K247" s="555"/>
      <c r="L247" s="555"/>
      <c r="M247" s="551"/>
      <c r="N247" s="551"/>
      <c r="O247" s="551"/>
    </row>
    <row r="248" spans="1:18">
      <c r="B248" s="556" t="s">
        <v>1932</v>
      </c>
      <c r="C248" s="556" t="s">
        <v>36</v>
      </c>
      <c r="D248" s="556" t="s">
        <v>1936</v>
      </c>
      <c r="E248" s="556" t="s">
        <v>7</v>
      </c>
      <c r="F248" s="557" t="s">
        <v>387</v>
      </c>
      <c r="G248" s="556" t="s">
        <v>220</v>
      </c>
      <c r="H248" s="553">
        <v>82</v>
      </c>
      <c r="I248" s="553">
        <v>135.06</v>
      </c>
      <c r="J248" s="554">
        <v>11074.92</v>
      </c>
      <c r="K248" s="556" t="s">
        <v>1455</v>
      </c>
      <c r="L248" s="556" t="s">
        <v>1937</v>
      </c>
      <c r="M248" s="557" t="s">
        <v>387</v>
      </c>
      <c r="O248" s="545" t="str">
        <f t="shared" ref="O248:O250" si="14">+_xlfn.CONCAT(B248,"-",E248)</f>
        <v>B1/09/01-C</v>
      </c>
    </row>
    <row r="249" spans="1:18" ht="14.5">
      <c r="B249" s="556" t="s">
        <v>1932</v>
      </c>
      <c r="C249" s="556" t="s">
        <v>36</v>
      </c>
      <c r="D249" s="556" t="s">
        <v>1936</v>
      </c>
      <c r="E249" s="556" t="s">
        <v>8</v>
      </c>
      <c r="F249" s="557" t="s">
        <v>388</v>
      </c>
      <c r="G249" s="556" t="s">
        <v>220</v>
      </c>
      <c r="H249" s="553">
        <v>12</v>
      </c>
      <c r="I249" s="553">
        <v>143.22</v>
      </c>
      <c r="J249" s="554">
        <v>1718.64</v>
      </c>
      <c r="K249" s="556" t="s">
        <v>1455</v>
      </c>
      <c r="L249" s="556" t="s">
        <v>1938</v>
      </c>
      <c r="M249" s="557" t="s">
        <v>388</v>
      </c>
      <c r="O249" s="545" t="str">
        <f t="shared" si="14"/>
        <v>B1/09/01-D</v>
      </c>
      <c r="P249" s="546"/>
      <c r="Q249" s="546"/>
      <c r="R249" s="546"/>
    </row>
    <row r="250" spans="1:18" ht="14.5">
      <c r="B250" s="556" t="s">
        <v>1932</v>
      </c>
      <c r="C250" s="556" t="s">
        <v>36</v>
      </c>
      <c r="D250" s="556" t="s">
        <v>1936</v>
      </c>
      <c r="E250" s="556" t="s">
        <v>10</v>
      </c>
      <c r="F250" s="557" t="s">
        <v>389</v>
      </c>
      <c r="G250" s="556" t="s">
        <v>220</v>
      </c>
      <c r="H250" s="553">
        <v>59</v>
      </c>
      <c r="I250" s="553">
        <v>143.22</v>
      </c>
      <c r="J250" s="554">
        <v>8449.98</v>
      </c>
      <c r="K250" s="556" t="s">
        <v>1455</v>
      </c>
      <c r="L250" s="556" t="s">
        <v>1939</v>
      </c>
      <c r="M250" s="557" t="s">
        <v>389</v>
      </c>
      <c r="O250" s="545" t="str">
        <f t="shared" si="14"/>
        <v>B1/09/01-E</v>
      </c>
      <c r="P250" s="546"/>
      <c r="Q250" s="546"/>
      <c r="R250" s="546"/>
    </row>
    <row r="252" spans="1:18" ht="14.5">
      <c r="A252" s="551">
        <v>3</v>
      </c>
      <c r="B252" s="555" t="s">
        <v>1932</v>
      </c>
      <c r="C252" s="555" t="s">
        <v>36</v>
      </c>
      <c r="D252" s="555" t="s">
        <v>36</v>
      </c>
      <c r="E252" s="555" t="s">
        <v>36</v>
      </c>
      <c r="F252" s="551" t="s">
        <v>393</v>
      </c>
      <c r="G252" s="555" t="s">
        <v>36</v>
      </c>
      <c r="H252" s="551"/>
      <c r="I252" s="551"/>
      <c r="J252" s="552">
        <v>60452.65</v>
      </c>
      <c r="K252" s="555"/>
      <c r="L252" s="555"/>
      <c r="M252" s="551"/>
      <c r="N252" s="551"/>
      <c r="O252" s="551"/>
    </row>
    <row r="253" spans="1:18" ht="29">
      <c r="A253" s="551">
        <v>4</v>
      </c>
      <c r="B253" s="555" t="s">
        <v>1932</v>
      </c>
      <c r="C253" s="555" t="s">
        <v>36</v>
      </c>
      <c r="D253" s="555" t="s">
        <v>36</v>
      </c>
      <c r="E253" s="555" t="s">
        <v>36</v>
      </c>
      <c r="F253" s="551" t="s">
        <v>394</v>
      </c>
      <c r="G253" s="555" t="s">
        <v>36</v>
      </c>
      <c r="H253" s="551"/>
      <c r="I253" s="551"/>
      <c r="J253" s="552">
        <v>60452.65</v>
      </c>
      <c r="K253" s="555"/>
      <c r="L253" s="555"/>
      <c r="M253" s="551"/>
      <c r="N253" s="551"/>
      <c r="O253" s="551"/>
    </row>
    <row r="254" spans="1:18">
      <c r="B254" s="556" t="s">
        <v>1932</v>
      </c>
      <c r="C254" s="556" t="s">
        <v>36</v>
      </c>
      <c r="D254" s="556" t="s">
        <v>1940</v>
      </c>
      <c r="E254" s="556" t="s">
        <v>11</v>
      </c>
      <c r="F254" s="557" t="s">
        <v>395</v>
      </c>
      <c r="G254" s="556" t="s">
        <v>220</v>
      </c>
      <c r="H254" s="553">
        <v>44</v>
      </c>
      <c r="I254" s="553">
        <v>352.34</v>
      </c>
      <c r="J254" s="554">
        <v>15502.96</v>
      </c>
      <c r="K254" s="556" t="s">
        <v>1455</v>
      </c>
      <c r="L254" s="556" t="s">
        <v>1941</v>
      </c>
      <c r="M254" s="557" t="s">
        <v>395</v>
      </c>
      <c r="O254" s="545" t="str">
        <f t="shared" ref="O254:O257" si="15">+_xlfn.CONCAT(B254,"-",E254)</f>
        <v>B1/09/01-F</v>
      </c>
    </row>
    <row r="255" spans="1:18">
      <c r="B255" s="556" t="s">
        <v>1932</v>
      </c>
      <c r="C255" s="556" t="s">
        <v>36</v>
      </c>
      <c r="D255" s="556" t="s">
        <v>1940</v>
      </c>
      <c r="E255" s="556" t="s">
        <v>27</v>
      </c>
      <c r="F255" s="557" t="s">
        <v>396</v>
      </c>
      <c r="G255" s="556" t="s">
        <v>220</v>
      </c>
      <c r="H255" s="553">
        <v>81</v>
      </c>
      <c r="I255" s="553">
        <v>283.58999999999997</v>
      </c>
      <c r="J255" s="554">
        <v>22970.79</v>
      </c>
      <c r="K255" s="556" t="s">
        <v>1455</v>
      </c>
      <c r="L255" s="556" t="s">
        <v>1942</v>
      </c>
      <c r="M255" s="557" t="s">
        <v>396</v>
      </c>
      <c r="O255" s="545" t="str">
        <f t="shared" si="15"/>
        <v>B1/09/01-G</v>
      </c>
    </row>
    <row r="256" spans="1:18">
      <c r="B256" s="556" t="s">
        <v>1932</v>
      </c>
      <c r="C256" s="556" t="s">
        <v>36</v>
      </c>
      <c r="D256" s="556" t="s">
        <v>1940</v>
      </c>
      <c r="E256" s="556" t="s">
        <v>28</v>
      </c>
      <c r="F256" s="557" t="s">
        <v>397</v>
      </c>
      <c r="G256" s="556" t="s">
        <v>220</v>
      </c>
      <c r="H256" s="553">
        <v>35</v>
      </c>
      <c r="I256" s="553">
        <v>352.34</v>
      </c>
      <c r="J256" s="554">
        <v>12331.9</v>
      </c>
      <c r="K256" s="556" t="s">
        <v>1455</v>
      </c>
      <c r="L256" s="556" t="s">
        <v>1943</v>
      </c>
      <c r="M256" s="557" t="s">
        <v>397</v>
      </c>
      <c r="O256" s="545" t="str">
        <f t="shared" si="15"/>
        <v>B1/09/01-H</v>
      </c>
    </row>
    <row r="257" spans="1:18" ht="14.5">
      <c r="B257" s="556" t="s">
        <v>1932</v>
      </c>
      <c r="C257" s="556" t="s">
        <v>36</v>
      </c>
      <c r="D257" s="556" t="s">
        <v>1940</v>
      </c>
      <c r="E257" s="556" t="s">
        <v>33</v>
      </c>
      <c r="F257" s="557" t="s">
        <v>400</v>
      </c>
      <c r="G257" s="556" t="s">
        <v>179</v>
      </c>
      <c r="H257" s="553">
        <v>110</v>
      </c>
      <c r="I257" s="553">
        <v>87.7</v>
      </c>
      <c r="J257" s="554">
        <v>9647</v>
      </c>
      <c r="K257" s="556" t="s">
        <v>1455</v>
      </c>
      <c r="L257" s="556" t="s">
        <v>1944</v>
      </c>
      <c r="M257" s="557" t="s">
        <v>400</v>
      </c>
      <c r="O257" s="545" t="str">
        <f t="shared" si="15"/>
        <v>B1/09/01-J</v>
      </c>
      <c r="P257" s="546"/>
      <c r="Q257" s="546"/>
      <c r="R257" s="546"/>
    </row>
    <row r="258" spans="1:18" ht="14.5">
      <c r="P258" s="546"/>
      <c r="Q258" s="546"/>
      <c r="R258" s="546"/>
    </row>
    <row r="260" spans="1:18" ht="14.5">
      <c r="A260" s="551">
        <v>3</v>
      </c>
      <c r="B260" s="555" t="s">
        <v>1945</v>
      </c>
      <c r="C260" s="555" t="s">
        <v>36</v>
      </c>
      <c r="D260" s="555" t="s">
        <v>36</v>
      </c>
      <c r="E260" s="555" t="s">
        <v>36</v>
      </c>
      <c r="F260" s="551" t="s">
        <v>405</v>
      </c>
      <c r="G260" s="555" t="s">
        <v>36</v>
      </c>
      <c r="H260" s="551"/>
      <c r="I260" s="551"/>
      <c r="J260" s="552">
        <v>10140</v>
      </c>
      <c r="K260" s="555"/>
      <c r="L260" s="555"/>
      <c r="M260" s="551"/>
      <c r="N260" s="551"/>
      <c r="O260" s="551"/>
    </row>
    <row r="261" spans="1:18" ht="87">
      <c r="A261" s="551">
        <v>4</v>
      </c>
      <c r="B261" s="555" t="s">
        <v>1945</v>
      </c>
      <c r="C261" s="555" t="s">
        <v>36</v>
      </c>
      <c r="D261" s="555" t="s">
        <v>36</v>
      </c>
      <c r="E261" s="555" t="s">
        <v>36</v>
      </c>
      <c r="F261" s="551" t="s">
        <v>406</v>
      </c>
      <c r="G261" s="555" t="s">
        <v>36</v>
      </c>
      <c r="H261" s="551"/>
      <c r="I261" s="551"/>
      <c r="J261" s="552">
        <v>6825</v>
      </c>
      <c r="K261" s="555"/>
      <c r="L261" s="555"/>
      <c r="M261" s="551"/>
      <c r="N261" s="551"/>
      <c r="O261" s="551"/>
      <c r="P261" s="546"/>
      <c r="Q261" s="546"/>
      <c r="R261" s="546"/>
    </row>
    <row r="262" spans="1:18">
      <c r="B262" s="556" t="s">
        <v>1945</v>
      </c>
      <c r="C262" s="556" t="s">
        <v>36</v>
      </c>
      <c r="D262" s="556" t="s">
        <v>1946</v>
      </c>
      <c r="E262" s="556" t="s">
        <v>5</v>
      </c>
      <c r="F262" s="557" t="s">
        <v>407</v>
      </c>
      <c r="G262" s="556" t="s">
        <v>220</v>
      </c>
      <c r="H262" s="553">
        <v>35</v>
      </c>
      <c r="I262" s="553">
        <v>195</v>
      </c>
      <c r="J262" s="554">
        <v>6825</v>
      </c>
      <c r="K262" s="556" t="s">
        <v>1455</v>
      </c>
      <c r="L262" s="556" t="s">
        <v>1947</v>
      </c>
      <c r="M262" s="557" t="s">
        <v>1948</v>
      </c>
      <c r="O262" s="545" t="str">
        <f>+_xlfn.CONCAT(B262,"-",E262)</f>
        <v>B1/09/02-A</v>
      </c>
    </row>
    <row r="264" spans="1:18" ht="72.5">
      <c r="A264" s="551">
        <v>4</v>
      </c>
      <c r="B264" s="555" t="s">
        <v>1945</v>
      </c>
      <c r="C264" s="555" t="s">
        <v>36</v>
      </c>
      <c r="D264" s="555" t="s">
        <v>36</v>
      </c>
      <c r="E264" s="555" t="s">
        <v>36</v>
      </c>
      <c r="F264" s="551" t="s">
        <v>408</v>
      </c>
      <c r="G264" s="555" t="s">
        <v>36</v>
      </c>
      <c r="H264" s="551"/>
      <c r="I264" s="551"/>
      <c r="J264" s="552">
        <v>3315</v>
      </c>
      <c r="K264" s="555"/>
      <c r="L264" s="555"/>
      <c r="M264" s="551"/>
      <c r="N264" s="551"/>
      <c r="O264" s="551"/>
      <c r="P264" s="546"/>
      <c r="Q264" s="546"/>
      <c r="R264" s="546"/>
    </row>
    <row r="265" spans="1:18" ht="25">
      <c r="B265" s="556" t="s">
        <v>1945</v>
      </c>
      <c r="C265" s="556" t="s">
        <v>36</v>
      </c>
      <c r="D265" s="556" t="s">
        <v>1946</v>
      </c>
      <c r="E265" s="556" t="s">
        <v>6</v>
      </c>
      <c r="F265" s="557" t="s">
        <v>409</v>
      </c>
      <c r="G265" s="556" t="s">
        <v>220</v>
      </c>
      <c r="H265" s="553">
        <v>17</v>
      </c>
      <c r="I265" s="553">
        <v>195</v>
      </c>
      <c r="J265" s="554">
        <v>3315</v>
      </c>
      <c r="K265" s="556" t="s">
        <v>1455</v>
      </c>
      <c r="L265" s="556" t="s">
        <v>1947</v>
      </c>
      <c r="M265" s="557" t="s">
        <v>1948</v>
      </c>
      <c r="O265" s="545" t="str">
        <f>+_xlfn.CONCAT(B265,"-",E265)</f>
        <v>B1/09/02-B</v>
      </c>
      <c r="P265" s="546"/>
      <c r="Q265" s="546"/>
      <c r="R265" s="546"/>
    </row>
    <row r="267" spans="1:18" ht="14.5">
      <c r="A267" s="551">
        <v>3</v>
      </c>
      <c r="B267" s="555" t="s">
        <v>1945</v>
      </c>
      <c r="C267" s="555" t="s">
        <v>36</v>
      </c>
      <c r="D267" s="555" t="s">
        <v>36</v>
      </c>
      <c r="E267" s="555" t="s">
        <v>36</v>
      </c>
      <c r="F267" s="551" t="s">
        <v>410</v>
      </c>
      <c r="G267" s="555" t="s">
        <v>36</v>
      </c>
      <c r="H267" s="551"/>
      <c r="I267" s="551"/>
      <c r="J267" s="552">
        <v>38069.47</v>
      </c>
      <c r="K267" s="555"/>
      <c r="L267" s="555"/>
      <c r="M267" s="551"/>
      <c r="N267" s="551"/>
      <c r="O267" s="551"/>
    </row>
    <row r="268" spans="1:18" ht="43.5">
      <c r="A268" s="551">
        <v>4</v>
      </c>
      <c r="B268" s="555" t="s">
        <v>1945</v>
      </c>
      <c r="C268" s="555" t="s">
        <v>36</v>
      </c>
      <c r="D268" s="555" t="s">
        <v>36</v>
      </c>
      <c r="E268" s="555" t="s">
        <v>36</v>
      </c>
      <c r="F268" s="551" t="s">
        <v>411</v>
      </c>
      <c r="G268" s="555" t="s">
        <v>36</v>
      </c>
      <c r="H268" s="551"/>
      <c r="I268" s="551"/>
      <c r="J268" s="552">
        <v>38069.47</v>
      </c>
      <c r="K268" s="555"/>
      <c r="L268" s="555"/>
      <c r="M268" s="551"/>
      <c r="N268" s="551"/>
      <c r="O268" s="551"/>
    </row>
    <row r="269" spans="1:18">
      <c r="B269" s="556" t="s">
        <v>1945</v>
      </c>
      <c r="C269" s="556" t="s">
        <v>36</v>
      </c>
      <c r="D269" s="556" t="s">
        <v>1949</v>
      </c>
      <c r="E269" s="556" t="s">
        <v>7</v>
      </c>
      <c r="F269" s="557" t="s">
        <v>412</v>
      </c>
      <c r="G269" s="556" t="s">
        <v>220</v>
      </c>
      <c r="H269" s="553">
        <v>28</v>
      </c>
      <c r="I269" s="553">
        <v>583.64</v>
      </c>
      <c r="J269" s="554">
        <v>16341.92</v>
      </c>
      <c r="K269" s="556" t="s">
        <v>1455</v>
      </c>
      <c r="L269" s="556" t="s">
        <v>1950</v>
      </c>
      <c r="M269" s="557" t="s">
        <v>1951</v>
      </c>
      <c r="O269" s="545" t="str">
        <f t="shared" ref="O269:O271" si="16">+_xlfn.CONCAT(B269,"-",E269)</f>
        <v>B1/09/02-C</v>
      </c>
    </row>
    <row r="270" spans="1:18">
      <c r="B270" s="556" t="s">
        <v>1945</v>
      </c>
      <c r="C270" s="556" t="s">
        <v>36</v>
      </c>
      <c r="D270" s="556" t="s">
        <v>1949</v>
      </c>
      <c r="E270" s="556" t="s">
        <v>8</v>
      </c>
      <c r="F270" s="557" t="s">
        <v>413</v>
      </c>
      <c r="G270" s="556" t="s">
        <v>220</v>
      </c>
      <c r="H270" s="553">
        <v>17</v>
      </c>
      <c r="I270" s="553">
        <v>427.39</v>
      </c>
      <c r="J270" s="554">
        <v>7265.63</v>
      </c>
      <c r="K270" s="556" t="s">
        <v>1455</v>
      </c>
      <c r="L270" s="556" t="s">
        <v>1952</v>
      </c>
      <c r="M270" s="557" t="s">
        <v>1953</v>
      </c>
      <c r="O270" s="545" t="str">
        <f t="shared" si="16"/>
        <v>B1/09/02-D</v>
      </c>
    </row>
    <row r="271" spans="1:18" ht="14.5">
      <c r="B271" s="556" t="s">
        <v>1945</v>
      </c>
      <c r="C271" s="556" t="s">
        <v>36</v>
      </c>
      <c r="D271" s="556" t="s">
        <v>1954</v>
      </c>
      <c r="E271" s="556" t="s">
        <v>10</v>
      </c>
      <c r="F271" s="557" t="s">
        <v>415</v>
      </c>
      <c r="G271" s="556" t="s">
        <v>179</v>
      </c>
      <c r="H271" s="553">
        <v>144</v>
      </c>
      <c r="I271" s="553">
        <v>100.43</v>
      </c>
      <c r="J271" s="554">
        <v>14461.92</v>
      </c>
      <c r="K271" s="556" t="s">
        <v>1455</v>
      </c>
      <c r="L271" s="556" t="s">
        <v>1955</v>
      </c>
      <c r="M271" s="557" t="s">
        <v>1956</v>
      </c>
      <c r="O271" s="545" t="str">
        <f t="shared" si="16"/>
        <v>B1/09/02-E</v>
      </c>
      <c r="P271" s="546"/>
      <c r="Q271" s="546"/>
      <c r="R271" s="546"/>
    </row>
    <row r="272" spans="1:18" ht="14.5">
      <c r="P272" s="546"/>
      <c r="Q272" s="546"/>
      <c r="R272" s="546"/>
    </row>
    <row r="274" spans="1:18" ht="14.5">
      <c r="A274" s="551">
        <v>3</v>
      </c>
      <c r="B274" s="555" t="s">
        <v>1957</v>
      </c>
      <c r="C274" s="555" t="s">
        <v>36</v>
      </c>
      <c r="D274" s="555" t="s">
        <v>36</v>
      </c>
      <c r="E274" s="555" t="s">
        <v>36</v>
      </c>
      <c r="F274" s="551" t="s">
        <v>416</v>
      </c>
      <c r="G274" s="555" t="s">
        <v>36</v>
      </c>
      <c r="H274" s="551"/>
      <c r="I274" s="551"/>
      <c r="J274" s="552">
        <v>14326.24</v>
      </c>
      <c r="K274" s="555"/>
      <c r="L274" s="555"/>
      <c r="M274" s="551"/>
      <c r="N274" s="551"/>
      <c r="O274" s="551"/>
    </row>
    <row r="275" spans="1:18" ht="58">
      <c r="A275" s="551">
        <v>4</v>
      </c>
      <c r="B275" s="555" t="s">
        <v>1957</v>
      </c>
      <c r="C275" s="555" t="s">
        <v>36</v>
      </c>
      <c r="D275" s="555" t="s">
        <v>36</v>
      </c>
      <c r="E275" s="555" t="s">
        <v>36</v>
      </c>
      <c r="F275" s="551" t="s">
        <v>417</v>
      </c>
      <c r="G275" s="555" t="s">
        <v>36</v>
      </c>
      <c r="H275" s="551"/>
      <c r="I275" s="551"/>
      <c r="J275" s="552">
        <v>14326.24</v>
      </c>
      <c r="K275" s="555"/>
      <c r="L275" s="555"/>
      <c r="M275" s="551"/>
      <c r="N275" s="551"/>
      <c r="O275" s="551"/>
      <c r="P275" s="546"/>
      <c r="Q275" s="546"/>
      <c r="R275" s="546"/>
    </row>
    <row r="276" spans="1:18" ht="25">
      <c r="B276" s="556" t="s">
        <v>1957</v>
      </c>
      <c r="C276" s="556" t="s">
        <v>36</v>
      </c>
      <c r="D276" s="556" t="s">
        <v>1958</v>
      </c>
      <c r="E276" s="556" t="s">
        <v>5</v>
      </c>
      <c r="F276" s="557" t="s">
        <v>418</v>
      </c>
      <c r="G276" s="556" t="s">
        <v>220</v>
      </c>
      <c r="H276" s="553">
        <v>16</v>
      </c>
      <c r="I276" s="553">
        <v>895.39</v>
      </c>
      <c r="J276" s="554">
        <v>14326.24</v>
      </c>
      <c r="K276" s="556" t="s">
        <v>1455</v>
      </c>
      <c r="L276" s="556" t="s">
        <v>1959</v>
      </c>
      <c r="M276" s="557" t="s">
        <v>1960</v>
      </c>
      <c r="O276" s="545" t="str">
        <f>+_xlfn.CONCAT(B276,"-",E276)</f>
        <v>B1/09/03-A</v>
      </c>
      <c r="P276" s="546"/>
      <c r="Q276" s="546"/>
      <c r="R276" s="546"/>
    </row>
    <row r="278" spans="1:18" ht="14.5">
      <c r="A278" s="551">
        <v>3</v>
      </c>
      <c r="B278" s="555" t="s">
        <v>1957</v>
      </c>
      <c r="C278" s="555" t="s">
        <v>36</v>
      </c>
      <c r="D278" s="555" t="s">
        <v>36</v>
      </c>
      <c r="E278" s="555" t="s">
        <v>36</v>
      </c>
      <c r="F278" s="551" t="s">
        <v>419</v>
      </c>
      <c r="G278" s="555" t="s">
        <v>36</v>
      </c>
      <c r="H278" s="551"/>
      <c r="I278" s="551"/>
      <c r="J278" s="552">
        <v>71175</v>
      </c>
      <c r="K278" s="555"/>
      <c r="L278" s="555"/>
      <c r="M278" s="551"/>
      <c r="N278" s="551"/>
      <c r="O278" s="551"/>
    </row>
    <row r="279" spans="1:18" ht="58">
      <c r="A279" s="551">
        <v>4</v>
      </c>
      <c r="B279" s="555" t="s">
        <v>1957</v>
      </c>
      <c r="C279" s="555" t="s">
        <v>36</v>
      </c>
      <c r="D279" s="555" t="s">
        <v>36</v>
      </c>
      <c r="E279" s="555" t="s">
        <v>36</v>
      </c>
      <c r="F279" s="551" t="s">
        <v>420</v>
      </c>
      <c r="G279" s="555" t="s">
        <v>36</v>
      </c>
      <c r="H279" s="551"/>
      <c r="I279" s="551"/>
      <c r="J279" s="552">
        <v>71175</v>
      </c>
      <c r="K279" s="555"/>
      <c r="L279" s="555"/>
      <c r="M279" s="551"/>
      <c r="N279" s="551"/>
      <c r="O279" s="551"/>
      <c r="P279" s="546"/>
      <c r="Q279" s="546"/>
      <c r="R279" s="546"/>
    </row>
    <row r="280" spans="1:18" ht="14.5">
      <c r="B280" s="556" t="s">
        <v>1957</v>
      </c>
      <c r="C280" s="556" t="s">
        <v>36</v>
      </c>
      <c r="D280" s="556" t="s">
        <v>1961</v>
      </c>
      <c r="E280" s="556" t="s">
        <v>6</v>
      </c>
      <c r="F280" s="557" t="s">
        <v>209</v>
      </c>
      <c r="G280" s="556" t="s">
        <v>220</v>
      </c>
      <c r="H280" s="553">
        <v>975</v>
      </c>
      <c r="I280" s="553">
        <v>73</v>
      </c>
      <c r="J280" s="554">
        <v>71175</v>
      </c>
      <c r="K280" s="556" t="s">
        <v>1455</v>
      </c>
      <c r="L280" s="556" t="s">
        <v>1962</v>
      </c>
      <c r="M280" s="557" t="s">
        <v>1963</v>
      </c>
      <c r="O280" s="545" t="str">
        <f>+_xlfn.CONCAT(B280,"-",E280)</f>
        <v>B1/09/03-B</v>
      </c>
      <c r="P280" s="546"/>
      <c r="Q280" s="546"/>
      <c r="R280" s="546"/>
    </row>
    <row r="282" spans="1:18" ht="14.5">
      <c r="A282" s="551">
        <v>3</v>
      </c>
      <c r="B282" s="555" t="s">
        <v>1957</v>
      </c>
      <c r="C282" s="555" t="s">
        <v>36</v>
      </c>
      <c r="D282" s="555" t="s">
        <v>36</v>
      </c>
      <c r="E282" s="555" t="s">
        <v>36</v>
      </c>
      <c r="F282" s="551" t="s">
        <v>1964</v>
      </c>
      <c r="G282" s="555" t="s">
        <v>36</v>
      </c>
      <c r="H282" s="551"/>
      <c r="I282" s="551"/>
      <c r="J282" s="552">
        <v>511151</v>
      </c>
      <c r="K282" s="555"/>
      <c r="L282" s="555"/>
      <c r="M282" s="551"/>
      <c r="N282" s="551"/>
      <c r="O282" s="551"/>
    </row>
    <row r="283" spans="1:18" ht="58">
      <c r="A283" s="551">
        <v>4</v>
      </c>
      <c r="B283" s="555" t="s">
        <v>1957</v>
      </c>
      <c r="C283" s="555" t="s">
        <v>36</v>
      </c>
      <c r="D283" s="555" t="s">
        <v>36</v>
      </c>
      <c r="E283" s="555" t="s">
        <v>36</v>
      </c>
      <c r="F283" s="551" t="s">
        <v>422</v>
      </c>
      <c r="G283" s="555" t="s">
        <v>36</v>
      </c>
      <c r="H283" s="551"/>
      <c r="I283" s="551"/>
      <c r="J283" s="552">
        <v>511151</v>
      </c>
      <c r="K283" s="555"/>
      <c r="L283" s="555"/>
      <c r="M283" s="551"/>
      <c r="N283" s="551"/>
      <c r="O283" s="551"/>
    </row>
    <row r="284" spans="1:18" ht="25">
      <c r="B284" s="556" t="s">
        <v>1957</v>
      </c>
      <c r="C284" s="556" t="s">
        <v>36</v>
      </c>
      <c r="D284" s="556" t="s">
        <v>1961</v>
      </c>
      <c r="E284" s="556" t="s">
        <v>7</v>
      </c>
      <c r="F284" s="557" t="s">
        <v>423</v>
      </c>
      <c r="G284" s="556" t="s">
        <v>220</v>
      </c>
      <c r="H284" s="553">
        <v>495</v>
      </c>
      <c r="I284" s="553">
        <v>49</v>
      </c>
      <c r="J284" s="554">
        <v>24255</v>
      </c>
      <c r="K284" s="556" t="s">
        <v>1455</v>
      </c>
      <c r="L284" s="556" t="s">
        <v>1965</v>
      </c>
      <c r="M284" s="557" t="s">
        <v>1966</v>
      </c>
      <c r="O284" s="545" t="str">
        <f t="shared" ref="O284:O288" si="17">+_xlfn.CONCAT(B284,"-",E284)</f>
        <v>B1/09/03-C</v>
      </c>
    </row>
    <row r="285" spans="1:18" ht="25">
      <c r="B285" s="556" t="s">
        <v>1957</v>
      </c>
      <c r="C285" s="556" t="s">
        <v>36</v>
      </c>
      <c r="D285" s="556" t="s">
        <v>1961</v>
      </c>
      <c r="E285" s="556" t="s">
        <v>8</v>
      </c>
      <c r="F285" s="557" t="s">
        <v>424</v>
      </c>
      <c r="G285" s="556" t="s">
        <v>220</v>
      </c>
      <c r="H285" s="553">
        <v>105</v>
      </c>
      <c r="I285" s="553">
        <v>49</v>
      </c>
      <c r="J285" s="554">
        <v>5145</v>
      </c>
      <c r="K285" s="556" t="s">
        <v>1455</v>
      </c>
      <c r="L285" s="556" t="s">
        <v>1965</v>
      </c>
      <c r="M285" s="557" t="s">
        <v>1966</v>
      </c>
      <c r="O285" s="545" t="str">
        <f t="shared" si="17"/>
        <v>B1/09/03-D</v>
      </c>
    </row>
    <row r="286" spans="1:18">
      <c r="B286" s="556" t="s">
        <v>1957</v>
      </c>
      <c r="C286" s="556" t="s">
        <v>36</v>
      </c>
      <c r="D286" s="556" t="s">
        <v>1961</v>
      </c>
      <c r="E286" s="556" t="s">
        <v>10</v>
      </c>
      <c r="F286" s="557" t="s">
        <v>426</v>
      </c>
      <c r="G286" s="556" t="s">
        <v>220</v>
      </c>
      <c r="H286" s="553">
        <v>369</v>
      </c>
      <c r="I286" s="553">
        <v>250</v>
      </c>
      <c r="J286" s="554">
        <v>92250</v>
      </c>
      <c r="K286" s="556" t="s">
        <v>1455</v>
      </c>
      <c r="L286" s="556" t="s">
        <v>1967</v>
      </c>
      <c r="M286" s="557" t="s">
        <v>1968</v>
      </c>
      <c r="O286" s="545" t="str">
        <f t="shared" si="17"/>
        <v>B1/09/03-E</v>
      </c>
    </row>
    <row r="287" spans="1:18" ht="25">
      <c r="B287" s="556" t="s">
        <v>1957</v>
      </c>
      <c r="C287" s="556" t="s">
        <v>36</v>
      </c>
      <c r="D287" s="556" t="s">
        <v>1961</v>
      </c>
      <c r="E287" s="556" t="s">
        <v>11</v>
      </c>
      <c r="F287" s="557" t="s">
        <v>209</v>
      </c>
      <c r="G287" s="556" t="s">
        <v>220</v>
      </c>
      <c r="H287" s="558">
        <v>4131</v>
      </c>
      <c r="I287" s="553">
        <v>49</v>
      </c>
      <c r="J287" s="554">
        <v>202419</v>
      </c>
      <c r="K287" s="556" t="s">
        <v>1455</v>
      </c>
      <c r="L287" s="556" t="s">
        <v>1965</v>
      </c>
      <c r="M287" s="557" t="s">
        <v>1966</v>
      </c>
      <c r="O287" s="545" t="str">
        <f t="shared" si="17"/>
        <v>B1/09/03-F</v>
      </c>
    </row>
    <row r="288" spans="1:18" ht="25">
      <c r="B288" s="556" t="s">
        <v>1957</v>
      </c>
      <c r="C288" s="556" t="s">
        <v>36</v>
      </c>
      <c r="D288" s="556" t="s">
        <v>1961</v>
      </c>
      <c r="E288" s="556" t="s">
        <v>27</v>
      </c>
      <c r="F288" s="557" t="s">
        <v>428</v>
      </c>
      <c r="G288" s="556" t="s">
        <v>220</v>
      </c>
      <c r="H288" s="558">
        <v>3818</v>
      </c>
      <c r="I288" s="553">
        <v>49</v>
      </c>
      <c r="J288" s="554">
        <v>187082</v>
      </c>
      <c r="K288" s="556" t="s">
        <v>1455</v>
      </c>
      <c r="L288" s="556" t="s">
        <v>1965</v>
      </c>
      <c r="M288" s="557" t="s">
        <v>1966</v>
      </c>
      <c r="O288" s="545" t="str">
        <f t="shared" si="17"/>
        <v>B1/09/03-G</v>
      </c>
      <c r="P288" s="546"/>
      <c r="Q288" s="546"/>
      <c r="R288" s="546"/>
    </row>
    <row r="289" spans="1:18" ht="14.5">
      <c r="P289" s="546"/>
      <c r="Q289" s="546"/>
      <c r="R289" s="546"/>
    </row>
    <row r="291" spans="1:18" ht="14.5">
      <c r="A291" s="551">
        <v>3</v>
      </c>
      <c r="B291" s="555" t="s">
        <v>1969</v>
      </c>
      <c r="C291" s="555" t="s">
        <v>36</v>
      </c>
      <c r="D291" s="555" t="s">
        <v>36</v>
      </c>
      <c r="E291" s="555" t="s">
        <v>36</v>
      </c>
      <c r="F291" s="551" t="s">
        <v>429</v>
      </c>
      <c r="G291" s="555" t="s">
        <v>36</v>
      </c>
      <c r="H291" s="551"/>
      <c r="I291" s="551"/>
      <c r="J291" s="552">
        <v>362940</v>
      </c>
      <c r="K291" s="555"/>
      <c r="L291" s="555"/>
      <c r="M291" s="551"/>
      <c r="N291" s="551"/>
      <c r="O291" s="551"/>
    </row>
    <row r="292" spans="1:18" ht="43.5">
      <c r="A292" s="551">
        <v>4</v>
      </c>
      <c r="B292" s="555" t="s">
        <v>1969</v>
      </c>
      <c r="C292" s="555" t="s">
        <v>36</v>
      </c>
      <c r="D292" s="555" t="s">
        <v>36</v>
      </c>
      <c r="E292" s="555" t="s">
        <v>36</v>
      </c>
      <c r="F292" s="551" t="s">
        <v>430</v>
      </c>
      <c r="G292" s="555" t="s">
        <v>36</v>
      </c>
      <c r="H292" s="551"/>
      <c r="I292" s="551"/>
      <c r="J292" s="552">
        <v>335800</v>
      </c>
      <c r="K292" s="555"/>
      <c r="L292" s="555"/>
      <c r="M292" s="551"/>
      <c r="N292" s="551"/>
      <c r="O292" s="551"/>
      <c r="P292" s="546"/>
      <c r="Q292" s="546"/>
      <c r="R292" s="546"/>
    </row>
    <row r="293" spans="1:18">
      <c r="B293" s="556" t="s">
        <v>1969</v>
      </c>
      <c r="C293" s="556" t="s">
        <v>36</v>
      </c>
      <c r="D293" s="556" t="s">
        <v>1970</v>
      </c>
      <c r="E293" s="556" t="s">
        <v>5</v>
      </c>
      <c r="F293" s="557" t="s">
        <v>431</v>
      </c>
      <c r="G293" s="556" t="s">
        <v>220</v>
      </c>
      <c r="H293" s="558">
        <v>3650</v>
      </c>
      <c r="I293" s="553">
        <v>92</v>
      </c>
      <c r="J293" s="554">
        <v>335800</v>
      </c>
      <c r="K293" s="556" t="s">
        <v>1455</v>
      </c>
      <c r="L293" s="556" t="s">
        <v>1971</v>
      </c>
      <c r="M293" s="557" t="s">
        <v>431</v>
      </c>
      <c r="O293" s="545" t="str">
        <f>+_xlfn.CONCAT(B293,"-",E293)</f>
        <v>B1/09/04-A</v>
      </c>
    </row>
    <row r="295" spans="1:18" ht="29">
      <c r="A295" s="551">
        <v>4</v>
      </c>
      <c r="B295" s="555" t="s">
        <v>1969</v>
      </c>
      <c r="C295" s="555" t="s">
        <v>36</v>
      </c>
      <c r="D295" s="555" t="s">
        <v>36</v>
      </c>
      <c r="E295" s="555" t="s">
        <v>36</v>
      </c>
      <c r="F295" s="551" t="s">
        <v>1972</v>
      </c>
      <c r="G295" s="555" t="s">
        <v>36</v>
      </c>
      <c r="H295" s="551"/>
      <c r="I295" s="551"/>
      <c r="J295" s="552">
        <v>27140</v>
      </c>
      <c r="K295" s="555"/>
      <c r="L295" s="555"/>
      <c r="M295" s="551"/>
      <c r="N295" s="551"/>
      <c r="O295" s="551"/>
      <c r="P295" s="546"/>
      <c r="Q295" s="546"/>
      <c r="R295" s="546"/>
    </row>
    <row r="296" spans="1:18" ht="14.5">
      <c r="B296" s="556" t="s">
        <v>1969</v>
      </c>
      <c r="C296" s="556" t="s">
        <v>36</v>
      </c>
      <c r="D296" s="556" t="s">
        <v>1973</v>
      </c>
      <c r="E296" s="556" t="s">
        <v>6</v>
      </c>
      <c r="F296" s="557" t="s">
        <v>1974</v>
      </c>
      <c r="G296" s="556" t="s">
        <v>220</v>
      </c>
      <c r="H296" s="553">
        <v>295</v>
      </c>
      <c r="I296" s="553">
        <v>92</v>
      </c>
      <c r="J296" s="554">
        <v>27140</v>
      </c>
      <c r="K296" s="556" t="s">
        <v>1455</v>
      </c>
      <c r="L296" s="556" t="s">
        <v>1975</v>
      </c>
      <c r="M296" s="557" t="s">
        <v>1974</v>
      </c>
      <c r="O296" s="545" t="str">
        <f>+_xlfn.CONCAT(B296,"-",E296)</f>
        <v>B1/09/04-B</v>
      </c>
      <c r="P296" s="546"/>
      <c r="Q296" s="546"/>
      <c r="R296" s="546"/>
    </row>
    <row r="298" spans="1:18" ht="14.5">
      <c r="A298" s="551" t="s">
        <v>1774</v>
      </c>
      <c r="B298" s="555" t="s">
        <v>1969</v>
      </c>
      <c r="C298" s="555" t="s">
        <v>36</v>
      </c>
      <c r="D298" s="555" t="s">
        <v>36</v>
      </c>
      <c r="E298" s="555" t="s">
        <v>36</v>
      </c>
      <c r="F298" s="551" t="s">
        <v>14</v>
      </c>
      <c r="G298" s="555"/>
      <c r="H298" s="551"/>
      <c r="I298" s="551"/>
      <c r="J298" s="551"/>
      <c r="K298" s="555"/>
      <c r="L298" s="555"/>
      <c r="M298" s="551"/>
      <c r="N298" s="551"/>
      <c r="O298" s="551"/>
    </row>
    <row r="299" spans="1:18" ht="14.5">
      <c r="A299" s="551" t="s">
        <v>1774</v>
      </c>
      <c r="B299" s="555" t="s">
        <v>1969</v>
      </c>
      <c r="C299" s="555" t="s">
        <v>36</v>
      </c>
      <c r="D299" s="555" t="s">
        <v>36</v>
      </c>
      <c r="E299" s="555" t="s">
        <v>36</v>
      </c>
      <c r="F299" s="551" t="s">
        <v>9</v>
      </c>
      <c r="G299" s="555"/>
      <c r="H299" s="551"/>
      <c r="I299" s="551"/>
      <c r="J299" s="551"/>
      <c r="K299" s="555"/>
      <c r="L299" s="555"/>
      <c r="M299" s="551"/>
      <c r="N299" s="551"/>
      <c r="O299" s="551"/>
      <c r="P299" s="546"/>
      <c r="Q299" s="546"/>
      <c r="R299" s="546"/>
    </row>
    <row r="300" spans="1:18" ht="14.5">
      <c r="P300" s="546"/>
      <c r="Q300" s="546"/>
      <c r="R300" s="546"/>
    </row>
    <row r="301" spans="1:18" ht="14.5">
      <c r="P301" s="546"/>
      <c r="Q301" s="546"/>
      <c r="R301" s="546"/>
    </row>
    <row r="302" spans="1:18" ht="14.5">
      <c r="A302" s="551">
        <v>2</v>
      </c>
      <c r="B302" s="555" t="s">
        <v>1976</v>
      </c>
      <c r="C302" s="555" t="s">
        <v>36</v>
      </c>
      <c r="D302" s="555" t="s">
        <v>36</v>
      </c>
      <c r="E302" s="555" t="s">
        <v>36</v>
      </c>
      <c r="F302" s="551" t="s">
        <v>17</v>
      </c>
      <c r="G302" s="555" t="s">
        <v>36</v>
      </c>
      <c r="H302" s="551"/>
      <c r="I302" s="551"/>
      <c r="J302" s="552">
        <v>73625</v>
      </c>
      <c r="K302" s="555"/>
      <c r="L302" s="555"/>
      <c r="M302" s="551"/>
      <c r="N302" s="551"/>
      <c r="O302" s="551"/>
    </row>
    <row r="303" spans="1:18" ht="14.5">
      <c r="A303" s="551">
        <v>3</v>
      </c>
      <c r="B303" s="555" t="s">
        <v>1976</v>
      </c>
      <c r="C303" s="555" t="s">
        <v>36</v>
      </c>
      <c r="D303" s="555" t="s">
        <v>36</v>
      </c>
      <c r="E303" s="555" t="s">
        <v>36</v>
      </c>
      <c r="F303" s="551" t="s">
        <v>432</v>
      </c>
      <c r="G303" s="555" t="s">
        <v>36</v>
      </c>
      <c r="H303" s="551"/>
      <c r="I303" s="551"/>
      <c r="J303" s="552">
        <v>15000</v>
      </c>
      <c r="K303" s="555"/>
      <c r="L303" s="555"/>
      <c r="M303" s="551"/>
      <c r="N303" s="551"/>
      <c r="O303" s="551"/>
    </row>
    <row r="304" spans="1:18" ht="87">
      <c r="A304" s="551">
        <v>4</v>
      </c>
      <c r="B304" s="555" t="s">
        <v>1976</v>
      </c>
      <c r="C304" s="555" t="s">
        <v>36</v>
      </c>
      <c r="D304" s="555" t="s">
        <v>36</v>
      </c>
      <c r="E304" s="555" t="s">
        <v>36</v>
      </c>
      <c r="F304" s="551" t="s">
        <v>1977</v>
      </c>
      <c r="G304" s="555" t="s">
        <v>36</v>
      </c>
      <c r="H304" s="551"/>
      <c r="I304" s="551"/>
      <c r="J304" s="552">
        <v>15000</v>
      </c>
      <c r="K304" s="555"/>
      <c r="L304" s="555"/>
      <c r="M304" s="551"/>
      <c r="N304" s="551"/>
      <c r="O304" s="551"/>
    </row>
    <row r="305" spans="1:18">
      <c r="B305" s="556" t="s">
        <v>1976</v>
      </c>
      <c r="C305" s="556" t="s">
        <v>36</v>
      </c>
      <c r="D305" s="556" t="s">
        <v>1978</v>
      </c>
      <c r="E305" s="556" t="s">
        <v>5</v>
      </c>
      <c r="F305" s="557" t="s">
        <v>434</v>
      </c>
      <c r="G305" s="556" t="s">
        <v>289</v>
      </c>
      <c r="H305" s="553">
        <v>1</v>
      </c>
      <c r="I305" s="554">
        <v>7500</v>
      </c>
      <c r="J305" s="554">
        <v>7500</v>
      </c>
      <c r="K305" s="556" t="s">
        <v>33</v>
      </c>
      <c r="L305" s="556" t="s">
        <v>1979</v>
      </c>
      <c r="M305" s="557" t="s">
        <v>434</v>
      </c>
      <c r="N305" s="557" t="s">
        <v>1980</v>
      </c>
      <c r="O305" s="545" t="str">
        <f t="shared" ref="O305:O308" si="18">+_xlfn.CONCAT(B305,"-",E305)</f>
        <v>B1/10/01-A</v>
      </c>
    </row>
    <row r="306" spans="1:18">
      <c r="B306" s="556" t="s">
        <v>1976</v>
      </c>
      <c r="C306" s="556" t="s">
        <v>36</v>
      </c>
      <c r="D306" s="556" t="s">
        <v>1978</v>
      </c>
      <c r="E306" s="556" t="s">
        <v>6</v>
      </c>
      <c r="F306" s="557" t="s">
        <v>435</v>
      </c>
      <c r="G306" s="556" t="s">
        <v>289</v>
      </c>
      <c r="H306" s="553">
        <v>1</v>
      </c>
      <c r="I306" s="554">
        <v>2500</v>
      </c>
      <c r="J306" s="554">
        <v>2500</v>
      </c>
      <c r="K306" s="556" t="s">
        <v>33</v>
      </c>
      <c r="L306" s="556" t="s">
        <v>1981</v>
      </c>
      <c r="M306" s="557" t="s">
        <v>435</v>
      </c>
      <c r="N306" s="557" t="s">
        <v>1980</v>
      </c>
      <c r="O306" s="545" t="str">
        <f t="shared" si="18"/>
        <v>B1/10/01-B</v>
      </c>
    </row>
    <row r="307" spans="1:18" ht="14.5">
      <c r="B307" s="556" t="s">
        <v>1976</v>
      </c>
      <c r="C307" s="556" t="s">
        <v>36</v>
      </c>
      <c r="D307" s="556" t="s">
        <v>1978</v>
      </c>
      <c r="E307" s="556" t="s">
        <v>7</v>
      </c>
      <c r="F307" s="557" t="s">
        <v>437</v>
      </c>
      <c r="G307" s="556" t="s">
        <v>289</v>
      </c>
      <c r="H307" s="553">
        <v>1</v>
      </c>
      <c r="I307" s="554">
        <v>2500</v>
      </c>
      <c r="J307" s="554">
        <v>2500</v>
      </c>
      <c r="K307" s="556" t="s">
        <v>33</v>
      </c>
      <c r="L307" s="556" t="s">
        <v>1982</v>
      </c>
      <c r="M307" s="557" t="s">
        <v>437</v>
      </c>
      <c r="N307" s="557" t="s">
        <v>1980</v>
      </c>
      <c r="O307" s="545" t="str">
        <f t="shared" si="18"/>
        <v>B1/10/01-C</v>
      </c>
      <c r="P307" s="546"/>
      <c r="Q307" s="546"/>
      <c r="R307" s="546"/>
    </row>
    <row r="308" spans="1:18" ht="14.5">
      <c r="B308" s="556" t="s">
        <v>1976</v>
      </c>
      <c r="C308" s="556" t="s">
        <v>36</v>
      </c>
      <c r="D308" s="556" t="s">
        <v>1978</v>
      </c>
      <c r="E308" s="556" t="s">
        <v>8</v>
      </c>
      <c r="F308" s="557" t="s">
        <v>1983</v>
      </c>
      <c r="G308" s="556" t="s">
        <v>289</v>
      </c>
      <c r="H308" s="553">
        <v>1</v>
      </c>
      <c r="I308" s="554">
        <v>2500</v>
      </c>
      <c r="J308" s="554">
        <v>2500</v>
      </c>
      <c r="K308" s="556" t="s">
        <v>33</v>
      </c>
      <c r="L308" s="556" t="s">
        <v>1984</v>
      </c>
      <c r="M308" s="557" t="s">
        <v>1983</v>
      </c>
      <c r="N308" s="557" t="s">
        <v>1980</v>
      </c>
      <c r="O308" s="545" t="str">
        <f t="shared" si="18"/>
        <v>B1/10/01-D</v>
      </c>
      <c r="P308" s="546"/>
      <c r="Q308" s="546"/>
      <c r="R308" s="546"/>
    </row>
    <row r="310" spans="1:18" ht="29">
      <c r="A310" s="551">
        <v>3</v>
      </c>
      <c r="B310" s="555" t="s">
        <v>1976</v>
      </c>
      <c r="C310" s="555" t="s">
        <v>36</v>
      </c>
      <c r="D310" s="555" t="s">
        <v>36</v>
      </c>
      <c r="E310" s="555" t="s">
        <v>36</v>
      </c>
      <c r="F310" s="551" t="s">
        <v>446</v>
      </c>
      <c r="G310" s="555" t="s">
        <v>36</v>
      </c>
      <c r="H310" s="551"/>
      <c r="I310" s="551"/>
      <c r="J310" s="552">
        <v>49000</v>
      </c>
      <c r="K310" s="555"/>
      <c r="L310" s="555"/>
      <c r="M310" s="551"/>
      <c r="N310" s="551"/>
      <c r="O310" s="551"/>
    </row>
    <row r="311" spans="1:18" ht="29">
      <c r="A311" s="551">
        <v>4</v>
      </c>
      <c r="B311" s="555" t="s">
        <v>1976</v>
      </c>
      <c r="C311" s="555" t="s">
        <v>36</v>
      </c>
      <c r="D311" s="555" t="s">
        <v>36</v>
      </c>
      <c r="E311" s="555" t="s">
        <v>36</v>
      </c>
      <c r="F311" s="551" t="s">
        <v>447</v>
      </c>
      <c r="G311" s="555" t="s">
        <v>36</v>
      </c>
      <c r="H311" s="551"/>
      <c r="I311" s="551"/>
      <c r="J311" s="552">
        <v>49000</v>
      </c>
      <c r="K311" s="555"/>
      <c r="L311" s="555"/>
      <c r="M311" s="551"/>
      <c r="N311" s="551"/>
      <c r="O311" s="551"/>
    </row>
    <row r="312" spans="1:18">
      <c r="B312" s="556" t="s">
        <v>1976</v>
      </c>
      <c r="C312" s="556" t="s">
        <v>36</v>
      </c>
      <c r="D312" s="556" t="s">
        <v>1985</v>
      </c>
      <c r="E312" s="556" t="s">
        <v>10</v>
      </c>
      <c r="F312" s="557" t="s">
        <v>1986</v>
      </c>
      <c r="G312" s="556" t="s">
        <v>233</v>
      </c>
      <c r="H312" s="553">
        <v>1</v>
      </c>
      <c r="I312" s="554">
        <v>20000</v>
      </c>
      <c r="J312" s="554">
        <v>20000</v>
      </c>
      <c r="K312" s="556" t="s">
        <v>33</v>
      </c>
      <c r="L312" s="556" t="s">
        <v>1987</v>
      </c>
      <c r="M312" s="557" t="s">
        <v>1986</v>
      </c>
      <c r="N312" s="557" t="s">
        <v>1988</v>
      </c>
      <c r="O312" s="545" t="str">
        <f t="shared" ref="O312:O314" si="19">+_xlfn.CONCAT(B312,"-",E312)</f>
        <v>B1/10/01-E</v>
      </c>
    </row>
    <row r="313" spans="1:18">
      <c r="B313" s="556" t="s">
        <v>1976</v>
      </c>
      <c r="C313" s="556" t="s">
        <v>36</v>
      </c>
      <c r="D313" s="556" t="s">
        <v>1985</v>
      </c>
      <c r="E313" s="556" t="s">
        <v>11</v>
      </c>
      <c r="F313" s="557" t="s">
        <v>1989</v>
      </c>
      <c r="G313" s="556" t="s">
        <v>233</v>
      </c>
      <c r="H313" s="553">
        <v>1</v>
      </c>
      <c r="I313" s="554">
        <v>5000</v>
      </c>
      <c r="J313" s="554">
        <v>5000</v>
      </c>
      <c r="K313" s="556" t="s">
        <v>33</v>
      </c>
      <c r="L313" s="556" t="s">
        <v>1990</v>
      </c>
      <c r="M313" s="557" t="s">
        <v>1989</v>
      </c>
      <c r="N313" s="557" t="s">
        <v>1988</v>
      </c>
      <c r="O313" s="545" t="str">
        <f t="shared" si="19"/>
        <v>B1/10/01-F</v>
      </c>
    </row>
    <row r="314" spans="1:18" ht="14.5">
      <c r="B314" s="556" t="s">
        <v>1976</v>
      </c>
      <c r="C314" s="556" t="s">
        <v>36</v>
      </c>
      <c r="D314" s="556" t="s">
        <v>1985</v>
      </c>
      <c r="E314" s="556" t="s">
        <v>27</v>
      </c>
      <c r="F314" s="557" t="s">
        <v>1991</v>
      </c>
      <c r="G314" s="556" t="s">
        <v>233</v>
      </c>
      <c r="H314" s="553">
        <v>1</v>
      </c>
      <c r="I314" s="554">
        <v>24000</v>
      </c>
      <c r="J314" s="554">
        <v>24000</v>
      </c>
      <c r="K314" s="556" t="s">
        <v>33</v>
      </c>
      <c r="L314" s="556" t="s">
        <v>1992</v>
      </c>
      <c r="M314" s="557" t="s">
        <v>1991</v>
      </c>
      <c r="N314" s="557" t="s">
        <v>1988</v>
      </c>
      <c r="O314" s="545" t="str">
        <f t="shared" si="19"/>
        <v>B1/10/01-G</v>
      </c>
      <c r="P314" s="546"/>
      <c r="Q314" s="546"/>
      <c r="R314" s="546"/>
    </row>
    <row r="315" spans="1:18" ht="14.5">
      <c r="P315" s="546"/>
      <c r="Q315" s="546"/>
      <c r="R315" s="546"/>
    </row>
    <row r="317" spans="1:18" ht="14.5">
      <c r="A317" s="551">
        <v>3</v>
      </c>
      <c r="B317" s="555" t="s">
        <v>1993</v>
      </c>
      <c r="C317" s="555" t="s">
        <v>36</v>
      </c>
      <c r="D317" s="555" t="s">
        <v>36</v>
      </c>
      <c r="E317" s="555" t="s">
        <v>36</v>
      </c>
      <c r="F317" s="551" t="s">
        <v>1295</v>
      </c>
      <c r="G317" s="555" t="s">
        <v>36</v>
      </c>
      <c r="H317" s="551"/>
      <c r="I317" s="551"/>
      <c r="J317" s="552">
        <v>9625</v>
      </c>
      <c r="K317" s="555"/>
      <c r="L317" s="555"/>
      <c r="M317" s="551"/>
      <c r="N317" s="551"/>
      <c r="O317" s="551"/>
    </row>
    <row r="318" spans="1:18" ht="29">
      <c r="A318" s="551">
        <v>4</v>
      </c>
      <c r="B318" s="555" t="s">
        <v>1993</v>
      </c>
      <c r="C318" s="555" t="s">
        <v>36</v>
      </c>
      <c r="D318" s="555" t="s">
        <v>36</v>
      </c>
      <c r="E318" s="555" t="s">
        <v>36</v>
      </c>
      <c r="F318" s="551" t="s">
        <v>1994</v>
      </c>
      <c r="G318" s="555" t="s">
        <v>36</v>
      </c>
      <c r="H318" s="551"/>
      <c r="I318" s="551"/>
      <c r="J318" s="552">
        <v>9625</v>
      </c>
      <c r="K318" s="555"/>
      <c r="L318" s="555"/>
      <c r="M318" s="551"/>
      <c r="N318" s="551"/>
      <c r="O318" s="551"/>
    </row>
    <row r="319" spans="1:18" ht="14.5">
      <c r="B319" s="556" t="s">
        <v>1993</v>
      </c>
      <c r="C319" s="556" t="s">
        <v>36</v>
      </c>
      <c r="D319" s="556" t="s">
        <v>1995</v>
      </c>
      <c r="E319" s="556" t="s">
        <v>5</v>
      </c>
      <c r="F319" s="557" t="s">
        <v>1297</v>
      </c>
      <c r="G319" s="556" t="s">
        <v>289</v>
      </c>
      <c r="H319" s="553">
        <v>7</v>
      </c>
      <c r="I319" s="553">
        <v>750</v>
      </c>
      <c r="J319" s="554">
        <v>5250</v>
      </c>
      <c r="K319" s="556" t="s">
        <v>33</v>
      </c>
      <c r="L319" s="556" t="s">
        <v>1996</v>
      </c>
      <c r="M319" s="557" t="s">
        <v>1997</v>
      </c>
      <c r="O319" s="545" t="str">
        <f t="shared" ref="O319:O320" si="20">+_xlfn.CONCAT(B319,"-",E319)</f>
        <v>B1/10/02-A</v>
      </c>
      <c r="P319" s="546"/>
      <c r="Q319" s="546"/>
      <c r="R319" s="546"/>
    </row>
    <row r="320" spans="1:18" ht="14.5">
      <c r="B320" s="556" t="s">
        <v>1993</v>
      </c>
      <c r="C320" s="556" t="s">
        <v>36</v>
      </c>
      <c r="D320" s="556" t="s">
        <v>1995</v>
      </c>
      <c r="E320" s="556" t="s">
        <v>6</v>
      </c>
      <c r="F320" s="557" t="s">
        <v>1298</v>
      </c>
      <c r="G320" s="556" t="s">
        <v>289</v>
      </c>
      <c r="H320" s="553">
        <v>5</v>
      </c>
      <c r="I320" s="553">
        <v>875</v>
      </c>
      <c r="J320" s="554">
        <v>4375</v>
      </c>
      <c r="K320" s="556" t="s">
        <v>33</v>
      </c>
      <c r="L320" s="556" t="s">
        <v>1998</v>
      </c>
      <c r="M320" s="557" t="s">
        <v>1999</v>
      </c>
      <c r="O320" s="545" t="str">
        <f t="shared" si="20"/>
        <v>B1/10/02-B</v>
      </c>
      <c r="P320" s="546"/>
      <c r="Q320" s="546"/>
      <c r="R320" s="546"/>
    </row>
    <row r="322" spans="1:18" ht="14.5">
      <c r="A322" s="551" t="s">
        <v>1774</v>
      </c>
      <c r="B322" s="555" t="s">
        <v>1993</v>
      </c>
      <c r="C322" s="555" t="s">
        <v>36</v>
      </c>
      <c r="D322" s="555" t="s">
        <v>36</v>
      </c>
      <c r="E322" s="555" t="s">
        <v>36</v>
      </c>
      <c r="F322" s="551" t="s">
        <v>17</v>
      </c>
      <c r="G322" s="555"/>
      <c r="H322" s="551"/>
      <c r="I322" s="551"/>
      <c r="J322" s="551"/>
      <c r="K322" s="555"/>
      <c r="L322" s="555"/>
      <c r="M322" s="551"/>
      <c r="N322" s="551"/>
      <c r="O322" s="551"/>
    </row>
    <row r="323" spans="1:18" ht="14.5">
      <c r="A323" s="551" t="s">
        <v>1774</v>
      </c>
      <c r="B323" s="555" t="s">
        <v>1993</v>
      </c>
      <c r="C323" s="555" t="s">
        <v>36</v>
      </c>
      <c r="D323" s="555" t="s">
        <v>36</v>
      </c>
      <c r="E323" s="555" t="s">
        <v>36</v>
      </c>
      <c r="F323" s="551" t="s">
        <v>9</v>
      </c>
      <c r="G323" s="555"/>
      <c r="H323" s="551"/>
      <c r="I323" s="551"/>
      <c r="J323" s="551"/>
      <c r="K323" s="555"/>
      <c r="L323" s="555"/>
      <c r="M323" s="551"/>
      <c r="N323" s="551"/>
      <c r="O323" s="551"/>
      <c r="P323" s="546"/>
      <c r="Q323" s="546"/>
      <c r="R323" s="546"/>
    </row>
    <row r="324" spans="1:18" ht="14.5">
      <c r="P324" s="546"/>
      <c r="Q324" s="546"/>
      <c r="R324" s="546"/>
    </row>
    <row r="325" spans="1:18" ht="14.5">
      <c r="P325" s="546"/>
      <c r="Q325" s="546"/>
      <c r="R325" s="546"/>
    </row>
    <row r="326" spans="1:18" ht="14.5">
      <c r="A326" s="551">
        <v>2</v>
      </c>
      <c r="B326" s="555" t="s">
        <v>2000</v>
      </c>
      <c r="C326" s="555" t="s">
        <v>36</v>
      </c>
      <c r="D326" s="555" t="s">
        <v>36</v>
      </c>
      <c r="E326" s="555" t="s">
        <v>36</v>
      </c>
      <c r="F326" s="551" t="s">
        <v>20</v>
      </c>
      <c r="G326" s="555" t="s">
        <v>36</v>
      </c>
      <c r="H326" s="551"/>
      <c r="I326" s="551"/>
      <c r="J326" s="552">
        <v>6541000</v>
      </c>
      <c r="K326" s="555"/>
      <c r="L326" s="555"/>
      <c r="M326" s="551"/>
      <c r="N326" s="551"/>
      <c r="O326" s="551"/>
    </row>
    <row r="327" spans="1:18" ht="14.5">
      <c r="A327" s="551">
        <v>3</v>
      </c>
      <c r="B327" s="555" t="s">
        <v>2000</v>
      </c>
      <c r="C327" s="555" t="s">
        <v>36</v>
      </c>
      <c r="D327" s="555" t="s">
        <v>36</v>
      </c>
      <c r="E327" s="555" t="s">
        <v>36</v>
      </c>
      <c r="F327" s="551" t="s">
        <v>1096</v>
      </c>
      <c r="G327" s="555" t="s">
        <v>36</v>
      </c>
      <c r="H327" s="551"/>
      <c r="I327" s="551"/>
      <c r="J327" s="552">
        <v>250000</v>
      </c>
      <c r="K327" s="555"/>
      <c r="L327" s="555"/>
      <c r="M327" s="551"/>
      <c r="N327" s="551"/>
      <c r="O327" s="551"/>
    </row>
    <row r="328" spans="1:18" ht="14.5">
      <c r="A328" s="551">
        <v>4</v>
      </c>
      <c r="B328" s="555" t="s">
        <v>2000</v>
      </c>
      <c r="C328" s="555" t="s">
        <v>36</v>
      </c>
      <c r="D328" s="555" t="s">
        <v>36</v>
      </c>
      <c r="E328" s="555" t="s">
        <v>36</v>
      </c>
      <c r="F328" s="551" t="s">
        <v>1097</v>
      </c>
      <c r="G328" s="555" t="s">
        <v>36</v>
      </c>
      <c r="H328" s="551"/>
      <c r="I328" s="551"/>
      <c r="J328" s="552">
        <v>250000</v>
      </c>
      <c r="K328" s="555"/>
      <c r="L328" s="555"/>
      <c r="M328" s="551"/>
      <c r="N328" s="551"/>
      <c r="O328" s="551"/>
    </row>
    <row r="329" spans="1:18">
      <c r="B329" s="556" t="s">
        <v>2000</v>
      </c>
      <c r="C329" s="556" t="s">
        <v>36</v>
      </c>
      <c r="D329" s="556" t="s">
        <v>2001</v>
      </c>
      <c r="E329" s="556" t="s">
        <v>5</v>
      </c>
      <c r="F329" s="557" t="s">
        <v>1098</v>
      </c>
      <c r="G329" s="556" t="s">
        <v>289</v>
      </c>
      <c r="H329" s="553">
        <v>4</v>
      </c>
      <c r="I329" s="554">
        <v>62500</v>
      </c>
      <c r="J329" s="554">
        <v>250000</v>
      </c>
      <c r="K329" s="556" t="s">
        <v>34</v>
      </c>
      <c r="L329" s="556" t="s">
        <v>2002</v>
      </c>
      <c r="M329" s="557" t="s">
        <v>1098</v>
      </c>
      <c r="N329" s="557" t="s">
        <v>1988</v>
      </c>
      <c r="O329" s="545" t="str">
        <f t="shared" ref="O329:O332" si="21">+_xlfn.CONCAT(B329,"-",E329)</f>
        <v>B1/11/01-A</v>
      </c>
    </row>
    <row r="330" spans="1:18" ht="25">
      <c r="B330" s="556" t="s">
        <v>2000</v>
      </c>
      <c r="C330" s="556" t="s">
        <v>36</v>
      </c>
      <c r="D330" s="556" t="s">
        <v>2001</v>
      </c>
      <c r="E330" s="556" t="s">
        <v>6</v>
      </c>
      <c r="F330" s="557" t="s">
        <v>1099</v>
      </c>
      <c r="G330" s="556" t="s">
        <v>289</v>
      </c>
      <c r="H330" s="553">
        <v>4</v>
      </c>
      <c r="J330" s="553" t="s">
        <v>1909</v>
      </c>
      <c r="K330" s="556" t="s">
        <v>34</v>
      </c>
      <c r="L330" s="556" t="s">
        <v>2003</v>
      </c>
      <c r="M330" s="557" t="s">
        <v>2004</v>
      </c>
      <c r="O330" s="545" t="str">
        <f t="shared" si="21"/>
        <v>B1/11/01-B</v>
      </c>
    </row>
    <row r="331" spans="1:18" ht="14.5">
      <c r="B331" s="556" t="s">
        <v>2000</v>
      </c>
      <c r="C331" s="556" t="s">
        <v>36</v>
      </c>
      <c r="D331" s="556" t="s">
        <v>2001</v>
      </c>
      <c r="E331" s="556" t="s">
        <v>7</v>
      </c>
      <c r="F331" s="557" t="s">
        <v>1100</v>
      </c>
      <c r="G331" s="556" t="s">
        <v>289</v>
      </c>
      <c r="H331" s="553">
        <v>4</v>
      </c>
      <c r="J331" s="553" t="s">
        <v>1909</v>
      </c>
      <c r="K331" s="556" t="s">
        <v>34</v>
      </c>
      <c r="L331" s="556" t="s">
        <v>2003</v>
      </c>
      <c r="M331" s="557" t="s">
        <v>2004</v>
      </c>
      <c r="O331" s="545" t="str">
        <f t="shared" si="21"/>
        <v>B1/11/01-C</v>
      </c>
      <c r="P331" s="546"/>
      <c r="Q331" s="546"/>
      <c r="R331" s="546"/>
    </row>
    <row r="332" spans="1:18">
      <c r="B332" s="556" t="s">
        <v>2000</v>
      </c>
      <c r="C332" s="556" t="s">
        <v>36</v>
      </c>
      <c r="D332" s="556" t="s">
        <v>2001</v>
      </c>
      <c r="E332" s="556" t="s">
        <v>8</v>
      </c>
      <c r="F332" s="557" t="s">
        <v>1101</v>
      </c>
      <c r="G332" s="556" t="s">
        <v>289</v>
      </c>
      <c r="H332" s="553">
        <v>4</v>
      </c>
      <c r="J332" s="553" t="s">
        <v>1909</v>
      </c>
      <c r="K332" s="556" t="s">
        <v>34</v>
      </c>
      <c r="L332" s="556" t="s">
        <v>2003</v>
      </c>
      <c r="M332" s="557" t="s">
        <v>2004</v>
      </c>
      <c r="O332" s="545" t="str">
        <f t="shared" si="21"/>
        <v>B1/11/01-D</v>
      </c>
    </row>
    <row r="334" spans="1:18" ht="14.5">
      <c r="A334" s="551">
        <v>4</v>
      </c>
      <c r="B334" s="555" t="s">
        <v>2000</v>
      </c>
      <c r="C334" s="555" t="s">
        <v>36</v>
      </c>
      <c r="D334" s="555" t="s">
        <v>36</v>
      </c>
      <c r="E334" s="555" t="s">
        <v>36</v>
      </c>
      <c r="F334" s="551" t="s">
        <v>1102</v>
      </c>
      <c r="G334" s="555" t="s">
        <v>36</v>
      </c>
      <c r="H334" s="551"/>
      <c r="I334" s="551"/>
      <c r="J334" s="551">
        <v>0</v>
      </c>
      <c r="K334" s="555"/>
      <c r="L334" s="555"/>
      <c r="M334" s="551"/>
      <c r="N334" s="551"/>
      <c r="O334" s="551"/>
    </row>
    <row r="335" spans="1:18" ht="14.5">
      <c r="B335" s="556" t="s">
        <v>2000</v>
      </c>
      <c r="C335" s="556" t="s">
        <v>36</v>
      </c>
      <c r="D335" s="556" t="s">
        <v>2001</v>
      </c>
      <c r="E335" s="556" t="s">
        <v>10</v>
      </c>
      <c r="F335" s="557" t="s">
        <v>1103</v>
      </c>
      <c r="G335" s="556" t="s">
        <v>0</v>
      </c>
      <c r="H335" s="553">
        <v>1</v>
      </c>
      <c r="J335" s="553" t="s">
        <v>1909</v>
      </c>
      <c r="K335" s="556" t="s">
        <v>34</v>
      </c>
      <c r="L335" s="556" t="s">
        <v>2003</v>
      </c>
      <c r="M335" s="557" t="s">
        <v>2004</v>
      </c>
      <c r="O335" s="545" t="str">
        <f t="shared" ref="O335:O336" si="22">+_xlfn.CONCAT(B335,"-",E335)</f>
        <v>B1/11/01-E</v>
      </c>
      <c r="P335" s="546"/>
      <c r="Q335" s="546"/>
      <c r="R335" s="546"/>
    </row>
    <row r="336" spans="1:18" ht="14.5">
      <c r="B336" s="556" t="s">
        <v>2000</v>
      </c>
      <c r="C336" s="556" t="s">
        <v>36</v>
      </c>
      <c r="D336" s="556" t="s">
        <v>2001</v>
      </c>
      <c r="E336" s="556" t="s">
        <v>11</v>
      </c>
      <c r="F336" s="557" t="s">
        <v>1104</v>
      </c>
      <c r="G336" s="556" t="s">
        <v>0</v>
      </c>
      <c r="H336" s="553">
        <v>1</v>
      </c>
      <c r="J336" s="553" t="s">
        <v>1909</v>
      </c>
      <c r="K336" s="556" t="s">
        <v>34</v>
      </c>
      <c r="L336" s="556" t="s">
        <v>2003</v>
      </c>
      <c r="M336" s="557" t="s">
        <v>2004</v>
      </c>
      <c r="O336" s="545" t="str">
        <f t="shared" si="22"/>
        <v>B1/11/01-F</v>
      </c>
      <c r="P336" s="546"/>
      <c r="Q336" s="546"/>
      <c r="R336" s="546"/>
    </row>
    <row r="338" spans="1:18" ht="14.5">
      <c r="A338" s="551">
        <v>3</v>
      </c>
      <c r="B338" s="555" t="s">
        <v>2000</v>
      </c>
      <c r="C338" s="555" t="s">
        <v>36</v>
      </c>
      <c r="D338" s="555" t="s">
        <v>36</v>
      </c>
      <c r="E338" s="555" t="s">
        <v>36</v>
      </c>
      <c r="F338" s="551" t="s">
        <v>450</v>
      </c>
      <c r="G338" s="555" t="s">
        <v>36</v>
      </c>
      <c r="H338" s="551"/>
      <c r="I338" s="551"/>
      <c r="J338" s="552">
        <v>6291000</v>
      </c>
      <c r="K338" s="555"/>
      <c r="L338" s="555"/>
      <c r="M338" s="551"/>
      <c r="N338" s="551"/>
      <c r="O338" s="551"/>
    </row>
    <row r="339" spans="1:18" ht="43.5">
      <c r="A339" s="551">
        <v>4</v>
      </c>
      <c r="B339" s="555" t="s">
        <v>2000</v>
      </c>
      <c r="C339" s="555" t="s">
        <v>36</v>
      </c>
      <c r="D339" s="555" t="s">
        <v>36</v>
      </c>
      <c r="E339" s="555" t="s">
        <v>36</v>
      </c>
      <c r="F339" s="551" t="s">
        <v>451</v>
      </c>
      <c r="G339" s="555" t="s">
        <v>36</v>
      </c>
      <c r="H339" s="551"/>
      <c r="I339" s="551"/>
      <c r="J339" s="552">
        <v>31625</v>
      </c>
      <c r="K339" s="555"/>
      <c r="L339" s="555"/>
      <c r="M339" s="551"/>
      <c r="N339" s="551"/>
      <c r="O339" s="551"/>
      <c r="P339" s="546"/>
      <c r="Q339" s="546"/>
      <c r="R339" s="546"/>
    </row>
    <row r="340" spans="1:18">
      <c r="B340" s="556" t="s">
        <v>2000</v>
      </c>
      <c r="C340" s="556" t="s">
        <v>36</v>
      </c>
      <c r="D340" s="556" t="s">
        <v>2005</v>
      </c>
      <c r="E340" s="556" t="s">
        <v>27</v>
      </c>
      <c r="F340" s="557" t="s">
        <v>452</v>
      </c>
      <c r="G340" s="556" t="s">
        <v>0</v>
      </c>
      <c r="H340" s="553">
        <v>1</v>
      </c>
      <c r="I340" s="554">
        <v>31625</v>
      </c>
      <c r="J340" s="554">
        <v>31625</v>
      </c>
      <c r="K340" s="556" t="s">
        <v>34</v>
      </c>
      <c r="L340" s="556" t="s">
        <v>2006</v>
      </c>
      <c r="M340" s="557" t="s">
        <v>2007</v>
      </c>
      <c r="N340" s="557" t="s">
        <v>2008</v>
      </c>
      <c r="O340" s="545" t="str">
        <f>+_xlfn.CONCAT(B340,"-",E340)</f>
        <v>B1/11/01-G</v>
      </c>
    </row>
    <row r="342" spans="1:18" ht="14.5">
      <c r="A342" s="551">
        <v>4</v>
      </c>
      <c r="B342" s="555" t="s">
        <v>2000</v>
      </c>
      <c r="C342" s="555" t="s">
        <v>36</v>
      </c>
      <c r="D342" s="555" t="s">
        <v>36</v>
      </c>
      <c r="E342" s="555" t="s">
        <v>36</v>
      </c>
      <c r="F342" s="551" t="s">
        <v>740</v>
      </c>
      <c r="G342" s="555" t="s">
        <v>36</v>
      </c>
      <c r="H342" s="551"/>
      <c r="I342" s="551"/>
      <c r="J342" s="552">
        <v>9375</v>
      </c>
      <c r="K342" s="555"/>
      <c r="L342" s="555"/>
      <c r="M342" s="551"/>
      <c r="N342" s="551"/>
      <c r="O342" s="551"/>
    </row>
    <row r="343" spans="1:18" ht="25">
      <c r="B343" s="556" t="s">
        <v>2000</v>
      </c>
      <c r="C343" s="556" t="s">
        <v>36</v>
      </c>
      <c r="D343" s="556" t="s">
        <v>2009</v>
      </c>
      <c r="E343" s="556" t="s">
        <v>28</v>
      </c>
      <c r="F343" s="557" t="s">
        <v>2010</v>
      </c>
      <c r="G343" s="556" t="s">
        <v>289</v>
      </c>
      <c r="H343" s="553">
        <v>5</v>
      </c>
      <c r="I343" s="554">
        <v>1875</v>
      </c>
      <c r="J343" s="554">
        <v>9375</v>
      </c>
      <c r="K343" s="556" t="s">
        <v>34</v>
      </c>
      <c r="L343" s="556" t="s">
        <v>2011</v>
      </c>
      <c r="M343" s="557" t="s">
        <v>2010</v>
      </c>
      <c r="O343" s="545" t="str">
        <f>+_xlfn.CONCAT(B343,"-",E343)</f>
        <v>B1/11/01-H</v>
      </c>
      <c r="P343" s="546"/>
      <c r="Q343" s="546"/>
      <c r="R343" s="546"/>
    </row>
    <row r="346" spans="1:18" ht="14.5">
      <c r="A346" s="551">
        <v>4</v>
      </c>
      <c r="B346" s="555" t="s">
        <v>2012</v>
      </c>
      <c r="C346" s="555" t="s">
        <v>36</v>
      </c>
      <c r="D346" s="555" t="s">
        <v>36</v>
      </c>
      <c r="E346" s="555" t="s">
        <v>36</v>
      </c>
      <c r="F346" s="551" t="s">
        <v>1435</v>
      </c>
      <c r="G346" s="555" t="s">
        <v>36</v>
      </c>
      <c r="H346" s="551"/>
      <c r="I346" s="551"/>
      <c r="J346" s="552">
        <v>6250000</v>
      </c>
      <c r="K346" s="555"/>
      <c r="L346" s="555"/>
      <c r="M346" s="551"/>
      <c r="N346" s="551"/>
      <c r="O346" s="551"/>
      <c r="P346" s="546"/>
      <c r="Q346" s="546"/>
      <c r="R346" s="546"/>
    </row>
    <row r="347" spans="1:18" ht="62.5">
      <c r="B347" s="556" t="s">
        <v>2012</v>
      </c>
      <c r="C347" s="556" t="s">
        <v>36</v>
      </c>
      <c r="D347" s="556" t="s">
        <v>2013</v>
      </c>
      <c r="E347" s="556" t="s">
        <v>5</v>
      </c>
      <c r="F347" s="557" t="s">
        <v>2014</v>
      </c>
      <c r="G347" s="556" t="s">
        <v>0</v>
      </c>
      <c r="H347" s="553">
        <v>1</v>
      </c>
      <c r="I347" s="554">
        <v>6250000</v>
      </c>
      <c r="J347" s="554">
        <v>6250000</v>
      </c>
      <c r="K347" s="556" t="s">
        <v>34</v>
      </c>
      <c r="L347" s="556" t="s">
        <v>2015</v>
      </c>
      <c r="M347" s="557" t="s">
        <v>2016</v>
      </c>
      <c r="N347" s="557" t="s">
        <v>2017</v>
      </c>
      <c r="O347" s="545" t="str">
        <f>+_xlfn.CONCAT(B347,"-",E347)</f>
        <v>B1/11/02-A</v>
      </c>
      <c r="P347" s="546"/>
      <c r="Q347" s="546"/>
      <c r="R347" s="546"/>
    </row>
    <row r="349" spans="1:18" ht="14.5">
      <c r="A349" s="551" t="s">
        <v>1774</v>
      </c>
      <c r="B349" s="555" t="s">
        <v>2012</v>
      </c>
      <c r="C349" s="555" t="s">
        <v>36</v>
      </c>
      <c r="D349" s="555" t="s">
        <v>36</v>
      </c>
      <c r="E349" s="555" t="s">
        <v>36</v>
      </c>
      <c r="F349" s="551" t="s">
        <v>20</v>
      </c>
      <c r="G349" s="555"/>
      <c r="H349" s="551"/>
      <c r="I349" s="551"/>
      <c r="J349" s="551"/>
      <c r="K349" s="555"/>
      <c r="L349" s="555"/>
      <c r="M349" s="551"/>
      <c r="N349" s="551"/>
      <c r="O349" s="551"/>
    </row>
    <row r="350" spans="1:18" ht="14.5">
      <c r="A350" s="551" t="s">
        <v>1774</v>
      </c>
      <c r="B350" s="555" t="s">
        <v>2012</v>
      </c>
      <c r="C350" s="555" t="s">
        <v>36</v>
      </c>
      <c r="D350" s="555" t="s">
        <v>36</v>
      </c>
      <c r="E350" s="555" t="s">
        <v>36</v>
      </c>
      <c r="F350" s="551" t="s">
        <v>9</v>
      </c>
      <c r="G350" s="555"/>
      <c r="H350" s="551"/>
      <c r="I350" s="551"/>
      <c r="J350" s="551"/>
      <c r="K350" s="555"/>
      <c r="L350" s="555"/>
      <c r="M350" s="551"/>
      <c r="N350" s="551"/>
      <c r="O350" s="551"/>
      <c r="P350" s="546"/>
      <c r="Q350" s="546"/>
      <c r="R350" s="546"/>
    </row>
    <row r="351" spans="1:18" ht="14.5">
      <c r="P351" s="546"/>
      <c r="Q351" s="546"/>
      <c r="R351" s="546"/>
    </row>
    <row r="352" spans="1:18" ht="14.5">
      <c r="P352" s="546"/>
      <c r="Q352" s="546"/>
      <c r="R352" s="546"/>
    </row>
    <row r="353" spans="1:18" ht="14.5">
      <c r="A353" s="551">
        <v>2</v>
      </c>
      <c r="B353" s="555" t="s">
        <v>2018</v>
      </c>
      <c r="C353" s="555" t="s">
        <v>36</v>
      </c>
      <c r="D353" s="555" t="s">
        <v>36</v>
      </c>
      <c r="E353" s="555" t="s">
        <v>36</v>
      </c>
      <c r="F353" s="551" t="s">
        <v>6453</v>
      </c>
      <c r="G353" s="555" t="s">
        <v>36</v>
      </c>
      <c r="H353" s="551"/>
      <c r="I353" s="551"/>
      <c r="J353" s="552">
        <v>205107.06</v>
      </c>
      <c r="K353" s="555"/>
      <c r="L353" s="555"/>
      <c r="M353" s="551"/>
      <c r="N353" s="551"/>
      <c r="O353" s="551"/>
    </row>
    <row r="354" spans="1:18" ht="14.5">
      <c r="A354" s="551">
        <v>3</v>
      </c>
      <c r="B354" s="555" t="s">
        <v>2018</v>
      </c>
      <c r="C354" s="555" t="s">
        <v>36</v>
      </c>
      <c r="D354" s="555" t="s">
        <v>36</v>
      </c>
      <c r="E354" s="555" t="s">
        <v>36</v>
      </c>
      <c r="F354" s="551" t="s">
        <v>453</v>
      </c>
      <c r="G354" s="555" t="s">
        <v>36</v>
      </c>
      <c r="H354" s="551"/>
      <c r="I354" s="551"/>
      <c r="J354" s="552">
        <v>100000</v>
      </c>
      <c r="K354" s="555"/>
      <c r="L354" s="555"/>
      <c r="M354" s="551"/>
      <c r="N354" s="551"/>
      <c r="O354" s="551"/>
    </row>
    <row r="355" spans="1:18" ht="72.5">
      <c r="A355" s="551">
        <v>4</v>
      </c>
      <c r="B355" s="555" t="s">
        <v>2018</v>
      </c>
      <c r="C355" s="555" t="s">
        <v>36</v>
      </c>
      <c r="D355" s="555" t="s">
        <v>36</v>
      </c>
      <c r="E355" s="555" t="s">
        <v>36</v>
      </c>
      <c r="F355" s="551" t="s">
        <v>454</v>
      </c>
      <c r="G355" s="555" t="s">
        <v>36</v>
      </c>
      <c r="H355" s="551"/>
      <c r="I355" s="551"/>
      <c r="J355" s="552">
        <v>100000</v>
      </c>
      <c r="K355" s="555"/>
      <c r="L355" s="555"/>
      <c r="M355" s="551"/>
      <c r="N355" s="551"/>
      <c r="O355" s="551"/>
      <c r="P355" s="546"/>
      <c r="Q355" s="546"/>
      <c r="R355" s="546"/>
    </row>
    <row r="356" spans="1:18" ht="25">
      <c r="B356" s="556" t="s">
        <v>2018</v>
      </c>
      <c r="C356" s="556" t="s">
        <v>36</v>
      </c>
      <c r="D356" s="556" t="s">
        <v>2019</v>
      </c>
      <c r="E356" s="556" t="s">
        <v>5</v>
      </c>
      <c r="F356" s="557" t="s">
        <v>455</v>
      </c>
      <c r="G356" s="556" t="s">
        <v>0</v>
      </c>
      <c r="H356" s="553">
        <v>1</v>
      </c>
      <c r="I356" s="554">
        <v>100000</v>
      </c>
      <c r="J356" s="554">
        <v>100000</v>
      </c>
      <c r="K356" s="556" t="s">
        <v>39</v>
      </c>
      <c r="L356" s="556" t="s">
        <v>2021</v>
      </c>
      <c r="M356" s="557" t="s">
        <v>6454</v>
      </c>
      <c r="N356" s="557" t="s">
        <v>6455</v>
      </c>
      <c r="O356" s="545" t="str">
        <f>+_xlfn.CONCAT(B356,"-",E356)</f>
        <v>B1/12/01-A</v>
      </c>
      <c r="P356" s="546"/>
      <c r="Q356" s="546"/>
      <c r="R356" s="546"/>
    </row>
    <row r="358" spans="1:18" ht="14.5">
      <c r="A358" s="551">
        <v>3</v>
      </c>
      <c r="B358" s="555" t="s">
        <v>2018</v>
      </c>
      <c r="C358" s="555" t="s">
        <v>36</v>
      </c>
      <c r="D358" s="555" t="s">
        <v>36</v>
      </c>
      <c r="E358" s="555" t="s">
        <v>36</v>
      </c>
      <c r="F358" s="551" t="s">
        <v>456</v>
      </c>
      <c r="G358" s="555" t="s">
        <v>36</v>
      </c>
      <c r="H358" s="551"/>
      <c r="I358" s="551"/>
      <c r="J358" s="552">
        <v>82155.06</v>
      </c>
      <c r="K358" s="555"/>
      <c r="L358" s="555"/>
      <c r="M358" s="551"/>
      <c r="N358" s="551"/>
      <c r="O358" s="551"/>
    </row>
    <row r="359" spans="1:18" ht="116">
      <c r="A359" s="551">
        <v>4</v>
      </c>
      <c r="B359" s="555" t="s">
        <v>2018</v>
      </c>
      <c r="C359" s="555" t="s">
        <v>36</v>
      </c>
      <c r="D359" s="555" t="s">
        <v>36</v>
      </c>
      <c r="E359" s="555" t="s">
        <v>36</v>
      </c>
      <c r="F359" s="551" t="s">
        <v>457</v>
      </c>
      <c r="G359" s="555" t="s">
        <v>36</v>
      </c>
      <c r="H359" s="551"/>
      <c r="I359" s="551"/>
      <c r="J359" s="552">
        <v>70393.86</v>
      </c>
      <c r="K359" s="555"/>
      <c r="L359" s="555"/>
      <c r="M359" s="551"/>
      <c r="N359" s="551"/>
      <c r="O359" s="551"/>
      <c r="P359" s="546"/>
      <c r="Q359" s="546"/>
      <c r="R359" s="546"/>
    </row>
    <row r="360" spans="1:18">
      <c r="B360" s="556" t="s">
        <v>2018</v>
      </c>
      <c r="C360" s="556" t="s">
        <v>36</v>
      </c>
      <c r="D360" s="556" t="s">
        <v>2022</v>
      </c>
      <c r="E360" s="556" t="s">
        <v>6</v>
      </c>
      <c r="F360" s="557" t="s">
        <v>458</v>
      </c>
      <c r="G360" s="556" t="s">
        <v>289</v>
      </c>
      <c r="H360" s="553">
        <v>1</v>
      </c>
      <c r="I360" s="554">
        <v>70393.86</v>
      </c>
      <c r="J360" s="554">
        <v>70393.86</v>
      </c>
      <c r="K360" s="556" t="s">
        <v>39</v>
      </c>
      <c r="L360" s="556" t="s">
        <v>2023</v>
      </c>
      <c r="M360" s="557" t="s">
        <v>2024</v>
      </c>
      <c r="N360" s="557" t="s">
        <v>2025</v>
      </c>
      <c r="O360" s="545" t="str">
        <f>+_xlfn.CONCAT(B360,"-",E360)</f>
        <v>B1/12/01-B</v>
      </c>
    </row>
    <row r="362" spans="1:18" ht="58">
      <c r="A362" s="551">
        <v>4</v>
      </c>
      <c r="B362" s="555" t="s">
        <v>2018</v>
      </c>
      <c r="C362" s="555" t="s">
        <v>36</v>
      </c>
      <c r="D362" s="555" t="s">
        <v>36</v>
      </c>
      <c r="E362" s="555" t="s">
        <v>36</v>
      </c>
      <c r="F362" s="551" t="s">
        <v>459</v>
      </c>
      <c r="G362" s="555" t="s">
        <v>36</v>
      </c>
      <c r="H362" s="551"/>
      <c r="I362" s="551"/>
      <c r="J362" s="552">
        <v>11761.2</v>
      </c>
      <c r="K362" s="555"/>
      <c r="L362" s="555"/>
      <c r="M362" s="551"/>
      <c r="N362" s="551"/>
      <c r="O362" s="551"/>
      <c r="P362" s="546"/>
      <c r="Q362" s="546"/>
      <c r="R362" s="546"/>
    </row>
    <row r="363" spans="1:18">
      <c r="B363" s="556" t="s">
        <v>2018</v>
      </c>
      <c r="C363" s="556" t="s">
        <v>36</v>
      </c>
      <c r="D363" s="556" t="s">
        <v>2026</v>
      </c>
      <c r="E363" s="556" t="s">
        <v>7</v>
      </c>
      <c r="F363" s="557" t="s">
        <v>460</v>
      </c>
      <c r="G363" s="556" t="s">
        <v>0</v>
      </c>
      <c r="H363" s="553">
        <v>1</v>
      </c>
      <c r="I363" s="554">
        <v>11761.2</v>
      </c>
      <c r="J363" s="554">
        <v>11761.2</v>
      </c>
      <c r="K363" s="556" t="s">
        <v>39</v>
      </c>
      <c r="L363" s="556" t="s">
        <v>2027</v>
      </c>
      <c r="M363" s="557" t="s">
        <v>2028</v>
      </c>
      <c r="N363" s="557" t="s">
        <v>2025</v>
      </c>
      <c r="O363" s="545" t="str">
        <f>+_xlfn.CONCAT(B363,"-",E363)</f>
        <v>B1/12/01-C</v>
      </c>
    </row>
    <row r="365" spans="1:18" ht="43.5">
      <c r="A365" s="551">
        <v>3</v>
      </c>
      <c r="B365" s="555" t="s">
        <v>2018</v>
      </c>
      <c r="C365" s="555" t="s">
        <v>36</v>
      </c>
      <c r="D365" s="555" t="s">
        <v>36</v>
      </c>
      <c r="E365" s="555" t="s">
        <v>36</v>
      </c>
      <c r="F365" s="551" t="s">
        <v>461</v>
      </c>
      <c r="G365" s="555" t="s">
        <v>36</v>
      </c>
      <c r="H365" s="551"/>
      <c r="I365" s="551"/>
      <c r="J365" s="552">
        <v>22952</v>
      </c>
      <c r="K365" s="555"/>
      <c r="L365" s="555"/>
      <c r="M365" s="551"/>
      <c r="N365" s="551"/>
      <c r="O365" s="551"/>
    </row>
    <row r="366" spans="1:18" ht="14.5">
      <c r="B366" s="556" t="s">
        <v>2018</v>
      </c>
      <c r="C366" s="556" t="s">
        <v>36</v>
      </c>
      <c r="D366" s="556" t="s">
        <v>2029</v>
      </c>
      <c r="E366" s="556" t="s">
        <v>8</v>
      </c>
      <c r="F366" s="557" t="s">
        <v>462</v>
      </c>
      <c r="G366" s="556" t="s">
        <v>289</v>
      </c>
      <c r="H366" s="553">
        <v>4</v>
      </c>
      <c r="I366" s="554">
        <v>5738</v>
      </c>
      <c r="J366" s="554">
        <v>22952</v>
      </c>
      <c r="K366" s="556" t="s">
        <v>39</v>
      </c>
      <c r="L366" s="556" t="s">
        <v>2030</v>
      </c>
      <c r="M366" s="557" t="s">
        <v>2031</v>
      </c>
      <c r="O366" s="545" t="str">
        <f>+_xlfn.CONCAT(B366,"-",E366)</f>
        <v>B1/12/01-D</v>
      </c>
      <c r="P366" s="546"/>
      <c r="Q366" s="546"/>
      <c r="R366" s="546"/>
    </row>
    <row r="367" spans="1:18" ht="14.5">
      <c r="P367" s="546"/>
      <c r="Q367" s="546"/>
      <c r="R367" s="546"/>
    </row>
    <row r="369" spans="1:18" ht="14.5">
      <c r="A369" s="551">
        <v>2</v>
      </c>
      <c r="B369" s="555" t="s">
        <v>2032</v>
      </c>
      <c r="C369" s="555" t="s">
        <v>36</v>
      </c>
      <c r="D369" s="555" t="s">
        <v>36</v>
      </c>
      <c r="E369" s="555" t="s">
        <v>36</v>
      </c>
      <c r="F369" s="551" t="s">
        <v>41</v>
      </c>
      <c r="G369" s="555" t="s">
        <v>36</v>
      </c>
      <c r="H369" s="551"/>
      <c r="I369" s="551"/>
      <c r="J369" s="552">
        <v>779412.9</v>
      </c>
      <c r="K369" s="555"/>
      <c r="L369" s="555"/>
      <c r="M369" s="551"/>
      <c r="N369" s="551"/>
      <c r="O369" s="551"/>
    </row>
    <row r="370" spans="1:18" ht="14.5">
      <c r="A370" s="551">
        <v>3</v>
      </c>
      <c r="B370" s="555" t="s">
        <v>2032</v>
      </c>
      <c r="C370" s="555" t="s">
        <v>36</v>
      </c>
      <c r="D370" s="555" t="s">
        <v>36</v>
      </c>
      <c r="E370" s="555" t="s">
        <v>36</v>
      </c>
      <c r="F370" s="551" t="s">
        <v>2033</v>
      </c>
      <c r="G370" s="555" t="s">
        <v>36</v>
      </c>
      <c r="H370" s="551"/>
      <c r="I370" s="551"/>
      <c r="J370" s="552">
        <v>23230.75</v>
      </c>
      <c r="K370" s="555"/>
      <c r="L370" s="555"/>
      <c r="M370" s="551"/>
      <c r="N370" s="551"/>
      <c r="O370" s="551"/>
    </row>
    <row r="371" spans="1:18">
      <c r="B371" s="556" t="s">
        <v>2032</v>
      </c>
      <c r="C371" s="556" t="s">
        <v>2034</v>
      </c>
      <c r="D371" s="556" t="s">
        <v>2035</v>
      </c>
      <c r="E371" s="556" t="s">
        <v>5</v>
      </c>
      <c r="F371" s="557" t="s">
        <v>1304</v>
      </c>
      <c r="G371" s="556" t="s">
        <v>289</v>
      </c>
      <c r="H371" s="553">
        <v>45</v>
      </c>
      <c r="I371" s="553">
        <v>47.75</v>
      </c>
      <c r="J371" s="554">
        <v>2148.75</v>
      </c>
      <c r="K371" s="556" t="s">
        <v>783</v>
      </c>
      <c r="L371" s="556" t="s">
        <v>2036</v>
      </c>
      <c r="M371" s="557" t="s">
        <v>1304</v>
      </c>
      <c r="O371" s="545" t="str">
        <f t="shared" ref="O371:O373" si="23">+_xlfn.CONCAT(B371,"-",E371)</f>
        <v>B1/21/01-A</v>
      </c>
    </row>
    <row r="372" spans="1:18" ht="14.5">
      <c r="B372" s="556" t="s">
        <v>2032</v>
      </c>
      <c r="C372" s="556" t="s">
        <v>2034</v>
      </c>
      <c r="D372" s="556" t="s">
        <v>2035</v>
      </c>
      <c r="E372" s="556" t="s">
        <v>6</v>
      </c>
      <c r="F372" s="557" t="s">
        <v>1305</v>
      </c>
      <c r="G372" s="556" t="s">
        <v>289</v>
      </c>
      <c r="H372" s="553">
        <v>27</v>
      </c>
      <c r="I372" s="553">
        <v>63.5</v>
      </c>
      <c r="J372" s="554">
        <v>1714.5</v>
      </c>
      <c r="K372" s="556" t="s">
        <v>783</v>
      </c>
      <c r="L372" s="556" t="s">
        <v>2037</v>
      </c>
      <c r="M372" s="557" t="s">
        <v>1305</v>
      </c>
      <c r="O372" s="545" t="str">
        <f t="shared" si="23"/>
        <v>B1/21/01-B</v>
      </c>
      <c r="P372" s="546"/>
      <c r="Q372" s="546"/>
      <c r="R372" s="546"/>
    </row>
    <row r="373" spans="1:18">
      <c r="B373" s="556" t="s">
        <v>2032</v>
      </c>
      <c r="C373" s="556" t="s">
        <v>2034</v>
      </c>
      <c r="D373" s="556" t="s">
        <v>2035</v>
      </c>
      <c r="E373" s="556" t="s">
        <v>7</v>
      </c>
      <c r="F373" s="557" t="s">
        <v>1306</v>
      </c>
      <c r="G373" s="556" t="s">
        <v>289</v>
      </c>
      <c r="H373" s="553">
        <v>305</v>
      </c>
      <c r="I373" s="553">
        <v>63.5</v>
      </c>
      <c r="J373" s="554">
        <v>19367.5</v>
      </c>
      <c r="K373" s="556" t="s">
        <v>783</v>
      </c>
      <c r="L373" s="556" t="s">
        <v>2038</v>
      </c>
      <c r="M373" s="557" t="s">
        <v>1306</v>
      </c>
      <c r="O373" s="545" t="str">
        <f t="shared" si="23"/>
        <v>B1/21/01-C</v>
      </c>
    </row>
    <row r="375" spans="1:18" ht="14.5">
      <c r="A375" s="551">
        <v>3</v>
      </c>
      <c r="B375" s="555" t="s">
        <v>2032</v>
      </c>
      <c r="C375" s="555" t="s">
        <v>36</v>
      </c>
      <c r="D375" s="555" t="s">
        <v>36</v>
      </c>
      <c r="E375" s="555" t="s">
        <v>36</v>
      </c>
      <c r="F375" s="551" t="s">
        <v>2039</v>
      </c>
      <c r="G375" s="555" t="s">
        <v>36</v>
      </c>
      <c r="H375" s="551"/>
      <c r="I375" s="551"/>
      <c r="J375" s="552">
        <v>4574.13</v>
      </c>
      <c r="K375" s="555"/>
      <c r="L375" s="555"/>
      <c r="M375" s="551"/>
      <c r="N375" s="551"/>
      <c r="O375" s="551"/>
      <c r="P375" s="546"/>
      <c r="Q375" s="546"/>
      <c r="R375" s="546"/>
    </row>
    <row r="376" spans="1:18">
      <c r="B376" s="556" t="s">
        <v>2032</v>
      </c>
      <c r="C376" s="556" t="s">
        <v>2034</v>
      </c>
      <c r="D376" s="556" t="s">
        <v>2035</v>
      </c>
      <c r="E376" s="556" t="s">
        <v>8</v>
      </c>
      <c r="F376" s="557" t="s">
        <v>1544</v>
      </c>
      <c r="G376" s="556" t="s">
        <v>289</v>
      </c>
      <c r="H376" s="553">
        <v>1</v>
      </c>
      <c r="I376" s="554">
        <v>4574.13</v>
      </c>
      <c r="J376" s="554">
        <v>4574.13</v>
      </c>
      <c r="K376" s="556" t="s">
        <v>783</v>
      </c>
      <c r="L376" s="556" t="s">
        <v>2040</v>
      </c>
      <c r="M376" s="557" t="s">
        <v>1544</v>
      </c>
      <c r="O376" s="545" t="str">
        <f>+_xlfn.CONCAT(B376,"-",E376)</f>
        <v>B1/21/01-D</v>
      </c>
    </row>
    <row r="378" spans="1:18" ht="14.5">
      <c r="A378" s="551">
        <v>3</v>
      </c>
      <c r="B378" s="555" t="s">
        <v>2032</v>
      </c>
      <c r="C378" s="555" t="s">
        <v>36</v>
      </c>
      <c r="D378" s="555" t="s">
        <v>36</v>
      </c>
      <c r="E378" s="555" t="s">
        <v>36</v>
      </c>
      <c r="F378" s="551" t="s">
        <v>1308</v>
      </c>
      <c r="G378" s="555" t="s">
        <v>36</v>
      </c>
      <c r="H378" s="551"/>
      <c r="I378" s="551"/>
      <c r="J378" s="551">
        <v>686</v>
      </c>
      <c r="K378" s="555"/>
      <c r="L378" s="555"/>
      <c r="M378" s="551"/>
      <c r="N378" s="551"/>
      <c r="O378" s="551"/>
      <c r="P378" s="546"/>
      <c r="Q378" s="546"/>
      <c r="R378" s="546"/>
    </row>
    <row r="379" spans="1:18">
      <c r="B379" s="556" t="s">
        <v>2032</v>
      </c>
      <c r="C379" s="556" t="s">
        <v>2034</v>
      </c>
      <c r="D379" s="556" t="s">
        <v>2035</v>
      </c>
      <c r="E379" s="556" t="s">
        <v>10</v>
      </c>
      <c r="F379" s="557" t="s">
        <v>1545</v>
      </c>
      <c r="G379" s="556" t="s">
        <v>289</v>
      </c>
      <c r="H379" s="553">
        <v>1</v>
      </c>
      <c r="I379" s="553">
        <v>686</v>
      </c>
      <c r="J379" s="553">
        <v>686</v>
      </c>
      <c r="K379" s="556" t="s">
        <v>783</v>
      </c>
      <c r="L379" s="556" t="s">
        <v>2041</v>
      </c>
      <c r="M379" s="557" t="s">
        <v>1545</v>
      </c>
      <c r="O379" s="545" t="str">
        <f>+_xlfn.CONCAT(B379,"-",E379)</f>
        <v>B1/21/01-E</v>
      </c>
    </row>
    <row r="381" spans="1:18" ht="14.5">
      <c r="A381" s="551">
        <v>3</v>
      </c>
      <c r="B381" s="555" t="s">
        <v>2032</v>
      </c>
      <c r="C381" s="555" t="s">
        <v>36</v>
      </c>
      <c r="D381" s="555" t="s">
        <v>36</v>
      </c>
      <c r="E381" s="555" t="s">
        <v>36</v>
      </c>
      <c r="F381" s="551" t="s">
        <v>2042</v>
      </c>
      <c r="G381" s="555" t="s">
        <v>36</v>
      </c>
      <c r="H381" s="551"/>
      <c r="I381" s="551"/>
      <c r="J381" s="552">
        <v>12896.25</v>
      </c>
      <c r="K381" s="555"/>
      <c r="L381" s="555"/>
      <c r="M381" s="551"/>
      <c r="N381" s="551"/>
      <c r="O381" s="551"/>
      <c r="P381" s="546"/>
      <c r="Q381" s="546"/>
      <c r="R381" s="546"/>
    </row>
    <row r="382" spans="1:18">
      <c r="B382" s="556" t="s">
        <v>2032</v>
      </c>
      <c r="C382" s="556" t="s">
        <v>2034</v>
      </c>
      <c r="D382" s="556" t="s">
        <v>2035</v>
      </c>
      <c r="E382" s="556" t="s">
        <v>11</v>
      </c>
      <c r="F382" s="557" t="s">
        <v>1544</v>
      </c>
      <c r="G382" s="556" t="s">
        <v>289</v>
      </c>
      <c r="H382" s="553">
        <v>1</v>
      </c>
      <c r="I382" s="554">
        <v>12896.25</v>
      </c>
      <c r="J382" s="554">
        <v>12896.25</v>
      </c>
      <c r="K382" s="556" t="s">
        <v>783</v>
      </c>
      <c r="L382" s="556" t="s">
        <v>2043</v>
      </c>
      <c r="M382" s="557" t="s">
        <v>1544</v>
      </c>
      <c r="O382" s="545" t="str">
        <f>+_xlfn.CONCAT(B382,"-",E382)</f>
        <v>B1/21/01-F</v>
      </c>
    </row>
    <row r="384" spans="1:18" ht="14.5">
      <c r="A384" s="551">
        <v>3</v>
      </c>
      <c r="B384" s="555" t="s">
        <v>2032</v>
      </c>
      <c r="C384" s="555" t="s">
        <v>36</v>
      </c>
      <c r="D384" s="555" t="s">
        <v>36</v>
      </c>
      <c r="E384" s="555" t="s">
        <v>36</v>
      </c>
      <c r="F384" s="551" t="s">
        <v>1310</v>
      </c>
      <c r="G384" s="555" t="s">
        <v>36</v>
      </c>
      <c r="H384" s="551"/>
      <c r="I384" s="551"/>
      <c r="J384" s="551">
        <v>834.63</v>
      </c>
      <c r="K384" s="555"/>
      <c r="L384" s="555"/>
      <c r="M384" s="551"/>
      <c r="N384" s="551"/>
      <c r="O384" s="551"/>
      <c r="P384" s="546"/>
      <c r="Q384" s="546"/>
      <c r="R384" s="546"/>
    </row>
    <row r="385" spans="1:18">
      <c r="B385" s="556" t="s">
        <v>2032</v>
      </c>
      <c r="C385" s="556" t="s">
        <v>2034</v>
      </c>
      <c r="D385" s="556" t="s">
        <v>2035</v>
      </c>
      <c r="E385" s="556" t="s">
        <v>27</v>
      </c>
      <c r="F385" s="557" t="s">
        <v>1544</v>
      </c>
      <c r="G385" s="556" t="s">
        <v>289</v>
      </c>
      <c r="H385" s="553">
        <v>1</v>
      </c>
      <c r="I385" s="553">
        <v>834.63</v>
      </c>
      <c r="J385" s="553">
        <v>834.63</v>
      </c>
      <c r="K385" s="556" t="s">
        <v>783</v>
      </c>
      <c r="L385" s="556" t="s">
        <v>2044</v>
      </c>
      <c r="M385" s="557" t="s">
        <v>1544</v>
      </c>
      <c r="O385" s="545" t="str">
        <f>+_xlfn.CONCAT(B385,"-",E385)</f>
        <v>B1/21/01-G</v>
      </c>
    </row>
    <row r="387" spans="1:18" ht="14.5">
      <c r="A387" s="551">
        <v>3</v>
      </c>
      <c r="B387" s="555" t="s">
        <v>2032</v>
      </c>
      <c r="C387" s="555" t="s">
        <v>36</v>
      </c>
      <c r="D387" s="555" t="s">
        <v>36</v>
      </c>
      <c r="E387" s="555" t="s">
        <v>36</v>
      </c>
      <c r="F387" s="551" t="s">
        <v>1311</v>
      </c>
      <c r="G387" s="555" t="s">
        <v>36</v>
      </c>
      <c r="H387" s="551"/>
      <c r="I387" s="551"/>
      <c r="J387" s="552">
        <v>1508.38</v>
      </c>
      <c r="K387" s="555"/>
      <c r="L387" s="555"/>
      <c r="M387" s="551"/>
      <c r="N387" s="551"/>
      <c r="O387" s="551"/>
      <c r="P387" s="546"/>
      <c r="Q387" s="546"/>
      <c r="R387" s="546"/>
    </row>
    <row r="388" spans="1:18">
      <c r="B388" s="556" t="s">
        <v>2032</v>
      </c>
      <c r="C388" s="556" t="s">
        <v>2034</v>
      </c>
      <c r="D388" s="556" t="s">
        <v>2035</v>
      </c>
      <c r="E388" s="556" t="s">
        <v>28</v>
      </c>
      <c r="F388" s="557" t="s">
        <v>1544</v>
      </c>
      <c r="G388" s="556" t="s">
        <v>289</v>
      </c>
      <c r="H388" s="553">
        <v>1</v>
      </c>
      <c r="I388" s="554">
        <v>1508.38</v>
      </c>
      <c r="J388" s="554">
        <v>1508.38</v>
      </c>
      <c r="K388" s="556" t="s">
        <v>783</v>
      </c>
      <c r="L388" s="556" t="s">
        <v>2045</v>
      </c>
      <c r="M388" s="557" t="s">
        <v>1544</v>
      </c>
      <c r="O388" s="545" t="str">
        <f>+_xlfn.CONCAT(B388,"-",E388)</f>
        <v>B1/21/01-H</v>
      </c>
    </row>
    <row r="390" spans="1:18" ht="29">
      <c r="A390" s="551">
        <v>3</v>
      </c>
      <c r="B390" s="555" t="s">
        <v>2032</v>
      </c>
      <c r="C390" s="555" t="s">
        <v>36</v>
      </c>
      <c r="D390" s="555" t="s">
        <v>36</v>
      </c>
      <c r="E390" s="555" t="s">
        <v>36</v>
      </c>
      <c r="F390" s="551" t="s">
        <v>2046</v>
      </c>
      <c r="G390" s="555" t="s">
        <v>36</v>
      </c>
      <c r="H390" s="551"/>
      <c r="I390" s="551"/>
      <c r="J390" s="552">
        <v>1818.75</v>
      </c>
      <c r="K390" s="555"/>
      <c r="L390" s="555"/>
      <c r="M390" s="551"/>
      <c r="N390" s="551"/>
      <c r="O390" s="551"/>
      <c r="P390" s="546"/>
      <c r="Q390" s="546"/>
      <c r="R390" s="546"/>
    </row>
    <row r="391" spans="1:18">
      <c r="B391" s="556" t="s">
        <v>2032</v>
      </c>
      <c r="C391" s="556" t="s">
        <v>2034</v>
      </c>
      <c r="D391" s="556" t="s">
        <v>2035</v>
      </c>
      <c r="E391" s="556" t="s">
        <v>33</v>
      </c>
      <c r="F391" s="557" t="s">
        <v>1313</v>
      </c>
      <c r="G391" s="556" t="s">
        <v>289</v>
      </c>
      <c r="H391" s="553">
        <v>1</v>
      </c>
      <c r="I391" s="554">
        <v>1818.75</v>
      </c>
      <c r="J391" s="554">
        <v>1818.75</v>
      </c>
      <c r="K391" s="556" t="s">
        <v>783</v>
      </c>
      <c r="L391" s="556" t="s">
        <v>2047</v>
      </c>
      <c r="M391" s="557" t="s">
        <v>1313</v>
      </c>
      <c r="O391" s="545" t="str">
        <f>+_xlfn.CONCAT(B391,"-",E391)</f>
        <v>B1/21/01-J</v>
      </c>
    </row>
    <row r="393" spans="1:18" ht="14.5">
      <c r="A393" s="551">
        <v>3</v>
      </c>
      <c r="B393" s="555" t="s">
        <v>2032</v>
      </c>
      <c r="C393" s="555" t="s">
        <v>36</v>
      </c>
      <c r="D393" s="555" t="s">
        <v>36</v>
      </c>
      <c r="E393" s="555" t="s">
        <v>36</v>
      </c>
      <c r="F393" s="551" t="s">
        <v>2048</v>
      </c>
      <c r="G393" s="555" t="s">
        <v>36</v>
      </c>
      <c r="H393" s="551"/>
      <c r="I393" s="551"/>
      <c r="J393" s="551">
        <v>793.63</v>
      </c>
      <c r="K393" s="555"/>
      <c r="L393" s="555"/>
      <c r="M393" s="551"/>
      <c r="N393" s="551"/>
      <c r="O393" s="551"/>
      <c r="P393" s="546"/>
      <c r="Q393" s="546"/>
      <c r="R393" s="546"/>
    </row>
    <row r="394" spans="1:18">
      <c r="B394" s="556" t="s">
        <v>2032</v>
      </c>
      <c r="C394" s="556" t="s">
        <v>2034</v>
      </c>
      <c r="D394" s="556" t="s">
        <v>2035</v>
      </c>
      <c r="E394" s="556" t="s">
        <v>34</v>
      </c>
      <c r="F394" s="557" t="s">
        <v>1546</v>
      </c>
      <c r="G394" s="556" t="s">
        <v>289</v>
      </c>
      <c r="H394" s="553">
        <v>1</v>
      </c>
      <c r="I394" s="553">
        <v>793.63</v>
      </c>
      <c r="J394" s="553">
        <v>793.63</v>
      </c>
      <c r="K394" s="556" t="s">
        <v>783</v>
      </c>
      <c r="L394" s="556" t="s">
        <v>2049</v>
      </c>
      <c r="M394" s="557" t="s">
        <v>1546</v>
      </c>
      <c r="O394" s="545" t="str">
        <f>+_xlfn.CONCAT(B394,"-",E394)</f>
        <v>B1/21/01-K</v>
      </c>
    </row>
    <row r="396" spans="1:18" ht="14.5">
      <c r="A396" s="551">
        <v>3</v>
      </c>
      <c r="B396" s="555" t="s">
        <v>2032</v>
      </c>
      <c r="C396" s="555" t="s">
        <v>36</v>
      </c>
      <c r="D396" s="555" t="s">
        <v>36</v>
      </c>
      <c r="E396" s="555" t="s">
        <v>36</v>
      </c>
      <c r="F396" s="551" t="s">
        <v>1315</v>
      </c>
      <c r="G396" s="555" t="s">
        <v>36</v>
      </c>
      <c r="H396" s="551"/>
      <c r="I396" s="551"/>
      <c r="J396" s="551">
        <v>671.13</v>
      </c>
      <c r="K396" s="555"/>
      <c r="L396" s="555"/>
      <c r="M396" s="551"/>
      <c r="N396" s="551"/>
      <c r="O396" s="551"/>
    </row>
    <row r="397" spans="1:18" ht="14.5">
      <c r="B397" s="556" t="s">
        <v>2032</v>
      </c>
      <c r="C397" s="556" t="s">
        <v>2034</v>
      </c>
      <c r="D397" s="556" t="s">
        <v>2035</v>
      </c>
      <c r="E397" s="556" t="s">
        <v>39</v>
      </c>
      <c r="F397" s="557" t="s">
        <v>1547</v>
      </c>
      <c r="G397" s="556" t="s">
        <v>289</v>
      </c>
      <c r="H397" s="553">
        <v>1</v>
      </c>
      <c r="I397" s="553">
        <v>671.13</v>
      </c>
      <c r="J397" s="553">
        <v>671.13</v>
      </c>
      <c r="K397" s="556" t="s">
        <v>783</v>
      </c>
      <c r="L397" s="556" t="s">
        <v>2050</v>
      </c>
      <c r="M397" s="557" t="s">
        <v>1547</v>
      </c>
      <c r="O397" s="545" t="str">
        <f>+_xlfn.CONCAT(B397,"-",E397)</f>
        <v>B1/21/01-L</v>
      </c>
      <c r="P397" s="546"/>
      <c r="Q397" s="546"/>
      <c r="R397" s="546"/>
    </row>
    <row r="400" spans="1:18" ht="14.5">
      <c r="A400" s="551">
        <v>3</v>
      </c>
      <c r="B400" s="555" t="s">
        <v>2051</v>
      </c>
      <c r="C400" s="555" t="s">
        <v>36</v>
      </c>
      <c r="D400" s="555" t="s">
        <v>36</v>
      </c>
      <c r="E400" s="555" t="s">
        <v>36</v>
      </c>
      <c r="F400" s="551" t="s">
        <v>1316</v>
      </c>
      <c r="G400" s="555" t="s">
        <v>36</v>
      </c>
      <c r="H400" s="551"/>
      <c r="I400" s="551"/>
      <c r="J400" s="551">
        <v>53.5</v>
      </c>
      <c r="K400" s="555"/>
      <c r="L400" s="555"/>
      <c r="M400" s="551"/>
      <c r="N400" s="551"/>
      <c r="O400" s="551"/>
      <c r="P400" s="546"/>
      <c r="Q400" s="546"/>
      <c r="R400" s="546"/>
    </row>
    <row r="401" spans="1:18" ht="14.5">
      <c r="B401" s="556" t="s">
        <v>2051</v>
      </c>
      <c r="C401" s="556" t="s">
        <v>2034</v>
      </c>
      <c r="D401" s="556" t="s">
        <v>2035</v>
      </c>
      <c r="E401" s="556" t="s">
        <v>5</v>
      </c>
      <c r="F401" s="557" t="s">
        <v>1546</v>
      </c>
      <c r="G401" s="556" t="s">
        <v>289</v>
      </c>
      <c r="H401" s="553">
        <v>1</v>
      </c>
      <c r="I401" s="553">
        <v>53.5</v>
      </c>
      <c r="J401" s="553">
        <v>53.5</v>
      </c>
      <c r="K401" s="556" t="s">
        <v>783</v>
      </c>
      <c r="L401" s="556" t="s">
        <v>2052</v>
      </c>
      <c r="M401" s="557" t="s">
        <v>1546</v>
      </c>
      <c r="O401" s="545" t="str">
        <f>+_xlfn.CONCAT(B401,"-",E401)</f>
        <v>B1/21/02-A</v>
      </c>
      <c r="P401" s="546"/>
      <c r="Q401" s="546"/>
      <c r="R401" s="546"/>
    </row>
    <row r="403" spans="1:18" ht="14.5">
      <c r="A403" s="551">
        <v>3</v>
      </c>
      <c r="B403" s="555" t="s">
        <v>2051</v>
      </c>
      <c r="C403" s="555" t="s">
        <v>36</v>
      </c>
      <c r="D403" s="555" t="s">
        <v>36</v>
      </c>
      <c r="E403" s="555" t="s">
        <v>36</v>
      </c>
      <c r="F403" s="551" t="s">
        <v>2053</v>
      </c>
      <c r="G403" s="555" t="s">
        <v>36</v>
      </c>
      <c r="H403" s="551"/>
      <c r="I403" s="551"/>
      <c r="J403" s="551">
        <v>0</v>
      </c>
      <c r="K403" s="555"/>
      <c r="L403" s="555"/>
      <c r="M403" s="551"/>
      <c r="N403" s="551"/>
      <c r="O403" s="551"/>
    </row>
    <row r="404" spans="1:18" ht="14.5">
      <c r="A404" s="551">
        <v>3</v>
      </c>
      <c r="B404" s="555" t="s">
        <v>2051</v>
      </c>
      <c r="C404" s="555" t="s">
        <v>36</v>
      </c>
      <c r="D404" s="555" t="s">
        <v>36</v>
      </c>
      <c r="E404" s="555" t="s">
        <v>36</v>
      </c>
      <c r="F404" s="551" t="s">
        <v>2054</v>
      </c>
      <c r="G404" s="555" t="s">
        <v>36</v>
      </c>
      <c r="H404" s="551"/>
      <c r="I404" s="551"/>
      <c r="J404" s="552">
        <v>1831.5</v>
      </c>
      <c r="K404" s="555"/>
      <c r="L404" s="555"/>
      <c r="M404" s="551"/>
      <c r="N404" s="551"/>
      <c r="O404" s="551"/>
      <c r="P404" s="546"/>
      <c r="Q404" s="546"/>
      <c r="R404" s="546"/>
    </row>
    <row r="405" spans="1:18">
      <c r="B405" s="556" t="s">
        <v>2051</v>
      </c>
      <c r="C405" s="556" t="s">
        <v>2034</v>
      </c>
      <c r="D405" s="556" t="s">
        <v>2035</v>
      </c>
      <c r="E405" s="556" t="s">
        <v>6</v>
      </c>
      <c r="F405" s="557" t="s">
        <v>1548</v>
      </c>
      <c r="G405" s="556" t="s">
        <v>179</v>
      </c>
      <c r="H405" s="553">
        <v>33</v>
      </c>
      <c r="I405" s="553">
        <v>55.5</v>
      </c>
      <c r="J405" s="554">
        <v>1831.5</v>
      </c>
      <c r="K405" s="556" t="s">
        <v>783</v>
      </c>
      <c r="L405" s="556" t="s">
        <v>2055</v>
      </c>
      <c r="M405" s="557" t="s">
        <v>1548</v>
      </c>
      <c r="O405" s="545" t="str">
        <f>+_xlfn.CONCAT(B405,"-",E405)</f>
        <v>B1/21/02-B</v>
      </c>
    </row>
    <row r="407" spans="1:18" ht="43.5">
      <c r="A407" s="551">
        <v>3</v>
      </c>
      <c r="B407" s="555" t="s">
        <v>2051</v>
      </c>
      <c r="C407" s="555" t="s">
        <v>36</v>
      </c>
      <c r="D407" s="555" t="s">
        <v>36</v>
      </c>
      <c r="E407" s="555" t="s">
        <v>36</v>
      </c>
      <c r="F407" s="551" t="s">
        <v>1319</v>
      </c>
      <c r="G407" s="555" t="s">
        <v>36</v>
      </c>
      <c r="H407" s="551"/>
      <c r="I407" s="551"/>
      <c r="J407" s="552">
        <v>169889.25</v>
      </c>
      <c r="K407" s="555"/>
      <c r="L407" s="555"/>
      <c r="M407" s="551"/>
      <c r="N407" s="551"/>
      <c r="O407" s="551"/>
    </row>
    <row r="408" spans="1:18">
      <c r="B408" s="556" t="s">
        <v>2051</v>
      </c>
      <c r="C408" s="556" t="s">
        <v>2034</v>
      </c>
      <c r="D408" s="556" t="s">
        <v>2035</v>
      </c>
      <c r="E408" s="556" t="s">
        <v>7</v>
      </c>
      <c r="F408" s="557" t="s">
        <v>1546</v>
      </c>
      <c r="G408" s="556" t="s">
        <v>179</v>
      </c>
      <c r="H408" s="553">
        <v>180</v>
      </c>
      <c r="I408" s="553">
        <v>46.25</v>
      </c>
      <c r="J408" s="554">
        <v>8325</v>
      </c>
      <c r="K408" s="556" t="s">
        <v>783</v>
      </c>
      <c r="L408" s="556" t="s">
        <v>2056</v>
      </c>
      <c r="M408" s="557" t="s">
        <v>1546</v>
      </c>
      <c r="O408" s="545" t="str">
        <f t="shared" ref="O408:O415" si="24">+_xlfn.CONCAT(B408,"-",E408)</f>
        <v>B1/21/02-C</v>
      </c>
    </row>
    <row r="409" spans="1:18">
      <c r="B409" s="556" t="s">
        <v>2051</v>
      </c>
      <c r="C409" s="556" t="s">
        <v>2034</v>
      </c>
      <c r="D409" s="556" t="s">
        <v>2035</v>
      </c>
      <c r="E409" s="556" t="s">
        <v>8</v>
      </c>
      <c r="F409" s="557" t="s">
        <v>1548</v>
      </c>
      <c r="G409" s="556" t="s">
        <v>179</v>
      </c>
      <c r="H409" s="553">
        <v>150</v>
      </c>
      <c r="I409" s="553">
        <v>55.5</v>
      </c>
      <c r="J409" s="554">
        <v>8325</v>
      </c>
      <c r="K409" s="556" t="s">
        <v>783</v>
      </c>
      <c r="L409" s="556" t="s">
        <v>2057</v>
      </c>
      <c r="M409" s="557" t="s">
        <v>1548</v>
      </c>
      <c r="O409" s="545" t="str">
        <f t="shared" si="24"/>
        <v>B1/21/02-D</v>
      </c>
    </row>
    <row r="410" spans="1:18">
      <c r="B410" s="556" t="s">
        <v>2051</v>
      </c>
      <c r="C410" s="556" t="s">
        <v>2034</v>
      </c>
      <c r="D410" s="556" t="s">
        <v>2035</v>
      </c>
      <c r="E410" s="556" t="s">
        <v>10</v>
      </c>
      <c r="F410" s="557" t="s">
        <v>1547</v>
      </c>
      <c r="G410" s="556" t="s">
        <v>179</v>
      </c>
      <c r="H410" s="553">
        <v>125</v>
      </c>
      <c r="I410" s="553">
        <v>82.13</v>
      </c>
      <c r="J410" s="554">
        <v>10266.25</v>
      </c>
      <c r="K410" s="556" t="s">
        <v>783</v>
      </c>
      <c r="L410" s="556" t="s">
        <v>2058</v>
      </c>
      <c r="M410" s="557" t="s">
        <v>1547</v>
      </c>
      <c r="O410" s="545" t="str">
        <f t="shared" si="24"/>
        <v>B1/21/02-E</v>
      </c>
    </row>
    <row r="411" spans="1:18">
      <c r="B411" s="556" t="s">
        <v>2051</v>
      </c>
      <c r="C411" s="556" t="s">
        <v>2034</v>
      </c>
      <c r="D411" s="556" t="s">
        <v>2035</v>
      </c>
      <c r="E411" s="556" t="s">
        <v>11</v>
      </c>
      <c r="F411" s="557" t="s">
        <v>1549</v>
      </c>
      <c r="G411" s="556" t="s">
        <v>179</v>
      </c>
      <c r="H411" s="553">
        <v>100</v>
      </c>
      <c r="I411" s="553">
        <v>96.5</v>
      </c>
      <c r="J411" s="554">
        <v>9650</v>
      </c>
      <c r="K411" s="556" t="s">
        <v>783</v>
      </c>
      <c r="L411" s="556" t="s">
        <v>2059</v>
      </c>
      <c r="M411" s="557" t="s">
        <v>1549</v>
      </c>
      <c r="O411" s="545" t="str">
        <f t="shared" si="24"/>
        <v>B1/21/02-F</v>
      </c>
    </row>
    <row r="412" spans="1:18">
      <c r="B412" s="556" t="s">
        <v>2051</v>
      </c>
      <c r="C412" s="556" t="s">
        <v>2034</v>
      </c>
      <c r="D412" s="556" t="s">
        <v>2035</v>
      </c>
      <c r="E412" s="556" t="s">
        <v>27</v>
      </c>
      <c r="F412" s="557" t="s">
        <v>1550</v>
      </c>
      <c r="G412" s="556" t="s">
        <v>179</v>
      </c>
      <c r="H412" s="553">
        <v>75</v>
      </c>
      <c r="I412" s="553">
        <v>128.88</v>
      </c>
      <c r="J412" s="554">
        <v>9666</v>
      </c>
      <c r="K412" s="556" t="s">
        <v>783</v>
      </c>
      <c r="L412" s="556" t="s">
        <v>2060</v>
      </c>
      <c r="M412" s="557" t="s">
        <v>1550</v>
      </c>
      <c r="O412" s="545" t="str">
        <f t="shared" si="24"/>
        <v>B1/21/02-G</v>
      </c>
    </row>
    <row r="413" spans="1:18">
      <c r="B413" s="556" t="s">
        <v>2051</v>
      </c>
      <c r="C413" s="556" t="s">
        <v>2034</v>
      </c>
      <c r="D413" s="556" t="s">
        <v>2035</v>
      </c>
      <c r="E413" s="556" t="s">
        <v>28</v>
      </c>
      <c r="F413" s="557" t="s">
        <v>1551</v>
      </c>
      <c r="G413" s="556" t="s">
        <v>179</v>
      </c>
      <c r="H413" s="553">
        <v>62</v>
      </c>
      <c r="I413" s="553">
        <v>176.25</v>
      </c>
      <c r="J413" s="554">
        <v>10927.5</v>
      </c>
      <c r="K413" s="556" t="s">
        <v>783</v>
      </c>
      <c r="L413" s="556" t="s">
        <v>2061</v>
      </c>
      <c r="M413" s="557" t="s">
        <v>1551</v>
      </c>
      <c r="O413" s="545" t="str">
        <f t="shared" si="24"/>
        <v>B1/21/02-H</v>
      </c>
    </row>
    <row r="414" spans="1:18" ht="14.5">
      <c r="B414" s="556" t="s">
        <v>2051</v>
      </c>
      <c r="C414" s="556" t="s">
        <v>2034</v>
      </c>
      <c r="D414" s="556" t="s">
        <v>2035</v>
      </c>
      <c r="E414" s="556" t="s">
        <v>33</v>
      </c>
      <c r="F414" s="557" t="s">
        <v>1552</v>
      </c>
      <c r="G414" s="556" t="s">
        <v>179</v>
      </c>
      <c r="H414" s="553">
        <v>210</v>
      </c>
      <c r="I414" s="553">
        <v>244.75</v>
      </c>
      <c r="J414" s="554">
        <v>51397.5</v>
      </c>
      <c r="K414" s="556" t="s">
        <v>783</v>
      </c>
      <c r="L414" s="556" t="s">
        <v>2062</v>
      </c>
      <c r="M414" s="557" t="s">
        <v>1552</v>
      </c>
      <c r="O414" s="545" t="str">
        <f t="shared" si="24"/>
        <v>B1/21/02-J</v>
      </c>
      <c r="P414" s="546"/>
      <c r="Q414" s="546"/>
      <c r="R414" s="546"/>
    </row>
    <row r="415" spans="1:18">
      <c r="B415" s="556" t="s">
        <v>2051</v>
      </c>
      <c r="C415" s="556" t="s">
        <v>2034</v>
      </c>
      <c r="D415" s="556" t="s">
        <v>2035</v>
      </c>
      <c r="E415" s="556" t="s">
        <v>34</v>
      </c>
      <c r="F415" s="557" t="s">
        <v>1544</v>
      </c>
      <c r="G415" s="556" t="s">
        <v>179</v>
      </c>
      <c r="H415" s="553">
        <v>150</v>
      </c>
      <c r="I415" s="553">
        <v>408.88</v>
      </c>
      <c r="J415" s="554">
        <v>61332</v>
      </c>
      <c r="K415" s="556" t="s">
        <v>783</v>
      </c>
      <c r="L415" s="556" t="s">
        <v>2063</v>
      </c>
      <c r="M415" s="557" t="s">
        <v>1544</v>
      </c>
      <c r="O415" s="545" t="str">
        <f t="shared" si="24"/>
        <v>B1/21/02-K</v>
      </c>
    </row>
    <row r="417" spans="1:18" ht="14.5">
      <c r="A417" s="551">
        <v>3</v>
      </c>
      <c r="B417" s="555" t="s">
        <v>2051</v>
      </c>
      <c r="C417" s="555" t="s">
        <v>36</v>
      </c>
      <c r="D417" s="555" t="s">
        <v>36</v>
      </c>
      <c r="E417" s="555" t="s">
        <v>36</v>
      </c>
      <c r="F417" s="551" t="s">
        <v>1320</v>
      </c>
      <c r="G417" s="555" t="s">
        <v>36</v>
      </c>
      <c r="H417" s="551"/>
      <c r="I417" s="551"/>
      <c r="J417" s="552">
        <v>560625</v>
      </c>
      <c r="K417" s="555"/>
      <c r="L417" s="555"/>
      <c r="M417" s="551"/>
      <c r="N417" s="551"/>
      <c r="O417" s="551"/>
    </row>
    <row r="418" spans="1:18" ht="62.5">
      <c r="B418" s="556" t="s">
        <v>2051</v>
      </c>
      <c r="C418" s="556" t="s">
        <v>2034</v>
      </c>
      <c r="D418" s="556" t="s">
        <v>2035</v>
      </c>
      <c r="E418" s="556" t="s">
        <v>39</v>
      </c>
      <c r="F418" s="557" t="s">
        <v>2064</v>
      </c>
      <c r="G418" s="556" t="s">
        <v>0</v>
      </c>
      <c r="H418" s="553">
        <v>1</v>
      </c>
      <c r="I418" s="554">
        <v>112500</v>
      </c>
      <c r="J418" s="554">
        <v>112500</v>
      </c>
      <c r="K418" s="556" t="s">
        <v>783</v>
      </c>
      <c r="L418" s="556" t="s">
        <v>2065</v>
      </c>
      <c r="M418" s="557" t="s">
        <v>2064</v>
      </c>
      <c r="O418" s="545" t="str">
        <f>+_xlfn.CONCAT(B418,"-",E418)</f>
        <v>B1/21/02-L</v>
      </c>
    </row>
    <row r="421" spans="1:18" ht="62.5">
      <c r="B421" s="556" t="s">
        <v>2066</v>
      </c>
      <c r="C421" s="556" t="s">
        <v>2034</v>
      </c>
      <c r="D421" s="556" t="s">
        <v>2035</v>
      </c>
      <c r="E421" s="556" t="s">
        <v>5</v>
      </c>
      <c r="F421" s="557" t="s">
        <v>2067</v>
      </c>
      <c r="G421" s="556" t="s">
        <v>0</v>
      </c>
      <c r="H421" s="553">
        <v>1</v>
      </c>
      <c r="I421" s="554">
        <v>108750</v>
      </c>
      <c r="J421" s="554">
        <v>108750</v>
      </c>
      <c r="K421" s="556" t="s">
        <v>783</v>
      </c>
      <c r="L421" s="556" t="s">
        <v>2068</v>
      </c>
      <c r="M421" s="557" t="s">
        <v>2067</v>
      </c>
      <c r="O421" s="545" t="str">
        <f t="shared" ref="O421:O424" si="25">+_xlfn.CONCAT(B421,"-",E421)</f>
        <v>B1/21/03-A</v>
      </c>
    </row>
    <row r="422" spans="1:18" ht="75">
      <c r="B422" s="556" t="s">
        <v>2066</v>
      </c>
      <c r="C422" s="556" t="s">
        <v>2034</v>
      </c>
      <c r="D422" s="556" t="s">
        <v>2035</v>
      </c>
      <c r="E422" s="556" t="s">
        <v>6</v>
      </c>
      <c r="F422" s="557" t="s">
        <v>2069</v>
      </c>
      <c r="G422" s="556" t="s">
        <v>0</v>
      </c>
      <c r="H422" s="553">
        <v>1</v>
      </c>
      <c r="I422" s="554">
        <v>93750</v>
      </c>
      <c r="J422" s="554">
        <v>93750</v>
      </c>
      <c r="K422" s="556" t="s">
        <v>783</v>
      </c>
      <c r="L422" s="556" t="s">
        <v>2070</v>
      </c>
      <c r="M422" s="557" t="s">
        <v>2069</v>
      </c>
      <c r="O422" s="545" t="str">
        <f t="shared" si="25"/>
        <v>B1/21/03-B</v>
      </c>
    </row>
    <row r="423" spans="1:18" ht="62.5">
      <c r="B423" s="556" t="s">
        <v>2066</v>
      </c>
      <c r="C423" s="556" t="s">
        <v>2034</v>
      </c>
      <c r="D423" s="556" t="s">
        <v>2035</v>
      </c>
      <c r="E423" s="556" t="s">
        <v>7</v>
      </c>
      <c r="F423" s="557" t="s">
        <v>2064</v>
      </c>
      <c r="G423" s="556" t="s">
        <v>0</v>
      </c>
      <c r="H423" s="553">
        <v>1</v>
      </c>
      <c r="I423" s="554">
        <v>136875</v>
      </c>
      <c r="J423" s="554">
        <v>136875</v>
      </c>
      <c r="K423" s="556" t="s">
        <v>783</v>
      </c>
      <c r="L423" s="556" t="s">
        <v>2071</v>
      </c>
      <c r="M423" s="557" t="s">
        <v>2064</v>
      </c>
      <c r="O423" s="545" t="str">
        <f t="shared" si="25"/>
        <v>B1/21/03-C</v>
      </c>
      <c r="P423" s="546"/>
      <c r="Q423" s="546"/>
      <c r="R423" s="546"/>
    </row>
    <row r="424" spans="1:18" ht="62.5">
      <c r="B424" s="556" t="s">
        <v>2066</v>
      </c>
      <c r="C424" s="556" t="s">
        <v>2034</v>
      </c>
      <c r="D424" s="556" t="s">
        <v>2035</v>
      </c>
      <c r="E424" s="556" t="s">
        <v>8</v>
      </c>
      <c r="F424" s="557" t="s">
        <v>2067</v>
      </c>
      <c r="G424" s="556" t="s">
        <v>0</v>
      </c>
      <c r="H424" s="553">
        <v>1</v>
      </c>
      <c r="I424" s="554">
        <v>108750</v>
      </c>
      <c r="J424" s="554">
        <v>108750</v>
      </c>
      <c r="K424" s="556" t="s">
        <v>783</v>
      </c>
      <c r="L424" s="556" t="s">
        <v>2072</v>
      </c>
      <c r="M424" s="557" t="s">
        <v>2067</v>
      </c>
      <c r="O424" s="545" t="str">
        <f t="shared" si="25"/>
        <v>B1/21/03-D</v>
      </c>
      <c r="P424" s="546"/>
      <c r="Q424" s="546"/>
      <c r="R424" s="546"/>
    </row>
    <row r="426" spans="1:18" ht="14.5">
      <c r="A426" s="551" t="s">
        <v>1774</v>
      </c>
      <c r="B426" s="555" t="s">
        <v>2066</v>
      </c>
      <c r="C426" s="555" t="s">
        <v>36</v>
      </c>
      <c r="D426" s="555" t="s">
        <v>36</v>
      </c>
      <c r="E426" s="555" t="s">
        <v>36</v>
      </c>
      <c r="F426" s="551" t="s">
        <v>41</v>
      </c>
      <c r="G426" s="555"/>
      <c r="H426" s="551"/>
      <c r="I426" s="551"/>
      <c r="J426" s="551"/>
      <c r="K426" s="555"/>
      <c r="L426" s="555"/>
      <c r="M426" s="551"/>
      <c r="N426" s="551"/>
      <c r="O426" s="551"/>
    </row>
    <row r="427" spans="1:18" ht="14.5">
      <c r="A427" s="551" t="s">
        <v>1774</v>
      </c>
      <c r="B427" s="555" t="s">
        <v>2066</v>
      </c>
      <c r="C427" s="555" t="s">
        <v>36</v>
      </c>
      <c r="D427" s="555" t="s">
        <v>36</v>
      </c>
      <c r="E427" s="555" t="s">
        <v>36</v>
      </c>
      <c r="F427" s="551" t="s">
        <v>9</v>
      </c>
      <c r="G427" s="555"/>
      <c r="H427" s="551"/>
      <c r="I427" s="551"/>
      <c r="J427" s="551"/>
      <c r="K427" s="555"/>
      <c r="L427" s="555"/>
      <c r="M427" s="551"/>
      <c r="N427" s="551"/>
      <c r="O427" s="551"/>
      <c r="P427" s="546"/>
      <c r="Q427" s="546"/>
      <c r="R427" s="546"/>
    </row>
    <row r="428" spans="1:18" ht="14.5">
      <c r="P428" s="546"/>
      <c r="Q428" s="546"/>
      <c r="R428" s="546"/>
    </row>
    <row r="429" spans="1:18" ht="14.5">
      <c r="P429" s="546"/>
      <c r="Q429" s="546"/>
      <c r="R429" s="546"/>
    </row>
    <row r="430" spans="1:18" ht="14.5">
      <c r="A430" s="551">
        <v>2</v>
      </c>
      <c r="B430" s="555" t="s">
        <v>2073</v>
      </c>
      <c r="C430" s="555" t="s">
        <v>36</v>
      </c>
      <c r="D430" s="555" t="s">
        <v>36</v>
      </c>
      <c r="E430" s="555" t="s">
        <v>36</v>
      </c>
      <c r="F430" s="551" t="s">
        <v>42</v>
      </c>
      <c r="G430" s="555" t="s">
        <v>36</v>
      </c>
      <c r="H430" s="551"/>
      <c r="I430" s="551"/>
      <c r="J430" s="552">
        <v>927668.19</v>
      </c>
      <c r="K430" s="555"/>
      <c r="L430" s="555"/>
      <c r="M430" s="551"/>
      <c r="N430" s="551"/>
      <c r="O430" s="551"/>
    </row>
    <row r="431" spans="1:18" ht="29">
      <c r="A431" s="551">
        <v>3</v>
      </c>
      <c r="B431" s="555" t="s">
        <v>2073</v>
      </c>
      <c r="C431" s="555" t="s">
        <v>36</v>
      </c>
      <c r="D431" s="555" t="s">
        <v>36</v>
      </c>
      <c r="E431" s="555" t="s">
        <v>36</v>
      </c>
      <c r="F431" s="551" t="s">
        <v>1333</v>
      </c>
      <c r="G431" s="555" t="s">
        <v>36</v>
      </c>
      <c r="H431" s="551"/>
      <c r="I431" s="551"/>
      <c r="J431" s="552">
        <v>34641.19</v>
      </c>
      <c r="K431" s="555"/>
      <c r="L431" s="555"/>
      <c r="M431" s="551"/>
      <c r="N431" s="551"/>
      <c r="O431" s="551"/>
    </row>
    <row r="432" spans="1:18" ht="14.5">
      <c r="A432" s="551">
        <v>4</v>
      </c>
      <c r="B432" s="555" t="s">
        <v>2073</v>
      </c>
      <c r="C432" s="555" t="s">
        <v>36</v>
      </c>
      <c r="D432" s="555" t="s">
        <v>36</v>
      </c>
      <c r="E432" s="555" t="s">
        <v>36</v>
      </c>
      <c r="F432" s="551" t="s">
        <v>1334</v>
      </c>
      <c r="G432" s="555" t="s">
        <v>36</v>
      </c>
      <c r="H432" s="551"/>
      <c r="I432" s="551"/>
      <c r="J432" s="552">
        <v>32525</v>
      </c>
      <c r="K432" s="555"/>
      <c r="L432" s="555"/>
      <c r="M432" s="551"/>
      <c r="N432" s="551"/>
      <c r="O432" s="551"/>
      <c r="P432" s="546"/>
      <c r="Q432" s="546"/>
      <c r="R432" s="546"/>
    </row>
    <row r="433" spans="1:18" ht="25">
      <c r="B433" s="556" t="s">
        <v>2073</v>
      </c>
      <c r="C433" s="556" t="s">
        <v>2034</v>
      </c>
      <c r="D433" s="556" t="s">
        <v>2074</v>
      </c>
      <c r="E433" s="556" t="s">
        <v>5</v>
      </c>
      <c r="F433" s="557" t="s">
        <v>1335</v>
      </c>
      <c r="G433" s="556" t="s">
        <v>0</v>
      </c>
      <c r="H433" s="553">
        <v>1</v>
      </c>
      <c r="I433" s="554">
        <v>32525</v>
      </c>
      <c r="J433" s="554">
        <v>32525</v>
      </c>
      <c r="K433" s="556" t="s">
        <v>785</v>
      </c>
      <c r="L433" s="556" t="s">
        <v>2075</v>
      </c>
      <c r="M433" s="557" t="s">
        <v>1335</v>
      </c>
      <c r="O433" s="545" t="str">
        <f>+_xlfn.CONCAT(B433,"-",E433)</f>
        <v>B1/22/01-A</v>
      </c>
    </row>
    <row r="435" spans="1:18" ht="14.5">
      <c r="A435" s="551">
        <v>4</v>
      </c>
      <c r="B435" s="555" t="s">
        <v>2073</v>
      </c>
      <c r="C435" s="555" t="s">
        <v>36</v>
      </c>
      <c r="D435" s="555" t="s">
        <v>36</v>
      </c>
      <c r="E435" s="555" t="s">
        <v>36</v>
      </c>
      <c r="F435" s="551" t="s">
        <v>563</v>
      </c>
      <c r="G435" s="555" t="s">
        <v>36</v>
      </c>
      <c r="H435" s="551"/>
      <c r="I435" s="551"/>
      <c r="J435" s="551">
        <v>558.75</v>
      </c>
      <c r="K435" s="555"/>
      <c r="L435" s="555"/>
      <c r="M435" s="551"/>
      <c r="N435" s="551"/>
      <c r="O435" s="551"/>
      <c r="P435" s="546"/>
      <c r="Q435" s="546"/>
      <c r="R435" s="546"/>
    </row>
    <row r="436" spans="1:18">
      <c r="B436" s="556" t="s">
        <v>2073</v>
      </c>
      <c r="C436" s="556" t="s">
        <v>2034</v>
      </c>
      <c r="D436" s="556" t="s">
        <v>2074</v>
      </c>
      <c r="E436" s="556" t="s">
        <v>6</v>
      </c>
      <c r="F436" s="557" t="s">
        <v>1553</v>
      </c>
      <c r="G436" s="556" t="s">
        <v>289</v>
      </c>
      <c r="H436" s="553">
        <v>3</v>
      </c>
      <c r="I436" s="553">
        <v>186.25</v>
      </c>
      <c r="J436" s="553">
        <v>558.75</v>
      </c>
      <c r="K436" s="556" t="s">
        <v>785</v>
      </c>
      <c r="L436" s="556" t="s">
        <v>2076</v>
      </c>
      <c r="M436" s="557" t="s">
        <v>1553</v>
      </c>
      <c r="O436" s="545" t="str">
        <f>+_xlfn.CONCAT(B436,"-",E436)</f>
        <v>B1/22/01-B</v>
      </c>
    </row>
    <row r="438" spans="1:18" ht="14.5">
      <c r="A438" s="551">
        <v>4</v>
      </c>
      <c r="B438" s="555" t="s">
        <v>2073</v>
      </c>
      <c r="C438" s="555" t="s">
        <v>36</v>
      </c>
      <c r="D438" s="555" t="s">
        <v>36</v>
      </c>
      <c r="E438" s="555" t="s">
        <v>36</v>
      </c>
      <c r="F438" s="551" t="s">
        <v>564</v>
      </c>
      <c r="G438" s="555" t="s">
        <v>36</v>
      </c>
      <c r="H438" s="551"/>
      <c r="I438" s="551"/>
      <c r="J438" s="552">
        <v>1557.44</v>
      </c>
      <c r="K438" s="555"/>
      <c r="L438" s="555"/>
      <c r="M438" s="551"/>
      <c r="N438" s="551"/>
      <c r="O438" s="551"/>
    </row>
    <row r="439" spans="1:18" ht="14.5">
      <c r="B439" s="556" t="s">
        <v>2073</v>
      </c>
      <c r="C439" s="556" t="s">
        <v>2034</v>
      </c>
      <c r="D439" s="556" t="s">
        <v>2074</v>
      </c>
      <c r="E439" s="556" t="s">
        <v>7</v>
      </c>
      <c r="F439" s="557" t="s">
        <v>1556</v>
      </c>
      <c r="G439" s="556" t="s">
        <v>289</v>
      </c>
      <c r="H439" s="553">
        <v>13</v>
      </c>
      <c r="I439" s="553">
        <v>98.38</v>
      </c>
      <c r="J439" s="554">
        <v>1278.94</v>
      </c>
      <c r="K439" s="556" t="s">
        <v>785</v>
      </c>
      <c r="L439" s="556" t="s">
        <v>2077</v>
      </c>
      <c r="M439" s="557" t="s">
        <v>1556</v>
      </c>
      <c r="O439" s="545" t="str">
        <f t="shared" ref="O439:O440" si="26">+_xlfn.CONCAT(B439,"-",E439)</f>
        <v>B1/22/01-C</v>
      </c>
      <c r="P439" s="546"/>
      <c r="Q439" s="546"/>
      <c r="R439" s="546"/>
    </row>
    <row r="440" spans="1:18" ht="14.5">
      <c r="B440" s="556" t="s">
        <v>2073</v>
      </c>
      <c r="C440" s="556" t="s">
        <v>2034</v>
      </c>
      <c r="D440" s="556" t="s">
        <v>2074</v>
      </c>
      <c r="E440" s="556" t="s">
        <v>8</v>
      </c>
      <c r="F440" s="557" t="s">
        <v>1557</v>
      </c>
      <c r="G440" s="556" t="s">
        <v>289</v>
      </c>
      <c r="H440" s="553">
        <v>2</v>
      </c>
      <c r="I440" s="553">
        <v>139.25</v>
      </c>
      <c r="J440" s="553">
        <v>278.5</v>
      </c>
      <c r="K440" s="556" t="s">
        <v>785</v>
      </c>
      <c r="L440" s="556" t="s">
        <v>2078</v>
      </c>
      <c r="M440" s="557" t="s">
        <v>1557</v>
      </c>
      <c r="O440" s="545" t="str">
        <f t="shared" si="26"/>
        <v>B1/22/01-D</v>
      </c>
      <c r="P440" s="546"/>
      <c r="Q440" s="546"/>
      <c r="R440" s="546"/>
    </row>
    <row r="441" spans="1:18" ht="14.5">
      <c r="P441" s="546"/>
      <c r="Q441" s="546"/>
      <c r="R441" s="546"/>
    </row>
    <row r="442" spans="1:18" ht="14.5">
      <c r="A442" s="551">
        <v>3</v>
      </c>
      <c r="B442" s="555" t="s">
        <v>2073</v>
      </c>
      <c r="C442" s="555" t="s">
        <v>36</v>
      </c>
      <c r="D442" s="555" t="s">
        <v>36</v>
      </c>
      <c r="E442" s="555" t="s">
        <v>36</v>
      </c>
      <c r="F442" s="551" t="s">
        <v>1336</v>
      </c>
      <c r="G442" s="555" t="s">
        <v>36</v>
      </c>
      <c r="H442" s="551"/>
      <c r="I442" s="551"/>
      <c r="J442" s="552">
        <v>55984.6</v>
      </c>
      <c r="K442" s="555"/>
      <c r="L442" s="555"/>
      <c r="M442" s="551"/>
      <c r="N442" s="551"/>
      <c r="O442" s="551"/>
    </row>
    <row r="443" spans="1:18" ht="43.5">
      <c r="A443" s="551">
        <v>4</v>
      </c>
      <c r="B443" s="555" t="s">
        <v>2073</v>
      </c>
      <c r="C443" s="555" t="s">
        <v>36</v>
      </c>
      <c r="D443" s="555" t="s">
        <v>36</v>
      </c>
      <c r="E443" s="555" t="s">
        <v>36</v>
      </c>
      <c r="F443" s="551" t="s">
        <v>1338</v>
      </c>
      <c r="G443" s="555" t="s">
        <v>36</v>
      </c>
      <c r="H443" s="551"/>
      <c r="I443" s="551"/>
      <c r="J443" s="552">
        <v>1993.8</v>
      </c>
      <c r="K443" s="555"/>
      <c r="L443" s="555"/>
      <c r="M443" s="551"/>
      <c r="N443" s="551"/>
      <c r="O443" s="551"/>
    </row>
    <row r="444" spans="1:18" ht="29">
      <c r="A444" s="551">
        <v>5</v>
      </c>
      <c r="B444" s="555" t="s">
        <v>2073</v>
      </c>
      <c r="C444" s="555" t="s">
        <v>36</v>
      </c>
      <c r="D444" s="555" t="s">
        <v>36</v>
      </c>
      <c r="E444" s="555" t="s">
        <v>36</v>
      </c>
      <c r="F444" s="551" t="s">
        <v>1563</v>
      </c>
      <c r="G444" s="555" t="s">
        <v>36</v>
      </c>
      <c r="H444" s="551"/>
      <c r="I444" s="551"/>
      <c r="J444" s="552">
        <v>1993.8</v>
      </c>
      <c r="K444" s="555"/>
      <c r="L444" s="555"/>
      <c r="M444" s="551"/>
      <c r="N444" s="551"/>
      <c r="O444" s="551"/>
    </row>
    <row r="445" spans="1:18">
      <c r="B445" s="556" t="s">
        <v>2073</v>
      </c>
      <c r="C445" s="556" t="s">
        <v>2034</v>
      </c>
      <c r="D445" s="556" t="s">
        <v>2079</v>
      </c>
      <c r="E445" s="556" t="s">
        <v>10</v>
      </c>
      <c r="F445" s="557" t="s">
        <v>1556</v>
      </c>
      <c r="G445" s="556" t="s">
        <v>179</v>
      </c>
      <c r="H445" s="553">
        <v>20</v>
      </c>
      <c r="I445" s="553">
        <v>32</v>
      </c>
      <c r="J445" s="553">
        <v>640</v>
      </c>
      <c r="K445" s="556" t="s">
        <v>785</v>
      </c>
      <c r="L445" s="556" t="s">
        <v>2080</v>
      </c>
      <c r="M445" s="557" t="s">
        <v>1556</v>
      </c>
      <c r="O445" s="545" t="str">
        <f t="shared" ref="O445:O447" si="27">+_xlfn.CONCAT(B445,"-",E445)</f>
        <v>B1/22/01-E</v>
      </c>
    </row>
    <row r="446" spans="1:18">
      <c r="B446" s="556" t="s">
        <v>2073</v>
      </c>
      <c r="C446" s="556" t="s">
        <v>2034</v>
      </c>
      <c r="D446" s="556" t="s">
        <v>2079</v>
      </c>
      <c r="E446" s="556" t="s">
        <v>11</v>
      </c>
      <c r="F446" s="557" t="s">
        <v>1557</v>
      </c>
      <c r="G446" s="556" t="s">
        <v>179</v>
      </c>
      <c r="H446" s="553">
        <v>15</v>
      </c>
      <c r="I446" s="553">
        <v>53</v>
      </c>
      <c r="J446" s="553">
        <v>795</v>
      </c>
      <c r="K446" s="556" t="s">
        <v>785</v>
      </c>
      <c r="L446" s="556" t="s">
        <v>2081</v>
      </c>
      <c r="M446" s="557" t="s">
        <v>1557</v>
      </c>
      <c r="O446" s="545" t="str">
        <f t="shared" si="27"/>
        <v>B1/22/01-F</v>
      </c>
    </row>
    <row r="447" spans="1:18" ht="14.5">
      <c r="B447" s="556" t="s">
        <v>2073</v>
      </c>
      <c r="C447" s="556" t="s">
        <v>2034</v>
      </c>
      <c r="D447" s="556" t="s">
        <v>2079</v>
      </c>
      <c r="E447" s="556" t="s">
        <v>27</v>
      </c>
      <c r="F447" s="557" t="s">
        <v>1558</v>
      </c>
      <c r="G447" s="556" t="s">
        <v>179</v>
      </c>
      <c r="H447" s="553">
        <v>10</v>
      </c>
      <c r="I447" s="553">
        <v>55.88</v>
      </c>
      <c r="J447" s="553">
        <v>558.79999999999995</v>
      </c>
      <c r="K447" s="556" t="s">
        <v>785</v>
      </c>
      <c r="L447" s="556" t="s">
        <v>2082</v>
      </c>
      <c r="M447" s="557" t="s">
        <v>1558</v>
      </c>
      <c r="O447" s="545" t="str">
        <f t="shared" si="27"/>
        <v>B1/22/01-G</v>
      </c>
      <c r="P447" s="546"/>
      <c r="Q447" s="546"/>
      <c r="R447" s="546"/>
    </row>
    <row r="448" spans="1:18" ht="14.5">
      <c r="P448" s="546"/>
      <c r="Q448" s="546"/>
      <c r="R448" s="546"/>
    </row>
    <row r="450" spans="1:18" ht="43.5">
      <c r="A450" s="551">
        <v>4</v>
      </c>
      <c r="B450" s="555" t="s">
        <v>2083</v>
      </c>
      <c r="C450" s="555" t="s">
        <v>36</v>
      </c>
      <c r="D450" s="555" t="s">
        <v>36</v>
      </c>
      <c r="E450" s="555" t="s">
        <v>36</v>
      </c>
      <c r="F450" s="551" t="s">
        <v>1339</v>
      </c>
      <c r="G450" s="555" t="s">
        <v>36</v>
      </c>
      <c r="H450" s="551"/>
      <c r="I450" s="551"/>
      <c r="J450" s="551">
        <v>887.5</v>
      </c>
      <c r="K450" s="555"/>
      <c r="L450" s="555"/>
      <c r="M450" s="551"/>
      <c r="N450" s="551"/>
      <c r="O450" s="551"/>
    </row>
    <row r="451" spans="1:18" ht="29">
      <c r="A451" s="551">
        <v>5</v>
      </c>
      <c r="B451" s="555" t="s">
        <v>2083</v>
      </c>
      <c r="C451" s="555" t="s">
        <v>36</v>
      </c>
      <c r="D451" s="555" t="s">
        <v>36</v>
      </c>
      <c r="E451" s="555" t="s">
        <v>36</v>
      </c>
      <c r="F451" s="551" t="s">
        <v>1563</v>
      </c>
      <c r="G451" s="555" t="s">
        <v>36</v>
      </c>
      <c r="H451" s="551"/>
      <c r="I451" s="551"/>
      <c r="J451" s="551">
        <v>887.5</v>
      </c>
      <c r="K451" s="555"/>
      <c r="L451" s="555"/>
      <c r="M451" s="551"/>
      <c r="N451" s="551"/>
      <c r="O451" s="551"/>
      <c r="P451" s="546"/>
      <c r="Q451" s="546"/>
      <c r="R451" s="546"/>
    </row>
    <row r="452" spans="1:18" ht="14.5">
      <c r="B452" s="556" t="s">
        <v>2083</v>
      </c>
      <c r="C452" s="556" t="s">
        <v>2034</v>
      </c>
      <c r="D452" s="556" t="s">
        <v>2079</v>
      </c>
      <c r="E452" s="556" t="s">
        <v>5</v>
      </c>
      <c r="F452" s="557" t="s">
        <v>1565</v>
      </c>
      <c r="G452" s="556" t="s">
        <v>179</v>
      </c>
      <c r="H452" s="553">
        <v>50</v>
      </c>
      <c r="I452" s="553">
        <v>17.75</v>
      </c>
      <c r="J452" s="553">
        <v>887.5</v>
      </c>
      <c r="K452" s="556" t="s">
        <v>785</v>
      </c>
      <c r="L452" s="556" t="s">
        <v>2084</v>
      </c>
      <c r="M452" s="557" t="s">
        <v>1565</v>
      </c>
      <c r="O452" s="545" t="str">
        <f>+_xlfn.CONCAT(B452,"-",E452)</f>
        <v>B1/22/02-A</v>
      </c>
      <c r="P452" s="546"/>
      <c r="Q452" s="546"/>
      <c r="R452" s="546"/>
    </row>
    <row r="454" spans="1:18" ht="29">
      <c r="A454" s="551">
        <v>4</v>
      </c>
      <c r="B454" s="555" t="s">
        <v>2083</v>
      </c>
      <c r="C454" s="555" t="s">
        <v>36</v>
      </c>
      <c r="D454" s="555" t="s">
        <v>36</v>
      </c>
      <c r="E454" s="555" t="s">
        <v>36</v>
      </c>
      <c r="F454" s="551" t="s">
        <v>2085</v>
      </c>
      <c r="G454" s="555" t="s">
        <v>36</v>
      </c>
      <c r="H454" s="551"/>
      <c r="I454" s="551"/>
      <c r="J454" s="552">
        <v>16809.55</v>
      </c>
      <c r="K454" s="555"/>
      <c r="L454" s="555"/>
      <c r="M454" s="551"/>
      <c r="N454" s="551"/>
      <c r="O454" s="551"/>
    </row>
    <row r="455" spans="1:18" ht="29">
      <c r="A455" s="551">
        <v>5</v>
      </c>
      <c r="B455" s="555" t="s">
        <v>2083</v>
      </c>
      <c r="C455" s="555" t="s">
        <v>36</v>
      </c>
      <c r="D455" s="555" t="s">
        <v>36</v>
      </c>
      <c r="E455" s="555" t="s">
        <v>36</v>
      </c>
      <c r="F455" s="551" t="s">
        <v>1563</v>
      </c>
      <c r="G455" s="555" t="s">
        <v>36</v>
      </c>
      <c r="H455" s="551"/>
      <c r="I455" s="551"/>
      <c r="J455" s="552">
        <v>2552.65</v>
      </c>
      <c r="K455" s="555"/>
      <c r="L455" s="555"/>
      <c r="M455" s="551"/>
      <c r="N455" s="551"/>
      <c r="O455" s="551"/>
    </row>
    <row r="456" spans="1:18">
      <c r="B456" s="556" t="s">
        <v>2083</v>
      </c>
      <c r="C456" s="556" t="s">
        <v>2034</v>
      </c>
      <c r="D456" s="556" t="s">
        <v>2079</v>
      </c>
      <c r="E456" s="556" t="s">
        <v>6</v>
      </c>
      <c r="F456" s="557" t="s">
        <v>1555</v>
      </c>
      <c r="G456" s="556" t="s">
        <v>179</v>
      </c>
      <c r="H456" s="553">
        <v>15</v>
      </c>
      <c r="I456" s="553">
        <v>25.63</v>
      </c>
      <c r="J456" s="553">
        <v>384.45</v>
      </c>
      <c r="K456" s="556" t="s">
        <v>785</v>
      </c>
      <c r="L456" s="556" t="s">
        <v>2086</v>
      </c>
      <c r="M456" s="557" t="s">
        <v>1555</v>
      </c>
      <c r="O456" s="545" t="str">
        <f t="shared" ref="O456:O459" si="28">+_xlfn.CONCAT(B456,"-",E456)</f>
        <v>B1/22/02-B</v>
      </c>
    </row>
    <row r="457" spans="1:18">
      <c r="B457" s="556" t="s">
        <v>2083</v>
      </c>
      <c r="C457" s="556" t="s">
        <v>2034</v>
      </c>
      <c r="D457" s="556" t="s">
        <v>2079</v>
      </c>
      <c r="E457" s="556" t="s">
        <v>7</v>
      </c>
      <c r="F457" s="557" t="s">
        <v>1556</v>
      </c>
      <c r="G457" s="556" t="s">
        <v>179</v>
      </c>
      <c r="H457" s="553">
        <v>25</v>
      </c>
      <c r="I457" s="553">
        <v>32</v>
      </c>
      <c r="J457" s="553">
        <v>800</v>
      </c>
      <c r="K457" s="556" t="s">
        <v>785</v>
      </c>
      <c r="L457" s="556" t="s">
        <v>2087</v>
      </c>
      <c r="M457" s="557" t="s">
        <v>1556</v>
      </c>
      <c r="O457" s="545" t="str">
        <f t="shared" si="28"/>
        <v>B1/22/02-C</v>
      </c>
    </row>
    <row r="458" spans="1:18" ht="14.5">
      <c r="B458" s="556" t="s">
        <v>2083</v>
      </c>
      <c r="C458" s="556" t="s">
        <v>2034</v>
      </c>
      <c r="D458" s="556" t="s">
        <v>2079</v>
      </c>
      <c r="E458" s="556" t="s">
        <v>8</v>
      </c>
      <c r="F458" s="557" t="s">
        <v>1557</v>
      </c>
      <c r="G458" s="556" t="s">
        <v>179</v>
      </c>
      <c r="H458" s="553">
        <v>10</v>
      </c>
      <c r="I458" s="553">
        <v>53</v>
      </c>
      <c r="J458" s="553">
        <v>530</v>
      </c>
      <c r="K458" s="556" t="s">
        <v>785</v>
      </c>
      <c r="L458" s="556" t="s">
        <v>2088</v>
      </c>
      <c r="M458" s="557" t="s">
        <v>1557</v>
      </c>
      <c r="O458" s="545" t="str">
        <f t="shared" si="28"/>
        <v>B1/22/02-D</v>
      </c>
      <c r="P458" s="546"/>
      <c r="Q458" s="546"/>
      <c r="R458" s="546"/>
    </row>
    <row r="459" spans="1:18">
      <c r="B459" s="556" t="s">
        <v>2083</v>
      </c>
      <c r="C459" s="556" t="s">
        <v>2034</v>
      </c>
      <c r="D459" s="556" t="s">
        <v>2079</v>
      </c>
      <c r="E459" s="556" t="s">
        <v>10</v>
      </c>
      <c r="F459" s="557" t="s">
        <v>1558</v>
      </c>
      <c r="G459" s="556" t="s">
        <v>179</v>
      </c>
      <c r="H459" s="553">
        <v>15</v>
      </c>
      <c r="I459" s="553">
        <v>55.88</v>
      </c>
      <c r="J459" s="553">
        <v>838.2</v>
      </c>
      <c r="K459" s="556" t="s">
        <v>785</v>
      </c>
      <c r="L459" s="556" t="s">
        <v>2089</v>
      </c>
      <c r="M459" s="557" t="s">
        <v>1558</v>
      </c>
      <c r="O459" s="545" t="str">
        <f t="shared" si="28"/>
        <v>B1/22/02-E</v>
      </c>
    </row>
    <row r="461" spans="1:18" ht="29">
      <c r="A461" s="551">
        <v>5</v>
      </c>
      <c r="B461" s="555" t="s">
        <v>2083</v>
      </c>
      <c r="C461" s="555" t="s">
        <v>36</v>
      </c>
      <c r="D461" s="555" t="s">
        <v>36</v>
      </c>
      <c r="E461" s="555" t="s">
        <v>36</v>
      </c>
      <c r="F461" s="551" t="s">
        <v>1564</v>
      </c>
      <c r="G461" s="555" t="s">
        <v>36</v>
      </c>
      <c r="H461" s="551"/>
      <c r="I461" s="551"/>
      <c r="J461" s="552">
        <v>14256.9</v>
      </c>
      <c r="K461" s="555"/>
      <c r="L461" s="555"/>
      <c r="M461" s="551"/>
      <c r="N461" s="551"/>
      <c r="O461" s="551"/>
    </row>
    <row r="462" spans="1:18">
      <c r="B462" s="556" t="s">
        <v>2083</v>
      </c>
      <c r="C462" s="556" t="s">
        <v>2034</v>
      </c>
      <c r="D462" s="556" t="s">
        <v>2079</v>
      </c>
      <c r="E462" s="556" t="s">
        <v>11</v>
      </c>
      <c r="F462" s="557" t="s">
        <v>1566</v>
      </c>
      <c r="G462" s="556" t="s">
        <v>179</v>
      </c>
      <c r="H462" s="553">
        <v>120</v>
      </c>
      <c r="I462" s="553">
        <v>94.13</v>
      </c>
      <c r="J462" s="554">
        <v>11295.6</v>
      </c>
      <c r="K462" s="556" t="s">
        <v>785</v>
      </c>
      <c r="L462" s="556" t="s">
        <v>2090</v>
      </c>
      <c r="M462" s="557" t="s">
        <v>1566</v>
      </c>
      <c r="O462" s="545" t="str">
        <f t="shared" ref="O462:O464" si="29">+_xlfn.CONCAT(B462,"-",E462)</f>
        <v>B1/22/02-F</v>
      </c>
    </row>
    <row r="463" spans="1:18" ht="14.5">
      <c r="B463" s="556" t="s">
        <v>2083</v>
      </c>
      <c r="C463" s="556" t="s">
        <v>2034</v>
      </c>
      <c r="D463" s="556" t="s">
        <v>2079</v>
      </c>
      <c r="E463" s="556" t="s">
        <v>27</v>
      </c>
      <c r="F463" s="557" t="s">
        <v>1554</v>
      </c>
      <c r="G463" s="556" t="s">
        <v>179</v>
      </c>
      <c r="H463" s="553">
        <v>20</v>
      </c>
      <c r="I463" s="553">
        <v>90</v>
      </c>
      <c r="J463" s="554">
        <v>1800</v>
      </c>
      <c r="K463" s="556" t="s">
        <v>785</v>
      </c>
      <c r="L463" s="556" t="s">
        <v>2091</v>
      </c>
      <c r="M463" s="557" t="s">
        <v>1554</v>
      </c>
      <c r="O463" s="545" t="str">
        <f t="shared" si="29"/>
        <v>B1/22/02-G</v>
      </c>
      <c r="P463" s="546"/>
      <c r="Q463" s="546"/>
      <c r="R463" s="546"/>
    </row>
    <row r="464" spans="1:18" ht="14.5">
      <c r="B464" s="556" t="s">
        <v>2083</v>
      </c>
      <c r="C464" s="556" t="s">
        <v>2034</v>
      </c>
      <c r="D464" s="556" t="s">
        <v>2079</v>
      </c>
      <c r="E464" s="556" t="s">
        <v>28</v>
      </c>
      <c r="F464" s="557" t="s">
        <v>1568</v>
      </c>
      <c r="G464" s="556" t="s">
        <v>179</v>
      </c>
      <c r="H464" s="553">
        <v>10</v>
      </c>
      <c r="I464" s="553">
        <v>116.13</v>
      </c>
      <c r="J464" s="554">
        <v>1161.3</v>
      </c>
      <c r="K464" s="556" t="s">
        <v>785</v>
      </c>
      <c r="L464" s="556" t="s">
        <v>2092</v>
      </c>
      <c r="M464" s="557" t="s">
        <v>1568</v>
      </c>
      <c r="O464" s="545" t="str">
        <f t="shared" si="29"/>
        <v>B1/22/02-H</v>
      </c>
      <c r="P464" s="546"/>
      <c r="Q464" s="546"/>
      <c r="R464" s="546"/>
    </row>
    <row r="466" spans="1:18" ht="29">
      <c r="A466" s="551">
        <v>4</v>
      </c>
      <c r="B466" s="555" t="s">
        <v>2083</v>
      </c>
      <c r="C466" s="555" t="s">
        <v>36</v>
      </c>
      <c r="D466" s="555" t="s">
        <v>36</v>
      </c>
      <c r="E466" s="555" t="s">
        <v>36</v>
      </c>
      <c r="F466" s="551" t="s">
        <v>1341</v>
      </c>
      <c r="G466" s="555" t="s">
        <v>36</v>
      </c>
      <c r="H466" s="551"/>
      <c r="I466" s="551"/>
      <c r="J466" s="552">
        <v>1882.5</v>
      </c>
      <c r="K466" s="555"/>
      <c r="L466" s="555"/>
      <c r="M466" s="551"/>
      <c r="N466" s="551"/>
      <c r="O466" s="551"/>
    </row>
    <row r="467" spans="1:18" ht="29">
      <c r="A467" s="551">
        <v>5</v>
      </c>
      <c r="B467" s="555" t="s">
        <v>2083</v>
      </c>
      <c r="C467" s="555" t="s">
        <v>36</v>
      </c>
      <c r="D467" s="555" t="s">
        <v>36</v>
      </c>
      <c r="E467" s="555" t="s">
        <v>36</v>
      </c>
      <c r="F467" s="551" t="s">
        <v>1563</v>
      </c>
      <c r="G467" s="555" t="s">
        <v>36</v>
      </c>
      <c r="H467" s="551"/>
      <c r="I467" s="551"/>
      <c r="J467" s="552">
        <v>1882.5</v>
      </c>
      <c r="K467" s="555"/>
      <c r="L467" s="555"/>
      <c r="M467" s="551"/>
      <c r="N467" s="551"/>
      <c r="O467" s="551"/>
    </row>
    <row r="468" spans="1:18">
      <c r="B468" s="556" t="s">
        <v>2083</v>
      </c>
      <c r="C468" s="556" t="s">
        <v>2034</v>
      </c>
      <c r="D468" s="556" t="s">
        <v>2079</v>
      </c>
      <c r="E468" s="556" t="s">
        <v>33</v>
      </c>
      <c r="F468" s="557" t="s">
        <v>1565</v>
      </c>
      <c r="G468" s="556" t="s">
        <v>179</v>
      </c>
      <c r="H468" s="553">
        <v>70</v>
      </c>
      <c r="I468" s="553">
        <v>17.75</v>
      </c>
      <c r="J468" s="554">
        <v>1242.5</v>
      </c>
      <c r="K468" s="556" t="s">
        <v>785</v>
      </c>
      <c r="L468" s="556" t="s">
        <v>2093</v>
      </c>
      <c r="M468" s="557" t="s">
        <v>1565</v>
      </c>
      <c r="O468" s="545" t="str">
        <f t="shared" ref="O468:O469" si="30">+_xlfn.CONCAT(B468,"-",E468)</f>
        <v>B1/22/02-J</v>
      </c>
    </row>
    <row r="469" spans="1:18" ht="14.5">
      <c r="B469" s="556" t="s">
        <v>2083</v>
      </c>
      <c r="C469" s="556" t="s">
        <v>2034</v>
      </c>
      <c r="D469" s="556" t="s">
        <v>2079</v>
      </c>
      <c r="E469" s="556" t="s">
        <v>34</v>
      </c>
      <c r="F469" s="557" t="s">
        <v>1556</v>
      </c>
      <c r="G469" s="556" t="s">
        <v>179</v>
      </c>
      <c r="H469" s="553">
        <v>20</v>
      </c>
      <c r="I469" s="553">
        <v>32</v>
      </c>
      <c r="J469" s="553">
        <v>640</v>
      </c>
      <c r="K469" s="556" t="s">
        <v>785</v>
      </c>
      <c r="L469" s="556" t="s">
        <v>2094</v>
      </c>
      <c r="M469" s="557" t="s">
        <v>1556</v>
      </c>
      <c r="O469" s="545" t="str">
        <f t="shared" si="30"/>
        <v>B1/22/02-K</v>
      </c>
      <c r="P469" s="546"/>
      <c r="Q469" s="546"/>
      <c r="R469" s="546"/>
    </row>
    <row r="470" spans="1:18" ht="14.5">
      <c r="P470" s="546"/>
      <c r="Q470" s="546"/>
      <c r="R470" s="546"/>
    </row>
    <row r="472" spans="1:18" ht="14.5">
      <c r="A472" s="551">
        <v>4</v>
      </c>
      <c r="B472" s="555" t="s">
        <v>2095</v>
      </c>
      <c r="C472" s="555" t="s">
        <v>36</v>
      </c>
      <c r="D472" s="555" t="s">
        <v>36</v>
      </c>
      <c r="E472" s="555" t="s">
        <v>36</v>
      </c>
      <c r="F472" s="551" t="s">
        <v>1342</v>
      </c>
      <c r="G472" s="555" t="s">
        <v>36</v>
      </c>
      <c r="H472" s="551"/>
      <c r="I472" s="551"/>
      <c r="J472" s="552">
        <v>34411.25</v>
      </c>
      <c r="K472" s="555"/>
      <c r="L472" s="555"/>
      <c r="M472" s="551"/>
      <c r="N472" s="551"/>
      <c r="O472" s="551"/>
    </row>
    <row r="473" spans="1:18" ht="29">
      <c r="A473" s="551">
        <v>5</v>
      </c>
      <c r="B473" s="555" t="s">
        <v>2095</v>
      </c>
      <c r="C473" s="555" t="s">
        <v>36</v>
      </c>
      <c r="D473" s="555" t="s">
        <v>36</v>
      </c>
      <c r="E473" s="555" t="s">
        <v>36</v>
      </c>
      <c r="F473" s="551" t="s">
        <v>1559</v>
      </c>
      <c r="G473" s="555" t="s">
        <v>36</v>
      </c>
      <c r="H473" s="551"/>
      <c r="I473" s="551"/>
      <c r="J473" s="552">
        <v>34411.25</v>
      </c>
      <c r="K473" s="555"/>
      <c r="L473" s="555"/>
      <c r="M473" s="551"/>
      <c r="N473" s="551"/>
      <c r="O473" s="551"/>
    </row>
    <row r="474" spans="1:18" ht="14.5">
      <c r="B474" s="556" t="s">
        <v>2095</v>
      </c>
      <c r="C474" s="556" t="s">
        <v>2034</v>
      </c>
      <c r="D474" s="556" t="s">
        <v>2079</v>
      </c>
      <c r="E474" s="556" t="s">
        <v>5</v>
      </c>
      <c r="F474" s="557" t="s">
        <v>1560</v>
      </c>
      <c r="G474" s="556" t="s">
        <v>179</v>
      </c>
      <c r="H474" s="553">
        <v>15</v>
      </c>
      <c r="I474" s="553">
        <v>40.75</v>
      </c>
      <c r="J474" s="553">
        <v>611.25</v>
      </c>
      <c r="K474" s="556" t="s">
        <v>785</v>
      </c>
      <c r="L474" s="556" t="s">
        <v>2096</v>
      </c>
      <c r="M474" s="557" t="s">
        <v>1560</v>
      </c>
      <c r="O474" s="545" t="str">
        <f t="shared" ref="O474:O475" si="31">+_xlfn.CONCAT(B474,"-",E474)</f>
        <v>B1/22/03-A</v>
      </c>
      <c r="P474" s="546"/>
      <c r="Q474" s="546"/>
      <c r="R474" s="546"/>
    </row>
    <row r="475" spans="1:18" ht="14.5">
      <c r="B475" s="556" t="s">
        <v>2095</v>
      </c>
      <c r="C475" s="556" t="s">
        <v>2034</v>
      </c>
      <c r="D475" s="556" t="s">
        <v>2079</v>
      </c>
      <c r="E475" s="556" t="s">
        <v>6</v>
      </c>
      <c r="F475" s="557" t="s">
        <v>1343</v>
      </c>
      <c r="G475" s="556" t="s">
        <v>0</v>
      </c>
      <c r="H475" s="553">
        <v>1</v>
      </c>
      <c r="I475" s="554">
        <v>33800</v>
      </c>
      <c r="J475" s="554">
        <v>33800</v>
      </c>
      <c r="K475" s="556" t="s">
        <v>785</v>
      </c>
      <c r="L475" s="556" t="s">
        <v>2097</v>
      </c>
      <c r="M475" s="557" t="s">
        <v>1343</v>
      </c>
      <c r="O475" s="545" t="str">
        <f t="shared" si="31"/>
        <v>B1/22/03-B</v>
      </c>
      <c r="P475" s="546"/>
      <c r="Q475" s="546"/>
      <c r="R475" s="546"/>
    </row>
    <row r="477" spans="1:18" ht="14.5">
      <c r="A477" s="551">
        <v>3</v>
      </c>
      <c r="B477" s="555" t="s">
        <v>2095</v>
      </c>
      <c r="C477" s="555" t="s">
        <v>36</v>
      </c>
      <c r="D477" s="555" t="s">
        <v>36</v>
      </c>
      <c r="E477" s="555" t="s">
        <v>36</v>
      </c>
      <c r="F477" s="551" t="s">
        <v>1344</v>
      </c>
      <c r="G477" s="555" t="s">
        <v>36</v>
      </c>
      <c r="H477" s="551"/>
      <c r="I477" s="551"/>
      <c r="J477" s="552">
        <v>26280.25</v>
      </c>
      <c r="K477" s="555"/>
      <c r="L477" s="555"/>
      <c r="M477" s="551"/>
      <c r="N477" s="551"/>
      <c r="O477" s="551"/>
    </row>
    <row r="478" spans="1:18" ht="14.5">
      <c r="A478" s="551">
        <v>4</v>
      </c>
      <c r="B478" s="555" t="s">
        <v>2095</v>
      </c>
      <c r="C478" s="555" t="s">
        <v>36</v>
      </c>
      <c r="D478" s="555" t="s">
        <v>36</v>
      </c>
      <c r="E478" s="555" t="s">
        <v>36</v>
      </c>
      <c r="F478" s="551" t="s">
        <v>1345</v>
      </c>
      <c r="G478" s="555" t="s">
        <v>36</v>
      </c>
      <c r="H478" s="551"/>
      <c r="I478" s="551"/>
      <c r="J478" s="552">
        <v>1265.0999999999999</v>
      </c>
      <c r="K478" s="555"/>
      <c r="L478" s="555"/>
      <c r="M478" s="551"/>
      <c r="N478" s="551"/>
      <c r="O478" s="551"/>
    </row>
    <row r="479" spans="1:18" ht="14.5">
      <c r="B479" s="556" t="s">
        <v>2095</v>
      </c>
      <c r="C479" s="556" t="s">
        <v>2034</v>
      </c>
      <c r="D479" s="556" t="s">
        <v>2098</v>
      </c>
      <c r="E479" s="556" t="s">
        <v>7</v>
      </c>
      <c r="F479" s="557" t="s">
        <v>1573</v>
      </c>
      <c r="G479" s="556" t="s">
        <v>179</v>
      </c>
      <c r="H479" s="553">
        <v>10</v>
      </c>
      <c r="I479" s="553">
        <v>46.38</v>
      </c>
      <c r="J479" s="553">
        <v>463.8</v>
      </c>
      <c r="K479" s="556" t="s">
        <v>785</v>
      </c>
      <c r="L479" s="556" t="s">
        <v>2099</v>
      </c>
      <c r="M479" s="557" t="s">
        <v>1573</v>
      </c>
      <c r="O479" s="545" t="str">
        <f t="shared" ref="O479:O480" si="32">+_xlfn.CONCAT(B479,"-",E479)</f>
        <v>B1/22/03-C</v>
      </c>
      <c r="P479" s="546"/>
      <c r="Q479" s="546"/>
      <c r="R479" s="546"/>
    </row>
    <row r="480" spans="1:18">
      <c r="B480" s="556" t="s">
        <v>2095</v>
      </c>
      <c r="C480" s="556" t="s">
        <v>2034</v>
      </c>
      <c r="D480" s="556" t="s">
        <v>2098</v>
      </c>
      <c r="E480" s="556" t="s">
        <v>8</v>
      </c>
      <c r="F480" s="557" t="s">
        <v>1570</v>
      </c>
      <c r="G480" s="556" t="s">
        <v>179</v>
      </c>
      <c r="H480" s="553">
        <v>10</v>
      </c>
      <c r="I480" s="553">
        <v>80.13</v>
      </c>
      <c r="J480" s="553">
        <v>801.3</v>
      </c>
      <c r="K480" s="556" t="s">
        <v>785</v>
      </c>
      <c r="L480" s="556" t="s">
        <v>2100</v>
      </c>
      <c r="M480" s="557" t="s">
        <v>1570</v>
      </c>
      <c r="O480" s="545" t="str">
        <f t="shared" si="32"/>
        <v>B1/22/03-D</v>
      </c>
    </row>
    <row r="482" spans="1:18" ht="29">
      <c r="A482" s="551">
        <v>4</v>
      </c>
      <c r="B482" s="555" t="s">
        <v>2095</v>
      </c>
      <c r="C482" s="555" t="s">
        <v>36</v>
      </c>
      <c r="D482" s="555" t="s">
        <v>36</v>
      </c>
      <c r="E482" s="555" t="s">
        <v>36</v>
      </c>
      <c r="F482" s="551" t="s">
        <v>1346</v>
      </c>
      <c r="G482" s="555" t="s">
        <v>36</v>
      </c>
      <c r="H482" s="551"/>
      <c r="I482" s="551"/>
      <c r="J482" s="552">
        <v>19607.599999999999</v>
      </c>
      <c r="K482" s="555"/>
      <c r="L482" s="555"/>
      <c r="M482" s="551"/>
      <c r="N482" s="551"/>
      <c r="O482" s="551"/>
    </row>
    <row r="483" spans="1:18">
      <c r="B483" s="556" t="s">
        <v>2095</v>
      </c>
      <c r="C483" s="556" t="s">
        <v>2034</v>
      </c>
      <c r="D483" s="556" t="s">
        <v>2098</v>
      </c>
      <c r="E483" s="556" t="s">
        <v>10</v>
      </c>
      <c r="F483" s="557" t="s">
        <v>1572</v>
      </c>
      <c r="G483" s="556" t="s">
        <v>179</v>
      </c>
      <c r="H483" s="553">
        <v>15</v>
      </c>
      <c r="I483" s="553">
        <v>21.25</v>
      </c>
      <c r="J483" s="553">
        <v>318.75</v>
      </c>
      <c r="K483" s="556" t="s">
        <v>785</v>
      </c>
      <c r="L483" s="556" t="s">
        <v>2101</v>
      </c>
      <c r="M483" s="557" t="s">
        <v>1572</v>
      </c>
      <c r="O483" s="545" t="str">
        <f t="shared" ref="O483:O489" si="33">+_xlfn.CONCAT(B483,"-",E483)</f>
        <v>B1/22/03-E</v>
      </c>
    </row>
    <row r="484" spans="1:18">
      <c r="B484" s="556" t="s">
        <v>2095</v>
      </c>
      <c r="C484" s="556" t="s">
        <v>2034</v>
      </c>
      <c r="D484" s="556" t="s">
        <v>2098</v>
      </c>
      <c r="E484" s="556" t="s">
        <v>11</v>
      </c>
      <c r="F484" s="557" t="s">
        <v>1569</v>
      </c>
      <c r="G484" s="556" t="s">
        <v>179</v>
      </c>
      <c r="H484" s="553">
        <v>25</v>
      </c>
      <c r="I484" s="553">
        <v>32.5</v>
      </c>
      <c r="J484" s="553">
        <v>812.5</v>
      </c>
      <c r="K484" s="556" t="s">
        <v>785</v>
      </c>
      <c r="L484" s="556" t="s">
        <v>2102</v>
      </c>
      <c r="M484" s="557" t="s">
        <v>1569</v>
      </c>
      <c r="O484" s="545" t="str">
        <f t="shared" si="33"/>
        <v>B1/22/03-F</v>
      </c>
    </row>
    <row r="485" spans="1:18">
      <c r="B485" s="556" t="s">
        <v>2095</v>
      </c>
      <c r="C485" s="556" t="s">
        <v>2034</v>
      </c>
      <c r="D485" s="556" t="s">
        <v>2098</v>
      </c>
      <c r="E485" s="556" t="s">
        <v>27</v>
      </c>
      <c r="F485" s="557" t="s">
        <v>1573</v>
      </c>
      <c r="G485" s="556" t="s">
        <v>179</v>
      </c>
      <c r="H485" s="553">
        <v>10</v>
      </c>
      <c r="I485" s="553">
        <v>41.75</v>
      </c>
      <c r="J485" s="553">
        <v>417.5</v>
      </c>
      <c r="K485" s="556" t="s">
        <v>785</v>
      </c>
      <c r="L485" s="556" t="s">
        <v>2103</v>
      </c>
      <c r="M485" s="557" t="s">
        <v>1573</v>
      </c>
      <c r="O485" s="545" t="str">
        <f t="shared" si="33"/>
        <v>B1/22/03-G</v>
      </c>
    </row>
    <row r="486" spans="1:18">
      <c r="B486" s="556" t="s">
        <v>2095</v>
      </c>
      <c r="C486" s="556" t="s">
        <v>2034</v>
      </c>
      <c r="D486" s="556" t="s">
        <v>2098</v>
      </c>
      <c r="E486" s="556" t="s">
        <v>28</v>
      </c>
      <c r="F486" s="557" t="s">
        <v>1574</v>
      </c>
      <c r="G486" s="556" t="s">
        <v>179</v>
      </c>
      <c r="H486" s="553">
        <v>15</v>
      </c>
      <c r="I486" s="553">
        <v>77.13</v>
      </c>
      <c r="J486" s="554">
        <v>1156.95</v>
      </c>
      <c r="K486" s="556" t="s">
        <v>785</v>
      </c>
      <c r="L486" s="556" t="s">
        <v>2104</v>
      </c>
      <c r="M486" s="557" t="s">
        <v>1574</v>
      </c>
      <c r="O486" s="545" t="str">
        <f t="shared" si="33"/>
        <v>B1/22/03-H</v>
      </c>
    </row>
    <row r="487" spans="1:18">
      <c r="B487" s="556" t="s">
        <v>2095</v>
      </c>
      <c r="C487" s="556" t="s">
        <v>2034</v>
      </c>
      <c r="D487" s="556" t="s">
        <v>2098</v>
      </c>
      <c r="E487" s="556" t="s">
        <v>33</v>
      </c>
      <c r="F487" s="557" t="s">
        <v>1575</v>
      </c>
      <c r="G487" s="556" t="s">
        <v>179</v>
      </c>
      <c r="H487" s="553">
        <v>120</v>
      </c>
      <c r="I487" s="553">
        <v>94.13</v>
      </c>
      <c r="J487" s="554">
        <v>11295.6</v>
      </c>
      <c r="K487" s="556" t="s">
        <v>785</v>
      </c>
      <c r="L487" s="556" t="s">
        <v>2105</v>
      </c>
      <c r="M487" s="557" t="s">
        <v>1575</v>
      </c>
      <c r="O487" s="545" t="str">
        <f t="shared" si="33"/>
        <v>B1/22/03-J</v>
      </c>
    </row>
    <row r="488" spans="1:18" ht="14.5">
      <c r="B488" s="556" t="s">
        <v>2095</v>
      </c>
      <c r="C488" s="556" t="s">
        <v>2034</v>
      </c>
      <c r="D488" s="556" t="s">
        <v>2098</v>
      </c>
      <c r="E488" s="556" t="s">
        <v>34</v>
      </c>
      <c r="F488" s="557" t="s">
        <v>1570</v>
      </c>
      <c r="G488" s="556" t="s">
        <v>179</v>
      </c>
      <c r="H488" s="553">
        <v>20</v>
      </c>
      <c r="I488" s="553">
        <v>124.5</v>
      </c>
      <c r="J488" s="554">
        <v>2490</v>
      </c>
      <c r="K488" s="556" t="s">
        <v>785</v>
      </c>
      <c r="L488" s="556" t="s">
        <v>2106</v>
      </c>
      <c r="M488" s="557" t="s">
        <v>1570</v>
      </c>
      <c r="O488" s="545" t="str">
        <f t="shared" si="33"/>
        <v>B1/22/03-K</v>
      </c>
      <c r="P488" s="546"/>
      <c r="Q488" s="546"/>
      <c r="R488" s="546"/>
    </row>
    <row r="489" spans="1:18">
      <c r="B489" s="556" t="s">
        <v>2095</v>
      </c>
      <c r="C489" s="556" t="s">
        <v>2034</v>
      </c>
      <c r="D489" s="556" t="s">
        <v>2098</v>
      </c>
      <c r="E489" s="556" t="s">
        <v>39</v>
      </c>
      <c r="F489" s="557" t="s">
        <v>1571</v>
      </c>
      <c r="G489" s="556" t="s">
        <v>179</v>
      </c>
      <c r="H489" s="553">
        <v>10</v>
      </c>
      <c r="I489" s="553">
        <v>311.63</v>
      </c>
      <c r="J489" s="554">
        <v>3116.3</v>
      </c>
      <c r="K489" s="556" t="s">
        <v>785</v>
      </c>
      <c r="L489" s="556" t="s">
        <v>2107</v>
      </c>
      <c r="M489" s="557" t="s">
        <v>1571</v>
      </c>
      <c r="O489" s="545" t="str">
        <f t="shared" si="33"/>
        <v>B1/22/03-L</v>
      </c>
    </row>
    <row r="491" spans="1:18" ht="43.5">
      <c r="A491" s="551">
        <v>4</v>
      </c>
      <c r="B491" s="555" t="s">
        <v>2095</v>
      </c>
      <c r="C491" s="555" t="s">
        <v>36</v>
      </c>
      <c r="D491" s="555" t="s">
        <v>36</v>
      </c>
      <c r="E491" s="555" t="s">
        <v>36</v>
      </c>
      <c r="F491" s="551" t="s">
        <v>1347</v>
      </c>
      <c r="G491" s="555" t="s">
        <v>36</v>
      </c>
      <c r="H491" s="551"/>
      <c r="I491" s="551"/>
      <c r="J491" s="552">
        <v>2297.5</v>
      </c>
      <c r="K491" s="555"/>
      <c r="L491" s="555"/>
      <c r="M491" s="551"/>
      <c r="N491" s="551"/>
      <c r="O491" s="551"/>
    </row>
    <row r="492" spans="1:18">
      <c r="B492" s="556" t="s">
        <v>2095</v>
      </c>
      <c r="C492" s="556" t="s">
        <v>2034</v>
      </c>
      <c r="D492" s="556" t="s">
        <v>2098</v>
      </c>
      <c r="E492" s="556" t="s">
        <v>38</v>
      </c>
      <c r="F492" s="557" t="s">
        <v>1577</v>
      </c>
      <c r="G492" s="556" t="s">
        <v>179</v>
      </c>
      <c r="H492" s="553">
        <v>70</v>
      </c>
      <c r="I492" s="553">
        <v>21.25</v>
      </c>
      <c r="J492" s="554">
        <v>1487.5</v>
      </c>
      <c r="K492" s="556" t="s">
        <v>785</v>
      </c>
      <c r="L492" s="556" t="s">
        <v>2108</v>
      </c>
      <c r="M492" s="557" t="s">
        <v>1577</v>
      </c>
      <c r="O492" s="545" t="str">
        <f>+_xlfn.CONCAT(B492,"-",E492)</f>
        <v>B1/22/03-M</v>
      </c>
    </row>
    <row r="494" spans="1:18" ht="14.5">
      <c r="P494" s="546"/>
      <c r="Q494" s="546"/>
      <c r="R494" s="546"/>
    </row>
    <row r="495" spans="1:18">
      <c r="B495" s="556" t="s">
        <v>2109</v>
      </c>
      <c r="C495" s="556" t="s">
        <v>2034</v>
      </c>
      <c r="D495" s="556" t="s">
        <v>2098</v>
      </c>
      <c r="E495" s="556" t="s">
        <v>5</v>
      </c>
      <c r="F495" s="557" t="s">
        <v>1569</v>
      </c>
      <c r="G495" s="556" t="s">
        <v>179</v>
      </c>
      <c r="H495" s="553">
        <v>20</v>
      </c>
      <c r="I495" s="553">
        <v>40.5</v>
      </c>
      <c r="J495" s="553">
        <v>810</v>
      </c>
      <c r="K495" s="556" t="s">
        <v>785</v>
      </c>
      <c r="L495" s="556" t="s">
        <v>2110</v>
      </c>
      <c r="M495" s="557" t="s">
        <v>1569</v>
      </c>
      <c r="O495" s="545" t="str">
        <f>+_xlfn.CONCAT(B495,"-",E495)</f>
        <v>B1/22/04-A</v>
      </c>
    </row>
    <row r="497" spans="1:18" ht="29">
      <c r="A497" s="551">
        <v>4</v>
      </c>
      <c r="B497" s="555" t="s">
        <v>2109</v>
      </c>
      <c r="C497" s="555" t="s">
        <v>36</v>
      </c>
      <c r="D497" s="555" t="s">
        <v>36</v>
      </c>
      <c r="E497" s="555" t="s">
        <v>36</v>
      </c>
      <c r="F497" s="551" t="s">
        <v>1348</v>
      </c>
      <c r="G497" s="555" t="s">
        <v>36</v>
      </c>
      <c r="H497" s="551"/>
      <c r="I497" s="551"/>
      <c r="J497" s="552">
        <v>2047.55</v>
      </c>
      <c r="K497" s="555"/>
      <c r="L497" s="555"/>
      <c r="M497" s="551"/>
      <c r="N497" s="551"/>
      <c r="O497" s="551"/>
    </row>
    <row r="498" spans="1:18">
      <c r="B498" s="556" t="s">
        <v>2109</v>
      </c>
      <c r="C498" s="556" t="s">
        <v>2034</v>
      </c>
      <c r="D498" s="556" t="s">
        <v>2098</v>
      </c>
      <c r="E498" s="556" t="s">
        <v>6</v>
      </c>
      <c r="F498" s="557" t="s">
        <v>1569</v>
      </c>
      <c r="G498" s="556" t="s">
        <v>179</v>
      </c>
      <c r="H498" s="553">
        <v>20</v>
      </c>
      <c r="I498" s="553">
        <v>32.5</v>
      </c>
      <c r="J498" s="553">
        <v>650</v>
      </c>
      <c r="K498" s="556" t="s">
        <v>785</v>
      </c>
      <c r="L498" s="556" t="s">
        <v>2111</v>
      </c>
      <c r="M498" s="557" t="s">
        <v>1569</v>
      </c>
      <c r="O498" s="545" t="str">
        <f t="shared" ref="O498:O500" si="34">+_xlfn.CONCAT(B498,"-",E498)</f>
        <v>B1/22/04-B</v>
      </c>
    </row>
    <row r="499" spans="1:18" ht="14.5">
      <c r="B499" s="556" t="s">
        <v>2109</v>
      </c>
      <c r="C499" s="556" t="s">
        <v>2034</v>
      </c>
      <c r="D499" s="556" t="s">
        <v>2098</v>
      </c>
      <c r="E499" s="556" t="s">
        <v>7</v>
      </c>
      <c r="F499" s="557" t="s">
        <v>1573</v>
      </c>
      <c r="G499" s="556" t="s">
        <v>179</v>
      </c>
      <c r="H499" s="553">
        <v>15</v>
      </c>
      <c r="I499" s="553">
        <v>41.75</v>
      </c>
      <c r="J499" s="553">
        <v>626.25</v>
      </c>
      <c r="K499" s="556" t="s">
        <v>785</v>
      </c>
      <c r="L499" s="556" t="s">
        <v>2112</v>
      </c>
      <c r="M499" s="557" t="s">
        <v>1573</v>
      </c>
      <c r="O499" s="545" t="str">
        <f t="shared" si="34"/>
        <v>B1/22/04-C</v>
      </c>
      <c r="P499" s="546"/>
      <c r="Q499" s="546"/>
      <c r="R499" s="546"/>
    </row>
    <row r="500" spans="1:18">
      <c r="B500" s="556" t="s">
        <v>2109</v>
      </c>
      <c r="C500" s="556" t="s">
        <v>2034</v>
      </c>
      <c r="D500" s="556" t="s">
        <v>2098</v>
      </c>
      <c r="E500" s="556" t="s">
        <v>8</v>
      </c>
      <c r="F500" s="557" t="s">
        <v>1574</v>
      </c>
      <c r="G500" s="556" t="s">
        <v>179</v>
      </c>
      <c r="H500" s="553">
        <v>10</v>
      </c>
      <c r="I500" s="553">
        <v>77.13</v>
      </c>
      <c r="J500" s="553">
        <v>771.3</v>
      </c>
      <c r="K500" s="556" t="s">
        <v>785</v>
      </c>
      <c r="L500" s="556" t="s">
        <v>2113</v>
      </c>
      <c r="M500" s="557" t="s">
        <v>1574</v>
      </c>
      <c r="O500" s="545" t="str">
        <f t="shared" si="34"/>
        <v>B1/22/04-D</v>
      </c>
    </row>
    <row r="502" spans="1:18" ht="43.5">
      <c r="A502" s="551">
        <v>4</v>
      </c>
      <c r="B502" s="555" t="s">
        <v>2109</v>
      </c>
      <c r="C502" s="555" t="s">
        <v>36</v>
      </c>
      <c r="D502" s="555" t="s">
        <v>36</v>
      </c>
      <c r="E502" s="555" t="s">
        <v>36</v>
      </c>
      <c r="F502" s="551" t="s">
        <v>1349</v>
      </c>
      <c r="G502" s="555" t="s">
        <v>36</v>
      </c>
      <c r="H502" s="551"/>
      <c r="I502" s="551"/>
      <c r="J502" s="552">
        <v>1062.5</v>
      </c>
      <c r="K502" s="555"/>
      <c r="L502" s="555"/>
      <c r="M502" s="551"/>
      <c r="N502" s="551"/>
      <c r="O502" s="551"/>
      <c r="P502" s="546"/>
      <c r="Q502" s="546"/>
      <c r="R502" s="546"/>
    </row>
    <row r="503" spans="1:18" ht="14.5">
      <c r="B503" s="556" t="s">
        <v>2109</v>
      </c>
      <c r="C503" s="556" t="s">
        <v>2034</v>
      </c>
      <c r="D503" s="556" t="s">
        <v>2098</v>
      </c>
      <c r="E503" s="556" t="s">
        <v>10</v>
      </c>
      <c r="F503" s="557" t="s">
        <v>1577</v>
      </c>
      <c r="G503" s="556" t="s">
        <v>179</v>
      </c>
      <c r="H503" s="553">
        <v>50</v>
      </c>
      <c r="I503" s="553">
        <v>21.25</v>
      </c>
      <c r="J503" s="554">
        <v>1062.5</v>
      </c>
      <c r="K503" s="556" t="s">
        <v>785</v>
      </c>
      <c r="L503" s="556" t="s">
        <v>2114</v>
      </c>
      <c r="M503" s="557" t="s">
        <v>1577</v>
      </c>
      <c r="O503" s="545" t="str">
        <f>+_xlfn.CONCAT(B503,"-",E503)</f>
        <v>B1/22/04-E</v>
      </c>
      <c r="P503" s="546"/>
      <c r="Q503" s="546"/>
      <c r="R503" s="546"/>
    </row>
    <row r="505" spans="1:18" ht="29">
      <c r="A505" s="551">
        <v>3</v>
      </c>
      <c r="B505" s="555" t="s">
        <v>2109</v>
      </c>
      <c r="C505" s="555" t="s">
        <v>36</v>
      </c>
      <c r="D505" s="555" t="s">
        <v>36</v>
      </c>
      <c r="E505" s="555" t="s">
        <v>36</v>
      </c>
      <c r="F505" s="551" t="s">
        <v>1350</v>
      </c>
      <c r="G505" s="555" t="s">
        <v>36</v>
      </c>
      <c r="H505" s="551"/>
      <c r="I505" s="551"/>
      <c r="J505" s="552">
        <v>23896.91</v>
      </c>
      <c r="K505" s="555"/>
      <c r="L505" s="555"/>
      <c r="M505" s="551"/>
      <c r="N505" s="551"/>
      <c r="O505" s="551"/>
    </row>
    <row r="506" spans="1:18" ht="14.5">
      <c r="A506" s="551">
        <v>4</v>
      </c>
      <c r="B506" s="555" t="s">
        <v>2109</v>
      </c>
      <c r="C506" s="555" t="s">
        <v>36</v>
      </c>
      <c r="D506" s="555" t="s">
        <v>36</v>
      </c>
      <c r="E506" s="555" t="s">
        <v>36</v>
      </c>
      <c r="F506" s="551" t="s">
        <v>1351</v>
      </c>
      <c r="G506" s="555" t="s">
        <v>36</v>
      </c>
      <c r="H506" s="551"/>
      <c r="I506" s="551"/>
      <c r="J506" s="551">
        <v>132</v>
      </c>
      <c r="K506" s="555"/>
      <c r="L506" s="555"/>
      <c r="M506" s="551"/>
      <c r="N506" s="551"/>
      <c r="O506" s="551"/>
      <c r="P506" s="546"/>
      <c r="Q506" s="546"/>
      <c r="R506" s="546"/>
    </row>
    <row r="507" spans="1:18">
      <c r="B507" s="556" t="s">
        <v>2109</v>
      </c>
      <c r="C507" s="556" t="s">
        <v>2034</v>
      </c>
      <c r="D507" s="556" t="s">
        <v>2098</v>
      </c>
      <c r="E507" s="556" t="s">
        <v>11</v>
      </c>
      <c r="F507" s="557" t="s">
        <v>1352</v>
      </c>
      <c r="G507" s="556" t="s">
        <v>289</v>
      </c>
      <c r="H507" s="553">
        <v>3</v>
      </c>
      <c r="I507" s="553">
        <v>44</v>
      </c>
      <c r="J507" s="553">
        <v>132</v>
      </c>
      <c r="K507" s="556" t="s">
        <v>785</v>
      </c>
      <c r="L507" s="556" t="s">
        <v>2115</v>
      </c>
      <c r="M507" s="557" t="s">
        <v>1352</v>
      </c>
      <c r="O507" s="545" t="str">
        <f>+_xlfn.CONCAT(B507,"-",E507)</f>
        <v>B1/22/04-F</v>
      </c>
    </row>
    <row r="509" spans="1:18" ht="14.5">
      <c r="A509" s="551">
        <v>4</v>
      </c>
      <c r="B509" s="555" t="s">
        <v>2109</v>
      </c>
      <c r="C509" s="555" t="s">
        <v>36</v>
      </c>
      <c r="D509" s="555" t="s">
        <v>36</v>
      </c>
      <c r="E509" s="555" t="s">
        <v>36</v>
      </c>
      <c r="F509" s="551" t="s">
        <v>1353</v>
      </c>
      <c r="G509" s="555" t="s">
        <v>36</v>
      </c>
      <c r="H509" s="551"/>
      <c r="I509" s="551"/>
      <c r="J509" s="552">
        <v>23609.15</v>
      </c>
      <c r="K509" s="555"/>
      <c r="L509" s="555"/>
      <c r="M509" s="551"/>
      <c r="N509" s="551"/>
      <c r="O509" s="551"/>
    </row>
    <row r="510" spans="1:18">
      <c r="B510" s="556" t="s">
        <v>2109</v>
      </c>
      <c r="C510" s="556" t="s">
        <v>2034</v>
      </c>
      <c r="D510" s="556" t="s">
        <v>2098</v>
      </c>
      <c r="E510" s="556" t="s">
        <v>27</v>
      </c>
      <c r="F510" s="557" t="s">
        <v>1573</v>
      </c>
      <c r="G510" s="556" t="s">
        <v>289</v>
      </c>
      <c r="H510" s="553">
        <v>1</v>
      </c>
      <c r="I510" s="554">
        <v>3340.5</v>
      </c>
      <c r="J510" s="554">
        <v>3340.5</v>
      </c>
      <c r="K510" s="556" t="s">
        <v>785</v>
      </c>
      <c r="L510" s="556" t="s">
        <v>2116</v>
      </c>
      <c r="M510" s="557" t="s">
        <v>1573</v>
      </c>
      <c r="O510" s="545" t="str">
        <f t="shared" ref="O510:O513" si="35">+_xlfn.CONCAT(B510,"-",E510)</f>
        <v>B1/22/04-G</v>
      </c>
    </row>
    <row r="511" spans="1:18">
      <c r="B511" s="556" t="s">
        <v>2109</v>
      </c>
      <c r="C511" s="556" t="s">
        <v>2034</v>
      </c>
      <c r="D511" s="556" t="s">
        <v>2098</v>
      </c>
      <c r="E511" s="556" t="s">
        <v>28</v>
      </c>
      <c r="F511" s="557" t="s">
        <v>1570</v>
      </c>
      <c r="G511" s="556" t="s">
        <v>289</v>
      </c>
      <c r="H511" s="553">
        <v>1</v>
      </c>
      <c r="I511" s="554">
        <v>10600</v>
      </c>
      <c r="J511" s="554">
        <v>10600</v>
      </c>
      <c r="K511" s="556" t="s">
        <v>785</v>
      </c>
      <c r="L511" s="556" t="s">
        <v>2117</v>
      </c>
      <c r="M511" s="557" t="s">
        <v>1570</v>
      </c>
      <c r="O511" s="545" t="str">
        <f t="shared" si="35"/>
        <v>B1/22/04-H</v>
      </c>
    </row>
    <row r="512" spans="1:18" ht="14.5">
      <c r="B512" s="556" t="s">
        <v>2109</v>
      </c>
      <c r="C512" s="556" t="s">
        <v>2034</v>
      </c>
      <c r="D512" s="556" t="s">
        <v>2098</v>
      </c>
      <c r="E512" s="556" t="s">
        <v>33</v>
      </c>
      <c r="F512" s="557" t="s">
        <v>1355</v>
      </c>
      <c r="G512" s="556" t="s">
        <v>289</v>
      </c>
      <c r="H512" s="553">
        <v>8</v>
      </c>
      <c r="I512" s="554">
        <v>1192.25</v>
      </c>
      <c r="J512" s="554">
        <v>9538</v>
      </c>
      <c r="K512" s="556" t="s">
        <v>785</v>
      </c>
      <c r="L512" s="556" t="s">
        <v>2118</v>
      </c>
      <c r="M512" s="557" t="s">
        <v>1355</v>
      </c>
      <c r="O512" s="545" t="str">
        <f t="shared" si="35"/>
        <v>B1/22/04-J</v>
      </c>
      <c r="P512" s="546"/>
      <c r="Q512" s="546"/>
      <c r="R512" s="546"/>
    </row>
    <row r="513" spans="1:18">
      <c r="B513" s="556" t="s">
        <v>2109</v>
      </c>
      <c r="C513" s="556" t="s">
        <v>2034</v>
      </c>
      <c r="D513" s="556" t="s">
        <v>2098</v>
      </c>
      <c r="E513" s="556" t="s">
        <v>34</v>
      </c>
      <c r="F513" s="557" t="s">
        <v>1356</v>
      </c>
      <c r="G513" s="556" t="s">
        <v>289</v>
      </c>
      <c r="H513" s="553">
        <v>5</v>
      </c>
      <c r="I513" s="553">
        <v>26.13</v>
      </c>
      <c r="J513" s="553">
        <v>130.65</v>
      </c>
      <c r="K513" s="556" t="s">
        <v>785</v>
      </c>
      <c r="L513" s="556" t="s">
        <v>2119</v>
      </c>
      <c r="M513" s="557" t="s">
        <v>1356</v>
      </c>
      <c r="O513" s="545" t="str">
        <f t="shared" si="35"/>
        <v>B1/22/04-K</v>
      </c>
    </row>
    <row r="515" spans="1:18" ht="29">
      <c r="A515" s="551">
        <v>4</v>
      </c>
      <c r="B515" s="555" t="s">
        <v>2109</v>
      </c>
      <c r="C515" s="555" t="s">
        <v>36</v>
      </c>
      <c r="D515" s="555" t="s">
        <v>36</v>
      </c>
      <c r="E515" s="555" t="s">
        <v>36</v>
      </c>
      <c r="F515" s="551" t="s">
        <v>1357</v>
      </c>
      <c r="G515" s="555" t="s">
        <v>36</v>
      </c>
      <c r="H515" s="551"/>
      <c r="I515" s="551"/>
      <c r="J515" s="551">
        <v>155.76</v>
      </c>
      <c r="K515" s="555"/>
      <c r="L515" s="555"/>
      <c r="M515" s="551"/>
      <c r="N515" s="551"/>
      <c r="O515" s="551"/>
    </row>
    <row r="516" spans="1:18" ht="14.5">
      <c r="B516" s="556" t="s">
        <v>2109</v>
      </c>
      <c r="C516" s="556" t="s">
        <v>2034</v>
      </c>
      <c r="D516" s="556" t="s">
        <v>2098</v>
      </c>
      <c r="E516" s="556" t="s">
        <v>39</v>
      </c>
      <c r="F516" s="557" t="s">
        <v>1569</v>
      </c>
      <c r="G516" s="556" t="s">
        <v>289</v>
      </c>
      <c r="H516" s="553">
        <v>2</v>
      </c>
      <c r="I516" s="553">
        <v>77.88</v>
      </c>
      <c r="J516" s="553">
        <v>155.76</v>
      </c>
      <c r="K516" s="556" t="s">
        <v>785</v>
      </c>
      <c r="L516" s="556" t="s">
        <v>2120</v>
      </c>
      <c r="M516" s="557" t="s">
        <v>1569</v>
      </c>
      <c r="O516" s="545" t="str">
        <f>+_xlfn.CONCAT(B516,"-",E516)</f>
        <v>B1/22/04-L</v>
      </c>
      <c r="P516" s="546"/>
      <c r="Q516" s="546"/>
      <c r="R516" s="546"/>
    </row>
    <row r="517" spans="1:18" ht="14.5">
      <c r="P517" s="546"/>
      <c r="Q517" s="546"/>
      <c r="R517" s="546"/>
    </row>
    <row r="519" spans="1:18" ht="29">
      <c r="A519" s="551">
        <v>3</v>
      </c>
      <c r="B519" s="555" t="s">
        <v>2121</v>
      </c>
      <c r="C519" s="555" t="s">
        <v>36</v>
      </c>
      <c r="D519" s="555" t="s">
        <v>36</v>
      </c>
      <c r="E519" s="555" t="s">
        <v>36</v>
      </c>
      <c r="F519" s="551" t="s">
        <v>1362</v>
      </c>
      <c r="G519" s="555" t="s">
        <v>36</v>
      </c>
      <c r="H519" s="551"/>
      <c r="I519" s="551"/>
      <c r="J519" s="552">
        <v>65615</v>
      </c>
      <c r="K519" s="555"/>
      <c r="L519" s="555"/>
      <c r="M519" s="551"/>
      <c r="N519" s="551"/>
      <c r="O519" s="551"/>
    </row>
    <row r="520" spans="1:18" ht="101.5">
      <c r="A520" s="551">
        <v>4</v>
      </c>
      <c r="B520" s="555" t="s">
        <v>2121</v>
      </c>
      <c r="C520" s="555" t="s">
        <v>36</v>
      </c>
      <c r="D520" s="555" t="s">
        <v>36</v>
      </c>
      <c r="E520" s="555" t="s">
        <v>36</v>
      </c>
      <c r="F520" s="551" t="s">
        <v>1363</v>
      </c>
      <c r="G520" s="555" t="s">
        <v>36</v>
      </c>
      <c r="H520" s="551"/>
      <c r="I520" s="551"/>
      <c r="J520" s="552">
        <v>65615</v>
      </c>
      <c r="K520" s="555"/>
      <c r="L520" s="555"/>
      <c r="M520" s="551"/>
      <c r="N520" s="551"/>
      <c r="O520" s="551"/>
      <c r="P520" s="546"/>
      <c r="Q520" s="546"/>
      <c r="R520" s="546"/>
    </row>
    <row r="521" spans="1:18" ht="14.5">
      <c r="B521" s="556" t="s">
        <v>2121</v>
      </c>
      <c r="C521" s="556" t="s">
        <v>2034</v>
      </c>
      <c r="D521" s="556" t="s">
        <v>2098</v>
      </c>
      <c r="E521" s="556" t="s">
        <v>5</v>
      </c>
      <c r="F521" s="557" t="s">
        <v>2122</v>
      </c>
      <c r="G521" s="556" t="s">
        <v>627</v>
      </c>
      <c r="H521" s="553">
        <v>1</v>
      </c>
      <c r="I521" s="554">
        <v>65615</v>
      </c>
      <c r="J521" s="554">
        <v>65615</v>
      </c>
      <c r="K521" s="556" t="s">
        <v>785</v>
      </c>
      <c r="L521" s="556" t="s">
        <v>2123</v>
      </c>
      <c r="M521" s="557" t="s">
        <v>2122</v>
      </c>
      <c r="O521" s="545" t="str">
        <f>+_xlfn.CONCAT(B521,"-",E521)</f>
        <v>B1/22/05-A</v>
      </c>
      <c r="P521" s="546"/>
      <c r="Q521" s="546"/>
      <c r="R521" s="546"/>
    </row>
    <row r="523" spans="1:18" ht="14.5">
      <c r="A523" s="551">
        <v>3</v>
      </c>
      <c r="B523" s="555" t="s">
        <v>2121</v>
      </c>
      <c r="C523" s="555" t="s">
        <v>36</v>
      </c>
      <c r="D523" s="555" t="s">
        <v>36</v>
      </c>
      <c r="E523" s="555" t="s">
        <v>36</v>
      </c>
      <c r="F523" s="551" t="s">
        <v>1370</v>
      </c>
      <c r="G523" s="555" t="s">
        <v>36</v>
      </c>
      <c r="H523" s="551"/>
      <c r="I523" s="551"/>
      <c r="J523" s="552">
        <v>298547.65000000002</v>
      </c>
      <c r="K523" s="555"/>
      <c r="L523" s="555"/>
      <c r="M523" s="551"/>
      <c r="N523" s="551"/>
      <c r="O523" s="551"/>
    </row>
    <row r="524" spans="1:18" ht="43.5">
      <c r="A524" s="551">
        <v>4</v>
      </c>
      <c r="B524" s="555" t="s">
        <v>2121</v>
      </c>
      <c r="C524" s="555" t="s">
        <v>36</v>
      </c>
      <c r="D524" s="555" t="s">
        <v>36</v>
      </c>
      <c r="E524" s="555" t="s">
        <v>36</v>
      </c>
      <c r="F524" s="551" t="s">
        <v>1371</v>
      </c>
      <c r="G524" s="555" t="s">
        <v>36</v>
      </c>
      <c r="H524" s="551"/>
      <c r="I524" s="551"/>
      <c r="J524" s="552">
        <v>19845</v>
      </c>
      <c r="K524" s="555"/>
      <c r="L524" s="555"/>
      <c r="M524" s="551"/>
      <c r="N524" s="551"/>
      <c r="O524" s="551"/>
      <c r="P524" s="546"/>
      <c r="Q524" s="546"/>
      <c r="R524" s="546"/>
    </row>
    <row r="525" spans="1:18">
      <c r="B525" s="556" t="s">
        <v>2121</v>
      </c>
      <c r="C525" s="556" t="s">
        <v>2034</v>
      </c>
      <c r="D525" s="556" t="s">
        <v>2124</v>
      </c>
      <c r="E525" s="556" t="s">
        <v>6</v>
      </c>
      <c r="F525" s="557" t="s">
        <v>1574</v>
      </c>
      <c r="G525" s="556" t="s">
        <v>179</v>
      </c>
      <c r="H525" s="553">
        <v>270</v>
      </c>
      <c r="I525" s="553">
        <v>73.5</v>
      </c>
      <c r="J525" s="554">
        <v>19845</v>
      </c>
      <c r="K525" s="556" t="s">
        <v>785</v>
      </c>
      <c r="L525" s="556" t="s">
        <v>2125</v>
      </c>
      <c r="M525" s="557" t="s">
        <v>1574</v>
      </c>
      <c r="O525" s="545" t="str">
        <f>+_xlfn.CONCAT(B525,"-",E525)</f>
        <v>B1/22/05-B</v>
      </c>
    </row>
    <row r="527" spans="1:18" ht="43.5">
      <c r="A527" s="551">
        <v>4</v>
      </c>
      <c r="B527" s="555" t="s">
        <v>2121</v>
      </c>
      <c r="C527" s="555" t="s">
        <v>36</v>
      </c>
      <c r="D527" s="555" t="s">
        <v>36</v>
      </c>
      <c r="E527" s="555" t="s">
        <v>36</v>
      </c>
      <c r="F527" s="551" t="s">
        <v>2126</v>
      </c>
      <c r="G527" s="555" t="s">
        <v>36</v>
      </c>
      <c r="H527" s="551"/>
      <c r="I527" s="551"/>
      <c r="J527" s="552">
        <v>38713.800000000003</v>
      </c>
      <c r="K527" s="555"/>
      <c r="L527" s="555"/>
      <c r="M527" s="551"/>
      <c r="N527" s="551"/>
      <c r="O527" s="551"/>
    </row>
    <row r="528" spans="1:18">
      <c r="B528" s="556" t="s">
        <v>2121</v>
      </c>
      <c r="C528" s="556" t="s">
        <v>2034</v>
      </c>
      <c r="D528" s="556" t="s">
        <v>2124</v>
      </c>
      <c r="E528" s="556" t="s">
        <v>7</v>
      </c>
      <c r="F528" s="557" t="s">
        <v>1574</v>
      </c>
      <c r="G528" s="556" t="s">
        <v>179</v>
      </c>
      <c r="H528" s="553">
        <v>10</v>
      </c>
      <c r="I528" s="553">
        <v>52.13</v>
      </c>
      <c r="J528" s="553">
        <v>521.29999999999995</v>
      </c>
      <c r="K528" s="556" t="s">
        <v>785</v>
      </c>
      <c r="L528" s="556" t="s">
        <v>2127</v>
      </c>
      <c r="M528" s="557" t="s">
        <v>1574</v>
      </c>
      <c r="O528" s="545" t="str">
        <f t="shared" ref="O528:O530" si="36">+_xlfn.CONCAT(B528,"-",E528)</f>
        <v>B1/22/05-C</v>
      </c>
    </row>
    <row r="529" spans="1:18" ht="14.5">
      <c r="B529" s="556" t="s">
        <v>2121</v>
      </c>
      <c r="C529" s="556" t="s">
        <v>2034</v>
      </c>
      <c r="D529" s="556" t="s">
        <v>2124</v>
      </c>
      <c r="E529" s="556" t="s">
        <v>8</v>
      </c>
      <c r="F529" s="557" t="s">
        <v>1570</v>
      </c>
      <c r="G529" s="556" t="s">
        <v>179</v>
      </c>
      <c r="H529" s="553">
        <v>115</v>
      </c>
      <c r="I529" s="553">
        <v>87</v>
      </c>
      <c r="J529" s="554">
        <v>10005</v>
      </c>
      <c r="K529" s="556" t="s">
        <v>785</v>
      </c>
      <c r="L529" s="556" t="s">
        <v>2128</v>
      </c>
      <c r="M529" s="557" t="s">
        <v>1570</v>
      </c>
      <c r="O529" s="545" t="str">
        <f t="shared" si="36"/>
        <v>B1/22/05-D</v>
      </c>
      <c r="P529" s="546"/>
      <c r="Q529" s="546"/>
      <c r="R529" s="546"/>
    </row>
    <row r="530" spans="1:18">
      <c r="B530" s="556" t="s">
        <v>2121</v>
      </c>
      <c r="C530" s="556" t="s">
        <v>2034</v>
      </c>
      <c r="D530" s="556" t="s">
        <v>2124</v>
      </c>
      <c r="E530" s="556" t="s">
        <v>10</v>
      </c>
      <c r="F530" s="557" t="s">
        <v>1571</v>
      </c>
      <c r="G530" s="556" t="s">
        <v>179</v>
      </c>
      <c r="H530" s="553">
        <v>205</v>
      </c>
      <c r="I530" s="553">
        <v>137.5</v>
      </c>
      <c r="J530" s="554">
        <v>28187.5</v>
      </c>
      <c r="K530" s="556" t="s">
        <v>785</v>
      </c>
      <c r="L530" s="556" t="s">
        <v>2129</v>
      </c>
      <c r="M530" s="557" t="s">
        <v>1571</v>
      </c>
      <c r="O530" s="545" t="str">
        <f t="shared" si="36"/>
        <v>B1/22/05-E</v>
      </c>
    </row>
    <row r="532" spans="1:18" ht="43.5">
      <c r="A532" s="551">
        <v>4</v>
      </c>
      <c r="B532" s="555" t="s">
        <v>2121</v>
      </c>
      <c r="C532" s="555" t="s">
        <v>36</v>
      </c>
      <c r="D532" s="555" t="s">
        <v>36</v>
      </c>
      <c r="E532" s="555" t="s">
        <v>36</v>
      </c>
      <c r="F532" s="551" t="s">
        <v>1373</v>
      </c>
      <c r="G532" s="555" t="s">
        <v>36</v>
      </c>
      <c r="H532" s="551"/>
      <c r="I532" s="551"/>
      <c r="J532" s="552">
        <v>212141.7</v>
      </c>
      <c r="K532" s="555"/>
      <c r="L532" s="555"/>
      <c r="M532" s="551"/>
      <c r="N532" s="551"/>
      <c r="O532" s="551"/>
    </row>
    <row r="533" spans="1:18">
      <c r="B533" s="556" t="s">
        <v>2121</v>
      </c>
      <c r="C533" s="556" t="s">
        <v>2034</v>
      </c>
      <c r="D533" s="556" t="s">
        <v>2124</v>
      </c>
      <c r="E533" s="556" t="s">
        <v>11</v>
      </c>
      <c r="F533" s="557" t="s">
        <v>1582</v>
      </c>
      <c r="G533" s="556" t="s">
        <v>179</v>
      </c>
      <c r="H533" s="553">
        <v>160</v>
      </c>
      <c r="I533" s="553">
        <v>778.5</v>
      </c>
      <c r="J533" s="554">
        <v>124560</v>
      </c>
      <c r="K533" s="556" t="s">
        <v>785</v>
      </c>
      <c r="L533" s="556" t="s">
        <v>2130</v>
      </c>
      <c r="M533" s="557" t="s">
        <v>1582</v>
      </c>
      <c r="O533" s="545" t="str">
        <f t="shared" ref="O533:O534" si="37">+_xlfn.CONCAT(B533,"-",E533)</f>
        <v>B1/22/05-F</v>
      </c>
    </row>
    <row r="534" spans="1:18" ht="14.5">
      <c r="B534" s="556" t="s">
        <v>2121</v>
      </c>
      <c r="C534" s="556" t="s">
        <v>2034</v>
      </c>
      <c r="D534" s="556" t="s">
        <v>2124</v>
      </c>
      <c r="E534" s="556" t="s">
        <v>27</v>
      </c>
      <c r="F534" s="557" t="s">
        <v>1588</v>
      </c>
      <c r="G534" s="556" t="s">
        <v>179</v>
      </c>
      <c r="H534" s="553">
        <v>90</v>
      </c>
      <c r="I534" s="553">
        <v>973.13</v>
      </c>
      <c r="J534" s="554">
        <v>87581.7</v>
      </c>
      <c r="K534" s="556" t="s">
        <v>785</v>
      </c>
      <c r="L534" s="556" t="s">
        <v>2131</v>
      </c>
      <c r="M534" s="557" t="s">
        <v>1588</v>
      </c>
      <c r="O534" s="545" t="str">
        <f t="shared" si="37"/>
        <v>B1/22/05-G</v>
      </c>
      <c r="P534" s="546"/>
      <c r="Q534" s="546"/>
      <c r="R534" s="546"/>
    </row>
    <row r="537" spans="1:18" ht="58">
      <c r="A537" s="551">
        <v>4</v>
      </c>
      <c r="B537" s="555" t="s">
        <v>2132</v>
      </c>
      <c r="C537" s="555" t="s">
        <v>36</v>
      </c>
      <c r="D537" s="555" t="s">
        <v>36</v>
      </c>
      <c r="E537" s="555" t="s">
        <v>36</v>
      </c>
      <c r="F537" s="551" t="s">
        <v>1374</v>
      </c>
      <c r="G537" s="555" t="s">
        <v>36</v>
      </c>
      <c r="H537" s="551"/>
      <c r="I537" s="551"/>
      <c r="J537" s="552">
        <v>27065.200000000001</v>
      </c>
      <c r="K537" s="555"/>
      <c r="L537" s="555"/>
      <c r="M537" s="551"/>
      <c r="N537" s="551"/>
      <c r="O537" s="551"/>
      <c r="P537" s="546"/>
      <c r="Q537" s="546"/>
      <c r="R537" s="546"/>
    </row>
    <row r="538" spans="1:18">
      <c r="B538" s="556" t="s">
        <v>2132</v>
      </c>
      <c r="C538" s="556" t="s">
        <v>2034</v>
      </c>
      <c r="D538" s="556" t="s">
        <v>2124</v>
      </c>
      <c r="E538" s="556" t="s">
        <v>5</v>
      </c>
      <c r="F538" s="557" t="s">
        <v>1583</v>
      </c>
      <c r="G538" s="556" t="s">
        <v>179</v>
      </c>
      <c r="H538" s="553">
        <v>40</v>
      </c>
      <c r="I538" s="553">
        <v>676.63</v>
      </c>
      <c r="J538" s="554">
        <v>27065.200000000001</v>
      </c>
      <c r="K538" s="556" t="s">
        <v>785</v>
      </c>
      <c r="L538" s="556" t="s">
        <v>2133</v>
      </c>
      <c r="M538" s="557" t="s">
        <v>1583</v>
      </c>
      <c r="O538" s="545" t="str">
        <f>+_xlfn.CONCAT(B538,"-",E538)</f>
        <v>B1/22/06-A</v>
      </c>
    </row>
    <row r="540" spans="1:18" ht="43.5">
      <c r="A540" s="551">
        <v>4</v>
      </c>
      <c r="B540" s="555" t="s">
        <v>2132</v>
      </c>
      <c r="C540" s="555" t="s">
        <v>36</v>
      </c>
      <c r="D540" s="555" t="s">
        <v>36</v>
      </c>
      <c r="E540" s="555" t="s">
        <v>36</v>
      </c>
      <c r="F540" s="551" t="s">
        <v>1375</v>
      </c>
      <c r="G540" s="555" t="s">
        <v>36</v>
      </c>
      <c r="H540" s="551"/>
      <c r="I540" s="551"/>
      <c r="J540" s="551">
        <v>781.95</v>
      </c>
      <c r="K540" s="555"/>
      <c r="L540" s="555"/>
      <c r="M540" s="551"/>
      <c r="N540" s="551"/>
      <c r="O540" s="551"/>
      <c r="P540" s="546"/>
      <c r="Q540" s="546"/>
      <c r="R540" s="546"/>
    </row>
    <row r="541" spans="1:18" ht="14.5">
      <c r="B541" s="556" t="s">
        <v>2132</v>
      </c>
      <c r="C541" s="556" t="s">
        <v>2034</v>
      </c>
      <c r="D541" s="556" t="s">
        <v>2124</v>
      </c>
      <c r="E541" s="556" t="s">
        <v>6</v>
      </c>
      <c r="F541" s="557" t="s">
        <v>1574</v>
      </c>
      <c r="G541" s="556" t="s">
        <v>179</v>
      </c>
      <c r="H541" s="553">
        <v>15</v>
      </c>
      <c r="I541" s="553">
        <v>52.13</v>
      </c>
      <c r="J541" s="553">
        <v>781.95</v>
      </c>
      <c r="K541" s="556" t="s">
        <v>785</v>
      </c>
      <c r="L541" s="556" t="s">
        <v>2134</v>
      </c>
      <c r="M541" s="557" t="s">
        <v>1574</v>
      </c>
      <c r="O541" s="545" t="str">
        <f>+_xlfn.CONCAT(B541,"-",E541)</f>
        <v>B1/22/06-B</v>
      </c>
      <c r="P541" s="546"/>
      <c r="Q541" s="546"/>
      <c r="R541" s="546"/>
    </row>
    <row r="543" spans="1:18" ht="14.5">
      <c r="A543" s="551">
        <v>3</v>
      </c>
      <c r="B543" s="555" t="s">
        <v>2132</v>
      </c>
      <c r="C543" s="555" t="s">
        <v>36</v>
      </c>
      <c r="D543" s="555" t="s">
        <v>36</v>
      </c>
      <c r="E543" s="555" t="s">
        <v>36</v>
      </c>
      <c r="F543" s="551" t="s">
        <v>1376</v>
      </c>
      <c r="G543" s="555" t="s">
        <v>36</v>
      </c>
      <c r="H543" s="551"/>
      <c r="I543" s="551"/>
      <c r="J543" s="552">
        <v>132949.45000000001</v>
      </c>
      <c r="K543" s="555"/>
      <c r="L543" s="555"/>
      <c r="M543" s="551"/>
      <c r="N543" s="551"/>
      <c r="O543" s="551"/>
    </row>
    <row r="544" spans="1:18" ht="14.5">
      <c r="A544" s="551">
        <v>4</v>
      </c>
      <c r="B544" s="555" t="s">
        <v>2132</v>
      </c>
      <c r="C544" s="555" t="s">
        <v>36</v>
      </c>
      <c r="D544" s="555" t="s">
        <v>36</v>
      </c>
      <c r="E544" s="555" t="s">
        <v>36</v>
      </c>
      <c r="F544" s="551" t="s">
        <v>1377</v>
      </c>
      <c r="G544" s="555" t="s">
        <v>36</v>
      </c>
      <c r="H544" s="551"/>
      <c r="I544" s="551"/>
      <c r="J544" s="552">
        <v>11423.2</v>
      </c>
      <c r="K544" s="555"/>
      <c r="L544" s="555"/>
      <c r="M544" s="551"/>
      <c r="N544" s="551"/>
      <c r="O544" s="551"/>
    </row>
    <row r="545" spans="1:18">
      <c r="B545" s="556" t="s">
        <v>2132</v>
      </c>
      <c r="C545" s="556" t="s">
        <v>2034</v>
      </c>
      <c r="D545" s="556" t="s">
        <v>2124</v>
      </c>
      <c r="E545" s="556" t="s">
        <v>7</v>
      </c>
      <c r="F545" s="557" t="s">
        <v>1378</v>
      </c>
      <c r="G545" s="556" t="s">
        <v>289</v>
      </c>
      <c r="H545" s="553">
        <v>15</v>
      </c>
      <c r="I545" s="553">
        <v>471.88</v>
      </c>
      <c r="J545" s="554">
        <v>7078.2</v>
      </c>
      <c r="K545" s="556" t="s">
        <v>785</v>
      </c>
      <c r="L545" s="556" t="s">
        <v>2135</v>
      </c>
      <c r="M545" s="557" t="s">
        <v>1378</v>
      </c>
      <c r="O545" s="545" t="str">
        <f t="shared" ref="O545:O547" si="38">+_xlfn.CONCAT(B545,"-",E545)</f>
        <v>B1/22/06-C</v>
      </c>
    </row>
    <row r="546" spans="1:18" ht="14.5">
      <c r="B546" s="556" t="s">
        <v>2132</v>
      </c>
      <c r="C546" s="556" t="s">
        <v>2034</v>
      </c>
      <c r="D546" s="556" t="s">
        <v>2124</v>
      </c>
      <c r="E546" s="556" t="s">
        <v>8</v>
      </c>
      <c r="F546" s="557" t="s">
        <v>1380</v>
      </c>
      <c r="G546" s="556" t="s">
        <v>289</v>
      </c>
      <c r="H546" s="553">
        <v>10</v>
      </c>
      <c r="I546" s="553">
        <v>217.25</v>
      </c>
      <c r="J546" s="554">
        <v>2172.5</v>
      </c>
      <c r="K546" s="556" t="s">
        <v>785</v>
      </c>
      <c r="L546" s="556" t="s">
        <v>2136</v>
      </c>
      <c r="M546" s="557" t="s">
        <v>1380</v>
      </c>
      <c r="O546" s="545" t="str">
        <f t="shared" si="38"/>
        <v>B1/22/06-D</v>
      </c>
      <c r="P546" s="546"/>
      <c r="Q546" s="546"/>
      <c r="R546" s="546"/>
    </row>
    <row r="547" spans="1:18">
      <c r="B547" s="556" t="s">
        <v>2132</v>
      </c>
      <c r="C547" s="556" t="s">
        <v>2034</v>
      </c>
      <c r="D547" s="556" t="s">
        <v>2124</v>
      </c>
      <c r="E547" s="556" t="s">
        <v>10</v>
      </c>
      <c r="F547" s="557" t="s">
        <v>1382</v>
      </c>
      <c r="G547" s="556" t="s">
        <v>289</v>
      </c>
      <c r="H547" s="553">
        <v>10</v>
      </c>
      <c r="I547" s="553">
        <v>217.25</v>
      </c>
      <c r="J547" s="554">
        <v>2172.5</v>
      </c>
      <c r="K547" s="556" t="s">
        <v>785</v>
      </c>
      <c r="L547" s="556" t="s">
        <v>2137</v>
      </c>
      <c r="M547" s="557" t="s">
        <v>1382</v>
      </c>
      <c r="O547" s="545" t="str">
        <f t="shared" si="38"/>
        <v>B1/22/06-E</v>
      </c>
    </row>
    <row r="549" spans="1:18" ht="14.5">
      <c r="A549" s="551">
        <v>4</v>
      </c>
      <c r="B549" s="555" t="s">
        <v>2132</v>
      </c>
      <c r="C549" s="555" t="s">
        <v>36</v>
      </c>
      <c r="D549" s="555" t="s">
        <v>36</v>
      </c>
      <c r="E549" s="555" t="s">
        <v>36</v>
      </c>
      <c r="F549" s="551" t="s">
        <v>1383</v>
      </c>
      <c r="G549" s="555" t="s">
        <v>36</v>
      </c>
      <c r="H549" s="551"/>
      <c r="I549" s="551"/>
      <c r="J549" s="552">
        <v>10962.5</v>
      </c>
      <c r="K549" s="555"/>
      <c r="L549" s="555"/>
      <c r="M549" s="551"/>
      <c r="N549" s="551"/>
      <c r="O549" s="551"/>
    </row>
    <row r="550" spans="1:18">
      <c r="B550" s="556" t="s">
        <v>2132</v>
      </c>
      <c r="C550" s="556" t="s">
        <v>2034</v>
      </c>
      <c r="D550" s="556" t="s">
        <v>2124</v>
      </c>
      <c r="E550" s="556" t="s">
        <v>11</v>
      </c>
      <c r="F550" s="557" t="s">
        <v>1384</v>
      </c>
      <c r="G550" s="556" t="s">
        <v>289</v>
      </c>
      <c r="H550" s="553">
        <v>10</v>
      </c>
      <c r="I550" s="553">
        <v>756.25</v>
      </c>
      <c r="J550" s="554">
        <v>7562.5</v>
      </c>
      <c r="K550" s="556" t="s">
        <v>785</v>
      </c>
      <c r="L550" s="556" t="s">
        <v>2138</v>
      </c>
      <c r="M550" s="557" t="s">
        <v>1384</v>
      </c>
      <c r="O550" s="545" t="str">
        <f t="shared" ref="O550:O552" si="39">+_xlfn.CONCAT(B550,"-",E550)</f>
        <v>B1/22/06-F</v>
      </c>
    </row>
    <row r="551" spans="1:18" ht="14.5">
      <c r="B551" s="556" t="s">
        <v>2132</v>
      </c>
      <c r="C551" s="556" t="s">
        <v>2034</v>
      </c>
      <c r="D551" s="556" t="s">
        <v>2124</v>
      </c>
      <c r="E551" s="556" t="s">
        <v>27</v>
      </c>
      <c r="F551" s="557" t="s">
        <v>1385</v>
      </c>
      <c r="G551" s="556" t="s">
        <v>289</v>
      </c>
      <c r="H551" s="553">
        <v>3</v>
      </c>
      <c r="I551" s="553">
        <v>881.25</v>
      </c>
      <c r="J551" s="554">
        <v>2643.75</v>
      </c>
      <c r="K551" s="556" t="s">
        <v>785</v>
      </c>
      <c r="L551" s="556" t="s">
        <v>2139</v>
      </c>
      <c r="M551" s="557" t="s">
        <v>1385</v>
      </c>
      <c r="O551" s="545" t="str">
        <f t="shared" si="39"/>
        <v>B1/22/06-G</v>
      </c>
      <c r="P551" s="546"/>
      <c r="Q551" s="546"/>
      <c r="R551" s="546"/>
    </row>
    <row r="552" spans="1:18">
      <c r="B552" s="556" t="s">
        <v>2132</v>
      </c>
      <c r="C552" s="556" t="s">
        <v>2034</v>
      </c>
      <c r="D552" s="556" t="s">
        <v>2124</v>
      </c>
      <c r="E552" s="556" t="s">
        <v>28</v>
      </c>
      <c r="F552" s="557" t="s">
        <v>1386</v>
      </c>
      <c r="G552" s="556" t="s">
        <v>289</v>
      </c>
      <c r="H552" s="553">
        <v>1</v>
      </c>
      <c r="I552" s="553">
        <v>756.25</v>
      </c>
      <c r="J552" s="553">
        <v>756.25</v>
      </c>
      <c r="K552" s="556" t="s">
        <v>785</v>
      </c>
      <c r="L552" s="556" t="s">
        <v>2140</v>
      </c>
      <c r="M552" s="557" t="s">
        <v>1386</v>
      </c>
      <c r="O552" s="545" t="str">
        <f t="shared" si="39"/>
        <v>B1/22/06-H</v>
      </c>
    </row>
    <row r="554" spans="1:18" ht="14.5">
      <c r="A554" s="551">
        <v>4</v>
      </c>
      <c r="B554" s="555" t="s">
        <v>2132</v>
      </c>
      <c r="C554" s="555" t="s">
        <v>36</v>
      </c>
      <c r="D554" s="555" t="s">
        <v>36</v>
      </c>
      <c r="E554" s="555" t="s">
        <v>36</v>
      </c>
      <c r="F554" s="551" t="s">
        <v>1387</v>
      </c>
      <c r="G554" s="555" t="s">
        <v>36</v>
      </c>
      <c r="H554" s="551"/>
      <c r="I554" s="551"/>
      <c r="J554" s="552">
        <v>5006.25</v>
      </c>
      <c r="K554" s="555"/>
      <c r="L554" s="555"/>
      <c r="M554" s="551"/>
      <c r="N554" s="551"/>
      <c r="O554" s="551"/>
      <c r="P554" s="546"/>
      <c r="Q554" s="546"/>
      <c r="R554" s="546"/>
    </row>
    <row r="555" spans="1:18">
      <c r="B555" s="556" t="s">
        <v>2132</v>
      </c>
      <c r="C555" s="556" t="s">
        <v>2034</v>
      </c>
      <c r="D555" s="556" t="s">
        <v>2124</v>
      </c>
      <c r="E555" s="556" t="s">
        <v>33</v>
      </c>
      <c r="F555" s="557" t="s">
        <v>2141</v>
      </c>
      <c r="G555" s="556" t="s">
        <v>289</v>
      </c>
      <c r="H555" s="553">
        <v>1</v>
      </c>
      <c r="I555" s="554">
        <v>5006.25</v>
      </c>
      <c r="J555" s="554">
        <v>5006.25</v>
      </c>
      <c r="K555" s="556" t="s">
        <v>785</v>
      </c>
      <c r="L555" s="556" t="s">
        <v>2142</v>
      </c>
      <c r="M555" s="557" t="s">
        <v>2141</v>
      </c>
      <c r="O555" s="545" t="str">
        <f>+_xlfn.CONCAT(B555,"-",E555)</f>
        <v>B1/22/06-J</v>
      </c>
    </row>
    <row r="557" spans="1:18" ht="14.5">
      <c r="A557" s="551">
        <v>4</v>
      </c>
      <c r="B557" s="555" t="s">
        <v>2132</v>
      </c>
      <c r="C557" s="555" t="s">
        <v>36</v>
      </c>
      <c r="D557" s="555" t="s">
        <v>36</v>
      </c>
      <c r="E557" s="555" t="s">
        <v>36</v>
      </c>
      <c r="F557" s="551" t="s">
        <v>1389</v>
      </c>
      <c r="G557" s="555" t="s">
        <v>36</v>
      </c>
      <c r="H557" s="551"/>
      <c r="I557" s="551"/>
      <c r="J557" s="552">
        <v>105557.5</v>
      </c>
      <c r="K557" s="555"/>
      <c r="L557" s="555"/>
      <c r="M557" s="551"/>
      <c r="N557" s="551"/>
      <c r="O557" s="551"/>
    </row>
    <row r="558" spans="1:18">
      <c r="B558" s="556" t="s">
        <v>2132</v>
      </c>
      <c r="C558" s="556" t="s">
        <v>2034</v>
      </c>
      <c r="D558" s="556" t="s">
        <v>2124</v>
      </c>
      <c r="E558" s="556" t="s">
        <v>34</v>
      </c>
      <c r="F558" s="557" t="s">
        <v>2143</v>
      </c>
      <c r="G558" s="556" t="s">
        <v>289</v>
      </c>
      <c r="H558" s="553">
        <v>1</v>
      </c>
      <c r="I558" s="554">
        <v>11262.5</v>
      </c>
      <c r="J558" s="554">
        <v>11262.5</v>
      </c>
      <c r="K558" s="556" t="s">
        <v>785</v>
      </c>
      <c r="L558" s="556" t="s">
        <v>2144</v>
      </c>
      <c r="M558" s="557" t="s">
        <v>2143</v>
      </c>
      <c r="O558" s="545" t="str">
        <f t="shared" ref="O558:O559" si="40">+_xlfn.CONCAT(B558,"-",E558)</f>
        <v>B1/22/06-K</v>
      </c>
    </row>
    <row r="559" spans="1:18">
      <c r="B559" s="556" t="s">
        <v>2132</v>
      </c>
      <c r="C559" s="556" t="s">
        <v>2034</v>
      </c>
      <c r="D559" s="556" t="s">
        <v>2124</v>
      </c>
      <c r="E559" s="556" t="s">
        <v>39</v>
      </c>
      <c r="F559" s="557" t="s">
        <v>1395</v>
      </c>
      <c r="G559" s="556" t="s">
        <v>289</v>
      </c>
      <c r="H559" s="553">
        <v>4</v>
      </c>
      <c r="I559" s="554">
        <v>1381.25</v>
      </c>
      <c r="J559" s="554">
        <v>5525</v>
      </c>
      <c r="K559" s="556" t="s">
        <v>785</v>
      </c>
      <c r="L559" s="556" t="s">
        <v>2145</v>
      </c>
      <c r="M559" s="557" t="s">
        <v>1395</v>
      </c>
      <c r="O559" s="545" t="str">
        <f t="shared" si="40"/>
        <v>B1/22/06-L</v>
      </c>
    </row>
    <row r="561" spans="1:18" ht="14.5">
      <c r="P561" s="546"/>
      <c r="Q561" s="546"/>
      <c r="R561" s="546"/>
    </row>
    <row r="562" spans="1:18" ht="14.5">
      <c r="B562" s="556" t="s">
        <v>2146</v>
      </c>
      <c r="C562" s="556" t="s">
        <v>2034</v>
      </c>
      <c r="D562" s="556" t="s">
        <v>2124</v>
      </c>
      <c r="E562" s="556" t="s">
        <v>5</v>
      </c>
      <c r="F562" s="557" t="s">
        <v>1396</v>
      </c>
      <c r="G562" s="556" t="s">
        <v>289</v>
      </c>
      <c r="H562" s="553">
        <v>6</v>
      </c>
      <c r="I562" s="554">
        <v>14795</v>
      </c>
      <c r="J562" s="554">
        <v>88770</v>
      </c>
      <c r="K562" s="556" t="s">
        <v>785</v>
      </c>
      <c r="L562" s="556" t="s">
        <v>2147</v>
      </c>
      <c r="M562" s="557" t="s">
        <v>1396</v>
      </c>
      <c r="O562" s="545" t="str">
        <f>+_xlfn.CONCAT(B562,"-",E562)</f>
        <v>B1/22/07-A</v>
      </c>
      <c r="P562" s="546"/>
      <c r="Q562" s="546"/>
      <c r="R562" s="546"/>
    </row>
    <row r="563" spans="1:18" ht="14.5">
      <c r="P563" s="546"/>
      <c r="Q563" s="546"/>
      <c r="R563" s="546"/>
    </row>
    <row r="564" spans="1:18" ht="29">
      <c r="A564" s="551">
        <v>3</v>
      </c>
      <c r="B564" s="555" t="s">
        <v>2146</v>
      </c>
      <c r="C564" s="555" t="s">
        <v>36</v>
      </c>
      <c r="D564" s="555" t="s">
        <v>36</v>
      </c>
      <c r="E564" s="555" t="s">
        <v>36</v>
      </c>
      <c r="F564" s="551" t="s">
        <v>1397</v>
      </c>
      <c r="G564" s="555" t="s">
        <v>36</v>
      </c>
      <c r="H564" s="551"/>
      <c r="I564" s="551"/>
      <c r="J564" s="552">
        <v>96200</v>
      </c>
      <c r="K564" s="555"/>
      <c r="L564" s="555"/>
      <c r="M564" s="551"/>
      <c r="N564" s="551"/>
      <c r="O564" s="551"/>
    </row>
    <row r="565" spans="1:18" ht="14.5">
      <c r="A565" s="551">
        <v>4</v>
      </c>
      <c r="B565" s="555" t="s">
        <v>2146</v>
      </c>
      <c r="C565" s="555" t="s">
        <v>36</v>
      </c>
      <c r="D565" s="555" t="s">
        <v>36</v>
      </c>
      <c r="E565" s="555" t="s">
        <v>36</v>
      </c>
      <c r="F565" s="551" t="s">
        <v>1398</v>
      </c>
      <c r="G565" s="555" t="s">
        <v>36</v>
      </c>
      <c r="H565" s="551"/>
      <c r="I565" s="551"/>
      <c r="J565" s="552">
        <v>96200</v>
      </c>
      <c r="K565" s="555"/>
      <c r="L565" s="555"/>
      <c r="M565" s="551"/>
      <c r="N565" s="551"/>
      <c r="O565" s="551"/>
    </row>
    <row r="566" spans="1:18" ht="14.5">
      <c r="A566" s="551">
        <v>5</v>
      </c>
      <c r="B566" s="555" t="s">
        <v>2146</v>
      </c>
      <c r="C566" s="555" t="s">
        <v>36</v>
      </c>
      <c r="D566" s="555" t="s">
        <v>36</v>
      </c>
      <c r="E566" s="555" t="s">
        <v>36</v>
      </c>
      <c r="F566" s="551" t="s">
        <v>1399</v>
      </c>
      <c r="G566" s="555" t="s">
        <v>36</v>
      </c>
      <c r="H566" s="551"/>
      <c r="I566" s="551"/>
      <c r="J566" s="552">
        <v>5656.25</v>
      </c>
      <c r="K566" s="555"/>
      <c r="L566" s="555"/>
      <c r="M566" s="551"/>
      <c r="N566" s="551"/>
      <c r="O566" s="551"/>
      <c r="P566" s="546"/>
      <c r="Q566" s="546"/>
      <c r="R566" s="546"/>
    </row>
    <row r="567" spans="1:18">
      <c r="B567" s="556" t="s">
        <v>2146</v>
      </c>
      <c r="C567" s="556" t="s">
        <v>2034</v>
      </c>
      <c r="D567" s="556" t="s">
        <v>2148</v>
      </c>
      <c r="E567" s="556" t="s">
        <v>6</v>
      </c>
      <c r="F567" s="557" t="s">
        <v>1584</v>
      </c>
      <c r="G567" s="556" t="s">
        <v>289</v>
      </c>
      <c r="H567" s="553">
        <v>5</v>
      </c>
      <c r="I567" s="554">
        <v>1131.25</v>
      </c>
      <c r="J567" s="554">
        <v>5656.25</v>
      </c>
      <c r="K567" s="556" t="s">
        <v>785</v>
      </c>
      <c r="L567" s="556" t="s">
        <v>2149</v>
      </c>
      <c r="M567" s="557" t="s">
        <v>1584</v>
      </c>
      <c r="O567" s="545" t="str">
        <f>+_xlfn.CONCAT(B567,"-",E567)</f>
        <v>B1/22/07-B</v>
      </c>
    </row>
    <row r="569" spans="1:18" ht="14.5">
      <c r="A569" s="551">
        <v>5</v>
      </c>
      <c r="B569" s="555" t="s">
        <v>2146</v>
      </c>
      <c r="C569" s="555" t="s">
        <v>36</v>
      </c>
      <c r="D569" s="555" t="s">
        <v>36</v>
      </c>
      <c r="E569" s="555" t="s">
        <v>36</v>
      </c>
      <c r="F569" s="551" t="s">
        <v>1401</v>
      </c>
      <c r="G569" s="555" t="s">
        <v>36</v>
      </c>
      <c r="H569" s="551"/>
      <c r="I569" s="551"/>
      <c r="J569" s="552">
        <v>16568.75</v>
      </c>
      <c r="K569" s="555"/>
      <c r="L569" s="555"/>
      <c r="M569" s="551"/>
      <c r="N569" s="551"/>
      <c r="O569" s="551"/>
      <c r="P569" s="546"/>
      <c r="Q569" s="546"/>
      <c r="R569" s="546"/>
    </row>
    <row r="570" spans="1:18">
      <c r="B570" s="556" t="s">
        <v>2146</v>
      </c>
      <c r="C570" s="556" t="s">
        <v>2034</v>
      </c>
      <c r="D570" s="556" t="s">
        <v>2148</v>
      </c>
      <c r="E570" s="556" t="s">
        <v>7</v>
      </c>
      <c r="F570" s="557" t="s">
        <v>1586</v>
      </c>
      <c r="G570" s="556" t="s">
        <v>289</v>
      </c>
      <c r="H570" s="553">
        <v>11</v>
      </c>
      <c r="I570" s="554">
        <v>1506.25</v>
      </c>
      <c r="J570" s="554">
        <v>16568.75</v>
      </c>
      <c r="K570" s="556" t="s">
        <v>785</v>
      </c>
      <c r="L570" s="556" t="s">
        <v>2150</v>
      </c>
      <c r="M570" s="557" t="s">
        <v>1586</v>
      </c>
      <c r="O570" s="545" t="str">
        <f>+_xlfn.CONCAT(B570,"-",E570)</f>
        <v>B1/22/07-C</v>
      </c>
    </row>
    <row r="572" spans="1:18" ht="14.5">
      <c r="A572" s="551">
        <v>5</v>
      </c>
      <c r="B572" s="555" t="s">
        <v>2146</v>
      </c>
      <c r="C572" s="555" t="s">
        <v>36</v>
      </c>
      <c r="D572" s="555" t="s">
        <v>36</v>
      </c>
      <c r="E572" s="555" t="s">
        <v>36</v>
      </c>
      <c r="F572" s="551" t="s">
        <v>2151</v>
      </c>
      <c r="G572" s="555" t="s">
        <v>36</v>
      </c>
      <c r="H572" s="551"/>
      <c r="I572" s="551"/>
      <c r="J572" s="552">
        <v>73975</v>
      </c>
      <c r="K572" s="555"/>
      <c r="L572" s="555"/>
      <c r="M572" s="551"/>
      <c r="N572" s="551"/>
      <c r="O572" s="551"/>
      <c r="P572" s="546"/>
      <c r="Q572" s="546"/>
      <c r="R572" s="546"/>
    </row>
    <row r="573" spans="1:18" ht="14.5">
      <c r="B573" s="556" t="s">
        <v>2146</v>
      </c>
      <c r="C573" s="556" t="s">
        <v>2034</v>
      </c>
      <c r="D573" s="556" t="s">
        <v>2148</v>
      </c>
      <c r="E573" s="556" t="s">
        <v>8</v>
      </c>
      <c r="F573" s="557" t="s">
        <v>2152</v>
      </c>
      <c r="G573" s="556" t="s">
        <v>289</v>
      </c>
      <c r="H573" s="553">
        <v>5</v>
      </c>
      <c r="I573" s="554">
        <v>14795</v>
      </c>
      <c r="J573" s="554">
        <v>73975</v>
      </c>
      <c r="K573" s="556" t="s">
        <v>785</v>
      </c>
      <c r="L573" s="556" t="s">
        <v>2153</v>
      </c>
      <c r="M573" s="557" t="s">
        <v>2152</v>
      </c>
      <c r="O573" s="545" t="str">
        <f>+_xlfn.CONCAT(B573,"-",E573)</f>
        <v>B1/22/07-D</v>
      </c>
      <c r="P573" s="546"/>
      <c r="Q573" s="546"/>
      <c r="R573" s="546"/>
    </row>
    <row r="575" spans="1:18" ht="14.5">
      <c r="A575" s="551">
        <v>3</v>
      </c>
      <c r="B575" s="555" t="s">
        <v>2146</v>
      </c>
      <c r="C575" s="555" t="s">
        <v>36</v>
      </c>
      <c r="D575" s="555" t="s">
        <v>36</v>
      </c>
      <c r="E575" s="555" t="s">
        <v>36</v>
      </c>
      <c r="F575" s="551" t="s">
        <v>1404</v>
      </c>
      <c r="G575" s="555" t="s">
        <v>36</v>
      </c>
      <c r="H575" s="551"/>
      <c r="I575" s="551"/>
      <c r="J575" s="552">
        <v>12537.5</v>
      </c>
      <c r="K575" s="555"/>
      <c r="L575" s="555"/>
      <c r="M575" s="551"/>
      <c r="N575" s="551"/>
      <c r="O575" s="551"/>
    </row>
    <row r="576" spans="1:18" ht="87">
      <c r="A576" s="551">
        <v>4</v>
      </c>
      <c r="B576" s="555" t="s">
        <v>2146</v>
      </c>
      <c r="C576" s="555" t="s">
        <v>36</v>
      </c>
      <c r="D576" s="555" t="s">
        <v>36</v>
      </c>
      <c r="E576" s="555" t="s">
        <v>36</v>
      </c>
      <c r="F576" s="551" t="s">
        <v>2154</v>
      </c>
      <c r="G576" s="555" t="s">
        <v>36</v>
      </c>
      <c r="H576" s="551"/>
      <c r="I576" s="551"/>
      <c r="J576" s="552">
        <v>12537.5</v>
      </c>
      <c r="K576" s="555"/>
      <c r="L576" s="555"/>
      <c r="M576" s="551"/>
      <c r="N576" s="551"/>
      <c r="O576" s="551"/>
      <c r="P576" s="546"/>
      <c r="Q576" s="546"/>
      <c r="R576" s="546"/>
    </row>
    <row r="577" spans="1:18" ht="14.5">
      <c r="B577" s="556" t="s">
        <v>2146</v>
      </c>
      <c r="C577" s="556" t="s">
        <v>2034</v>
      </c>
      <c r="D577" s="556" t="s">
        <v>2124</v>
      </c>
      <c r="E577" s="556" t="s">
        <v>10</v>
      </c>
      <c r="F577" s="557" t="s">
        <v>2155</v>
      </c>
      <c r="G577" s="556" t="s">
        <v>627</v>
      </c>
      <c r="H577" s="553">
        <v>1</v>
      </c>
      <c r="I577" s="554">
        <v>12537.5</v>
      </c>
      <c r="J577" s="554">
        <v>12537.5</v>
      </c>
      <c r="K577" s="556" t="s">
        <v>785</v>
      </c>
      <c r="L577" s="556" t="s">
        <v>2156</v>
      </c>
      <c r="M577" s="557" t="s">
        <v>2155</v>
      </c>
      <c r="O577" s="545" t="str">
        <f>+_xlfn.CONCAT(B577,"-",E577)</f>
        <v>B1/22/07-E</v>
      </c>
      <c r="P577" s="546"/>
      <c r="Q577" s="546"/>
      <c r="R577" s="546"/>
    </row>
    <row r="579" spans="1:18" ht="14.5">
      <c r="A579" s="551">
        <v>3</v>
      </c>
      <c r="B579" s="555" t="s">
        <v>2146</v>
      </c>
      <c r="C579" s="555" t="s">
        <v>36</v>
      </c>
      <c r="D579" s="555" t="s">
        <v>36</v>
      </c>
      <c r="E579" s="555" t="s">
        <v>36</v>
      </c>
      <c r="F579" s="551" t="s">
        <v>1407</v>
      </c>
      <c r="G579" s="555" t="s">
        <v>36</v>
      </c>
      <c r="H579" s="551"/>
      <c r="I579" s="551"/>
      <c r="J579" s="552">
        <v>132484.39000000001</v>
      </c>
      <c r="K579" s="555"/>
      <c r="L579" s="555"/>
      <c r="M579" s="551"/>
      <c r="N579" s="551"/>
      <c r="O579" s="551"/>
    </row>
    <row r="580" spans="1:18" ht="87">
      <c r="A580" s="551">
        <v>4</v>
      </c>
      <c r="B580" s="555" t="s">
        <v>2146</v>
      </c>
      <c r="C580" s="555" t="s">
        <v>36</v>
      </c>
      <c r="D580" s="555" t="s">
        <v>36</v>
      </c>
      <c r="E580" s="555" t="s">
        <v>36</v>
      </c>
      <c r="F580" s="551" t="s">
        <v>1408</v>
      </c>
      <c r="G580" s="555" t="s">
        <v>36</v>
      </c>
      <c r="H580" s="551"/>
      <c r="I580" s="551"/>
      <c r="J580" s="552">
        <v>46300</v>
      </c>
      <c r="K580" s="555"/>
      <c r="L580" s="555"/>
      <c r="M580" s="551"/>
      <c r="N580" s="551"/>
      <c r="O580" s="551"/>
    </row>
    <row r="581" spans="1:18" ht="14.5">
      <c r="B581" s="556" t="s">
        <v>2146</v>
      </c>
      <c r="C581" s="556" t="s">
        <v>2034</v>
      </c>
      <c r="D581" s="556" t="s">
        <v>2157</v>
      </c>
      <c r="E581" s="556" t="s">
        <v>11</v>
      </c>
      <c r="F581" s="557" t="s">
        <v>1409</v>
      </c>
      <c r="G581" s="556" t="s">
        <v>289</v>
      </c>
      <c r="H581" s="553">
        <v>1</v>
      </c>
      <c r="I581" s="554">
        <v>46300</v>
      </c>
      <c r="J581" s="554">
        <v>46300</v>
      </c>
      <c r="K581" s="556" t="s">
        <v>785</v>
      </c>
      <c r="L581" s="556" t="s">
        <v>2158</v>
      </c>
      <c r="M581" s="557" t="s">
        <v>1409</v>
      </c>
      <c r="O581" s="545" t="str">
        <f>+_xlfn.CONCAT(B581,"-",E581)</f>
        <v>B1/22/07-F</v>
      </c>
      <c r="P581" s="546"/>
      <c r="Q581" s="546"/>
      <c r="R581" s="546"/>
    </row>
    <row r="584" spans="1:18" ht="14.5">
      <c r="A584" s="551">
        <v>4</v>
      </c>
      <c r="B584" s="555" t="s">
        <v>2159</v>
      </c>
      <c r="C584" s="555" t="s">
        <v>36</v>
      </c>
      <c r="D584" s="555" t="s">
        <v>36</v>
      </c>
      <c r="E584" s="555" t="s">
        <v>36</v>
      </c>
      <c r="F584" s="551" t="s">
        <v>1410</v>
      </c>
      <c r="G584" s="555" t="s">
        <v>36</v>
      </c>
      <c r="H584" s="551"/>
      <c r="I584" s="551"/>
      <c r="J584" s="552">
        <v>32525</v>
      </c>
      <c r="K584" s="555"/>
      <c r="L584" s="555"/>
      <c r="M584" s="551"/>
      <c r="N584" s="551"/>
      <c r="O584" s="551"/>
      <c r="P584" s="546"/>
      <c r="Q584" s="546"/>
      <c r="R584" s="546"/>
    </row>
    <row r="585" spans="1:18">
      <c r="B585" s="556" t="s">
        <v>2159</v>
      </c>
      <c r="C585" s="556" t="s">
        <v>2034</v>
      </c>
      <c r="D585" s="556" t="s">
        <v>2157</v>
      </c>
      <c r="E585" s="556" t="s">
        <v>5</v>
      </c>
      <c r="F585" s="557" t="s">
        <v>1411</v>
      </c>
      <c r="G585" s="556" t="s">
        <v>289</v>
      </c>
      <c r="H585" s="553">
        <v>1</v>
      </c>
      <c r="I585" s="554">
        <v>32525</v>
      </c>
      <c r="J585" s="554">
        <v>32525</v>
      </c>
      <c r="K585" s="556" t="s">
        <v>785</v>
      </c>
      <c r="L585" s="556" t="s">
        <v>2160</v>
      </c>
      <c r="M585" s="557" t="s">
        <v>1411</v>
      </c>
      <c r="O585" s="545" t="str">
        <f>+_xlfn.CONCAT(B585,"-",E585)</f>
        <v>B1/22/08-A</v>
      </c>
    </row>
    <row r="587" spans="1:18" ht="29">
      <c r="A587" s="551">
        <v>4</v>
      </c>
      <c r="B587" s="555" t="s">
        <v>2159</v>
      </c>
      <c r="C587" s="555" t="s">
        <v>36</v>
      </c>
      <c r="D587" s="555" t="s">
        <v>36</v>
      </c>
      <c r="E587" s="555" t="s">
        <v>36</v>
      </c>
      <c r="F587" s="551" t="s">
        <v>1412</v>
      </c>
      <c r="G587" s="555" t="s">
        <v>36</v>
      </c>
      <c r="H587" s="551"/>
      <c r="I587" s="551"/>
      <c r="J587" s="552">
        <v>49425</v>
      </c>
      <c r="K587" s="555"/>
      <c r="L587" s="555"/>
      <c r="M587" s="551"/>
      <c r="N587" s="551"/>
      <c r="O587" s="551"/>
    </row>
    <row r="588" spans="1:18" ht="14.5">
      <c r="B588" s="556" t="s">
        <v>2159</v>
      </c>
      <c r="C588" s="556" t="s">
        <v>2034</v>
      </c>
      <c r="D588" s="556" t="s">
        <v>2157</v>
      </c>
      <c r="E588" s="556" t="s">
        <v>6</v>
      </c>
      <c r="F588" s="557" t="s">
        <v>1413</v>
      </c>
      <c r="G588" s="556" t="s">
        <v>289</v>
      </c>
      <c r="H588" s="553">
        <v>1</v>
      </c>
      <c r="I588" s="554">
        <v>16900</v>
      </c>
      <c r="J588" s="554">
        <v>16900</v>
      </c>
      <c r="K588" s="556" t="s">
        <v>785</v>
      </c>
      <c r="L588" s="556" t="s">
        <v>2161</v>
      </c>
      <c r="M588" s="557" t="s">
        <v>1413</v>
      </c>
      <c r="O588" s="545" t="str">
        <f t="shared" ref="O588:O589" si="41">+_xlfn.CONCAT(B588,"-",E588)</f>
        <v>B1/22/08-B</v>
      </c>
      <c r="P588" s="546"/>
      <c r="Q588" s="546"/>
      <c r="R588" s="546"/>
    </row>
    <row r="589" spans="1:18">
      <c r="B589" s="556" t="s">
        <v>2159</v>
      </c>
      <c r="C589" s="556" t="s">
        <v>2034</v>
      </c>
      <c r="D589" s="556" t="s">
        <v>2157</v>
      </c>
      <c r="E589" s="556" t="s">
        <v>7</v>
      </c>
      <c r="F589" s="557" t="s">
        <v>1414</v>
      </c>
      <c r="G589" s="556" t="s">
        <v>289</v>
      </c>
      <c r="H589" s="553">
        <v>1</v>
      </c>
      <c r="I589" s="554">
        <v>32525</v>
      </c>
      <c r="J589" s="554">
        <v>32525</v>
      </c>
      <c r="K589" s="556" t="s">
        <v>785</v>
      </c>
      <c r="L589" s="556" t="s">
        <v>2162</v>
      </c>
      <c r="M589" s="557" t="s">
        <v>1414</v>
      </c>
      <c r="O589" s="545" t="str">
        <f t="shared" si="41"/>
        <v>B1/22/08-C</v>
      </c>
    </row>
    <row r="591" spans="1:18" ht="29">
      <c r="A591" s="551">
        <v>4</v>
      </c>
      <c r="B591" s="555" t="s">
        <v>2159</v>
      </c>
      <c r="C591" s="555" t="s">
        <v>36</v>
      </c>
      <c r="D591" s="555" t="s">
        <v>36</v>
      </c>
      <c r="E591" s="555" t="s">
        <v>36</v>
      </c>
      <c r="F591" s="551" t="s">
        <v>1415</v>
      </c>
      <c r="G591" s="555" t="s">
        <v>36</v>
      </c>
      <c r="H591" s="551"/>
      <c r="I591" s="551"/>
      <c r="J591" s="552">
        <v>4234.3900000000003</v>
      </c>
      <c r="K591" s="555"/>
      <c r="L591" s="555"/>
      <c r="M591" s="551"/>
      <c r="N591" s="551"/>
      <c r="O591" s="551"/>
    </row>
    <row r="592" spans="1:18">
      <c r="B592" s="556" t="s">
        <v>2159</v>
      </c>
      <c r="C592" s="556" t="s">
        <v>2034</v>
      </c>
      <c r="D592" s="556" t="s">
        <v>2157</v>
      </c>
      <c r="E592" s="556" t="s">
        <v>8</v>
      </c>
      <c r="F592" s="557" t="s">
        <v>2163</v>
      </c>
      <c r="G592" s="556" t="s">
        <v>289</v>
      </c>
      <c r="H592" s="553">
        <v>2</v>
      </c>
      <c r="I592" s="553">
        <v>846.88</v>
      </c>
      <c r="J592" s="554">
        <v>1693.76</v>
      </c>
      <c r="K592" s="556" t="s">
        <v>785</v>
      </c>
      <c r="L592" s="556" t="s">
        <v>2164</v>
      </c>
      <c r="M592" s="557" t="s">
        <v>2163</v>
      </c>
      <c r="O592" s="545" t="str">
        <f t="shared" ref="O592:O594" si="42">+_xlfn.CONCAT(B592,"-",E592)</f>
        <v>B1/22/08-D</v>
      </c>
    </row>
    <row r="593" spans="1:18" ht="14.5">
      <c r="B593" s="556" t="s">
        <v>2159</v>
      </c>
      <c r="C593" s="556" t="s">
        <v>2034</v>
      </c>
      <c r="D593" s="556" t="s">
        <v>2157</v>
      </c>
      <c r="E593" s="556" t="s">
        <v>10</v>
      </c>
      <c r="F593" s="557" t="s">
        <v>2165</v>
      </c>
      <c r="G593" s="556" t="s">
        <v>289</v>
      </c>
      <c r="H593" s="553">
        <v>1</v>
      </c>
      <c r="I593" s="553">
        <v>721.88</v>
      </c>
      <c r="J593" s="553">
        <v>721.88</v>
      </c>
      <c r="K593" s="556" t="s">
        <v>785</v>
      </c>
      <c r="L593" s="556" t="s">
        <v>2166</v>
      </c>
      <c r="M593" s="557" t="s">
        <v>2165</v>
      </c>
      <c r="O593" s="545" t="str">
        <f t="shared" si="42"/>
        <v>B1/22/08-E</v>
      </c>
      <c r="P593" s="546"/>
      <c r="Q593" s="546"/>
      <c r="R593" s="546"/>
    </row>
    <row r="594" spans="1:18">
      <c r="B594" s="556" t="s">
        <v>2159</v>
      </c>
      <c r="C594" s="556" t="s">
        <v>2034</v>
      </c>
      <c r="D594" s="556" t="s">
        <v>2157</v>
      </c>
      <c r="E594" s="556" t="s">
        <v>11</v>
      </c>
      <c r="F594" s="557" t="s">
        <v>2167</v>
      </c>
      <c r="G594" s="556" t="s">
        <v>289</v>
      </c>
      <c r="H594" s="553">
        <v>1</v>
      </c>
      <c r="I594" s="554">
        <v>1818.75</v>
      </c>
      <c r="J594" s="554">
        <v>1818.75</v>
      </c>
      <c r="K594" s="556" t="s">
        <v>785</v>
      </c>
      <c r="L594" s="556" t="s">
        <v>2168</v>
      </c>
      <c r="M594" s="557" t="s">
        <v>2167</v>
      </c>
      <c r="O594" s="545" t="str">
        <f t="shared" si="42"/>
        <v>B1/22/08-F</v>
      </c>
    </row>
    <row r="596" spans="1:18" ht="14.5">
      <c r="A596" s="551">
        <v>3</v>
      </c>
      <c r="B596" s="555" t="s">
        <v>2159</v>
      </c>
      <c r="C596" s="555" t="s">
        <v>36</v>
      </c>
      <c r="D596" s="555" t="s">
        <v>36</v>
      </c>
      <c r="E596" s="555" t="s">
        <v>36</v>
      </c>
      <c r="F596" s="551" t="s">
        <v>1422</v>
      </c>
      <c r="G596" s="555" t="s">
        <v>36</v>
      </c>
      <c r="H596" s="551"/>
      <c r="I596" s="551"/>
      <c r="J596" s="552">
        <v>48531.25</v>
      </c>
      <c r="K596" s="555"/>
      <c r="L596" s="555"/>
      <c r="M596" s="551"/>
      <c r="N596" s="551"/>
      <c r="O596" s="551"/>
    </row>
    <row r="597" spans="1:18" ht="37.5">
      <c r="B597" s="556" t="s">
        <v>2159</v>
      </c>
      <c r="C597" s="556" t="s">
        <v>2034</v>
      </c>
      <c r="D597" s="556" t="s">
        <v>2169</v>
      </c>
      <c r="E597" s="556" t="s">
        <v>27</v>
      </c>
      <c r="F597" s="557" t="s">
        <v>1423</v>
      </c>
      <c r="G597" s="556" t="s">
        <v>289</v>
      </c>
      <c r="H597" s="553">
        <v>2</v>
      </c>
      <c r="I597" s="554">
        <v>4712.5</v>
      </c>
      <c r="J597" s="554">
        <v>9425</v>
      </c>
      <c r="K597" s="556" t="s">
        <v>785</v>
      </c>
      <c r="L597" s="556" t="s">
        <v>2170</v>
      </c>
      <c r="M597" s="557" t="s">
        <v>1423</v>
      </c>
      <c r="O597" s="545" t="str">
        <f t="shared" ref="O597:O600" si="43">+_xlfn.CONCAT(B597,"-",E597)</f>
        <v>B1/22/08-G</v>
      </c>
    </row>
    <row r="598" spans="1:18" ht="37.5">
      <c r="B598" s="556" t="s">
        <v>2159</v>
      </c>
      <c r="C598" s="556" t="s">
        <v>2034</v>
      </c>
      <c r="D598" s="556" t="s">
        <v>2169</v>
      </c>
      <c r="E598" s="556" t="s">
        <v>28</v>
      </c>
      <c r="F598" s="557" t="s">
        <v>1424</v>
      </c>
      <c r="G598" s="556" t="s">
        <v>289</v>
      </c>
      <c r="H598" s="553">
        <v>1</v>
      </c>
      <c r="I598" s="554">
        <v>6087.5</v>
      </c>
      <c r="J598" s="554">
        <v>6087.5</v>
      </c>
      <c r="K598" s="556" t="s">
        <v>785</v>
      </c>
      <c r="L598" s="556" t="s">
        <v>2171</v>
      </c>
      <c r="M598" s="557" t="s">
        <v>1424</v>
      </c>
      <c r="O598" s="545" t="str">
        <f t="shared" si="43"/>
        <v>B1/22/08-H</v>
      </c>
    </row>
    <row r="599" spans="1:18" ht="37.5">
      <c r="B599" s="556" t="s">
        <v>2159</v>
      </c>
      <c r="C599" s="556" t="s">
        <v>2034</v>
      </c>
      <c r="D599" s="556" t="s">
        <v>2169</v>
      </c>
      <c r="E599" s="556" t="s">
        <v>33</v>
      </c>
      <c r="F599" s="557" t="s">
        <v>1425</v>
      </c>
      <c r="G599" s="556" t="s">
        <v>289</v>
      </c>
      <c r="H599" s="553">
        <v>2</v>
      </c>
      <c r="I599" s="554">
        <v>3750</v>
      </c>
      <c r="J599" s="554">
        <v>7500</v>
      </c>
      <c r="K599" s="556" t="s">
        <v>785</v>
      </c>
      <c r="L599" s="556" t="s">
        <v>2172</v>
      </c>
      <c r="M599" s="557" t="s">
        <v>1425</v>
      </c>
      <c r="O599" s="545" t="str">
        <f t="shared" si="43"/>
        <v>B1/22/08-J</v>
      </c>
    </row>
    <row r="600" spans="1:18" ht="37.5">
      <c r="B600" s="556" t="s">
        <v>2159</v>
      </c>
      <c r="C600" s="556" t="s">
        <v>2034</v>
      </c>
      <c r="D600" s="556" t="s">
        <v>2169</v>
      </c>
      <c r="E600" s="556" t="s">
        <v>34</v>
      </c>
      <c r="F600" s="557" t="s">
        <v>1426</v>
      </c>
      <c r="G600" s="556" t="s">
        <v>289</v>
      </c>
      <c r="H600" s="553">
        <v>1</v>
      </c>
      <c r="I600" s="554">
        <v>4712.5</v>
      </c>
      <c r="J600" s="554">
        <v>4712.5</v>
      </c>
      <c r="K600" s="556" t="s">
        <v>785</v>
      </c>
      <c r="L600" s="556" t="s">
        <v>2173</v>
      </c>
      <c r="M600" s="557" t="s">
        <v>1426</v>
      </c>
      <c r="O600" s="545" t="str">
        <f t="shared" si="43"/>
        <v>B1/22/08-K</v>
      </c>
    </row>
    <row r="603" spans="1:18" ht="37.5">
      <c r="B603" s="556" t="s">
        <v>2174</v>
      </c>
      <c r="C603" s="556" t="s">
        <v>2034</v>
      </c>
      <c r="D603" s="556" t="s">
        <v>2169</v>
      </c>
      <c r="E603" s="556" t="s">
        <v>5</v>
      </c>
      <c r="F603" s="557" t="s">
        <v>1427</v>
      </c>
      <c r="G603" s="556" t="s">
        <v>289</v>
      </c>
      <c r="H603" s="553">
        <v>3</v>
      </c>
      <c r="I603" s="554">
        <v>1531.25</v>
      </c>
      <c r="J603" s="554">
        <v>4593.75</v>
      </c>
      <c r="K603" s="556" t="s">
        <v>785</v>
      </c>
      <c r="L603" s="556" t="s">
        <v>2175</v>
      </c>
      <c r="M603" s="557" t="s">
        <v>1427</v>
      </c>
      <c r="O603" s="545" t="str">
        <f t="shared" ref="O603:O607" si="44">+_xlfn.CONCAT(B603,"-",E603)</f>
        <v>B1/22/09-A</v>
      </c>
    </row>
    <row r="604" spans="1:18" ht="50">
      <c r="B604" s="556" t="s">
        <v>2174</v>
      </c>
      <c r="C604" s="556" t="s">
        <v>2034</v>
      </c>
      <c r="D604" s="556" t="s">
        <v>2169</v>
      </c>
      <c r="E604" s="556" t="s">
        <v>6</v>
      </c>
      <c r="F604" s="557" t="s">
        <v>1428</v>
      </c>
      <c r="G604" s="556" t="s">
        <v>289</v>
      </c>
      <c r="H604" s="553">
        <v>3</v>
      </c>
      <c r="I604" s="553">
        <v>937.5</v>
      </c>
      <c r="J604" s="554">
        <v>2812.5</v>
      </c>
      <c r="K604" s="556" t="s">
        <v>785</v>
      </c>
      <c r="L604" s="556" t="s">
        <v>2176</v>
      </c>
      <c r="M604" s="557" t="s">
        <v>1428</v>
      </c>
      <c r="O604" s="545" t="str">
        <f t="shared" si="44"/>
        <v>B1/22/09-B</v>
      </c>
    </row>
    <row r="605" spans="1:18" ht="25">
      <c r="B605" s="556" t="s">
        <v>2174</v>
      </c>
      <c r="C605" s="556" t="s">
        <v>2034</v>
      </c>
      <c r="D605" s="556" t="s">
        <v>2169</v>
      </c>
      <c r="E605" s="556" t="s">
        <v>7</v>
      </c>
      <c r="F605" s="557" t="s">
        <v>1431</v>
      </c>
      <c r="G605" s="556" t="s">
        <v>289</v>
      </c>
      <c r="H605" s="553">
        <v>2</v>
      </c>
      <c r="I605" s="554">
        <v>2287.5</v>
      </c>
      <c r="J605" s="554">
        <v>4575</v>
      </c>
      <c r="K605" s="556" t="s">
        <v>785</v>
      </c>
      <c r="L605" s="556" t="s">
        <v>2177</v>
      </c>
      <c r="M605" s="557" t="s">
        <v>1431</v>
      </c>
      <c r="O605" s="545" t="str">
        <f t="shared" si="44"/>
        <v>B1/22/09-C</v>
      </c>
    </row>
    <row r="606" spans="1:18" ht="25">
      <c r="B606" s="556" t="s">
        <v>2174</v>
      </c>
      <c r="C606" s="556" t="s">
        <v>2034</v>
      </c>
      <c r="D606" s="556" t="s">
        <v>2169</v>
      </c>
      <c r="E606" s="556" t="s">
        <v>8</v>
      </c>
      <c r="F606" s="557" t="s">
        <v>1432</v>
      </c>
      <c r="G606" s="556" t="s">
        <v>289</v>
      </c>
      <c r="H606" s="553">
        <v>1</v>
      </c>
      <c r="I606" s="554">
        <v>2700</v>
      </c>
      <c r="J606" s="554">
        <v>2700</v>
      </c>
      <c r="K606" s="556" t="s">
        <v>785</v>
      </c>
      <c r="L606" s="556" t="s">
        <v>2178</v>
      </c>
      <c r="M606" s="557" t="s">
        <v>1432</v>
      </c>
      <c r="O606" s="545" t="str">
        <f t="shared" si="44"/>
        <v>B1/22/09-D</v>
      </c>
      <c r="P606" s="546"/>
      <c r="Q606" s="546"/>
      <c r="R606" s="546"/>
    </row>
    <row r="607" spans="1:18" ht="25">
      <c r="B607" s="556" t="s">
        <v>2174</v>
      </c>
      <c r="C607" s="556" t="s">
        <v>2034</v>
      </c>
      <c r="D607" s="556" t="s">
        <v>2169</v>
      </c>
      <c r="E607" s="556" t="s">
        <v>10</v>
      </c>
      <c r="F607" s="557" t="s">
        <v>1433</v>
      </c>
      <c r="G607" s="556" t="s">
        <v>289</v>
      </c>
      <c r="H607" s="553">
        <v>4</v>
      </c>
      <c r="I607" s="554">
        <v>1531.25</v>
      </c>
      <c r="J607" s="554">
        <v>6125</v>
      </c>
      <c r="K607" s="556" t="s">
        <v>785</v>
      </c>
      <c r="L607" s="556" t="s">
        <v>2179</v>
      </c>
      <c r="M607" s="557" t="s">
        <v>1433</v>
      </c>
      <c r="O607" s="545" t="str">
        <f t="shared" si="44"/>
        <v>B1/22/09-E</v>
      </c>
      <c r="P607" s="546"/>
      <c r="Q607" s="546"/>
      <c r="R607" s="546"/>
    </row>
    <row r="609" spans="1:18" ht="14.5">
      <c r="A609" s="551" t="s">
        <v>1774</v>
      </c>
      <c r="B609" s="555" t="s">
        <v>2174</v>
      </c>
      <c r="C609" s="555" t="s">
        <v>36</v>
      </c>
      <c r="D609" s="555" t="s">
        <v>36</v>
      </c>
      <c r="E609" s="555" t="s">
        <v>36</v>
      </c>
      <c r="F609" s="551" t="s">
        <v>42</v>
      </c>
      <c r="G609" s="555"/>
      <c r="H609" s="551"/>
      <c r="I609" s="551"/>
      <c r="J609" s="551"/>
      <c r="K609" s="555"/>
      <c r="L609" s="555"/>
      <c r="M609" s="551"/>
      <c r="N609" s="551"/>
      <c r="O609" s="551"/>
    </row>
    <row r="610" spans="1:18" ht="14.5">
      <c r="A610" s="551" t="s">
        <v>1774</v>
      </c>
      <c r="B610" s="555" t="s">
        <v>2174</v>
      </c>
      <c r="C610" s="555" t="s">
        <v>36</v>
      </c>
      <c r="D610" s="555" t="s">
        <v>36</v>
      </c>
      <c r="E610" s="555" t="s">
        <v>36</v>
      </c>
      <c r="F610" s="551" t="s">
        <v>9</v>
      </c>
      <c r="G610" s="555"/>
      <c r="H610" s="551"/>
      <c r="I610" s="551"/>
      <c r="J610" s="551"/>
      <c r="K610" s="555"/>
      <c r="L610" s="555"/>
      <c r="M610" s="551"/>
      <c r="N610" s="551"/>
      <c r="O610" s="551"/>
      <c r="P610" s="546"/>
      <c r="Q610" s="546"/>
      <c r="R610" s="546"/>
    </row>
    <row r="611" spans="1:18" ht="14.5">
      <c r="P611" s="546"/>
      <c r="Q611" s="546"/>
      <c r="R611" s="546"/>
    </row>
    <row r="612" spans="1:18" ht="14.5">
      <c r="P612" s="546"/>
      <c r="Q612" s="546"/>
      <c r="R612" s="546"/>
    </row>
    <row r="613" spans="1:18" ht="29">
      <c r="A613" s="551">
        <v>2</v>
      </c>
      <c r="B613" s="555" t="s">
        <v>2180</v>
      </c>
      <c r="C613" s="555" t="s">
        <v>36</v>
      </c>
      <c r="D613" s="555" t="s">
        <v>36</v>
      </c>
      <c r="E613" s="555" t="s">
        <v>36</v>
      </c>
      <c r="F613" s="551" t="s">
        <v>43</v>
      </c>
      <c r="G613" s="555" t="s">
        <v>36</v>
      </c>
      <c r="H613" s="551"/>
      <c r="I613" s="551"/>
      <c r="J613" s="552">
        <v>6860465.4800000004</v>
      </c>
      <c r="K613" s="555"/>
      <c r="L613" s="555"/>
      <c r="M613" s="551"/>
      <c r="N613" s="551"/>
      <c r="O613" s="551"/>
    </row>
    <row r="614" spans="1:18" ht="29">
      <c r="A614" s="551">
        <v>3</v>
      </c>
      <c r="B614" s="555" t="s">
        <v>2180</v>
      </c>
      <c r="C614" s="555" t="s">
        <v>36</v>
      </c>
      <c r="D614" s="555" t="s">
        <v>36</v>
      </c>
      <c r="E614" s="555" t="s">
        <v>36</v>
      </c>
      <c r="F614" s="551" t="s">
        <v>559</v>
      </c>
      <c r="G614" s="555" t="s">
        <v>36</v>
      </c>
      <c r="H614" s="551"/>
      <c r="I614" s="551"/>
      <c r="J614" s="552">
        <v>32525</v>
      </c>
      <c r="K614" s="555"/>
      <c r="L614" s="555"/>
      <c r="M614" s="551"/>
      <c r="N614" s="551"/>
      <c r="O614" s="551"/>
    </row>
    <row r="615" spans="1:18" ht="14.5">
      <c r="A615" s="551">
        <v>4</v>
      </c>
      <c r="B615" s="555" t="s">
        <v>2180</v>
      </c>
      <c r="C615" s="555" t="s">
        <v>36</v>
      </c>
      <c r="D615" s="555" t="s">
        <v>36</v>
      </c>
      <c r="E615" s="555" t="s">
        <v>36</v>
      </c>
      <c r="F615" s="551" t="s">
        <v>560</v>
      </c>
      <c r="G615" s="555" t="s">
        <v>36</v>
      </c>
      <c r="H615" s="551"/>
      <c r="I615" s="551"/>
      <c r="J615" s="552">
        <v>32525</v>
      </c>
      <c r="K615" s="555"/>
      <c r="L615" s="555"/>
      <c r="M615" s="551"/>
      <c r="N615" s="551"/>
      <c r="O615" s="551"/>
      <c r="P615" s="546"/>
      <c r="Q615" s="546"/>
      <c r="R615" s="546"/>
    </row>
    <row r="616" spans="1:18" ht="25">
      <c r="B616" s="556" t="s">
        <v>2180</v>
      </c>
      <c r="C616" s="556" t="s">
        <v>2034</v>
      </c>
      <c r="D616" s="556" t="s">
        <v>2181</v>
      </c>
      <c r="E616" s="556" t="s">
        <v>5</v>
      </c>
      <c r="F616" s="557" t="s">
        <v>561</v>
      </c>
      <c r="G616" s="556" t="s">
        <v>0</v>
      </c>
      <c r="H616" s="553">
        <v>1</v>
      </c>
      <c r="I616" s="554">
        <v>32525</v>
      </c>
      <c r="J616" s="554">
        <v>32525</v>
      </c>
      <c r="K616" s="556" t="s">
        <v>787</v>
      </c>
      <c r="L616" s="556" t="s">
        <v>2182</v>
      </c>
      <c r="M616" s="557" t="s">
        <v>561</v>
      </c>
      <c r="O616" s="545" t="str">
        <f>+_xlfn.CONCAT(B616,"-",E616)</f>
        <v>B1/23/01-A</v>
      </c>
    </row>
    <row r="618" spans="1:18" ht="29">
      <c r="A618" s="551">
        <v>3</v>
      </c>
      <c r="B618" s="555" t="s">
        <v>2180</v>
      </c>
      <c r="C618" s="555" t="s">
        <v>36</v>
      </c>
      <c r="D618" s="555" t="s">
        <v>36</v>
      </c>
      <c r="E618" s="555" t="s">
        <v>36</v>
      </c>
      <c r="F618" s="551" t="s">
        <v>562</v>
      </c>
      <c r="G618" s="555" t="s">
        <v>36</v>
      </c>
      <c r="H618" s="551"/>
      <c r="I618" s="551"/>
      <c r="J618" s="552">
        <v>162625</v>
      </c>
      <c r="K618" s="555"/>
      <c r="L618" s="555"/>
      <c r="M618" s="551"/>
      <c r="N618" s="551"/>
      <c r="O618" s="551"/>
    </row>
    <row r="619" spans="1:18">
      <c r="B619" s="556" t="s">
        <v>2180</v>
      </c>
      <c r="C619" s="556" t="s">
        <v>2034</v>
      </c>
      <c r="D619" s="556" t="s">
        <v>2181</v>
      </c>
      <c r="E619" s="556" t="s">
        <v>6</v>
      </c>
      <c r="F619" s="557" t="s">
        <v>563</v>
      </c>
      <c r="G619" s="556" t="s">
        <v>0</v>
      </c>
      <c r="H619" s="553">
        <v>1</v>
      </c>
      <c r="I619" s="554">
        <v>32525</v>
      </c>
      <c r="J619" s="554">
        <v>32525</v>
      </c>
      <c r="K619" s="556" t="s">
        <v>787</v>
      </c>
      <c r="L619" s="556" t="s">
        <v>2183</v>
      </c>
      <c r="M619" s="557" t="s">
        <v>563</v>
      </c>
      <c r="O619" s="545" t="str">
        <f t="shared" ref="O619:O623" si="45">+_xlfn.CONCAT(B619,"-",E619)</f>
        <v>B1/23/01-B</v>
      </c>
    </row>
    <row r="620" spans="1:18">
      <c r="B620" s="556" t="s">
        <v>2180</v>
      </c>
      <c r="C620" s="556" t="s">
        <v>2034</v>
      </c>
      <c r="D620" s="556" t="s">
        <v>2181</v>
      </c>
      <c r="E620" s="556" t="s">
        <v>7</v>
      </c>
      <c r="F620" s="557" t="s">
        <v>564</v>
      </c>
      <c r="G620" s="556" t="s">
        <v>0</v>
      </c>
      <c r="H620" s="553">
        <v>1</v>
      </c>
      <c r="I620" s="554">
        <v>32525</v>
      </c>
      <c r="J620" s="554">
        <v>32525</v>
      </c>
      <c r="K620" s="556" t="s">
        <v>787</v>
      </c>
      <c r="L620" s="556" t="s">
        <v>2184</v>
      </c>
      <c r="M620" s="557" t="s">
        <v>564</v>
      </c>
      <c r="O620" s="545" t="str">
        <f t="shared" si="45"/>
        <v>B1/23/01-C</v>
      </c>
    </row>
    <row r="621" spans="1:18">
      <c r="B621" s="556" t="s">
        <v>2180</v>
      </c>
      <c r="C621" s="556" t="s">
        <v>2034</v>
      </c>
      <c r="D621" s="556" t="s">
        <v>2181</v>
      </c>
      <c r="E621" s="556" t="s">
        <v>8</v>
      </c>
      <c r="F621" s="557" t="s">
        <v>565</v>
      </c>
      <c r="G621" s="556" t="s">
        <v>0</v>
      </c>
      <c r="H621" s="553">
        <v>1</v>
      </c>
      <c r="I621" s="554">
        <v>32525</v>
      </c>
      <c r="J621" s="554">
        <v>32525</v>
      </c>
      <c r="K621" s="556" t="s">
        <v>787</v>
      </c>
      <c r="L621" s="556" t="s">
        <v>2185</v>
      </c>
      <c r="M621" s="557" t="s">
        <v>565</v>
      </c>
      <c r="O621" s="545" t="str">
        <f t="shared" si="45"/>
        <v>B1/23/01-D</v>
      </c>
    </row>
    <row r="622" spans="1:18" ht="14.5">
      <c r="B622" s="556" t="s">
        <v>2180</v>
      </c>
      <c r="C622" s="556" t="s">
        <v>2034</v>
      </c>
      <c r="D622" s="556" t="s">
        <v>2181</v>
      </c>
      <c r="E622" s="556" t="s">
        <v>10</v>
      </c>
      <c r="F622" s="557" t="s">
        <v>566</v>
      </c>
      <c r="G622" s="556" t="s">
        <v>0</v>
      </c>
      <c r="H622" s="553">
        <v>1</v>
      </c>
      <c r="I622" s="554">
        <v>32525</v>
      </c>
      <c r="J622" s="554">
        <v>32525</v>
      </c>
      <c r="K622" s="556" t="s">
        <v>787</v>
      </c>
      <c r="L622" s="556" t="s">
        <v>2186</v>
      </c>
      <c r="M622" s="557" t="s">
        <v>566</v>
      </c>
      <c r="O622" s="545" t="str">
        <f t="shared" si="45"/>
        <v>B1/23/01-E</v>
      </c>
      <c r="P622" s="546"/>
      <c r="Q622" s="546"/>
      <c r="R622" s="546"/>
    </row>
    <row r="623" spans="1:18" ht="14.5">
      <c r="B623" s="556" t="s">
        <v>2180</v>
      </c>
      <c r="C623" s="556" t="s">
        <v>2034</v>
      </c>
      <c r="D623" s="556" t="s">
        <v>2181</v>
      </c>
      <c r="E623" s="556" t="s">
        <v>11</v>
      </c>
      <c r="F623" s="557" t="s">
        <v>567</v>
      </c>
      <c r="G623" s="556" t="s">
        <v>0</v>
      </c>
      <c r="H623" s="553">
        <v>1</v>
      </c>
      <c r="I623" s="554">
        <v>32525</v>
      </c>
      <c r="J623" s="554">
        <v>32525</v>
      </c>
      <c r="K623" s="556" t="s">
        <v>787</v>
      </c>
      <c r="L623" s="556" t="s">
        <v>2187</v>
      </c>
      <c r="M623" s="557" t="s">
        <v>567</v>
      </c>
      <c r="O623" s="545" t="str">
        <f t="shared" si="45"/>
        <v>B1/23/01-F</v>
      </c>
      <c r="P623" s="546"/>
      <c r="Q623" s="546"/>
      <c r="R623" s="546"/>
    </row>
    <row r="625" spans="1:18" ht="14.5">
      <c r="A625" s="551">
        <v>3</v>
      </c>
      <c r="B625" s="555" t="s">
        <v>2180</v>
      </c>
      <c r="C625" s="555" t="s">
        <v>36</v>
      </c>
      <c r="D625" s="555" t="s">
        <v>36</v>
      </c>
      <c r="E625" s="555" t="s">
        <v>36</v>
      </c>
      <c r="F625" s="551" t="s">
        <v>568</v>
      </c>
      <c r="G625" s="555" t="s">
        <v>36</v>
      </c>
      <c r="H625" s="551"/>
      <c r="I625" s="551"/>
      <c r="J625" s="552">
        <v>107695</v>
      </c>
      <c r="K625" s="555"/>
      <c r="L625" s="555"/>
      <c r="M625" s="551"/>
      <c r="N625" s="551"/>
      <c r="O625" s="551"/>
    </row>
    <row r="626" spans="1:18" ht="14.5">
      <c r="A626" s="551">
        <v>4</v>
      </c>
      <c r="B626" s="555" t="s">
        <v>2180</v>
      </c>
      <c r="C626" s="555" t="s">
        <v>36</v>
      </c>
      <c r="D626" s="555" t="s">
        <v>36</v>
      </c>
      <c r="E626" s="555" t="s">
        <v>36</v>
      </c>
      <c r="F626" s="551" t="s">
        <v>569</v>
      </c>
      <c r="G626" s="555" t="s">
        <v>36</v>
      </c>
      <c r="H626" s="551"/>
      <c r="I626" s="551"/>
      <c r="J626" s="552">
        <v>27695</v>
      </c>
      <c r="K626" s="555"/>
      <c r="L626" s="555"/>
      <c r="M626" s="551"/>
      <c r="N626" s="551"/>
      <c r="O626" s="551"/>
      <c r="P626" s="546"/>
      <c r="Q626" s="546"/>
      <c r="R626" s="546"/>
    </row>
    <row r="627" spans="1:18" ht="25">
      <c r="B627" s="556" t="s">
        <v>2180</v>
      </c>
      <c r="C627" s="556" t="s">
        <v>2034</v>
      </c>
      <c r="D627" s="556" t="s">
        <v>2188</v>
      </c>
      <c r="E627" s="556" t="s">
        <v>27</v>
      </c>
      <c r="F627" s="557" t="s">
        <v>571</v>
      </c>
      <c r="G627" s="556" t="s">
        <v>168</v>
      </c>
      <c r="H627" s="553">
        <v>955</v>
      </c>
      <c r="I627" s="553">
        <v>29</v>
      </c>
      <c r="J627" s="554">
        <v>27695</v>
      </c>
      <c r="K627" s="556" t="s">
        <v>787</v>
      </c>
      <c r="L627" s="556" t="s">
        <v>2189</v>
      </c>
      <c r="M627" s="557" t="s">
        <v>571</v>
      </c>
      <c r="O627" s="545" t="str">
        <f>+_xlfn.CONCAT(B627,"-",E627)</f>
        <v>B1/23/01-G</v>
      </c>
    </row>
    <row r="629" spans="1:18" ht="14.5">
      <c r="A629" s="551">
        <v>4</v>
      </c>
      <c r="B629" s="555" t="s">
        <v>2180</v>
      </c>
      <c r="C629" s="555" t="s">
        <v>36</v>
      </c>
      <c r="D629" s="555" t="s">
        <v>36</v>
      </c>
      <c r="E629" s="555" t="s">
        <v>36</v>
      </c>
      <c r="F629" s="551" t="s">
        <v>576</v>
      </c>
      <c r="G629" s="555" t="s">
        <v>36</v>
      </c>
      <c r="H629" s="551"/>
      <c r="I629" s="551"/>
      <c r="J629" s="552">
        <v>80000</v>
      </c>
      <c r="K629" s="555"/>
      <c r="L629" s="555"/>
      <c r="M629" s="551"/>
      <c r="N629" s="551"/>
      <c r="O629" s="551"/>
    </row>
    <row r="630" spans="1:18" ht="25">
      <c r="B630" s="556" t="s">
        <v>2180</v>
      </c>
      <c r="C630" s="556" t="s">
        <v>2034</v>
      </c>
      <c r="D630" s="556" t="s">
        <v>2188</v>
      </c>
      <c r="E630" s="556" t="s">
        <v>28</v>
      </c>
      <c r="F630" s="557" t="s">
        <v>572</v>
      </c>
      <c r="G630" s="556" t="s">
        <v>168</v>
      </c>
      <c r="H630" s="558">
        <v>1125</v>
      </c>
      <c r="I630" s="553">
        <v>60</v>
      </c>
      <c r="J630" s="554">
        <v>67500</v>
      </c>
      <c r="K630" s="556" t="s">
        <v>787</v>
      </c>
      <c r="L630" s="556" t="s">
        <v>2190</v>
      </c>
      <c r="M630" s="557" t="s">
        <v>572</v>
      </c>
      <c r="O630" s="545" t="str">
        <f t="shared" ref="O630:O631" si="46">+_xlfn.CONCAT(B630,"-",E630)</f>
        <v>B1/23/01-H</v>
      </c>
    </row>
    <row r="631" spans="1:18" ht="14.5">
      <c r="B631" s="556" t="s">
        <v>2180</v>
      </c>
      <c r="C631" s="556" t="s">
        <v>2034</v>
      </c>
      <c r="D631" s="556" t="s">
        <v>2188</v>
      </c>
      <c r="E631" s="556" t="s">
        <v>33</v>
      </c>
      <c r="F631" s="557" t="s">
        <v>577</v>
      </c>
      <c r="G631" s="556" t="s">
        <v>0</v>
      </c>
      <c r="H631" s="553">
        <v>1</v>
      </c>
      <c r="I631" s="554">
        <v>12500</v>
      </c>
      <c r="J631" s="554">
        <v>12500</v>
      </c>
      <c r="K631" s="556" t="s">
        <v>787</v>
      </c>
      <c r="L631" s="556" t="s">
        <v>2191</v>
      </c>
      <c r="M631" s="557" t="s">
        <v>577</v>
      </c>
      <c r="O631" s="545" t="str">
        <f t="shared" si="46"/>
        <v>B1/23/01-J</v>
      </c>
      <c r="P631" s="546"/>
      <c r="Q631" s="546"/>
      <c r="R631" s="546"/>
    </row>
    <row r="632" spans="1:18" ht="14.5">
      <c r="P632" s="546"/>
      <c r="Q632" s="546"/>
      <c r="R632" s="546"/>
    </row>
    <row r="634" spans="1:18" ht="14.5">
      <c r="A634" s="551">
        <v>3</v>
      </c>
      <c r="B634" s="555" t="s">
        <v>2192</v>
      </c>
      <c r="C634" s="555" t="s">
        <v>36</v>
      </c>
      <c r="D634" s="555" t="s">
        <v>36</v>
      </c>
      <c r="E634" s="555" t="s">
        <v>36</v>
      </c>
      <c r="F634" s="551" t="s">
        <v>578</v>
      </c>
      <c r="G634" s="555" t="s">
        <v>36</v>
      </c>
      <c r="H634" s="551"/>
      <c r="I634" s="551"/>
      <c r="J634" s="552">
        <v>98527.1</v>
      </c>
      <c r="K634" s="555"/>
      <c r="L634" s="555"/>
      <c r="M634" s="551"/>
      <c r="N634" s="551"/>
      <c r="O634" s="551"/>
    </row>
    <row r="635" spans="1:18" ht="43.5">
      <c r="A635" s="551">
        <v>4</v>
      </c>
      <c r="B635" s="555" t="s">
        <v>2192</v>
      </c>
      <c r="C635" s="555" t="s">
        <v>36</v>
      </c>
      <c r="D635" s="555" t="s">
        <v>36</v>
      </c>
      <c r="E635" s="555" t="s">
        <v>36</v>
      </c>
      <c r="F635" s="551" t="s">
        <v>579</v>
      </c>
      <c r="G635" s="555" t="s">
        <v>36</v>
      </c>
      <c r="H635" s="551"/>
      <c r="I635" s="551"/>
      <c r="J635" s="552">
        <v>6755</v>
      </c>
      <c r="K635" s="555"/>
      <c r="L635" s="555"/>
      <c r="M635" s="551"/>
      <c r="N635" s="551"/>
      <c r="O635" s="551"/>
    </row>
    <row r="636" spans="1:18" ht="14.5">
      <c r="B636" s="556" t="s">
        <v>2192</v>
      </c>
      <c r="C636" s="556" t="s">
        <v>2034</v>
      </c>
      <c r="D636" s="556" t="s">
        <v>2188</v>
      </c>
      <c r="E636" s="556" t="s">
        <v>5</v>
      </c>
      <c r="F636" s="557" t="s">
        <v>1572</v>
      </c>
      <c r="G636" s="556" t="s">
        <v>179</v>
      </c>
      <c r="H636" s="553">
        <v>260</v>
      </c>
      <c r="I636" s="553">
        <v>21.25</v>
      </c>
      <c r="J636" s="554">
        <v>5525</v>
      </c>
      <c r="K636" s="556" t="s">
        <v>787</v>
      </c>
      <c r="L636" s="556" t="s">
        <v>2193</v>
      </c>
      <c r="M636" s="557" t="s">
        <v>1572</v>
      </c>
      <c r="O636" s="545" t="str">
        <f t="shared" ref="O636:O637" si="47">+_xlfn.CONCAT(B636,"-",E636)</f>
        <v>B1/23/02-A</v>
      </c>
      <c r="P636" s="546"/>
      <c r="Q636" s="546"/>
      <c r="R636" s="546"/>
    </row>
    <row r="637" spans="1:18">
      <c r="B637" s="556" t="s">
        <v>2192</v>
      </c>
      <c r="C637" s="556" t="s">
        <v>2034</v>
      </c>
      <c r="D637" s="556" t="s">
        <v>2188</v>
      </c>
      <c r="E637" s="556" t="s">
        <v>6</v>
      </c>
      <c r="F637" s="557" t="s">
        <v>1574</v>
      </c>
      <c r="G637" s="556" t="s">
        <v>179</v>
      </c>
      <c r="H637" s="553">
        <v>30</v>
      </c>
      <c r="I637" s="553">
        <v>41</v>
      </c>
      <c r="J637" s="554">
        <v>1230</v>
      </c>
      <c r="K637" s="556" t="s">
        <v>787</v>
      </c>
      <c r="L637" s="556" t="s">
        <v>2194</v>
      </c>
      <c r="M637" s="557" t="s">
        <v>1574</v>
      </c>
      <c r="O637" s="545" t="str">
        <f t="shared" si="47"/>
        <v>B1/23/02-B</v>
      </c>
    </row>
    <row r="639" spans="1:18" ht="58">
      <c r="A639" s="551">
        <v>4</v>
      </c>
      <c r="B639" s="555" t="s">
        <v>2192</v>
      </c>
      <c r="C639" s="555" t="s">
        <v>36</v>
      </c>
      <c r="D639" s="555" t="s">
        <v>36</v>
      </c>
      <c r="E639" s="555" t="s">
        <v>36</v>
      </c>
      <c r="F639" s="551" t="s">
        <v>580</v>
      </c>
      <c r="G639" s="555" t="s">
        <v>36</v>
      </c>
      <c r="H639" s="551"/>
      <c r="I639" s="551"/>
      <c r="J639" s="552">
        <v>15135.6</v>
      </c>
      <c r="K639" s="555"/>
      <c r="L639" s="555"/>
      <c r="M639" s="551"/>
      <c r="N639" s="551"/>
      <c r="O639" s="551"/>
    </row>
    <row r="640" spans="1:18">
      <c r="B640" s="556" t="s">
        <v>2192</v>
      </c>
      <c r="C640" s="556" t="s">
        <v>2034</v>
      </c>
      <c r="D640" s="556" t="s">
        <v>2188</v>
      </c>
      <c r="E640" s="556" t="s">
        <v>7</v>
      </c>
      <c r="F640" s="557" t="s">
        <v>1572</v>
      </c>
      <c r="G640" s="556" t="s">
        <v>179</v>
      </c>
      <c r="H640" s="553">
        <v>75</v>
      </c>
      <c r="I640" s="553">
        <v>40.630000000000003</v>
      </c>
      <c r="J640" s="554">
        <v>3047.25</v>
      </c>
      <c r="K640" s="556" t="s">
        <v>787</v>
      </c>
      <c r="L640" s="556" t="s">
        <v>2195</v>
      </c>
      <c r="M640" s="557" t="s">
        <v>1572</v>
      </c>
      <c r="O640" s="545" t="str">
        <f t="shared" ref="O640:O646" si="48">+_xlfn.CONCAT(B640,"-",E640)</f>
        <v>B1/23/02-C</v>
      </c>
    </row>
    <row r="641" spans="1:18">
      <c r="B641" s="556" t="s">
        <v>2192</v>
      </c>
      <c r="C641" s="556" t="s">
        <v>2034</v>
      </c>
      <c r="D641" s="556" t="s">
        <v>2188</v>
      </c>
      <c r="E641" s="556" t="s">
        <v>8</v>
      </c>
      <c r="F641" s="557" t="s">
        <v>1578</v>
      </c>
      <c r="G641" s="556" t="s">
        <v>179</v>
      </c>
      <c r="H641" s="553">
        <v>25</v>
      </c>
      <c r="I641" s="553">
        <v>48.88</v>
      </c>
      <c r="J641" s="554">
        <v>1222</v>
      </c>
      <c r="K641" s="556" t="s">
        <v>787</v>
      </c>
      <c r="L641" s="556" t="s">
        <v>2196</v>
      </c>
      <c r="M641" s="557" t="s">
        <v>1578</v>
      </c>
      <c r="O641" s="545" t="str">
        <f t="shared" si="48"/>
        <v>B1/23/02-D</v>
      </c>
    </row>
    <row r="642" spans="1:18">
      <c r="B642" s="556" t="s">
        <v>2192</v>
      </c>
      <c r="C642" s="556" t="s">
        <v>2034</v>
      </c>
      <c r="D642" s="556" t="s">
        <v>2188</v>
      </c>
      <c r="E642" s="556" t="s">
        <v>10</v>
      </c>
      <c r="F642" s="557" t="s">
        <v>1569</v>
      </c>
      <c r="G642" s="556" t="s">
        <v>179</v>
      </c>
      <c r="H642" s="553">
        <v>25</v>
      </c>
      <c r="I642" s="553">
        <v>57.5</v>
      </c>
      <c r="J642" s="554">
        <v>1437.5</v>
      </c>
      <c r="K642" s="556" t="s">
        <v>787</v>
      </c>
      <c r="L642" s="556" t="s">
        <v>2197</v>
      </c>
      <c r="M642" s="557" t="s">
        <v>1569</v>
      </c>
      <c r="O642" s="545" t="str">
        <f t="shared" si="48"/>
        <v>B1/23/02-E</v>
      </c>
    </row>
    <row r="643" spans="1:18">
      <c r="B643" s="556" t="s">
        <v>2192</v>
      </c>
      <c r="C643" s="556" t="s">
        <v>2034</v>
      </c>
      <c r="D643" s="556" t="s">
        <v>2188</v>
      </c>
      <c r="E643" s="556" t="s">
        <v>11</v>
      </c>
      <c r="F643" s="557" t="s">
        <v>1573</v>
      </c>
      <c r="G643" s="556" t="s">
        <v>179</v>
      </c>
      <c r="H643" s="553">
        <v>10</v>
      </c>
      <c r="I643" s="553">
        <v>67.63</v>
      </c>
      <c r="J643" s="553">
        <v>676.3</v>
      </c>
      <c r="K643" s="556" t="s">
        <v>787</v>
      </c>
      <c r="L643" s="556" t="s">
        <v>2198</v>
      </c>
      <c r="M643" s="557" t="s">
        <v>1573</v>
      </c>
      <c r="O643" s="545" t="str">
        <f t="shared" si="48"/>
        <v>B1/23/02-F</v>
      </c>
    </row>
    <row r="644" spans="1:18">
      <c r="B644" s="556" t="s">
        <v>2192</v>
      </c>
      <c r="C644" s="556" t="s">
        <v>2034</v>
      </c>
      <c r="D644" s="556" t="s">
        <v>2188</v>
      </c>
      <c r="E644" s="556" t="s">
        <v>27</v>
      </c>
      <c r="F644" s="557" t="s">
        <v>1587</v>
      </c>
      <c r="G644" s="556" t="s">
        <v>179</v>
      </c>
      <c r="H644" s="553">
        <v>10</v>
      </c>
      <c r="I644" s="553">
        <v>123.38</v>
      </c>
      <c r="J644" s="554">
        <v>1233.8</v>
      </c>
      <c r="K644" s="556" t="s">
        <v>787</v>
      </c>
      <c r="L644" s="556" t="s">
        <v>2199</v>
      </c>
      <c r="M644" s="557" t="s">
        <v>1587</v>
      </c>
      <c r="O644" s="545" t="str">
        <f t="shared" si="48"/>
        <v>B1/23/02-G</v>
      </c>
    </row>
    <row r="645" spans="1:18" ht="14.5">
      <c r="B645" s="556" t="s">
        <v>2192</v>
      </c>
      <c r="C645" s="556" t="s">
        <v>2034</v>
      </c>
      <c r="D645" s="556" t="s">
        <v>2188</v>
      </c>
      <c r="E645" s="556" t="s">
        <v>28</v>
      </c>
      <c r="F645" s="557" t="s">
        <v>1581</v>
      </c>
      <c r="G645" s="556" t="s">
        <v>179</v>
      </c>
      <c r="H645" s="553">
        <v>10</v>
      </c>
      <c r="I645" s="553">
        <v>168.75</v>
      </c>
      <c r="J645" s="554">
        <v>1687.5</v>
      </c>
      <c r="K645" s="556" t="s">
        <v>787</v>
      </c>
      <c r="L645" s="556" t="s">
        <v>2200</v>
      </c>
      <c r="M645" s="557" t="s">
        <v>1581</v>
      </c>
      <c r="O645" s="545" t="str">
        <f t="shared" si="48"/>
        <v>B1/23/02-H</v>
      </c>
      <c r="P645" s="546"/>
      <c r="Q645" s="546"/>
      <c r="R645" s="546"/>
    </row>
    <row r="646" spans="1:18">
      <c r="B646" s="556" t="s">
        <v>2192</v>
      </c>
      <c r="C646" s="556" t="s">
        <v>2034</v>
      </c>
      <c r="D646" s="556" t="s">
        <v>2188</v>
      </c>
      <c r="E646" s="556" t="s">
        <v>33</v>
      </c>
      <c r="F646" s="557" t="s">
        <v>1583</v>
      </c>
      <c r="G646" s="556" t="s">
        <v>179</v>
      </c>
      <c r="H646" s="553">
        <v>25</v>
      </c>
      <c r="I646" s="553">
        <v>233.25</v>
      </c>
      <c r="J646" s="554">
        <v>5831.25</v>
      </c>
      <c r="K646" s="556" t="s">
        <v>787</v>
      </c>
      <c r="L646" s="556" t="s">
        <v>2201</v>
      </c>
      <c r="M646" s="557" t="s">
        <v>1583</v>
      </c>
      <c r="O646" s="545" t="str">
        <f t="shared" si="48"/>
        <v>B1/23/02-J</v>
      </c>
    </row>
    <row r="648" spans="1:18" ht="72.5">
      <c r="A648" s="551">
        <v>4</v>
      </c>
      <c r="B648" s="555" t="s">
        <v>2192</v>
      </c>
      <c r="C648" s="555" t="s">
        <v>36</v>
      </c>
      <c r="D648" s="555" t="s">
        <v>36</v>
      </c>
      <c r="E648" s="555" t="s">
        <v>36</v>
      </c>
      <c r="F648" s="551" t="s">
        <v>584</v>
      </c>
      <c r="G648" s="555" t="s">
        <v>36</v>
      </c>
      <c r="H648" s="551"/>
      <c r="I648" s="551"/>
      <c r="J648" s="552">
        <v>76636.5</v>
      </c>
      <c r="K648" s="555"/>
      <c r="L648" s="555"/>
      <c r="M648" s="551"/>
      <c r="N648" s="551"/>
      <c r="O648" s="551"/>
    </row>
    <row r="649" spans="1:18">
      <c r="B649" s="556" t="s">
        <v>2192</v>
      </c>
      <c r="C649" s="556" t="s">
        <v>2034</v>
      </c>
      <c r="D649" s="556" t="s">
        <v>2188</v>
      </c>
      <c r="E649" s="556" t="s">
        <v>34</v>
      </c>
      <c r="F649" s="557" t="s">
        <v>1572</v>
      </c>
      <c r="G649" s="556" t="s">
        <v>179</v>
      </c>
      <c r="H649" s="553">
        <v>50</v>
      </c>
      <c r="I649" s="553">
        <v>38.75</v>
      </c>
      <c r="J649" s="554">
        <v>1937.5</v>
      </c>
      <c r="K649" s="556" t="s">
        <v>787</v>
      </c>
      <c r="L649" s="556" t="s">
        <v>2202</v>
      </c>
      <c r="M649" s="557" t="s">
        <v>1572</v>
      </c>
      <c r="O649" s="545" t="str">
        <f t="shared" ref="O649:O651" si="49">+_xlfn.CONCAT(B649,"-",E649)</f>
        <v>B1/23/02-K</v>
      </c>
    </row>
    <row r="650" spans="1:18">
      <c r="B650" s="556" t="s">
        <v>2192</v>
      </c>
      <c r="C650" s="556" t="s">
        <v>2034</v>
      </c>
      <c r="D650" s="556" t="s">
        <v>2188</v>
      </c>
      <c r="E650" s="556" t="s">
        <v>39</v>
      </c>
      <c r="F650" s="557" t="s">
        <v>1578</v>
      </c>
      <c r="G650" s="556" t="s">
        <v>179</v>
      </c>
      <c r="H650" s="553">
        <v>10</v>
      </c>
      <c r="I650" s="553">
        <v>46.63</v>
      </c>
      <c r="J650" s="553">
        <v>466.3</v>
      </c>
      <c r="K650" s="556" t="s">
        <v>787</v>
      </c>
      <c r="L650" s="556" t="s">
        <v>2203</v>
      </c>
      <c r="M650" s="557" t="s">
        <v>1578</v>
      </c>
      <c r="O650" s="545" t="str">
        <f t="shared" si="49"/>
        <v>B1/23/02-L</v>
      </c>
    </row>
    <row r="651" spans="1:18">
      <c r="B651" s="556" t="s">
        <v>2192</v>
      </c>
      <c r="C651" s="556" t="s">
        <v>2034</v>
      </c>
      <c r="D651" s="556" t="s">
        <v>2188</v>
      </c>
      <c r="E651" s="556" t="s">
        <v>38</v>
      </c>
      <c r="F651" s="557" t="s">
        <v>1573</v>
      </c>
      <c r="G651" s="556" t="s">
        <v>179</v>
      </c>
      <c r="H651" s="553">
        <v>10</v>
      </c>
      <c r="I651" s="553">
        <v>92.88</v>
      </c>
      <c r="J651" s="553">
        <v>928.8</v>
      </c>
      <c r="K651" s="556" t="s">
        <v>787</v>
      </c>
      <c r="L651" s="556" t="s">
        <v>2204</v>
      </c>
      <c r="M651" s="557" t="s">
        <v>1573</v>
      </c>
      <c r="O651" s="545" t="str">
        <f t="shared" si="49"/>
        <v>B1/23/02-M</v>
      </c>
    </row>
    <row r="654" spans="1:18">
      <c r="B654" s="556" t="s">
        <v>2205</v>
      </c>
      <c r="C654" s="556" t="s">
        <v>2034</v>
      </c>
      <c r="D654" s="556" t="s">
        <v>2188</v>
      </c>
      <c r="E654" s="556" t="s">
        <v>5</v>
      </c>
      <c r="F654" s="557" t="s">
        <v>1587</v>
      </c>
      <c r="G654" s="556" t="s">
        <v>179</v>
      </c>
      <c r="H654" s="553">
        <v>10</v>
      </c>
      <c r="I654" s="553">
        <v>117.5</v>
      </c>
      <c r="J654" s="554">
        <v>1175</v>
      </c>
      <c r="K654" s="556" t="s">
        <v>787</v>
      </c>
      <c r="L654" s="556" t="s">
        <v>2206</v>
      </c>
      <c r="M654" s="557" t="s">
        <v>1587</v>
      </c>
      <c r="O654" s="545" t="str">
        <f t="shared" ref="O654:O657" si="50">+_xlfn.CONCAT(B654,"-",E654)</f>
        <v>B1/23/03-A</v>
      </c>
    </row>
    <row r="655" spans="1:18">
      <c r="B655" s="556" t="s">
        <v>2205</v>
      </c>
      <c r="C655" s="556" t="s">
        <v>2034</v>
      </c>
      <c r="D655" s="556" t="s">
        <v>2188</v>
      </c>
      <c r="E655" s="556" t="s">
        <v>6</v>
      </c>
      <c r="F655" s="557" t="s">
        <v>1581</v>
      </c>
      <c r="G655" s="556" t="s">
        <v>179</v>
      </c>
      <c r="H655" s="553">
        <v>10</v>
      </c>
      <c r="I655" s="553">
        <v>161.38</v>
      </c>
      <c r="J655" s="554">
        <v>1613.8</v>
      </c>
      <c r="K655" s="556" t="s">
        <v>787</v>
      </c>
      <c r="L655" s="556" t="s">
        <v>2207</v>
      </c>
      <c r="M655" s="557" t="s">
        <v>1581</v>
      </c>
      <c r="O655" s="545" t="str">
        <f t="shared" si="50"/>
        <v>B1/23/03-B</v>
      </c>
    </row>
    <row r="656" spans="1:18" ht="14.5">
      <c r="B656" s="556" t="s">
        <v>2205</v>
      </c>
      <c r="C656" s="556" t="s">
        <v>2034</v>
      </c>
      <c r="D656" s="556" t="s">
        <v>2188</v>
      </c>
      <c r="E656" s="556" t="s">
        <v>7</v>
      </c>
      <c r="F656" s="557" t="s">
        <v>1583</v>
      </c>
      <c r="G656" s="556" t="s">
        <v>179</v>
      </c>
      <c r="H656" s="553">
        <v>290</v>
      </c>
      <c r="I656" s="553">
        <v>222.25</v>
      </c>
      <c r="J656" s="554">
        <v>64452.5</v>
      </c>
      <c r="K656" s="556" t="s">
        <v>787</v>
      </c>
      <c r="L656" s="556" t="s">
        <v>2208</v>
      </c>
      <c r="M656" s="557" t="s">
        <v>1583</v>
      </c>
      <c r="O656" s="545" t="str">
        <f t="shared" si="50"/>
        <v>B1/23/03-C</v>
      </c>
      <c r="P656" s="546"/>
      <c r="Q656" s="546"/>
      <c r="R656" s="546"/>
    </row>
    <row r="657" spans="1:18" ht="14.5">
      <c r="B657" s="556" t="s">
        <v>2205</v>
      </c>
      <c r="C657" s="556" t="s">
        <v>2034</v>
      </c>
      <c r="D657" s="556" t="s">
        <v>2188</v>
      </c>
      <c r="E657" s="556" t="s">
        <v>8</v>
      </c>
      <c r="F657" s="557" t="s">
        <v>1582</v>
      </c>
      <c r="G657" s="556" t="s">
        <v>179</v>
      </c>
      <c r="H657" s="553">
        <v>20</v>
      </c>
      <c r="I657" s="553">
        <v>303.13</v>
      </c>
      <c r="J657" s="554">
        <v>6062.6</v>
      </c>
      <c r="K657" s="556" t="s">
        <v>787</v>
      </c>
      <c r="L657" s="556" t="s">
        <v>2209</v>
      </c>
      <c r="M657" s="557" t="s">
        <v>1582</v>
      </c>
      <c r="O657" s="545" t="str">
        <f t="shared" si="50"/>
        <v>B1/23/03-D</v>
      </c>
      <c r="P657" s="546"/>
      <c r="Q657" s="546"/>
      <c r="R657" s="546"/>
    </row>
    <row r="659" spans="1:18" ht="29">
      <c r="A659" s="551">
        <v>3</v>
      </c>
      <c r="B659" s="555" t="s">
        <v>2205</v>
      </c>
      <c r="C659" s="555" t="s">
        <v>36</v>
      </c>
      <c r="D659" s="555" t="s">
        <v>36</v>
      </c>
      <c r="E659" s="555" t="s">
        <v>36</v>
      </c>
      <c r="F659" s="551" t="s">
        <v>585</v>
      </c>
      <c r="G659" s="555" t="s">
        <v>36</v>
      </c>
      <c r="H659" s="551"/>
      <c r="I659" s="551"/>
      <c r="J659" s="552">
        <v>1100125</v>
      </c>
      <c r="K659" s="555"/>
      <c r="L659" s="555"/>
      <c r="M659" s="551"/>
      <c r="N659" s="551"/>
      <c r="O659" s="551"/>
    </row>
    <row r="660" spans="1:18" ht="14.5">
      <c r="A660" s="551">
        <v>4</v>
      </c>
      <c r="B660" s="555" t="s">
        <v>2205</v>
      </c>
      <c r="C660" s="555" t="s">
        <v>36</v>
      </c>
      <c r="D660" s="555" t="s">
        <v>36</v>
      </c>
      <c r="E660" s="555" t="s">
        <v>36</v>
      </c>
      <c r="F660" s="551" t="s">
        <v>586</v>
      </c>
      <c r="G660" s="555" t="s">
        <v>36</v>
      </c>
      <c r="H660" s="551"/>
      <c r="I660" s="551"/>
      <c r="J660" s="552">
        <v>1100125</v>
      </c>
      <c r="K660" s="555"/>
      <c r="L660" s="555"/>
      <c r="M660" s="551"/>
      <c r="N660" s="551"/>
      <c r="O660" s="551"/>
      <c r="P660" s="546"/>
      <c r="Q660" s="546"/>
      <c r="R660" s="546"/>
    </row>
    <row r="661" spans="1:18" ht="50">
      <c r="B661" s="556" t="s">
        <v>2205</v>
      </c>
      <c r="C661" s="556" t="s">
        <v>2034</v>
      </c>
      <c r="D661" s="556" t="s">
        <v>2210</v>
      </c>
      <c r="E661" s="556" t="s">
        <v>10</v>
      </c>
      <c r="F661" s="557" t="s">
        <v>587</v>
      </c>
      <c r="G661" s="556" t="s">
        <v>0</v>
      </c>
      <c r="H661" s="553">
        <v>1</v>
      </c>
      <c r="I661" s="554">
        <v>1100125</v>
      </c>
      <c r="J661" s="554">
        <v>1100125</v>
      </c>
      <c r="K661" s="556" t="s">
        <v>787</v>
      </c>
      <c r="L661" s="556" t="s">
        <v>2211</v>
      </c>
      <c r="M661" s="557" t="s">
        <v>587</v>
      </c>
      <c r="O661" s="545" t="str">
        <f>+_xlfn.CONCAT(B661,"-",E661)</f>
        <v>B1/23/03-E</v>
      </c>
      <c r="P661" s="546"/>
      <c r="Q661" s="546"/>
      <c r="R661" s="546"/>
    </row>
    <row r="663" spans="1:18" ht="14.5">
      <c r="A663" s="551">
        <v>3</v>
      </c>
      <c r="B663" s="555" t="s">
        <v>2205</v>
      </c>
      <c r="C663" s="555" t="s">
        <v>36</v>
      </c>
      <c r="D663" s="555" t="s">
        <v>36</v>
      </c>
      <c r="E663" s="555" t="s">
        <v>36</v>
      </c>
      <c r="F663" s="551" t="s">
        <v>588</v>
      </c>
      <c r="G663" s="555" t="s">
        <v>36</v>
      </c>
      <c r="H663" s="551"/>
      <c r="I663" s="551"/>
      <c r="J663" s="552">
        <v>447774.76</v>
      </c>
      <c r="K663" s="555"/>
      <c r="L663" s="555"/>
      <c r="M663" s="551"/>
      <c r="N663" s="551"/>
      <c r="O663" s="551"/>
    </row>
    <row r="664" spans="1:18" ht="58">
      <c r="A664" s="551">
        <v>4</v>
      </c>
      <c r="B664" s="555" t="s">
        <v>2205</v>
      </c>
      <c r="C664" s="555" t="s">
        <v>36</v>
      </c>
      <c r="D664" s="555" t="s">
        <v>36</v>
      </c>
      <c r="E664" s="555" t="s">
        <v>36</v>
      </c>
      <c r="F664" s="551" t="s">
        <v>589</v>
      </c>
      <c r="G664" s="555" t="s">
        <v>36</v>
      </c>
      <c r="H664" s="551"/>
      <c r="I664" s="551"/>
      <c r="J664" s="552">
        <v>18635.63</v>
      </c>
      <c r="K664" s="555"/>
      <c r="L664" s="555"/>
      <c r="M664" s="551"/>
      <c r="N664" s="551"/>
      <c r="O664" s="551"/>
    </row>
    <row r="665" spans="1:18" ht="14.5">
      <c r="B665" s="556" t="s">
        <v>2205</v>
      </c>
      <c r="C665" s="556" t="s">
        <v>2034</v>
      </c>
      <c r="D665" s="556" t="s">
        <v>2212</v>
      </c>
      <c r="E665" s="556" t="s">
        <v>11</v>
      </c>
      <c r="F665" s="557" t="s">
        <v>1574</v>
      </c>
      <c r="G665" s="556" t="s">
        <v>179</v>
      </c>
      <c r="H665" s="553">
        <v>50</v>
      </c>
      <c r="I665" s="553">
        <v>126.63</v>
      </c>
      <c r="J665" s="554">
        <v>6331.5</v>
      </c>
      <c r="K665" s="556" t="s">
        <v>787</v>
      </c>
      <c r="L665" s="556" t="s">
        <v>2213</v>
      </c>
      <c r="M665" s="557" t="s">
        <v>1574</v>
      </c>
      <c r="O665" s="545" t="str">
        <f t="shared" ref="O665:O666" si="51">+_xlfn.CONCAT(B665,"-",E665)</f>
        <v>B1/23/03-F</v>
      </c>
      <c r="P665" s="546"/>
      <c r="Q665" s="546"/>
      <c r="R665" s="546"/>
    </row>
    <row r="666" spans="1:18" ht="14.5">
      <c r="B666" s="556" t="s">
        <v>2205</v>
      </c>
      <c r="C666" s="556" t="s">
        <v>2034</v>
      </c>
      <c r="D666" s="556" t="s">
        <v>2212</v>
      </c>
      <c r="E666" s="556" t="s">
        <v>27</v>
      </c>
      <c r="F666" s="557" t="s">
        <v>2214</v>
      </c>
      <c r="G666" s="556" t="s">
        <v>0</v>
      </c>
      <c r="H666" s="553">
        <v>1</v>
      </c>
      <c r="I666" s="554">
        <v>12304.13</v>
      </c>
      <c r="J666" s="554">
        <v>12304.13</v>
      </c>
      <c r="K666" s="556" t="s">
        <v>787</v>
      </c>
      <c r="L666" s="556" t="s">
        <v>2215</v>
      </c>
      <c r="M666" s="557" t="s">
        <v>2214</v>
      </c>
      <c r="O666" s="545" t="str">
        <f t="shared" si="51"/>
        <v>B1/23/03-G</v>
      </c>
      <c r="P666" s="546"/>
      <c r="Q666" s="546"/>
      <c r="R666" s="546"/>
    </row>
    <row r="668" spans="1:18" ht="14.5">
      <c r="A668" s="551">
        <v>4</v>
      </c>
      <c r="B668" s="555" t="s">
        <v>2205</v>
      </c>
      <c r="C668" s="555" t="s">
        <v>36</v>
      </c>
      <c r="D668" s="555" t="s">
        <v>36</v>
      </c>
      <c r="E668" s="555" t="s">
        <v>36</v>
      </c>
      <c r="F668" s="551" t="s">
        <v>591</v>
      </c>
      <c r="G668" s="555" t="s">
        <v>36</v>
      </c>
      <c r="H668" s="551"/>
      <c r="I668" s="551"/>
      <c r="J668" s="552">
        <v>119968.75</v>
      </c>
      <c r="K668" s="555"/>
      <c r="L668" s="555"/>
      <c r="M668" s="551"/>
      <c r="N668" s="551"/>
      <c r="O668" s="551"/>
    </row>
    <row r="669" spans="1:18" ht="14.5">
      <c r="A669" s="551">
        <v>5</v>
      </c>
      <c r="B669" s="555" t="s">
        <v>2205</v>
      </c>
      <c r="C669" s="555" t="s">
        <v>36</v>
      </c>
      <c r="D669" s="555" t="s">
        <v>36</v>
      </c>
      <c r="E669" s="555" t="s">
        <v>36</v>
      </c>
      <c r="F669" s="551" t="s">
        <v>592</v>
      </c>
      <c r="G669" s="555" t="s">
        <v>36</v>
      </c>
      <c r="H669" s="551"/>
      <c r="I669" s="551"/>
      <c r="J669" s="552">
        <v>119968.75</v>
      </c>
      <c r="K669" s="555"/>
      <c r="L669" s="555"/>
      <c r="M669" s="551"/>
      <c r="N669" s="551"/>
      <c r="O669" s="551"/>
    </row>
    <row r="670" spans="1:18">
      <c r="B670" s="556" t="s">
        <v>2205</v>
      </c>
      <c r="C670" s="556" t="s">
        <v>2034</v>
      </c>
      <c r="D670" s="556" t="s">
        <v>2212</v>
      </c>
      <c r="E670" s="556" t="s">
        <v>28</v>
      </c>
      <c r="F670" s="557" t="s">
        <v>593</v>
      </c>
      <c r="G670" s="556" t="s">
        <v>0</v>
      </c>
      <c r="H670" s="553">
        <v>1</v>
      </c>
      <c r="I670" s="554">
        <v>10968.75</v>
      </c>
      <c r="J670" s="554">
        <v>10968.75</v>
      </c>
      <c r="K670" s="556" t="s">
        <v>787</v>
      </c>
      <c r="L670" s="556" t="s">
        <v>2216</v>
      </c>
      <c r="M670" s="557" t="s">
        <v>593</v>
      </c>
      <c r="O670" s="545" t="str">
        <f t="shared" ref="O670:O672" si="52">+_xlfn.CONCAT(B670,"-",E670)</f>
        <v>B1/23/03-H</v>
      </c>
    </row>
    <row r="671" spans="1:18">
      <c r="B671" s="556" t="s">
        <v>2205</v>
      </c>
      <c r="C671" s="556" t="s">
        <v>2034</v>
      </c>
      <c r="D671" s="556" t="s">
        <v>2212</v>
      </c>
      <c r="E671" s="556" t="s">
        <v>33</v>
      </c>
      <c r="F671" s="557" t="s">
        <v>594</v>
      </c>
      <c r="G671" s="556" t="s">
        <v>0</v>
      </c>
      <c r="H671" s="553">
        <v>1</v>
      </c>
      <c r="I671" s="554">
        <v>9718.75</v>
      </c>
      <c r="J671" s="554">
        <v>9718.75</v>
      </c>
      <c r="K671" s="556" t="s">
        <v>787</v>
      </c>
      <c r="L671" s="556" t="s">
        <v>2217</v>
      </c>
      <c r="M671" s="557" t="s">
        <v>594</v>
      </c>
      <c r="O671" s="545" t="str">
        <f t="shared" si="52"/>
        <v>B1/23/03-J</v>
      </c>
    </row>
    <row r="672" spans="1:18">
      <c r="B672" s="556" t="s">
        <v>2205</v>
      </c>
      <c r="C672" s="556" t="s">
        <v>2034</v>
      </c>
      <c r="D672" s="556" t="s">
        <v>2212</v>
      </c>
      <c r="E672" s="556" t="s">
        <v>34</v>
      </c>
      <c r="F672" s="557" t="s">
        <v>565</v>
      </c>
      <c r="G672" s="556" t="s">
        <v>0</v>
      </c>
      <c r="H672" s="553">
        <v>1</v>
      </c>
      <c r="I672" s="554">
        <v>5968.75</v>
      </c>
      <c r="J672" s="554">
        <v>5968.75</v>
      </c>
      <c r="K672" s="556" t="s">
        <v>787</v>
      </c>
      <c r="L672" s="556" t="s">
        <v>2218</v>
      </c>
      <c r="M672" s="557" t="s">
        <v>565</v>
      </c>
      <c r="O672" s="545" t="str">
        <f t="shared" si="52"/>
        <v>B1/23/03-K</v>
      </c>
    </row>
    <row r="675" spans="1:18">
      <c r="B675" s="556" t="s">
        <v>2219</v>
      </c>
      <c r="C675" s="556" t="s">
        <v>2034</v>
      </c>
      <c r="D675" s="556" t="s">
        <v>2212</v>
      </c>
      <c r="E675" s="556" t="s">
        <v>5</v>
      </c>
      <c r="F675" s="557" t="s">
        <v>595</v>
      </c>
      <c r="G675" s="556" t="s">
        <v>0</v>
      </c>
      <c r="H675" s="553">
        <v>1</v>
      </c>
      <c r="I675" s="554">
        <v>9718.75</v>
      </c>
      <c r="J675" s="554">
        <v>9718.75</v>
      </c>
      <c r="K675" s="556" t="s">
        <v>787</v>
      </c>
      <c r="L675" s="556" t="s">
        <v>2220</v>
      </c>
      <c r="M675" s="557" t="s">
        <v>595</v>
      </c>
      <c r="O675" s="545" t="str">
        <f t="shared" ref="O675:O679" si="53">+_xlfn.CONCAT(B675,"-",E675)</f>
        <v>B1/23/04-A</v>
      </c>
    </row>
    <row r="676" spans="1:18">
      <c r="B676" s="556" t="s">
        <v>2219</v>
      </c>
      <c r="C676" s="556" t="s">
        <v>2034</v>
      </c>
      <c r="D676" s="556" t="s">
        <v>2212</v>
      </c>
      <c r="E676" s="556" t="s">
        <v>6</v>
      </c>
      <c r="F676" s="557" t="s">
        <v>596</v>
      </c>
      <c r="G676" s="556" t="s">
        <v>0</v>
      </c>
      <c r="H676" s="553">
        <v>1</v>
      </c>
      <c r="I676" s="554">
        <v>17218.75</v>
      </c>
      <c r="J676" s="554">
        <v>17218.75</v>
      </c>
      <c r="K676" s="556" t="s">
        <v>787</v>
      </c>
      <c r="L676" s="556" t="s">
        <v>2221</v>
      </c>
      <c r="M676" s="557" t="s">
        <v>596</v>
      </c>
      <c r="O676" s="545" t="str">
        <f t="shared" si="53"/>
        <v>B1/23/04-B</v>
      </c>
    </row>
    <row r="677" spans="1:18">
      <c r="B677" s="556" t="s">
        <v>2219</v>
      </c>
      <c r="C677" s="556" t="s">
        <v>2034</v>
      </c>
      <c r="D677" s="556" t="s">
        <v>2212</v>
      </c>
      <c r="E677" s="556" t="s">
        <v>7</v>
      </c>
      <c r="F677" s="557" t="s">
        <v>597</v>
      </c>
      <c r="G677" s="556" t="s">
        <v>0</v>
      </c>
      <c r="H677" s="553">
        <v>1</v>
      </c>
      <c r="I677" s="554">
        <v>46937.5</v>
      </c>
      <c r="J677" s="554">
        <v>46937.5</v>
      </c>
      <c r="K677" s="556" t="s">
        <v>787</v>
      </c>
      <c r="L677" s="556" t="s">
        <v>2222</v>
      </c>
      <c r="M677" s="557" t="s">
        <v>597</v>
      </c>
      <c r="O677" s="545" t="str">
        <f t="shared" si="53"/>
        <v>B1/23/04-C</v>
      </c>
    </row>
    <row r="678" spans="1:18" ht="14.5">
      <c r="B678" s="556" t="s">
        <v>2219</v>
      </c>
      <c r="C678" s="556" t="s">
        <v>2034</v>
      </c>
      <c r="D678" s="556" t="s">
        <v>2212</v>
      </c>
      <c r="E678" s="556" t="s">
        <v>8</v>
      </c>
      <c r="F678" s="557" t="s">
        <v>598</v>
      </c>
      <c r="G678" s="556" t="s">
        <v>0</v>
      </c>
      <c r="H678" s="553">
        <v>1</v>
      </c>
      <c r="I678" s="554">
        <v>9718.75</v>
      </c>
      <c r="J678" s="554">
        <v>9718.75</v>
      </c>
      <c r="K678" s="556" t="s">
        <v>787</v>
      </c>
      <c r="L678" s="556" t="s">
        <v>2223</v>
      </c>
      <c r="M678" s="557" t="s">
        <v>598</v>
      </c>
      <c r="O678" s="545" t="str">
        <f t="shared" si="53"/>
        <v>B1/23/04-D</v>
      </c>
      <c r="P678" s="546"/>
      <c r="Q678" s="546"/>
      <c r="R678" s="546"/>
    </row>
    <row r="679" spans="1:18">
      <c r="B679" s="556" t="s">
        <v>2219</v>
      </c>
      <c r="C679" s="556" t="s">
        <v>2034</v>
      </c>
      <c r="D679" s="556" t="s">
        <v>2212</v>
      </c>
      <c r="E679" s="556" t="s">
        <v>10</v>
      </c>
      <c r="F679" s="557" t="s">
        <v>599</v>
      </c>
      <c r="G679" s="556" t="s">
        <v>0</v>
      </c>
      <c r="H679" s="553">
        <v>1</v>
      </c>
      <c r="I679" s="554">
        <v>9718.75</v>
      </c>
      <c r="J679" s="554">
        <v>9718.75</v>
      </c>
      <c r="K679" s="556" t="s">
        <v>787</v>
      </c>
      <c r="L679" s="556" t="s">
        <v>2224</v>
      </c>
      <c r="M679" s="557" t="s">
        <v>599</v>
      </c>
      <c r="O679" s="545" t="str">
        <f t="shared" si="53"/>
        <v>B1/23/04-E</v>
      </c>
    </row>
    <row r="681" spans="1:18" ht="58">
      <c r="A681" s="551">
        <v>4</v>
      </c>
      <c r="B681" s="555" t="s">
        <v>2219</v>
      </c>
      <c r="C681" s="555" t="s">
        <v>36</v>
      </c>
      <c r="D681" s="555" t="s">
        <v>36</v>
      </c>
      <c r="E681" s="555" t="s">
        <v>36</v>
      </c>
      <c r="F681" s="551" t="s">
        <v>600</v>
      </c>
      <c r="G681" s="555" t="s">
        <v>36</v>
      </c>
      <c r="H681" s="551"/>
      <c r="I681" s="551"/>
      <c r="J681" s="552">
        <v>261350</v>
      </c>
      <c r="K681" s="555"/>
      <c r="L681" s="555"/>
      <c r="M681" s="551"/>
      <c r="N681" s="551"/>
      <c r="O681" s="551"/>
      <c r="P681" s="546"/>
      <c r="Q681" s="546"/>
      <c r="R681" s="546"/>
    </row>
    <row r="682" spans="1:18">
      <c r="B682" s="556" t="s">
        <v>2219</v>
      </c>
      <c r="C682" s="556" t="s">
        <v>2034</v>
      </c>
      <c r="D682" s="556" t="s">
        <v>2212</v>
      </c>
      <c r="E682" s="556" t="s">
        <v>11</v>
      </c>
      <c r="F682" s="557" t="s">
        <v>2225</v>
      </c>
      <c r="G682" s="556" t="s">
        <v>289</v>
      </c>
      <c r="H682" s="553">
        <v>1</v>
      </c>
      <c r="I682" s="554">
        <v>261350</v>
      </c>
      <c r="J682" s="554">
        <v>261350</v>
      </c>
      <c r="K682" s="556" t="s">
        <v>787</v>
      </c>
      <c r="L682" s="556" t="s">
        <v>2226</v>
      </c>
      <c r="M682" s="557" t="s">
        <v>2225</v>
      </c>
      <c r="O682" s="545" t="str">
        <f>+_xlfn.CONCAT(B682,"-",E682)</f>
        <v>B1/23/04-F</v>
      </c>
    </row>
    <row r="684" spans="1:18" ht="29">
      <c r="A684" s="551">
        <v>4</v>
      </c>
      <c r="B684" s="555" t="s">
        <v>2219</v>
      </c>
      <c r="C684" s="555" t="s">
        <v>36</v>
      </c>
      <c r="D684" s="555" t="s">
        <v>36</v>
      </c>
      <c r="E684" s="555" t="s">
        <v>36</v>
      </c>
      <c r="F684" s="551" t="s">
        <v>602</v>
      </c>
      <c r="G684" s="555" t="s">
        <v>36</v>
      </c>
      <c r="H684" s="551"/>
      <c r="I684" s="551"/>
      <c r="J684" s="552">
        <v>24645.38</v>
      </c>
      <c r="K684" s="555"/>
      <c r="L684" s="555"/>
      <c r="M684" s="551"/>
      <c r="N684" s="551"/>
      <c r="O684" s="551"/>
      <c r="P684" s="546"/>
      <c r="Q684" s="546"/>
      <c r="R684" s="546"/>
    </row>
    <row r="685" spans="1:18">
      <c r="B685" s="556" t="s">
        <v>2219</v>
      </c>
      <c r="C685" s="556" t="s">
        <v>2034</v>
      </c>
      <c r="D685" s="556" t="s">
        <v>2212</v>
      </c>
      <c r="E685" s="556" t="s">
        <v>27</v>
      </c>
      <c r="F685" s="557" t="s">
        <v>1574</v>
      </c>
      <c r="G685" s="556" t="s">
        <v>289</v>
      </c>
      <c r="H685" s="553">
        <v>1</v>
      </c>
      <c r="I685" s="554">
        <v>24645.38</v>
      </c>
      <c r="J685" s="554">
        <v>24645.38</v>
      </c>
      <c r="K685" s="556" t="s">
        <v>787</v>
      </c>
      <c r="L685" s="556" t="s">
        <v>2227</v>
      </c>
      <c r="M685" s="557" t="s">
        <v>1574</v>
      </c>
      <c r="O685" s="545" t="str">
        <f>+_xlfn.CONCAT(B685,"-",E685)</f>
        <v>B1/23/04-G</v>
      </c>
    </row>
    <row r="687" spans="1:18" ht="14.5">
      <c r="A687" s="551">
        <v>4</v>
      </c>
      <c r="B687" s="555" t="s">
        <v>2219</v>
      </c>
      <c r="C687" s="555" t="s">
        <v>36</v>
      </c>
      <c r="D687" s="555" t="s">
        <v>36</v>
      </c>
      <c r="E687" s="555" t="s">
        <v>36</v>
      </c>
      <c r="F687" s="551" t="s">
        <v>603</v>
      </c>
      <c r="G687" s="555" t="s">
        <v>36</v>
      </c>
      <c r="H687" s="551"/>
      <c r="I687" s="551"/>
      <c r="J687" s="552">
        <v>23175</v>
      </c>
      <c r="K687" s="555"/>
      <c r="L687" s="555"/>
      <c r="M687" s="551"/>
      <c r="N687" s="551"/>
      <c r="O687" s="551"/>
      <c r="P687" s="546"/>
      <c r="Q687" s="546"/>
      <c r="R687" s="546"/>
    </row>
    <row r="688" spans="1:18" ht="14.5">
      <c r="B688" s="556" t="s">
        <v>2219</v>
      </c>
      <c r="C688" s="556" t="s">
        <v>2034</v>
      </c>
      <c r="D688" s="556" t="s">
        <v>2212</v>
      </c>
      <c r="E688" s="556" t="s">
        <v>28</v>
      </c>
      <c r="F688" s="557" t="s">
        <v>2228</v>
      </c>
      <c r="G688" s="556" t="s">
        <v>289</v>
      </c>
      <c r="H688" s="553">
        <v>2</v>
      </c>
      <c r="I688" s="554">
        <v>11587.5</v>
      </c>
      <c r="J688" s="554">
        <v>23175</v>
      </c>
      <c r="K688" s="556" t="s">
        <v>787</v>
      </c>
      <c r="L688" s="556" t="s">
        <v>2229</v>
      </c>
      <c r="M688" s="557" t="s">
        <v>2228</v>
      </c>
      <c r="O688" s="545" t="str">
        <f>+_xlfn.CONCAT(B688,"-",E688)</f>
        <v>B1/23/04-H</v>
      </c>
      <c r="P688" s="546"/>
      <c r="Q688" s="546"/>
      <c r="R688" s="546"/>
    </row>
    <row r="690" spans="1:18" ht="14.5">
      <c r="A690" s="551">
        <v>3</v>
      </c>
      <c r="B690" s="555" t="s">
        <v>2219</v>
      </c>
      <c r="C690" s="555" t="s">
        <v>36</v>
      </c>
      <c r="D690" s="555" t="s">
        <v>36</v>
      </c>
      <c r="E690" s="555" t="s">
        <v>36</v>
      </c>
      <c r="F690" s="551" t="s">
        <v>605</v>
      </c>
      <c r="G690" s="555" t="s">
        <v>36</v>
      </c>
      <c r="H690" s="551"/>
      <c r="I690" s="551"/>
      <c r="J690" s="552">
        <v>742677.94</v>
      </c>
      <c r="K690" s="555"/>
      <c r="L690" s="555"/>
      <c r="M690" s="551"/>
      <c r="N690" s="551"/>
      <c r="O690" s="551"/>
    </row>
    <row r="691" spans="1:18" ht="43.5">
      <c r="A691" s="551">
        <v>4</v>
      </c>
      <c r="B691" s="555" t="s">
        <v>2219</v>
      </c>
      <c r="C691" s="555" t="s">
        <v>36</v>
      </c>
      <c r="D691" s="555" t="s">
        <v>36</v>
      </c>
      <c r="E691" s="555" t="s">
        <v>36</v>
      </c>
      <c r="F691" s="551" t="s">
        <v>608</v>
      </c>
      <c r="G691" s="555" t="s">
        <v>36</v>
      </c>
      <c r="H691" s="551"/>
      <c r="I691" s="551"/>
      <c r="J691" s="552">
        <v>200999.7</v>
      </c>
      <c r="K691" s="555"/>
      <c r="L691" s="555"/>
      <c r="M691" s="551"/>
      <c r="N691" s="551"/>
      <c r="O691" s="551"/>
    </row>
    <row r="692" spans="1:18">
      <c r="B692" s="556" t="s">
        <v>2219</v>
      </c>
      <c r="C692" s="556" t="s">
        <v>2034</v>
      </c>
      <c r="D692" s="556" t="s">
        <v>2230</v>
      </c>
      <c r="E692" s="556" t="s">
        <v>33</v>
      </c>
      <c r="F692" s="557" t="s">
        <v>1572</v>
      </c>
      <c r="G692" s="556" t="s">
        <v>179</v>
      </c>
      <c r="H692" s="553">
        <v>125</v>
      </c>
      <c r="I692" s="553">
        <v>82.5</v>
      </c>
      <c r="J692" s="554">
        <v>10312.5</v>
      </c>
      <c r="K692" s="556" t="s">
        <v>787</v>
      </c>
      <c r="L692" s="556" t="s">
        <v>2231</v>
      </c>
      <c r="M692" s="557" t="s">
        <v>1572</v>
      </c>
      <c r="O692" s="545" t="str">
        <f t="shared" ref="O692:O696" si="54">+_xlfn.CONCAT(B692,"-",E692)</f>
        <v>B1/23/04-J</v>
      </c>
    </row>
    <row r="693" spans="1:18">
      <c r="B693" s="556" t="s">
        <v>2219</v>
      </c>
      <c r="C693" s="556" t="s">
        <v>2034</v>
      </c>
      <c r="D693" s="556" t="s">
        <v>2230</v>
      </c>
      <c r="E693" s="556" t="s">
        <v>34</v>
      </c>
      <c r="F693" s="557" t="s">
        <v>1578</v>
      </c>
      <c r="G693" s="556" t="s">
        <v>179</v>
      </c>
      <c r="H693" s="553">
        <v>35</v>
      </c>
      <c r="I693" s="553">
        <v>98</v>
      </c>
      <c r="J693" s="554">
        <v>3430</v>
      </c>
      <c r="K693" s="556" t="s">
        <v>787</v>
      </c>
      <c r="L693" s="556" t="s">
        <v>2232</v>
      </c>
      <c r="M693" s="557" t="s">
        <v>1578</v>
      </c>
      <c r="O693" s="545" t="str">
        <f t="shared" si="54"/>
        <v>B1/23/04-K</v>
      </c>
    </row>
    <row r="694" spans="1:18">
      <c r="B694" s="556" t="s">
        <v>2219</v>
      </c>
      <c r="C694" s="556" t="s">
        <v>2034</v>
      </c>
      <c r="D694" s="556" t="s">
        <v>2230</v>
      </c>
      <c r="E694" s="556" t="s">
        <v>39</v>
      </c>
      <c r="F694" s="557" t="s">
        <v>1569</v>
      </c>
      <c r="G694" s="556" t="s">
        <v>179</v>
      </c>
      <c r="H694" s="553">
        <v>25</v>
      </c>
      <c r="I694" s="553">
        <v>119.88</v>
      </c>
      <c r="J694" s="554">
        <v>2997</v>
      </c>
      <c r="K694" s="556" t="s">
        <v>787</v>
      </c>
      <c r="L694" s="556" t="s">
        <v>2233</v>
      </c>
      <c r="M694" s="557" t="s">
        <v>1569</v>
      </c>
      <c r="O694" s="545" t="str">
        <f t="shared" si="54"/>
        <v>B1/23/04-L</v>
      </c>
    </row>
    <row r="695" spans="1:18">
      <c r="B695" s="556" t="s">
        <v>2219</v>
      </c>
      <c r="C695" s="556" t="s">
        <v>2034</v>
      </c>
      <c r="D695" s="556" t="s">
        <v>2230</v>
      </c>
      <c r="E695" s="556" t="s">
        <v>38</v>
      </c>
      <c r="F695" s="557" t="s">
        <v>1573</v>
      </c>
      <c r="G695" s="556" t="s">
        <v>179</v>
      </c>
      <c r="H695" s="553">
        <v>20</v>
      </c>
      <c r="I695" s="553">
        <v>145</v>
      </c>
      <c r="J695" s="554">
        <v>2900</v>
      </c>
      <c r="K695" s="556" t="s">
        <v>787</v>
      </c>
      <c r="L695" s="556" t="s">
        <v>2234</v>
      </c>
      <c r="M695" s="557" t="s">
        <v>1573</v>
      </c>
      <c r="O695" s="545" t="str">
        <f t="shared" si="54"/>
        <v>B1/23/04-M</v>
      </c>
    </row>
    <row r="696" spans="1:18">
      <c r="B696" s="556" t="s">
        <v>2219</v>
      </c>
      <c r="C696" s="556" t="s">
        <v>2034</v>
      </c>
      <c r="D696" s="556" t="s">
        <v>2230</v>
      </c>
      <c r="E696" s="556" t="s">
        <v>204</v>
      </c>
      <c r="F696" s="557" t="s">
        <v>1587</v>
      </c>
      <c r="G696" s="556" t="s">
        <v>179</v>
      </c>
      <c r="H696" s="553">
        <v>20</v>
      </c>
      <c r="I696" s="553">
        <v>246.63</v>
      </c>
      <c r="J696" s="554">
        <v>4932.6000000000004</v>
      </c>
      <c r="K696" s="556" t="s">
        <v>787</v>
      </c>
      <c r="L696" s="556" t="s">
        <v>2235</v>
      </c>
      <c r="M696" s="557" t="s">
        <v>1587</v>
      </c>
      <c r="O696" s="545" t="str">
        <f t="shared" si="54"/>
        <v>B1/23/04-N</v>
      </c>
    </row>
    <row r="699" spans="1:18">
      <c r="B699" s="556" t="s">
        <v>2236</v>
      </c>
      <c r="C699" s="556" t="s">
        <v>2034</v>
      </c>
      <c r="D699" s="556" t="s">
        <v>2230</v>
      </c>
      <c r="E699" s="556" t="s">
        <v>5</v>
      </c>
      <c r="F699" s="557" t="s">
        <v>1581</v>
      </c>
      <c r="G699" s="556" t="s">
        <v>179</v>
      </c>
      <c r="H699" s="553">
        <v>20</v>
      </c>
      <c r="I699" s="553">
        <v>329.88</v>
      </c>
      <c r="J699" s="554">
        <v>6597.6</v>
      </c>
      <c r="K699" s="556" t="s">
        <v>787</v>
      </c>
      <c r="L699" s="556" t="s">
        <v>2237</v>
      </c>
      <c r="M699" s="557" t="s">
        <v>1581</v>
      </c>
      <c r="O699" s="545" t="str">
        <f t="shared" ref="O699:O701" si="55">+_xlfn.CONCAT(B699,"-",E699)</f>
        <v>B1/23/05-A</v>
      </c>
    </row>
    <row r="700" spans="1:18" ht="14.5">
      <c r="B700" s="556" t="s">
        <v>2236</v>
      </c>
      <c r="C700" s="556" t="s">
        <v>2034</v>
      </c>
      <c r="D700" s="556" t="s">
        <v>2230</v>
      </c>
      <c r="E700" s="556" t="s">
        <v>6</v>
      </c>
      <c r="F700" s="557" t="s">
        <v>1583</v>
      </c>
      <c r="G700" s="556" t="s">
        <v>179</v>
      </c>
      <c r="H700" s="553">
        <v>315</v>
      </c>
      <c r="I700" s="553">
        <v>493</v>
      </c>
      <c r="J700" s="554">
        <v>155295</v>
      </c>
      <c r="K700" s="556" t="s">
        <v>787</v>
      </c>
      <c r="L700" s="556" t="s">
        <v>2238</v>
      </c>
      <c r="M700" s="557" t="s">
        <v>1583</v>
      </c>
      <c r="O700" s="545" t="str">
        <f t="shared" si="55"/>
        <v>B1/23/05-B</v>
      </c>
      <c r="P700" s="546"/>
      <c r="Q700" s="546"/>
      <c r="R700" s="546"/>
    </row>
    <row r="701" spans="1:18">
      <c r="B701" s="556" t="s">
        <v>2236</v>
      </c>
      <c r="C701" s="556" t="s">
        <v>2034</v>
      </c>
      <c r="D701" s="556" t="s">
        <v>2230</v>
      </c>
      <c r="E701" s="556" t="s">
        <v>7</v>
      </c>
      <c r="F701" s="557" t="s">
        <v>1582</v>
      </c>
      <c r="G701" s="556" t="s">
        <v>179</v>
      </c>
      <c r="H701" s="553">
        <v>20</v>
      </c>
      <c r="I701" s="553">
        <v>726.75</v>
      </c>
      <c r="J701" s="554">
        <v>14535</v>
      </c>
      <c r="K701" s="556" t="s">
        <v>787</v>
      </c>
      <c r="L701" s="556" t="s">
        <v>2239</v>
      </c>
      <c r="M701" s="557" t="s">
        <v>1582</v>
      </c>
      <c r="O701" s="545" t="str">
        <f t="shared" si="55"/>
        <v>B1/23/05-C</v>
      </c>
    </row>
    <row r="703" spans="1:18" ht="43.5">
      <c r="A703" s="551">
        <v>4</v>
      </c>
      <c r="B703" s="555" t="s">
        <v>2236</v>
      </c>
      <c r="C703" s="555" t="s">
        <v>36</v>
      </c>
      <c r="D703" s="555" t="s">
        <v>36</v>
      </c>
      <c r="E703" s="555" t="s">
        <v>36</v>
      </c>
      <c r="F703" s="551" t="s">
        <v>606</v>
      </c>
      <c r="G703" s="555" t="s">
        <v>36</v>
      </c>
      <c r="H703" s="551"/>
      <c r="I703" s="551"/>
      <c r="J703" s="552">
        <v>453492</v>
      </c>
      <c r="K703" s="555"/>
      <c r="L703" s="555"/>
      <c r="M703" s="551"/>
      <c r="N703" s="551"/>
      <c r="O703" s="551"/>
      <c r="P703" s="546"/>
      <c r="Q703" s="546"/>
      <c r="R703" s="546"/>
    </row>
    <row r="704" spans="1:18">
      <c r="B704" s="556" t="s">
        <v>2236</v>
      </c>
      <c r="C704" s="556" t="s">
        <v>2034</v>
      </c>
      <c r="D704" s="556" t="s">
        <v>2230</v>
      </c>
      <c r="E704" s="556" t="s">
        <v>8</v>
      </c>
      <c r="F704" s="557" t="s">
        <v>1582</v>
      </c>
      <c r="G704" s="556" t="s">
        <v>179</v>
      </c>
      <c r="H704" s="553">
        <v>624</v>
      </c>
      <c r="I704" s="553">
        <v>726.75</v>
      </c>
      <c r="J704" s="554">
        <v>453492</v>
      </c>
      <c r="K704" s="556" t="s">
        <v>787</v>
      </c>
      <c r="L704" s="556" t="s">
        <v>2240</v>
      </c>
      <c r="M704" s="557" t="s">
        <v>1582</v>
      </c>
      <c r="O704" s="545" t="str">
        <f>+_xlfn.CONCAT(B704,"-",E704)</f>
        <v>B1/23/05-D</v>
      </c>
    </row>
    <row r="706" spans="1:18" ht="43.5">
      <c r="A706" s="551">
        <v>4</v>
      </c>
      <c r="B706" s="555" t="s">
        <v>2236</v>
      </c>
      <c r="C706" s="555" t="s">
        <v>36</v>
      </c>
      <c r="D706" s="555" t="s">
        <v>36</v>
      </c>
      <c r="E706" s="555" t="s">
        <v>36</v>
      </c>
      <c r="F706" s="551" t="s">
        <v>609</v>
      </c>
      <c r="G706" s="555" t="s">
        <v>36</v>
      </c>
      <c r="H706" s="551"/>
      <c r="I706" s="551"/>
      <c r="J706" s="552">
        <v>58418.36</v>
      </c>
      <c r="K706" s="555"/>
      <c r="L706" s="555"/>
      <c r="M706" s="551"/>
      <c r="N706" s="551"/>
      <c r="O706" s="551"/>
    </row>
    <row r="707" spans="1:18">
      <c r="B707" s="556" t="s">
        <v>2236</v>
      </c>
      <c r="C707" s="556" t="s">
        <v>2034</v>
      </c>
      <c r="D707" s="556" t="s">
        <v>2230</v>
      </c>
      <c r="E707" s="556" t="s">
        <v>10</v>
      </c>
      <c r="F707" s="557" t="s">
        <v>1572</v>
      </c>
      <c r="G707" s="556" t="s">
        <v>179</v>
      </c>
      <c r="H707" s="553">
        <v>260</v>
      </c>
      <c r="I707" s="553">
        <v>37.630000000000003</v>
      </c>
      <c r="J707" s="554">
        <v>9783.7999999999993</v>
      </c>
      <c r="K707" s="556" t="s">
        <v>787</v>
      </c>
      <c r="L707" s="556" t="s">
        <v>2241</v>
      </c>
      <c r="M707" s="557" t="s">
        <v>1572</v>
      </c>
      <c r="O707" s="545" t="str">
        <f t="shared" ref="O707:O715" si="56">+_xlfn.CONCAT(B707,"-",E707)</f>
        <v>B1/23/05-E</v>
      </c>
    </row>
    <row r="708" spans="1:18">
      <c r="B708" s="556" t="s">
        <v>2236</v>
      </c>
      <c r="C708" s="556" t="s">
        <v>2034</v>
      </c>
      <c r="D708" s="556" t="s">
        <v>2230</v>
      </c>
      <c r="E708" s="556" t="s">
        <v>11</v>
      </c>
      <c r="F708" s="557" t="s">
        <v>1574</v>
      </c>
      <c r="G708" s="556" t="s">
        <v>179</v>
      </c>
      <c r="H708" s="553">
        <v>30</v>
      </c>
      <c r="I708" s="553">
        <v>70.63</v>
      </c>
      <c r="J708" s="554">
        <v>2118.9</v>
      </c>
      <c r="K708" s="556" t="s">
        <v>787</v>
      </c>
      <c r="L708" s="556" t="s">
        <v>2242</v>
      </c>
      <c r="M708" s="557" t="s">
        <v>1574</v>
      </c>
      <c r="O708" s="545" t="str">
        <f t="shared" si="56"/>
        <v>B1/23/05-F</v>
      </c>
    </row>
    <row r="709" spans="1:18">
      <c r="B709" s="556" t="s">
        <v>2236</v>
      </c>
      <c r="C709" s="556" t="s">
        <v>2034</v>
      </c>
      <c r="D709" s="556" t="s">
        <v>2230</v>
      </c>
      <c r="E709" s="556" t="s">
        <v>27</v>
      </c>
      <c r="F709" s="557" t="s">
        <v>610</v>
      </c>
      <c r="G709" s="556" t="s">
        <v>0</v>
      </c>
      <c r="H709" s="553">
        <v>1</v>
      </c>
      <c r="I709" s="554">
        <v>5171.88</v>
      </c>
      <c r="J709" s="554">
        <v>5171.88</v>
      </c>
      <c r="K709" s="556" t="s">
        <v>787</v>
      </c>
      <c r="L709" s="556" t="s">
        <v>2243</v>
      </c>
      <c r="M709" s="557" t="s">
        <v>610</v>
      </c>
      <c r="O709" s="545" t="str">
        <f t="shared" si="56"/>
        <v>B1/23/05-G</v>
      </c>
    </row>
    <row r="710" spans="1:18">
      <c r="B710" s="556" t="s">
        <v>2236</v>
      </c>
      <c r="C710" s="556" t="s">
        <v>2034</v>
      </c>
      <c r="D710" s="556" t="s">
        <v>2230</v>
      </c>
      <c r="E710" s="556" t="s">
        <v>28</v>
      </c>
      <c r="F710" s="557" t="s">
        <v>611</v>
      </c>
      <c r="G710" s="556" t="s">
        <v>0</v>
      </c>
      <c r="H710" s="553">
        <v>1</v>
      </c>
      <c r="I710" s="554">
        <v>5171.88</v>
      </c>
      <c r="J710" s="554">
        <v>5171.88</v>
      </c>
      <c r="K710" s="556" t="s">
        <v>787</v>
      </c>
      <c r="L710" s="556" t="s">
        <v>2244</v>
      </c>
      <c r="M710" s="557" t="s">
        <v>611</v>
      </c>
      <c r="O710" s="545" t="str">
        <f t="shared" si="56"/>
        <v>B1/23/05-H</v>
      </c>
    </row>
    <row r="711" spans="1:18">
      <c r="B711" s="556" t="s">
        <v>2236</v>
      </c>
      <c r="C711" s="556" t="s">
        <v>2034</v>
      </c>
      <c r="D711" s="556" t="s">
        <v>2230</v>
      </c>
      <c r="E711" s="556" t="s">
        <v>33</v>
      </c>
      <c r="F711" s="557" t="s">
        <v>612</v>
      </c>
      <c r="G711" s="556" t="s">
        <v>0</v>
      </c>
      <c r="H711" s="553">
        <v>1</v>
      </c>
      <c r="I711" s="554">
        <v>5171.88</v>
      </c>
      <c r="J711" s="554">
        <v>5171.88</v>
      </c>
      <c r="K711" s="556" t="s">
        <v>787</v>
      </c>
      <c r="L711" s="556" t="s">
        <v>2245</v>
      </c>
      <c r="M711" s="557" t="s">
        <v>612</v>
      </c>
      <c r="O711" s="545" t="str">
        <f t="shared" si="56"/>
        <v>B1/23/05-J</v>
      </c>
    </row>
    <row r="712" spans="1:18">
      <c r="B712" s="556" t="s">
        <v>2236</v>
      </c>
      <c r="C712" s="556" t="s">
        <v>2034</v>
      </c>
      <c r="D712" s="556" t="s">
        <v>2230</v>
      </c>
      <c r="E712" s="556" t="s">
        <v>34</v>
      </c>
      <c r="F712" s="557" t="s">
        <v>613</v>
      </c>
      <c r="G712" s="556" t="s">
        <v>0</v>
      </c>
      <c r="H712" s="553">
        <v>1</v>
      </c>
      <c r="I712" s="554">
        <v>8921.8799999999992</v>
      </c>
      <c r="J712" s="554">
        <v>8921.8799999999992</v>
      </c>
      <c r="K712" s="556" t="s">
        <v>787</v>
      </c>
      <c r="L712" s="556" t="s">
        <v>2246</v>
      </c>
      <c r="M712" s="557" t="s">
        <v>613</v>
      </c>
      <c r="O712" s="545" t="str">
        <f t="shared" si="56"/>
        <v>B1/23/05-K</v>
      </c>
    </row>
    <row r="713" spans="1:18">
      <c r="B713" s="556" t="s">
        <v>2236</v>
      </c>
      <c r="C713" s="556" t="s">
        <v>2034</v>
      </c>
      <c r="D713" s="556" t="s">
        <v>2230</v>
      </c>
      <c r="E713" s="556" t="s">
        <v>39</v>
      </c>
      <c r="F713" s="557" t="s">
        <v>614</v>
      </c>
      <c r="G713" s="556" t="s">
        <v>0</v>
      </c>
      <c r="H713" s="553">
        <v>1</v>
      </c>
      <c r="I713" s="554">
        <v>11421.88</v>
      </c>
      <c r="J713" s="554">
        <v>11421.88</v>
      </c>
      <c r="K713" s="556" t="s">
        <v>787</v>
      </c>
      <c r="L713" s="556" t="s">
        <v>2247</v>
      </c>
      <c r="M713" s="557" t="s">
        <v>614</v>
      </c>
      <c r="O713" s="545" t="str">
        <f t="shared" si="56"/>
        <v>B1/23/05-L</v>
      </c>
    </row>
    <row r="714" spans="1:18" ht="14.5">
      <c r="B714" s="556" t="s">
        <v>2236</v>
      </c>
      <c r="C714" s="556" t="s">
        <v>2034</v>
      </c>
      <c r="D714" s="556" t="s">
        <v>2230</v>
      </c>
      <c r="E714" s="556" t="s">
        <v>38</v>
      </c>
      <c r="F714" s="557" t="s">
        <v>615</v>
      </c>
      <c r="G714" s="556" t="s">
        <v>0</v>
      </c>
      <c r="H714" s="553">
        <v>1</v>
      </c>
      <c r="I714" s="554">
        <v>5171.88</v>
      </c>
      <c r="J714" s="554">
        <v>5171.88</v>
      </c>
      <c r="K714" s="556" t="s">
        <v>787</v>
      </c>
      <c r="L714" s="556" t="s">
        <v>2248</v>
      </c>
      <c r="M714" s="557" t="s">
        <v>615</v>
      </c>
      <c r="O714" s="545" t="str">
        <f t="shared" si="56"/>
        <v>B1/23/05-M</v>
      </c>
      <c r="P714" s="546"/>
      <c r="Q714" s="546"/>
      <c r="R714" s="546"/>
    </row>
    <row r="715" spans="1:18">
      <c r="B715" s="556" t="s">
        <v>2236</v>
      </c>
      <c r="C715" s="556" t="s">
        <v>2034</v>
      </c>
      <c r="D715" s="556" t="s">
        <v>2230</v>
      </c>
      <c r="E715" s="556" t="s">
        <v>204</v>
      </c>
      <c r="F715" s="557" t="s">
        <v>616</v>
      </c>
      <c r="G715" s="556" t="s">
        <v>0</v>
      </c>
      <c r="H715" s="553">
        <v>1</v>
      </c>
      <c r="I715" s="554">
        <v>5484.38</v>
      </c>
      <c r="J715" s="554">
        <v>5484.38</v>
      </c>
      <c r="K715" s="556" t="s">
        <v>787</v>
      </c>
      <c r="L715" s="556" t="s">
        <v>2249</v>
      </c>
      <c r="M715" s="557" t="s">
        <v>616</v>
      </c>
      <c r="O715" s="545" t="str">
        <f t="shared" si="56"/>
        <v>B1/23/05-N</v>
      </c>
    </row>
    <row r="717" spans="1:18" ht="14.5">
      <c r="A717" s="551">
        <v>4</v>
      </c>
      <c r="B717" s="555" t="s">
        <v>2236</v>
      </c>
      <c r="C717" s="555" t="s">
        <v>36</v>
      </c>
      <c r="D717" s="555" t="s">
        <v>36</v>
      </c>
      <c r="E717" s="555" t="s">
        <v>36</v>
      </c>
      <c r="F717" s="551" t="s">
        <v>617</v>
      </c>
      <c r="G717" s="555" t="s">
        <v>36</v>
      </c>
      <c r="H717" s="551"/>
      <c r="I717" s="551"/>
      <c r="J717" s="552">
        <v>11537.5</v>
      </c>
      <c r="K717" s="555"/>
      <c r="L717" s="555"/>
      <c r="M717" s="551"/>
      <c r="N717" s="551"/>
      <c r="O717" s="551"/>
      <c r="P717" s="546"/>
      <c r="Q717" s="546"/>
      <c r="R717" s="546"/>
    </row>
    <row r="718" spans="1:18">
      <c r="B718" s="556" t="s">
        <v>2236</v>
      </c>
      <c r="C718" s="556" t="s">
        <v>2034</v>
      </c>
      <c r="D718" s="556" t="s">
        <v>2230</v>
      </c>
      <c r="E718" s="556" t="s">
        <v>507</v>
      </c>
      <c r="F718" s="557" t="s">
        <v>618</v>
      </c>
      <c r="G718" s="556" t="s">
        <v>289</v>
      </c>
      <c r="H718" s="553">
        <v>2</v>
      </c>
      <c r="I718" s="554">
        <v>5768.75</v>
      </c>
      <c r="J718" s="554">
        <v>11537.5</v>
      </c>
      <c r="K718" s="556" t="s">
        <v>787</v>
      </c>
      <c r="L718" s="556" t="s">
        <v>2250</v>
      </c>
      <c r="M718" s="557" t="s">
        <v>618</v>
      </c>
      <c r="O718" s="545" t="str">
        <f>+_xlfn.CONCAT(B718,"-",E718)</f>
        <v>B1/23/05-P</v>
      </c>
    </row>
    <row r="720" spans="1:18" ht="14.5">
      <c r="A720" s="551">
        <v>4</v>
      </c>
      <c r="B720" s="555" t="s">
        <v>2236</v>
      </c>
      <c r="C720" s="555" t="s">
        <v>36</v>
      </c>
      <c r="D720" s="555" t="s">
        <v>36</v>
      </c>
      <c r="E720" s="555" t="s">
        <v>36</v>
      </c>
      <c r="F720" s="551" t="s">
        <v>2251</v>
      </c>
      <c r="G720" s="555" t="s">
        <v>36</v>
      </c>
      <c r="H720" s="551"/>
      <c r="I720" s="551"/>
      <c r="J720" s="552">
        <v>18230.38</v>
      </c>
      <c r="K720" s="555"/>
      <c r="L720" s="555"/>
      <c r="M720" s="551"/>
      <c r="N720" s="551"/>
      <c r="O720" s="551"/>
    </row>
    <row r="721" spans="1:18" ht="14.5">
      <c r="B721" s="556" t="s">
        <v>2236</v>
      </c>
      <c r="C721" s="556" t="s">
        <v>2034</v>
      </c>
      <c r="D721" s="556" t="s">
        <v>2230</v>
      </c>
      <c r="E721" s="556" t="s">
        <v>508</v>
      </c>
      <c r="F721" s="557" t="s">
        <v>621</v>
      </c>
      <c r="G721" s="556" t="s">
        <v>289</v>
      </c>
      <c r="H721" s="553">
        <v>1</v>
      </c>
      <c r="I721" s="554">
        <v>18230.38</v>
      </c>
      <c r="J721" s="554">
        <v>18230.38</v>
      </c>
      <c r="K721" s="556" t="s">
        <v>787</v>
      </c>
      <c r="L721" s="556" t="s">
        <v>2252</v>
      </c>
      <c r="M721" s="557" t="s">
        <v>621</v>
      </c>
      <c r="O721" s="545" t="str">
        <f>+_xlfn.CONCAT(B721,"-",E721)</f>
        <v>B1/23/05-Q</v>
      </c>
      <c r="P721" s="546"/>
      <c r="Q721" s="546"/>
      <c r="R721" s="546"/>
    </row>
    <row r="722" spans="1:18" ht="14.5">
      <c r="P722" s="546"/>
      <c r="Q722" s="546"/>
      <c r="R722" s="546"/>
    </row>
    <row r="724" spans="1:18" ht="14.5">
      <c r="A724" s="551">
        <v>3</v>
      </c>
      <c r="B724" s="555" t="s">
        <v>2253</v>
      </c>
      <c r="C724" s="555" t="s">
        <v>36</v>
      </c>
      <c r="D724" s="555" t="s">
        <v>36</v>
      </c>
      <c r="E724" s="555" t="s">
        <v>36</v>
      </c>
      <c r="F724" s="551" t="s">
        <v>623</v>
      </c>
      <c r="G724" s="555" t="s">
        <v>36</v>
      </c>
      <c r="H724" s="551"/>
      <c r="I724" s="551"/>
      <c r="J724" s="552">
        <v>158112.5</v>
      </c>
      <c r="K724" s="555"/>
      <c r="L724" s="555"/>
      <c r="M724" s="551"/>
      <c r="N724" s="551"/>
      <c r="O724" s="551"/>
    </row>
    <row r="725" spans="1:18" ht="72.5">
      <c r="A725" s="551">
        <v>4</v>
      </c>
      <c r="B725" s="555" t="s">
        <v>2253</v>
      </c>
      <c r="C725" s="555" t="s">
        <v>36</v>
      </c>
      <c r="D725" s="555" t="s">
        <v>36</v>
      </c>
      <c r="E725" s="555" t="s">
        <v>36</v>
      </c>
      <c r="F725" s="551" t="s">
        <v>624</v>
      </c>
      <c r="G725" s="555" t="s">
        <v>36</v>
      </c>
      <c r="H725" s="551"/>
      <c r="I725" s="551"/>
      <c r="J725" s="552">
        <v>158112.5</v>
      </c>
      <c r="K725" s="555"/>
      <c r="L725" s="555"/>
      <c r="M725" s="551"/>
      <c r="N725" s="551"/>
      <c r="O725" s="551"/>
    </row>
    <row r="726" spans="1:18" ht="14.5">
      <c r="B726" s="556" t="s">
        <v>2253</v>
      </c>
      <c r="C726" s="556" t="s">
        <v>2034</v>
      </c>
      <c r="D726" s="556" t="s">
        <v>2230</v>
      </c>
      <c r="E726" s="556" t="s">
        <v>5</v>
      </c>
      <c r="F726" s="557" t="s">
        <v>625</v>
      </c>
      <c r="G726" s="556" t="s">
        <v>289</v>
      </c>
      <c r="H726" s="553">
        <v>4</v>
      </c>
      <c r="I726" s="554">
        <v>36287.5</v>
      </c>
      <c r="J726" s="554">
        <v>145150</v>
      </c>
      <c r="K726" s="556" t="s">
        <v>787</v>
      </c>
      <c r="L726" s="556" t="s">
        <v>2254</v>
      </c>
      <c r="M726" s="557" t="s">
        <v>625</v>
      </c>
      <c r="O726" s="545" t="str">
        <f t="shared" ref="O726:O727" si="57">+_xlfn.CONCAT(B726,"-",E726)</f>
        <v>B1/23/06-A</v>
      </c>
      <c r="P726" s="546"/>
      <c r="Q726" s="546"/>
      <c r="R726" s="546"/>
    </row>
    <row r="727" spans="1:18" ht="14.5">
      <c r="B727" s="556" t="s">
        <v>2253</v>
      </c>
      <c r="C727" s="556" t="s">
        <v>2034</v>
      </c>
      <c r="D727" s="556" t="s">
        <v>2230</v>
      </c>
      <c r="E727" s="556" t="s">
        <v>6</v>
      </c>
      <c r="F727" s="557" t="s">
        <v>626</v>
      </c>
      <c r="G727" s="556" t="s">
        <v>627</v>
      </c>
      <c r="H727" s="553">
        <v>1</v>
      </c>
      <c r="I727" s="554">
        <v>12962.5</v>
      </c>
      <c r="J727" s="554">
        <v>12962.5</v>
      </c>
      <c r="K727" s="556" t="s">
        <v>787</v>
      </c>
      <c r="L727" s="556" t="s">
        <v>2255</v>
      </c>
      <c r="M727" s="557" t="s">
        <v>626</v>
      </c>
      <c r="O727" s="545" t="str">
        <f t="shared" si="57"/>
        <v>B1/23/06-B</v>
      </c>
      <c r="P727" s="546"/>
      <c r="Q727" s="546"/>
      <c r="R727" s="546"/>
    </row>
    <row r="729" spans="1:18" ht="14.5">
      <c r="A729" s="551">
        <v>3</v>
      </c>
      <c r="B729" s="555" t="s">
        <v>2253</v>
      </c>
      <c r="C729" s="555" t="s">
        <v>36</v>
      </c>
      <c r="D729" s="555" t="s">
        <v>36</v>
      </c>
      <c r="E729" s="555" t="s">
        <v>36</v>
      </c>
      <c r="F729" s="551" t="s">
        <v>628</v>
      </c>
      <c r="G729" s="555" t="s">
        <v>36</v>
      </c>
      <c r="H729" s="551"/>
      <c r="I729" s="551"/>
      <c r="J729" s="552">
        <v>21900</v>
      </c>
      <c r="K729" s="555"/>
      <c r="L729" s="555"/>
      <c r="M729" s="551"/>
      <c r="N729" s="551"/>
      <c r="O729" s="551"/>
    </row>
    <row r="730" spans="1:18" ht="14.5">
      <c r="A730" s="551">
        <v>4</v>
      </c>
      <c r="B730" s="555" t="s">
        <v>2253</v>
      </c>
      <c r="C730" s="555" t="s">
        <v>36</v>
      </c>
      <c r="D730" s="555" t="s">
        <v>36</v>
      </c>
      <c r="E730" s="555" t="s">
        <v>36</v>
      </c>
      <c r="F730" s="551" t="s">
        <v>629</v>
      </c>
      <c r="G730" s="555" t="s">
        <v>36</v>
      </c>
      <c r="H730" s="551"/>
      <c r="I730" s="551"/>
      <c r="J730" s="552">
        <v>21900</v>
      </c>
      <c r="K730" s="555"/>
      <c r="L730" s="555"/>
      <c r="M730" s="551"/>
      <c r="N730" s="551"/>
      <c r="O730" s="551"/>
      <c r="P730" s="546"/>
      <c r="Q730" s="546"/>
      <c r="R730" s="546"/>
    </row>
    <row r="731" spans="1:18" ht="14.5">
      <c r="B731" s="556" t="s">
        <v>2253</v>
      </c>
      <c r="C731" s="556" t="s">
        <v>2034</v>
      </c>
      <c r="D731" s="556" t="s">
        <v>2256</v>
      </c>
      <c r="E731" s="556" t="s">
        <v>7</v>
      </c>
      <c r="F731" s="557" t="s">
        <v>630</v>
      </c>
      <c r="G731" s="556" t="s">
        <v>289</v>
      </c>
      <c r="H731" s="553">
        <v>1</v>
      </c>
      <c r="I731" s="554">
        <v>21900</v>
      </c>
      <c r="J731" s="554">
        <v>21900</v>
      </c>
      <c r="K731" s="556" t="s">
        <v>787</v>
      </c>
      <c r="L731" s="556" t="s">
        <v>2257</v>
      </c>
      <c r="M731" s="557" t="s">
        <v>630</v>
      </c>
      <c r="O731" s="545" t="str">
        <f>+_xlfn.CONCAT(B731,"-",E731)</f>
        <v>B1/23/06-C</v>
      </c>
      <c r="P731" s="546"/>
      <c r="Q731" s="546"/>
      <c r="R731" s="546"/>
    </row>
    <row r="733" spans="1:18" ht="14.5">
      <c r="A733" s="551">
        <v>3</v>
      </c>
      <c r="B733" s="555" t="s">
        <v>2253</v>
      </c>
      <c r="C733" s="555" t="s">
        <v>36</v>
      </c>
      <c r="D733" s="555" t="s">
        <v>36</v>
      </c>
      <c r="E733" s="555" t="s">
        <v>36</v>
      </c>
      <c r="F733" s="551" t="s">
        <v>631</v>
      </c>
      <c r="G733" s="555" t="s">
        <v>36</v>
      </c>
      <c r="H733" s="551"/>
      <c r="I733" s="551"/>
      <c r="J733" s="552">
        <v>1417648.04</v>
      </c>
      <c r="K733" s="555"/>
      <c r="L733" s="555"/>
      <c r="M733" s="551"/>
      <c r="N733" s="551"/>
      <c r="O733" s="551"/>
    </row>
    <row r="734" spans="1:18" ht="43.5">
      <c r="A734" s="551">
        <v>4</v>
      </c>
      <c r="B734" s="555" t="s">
        <v>2253</v>
      </c>
      <c r="C734" s="555" t="s">
        <v>36</v>
      </c>
      <c r="D734" s="555" t="s">
        <v>36</v>
      </c>
      <c r="E734" s="555" t="s">
        <v>36</v>
      </c>
      <c r="F734" s="551" t="s">
        <v>632</v>
      </c>
      <c r="G734" s="555" t="s">
        <v>36</v>
      </c>
      <c r="H734" s="551"/>
      <c r="I734" s="551"/>
      <c r="J734" s="552">
        <v>964451.28</v>
      </c>
      <c r="K734" s="555"/>
      <c r="L734" s="555"/>
      <c r="M734" s="551"/>
      <c r="N734" s="551"/>
      <c r="O734" s="551"/>
      <c r="P734" s="546"/>
      <c r="Q734" s="546"/>
      <c r="R734" s="546"/>
    </row>
    <row r="735" spans="1:18">
      <c r="B735" s="556" t="s">
        <v>2253</v>
      </c>
      <c r="C735" s="556" t="s">
        <v>2034</v>
      </c>
      <c r="D735" s="556" t="s">
        <v>2258</v>
      </c>
      <c r="E735" s="556" t="s">
        <v>8</v>
      </c>
      <c r="F735" s="557" t="s">
        <v>633</v>
      </c>
      <c r="G735" s="556" t="s">
        <v>634</v>
      </c>
      <c r="H735" s="558">
        <v>19731</v>
      </c>
      <c r="I735" s="553">
        <v>48.88</v>
      </c>
      <c r="J735" s="554">
        <v>964451.28</v>
      </c>
      <c r="K735" s="556" t="s">
        <v>787</v>
      </c>
      <c r="L735" s="556" t="s">
        <v>2259</v>
      </c>
      <c r="M735" s="557" t="s">
        <v>633</v>
      </c>
      <c r="O735" s="545" t="str">
        <f>+_xlfn.CONCAT(B735,"-",E735)</f>
        <v>B1/23/06-D</v>
      </c>
    </row>
    <row r="737" spans="1:18" ht="14.5">
      <c r="A737" s="551">
        <v>4</v>
      </c>
      <c r="B737" s="555" t="s">
        <v>2253</v>
      </c>
      <c r="C737" s="555" t="s">
        <v>36</v>
      </c>
      <c r="D737" s="555" t="s">
        <v>36</v>
      </c>
      <c r="E737" s="555" t="s">
        <v>36</v>
      </c>
      <c r="F737" s="551" t="s">
        <v>635</v>
      </c>
      <c r="G737" s="555" t="s">
        <v>36</v>
      </c>
      <c r="H737" s="551"/>
      <c r="I737" s="551"/>
      <c r="J737" s="552">
        <v>177270.88</v>
      </c>
      <c r="K737" s="555"/>
      <c r="L737" s="555"/>
      <c r="M737" s="551"/>
      <c r="N737" s="551"/>
      <c r="O737" s="551"/>
      <c r="P737" s="546"/>
      <c r="Q737" s="546"/>
      <c r="R737" s="546"/>
    </row>
    <row r="738" spans="1:18">
      <c r="B738" s="556" t="s">
        <v>2253</v>
      </c>
      <c r="C738" s="556" t="s">
        <v>2034</v>
      </c>
      <c r="D738" s="556" t="s">
        <v>2258</v>
      </c>
      <c r="E738" s="556" t="s">
        <v>10</v>
      </c>
      <c r="F738" s="557" t="s">
        <v>635</v>
      </c>
      <c r="G738" s="556" t="s">
        <v>0</v>
      </c>
      <c r="H738" s="553">
        <v>1</v>
      </c>
      <c r="I738" s="554">
        <v>177270.88</v>
      </c>
      <c r="J738" s="554">
        <v>177270.88</v>
      </c>
      <c r="K738" s="556" t="s">
        <v>787</v>
      </c>
      <c r="L738" s="556" t="s">
        <v>2260</v>
      </c>
      <c r="M738" s="557" t="s">
        <v>635</v>
      </c>
      <c r="O738" s="545" t="str">
        <f>+_xlfn.CONCAT(B738,"-",E738)</f>
        <v>B1/23/06-E</v>
      </c>
    </row>
    <row r="740" spans="1:18" ht="14.5">
      <c r="A740" s="551">
        <v>4</v>
      </c>
      <c r="B740" s="555" t="s">
        <v>2253</v>
      </c>
      <c r="C740" s="555" t="s">
        <v>36</v>
      </c>
      <c r="D740" s="555" t="s">
        <v>36</v>
      </c>
      <c r="E740" s="555" t="s">
        <v>36</v>
      </c>
      <c r="F740" s="551" t="s">
        <v>636</v>
      </c>
      <c r="G740" s="555" t="s">
        <v>36</v>
      </c>
      <c r="H740" s="551"/>
      <c r="I740" s="551"/>
      <c r="J740" s="552">
        <v>275925.88</v>
      </c>
      <c r="K740" s="555"/>
      <c r="L740" s="555"/>
      <c r="M740" s="551"/>
      <c r="N740" s="551"/>
      <c r="O740" s="551"/>
      <c r="P740" s="546"/>
      <c r="Q740" s="546"/>
      <c r="R740" s="546"/>
    </row>
    <row r="741" spans="1:18" ht="14.5">
      <c r="B741" s="556" t="s">
        <v>2253</v>
      </c>
      <c r="C741" s="556" t="s">
        <v>2034</v>
      </c>
      <c r="D741" s="556" t="s">
        <v>2258</v>
      </c>
      <c r="E741" s="556" t="s">
        <v>11</v>
      </c>
      <c r="F741" s="557" t="s">
        <v>637</v>
      </c>
      <c r="G741" s="556" t="s">
        <v>0</v>
      </c>
      <c r="H741" s="553">
        <v>1</v>
      </c>
      <c r="I741" s="554">
        <v>275925.88</v>
      </c>
      <c r="J741" s="554">
        <v>275925.88</v>
      </c>
      <c r="K741" s="556" t="s">
        <v>787</v>
      </c>
      <c r="L741" s="556" t="s">
        <v>2261</v>
      </c>
      <c r="M741" s="557" t="s">
        <v>637</v>
      </c>
      <c r="O741" s="545" t="str">
        <f>+_xlfn.CONCAT(B741,"-",E741)</f>
        <v>B1/23/06-F</v>
      </c>
      <c r="P741" s="546"/>
      <c r="Q741" s="546"/>
      <c r="R741" s="546"/>
    </row>
    <row r="743" spans="1:18" ht="14.5">
      <c r="A743" s="551">
        <v>3</v>
      </c>
      <c r="B743" s="555" t="s">
        <v>2253</v>
      </c>
      <c r="C743" s="555" t="s">
        <v>36</v>
      </c>
      <c r="D743" s="555" t="s">
        <v>36</v>
      </c>
      <c r="E743" s="555" t="s">
        <v>36</v>
      </c>
      <c r="F743" s="551" t="s">
        <v>638</v>
      </c>
      <c r="G743" s="555" t="s">
        <v>36</v>
      </c>
      <c r="H743" s="551"/>
      <c r="I743" s="551"/>
      <c r="J743" s="552">
        <v>502960.89</v>
      </c>
      <c r="K743" s="555"/>
      <c r="L743" s="555"/>
      <c r="M743" s="551"/>
      <c r="N743" s="551"/>
      <c r="O743" s="551"/>
    </row>
    <row r="744" spans="1:18" ht="14.5">
      <c r="A744" s="551">
        <v>4</v>
      </c>
      <c r="B744" s="555" t="s">
        <v>2253</v>
      </c>
      <c r="C744" s="555" t="s">
        <v>36</v>
      </c>
      <c r="D744" s="555" t="s">
        <v>36</v>
      </c>
      <c r="E744" s="555" t="s">
        <v>36</v>
      </c>
      <c r="F744" s="551" t="s">
        <v>639</v>
      </c>
      <c r="G744" s="555" t="s">
        <v>36</v>
      </c>
      <c r="H744" s="551"/>
      <c r="I744" s="551"/>
      <c r="J744" s="552">
        <v>154765.13</v>
      </c>
      <c r="K744" s="555"/>
      <c r="L744" s="555"/>
      <c r="M744" s="551"/>
      <c r="N744" s="551"/>
      <c r="O744" s="551"/>
    </row>
    <row r="745" spans="1:18" ht="14.5">
      <c r="B745" s="556" t="s">
        <v>2253</v>
      </c>
      <c r="C745" s="556" t="s">
        <v>2034</v>
      </c>
      <c r="D745" s="556" t="s">
        <v>2262</v>
      </c>
      <c r="E745" s="556" t="s">
        <v>27</v>
      </c>
      <c r="F745" s="557" t="s">
        <v>640</v>
      </c>
      <c r="G745" s="556" t="s">
        <v>0</v>
      </c>
      <c r="H745" s="553">
        <v>1</v>
      </c>
      <c r="I745" s="554">
        <v>154765.13</v>
      </c>
      <c r="J745" s="554">
        <v>154765.13</v>
      </c>
      <c r="K745" s="556" t="s">
        <v>787</v>
      </c>
      <c r="L745" s="556" t="s">
        <v>2263</v>
      </c>
      <c r="M745" s="557" t="s">
        <v>640</v>
      </c>
      <c r="O745" s="545" t="str">
        <f>+_xlfn.CONCAT(B745,"-",E745)</f>
        <v>B1/23/06-G</v>
      </c>
      <c r="P745" s="546"/>
      <c r="Q745" s="546"/>
      <c r="R745" s="546"/>
    </row>
    <row r="748" spans="1:18" ht="14.5">
      <c r="A748" s="551">
        <v>4</v>
      </c>
      <c r="B748" s="555" t="s">
        <v>2264</v>
      </c>
      <c r="C748" s="555" t="s">
        <v>36</v>
      </c>
      <c r="D748" s="555" t="s">
        <v>36</v>
      </c>
      <c r="E748" s="555" t="s">
        <v>36</v>
      </c>
      <c r="F748" s="551" t="s">
        <v>641</v>
      </c>
      <c r="G748" s="555" t="s">
        <v>36</v>
      </c>
      <c r="H748" s="551"/>
      <c r="I748" s="551"/>
      <c r="J748" s="552">
        <v>348195.76</v>
      </c>
      <c r="K748" s="555"/>
      <c r="L748" s="555"/>
      <c r="M748" s="551"/>
      <c r="N748" s="551"/>
      <c r="O748" s="551"/>
    </row>
    <row r="749" spans="1:18">
      <c r="B749" s="556" t="s">
        <v>2264</v>
      </c>
      <c r="C749" s="556" t="s">
        <v>2034</v>
      </c>
      <c r="D749" s="556" t="s">
        <v>2262</v>
      </c>
      <c r="E749" s="556" t="s">
        <v>5</v>
      </c>
      <c r="F749" s="557" t="s">
        <v>642</v>
      </c>
      <c r="G749" s="556" t="s">
        <v>0</v>
      </c>
      <c r="H749" s="553">
        <v>1</v>
      </c>
      <c r="I749" s="554">
        <v>103176.75</v>
      </c>
      <c r="J749" s="554">
        <v>103176.75</v>
      </c>
      <c r="K749" s="556" t="s">
        <v>787</v>
      </c>
      <c r="L749" s="556" t="s">
        <v>2265</v>
      </c>
      <c r="M749" s="557" t="s">
        <v>642</v>
      </c>
      <c r="O749" s="545" t="str">
        <f t="shared" ref="O749:O751" si="58">+_xlfn.CONCAT(B749,"-",E749)</f>
        <v>B1/23/07-A</v>
      </c>
    </row>
    <row r="750" spans="1:18" ht="14.5">
      <c r="B750" s="556" t="s">
        <v>2264</v>
      </c>
      <c r="C750" s="556" t="s">
        <v>2034</v>
      </c>
      <c r="D750" s="556" t="s">
        <v>2262</v>
      </c>
      <c r="E750" s="556" t="s">
        <v>6</v>
      </c>
      <c r="F750" s="557" t="s">
        <v>643</v>
      </c>
      <c r="G750" s="556" t="s">
        <v>0</v>
      </c>
      <c r="H750" s="553">
        <v>1</v>
      </c>
      <c r="I750" s="554">
        <v>204092.63</v>
      </c>
      <c r="J750" s="554">
        <v>204092.63</v>
      </c>
      <c r="K750" s="556" t="s">
        <v>787</v>
      </c>
      <c r="L750" s="556" t="s">
        <v>2266</v>
      </c>
      <c r="M750" s="557" t="s">
        <v>643</v>
      </c>
      <c r="O750" s="545" t="str">
        <f t="shared" si="58"/>
        <v>B1/23/07-B</v>
      </c>
      <c r="P750" s="546"/>
      <c r="Q750" s="546"/>
      <c r="R750" s="546"/>
    </row>
    <row r="751" spans="1:18" ht="14.5">
      <c r="B751" s="556" t="s">
        <v>2264</v>
      </c>
      <c r="C751" s="556" t="s">
        <v>2034</v>
      </c>
      <c r="D751" s="556" t="s">
        <v>2262</v>
      </c>
      <c r="E751" s="556" t="s">
        <v>7</v>
      </c>
      <c r="F751" s="557" t="s">
        <v>644</v>
      </c>
      <c r="G751" s="556" t="s">
        <v>0</v>
      </c>
      <c r="H751" s="553">
        <v>1</v>
      </c>
      <c r="I751" s="554">
        <v>40926.379999999997</v>
      </c>
      <c r="J751" s="554">
        <v>40926.379999999997</v>
      </c>
      <c r="K751" s="556" t="s">
        <v>787</v>
      </c>
      <c r="L751" s="556" t="s">
        <v>2267</v>
      </c>
      <c r="M751" s="557" t="s">
        <v>644</v>
      </c>
      <c r="O751" s="545" t="str">
        <f t="shared" si="58"/>
        <v>B1/23/07-C</v>
      </c>
      <c r="P751" s="546"/>
      <c r="Q751" s="546"/>
      <c r="R751" s="546"/>
    </row>
    <row r="752" spans="1:18" ht="14.5">
      <c r="P752" s="546"/>
      <c r="Q752" s="546"/>
      <c r="R752" s="546"/>
    </row>
    <row r="753" spans="1:18" ht="14.5">
      <c r="A753" s="551">
        <v>3</v>
      </c>
      <c r="B753" s="555" t="s">
        <v>2264</v>
      </c>
      <c r="C753" s="555" t="s">
        <v>36</v>
      </c>
      <c r="D753" s="555" t="s">
        <v>36</v>
      </c>
      <c r="E753" s="555" t="s">
        <v>36</v>
      </c>
      <c r="F753" s="551" t="s">
        <v>645</v>
      </c>
      <c r="G753" s="555" t="s">
        <v>36</v>
      </c>
      <c r="H753" s="551"/>
      <c r="I753" s="551"/>
      <c r="J753" s="552">
        <v>155966.03</v>
      </c>
      <c r="K753" s="555"/>
      <c r="L753" s="555"/>
      <c r="M753" s="551"/>
      <c r="N753" s="551"/>
      <c r="O753" s="551"/>
    </row>
    <row r="754" spans="1:18" ht="14.5">
      <c r="A754" s="551">
        <v>4</v>
      </c>
      <c r="B754" s="555" t="s">
        <v>2264</v>
      </c>
      <c r="C754" s="555" t="s">
        <v>36</v>
      </c>
      <c r="D754" s="555" t="s">
        <v>36</v>
      </c>
      <c r="E754" s="555" t="s">
        <v>36</v>
      </c>
      <c r="F754" s="551" t="s">
        <v>646</v>
      </c>
      <c r="G754" s="555" t="s">
        <v>36</v>
      </c>
      <c r="H754" s="551"/>
      <c r="I754" s="551"/>
      <c r="J754" s="552">
        <v>155966.03</v>
      </c>
      <c r="K754" s="555"/>
      <c r="L754" s="555"/>
      <c r="M754" s="551"/>
      <c r="N754" s="551"/>
      <c r="O754" s="551"/>
    </row>
    <row r="755" spans="1:18" ht="72.5">
      <c r="A755" s="551">
        <v>5</v>
      </c>
      <c r="B755" s="555" t="s">
        <v>2264</v>
      </c>
      <c r="C755" s="555" t="s">
        <v>36</v>
      </c>
      <c r="D755" s="555" t="s">
        <v>36</v>
      </c>
      <c r="E755" s="555" t="s">
        <v>36</v>
      </c>
      <c r="F755" s="551" t="s">
        <v>647</v>
      </c>
      <c r="G755" s="555" t="s">
        <v>36</v>
      </c>
      <c r="H755" s="551"/>
      <c r="I755" s="551"/>
      <c r="J755" s="552">
        <v>155966.03</v>
      </c>
      <c r="K755" s="555"/>
      <c r="L755" s="555"/>
      <c r="M755" s="551"/>
      <c r="N755" s="551"/>
      <c r="O755" s="551"/>
    </row>
    <row r="756" spans="1:18">
      <c r="B756" s="556" t="s">
        <v>2264</v>
      </c>
      <c r="C756" s="556" t="s">
        <v>2034</v>
      </c>
      <c r="D756" s="556" t="s">
        <v>2268</v>
      </c>
      <c r="E756" s="556" t="s">
        <v>8</v>
      </c>
      <c r="F756" s="557" t="s">
        <v>2269</v>
      </c>
      <c r="G756" s="556" t="s">
        <v>289</v>
      </c>
      <c r="H756" s="553">
        <v>1</v>
      </c>
      <c r="I756" s="554">
        <v>1271.25</v>
      </c>
      <c r="J756" s="554">
        <v>1271.25</v>
      </c>
      <c r="K756" s="556" t="s">
        <v>787</v>
      </c>
      <c r="L756" s="556" t="s">
        <v>2270</v>
      </c>
      <c r="M756" s="557" t="s">
        <v>2269</v>
      </c>
      <c r="O756" s="545" t="str">
        <f t="shared" ref="O756:O762" si="59">+_xlfn.CONCAT(B756,"-",E756)</f>
        <v>B1/23/07-D</v>
      </c>
    </row>
    <row r="757" spans="1:18">
      <c r="B757" s="556" t="s">
        <v>2264</v>
      </c>
      <c r="C757" s="556" t="s">
        <v>2034</v>
      </c>
      <c r="D757" s="556" t="s">
        <v>2268</v>
      </c>
      <c r="E757" s="556" t="s">
        <v>10</v>
      </c>
      <c r="F757" s="557" t="s">
        <v>2271</v>
      </c>
      <c r="G757" s="556" t="s">
        <v>289</v>
      </c>
      <c r="H757" s="553">
        <v>2</v>
      </c>
      <c r="I757" s="554">
        <v>75103.13</v>
      </c>
      <c r="J757" s="554">
        <v>150206.26</v>
      </c>
      <c r="K757" s="556" t="s">
        <v>787</v>
      </c>
      <c r="L757" s="556" t="s">
        <v>2272</v>
      </c>
      <c r="M757" s="557" t="s">
        <v>2271</v>
      </c>
      <c r="O757" s="545" t="str">
        <f t="shared" si="59"/>
        <v>B1/23/07-E</v>
      </c>
    </row>
    <row r="758" spans="1:18">
      <c r="B758" s="556" t="s">
        <v>2264</v>
      </c>
      <c r="C758" s="556" t="s">
        <v>2034</v>
      </c>
      <c r="D758" s="556" t="s">
        <v>2268</v>
      </c>
      <c r="E758" s="556" t="s">
        <v>11</v>
      </c>
      <c r="F758" s="557" t="s">
        <v>2273</v>
      </c>
      <c r="G758" s="556" t="s">
        <v>289</v>
      </c>
      <c r="H758" s="553">
        <v>1</v>
      </c>
      <c r="I758" s="554">
        <v>1537.5</v>
      </c>
      <c r="J758" s="554">
        <v>1537.5</v>
      </c>
      <c r="K758" s="556" t="s">
        <v>787</v>
      </c>
      <c r="L758" s="556" t="s">
        <v>2274</v>
      </c>
      <c r="M758" s="557" t="s">
        <v>2273</v>
      </c>
      <c r="O758" s="545" t="str">
        <f t="shared" si="59"/>
        <v>B1/23/07-F</v>
      </c>
    </row>
    <row r="759" spans="1:18">
      <c r="B759" s="556" t="s">
        <v>2264</v>
      </c>
      <c r="C759" s="556" t="s">
        <v>2034</v>
      </c>
      <c r="D759" s="556" t="s">
        <v>2268</v>
      </c>
      <c r="E759" s="556" t="s">
        <v>27</v>
      </c>
      <c r="F759" s="557" t="s">
        <v>2275</v>
      </c>
      <c r="G759" s="556" t="s">
        <v>289</v>
      </c>
      <c r="H759" s="553">
        <v>1</v>
      </c>
      <c r="I759" s="553">
        <v>946.88</v>
      </c>
      <c r="J759" s="553">
        <v>946.88</v>
      </c>
      <c r="K759" s="556" t="s">
        <v>787</v>
      </c>
      <c r="L759" s="556" t="s">
        <v>2276</v>
      </c>
      <c r="M759" s="557" t="s">
        <v>2275</v>
      </c>
      <c r="O759" s="545" t="str">
        <f t="shared" si="59"/>
        <v>B1/23/07-G</v>
      </c>
    </row>
    <row r="760" spans="1:18">
      <c r="B760" s="556" t="s">
        <v>2264</v>
      </c>
      <c r="C760" s="556" t="s">
        <v>2034</v>
      </c>
      <c r="D760" s="556" t="s">
        <v>2268</v>
      </c>
      <c r="E760" s="556" t="s">
        <v>28</v>
      </c>
      <c r="F760" s="557" t="s">
        <v>2277</v>
      </c>
      <c r="G760" s="556" t="s">
        <v>289</v>
      </c>
      <c r="H760" s="553">
        <v>1</v>
      </c>
      <c r="I760" s="553">
        <v>651.63</v>
      </c>
      <c r="J760" s="553">
        <v>651.63</v>
      </c>
      <c r="K760" s="556" t="s">
        <v>787</v>
      </c>
      <c r="L760" s="556" t="s">
        <v>2278</v>
      </c>
      <c r="M760" s="557" t="s">
        <v>2277</v>
      </c>
      <c r="O760" s="545" t="str">
        <f t="shared" si="59"/>
        <v>B1/23/07-H</v>
      </c>
    </row>
    <row r="761" spans="1:18" ht="14.5">
      <c r="B761" s="556" t="s">
        <v>2264</v>
      </c>
      <c r="C761" s="556" t="s">
        <v>2034</v>
      </c>
      <c r="D761" s="556" t="s">
        <v>2268</v>
      </c>
      <c r="E761" s="556" t="s">
        <v>33</v>
      </c>
      <c r="F761" s="557" t="s">
        <v>2279</v>
      </c>
      <c r="G761" s="556" t="s">
        <v>289</v>
      </c>
      <c r="H761" s="553">
        <v>1</v>
      </c>
      <c r="I761" s="553">
        <v>651.63</v>
      </c>
      <c r="J761" s="553">
        <v>651.63</v>
      </c>
      <c r="K761" s="556" t="s">
        <v>787</v>
      </c>
      <c r="L761" s="556" t="s">
        <v>2280</v>
      </c>
      <c r="M761" s="557" t="s">
        <v>2279</v>
      </c>
      <c r="O761" s="545" t="str">
        <f t="shared" si="59"/>
        <v>B1/23/07-J</v>
      </c>
      <c r="P761" s="546"/>
      <c r="Q761" s="546"/>
      <c r="R761" s="546"/>
    </row>
    <row r="762" spans="1:18">
      <c r="B762" s="556" t="s">
        <v>2264</v>
      </c>
      <c r="C762" s="556" t="s">
        <v>2034</v>
      </c>
      <c r="D762" s="556" t="s">
        <v>2268</v>
      </c>
      <c r="E762" s="556" t="s">
        <v>34</v>
      </c>
      <c r="F762" s="557" t="s">
        <v>2281</v>
      </c>
      <c r="G762" s="556" t="s">
        <v>289</v>
      </c>
      <c r="H762" s="553">
        <v>1</v>
      </c>
      <c r="I762" s="553">
        <v>700.88</v>
      </c>
      <c r="J762" s="553">
        <v>700.88</v>
      </c>
      <c r="K762" s="556" t="s">
        <v>787</v>
      </c>
      <c r="L762" s="556" t="s">
        <v>2282</v>
      </c>
      <c r="M762" s="557" t="s">
        <v>2281</v>
      </c>
      <c r="O762" s="545" t="str">
        <f t="shared" si="59"/>
        <v>B1/23/07-K</v>
      </c>
    </row>
    <row r="764" spans="1:18" ht="14.5">
      <c r="A764" s="551">
        <v>3</v>
      </c>
      <c r="B764" s="555" t="s">
        <v>2264</v>
      </c>
      <c r="C764" s="555" t="s">
        <v>36</v>
      </c>
      <c r="D764" s="555" t="s">
        <v>36</v>
      </c>
      <c r="E764" s="555" t="s">
        <v>36</v>
      </c>
      <c r="F764" s="551" t="s">
        <v>681</v>
      </c>
      <c r="G764" s="555" t="s">
        <v>36</v>
      </c>
      <c r="H764" s="551"/>
      <c r="I764" s="551"/>
      <c r="J764" s="552">
        <v>143192.68</v>
      </c>
      <c r="K764" s="555"/>
      <c r="L764" s="555"/>
      <c r="M764" s="551"/>
      <c r="N764" s="551"/>
      <c r="O764" s="551"/>
    </row>
    <row r="765" spans="1:18">
      <c r="B765" s="556" t="s">
        <v>2264</v>
      </c>
      <c r="C765" s="556" t="s">
        <v>2034</v>
      </c>
      <c r="D765" s="556" t="s">
        <v>2283</v>
      </c>
      <c r="E765" s="556" t="s">
        <v>39</v>
      </c>
      <c r="F765" s="557" t="s">
        <v>2284</v>
      </c>
      <c r="G765" s="556" t="s">
        <v>289</v>
      </c>
      <c r="H765" s="553">
        <v>12</v>
      </c>
      <c r="I765" s="553">
        <v>539.13</v>
      </c>
      <c r="J765" s="554">
        <v>6469.56</v>
      </c>
      <c r="K765" s="556" t="s">
        <v>787</v>
      </c>
      <c r="L765" s="556" t="s">
        <v>2285</v>
      </c>
      <c r="M765" s="557" t="s">
        <v>2284</v>
      </c>
      <c r="O765" s="545" t="str">
        <f t="shared" ref="O765:O766" si="60">+_xlfn.CONCAT(B765,"-",E765)</f>
        <v>B1/23/07-L</v>
      </c>
    </row>
    <row r="766" spans="1:18">
      <c r="B766" s="556" t="s">
        <v>2264</v>
      </c>
      <c r="C766" s="556" t="s">
        <v>2034</v>
      </c>
      <c r="D766" s="556" t="s">
        <v>2283</v>
      </c>
      <c r="E766" s="556" t="s">
        <v>38</v>
      </c>
      <c r="F766" s="557" t="s">
        <v>2286</v>
      </c>
      <c r="G766" s="556" t="s">
        <v>289</v>
      </c>
      <c r="H766" s="553">
        <v>12</v>
      </c>
      <c r="I766" s="553">
        <v>470.25</v>
      </c>
      <c r="J766" s="554">
        <v>5643</v>
      </c>
      <c r="K766" s="556" t="s">
        <v>787</v>
      </c>
      <c r="L766" s="556" t="s">
        <v>2287</v>
      </c>
      <c r="M766" s="557" t="s">
        <v>2286</v>
      </c>
      <c r="O766" s="545" t="str">
        <f t="shared" si="60"/>
        <v>B1/23/07-M</v>
      </c>
    </row>
    <row r="769" spans="1:18">
      <c r="B769" s="556" t="s">
        <v>2288</v>
      </c>
      <c r="C769" s="556" t="s">
        <v>2034</v>
      </c>
      <c r="D769" s="556" t="s">
        <v>2283</v>
      </c>
      <c r="E769" s="556" t="s">
        <v>5</v>
      </c>
      <c r="F769" s="557" t="s">
        <v>2289</v>
      </c>
      <c r="G769" s="556" t="s">
        <v>289</v>
      </c>
      <c r="H769" s="553">
        <v>31</v>
      </c>
      <c r="I769" s="553">
        <v>539.13</v>
      </c>
      <c r="J769" s="554">
        <v>16713.03</v>
      </c>
      <c r="K769" s="556" t="s">
        <v>787</v>
      </c>
      <c r="L769" s="556" t="s">
        <v>2290</v>
      </c>
      <c r="M769" s="557" t="s">
        <v>2289</v>
      </c>
      <c r="O769" s="545" t="str">
        <f t="shared" ref="O769:O775" si="61">+_xlfn.CONCAT(B769,"-",E769)</f>
        <v>B1/23/08-A</v>
      </c>
    </row>
    <row r="770" spans="1:18">
      <c r="B770" s="556" t="s">
        <v>2288</v>
      </c>
      <c r="C770" s="556" t="s">
        <v>2034</v>
      </c>
      <c r="D770" s="556" t="s">
        <v>2283</v>
      </c>
      <c r="E770" s="556" t="s">
        <v>6</v>
      </c>
      <c r="F770" s="557" t="s">
        <v>2291</v>
      </c>
      <c r="G770" s="556" t="s">
        <v>289</v>
      </c>
      <c r="H770" s="553">
        <v>7</v>
      </c>
      <c r="I770" s="553">
        <v>407.88</v>
      </c>
      <c r="J770" s="554">
        <v>2855.16</v>
      </c>
      <c r="K770" s="556" t="s">
        <v>787</v>
      </c>
      <c r="L770" s="556" t="s">
        <v>2292</v>
      </c>
      <c r="M770" s="557" t="s">
        <v>2291</v>
      </c>
      <c r="O770" s="545" t="str">
        <f t="shared" si="61"/>
        <v>B1/23/08-B</v>
      </c>
    </row>
    <row r="771" spans="1:18">
      <c r="B771" s="556" t="s">
        <v>2288</v>
      </c>
      <c r="C771" s="556" t="s">
        <v>2034</v>
      </c>
      <c r="D771" s="556" t="s">
        <v>2283</v>
      </c>
      <c r="E771" s="556" t="s">
        <v>7</v>
      </c>
      <c r="F771" s="557" t="s">
        <v>2293</v>
      </c>
      <c r="G771" s="556" t="s">
        <v>289</v>
      </c>
      <c r="H771" s="553">
        <v>31</v>
      </c>
      <c r="I771" s="553">
        <v>470.25</v>
      </c>
      <c r="J771" s="554">
        <v>14577.75</v>
      </c>
      <c r="K771" s="556" t="s">
        <v>787</v>
      </c>
      <c r="L771" s="556" t="s">
        <v>2294</v>
      </c>
      <c r="M771" s="557" t="s">
        <v>2293</v>
      </c>
      <c r="O771" s="545" t="str">
        <f t="shared" si="61"/>
        <v>B1/23/08-C</v>
      </c>
    </row>
    <row r="772" spans="1:18">
      <c r="B772" s="556" t="s">
        <v>2288</v>
      </c>
      <c r="C772" s="556" t="s">
        <v>2034</v>
      </c>
      <c r="D772" s="556" t="s">
        <v>2283</v>
      </c>
      <c r="E772" s="556" t="s">
        <v>8</v>
      </c>
      <c r="F772" s="557" t="s">
        <v>2295</v>
      </c>
      <c r="G772" s="556" t="s">
        <v>289</v>
      </c>
      <c r="H772" s="553">
        <v>7</v>
      </c>
      <c r="I772" s="553">
        <v>358.63</v>
      </c>
      <c r="J772" s="554">
        <v>2510.41</v>
      </c>
      <c r="K772" s="556" t="s">
        <v>787</v>
      </c>
      <c r="L772" s="556" t="s">
        <v>2296</v>
      </c>
      <c r="M772" s="557" t="s">
        <v>2295</v>
      </c>
      <c r="O772" s="545" t="str">
        <f t="shared" si="61"/>
        <v>B1/23/08-D</v>
      </c>
    </row>
    <row r="773" spans="1:18">
      <c r="B773" s="556" t="s">
        <v>2288</v>
      </c>
      <c r="C773" s="556" t="s">
        <v>2034</v>
      </c>
      <c r="D773" s="556" t="s">
        <v>2283</v>
      </c>
      <c r="E773" s="556" t="s">
        <v>10</v>
      </c>
      <c r="F773" s="557" t="s">
        <v>2297</v>
      </c>
      <c r="G773" s="556" t="s">
        <v>289</v>
      </c>
      <c r="H773" s="553">
        <v>4</v>
      </c>
      <c r="I773" s="553">
        <v>276.63</v>
      </c>
      <c r="J773" s="554">
        <v>1106.52</v>
      </c>
      <c r="K773" s="556" t="s">
        <v>787</v>
      </c>
      <c r="L773" s="556" t="s">
        <v>2298</v>
      </c>
      <c r="M773" s="557" t="s">
        <v>2297</v>
      </c>
      <c r="O773" s="545" t="str">
        <f t="shared" si="61"/>
        <v>B1/23/08-E</v>
      </c>
    </row>
    <row r="774" spans="1:18" ht="14.5">
      <c r="B774" s="556" t="s">
        <v>2288</v>
      </c>
      <c r="C774" s="556" t="s">
        <v>2034</v>
      </c>
      <c r="D774" s="556" t="s">
        <v>2283</v>
      </c>
      <c r="E774" s="556" t="s">
        <v>11</v>
      </c>
      <c r="F774" s="557" t="s">
        <v>694</v>
      </c>
      <c r="G774" s="556" t="s">
        <v>0</v>
      </c>
      <c r="H774" s="553">
        <v>1</v>
      </c>
      <c r="I774" s="554">
        <v>26992.25</v>
      </c>
      <c r="J774" s="554">
        <v>26992.25</v>
      </c>
      <c r="K774" s="556" t="s">
        <v>787</v>
      </c>
      <c r="L774" s="556" t="s">
        <v>2299</v>
      </c>
      <c r="M774" s="557" t="s">
        <v>694</v>
      </c>
      <c r="O774" s="545" t="str">
        <f t="shared" si="61"/>
        <v>B1/23/08-F</v>
      </c>
      <c r="P774" s="546"/>
      <c r="Q774" s="546"/>
      <c r="R774" s="546"/>
    </row>
    <row r="775" spans="1:18" ht="14.5">
      <c r="B775" s="556" t="s">
        <v>2288</v>
      </c>
      <c r="C775" s="556" t="s">
        <v>2034</v>
      </c>
      <c r="D775" s="556" t="s">
        <v>2283</v>
      </c>
      <c r="E775" s="556" t="s">
        <v>27</v>
      </c>
      <c r="F775" s="557" t="s">
        <v>697</v>
      </c>
      <c r="G775" s="556" t="s">
        <v>0</v>
      </c>
      <c r="H775" s="553">
        <v>1</v>
      </c>
      <c r="I775" s="554">
        <v>66325</v>
      </c>
      <c r="J775" s="554">
        <v>66325</v>
      </c>
      <c r="K775" s="556" t="s">
        <v>787</v>
      </c>
      <c r="L775" s="556" t="s">
        <v>2300</v>
      </c>
      <c r="M775" s="557" t="s">
        <v>697</v>
      </c>
      <c r="O775" s="545" t="str">
        <f t="shared" si="61"/>
        <v>B1/23/08-G</v>
      </c>
      <c r="P775" s="546"/>
      <c r="Q775" s="546"/>
      <c r="R775" s="546"/>
    </row>
    <row r="777" spans="1:18" ht="29">
      <c r="A777" s="551">
        <v>3</v>
      </c>
      <c r="B777" s="555" t="s">
        <v>2288</v>
      </c>
      <c r="C777" s="555" t="s">
        <v>36</v>
      </c>
      <c r="D777" s="555" t="s">
        <v>36</v>
      </c>
      <c r="E777" s="555" t="s">
        <v>36</v>
      </c>
      <c r="F777" s="551" t="s">
        <v>701</v>
      </c>
      <c r="G777" s="555" t="s">
        <v>36</v>
      </c>
      <c r="H777" s="551"/>
      <c r="I777" s="551"/>
      <c r="J777" s="552">
        <v>581947.5</v>
      </c>
      <c r="K777" s="555"/>
      <c r="L777" s="555"/>
      <c r="M777" s="551"/>
      <c r="N777" s="551"/>
      <c r="O777" s="551"/>
    </row>
    <row r="778" spans="1:18" ht="72.5">
      <c r="A778" s="551">
        <v>4</v>
      </c>
      <c r="B778" s="555" t="s">
        <v>2288</v>
      </c>
      <c r="C778" s="555" t="s">
        <v>36</v>
      </c>
      <c r="D778" s="555" t="s">
        <v>36</v>
      </c>
      <c r="E778" s="555" t="s">
        <v>36</v>
      </c>
      <c r="F778" s="551" t="s">
        <v>702</v>
      </c>
      <c r="G778" s="555" t="s">
        <v>36</v>
      </c>
      <c r="H778" s="551"/>
      <c r="I778" s="551"/>
      <c r="J778" s="552">
        <v>581947.5</v>
      </c>
      <c r="K778" s="555"/>
      <c r="L778" s="555"/>
      <c r="M778" s="551"/>
      <c r="N778" s="551"/>
      <c r="O778" s="551"/>
    </row>
    <row r="779" spans="1:18" ht="14.5">
      <c r="B779" s="556" t="s">
        <v>2288</v>
      </c>
      <c r="C779" s="556" t="s">
        <v>2034</v>
      </c>
      <c r="D779" s="556" t="s">
        <v>2301</v>
      </c>
      <c r="E779" s="556" t="s">
        <v>28</v>
      </c>
      <c r="F779" s="557" t="s">
        <v>2302</v>
      </c>
      <c r="G779" s="556" t="s">
        <v>289</v>
      </c>
      <c r="H779" s="553">
        <v>2</v>
      </c>
      <c r="I779" s="554">
        <v>187946.25</v>
      </c>
      <c r="J779" s="554">
        <v>375892.5</v>
      </c>
      <c r="K779" s="556" t="s">
        <v>787</v>
      </c>
      <c r="L779" s="556" t="s">
        <v>2303</v>
      </c>
      <c r="M779" s="557" t="s">
        <v>2302</v>
      </c>
      <c r="O779" s="545" t="str">
        <f t="shared" ref="O779:O780" si="62">+_xlfn.CONCAT(B779,"-",E779)</f>
        <v>B1/23/08-H</v>
      </c>
      <c r="P779" s="546"/>
      <c r="Q779" s="546"/>
      <c r="R779" s="546"/>
    </row>
    <row r="780" spans="1:18" ht="14.5">
      <c r="B780" s="556" t="s">
        <v>2288</v>
      </c>
      <c r="C780" s="556" t="s">
        <v>2034</v>
      </c>
      <c r="D780" s="556" t="s">
        <v>2301</v>
      </c>
      <c r="E780" s="556" t="s">
        <v>33</v>
      </c>
      <c r="F780" s="557" t="s">
        <v>2304</v>
      </c>
      <c r="G780" s="556" t="s">
        <v>289</v>
      </c>
      <c r="H780" s="553">
        <v>1</v>
      </c>
      <c r="I780" s="554">
        <v>206055</v>
      </c>
      <c r="J780" s="554">
        <v>206055</v>
      </c>
      <c r="K780" s="556" t="s">
        <v>787</v>
      </c>
      <c r="L780" s="556" t="s">
        <v>2305</v>
      </c>
      <c r="M780" s="557" t="s">
        <v>2304</v>
      </c>
      <c r="O780" s="545" t="str">
        <f t="shared" si="62"/>
        <v>B1/23/08-J</v>
      </c>
      <c r="P780" s="546"/>
      <c r="Q780" s="546"/>
      <c r="R780" s="546"/>
    </row>
    <row r="782" spans="1:18" ht="14.5">
      <c r="A782" s="551">
        <v>3</v>
      </c>
      <c r="B782" s="555" t="s">
        <v>2288</v>
      </c>
      <c r="C782" s="555" t="s">
        <v>36</v>
      </c>
      <c r="D782" s="555" t="s">
        <v>36</v>
      </c>
      <c r="E782" s="555" t="s">
        <v>36</v>
      </c>
      <c r="F782" s="551" t="s">
        <v>716</v>
      </c>
      <c r="G782" s="555" t="s">
        <v>36</v>
      </c>
      <c r="H782" s="551"/>
      <c r="I782" s="551"/>
      <c r="J782" s="552">
        <v>136012.5</v>
      </c>
      <c r="K782" s="555"/>
      <c r="L782" s="555"/>
      <c r="M782" s="551"/>
      <c r="N782" s="551"/>
      <c r="O782" s="551"/>
    </row>
    <row r="783" spans="1:18" ht="87">
      <c r="A783" s="551">
        <v>4</v>
      </c>
      <c r="B783" s="555" t="s">
        <v>2288</v>
      </c>
      <c r="C783" s="555" t="s">
        <v>36</v>
      </c>
      <c r="D783" s="555" t="s">
        <v>36</v>
      </c>
      <c r="E783" s="555" t="s">
        <v>36</v>
      </c>
      <c r="F783" s="551" t="s">
        <v>717</v>
      </c>
      <c r="G783" s="555" t="s">
        <v>36</v>
      </c>
      <c r="H783" s="551"/>
      <c r="I783" s="551"/>
      <c r="J783" s="552">
        <v>136012.5</v>
      </c>
      <c r="K783" s="555"/>
      <c r="L783" s="555"/>
      <c r="M783" s="551"/>
      <c r="N783" s="551"/>
      <c r="O783" s="551"/>
    </row>
    <row r="784" spans="1:18" ht="14.5">
      <c r="B784" s="556" t="s">
        <v>2288</v>
      </c>
      <c r="C784" s="556" t="s">
        <v>2034</v>
      </c>
      <c r="D784" s="556" t="s">
        <v>2306</v>
      </c>
      <c r="E784" s="556" t="s">
        <v>34</v>
      </c>
      <c r="F784" s="557" t="s">
        <v>718</v>
      </c>
      <c r="G784" s="556" t="s">
        <v>289</v>
      </c>
      <c r="H784" s="553">
        <v>26</v>
      </c>
      <c r="I784" s="554">
        <v>5231.25</v>
      </c>
      <c r="J784" s="554">
        <v>136012.5</v>
      </c>
      <c r="K784" s="556" t="s">
        <v>787</v>
      </c>
      <c r="L784" s="556" t="s">
        <v>2307</v>
      </c>
      <c r="M784" s="557" t="s">
        <v>718</v>
      </c>
      <c r="O784" s="545" t="str">
        <f>+_xlfn.CONCAT(B784,"-",E784)</f>
        <v>B1/23/08-K</v>
      </c>
      <c r="P784" s="546"/>
      <c r="Q784" s="546"/>
      <c r="R784" s="546"/>
    </row>
    <row r="785" spans="1:18" ht="14.5">
      <c r="P785" s="546"/>
      <c r="Q785" s="546"/>
      <c r="R785" s="546"/>
    </row>
    <row r="787" spans="1:18" ht="14.5">
      <c r="A787" s="551">
        <v>3</v>
      </c>
      <c r="B787" s="555" t="s">
        <v>2308</v>
      </c>
      <c r="C787" s="555" t="s">
        <v>36</v>
      </c>
      <c r="D787" s="555" t="s">
        <v>36</v>
      </c>
      <c r="E787" s="555" t="s">
        <v>36</v>
      </c>
      <c r="F787" s="551" t="s">
        <v>719</v>
      </c>
      <c r="G787" s="555" t="s">
        <v>36</v>
      </c>
      <c r="H787" s="551"/>
      <c r="I787" s="551"/>
      <c r="J787" s="552">
        <v>1050775.54</v>
      </c>
      <c r="K787" s="555"/>
      <c r="L787" s="555"/>
      <c r="M787" s="551"/>
      <c r="N787" s="551"/>
      <c r="O787" s="551"/>
    </row>
    <row r="788" spans="1:18" ht="87">
      <c r="A788" s="551">
        <v>4</v>
      </c>
      <c r="B788" s="555" t="s">
        <v>2308</v>
      </c>
      <c r="C788" s="555" t="s">
        <v>36</v>
      </c>
      <c r="D788" s="555" t="s">
        <v>36</v>
      </c>
      <c r="E788" s="555" t="s">
        <v>36</v>
      </c>
      <c r="F788" s="551" t="s">
        <v>720</v>
      </c>
      <c r="G788" s="555" t="s">
        <v>36</v>
      </c>
      <c r="H788" s="551"/>
      <c r="I788" s="551"/>
      <c r="J788" s="552">
        <v>45151.9</v>
      </c>
      <c r="K788" s="555"/>
      <c r="L788" s="555"/>
      <c r="M788" s="551"/>
      <c r="N788" s="551"/>
      <c r="O788" s="551"/>
    </row>
    <row r="789" spans="1:18">
      <c r="B789" s="556" t="s">
        <v>2308</v>
      </c>
      <c r="C789" s="556" t="s">
        <v>2034</v>
      </c>
      <c r="D789" s="556" t="s">
        <v>2309</v>
      </c>
      <c r="E789" s="556" t="s">
        <v>5</v>
      </c>
      <c r="F789" s="557" t="s">
        <v>721</v>
      </c>
      <c r="G789" s="556" t="s">
        <v>289</v>
      </c>
      <c r="H789" s="553">
        <v>2</v>
      </c>
      <c r="I789" s="554">
        <v>9030.3799999999992</v>
      </c>
      <c r="J789" s="554">
        <v>18060.759999999998</v>
      </c>
      <c r="K789" s="556" t="s">
        <v>787</v>
      </c>
      <c r="L789" s="556" t="s">
        <v>2310</v>
      </c>
      <c r="M789" s="557" t="s">
        <v>721</v>
      </c>
      <c r="O789" s="545" t="str">
        <f t="shared" ref="O789:O791" si="63">+_xlfn.CONCAT(B789,"-",E789)</f>
        <v>B1/23/09-A</v>
      </c>
    </row>
    <row r="790" spans="1:18" ht="14.5">
      <c r="B790" s="556" t="s">
        <v>2308</v>
      </c>
      <c r="C790" s="556" t="s">
        <v>2034</v>
      </c>
      <c r="D790" s="556" t="s">
        <v>2309</v>
      </c>
      <c r="E790" s="556" t="s">
        <v>6</v>
      </c>
      <c r="F790" s="557" t="s">
        <v>722</v>
      </c>
      <c r="G790" s="556" t="s">
        <v>289</v>
      </c>
      <c r="H790" s="553">
        <v>2</v>
      </c>
      <c r="I790" s="554">
        <v>9030.3799999999992</v>
      </c>
      <c r="J790" s="554">
        <v>18060.759999999998</v>
      </c>
      <c r="K790" s="556" t="s">
        <v>787</v>
      </c>
      <c r="L790" s="556" t="s">
        <v>2311</v>
      </c>
      <c r="M790" s="557" t="s">
        <v>722</v>
      </c>
      <c r="O790" s="545" t="str">
        <f t="shared" si="63"/>
        <v>B1/23/09-B</v>
      </c>
      <c r="P790" s="546"/>
      <c r="Q790" s="546"/>
      <c r="R790" s="546"/>
    </row>
    <row r="791" spans="1:18">
      <c r="B791" s="556" t="s">
        <v>2308</v>
      </c>
      <c r="C791" s="556" t="s">
        <v>2034</v>
      </c>
      <c r="D791" s="556" t="s">
        <v>2309</v>
      </c>
      <c r="E791" s="556" t="s">
        <v>7</v>
      </c>
      <c r="F791" s="557" t="s">
        <v>723</v>
      </c>
      <c r="G791" s="556" t="s">
        <v>289</v>
      </c>
      <c r="H791" s="553">
        <v>1</v>
      </c>
      <c r="I791" s="554">
        <v>9030.3799999999992</v>
      </c>
      <c r="J791" s="554">
        <v>9030.3799999999992</v>
      </c>
      <c r="K791" s="556" t="s">
        <v>787</v>
      </c>
      <c r="L791" s="556" t="s">
        <v>2312</v>
      </c>
      <c r="M791" s="557" t="s">
        <v>723</v>
      </c>
      <c r="O791" s="545" t="str">
        <f t="shared" si="63"/>
        <v>B1/23/09-C</v>
      </c>
    </row>
    <row r="793" spans="1:18" ht="43.5">
      <c r="A793" s="551">
        <v>4</v>
      </c>
      <c r="B793" s="555" t="s">
        <v>2308</v>
      </c>
      <c r="C793" s="555" t="s">
        <v>36</v>
      </c>
      <c r="D793" s="555" t="s">
        <v>36</v>
      </c>
      <c r="E793" s="555" t="s">
        <v>36</v>
      </c>
      <c r="F793" s="551" t="s">
        <v>726</v>
      </c>
      <c r="G793" s="555" t="s">
        <v>36</v>
      </c>
      <c r="H793" s="551"/>
      <c r="I793" s="551"/>
      <c r="J793" s="552">
        <v>996773.64</v>
      </c>
      <c r="K793" s="555"/>
      <c r="L793" s="555"/>
      <c r="M793" s="551"/>
      <c r="N793" s="551"/>
      <c r="O793" s="551"/>
      <c r="P793" s="546"/>
      <c r="Q793" s="546"/>
      <c r="R793" s="546"/>
    </row>
    <row r="794" spans="1:18">
      <c r="B794" s="556" t="s">
        <v>2308</v>
      </c>
      <c r="C794" s="556" t="s">
        <v>2034</v>
      </c>
      <c r="D794" s="556" t="s">
        <v>2309</v>
      </c>
      <c r="E794" s="556" t="s">
        <v>8</v>
      </c>
      <c r="F794" s="557" t="s">
        <v>727</v>
      </c>
      <c r="G794" s="556" t="s">
        <v>289</v>
      </c>
      <c r="H794" s="553">
        <v>3</v>
      </c>
      <c r="I794" s="554">
        <v>332257.88</v>
      </c>
      <c r="J794" s="554">
        <v>996773.64</v>
      </c>
      <c r="K794" s="556" t="s">
        <v>787</v>
      </c>
      <c r="L794" s="556" t="s">
        <v>2313</v>
      </c>
      <c r="M794" s="557" t="s">
        <v>727</v>
      </c>
      <c r="O794" s="545" t="str">
        <f>+_xlfn.CONCAT(B794,"-",E794)</f>
        <v>B1/23/09-D</v>
      </c>
    </row>
    <row r="796" spans="1:18" ht="14.5">
      <c r="A796" s="551">
        <v>4</v>
      </c>
      <c r="B796" s="555" t="s">
        <v>2308</v>
      </c>
      <c r="C796" s="555" t="s">
        <v>36</v>
      </c>
      <c r="D796" s="555" t="s">
        <v>36</v>
      </c>
      <c r="E796" s="555" t="s">
        <v>36</v>
      </c>
      <c r="F796" s="551" t="s">
        <v>734</v>
      </c>
      <c r="G796" s="555" t="s">
        <v>36</v>
      </c>
      <c r="H796" s="551"/>
      <c r="I796" s="551"/>
      <c r="J796" s="552">
        <v>8850</v>
      </c>
      <c r="K796" s="555"/>
      <c r="L796" s="555"/>
      <c r="M796" s="551"/>
      <c r="N796" s="551"/>
      <c r="O796" s="551"/>
      <c r="P796" s="546"/>
      <c r="Q796" s="546"/>
      <c r="R796" s="546"/>
    </row>
    <row r="797" spans="1:18" ht="14.5">
      <c r="B797" s="556" t="s">
        <v>2308</v>
      </c>
      <c r="C797" s="556" t="s">
        <v>2034</v>
      </c>
      <c r="D797" s="556" t="s">
        <v>2309</v>
      </c>
      <c r="E797" s="556" t="s">
        <v>10</v>
      </c>
      <c r="F797" s="557" t="s">
        <v>735</v>
      </c>
      <c r="G797" s="556" t="s">
        <v>289</v>
      </c>
      <c r="H797" s="553">
        <v>1</v>
      </c>
      <c r="I797" s="554">
        <v>8850</v>
      </c>
      <c r="J797" s="554">
        <v>8850</v>
      </c>
      <c r="K797" s="556" t="s">
        <v>787</v>
      </c>
      <c r="L797" s="556" t="s">
        <v>2314</v>
      </c>
      <c r="M797" s="557" t="s">
        <v>735</v>
      </c>
      <c r="O797" s="545" t="str">
        <f>+_xlfn.CONCAT(B797,"-",E797)</f>
        <v>B1/23/09-E</v>
      </c>
      <c r="P797" s="546"/>
      <c r="Q797" s="546"/>
      <c r="R797" s="546"/>
    </row>
    <row r="799" spans="1:18" ht="29">
      <c r="A799" s="551" t="s">
        <v>1774</v>
      </c>
      <c r="B799" s="555" t="s">
        <v>2308</v>
      </c>
      <c r="C799" s="555" t="s">
        <v>36</v>
      </c>
      <c r="D799" s="555" t="s">
        <v>36</v>
      </c>
      <c r="E799" s="555" t="s">
        <v>36</v>
      </c>
      <c r="F799" s="551" t="s">
        <v>43</v>
      </c>
      <c r="G799" s="555"/>
      <c r="H799" s="551"/>
      <c r="I799" s="551"/>
      <c r="J799" s="551"/>
      <c r="K799" s="555"/>
      <c r="L799" s="555"/>
      <c r="M799" s="551"/>
      <c r="N799" s="551"/>
      <c r="O799" s="551"/>
    </row>
    <row r="800" spans="1:18" ht="14.5">
      <c r="A800" s="551" t="s">
        <v>1774</v>
      </c>
      <c r="B800" s="555" t="s">
        <v>2308</v>
      </c>
      <c r="C800" s="555" t="s">
        <v>36</v>
      </c>
      <c r="D800" s="555" t="s">
        <v>36</v>
      </c>
      <c r="E800" s="555" t="s">
        <v>36</v>
      </c>
      <c r="F800" s="551" t="s">
        <v>9</v>
      </c>
      <c r="G800" s="555"/>
      <c r="H800" s="551"/>
      <c r="I800" s="551"/>
      <c r="J800" s="551"/>
      <c r="K800" s="555"/>
      <c r="L800" s="555"/>
      <c r="M800" s="551"/>
      <c r="N800" s="551"/>
      <c r="O800" s="551"/>
      <c r="P800" s="546"/>
      <c r="Q800" s="546"/>
      <c r="R800" s="546"/>
    </row>
    <row r="801" spans="1:18" ht="14.5">
      <c r="P801" s="546"/>
      <c r="Q801" s="546"/>
      <c r="R801" s="546"/>
    </row>
    <row r="802" spans="1:18" ht="14.5">
      <c r="P802" s="546"/>
      <c r="Q802" s="546"/>
      <c r="R802" s="546"/>
    </row>
    <row r="803" spans="1:18" ht="14.5">
      <c r="A803" s="551">
        <v>2</v>
      </c>
      <c r="B803" s="555" t="s">
        <v>2315</v>
      </c>
      <c r="C803" s="555" t="s">
        <v>36</v>
      </c>
      <c r="D803" s="555" t="s">
        <v>36</v>
      </c>
      <c r="E803" s="555" t="s">
        <v>36</v>
      </c>
      <c r="F803" s="551" t="s">
        <v>25</v>
      </c>
      <c r="G803" s="555" t="s">
        <v>36</v>
      </c>
      <c r="H803" s="551"/>
      <c r="I803" s="551"/>
      <c r="J803" s="552">
        <v>9893738.8900000006</v>
      </c>
      <c r="K803" s="555"/>
      <c r="L803" s="555"/>
      <c r="M803" s="551"/>
      <c r="N803" s="551"/>
      <c r="O803" s="551"/>
    </row>
    <row r="804" spans="1:18" ht="14.5">
      <c r="A804" s="551">
        <v>3</v>
      </c>
      <c r="B804" s="555" t="s">
        <v>2315</v>
      </c>
      <c r="C804" s="555" t="s">
        <v>36</v>
      </c>
      <c r="D804" s="555" t="s">
        <v>36</v>
      </c>
      <c r="E804" s="555" t="s">
        <v>36</v>
      </c>
      <c r="F804" s="551" t="s">
        <v>750</v>
      </c>
      <c r="G804" s="555" t="s">
        <v>36</v>
      </c>
      <c r="H804" s="551"/>
      <c r="I804" s="551"/>
      <c r="J804" s="552">
        <v>94427.8</v>
      </c>
      <c r="K804" s="555"/>
      <c r="L804" s="555"/>
      <c r="M804" s="551"/>
      <c r="N804" s="551"/>
      <c r="O804" s="551"/>
    </row>
    <row r="805" spans="1:18" ht="58">
      <c r="A805" s="551">
        <v>4</v>
      </c>
      <c r="B805" s="555" t="s">
        <v>2315</v>
      </c>
      <c r="C805" s="555" t="s">
        <v>36</v>
      </c>
      <c r="D805" s="555" t="s">
        <v>36</v>
      </c>
      <c r="E805" s="555" t="s">
        <v>36</v>
      </c>
      <c r="F805" s="551" t="s">
        <v>751</v>
      </c>
      <c r="G805" s="555" t="s">
        <v>36</v>
      </c>
      <c r="H805" s="551"/>
      <c r="I805" s="551"/>
      <c r="J805" s="552">
        <v>76380.800000000003</v>
      </c>
      <c r="K805" s="555"/>
      <c r="L805" s="555"/>
      <c r="M805" s="551"/>
      <c r="N805" s="551"/>
      <c r="O805" s="551"/>
      <c r="P805" s="546"/>
      <c r="Q805" s="546"/>
      <c r="R805" s="546"/>
    </row>
    <row r="806" spans="1:18">
      <c r="B806" s="556" t="s">
        <v>2315</v>
      </c>
      <c r="C806" s="556" t="s">
        <v>2034</v>
      </c>
      <c r="D806" s="556" t="s">
        <v>2316</v>
      </c>
      <c r="E806" s="556" t="s">
        <v>5</v>
      </c>
      <c r="F806" s="557" t="s">
        <v>752</v>
      </c>
      <c r="G806" s="556" t="s">
        <v>179</v>
      </c>
      <c r="H806" s="553">
        <v>160</v>
      </c>
      <c r="I806" s="553">
        <v>477.38</v>
      </c>
      <c r="J806" s="554">
        <v>76380.800000000003</v>
      </c>
      <c r="K806" s="556" t="s">
        <v>2317</v>
      </c>
      <c r="L806" s="556" t="s">
        <v>2318</v>
      </c>
      <c r="M806" s="557" t="s">
        <v>752</v>
      </c>
      <c r="O806" s="545" t="str">
        <f>+_xlfn.CONCAT(B806,"-",E806)</f>
        <v>B1/26/01-A</v>
      </c>
    </row>
    <row r="808" spans="1:18" ht="43.5">
      <c r="A808" s="551">
        <v>4</v>
      </c>
      <c r="B808" s="555" t="s">
        <v>2315</v>
      </c>
      <c r="C808" s="555" t="s">
        <v>36</v>
      </c>
      <c r="D808" s="555" t="s">
        <v>36</v>
      </c>
      <c r="E808" s="555" t="s">
        <v>36</v>
      </c>
      <c r="F808" s="551" t="s">
        <v>753</v>
      </c>
      <c r="G808" s="555" t="s">
        <v>36</v>
      </c>
      <c r="H808" s="551"/>
      <c r="I808" s="551"/>
      <c r="J808" s="552">
        <v>18047</v>
      </c>
      <c r="K808" s="555"/>
      <c r="L808" s="555"/>
      <c r="M808" s="551"/>
      <c r="N808" s="551"/>
      <c r="O808" s="551"/>
      <c r="P808" s="546"/>
      <c r="Q808" s="546"/>
      <c r="R808" s="546"/>
    </row>
    <row r="809" spans="1:18" ht="14.5">
      <c r="B809" s="556" t="s">
        <v>2315</v>
      </c>
      <c r="C809" s="556" t="s">
        <v>2034</v>
      </c>
      <c r="D809" s="556" t="s">
        <v>2316</v>
      </c>
      <c r="E809" s="556" t="s">
        <v>6</v>
      </c>
      <c r="F809" s="557" t="s">
        <v>754</v>
      </c>
      <c r="G809" s="556" t="s">
        <v>179</v>
      </c>
      <c r="H809" s="553">
        <v>25</v>
      </c>
      <c r="I809" s="553">
        <v>721.88</v>
      </c>
      <c r="J809" s="554">
        <v>18047</v>
      </c>
      <c r="K809" s="556" t="s">
        <v>2317</v>
      </c>
      <c r="L809" s="556" t="s">
        <v>2319</v>
      </c>
      <c r="M809" s="557" t="s">
        <v>754</v>
      </c>
      <c r="O809" s="545" t="str">
        <f>+_xlfn.CONCAT(B809,"-",E809)</f>
        <v>B1/26/01-B</v>
      </c>
      <c r="P809" s="546"/>
      <c r="Q809" s="546"/>
      <c r="R809" s="546"/>
    </row>
    <row r="811" spans="1:18" ht="29">
      <c r="A811" s="551">
        <v>3</v>
      </c>
      <c r="B811" s="555" t="s">
        <v>2315</v>
      </c>
      <c r="C811" s="555" t="s">
        <v>36</v>
      </c>
      <c r="D811" s="555" t="s">
        <v>36</v>
      </c>
      <c r="E811" s="555" t="s">
        <v>36</v>
      </c>
      <c r="F811" s="551" t="s">
        <v>755</v>
      </c>
      <c r="G811" s="555" t="s">
        <v>36</v>
      </c>
      <c r="H811" s="551"/>
      <c r="I811" s="551"/>
      <c r="J811" s="552">
        <v>1164912.7</v>
      </c>
      <c r="K811" s="555"/>
      <c r="L811" s="555"/>
      <c r="M811" s="551"/>
      <c r="N811" s="551"/>
      <c r="O811" s="551"/>
    </row>
    <row r="812" spans="1:18" ht="43.5">
      <c r="A812" s="551">
        <v>4</v>
      </c>
      <c r="B812" s="555" t="s">
        <v>2315</v>
      </c>
      <c r="C812" s="555" t="s">
        <v>36</v>
      </c>
      <c r="D812" s="555" t="s">
        <v>36</v>
      </c>
      <c r="E812" s="555" t="s">
        <v>36</v>
      </c>
      <c r="F812" s="551" t="s">
        <v>760</v>
      </c>
      <c r="G812" s="555" t="s">
        <v>36</v>
      </c>
      <c r="H812" s="551"/>
      <c r="I812" s="551"/>
      <c r="J812" s="552">
        <v>656025.1</v>
      </c>
      <c r="K812" s="555"/>
      <c r="L812" s="555"/>
      <c r="M812" s="551"/>
      <c r="N812" s="551"/>
      <c r="O812" s="551"/>
    </row>
    <row r="813" spans="1:18">
      <c r="B813" s="556" t="s">
        <v>2315</v>
      </c>
      <c r="C813" s="556" t="s">
        <v>2034</v>
      </c>
      <c r="D813" s="556" t="s">
        <v>2316</v>
      </c>
      <c r="E813" s="556" t="s">
        <v>7</v>
      </c>
      <c r="F813" s="557" t="s">
        <v>762</v>
      </c>
      <c r="G813" s="556" t="s">
        <v>179</v>
      </c>
      <c r="H813" s="553">
        <v>510</v>
      </c>
      <c r="I813" s="553">
        <v>793.75</v>
      </c>
      <c r="J813" s="554">
        <v>404812.5</v>
      </c>
      <c r="K813" s="556" t="s">
        <v>2317</v>
      </c>
      <c r="L813" s="556" t="s">
        <v>2320</v>
      </c>
      <c r="M813" s="557" t="s">
        <v>762</v>
      </c>
      <c r="O813" s="545" t="str">
        <f t="shared" ref="O813:O816" si="64">+_xlfn.CONCAT(B813,"-",E813)</f>
        <v>B1/26/01-C</v>
      </c>
    </row>
    <row r="814" spans="1:18">
      <c r="B814" s="556" t="s">
        <v>2315</v>
      </c>
      <c r="C814" s="556" t="s">
        <v>2034</v>
      </c>
      <c r="D814" s="556" t="s">
        <v>2316</v>
      </c>
      <c r="E814" s="556" t="s">
        <v>8</v>
      </c>
      <c r="F814" s="557" t="s">
        <v>763</v>
      </c>
      <c r="G814" s="556" t="s">
        <v>179</v>
      </c>
      <c r="H814" s="553">
        <v>120</v>
      </c>
      <c r="I814" s="553">
        <v>657.25</v>
      </c>
      <c r="J814" s="554">
        <v>78870</v>
      </c>
      <c r="K814" s="556" t="s">
        <v>2317</v>
      </c>
      <c r="L814" s="556" t="s">
        <v>2321</v>
      </c>
      <c r="M814" s="557" t="s">
        <v>763</v>
      </c>
      <c r="O814" s="545" t="str">
        <f t="shared" si="64"/>
        <v>B1/26/01-D</v>
      </c>
    </row>
    <row r="815" spans="1:18">
      <c r="B815" s="556" t="s">
        <v>2315</v>
      </c>
      <c r="C815" s="556" t="s">
        <v>2034</v>
      </c>
      <c r="D815" s="556" t="s">
        <v>2316</v>
      </c>
      <c r="E815" s="556" t="s">
        <v>10</v>
      </c>
      <c r="F815" s="557" t="s">
        <v>769</v>
      </c>
      <c r="G815" s="556" t="s">
        <v>179</v>
      </c>
      <c r="H815" s="553">
        <v>250</v>
      </c>
      <c r="I815" s="553">
        <v>547.75</v>
      </c>
      <c r="J815" s="554">
        <v>136937.5</v>
      </c>
      <c r="K815" s="556" t="s">
        <v>2317</v>
      </c>
      <c r="L815" s="556" t="s">
        <v>2322</v>
      </c>
      <c r="M815" s="557" t="s">
        <v>769</v>
      </c>
      <c r="O815" s="545" t="str">
        <f t="shared" si="64"/>
        <v>B1/26/01-E</v>
      </c>
    </row>
    <row r="816" spans="1:18" ht="14.5">
      <c r="B816" s="556" t="s">
        <v>2315</v>
      </c>
      <c r="C816" s="556" t="s">
        <v>2034</v>
      </c>
      <c r="D816" s="556" t="s">
        <v>2316</v>
      </c>
      <c r="E816" s="556" t="s">
        <v>11</v>
      </c>
      <c r="F816" s="557" t="s">
        <v>765</v>
      </c>
      <c r="G816" s="556" t="s">
        <v>179</v>
      </c>
      <c r="H816" s="553">
        <v>270</v>
      </c>
      <c r="I816" s="553">
        <v>131.13</v>
      </c>
      <c r="J816" s="554">
        <v>35405.1</v>
      </c>
      <c r="K816" s="556" t="s">
        <v>2317</v>
      </c>
      <c r="L816" s="556" t="s">
        <v>2323</v>
      </c>
      <c r="M816" s="557" t="s">
        <v>765</v>
      </c>
      <c r="O816" s="545" t="str">
        <f t="shared" si="64"/>
        <v>B1/26/01-F</v>
      </c>
      <c r="P816" s="546"/>
      <c r="Q816" s="546"/>
      <c r="R816" s="546"/>
    </row>
    <row r="819" spans="1:18" ht="43.5">
      <c r="A819" s="551">
        <v>4</v>
      </c>
      <c r="B819" s="555" t="s">
        <v>2324</v>
      </c>
      <c r="C819" s="555" t="s">
        <v>36</v>
      </c>
      <c r="D819" s="555" t="s">
        <v>36</v>
      </c>
      <c r="E819" s="555" t="s">
        <v>36</v>
      </c>
      <c r="F819" s="551" t="s">
        <v>767</v>
      </c>
      <c r="G819" s="555" t="s">
        <v>36</v>
      </c>
      <c r="H819" s="551"/>
      <c r="I819" s="551"/>
      <c r="J819" s="552">
        <v>241139.3</v>
      </c>
      <c r="K819" s="555"/>
      <c r="L819" s="555"/>
      <c r="M819" s="551"/>
      <c r="N819" s="551"/>
      <c r="O819" s="551"/>
    </row>
    <row r="820" spans="1:18">
      <c r="B820" s="556" t="s">
        <v>2324</v>
      </c>
      <c r="C820" s="556" t="s">
        <v>2034</v>
      </c>
      <c r="D820" s="556" t="s">
        <v>2316</v>
      </c>
      <c r="E820" s="556" t="s">
        <v>5</v>
      </c>
      <c r="F820" s="557" t="s">
        <v>768</v>
      </c>
      <c r="G820" s="556" t="s">
        <v>179</v>
      </c>
      <c r="H820" s="553">
        <v>150</v>
      </c>
      <c r="I820" s="554">
        <v>1182.25</v>
      </c>
      <c r="J820" s="554">
        <v>177337.5</v>
      </c>
      <c r="K820" s="556" t="s">
        <v>2317</v>
      </c>
      <c r="L820" s="556" t="s">
        <v>2325</v>
      </c>
      <c r="M820" s="557" t="s">
        <v>768</v>
      </c>
      <c r="O820" s="545" t="str">
        <f t="shared" ref="O820:O823" si="65">+_xlfn.CONCAT(B820,"-",E820)</f>
        <v>B1/26/02-A</v>
      </c>
    </row>
    <row r="821" spans="1:18">
      <c r="B821" s="556" t="s">
        <v>2324</v>
      </c>
      <c r="C821" s="556" t="s">
        <v>2034</v>
      </c>
      <c r="D821" s="556" t="s">
        <v>2316</v>
      </c>
      <c r="E821" s="556" t="s">
        <v>6</v>
      </c>
      <c r="F821" s="557" t="s">
        <v>763</v>
      </c>
      <c r="G821" s="556" t="s">
        <v>179</v>
      </c>
      <c r="H821" s="553">
        <v>10</v>
      </c>
      <c r="I821" s="553">
        <v>615.25</v>
      </c>
      <c r="J821" s="554">
        <v>6152.5</v>
      </c>
      <c r="K821" s="556" t="s">
        <v>2317</v>
      </c>
      <c r="L821" s="556" t="s">
        <v>2326</v>
      </c>
      <c r="M821" s="557" t="s">
        <v>763</v>
      </c>
      <c r="O821" s="545" t="str">
        <f t="shared" si="65"/>
        <v>B1/26/02-B</v>
      </c>
    </row>
    <row r="822" spans="1:18" ht="14.5">
      <c r="B822" s="556" t="s">
        <v>2324</v>
      </c>
      <c r="C822" s="556" t="s">
        <v>2034</v>
      </c>
      <c r="D822" s="556" t="s">
        <v>2316</v>
      </c>
      <c r="E822" s="556" t="s">
        <v>7</v>
      </c>
      <c r="F822" s="557" t="s">
        <v>769</v>
      </c>
      <c r="G822" s="556" t="s">
        <v>179</v>
      </c>
      <c r="H822" s="553">
        <v>70</v>
      </c>
      <c r="I822" s="553">
        <v>511.75</v>
      </c>
      <c r="J822" s="554">
        <v>35822.5</v>
      </c>
      <c r="K822" s="556" t="s">
        <v>2317</v>
      </c>
      <c r="L822" s="556" t="s">
        <v>2327</v>
      </c>
      <c r="M822" s="557" t="s">
        <v>769</v>
      </c>
      <c r="O822" s="545" t="str">
        <f t="shared" si="65"/>
        <v>B1/26/02-C</v>
      </c>
      <c r="P822" s="546"/>
      <c r="Q822" s="546"/>
      <c r="R822" s="546"/>
    </row>
    <row r="823" spans="1:18">
      <c r="B823" s="556" t="s">
        <v>2324</v>
      </c>
      <c r="C823" s="556" t="s">
        <v>2034</v>
      </c>
      <c r="D823" s="556" t="s">
        <v>2316</v>
      </c>
      <c r="E823" s="556" t="s">
        <v>8</v>
      </c>
      <c r="F823" s="557" t="s">
        <v>757</v>
      </c>
      <c r="G823" s="556" t="s">
        <v>179</v>
      </c>
      <c r="H823" s="553">
        <v>360</v>
      </c>
      <c r="I823" s="553">
        <v>60.63</v>
      </c>
      <c r="J823" s="554">
        <v>21826.799999999999</v>
      </c>
      <c r="K823" s="556" t="s">
        <v>2317</v>
      </c>
      <c r="L823" s="556" t="s">
        <v>2328</v>
      </c>
      <c r="M823" s="557" t="s">
        <v>757</v>
      </c>
      <c r="O823" s="545" t="str">
        <f t="shared" si="65"/>
        <v>B1/26/02-D</v>
      </c>
    </row>
    <row r="825" spans="1:18" ht="29">
      <c r="A825" s="551">
        <v>4</v>
      </c>
      <c r="B825" s="555" t="s">
        <v>2324</v>
      </c>
      <c r="C825" s="555" t="s">
        <v>36</v>
      </c>
      <c r="D825" s="555" t="s">
        <v>36</v>
      </c>
      <c r="E825" s="555" t="s">
        <v>36</v>
      </c>
      <c r="F825" s="551" t="s">
        <v>771</v>
      </c>
      <c r="G825" s="555" t="s">
        <v>36</v>
      </c>
      <c r="H825" s="551"/>
      <c r="I825" s="551"/>
      <c r="J825" s="552">
        <v>80278.8</v>
      </c>
      <c r="K825" s="555"/>
      <c r="L825" s="555"/>
      <c r="M825" s="551"/>
      <c r="N825" s="551"/>
      <c r="O825" s="551"/>
      <c r="P825" s="546"/>
      <c r="Q825" s="546"/>
      <c r="R825" s="546"/>
    </row>
    <row r="826" spans="1:18">
      <c r="B826" s="556" t="s">
        <v>2324</v>
      </c>
      <c r="C826" s="556" t="s">
        <v>2034</v>
      </c>
      <c r="D826" s="556" t="s">
        <v>2316</v>
      </c>
      <c r="E826" s="556" t="s">
        <v>10</v>
      </c>
      <c r="F826" s="557" t="s">
        <v>2329</v>
      </c>
      <c r="G826" s="556" t="s">
        <v>179</v>
      </c>
      <c r="H826" s="553">
        <v>760</v>
      </c>
      <c r="I826" s="553">
        <v>105.63</v>
      </c>
      <c r="J826" s="554">
        <v>80278.8</v>
      </c>
      <c r="K826" s="556" t="s">
        <v>2317</v>
      </c>
      <c r="L826" s="556" t="s">
        <v>2330</v>
      </c>
      <c r="M826" s="557" t="s">
        <v>2329</v>
      </c>
      <c r="O826" s="545" t="str">
        <f>+_xlfn.CONCAT(B826,"-",E826)</f>
        <v>B1/26/02-E</v>
      </c>
    </row>
    <row r="828" spans="1:18" ht="43.5">
      <c r="A828" s="551">
        <v>4</v>
      </c>
      <c r="B828" s="555" t="s">
        <v>2324</v>
      </c>
      <c r="C828" s="555" t="s">
        <v>36</v>
      </c>
      <c r="D828" s="555" t="s">
        <v>36</v>
      </c>
      <c r="E828" s="555" t="s">
        <v>36</v>
      </c>
      <c r="F828" s="551" t="s">
        <v>776</v>
      </c>
      <c r="G828" s="555" t="s">
        <v>36</v>
      </c>
      <c r="H828" s="551"/>
      <c r="I828" s="551"/>
      <c r="J828" s="552">
        <v>187469.5</v>
      </c>
      <c r="K828" s="555"/>
      <c r="L828" s="555"/>
      <c r="M828" s="551"/>
      <c r="N828" s="551"/>
      <c r="O828" s="551"/>
    </row>
    <row r="829" spans="1:18">
      <c r="B829" s="556" t="s">
        <v>2324</v>
      </c>
      <c r="C829" s="556" t="s">
        <v>2034</v>
      </c>
      <c r="D829" s="556" t="s">
        <v>2316</v>
      </c>
      <c r="E829" s="556" t="s">
        <v>11</v>
      </c>
      <c r="F829" s="557" t="s">
        <v>779</v>
      </c>
      <c r="G829" s="556" t="s">
        <v>179</v>
      </c>
      <c r="H829" s="553">
        <v>210</v>
      </c>
      <c r="I829" s="553">
        <v>210.25</v>
      </c>
      <c r="J829" s="554">
        <v>44152.5</v>
      </c>
      <c r="K829" s="556" t="s">
        <v>2317</v>
      </c>
      <c r="L829" s="556" t="s">
        <v>2331</v>
      </c>
      <c r="M829" s="557" t="s">
        <v>779</v>
      </c>
      <c r="O829" s="545" t="str">
        <f t="shared" ref="O829:O834" si="66">+_xlfn.CONCAT(B829,"-",E829)</f>
        <v>B1/26/02-F</v>
      </c>
    </row>
    <row r="830" spans="1:18">
      <c r="B830" s="556" t="s">
        <v>2324</v>
      </c>
      <c r="C830" s="556" t="s">
        <v>2034</v>
      </c>
      <c r="D830" s="556" t="s">
        <v>2316</v>
      </c>
      <c r="E830" s="556" t="s">
        <v>27</v>
      </c>
      <c r="F830" s="557" t="s">
        <v>780</v>
      </c>
      <c r="G830" s="556" t="s">
        <v>179</v>
      </c>
      <c r="H830" s="553">
        <v>200</v>
      </c>
      <c r="I830" s="553">
        <v>184.75</v>
      </c>
      <c r="J830" s="554">
        <v>36950</v>
      </c>
      <c r="K830" s="556" t="s">
        <v>2317</v>
      </c>
      <c r="L830" s="556" t="s">
        <v>2332</v>
      </c>
      <c r="M830" s="557" t="s">
        <v>780</v>
      </c>
      <c r="O830" s="545" t="str">
        <f t="shared" si="66"/>
        <v>B1/26/02-G</v>
      </c>
    </row>
    <row r="831" spans="1:18">
      <c r="B831" s="556" t="s">
        <v>2324</v>
      </c>
      <c r="C831" s="556" t="s">
        <v>2034</v>
      </c>
      <c r="D831" s="556" t="s">
        <v>2316</v>
      </c>
      <c r="E831" s="556" t="s">
        <v>28</v>
      </c>
      <c r="F831" s="557" t="s">
        <v>781</v>
      </c>
      <c r="G831" s="556" t="s">
        <v>179</v>
      </c>
      <c r="H831" s="553">
        <v>510</v>
      </c>
      <c r="I831" s="553">
        <v>123.88</v>
      </c>
      <c r="J831" s="554">
        <v>63178.8</v>
      </c>
      <c r="K831" s="556" t="s">
        <v>2317</v>
      </c>
      <c r="L831" s="556" t="s">
        <v>2333</v>
      </c>
      <c r="M831" s="557" t="s">
        <v>781</v>
      </c>
      <c r="O831" s="545" t="str">
        <f t="shared" si="66"/>
        <v>B1/26/02-H</v>
      </c>
    </row>
    <row r="832" spans="1:18">
      <c r="B832" s="556" t="s">
        <v>2324</v>
      </c>
      <c r="C832" s="556" t="s">
        <v>2034</v>
      </c>
      <c r="D832" s="556" t="s">
        <v>2316</v>
      </c>
      <c r="E832" s="556" t="s">
        <v>33</v>
      </c>
      <c r="F832" s="557" t="s">
        <v>782</v>
      </c>
      <c r="G832" s="556" t="s">
        <v>179</v>
      </c>
      <c r="H832" s="553">
        <v>80</v>
      </c>
      <c r="I832" s="553">
        <v>101.38</v>
      </c>
      <c r="J832" s="554">
        <v>8110.4</v>
      </c>
      <c r="K832" s="556" t="s">
        <v>2317</v>
      </c>
      <c r="L832" s="556" t="s">
        <v>2334</v>
      </c>
      <c r="M832" s="557" t="s">
        <v>782</v>
      </c>
      <c r="O832" s="545" t="str">
        <f t="shared" si="66"/>
        <v>B1/26/02-J</v>
      </c>
    </row>
    <row r="833" spans="1:18">
      <c r="B833" s="556" t="s">
        <v>2324</v>
      </c>
      <c r="C833" s="556" t="s">
        <v>2034</v>
      </c>
      <c r="D833" s="556" t="s">
        <v>2316</v>
      </c>
      <c r="E833" s="556" t="s">
        <v>34</v>
      </c>
      <c r="F833" s="557" t="s">
        <v>788</v>
      </c>
      <c r="G833" s="556" t="s">
        <v>179</v>
      </c>
      <c r="H833" s="553">
        <v>700</v>
      </c>
      <c r="I833" s="553">
        <v>35.130000000000003</v>
      </c>
      <c r="J833" s="554">
        <v>24591</v>
      </c>
      <c r="K833" s="556" t="s">
        <v>2317</v>
      </c>
      <c r="L833" s="556" t="s">
        <v>2335</v>
      </c>
      <c r="M833" s="557" t="s">
        <v>788</v>
      </c>
      <c r="O833" s="545" t="str">
        <f t="shared" si="66"/>
        <v>B1/26/02-K</v>
      </c>
    </row>
    <row r="834" spans="1:18" ht="14.5">
      <c r="B834" s="556" t="s">
        <v>2324</v>
      </c>
      <c r="C834" s="556" t="s">
        <v>2034</v>
      </c>
      <c r="D834" s="556" t="s">
        <v>2316</v>
      </c>
      <c r="E834" s="556" t="s">
        <v>39</v>
      </c>
      <c r="F834" s="557" t="s">
        <v>759</v>
      </c>
      <c r="G834" s="556" t="s">
        <v>179</v>
      </c>
      <c r="H834" s="553">
        <v>360</v>
      </c>
      <c r="I834" s="553">
        <v>29.13</v>
      </c>
      <c r="J834" s="554">
        <v>10486.8</v>
      </c>
      <c r="K834" s="556" t="s">
        <v>2317</v>
      </c>
      <c r="L834" s="556" t="s">
        <v>2336</v>
      </c>
      <c r="M834" s="557" t="s">
        <v>759</v>
      </c>
      <c r="O834" s="545" t="str">
        <f t="shared" si="66"/>
        <v>B1/26/02-L</v>
      </c>
      <c r="P834" s="546"/>
      <c r="Q834" s="546"/>
      <c r="R834" s="546"/>
    </row>
    <row r="835" spans="1:18" ht="14.5">
      <c r="P835" s="546"/>
      <c r="Q835" s="546"/>
      <c r="R835" s="546"/>
    </row>
    <row r="837" spans="1:18" ht="29">
      <c r="A837" s="551">
        <v>3</v>
      </c>
      <c r="B837" s="555" t="s">
        <v>2337</v>
      </c>
      <c r="C837" s="555" t="s">
        <v>36</v>
      </c>
      <c r="D837" s="555" t="s">
        <v>36</v>
      </c>
      <c r="E837" s="555" t="s">
        <v>36</v>
      </c>
      <c r="F837" s="551" t="s">
        <v>790</v>
      </c>
      <c r="G837" s="555" t="s">
        <v>36</v>
      </c>
      <c r="H837" s="551"/>
      <c r="I837" s="551"/>
      <c r="J837" s="552">
        <v>128825</v>
      </c>
      <c r="K837" s="555"/>
      <c r="L837" s="555"/>
      <c r="M837" s="551"/>
      <c r="N837" s="551"/>
      <c r="O837" s="551"/>
    </row>
    <row r="838" spans="1:18" ht="72.5">
      <c r="A838" s="551">
        <v>5</v>
      </c>
      <c r="B838" s="555" t="s">
        <v>2337</v>
      </c>
      <c r="C838" s="555" t="s">
        <v>36</v>
      </c>
      <c r="D838" s="555" t="s">
        <v>36</v>
      </c>
      <c r="E838" s="555" t="s">
        <v>36</v>
      </c>
      <c r="F838" s="551" t="s">
        <v>791</v>
      </c>
      <c r="G838" s="555" t="s">
        <v>36</v>
      </c>
      <c r="H838" s="551"/>
      <c r="I838" s="551"/>
      <c r="J838" s="552">
        <v>128825</v>
      </c>
      <c r="K838" s="555"/>
      <c r="L838" s="555"/>
      <c r="M838" s="551"/>
      <c r="N838" s="551"/>
      <c r="O838" s="551"/>
      <c r="P838" s="546"/>
      <c r="Q838" s="546"/>
      <c r="R838" s="546"/>
    </row>
    <row r="839" spans="1:18" ht="25">
      <c r="B839" s="556" t="s">
        <v>2337</v>
      </c>
      <c r="C839" s="556" t="s">
        <v>2034</v>
      </c>
      <c r="D839" s="556" t="s">
        <v>2316</v>
      </c>
      <c r="E839" s="556" t="s">
        <v>5</v>
      </c>
      <c r="F839" s="557" t="s">
        <v>792</v>
      </c>
      <c r="G839" s="556" t="s">
        <v>0</v>
      </c>
      <c r="H839" s="553">
        <v>1</v>
      </c>
      <c r="I839" s="554">
        <v>128825</v>
      </c>
      <c r="J839" s="554">
        <v>128825</v>
      </c>
      <c r="K839" s="556" t="s">
        <v>2317</v>
      </c>
      <c r="L839" s="556" t="s">
        <v>2338</v>
      </c>
      <c r="M839" s="557" t="s">
        <v>792</v>
      </c>
      <c r="O839" s="545" t="str">
        <f>+_xlfn.CONCAT(B839,"-",E839)</f>
        <v>B1/26/03-A</v>
      </c>
      <c r="P839" s="546"/>
      <c r="Q839" s="546"/>
      <c r="R839" s="546"/>
    </row>
    <row r="841" spans="1:18" ht="29">
      <c r="A841" s="551">
        <v>3</v>
      </c>
      <c r="B841" s="555" t="s">
        <v>2337</v>
      </c>
      <c r="C841" s="555" t="s">
        <v>36</v>
      </c>
      <c r="D841" s="555" t="s">
        <v>36</v>
      </c>
      <c r="E841" s="555" t="s">
        <v>36</v>
      </c>
      <c r="F841" s="551" t="s">
        <v>793</v>
      </c>
      <c r="G841" s="555" t="s">
        <v>36</v>
      </c>
      <c r="H841" s="551"/>
      <c r="I841" s="551"/>
      <c r="J841" s="552">
        <v>12661.95</v>
      </c>
      <c r="K841" s="555"/>
      <c r="L841" s="555"/>
      <c r="M841" s="551"/>
      <c r="N841" s="551"/>
      <c r="O841" s="551"/>
    </row>
    <row r="842" spans="1:18" ht="14.5">
      <c r="A842" s="551">
        <v>4</v>
      </c>
      <c r="B842" s="555" t="s">
        <v>2337</v>
      </c>
      <c r="C842" s="555" t="s">
        <v>36</v>
      </c>
      <c r="D842" s="555" t="s">
        <v>36</v>
      </c>
      <c r="E842" s="555" t="s">
        <v>36</v>
      </c>
      <c r="F842" s="551" t="s">
        <v>2339</v>
      </c>
      <c r="G842" s="555" t="s">
        <v>36</v>
      </c>
      <c r="H842" s="551"/>
      <c r="I842" s="551"/>
      <c r="J842" s="552">
        <v>12661.95</v>
      </c>
      <c r="K842" s="555"/>
      <c r="L842" s="555"/>
      <c r="M842" s="551"/>
      <c r="N842" s="551"/>
      <c r="O842" s="551"/>
      <c r="P842" s="546"/>
      <c r="Q842" s="546"/>
      <c r="R842" s="546"/>
    </row>
    <row r="843" spans="1:18" ht="14.5">
      <c r="B843" s="556" t="s">
        <v>2337</v>
      </c>
      <c r="C843" s="556" t="s">
        <v>2034</v>
      </c>
      <c r="D843" s="556" t="s">
        <v>2316</v>
      </c>
      <c r="E843" s="556" t="s">
        <v>6</v>
      </c>
      <c r="F843" s="557" t="s">
        <v>795</v>
      </c>
      <c r="G843" s="556" t="s">
        <v>179</v>
      </c>
      <c r="H843" s="553">
        <v>15</v>
      </c>
      <c r="I843" s="553">
        <v>844.13</v>
      </c>
      <c r="J843" s="554">
        <v>12661.95</v>
      </c>
      <c r="K843" s="556" t="s">
        <v>2317</v>
      </c>
      <c r="L843" s="556" t="s">
        <v>2340</v>
      </c>
      <c r="M843" s="557" t="s">
        <v>795</v>
      </c>
      <c r="O843" s="545" t="str">
        <f>+_xlfn.CONCAT(B843,"-",E843)</f>
        <v>B1/26/03-B</v>
      </c>
      <c r="P843" s="546"/>
      <c r="Q843" s="546"/>
      <c r="R843" s="546"/>
    </row>
    <row r="845" spans="1:18" ht="29">
      <c r="A845" s="551">
        <v>3</v>
      </c>
      <c r="B845" s="555" t="s">
        <v>2337</v>
      </c>
      <c r="C845" s="555" t="s">
        <v>36</v>
      </c>
      <c r="D845" s="555" t="s">
        <v>36</v>
      </c>
      <c r="E845" s="555" t="s">
        <v>36</v>
      </c>
      <c r="F845" s="551" t="s">
        <v>796</v>
      </c>
      <c r="G845" s="555" t="s">
        <v>36</v>
      </c>
      <c r="H845" s="551"/>
      <c r="I845" s="551"/>
      <c r="J845" s="552">
        <v>66604.399999999994</v>
      </c>
      <c r="K845" s="555"/>
      <c r="L845" s="555"/>
      <c r="M845" s="551"/>
      <c r="N845" s="551"/>
      <c r="O845" s="551"/>
    </row>
    <row r="846" spans="1:18" ht="29">
      <c r="A846" s="551">
        <v>4</v>
      </c>
      <c r="B846" s="555" t="s">
        <v>2337</v>
      </c>
      <c r="C846" s="555" t="s">
        <v>36</v>
      </c>
      <c r="D846" s="555" t="s">
        <v>36</v>
      </c>
      <c r="E846" s="555" t="s">
        <v>36</v>
      </c>
      <c r="F846" s="551" t="s">
        <v>797</v>
      </c>
      <c r="G846" s="555" t="s">
        <v>36</v>
      </c>
      <c r="H846" s="551"/>
      <c r="I846" s="551"/>
      <c r="J846" s="552">
        <v>19725</v>
      </c>
      <c r="K846" s="555"/>
      <c r="L846" s="555"/>
      <c r="M846" s="551"/>
      <c r="N846" s="551"/>
      <c r="O846" s="551"/>
      <c r="P846" s="546"/>
      <c r="Q846" s="546"/>
      <c r="R846" s="546"/>
    </row>
    <row r="847" spans="1:18">
      <c r="B847" s="556" t="s">
        <v>2337</v>
      </c>
      <c r="C847" s="556" t="s">
        <v>2034</v>
      </c>
      <c r="D847" s="556" t="s">
        <v>2316</v>
      </c>
      <c r="E847" s="556" t="s">
        <v>7</v>
      </c>
      <c r="F847" s="557" t="s">
        <v>799</v>
      </c>
      <c r="G847" s="556" t="s">
        <v>179</v>
      </c>
      <c r="H847" s="553">
        <v>75</v>
      </c>
      <c r="I847" s="553">
        <v>263</v>
      </c>
      <c r="J847" s="554">
        <v>19725</v>
      </c>
      <c r="K847" s="556" t="s">
        <v>2317</v>
      </c>
      <c r="L847" s="556" t="s">
        <v>2341</v>
      </c>
      <c r="M847" s="557" t="s">
        <v>799</v>
      </c>
      <c r="O847" s="545" t="str">
        <f>+_xlfn.CONCAT(B847,"-",E847)</f>
        <v>B1/26/03-C</v>
      </c>
    </row>
    <row r="849" spans="1:18" ht="29">
      <c r="A849" s="551">
        <v>4</v>
      </c>
      <c r="B849" s="555" t="s">
        <v>2337</v>
      </c>
      <c r="C849" s="555" t="s">
        <v>36</v>
      </c>
      <c r="D849" s="555" t="s">
        <v>36</v>
      </c>
      <c r="E849" s="555" t="s">
        <v>36</v>
      </c>
      <c r="F849" s="551" t="s">
        <v>804</v>
      </c>
      <c r="G849" s="555" t="s">
        <v>36</v>
      </c>
      <c r="H849" s="551"/>
      <c r="I849" s="551"/>
      <c r="J849" s="552">
        <v>46879.4</v>
      </c>
      <c r="K849" s="555"/>
      <c r="L849" s="555"/>
      <c r="M849" s="551"/>
      <c r="N849" s="551"/>
      <c r="O849" s="551"/>
    </row>
    <row r="850" spans="1:18">
      <c r="B850" s="556" t="s">
        <v>2337</v>
      </c>
      <c r="C850" s="556" t="s">
        <v>2034</v>
      </c>
      <c r="D850" s="556" t="s">
        <v>2316</v>
      </c>
      <c r="E850" s="556" t="s">
        <v>8</v>
      </c>
      <c r="F850" s="557" t="s">
        <v>801</v>
      </c>
      <c r="G850" s="556" t="s">
        <v>179</v>
      </c>
      <c r="H850" s="553">
        <v>15</v>
      </c>
      <c r="I850" s="553">
        <v>210</v>
      </c>
      <c r="J850" s="554">
        <v>3150</v>
      </c>
      <c r="K850" s="556" t="s">
        <v>2317</v>
      </c>
      <c r="L850" s="556" t="s">
        <v>2342</v>
      </c>
      <c r="M850" s="557" t="s">
        <v>801</v>
      </c>
      <c r="O850" s="545" t="str">
        <f t="shared" ref="O850:O851" si="67">+_xlfn.CONCAT(B850,"-",E850)</f>
        <v>B1/26/03-D</v>
      </c>
    </row>
    <row r="851" spans="1:18" ht="14.5">
      <c r="B851" s="556" t="s">
        <v>2337</v>
      </c>
      <c r="C851" s="556" t="s">
        <v>2034</v>
      </c>
      <c r="D851" s="556" t="s">
        <v>2316</v>
      </c>
      <c r="E851" s="556" t="s">
        <v>10</v>
      </c>
      <c r="F851" s="557" t="s">
        <v>802</v>
      </c>
      <c r="G851" s="556" t="s">
        <v>179</v>
      </c>
      <c r="H851" s="553">
        <v>130</v>
      </c>
      <c r="I851" s="553">
        <v>336.38</v>
      </c>
      <c r="J851" s="554">
        <v>43729.4</v>
      </c>
      <c r="K851" s="556" t="s">
        <v>2317</v>
      </c>
      <c r="L851" s="556" t="s">
        <v>2343</v>
      </c>
      <c r="M851" s="557" t="s">
        <v>802</v>
      </c>
      <c r="O851" s="545" t="str">
        <f t="shared" si="67"/>
        <v>B1/26/03-E</v>
      </c>
      <c r="P851" s="546"/>
      <c r="Q851" s="546"/>
      <c r="R851" s="546"/>
    </row>
    <row r="852" spans="1:18" ht="14.5">
      <c r="P852" s="546"/>
      <c r="Q852" s="546"/>
      <c r="R852" s="546"/>
    </row>
    <row r="854" spans="1:18" ht="29">
      <c r="A854" s="551">
        <v>3</v>
      </c>
      <c r="B854" s="555" t="s">
        <v>2344</v>
      </c>
      <c r="C854" s="555" t="s">
        <v>36</v>
      </c>
      <c r="D854" s="555" t="s">
        <v>36</v>
      </c>
      <c r="E854" s="555" t="s">
        <v>36</v>
      </c>
      <c r="F854" s="551" t="s">
        <v>805</v>
      </c>
      <c r="G854" s="555" t="s">
        <v>36</v>
      </c>
      <c r="H854" s="551"/>
      <c r="I854" s="551"/>
      <c r="J854" s="552">
        <v>4981024.1500000004</v>
      </c>
      <c r="K854" s="555"/>
      <c r="L854" s="555"/>
      <c r="M854" s="551"/>
      <c r="N854" s="551"/>
      <c r="O854" s="551"/>
    </row>
    <row r="855" spans="1:18" ht="72.5">
      <c r="A855" s="551">
        <v>4</v>
      </c>
      <c r="B855" s="555" t="s">
        <v>2344</v>
      </c>
      <c r="C855" s="555" t="s">
        <v>36</v>
      </c>
      <c r="D855" s="555" t="s">
        <v>36</v>
      </c>
      <c r="E855" s="555" t="s">
        <v>36</v>
      </c>
      <c r="F855" s="551" t="s">
        <v>806</v>
      </c>
      <c r="G855" s="555" t="s">
        <v>36</v>
      </c>
      <c r="H855" s="551"/>
      <c r="I855" s="551"/>
      <c r="J855" s="552">
        <v>415468.75</v>
      </c>
      <c r="K855" s="555"/>
      <c r="L855" s="555"/>
      <c r="M855" s="551"/>
      <c r="N855" s="551"/>
      <c r="O855" s="551"/>
      <c r="P855" s="546"/>
      <c r="Q855" s="546"/>
      <c r="R855" s="546"/>
    </row>
    <row r="856" spans="1:18">
      <c r="B856" s="556" t="s">
        <v>2344</v>
      </c>
      <c r="C856" s="556" t="s">
        <v>2034</v>
      </c>
      <c r="D856" s="556" t="s">
        <v>2316</v>
      </c>
      <c r="E856" s="556" t="s">
        <v>5</v>
      </c>
      <c r="F856" s="557" t="s">
        <v>807</v>
      </c>
      <c r="G856" s="556" t="s">
        <v>179</v>
      </c>
      <c r="H856" s="553">
        <v>125</v>
      </c>
      <c r="I856" s="554">
        <v>3323.75</v>
      </c>
      <c r="J856" s="554">
        <v>415468.75</v>
      </c>
      <c r="K856" s="556" t="s">
        <v>2317</v>
      </c>
      <c r="L856" s="556" t="s">
        <v>2345</v>
      </c>
      <c r="M856" s="557" t="s">
        <v>807</v>
      </c>
      <c r="O856" s="545" t="str">
        <f>+_xlfn.CONCAT(B856,"-",E856)</f>
        <v>B1/26/04-A</v>
      </c>
    </row>
    <row r="858" spans="1:18" ht="72.5">
      <c r="A858" s="551">
        <v>4</v>
      </c>
      <c r="B858" s="555" t="s">
        <v>2344</v>
      </c>
      <c r="C858" s="555" t="s">
        <v>36</v>
      </c>
      <c r="D858" s="555" t="s">
        <v>36</v>
      </c>
      <c r="E858" s="555" t="s">
        <v>36</v>
      </c>
      <c r="F858" s="551" t="s">
        <v>810</v>
      </c>
      <c r="G858" s="555" t="s">
        <v>36</v>
      </c>
      <c r="H858" s="551"/>
      <c r="I858" s="551"/>
      <c r="J858" s="552">
        <v>1434050</v>
      </c>
      <c r="K858" s="555"/>
      <c r="L858" s="555"/>
      <c r="M858" s="551"/>
      <c r="N858" s="551"/>
      <c r="O858" s="551"/>
      <c r="P858" s="546"/>
      <c r="Q858" s="546"/>
      <c r="R858" s="546"/>
    </row>
    <row r="859" spans="1:18">
      <c r="B859" s="556" t="s">
        <v>2344</v>
      </c>
      <c r="C859" s="556" t="s">
        <v>2034</v>
      </c>
      <c r="D859" s="556" t="s">
        <v>2316</v>
      </c>
      <c r="E859" s="556" t="s">
        <v>6</v>
      </c>
      <c r="F859" s="557" t="s">
        <v>809</v>
      </c>
      <c r="G859" s="556" t="s">
        <v>179</v>
      </c>
      <c r="H859" s="553">
        <v>460</v>
      </c>
      <c r="I859" s="554">
        <v>3117.5</v>
      </c>
      <c r="J859" s="554">
        <v>1434050</v>
      </c>
      <c r="K859" s="556" t="s">
        <v>2317</v>
      </c>
      <c r="L859" s="556" t="s">
        <v>2346</v>
      </c>
      <c r="M859" s="557" t="s">
        <v>809</v>
      </c>
      <c r="O859" s="545" t="str">
        <f>+_xlfn.CONCAT(B859,"-",E859)</f>
        <v>B1/26/04-B</v>
      </c>
    </row>
    <row r="861" spans="1:18" ht="72.5">
      <c r="A861" s="551">
        <v>4</v>
      </c>
      <c r="B861" s="555" t="s">
        <v>2344</v>
      </c>
      <c r="C861" s="555" t="s">
        <v>36</v>
      </c>
      <c r="D861" s="555" t="s">
        <v>36</v>
      </c>
      <c r="E861" s="555" t="s">
        <v>36</v>
      </c>
      <c r="F861" s="551" t="s">
        <v>2347</v>
      </c>
      <c r="G861" s="555" t="s">
        <v>36</v>
      </c>
      <c r="H861" s="551"/>
      <c r="I861" s="551"/>
      <c r="J861" s="552">
        <v>1776975</v>
      </c>
      <c r="K861" s="555"/>
      <c r="L861" s="555"/>
      <c r="M861" s="551"/>
      <c r="N861" s="551"/>
      <c r="O861" s="551"/>
      <c r="P861" s="546"/>
      <c r="Q861" s="546"/>
      <c r="R861" s="546"/>
    </row>
    <row r="862" spans="1:18">
      <c r="B862" s="556" t="s">
        <v>2344</v>
      </c>
      <c r="C862" s="556" t="s">
        <v>2034</v>
      </c>
      <c r="D862" s="556" t="s">
        <v>2316</v>
      </c>
      <c r="E862" s="556" t="s">
        <v>7</v>
      </c>
      <c r="F862" s="557" t="s">
        <v>809</v>
      </c>
      <c r="G862" s="556" t="s">
        <v>179</v>
      </c>
      <c r="H862" s="553">
        <v>570</v>
      </c>
      <c r="I862" s="554">
        <v>3117.5</v>
      </c>
      <c r="J862" s="554">
        <v>1776975</v>
      </c>
      <c r="K862" s="556" t="s">
        <v>2317</v>
      </c>
      <c r="L862" s="556" t="s">
        <v>2348</v>
      </c>
      <c r="M862" s="557" t="s">
        <v>809</v>
      </c>
      <c r="O862" s="545" t="str">
        <f>+_xlfn.CONCAT(B862,"-",E862)</f>
        <v>B1/26/04-C</v>
      </c>
    </row>
    <row r="864" spans="1:18" ht="58">
      <c r="A864" s="551">
        <v>4</v>
      </c>
      <c r="B864" s="555" t="s">
        <v>2344</v>
      </c>
      <c r="C864" s="555" t="s">
        <v>36</v>
      </c>
      <c r="D864" s="555" t="s">
        <v>36</v>
      </c>
      <c r="E864" s="555" t="s">
        <v>36</v>
      </c>
      <c r="F864" s="551" t="s">
        <v>813</v>
      </c>
      <c r="G864" s="555" t="s">
        <v>36</v>
      </c>
      <c r="H864" s="551"/>
      <c r="I864" s="551"/>
      <c r="J864" s="552">
        <v>14398.8</v>
      </c>
      <c r="K864" s="555"/>
      <c r="L864" s="555"/>
      <c r="M864" s="551"/>
      <c r="N864" s="551"/>
      <c r="O864" s="551"/>
    </row>
    <row r="865" spans="1:18" ht="14.5">
      <c r="B865" s="556" t="s">
        <v>2344</v>
      </c>
      <c r="C865" s="556" t="s">
        <v>2034</v>
      </c>
      <c r="D865" s="556" t="s">
        <v>2316</v>
      </c>
      <c r="E865" s="556" t="s">
        <v>8</v>
      </c>
      <c r="F865" s="557" t="s">
        <v>812</v>
      </c>
      <c r="G865" s="556" t="s">
        <v>179</v>
      </c>
      <c r="H865" s="553">
        <v>10</v>
      </c>
      <c r="I865" s="554">
        <v>1439.88</v>
      </c>
      <c r="J865" s="554">
        <v>14398.8</v>
      </c>
      <c r="K865" s="556" t="s">
        <v>2317</v>
      </c>
      <c r="L865" s="556" t="s">
        <v>2349</v>
      </c>
      <c r="M865" s="557" t="s">
        <v>812</v>
      </c>
      <c r="O865" s="545" t="str">
        <f>+_xlfn.CONCAT(B865,"-",E865)</f>
        <v>B1/26/04-D</v>
      </c>
      <c r="P865" s="546"/>
      <c r="Q865" s="546"/>
      <c r="R865" s="546"/>
    </row>
    <row r="868" spans="1:18" ht="87">
      <c r="A868" s="551">
        <v>4</v>
      </c>
      <c r="B868" s="555" t="s">
        <v>2350</v>
      </c>
      <c r="C868" s="555" t="s">
        <v>36</v>
      </c>
      <c r="D868" s="555" t="s">
        <v>36</v>
      </c>
      <c r="E868" s="555" t="s">
        <v>36</v>
      </c>
      <c r="F868" s="551" t="s">
        <v>2351</v>
      </c>
      <c r="G868" s="555" t="s">
        <v>36</v>
      </c>
      <c r="H868" s="551"/>
      <c r="I868" s="551"/>
      <c r="J868" s="552">
        <v>1302631.6000000001</v>
      </c>
      <c r="K868" s="555"/>
      <c r="L868" s="555"/>
      <c r="M868" s="551"/>
      <c r="N868" s="551"/>
      <c r="O868" s="551"/>
    </row>
    <row r="869" spans="1:18" ht="50">
      <c r="B869" s="556" t="s">
        <v>2350</v>
      </c>
      <c r="C869" s="556" t="s">
        <v>2034</v>
      </c>
      <c r="D869" s="556" t="s">
        <v>2316</v>
      </c>
      <c r="E869" s="556" t="s">
        <v>5</v>
      </c>
      <c r="F869" s="557" t="s">
        <v>1111</v>
      </c>
      <c r="G869" s="556" t="s">
        <v>179</v>
      </c>
      <c r="H869" s="553">
        <v>615</v>
      </c>
      <c r="I869" s="554">
        <v>1161.5</v>
      </c>
      <c r="J869" s="554">
        <v>714322.5</v>
      </c>
      <c r="K869" s="556" t="s">
        <v>2317</v>
      </c>
      <c r="L869" s="556" t="s">
        <v>2352</v>
      </c>
      <c r="M869" s="557" t="s">
        <v>1111</v>
      </c>
      <c r="O869" s="545" t="str">
        <f t="shared" ref="O869:O874" si="68">+_xlfn.CONCAT(B869,"-",E869)</f>
        <v>B1/26/05-A</v>
      </c>
    </row>
    <row r="870" spans="1:18" ht="50">
      <c r="B870" s="556" t="s">
        <v>2350</v>
      </c>
      <c r="C870" s="556" t="s">
        <v>2034</v>
      </c>
      <c r="D870" s="556" t="s">
        <v>2316</v>
      </c>
      <c r="E870" s="556" t="s">
        <v>6</v>
      </c>
      <c r="F870" s="557" t="s">
        <v>1112</v>
      </c>
      <c r="G870" s="556" t="s">
        <v>179</v>
      </c>
      <c r="H870" s="553">
        <v>125</v>
      </c>
      <c r="I870" s="554">
        <v>1838.38</v>
      </c>
      <c r="J870" s="554">
        <v>229797.5</v>
      </c>
      <c r="K870" s="556" t="s">
        <v>2317</v>
      </c>
      <c r="L870" s="556" t="s">
        <v>2353</v>
      </c>
      <c r="M870" s="557" t="s">
        <v>1112</v>
      </c>
      <c r="O870" s="545" t="str">
        <f t="shared" si="68"/>
        <v>B1/26/05-B</v>
      </c>
    </row>
    <row r="871" spans="1:18" ht="37.5">
      <c r="B871" s="556" t="s">
        <v>2350</v>
      </c>
      <c r="C871" s="556" t="s">
        <v>2034</v>
      </c>
      <c r="D871" s="556" t="s">
        <v>2316</v>
      </c>
      <c r="E871" s="556" t="s">
        <v>7</v>
      </c>
      <c r="F871" s="557" t="s">
        <v>1113</v>
      </c>
      <c r="G871" s="556" t="s">
        <v>179</v>
      </c>
      <c r="H871" s="553">
        <v>200</v>
      </c>
      <c r="I871" s="553">
        <v>797.75</v>
      </c>
      <c r="J871" s="554">
        <v>159550</v>
      </c>
      <c r="K871" s="556" t="s">
        <v>2317</v>
      </c>
      <c r="L871" s="556" t="s">
        <v>2354</v>
      </c>
      <c r="M871" s="557" t="s">
        <v>1113</v>
      </c>
      <c r="O871" s="545" t="str">
        <f t="shared" si="68"/>
        <v>B1/26/05-C</v>
      </c>
    </row>
    <row r="872" spans="1:18" ht="37.5">
      <c r="B872" s="556" t="s">
        <v>2350</v>
      </c>
      <c r="C872" s="556" t="s">
        <v>2034</v>
      </c>
      <c r="D872" s="556" t="s">
        <v>2316</v>
      </c>
      <c r="E872" s="556" t="s">
        <v>8</v>
      </c>
      <c r="F872" s="557" t="s">
        <v>1114</v>
      </c>
      <c r="G872" s="556" t="s">
        <v>179</v>
      </c>
      <c r="H872" s="553">
        <v>70</v>
      </c>
      <c r="I872" s="553">
        <v>964.63</v>
      </c>
      <c r="J872" s="554">
        <v>67524.100000000006</v>
      </c>
      <c r="K872" s="556" t="s">
        <v>2317</v>
      </c>
      <c r="L872" s="556" t="s">
        <v>2355</v>
      </c>
      <c r="M872" s="557" t="s">
        <v>1114</v>
      </c>
      <c r="O872" s="545" t="str">
        <f t="shared" si="68"/>
        <v>B1/26/05-D</v>
      </c>
    </row>
    <row r="873" spans="1:18" ht="14.5">
      <c r="B873" s="556" t="s">
        <v>2350</v>
      </c>
      <c r="C873" s="556" t="s">
        <v>2034</v>
      </c>
      <c r="D873" s="556" t="s">
        <v>2316</v>
      </c>
      <c r="E873" s="556" t="s">
        <v>10</v>
      </c>
      <c r="F873" s="557" t="s">
        <v>1115</v>
      </c>
      <c r="G873" s="556" t="s">
        <v>289</v>
      </c>
      <c r="H873" s="553">
        <v>10</v>
      </c>
      <c r="I873" s="554">
        <v>8762.5</v>
      </c>
      <c r="J873" s="554">
        <v>87625</v>
      </c>
      <c r="K873" s="556" t="s">
        <v>2317</v>
      </c>
      <c r="L873" s="556" t="s">
        <v>2356</v>
      </c>
      <c r="M873" s="557" t="s">
        <v>1115</v>
      </c>
      <c r="O873" s="545" t="str">
        <f t="shared" si="68"/>
        <v>B1/26/05-E</v>
      </c>
      <c r="P873" s="546"/>
      <c r="Q873" s="546"/>
      <c r="R873" s="546"/>
    </row>
    <row r="874" spans="1:18">
      <c r="B874" s="556" t="s">
        <v>2350</v>
      </c>
      <c r="C874" s="556" t="s">
        <v>2034</v>
      </c>
      <c r="D874" s="556" t="s">
        <v>2316</v>
      </c>
      <c r="E874" s="556" t="s">
        <v>11</v>
      </c>
      <c r="F874" s="557" t="s">
        <v>1116</v>
      </c>
      <c r="G874" s="556" t="s">
        <v>289</v>
      </c>
      <c r="H874" s="553">
        <v>5</v>
      </c>
      <c r="I874" s="554">
        <v>8762.5</v>
      </c>
      <c r="J874" s="554">
        <v>43812.5</v>
      </c>
      <c r="K874" s="556" t="s">
        <v>2317</v>
      </c>
      <c r="L874" s="556" t="s">
        <v>2357</v>
      </c>
      <c r="M874" s="557" t="s">
        <v>1116</v>
      </c>
      <c r="O874" s="545" t="str">
        <f t="shared" si="68"/>
        <v>B1/26/05-F</v>
      </c>
    </row>
    <row r="876" spans="1:18" ht="14.5">
      <c r="A876" s="551">
        <v>4</v>
      </c>
      <c r="B876" s="555" t="s">
        <v>2350</v>
      </c>
      <c r="C876" s="555" t="s">
        <v>36</v>
      </c>
      <c r="D876" s="555" t="s">
        <v>36</v>
      </c>
      <c r="E876" s="555" t="s">
        <v>36</v>
      </c>
      <c r="F876" s="551" t="s">
        <v>1241</v>
      </c>
      <c r="G876" s="555" t="s">
        <v>36</v>
      </c>
      <c r="H876" s="551"/>
      <c r="I876" s="551"/>
      <c r="J876" s="552">
        <v>37500</v>
      </c>
      <c r="K876" s="555"/>
      <c r="L876" s="555"/>
      <c r="M876" s="551"/>
      <c r="N876" s="551"/>
      <c r="O876" s="551"/>
    </row>
    <row r="877" spans="1:18">
      <c r="B877" s="556" t="s">
        <v>2350</v>
      </c>
      <c r="C877" s="556" t="s">
        <v>2034</v>
      </c>
      <c r="D877" s="556" t="s">
        <v>2316</v>
      </c>
      <c r="E877" s="556" t="s">
        <v>27</v>
      </c>
      <c r="F877" s="557" t="s">
        <v>1103</v>
      </c>
      <c r="G877" s="556" t="s">
        <v>0</v>
      </c>
      <c r="H877" s="553">
        <v>1</v>
      </c>
      <c r="I877" s="554">
        <v>18750</v>
      </c>
      <c r="J877" s="554">
        <v>18750</v>
      </c>
      <c r="K877" s="556" t="s">
        <v>2317</v>
      </c>
      <c r="L877" s="556" t="s">
        <v>2358</v>
      </c>
      <c r="M877" s="557" t="s">
        <v>1103</v>
      </c>
      <c r="O877" s="545" t="str">
        <f t="shared" ref="O877:O878" si="69">+_xlfn.CONCAT(B877,"-",E877)</f>
        <v>B1/26/05-G</v>
      </c>
    </row>
    <row r="878" spans="1:18" ht="14.5">
      <c r="B878" s="556" t="s">
        <v>2350</v>
      </c>
      <c r="C878" s="556" t="s">
        <v>2034</v>
      </c>
      <c r="D878" s="556" t="s">
        <v>2316</v>
      </c>
      <c r="E878" s="556" t="s">
        <v>28</v>
      </c>
      <c r="F878" s="557" t="s">
        <v>1104</v>
      </c>
      <c r="G878" s="556" t="s">
        <v>0</v>
      </c>
      <c r="H878" s="553">
        <v>1</v>
      </c>
      <c r="I878" s="554">
        <v>18750</v>
      </c>
      <c r="J878" s="554">
        <v>18750</v>
      </c>
      <c r="K878" s="556" t="s">
        <v>2317</v>
      </c>
      <c r="L878" s="556" t="s">
        <v>2359</v>
      </c>
      <c r="M878" s="557" t="s">
        <v>1104</v>
      </c>
      <c r="O878" s="545" t="str">
        <f t="shared" si="69"/>
        <v>B1/26/05-H</v>
      </c>
      <c r="P878" s="546"/>
      <c r="Q878" s="546"/>
      <c r="R878" s="546"/>
    </row>
    <row r="879" spans="1:18" ht="14.5">
      <c r="P879" s="546"/>
      <c r="Q879" s="546"/>
      <c r="R879" s="546"/>
    </row>
    <row r="881" spans="1:18" ht="14.5">
      <c r="A881" s="551">
        <v>3</v>
      </c>
      <c r="B881" s="555" t="s">
        <v>2360</v>
      </c>
      <c r="C881" s="555" t="s">
        <v>36</v>
      </c>
      <c r="D881" s="555" t="s">
        <v>36</v>
      </c>
      <c r="E881" s="555" t="s">
        <v>36</v>
      </c>
      <c r="F881" s="551" t="s">
        <v>814</v>
      </c>
      <c r="G881" s="555" t="s">
        <v>36</v>
      </c>
      <c r="H881" s="551"/>
      <c r="I881" s="551"/>
      <c r="J881" s="552">
        <v>7559.4</v>
      </c>
      <c r="K881" s="555"/>
      <c r="L881" s="555"/>
      <c r="M881" s="551"/>
      <c r="N881" s="551"/>
      <c r="O881" s="551"/>
    </row>
    <row r="882" spans="1:18" ht="14.5">
      <c r="A882" s="551">
        <v>4</v>
      </c>
      <c r="B882" s="555" t="s">
        <v>2360</v>
      </c>
      <c r="C882" s="555" t="s">
        <v>36</v>
      </c>
      <c r="D882" s="555" t="s">
        <v>36</v>
      </c>
      <c r="E882" s="555" t="s">
        <v>36</v>
      </c>
      <c r="F882" s="551" t="s">
        <v>815</v>
      </c>
      <c r="G882" s="555" t="s">
        <v>36</v>
      </c>
      <c r="H882" s="551"/>
      <c r="I882" s="551"/>
      <c r="J882" s="552">
        <v>7559.4</v>
      </c>
      <c r="K882" s="555"/>
      <c r="L882" s="555"/>
      <c r="M882" s="551"/>
      <c r="N882" s="551"/>
      <c r="O882" s="551"/>
    </row>
    <row r="883" spans="1:18">
      <c r="B883" s="556" t="s">
        <v>2360</v>
      </c>
      <c r="C883" s="556" t="s">
        <v>2034</v>
      </c>
      <c r="D883" s="556" t="s">
        <v>2361</v>
      </c>
      <c r="E883" s="556" t="s">
        <v>5</v>
      </c>
      <c r="F883" s="557" t="s">
        <v>816</v>
      </c>
      <c r="G883" s="556" t="s">
        <v>289</v>
      </c>
      <c r="H883" s="553">
        <v>12</v>
      </c>
      <c r="I883" s="553">
        <v>295.25</v>
      </c>
      <c r="J883" s="554">
        <v>3543</v>
      </c>
      <c r="K883" s="556" t="s">
        <v>2317</v>
      </c>
      <c r="L883" s="556" t="s">
        <v>2362</v>
      </c>
      <c r="M883" s="557" t="s">
        <v>816</v>
      </c>
      <c r="O883" s="545" t="str">
        <f t="shared" ref="O883:O885" si="70">+_xlfn.CONCAT(B883,"-",E883)</f>
        <v>B1/26/06-A</v>
      </c>
    </row>
    <row r="884" spans="1:18" ht="14.5">
      <c r="B884" s="556" t="s">
        <v>2360</v>
      </c>
      <c r="C884" s="556" t="s">
        <v>2034</v>
      </c>
      <c r="D884" s="556" t="s">
        <v>2361</v>
      </c>
      <c r="E884" s="556" t="s">
        <v>6</v>
      </c>
      <c r="F884" s="557" t="s">
        <v>817</v>
      </c>
      <c r="G884" s="556" t="s">
        <v>289</v>
      </c>
      <c r="H884" s="553">
        <v>5</v>
      </c>
      <c r="I884" s="553">
        <v>471.38</v>
      </c>
      <c r="J884" s="554">
        <v>2356.9</v>
      </c>
      <c r="K884" s="556" t="s">
        <v>2317</v>
      </c>
      <c r="L884" s="556" t="s">
        <v>2363</v>
      </c>
      <c r="M884" s="557" t="s">
        <v>817</v>
      </c>
      <c r="O884" s="545" t="str">
        <f t="shared" si="70"/>
        <v>B1/26/06-B</v>
      </c>
      <c r="P884" s="546"/>
      <c r="Q884" s="546"/>
      <c r="R884" s="546"/>
    </row>
    <row r="885" spans="1:18" ht="14.5">
      <c r="B885" s="556" t="s">
        <v>2360</v>
      </c>
      <c r="C885" s="556" t="s">
        <v>2034</v>
      </c>
      <c r="D885" s="556" t="s">
        <v>2361</v>
      </c>
      <c r="E885" s="556" t="s">
        <v>7</v>
      </c>
      <c r="F885" s="557" t="s">
        <v>818</v>
      </c>
      <c r="G885" s="556" t="s">
        <v>289</v>
      </c>
      <c r="H885" s="553">
        <v>2</v>
      </c>
      <c r="I885" s="553">
        <v>829.75</v>
      </c>
      <c r="J885" s="554">
        <v>1659.5</v>
      </c>
      <c r="K885" s="556" t="s">
        <v>2317</v>
      </c>
      <c r="L885" s="556" t="s">
        <v>2364</v>
      </c>
      <c r="M885" s="557" t="s">
        <v>818</v>
      </c>
      <c r="O885" s="545" t="str">
        <f t="shared" si="70"/>
        <v>B1/26/06-C</v>
      </c>
      <c r="P885" s="546"/>
      <c r="Q885" s="546"/>
      <c r="R885" s="546"/>
    </row>
    <row r="887" spans="1:18" ht="14.5">
      <c r="A887" s="551">
        <v>3</v>
      </c>
      <c r="B887" s="555" t="s">
        <v>2360</v>
      </c>
      <c r="C887" s="555" t="s">
        <v>36</v>
      </c>
      <c r="D887" s="555" t="s">
        <v>36</v>
      </c>
      <c r="E887" s="555" t="s">
        <v>36</v>
      </c>
      <c r="F887" s="551" t="s">
        <v>820</v>
      </c>
      <c r="G887" s="555" t="s">
        <v>36</v>
      </c>
      <c r="H887" s="551"/>
      <c r="I887" s="551"/>
      <c r="J887" s="552">
        <v>576050</v>
      </c>
      <c r="K887" s="555"/>
      <c r="L887" s="555"/>
      <c r="M887" s="551"/>
      <c r="N887" s="551"/>
      <c r="O887" s="551"/>
    </row>
    <row r="888" spans="1:18" ht="43.5">
      <c r="A888" s="551">
        <v>4</v>
      </c>
      <c r="B888" s="555" t="s">
        <v>2360</v>
      </c>
      <c r="C888" s="555" t="s">
        <v>36</v>
      </c>
      <c r="D888" s="555" t="s">
        <v>36</v>
      </c>
      <c r="E888" s="555" t="s">
        <v>36</v>
      </c>
      <c r="F888" s="551" t="s">
        <v>821</v>
      </c>
      <c r="G888" s="555" t="s">
        <v>36</v>
      </c>
      <c r="H888" s="551"/>
      <c r="I888" s="551"/>
      <c r="J888" s="552">
        <v>576050</v>
      </c>
      <c r="K888" s="555"/>
      <c r="L888" s="555"/>
      <c r="M888" s="551"/>
      <c r="N888" s="551"/>
      <c r="O888" s="551"/>
    </row>
    <row r="889" spans="1:18" ht="14.5">
      <c r="B889" s="556" t="s">
        <v>2360</v>
      </c>
      <c r="C889" s="556" t="s">
        <v>2034</v>
      </c>
      <c r="D889" s="556" t="s">
        <v>2365</v>
      </c>
      <c r="E889" s="556" t="s">
        <v>8</v>
      </c>
      <c r="F889" s="557" t="s">
        <v>2366</v>
      </c>
      <c r="G889" s="556" t="s">
        <v>289</v>
      </c>
      <c r="H889" s="553">
        <v>1</v>
      </c>
      <c r="I889" s="554">
        <v>288025</v>
      </c>
      <c r="J889" s="554">
        <v>288025</v>
      </c>
      <c r="K889" s="556" t="s">
        <v>2317</v>
      </c>
      <c r="L889" s="556" t="s">
        <v>2367</v>
      </c>
      <c r="M889" s="557" t="s">
        <v>2366</v>
      </c>
      <c r="O889" s="545" t="str">
        <f t="shared" ref="O889:O890" si="71">+_xlfn.CONCAT(B889,"-",E889)</f>
        <v>B1/26/06-D</v>
      </c>
      <c r="P889" s="546"/>
      <c r="Q889" s="546"/>
      <c r="R889" s="546"/>
    </row>
    <row r="890" spans="1:18" ht="14.5">
      <c r="B890" s="556" t="s">
        <v>2360</v>
      </c>
      <c r="C890" s="556" t="s">
        <v>2034</v>
      </c>
      <c r="D890" s="556" t="s">
        <v>2365</v>
      </c>
      <c r="E890" s="556" t="s">
        <v>10</v>
      </c>
      <c r="F890" s="557" t="s">
        <v>2368</v>
      </c>
      <c r="G890" s="556" t="s">
        <v>289</v>
      </c>
      <c r="H890" s="553">
        <v>1</v>
      </c>
      <c r="I890" s="554">
        <v>288025</v>
      </c>
      <c r="J890" s="554">
        <v>288025</v>
      </c>
      <c r="K890" s="556" t="s">
        <v>2317</v>
      </c>
      <c r="L890" s="556" t="s">
        <v>2369</v>
      </c>
      <c r="M890" s="557" t="s">
        <v>2368</v>
      </c>
      <c r="O890" s="545" t="str">
        <f t="shared" si="71"/>
        <v>B1/26/06-E</v>
      </c>
      <c r="P890" s="546"/>
      <c r="Q890" s="546"/>
      <c r="R890" s="546"/>
    </row>
    <row r="892" spans="1:18" ht="14.5">
      <c r="A892" s="551">
        <v>3</v>
      </c>
      <c r="B892" s="555" t="s">
        <v>2360</v>
      </c>
      <c r="C892" s="555" t="s">
        <v>36</v>
      </c>
      <c r="D892" s="555" t="s">
        <v>36</v>
      </c>
      <c r="E892" s="555" t="s">
        <v>36</v>
      </c>
      <c r="F892" s="551" t="s">
        <v>828</v>
      </c>
      <c r="G892" s="555" t="s">
        <v>36</v>
      </c>
      <c r="H892" s="551"/>
      <c r="I892" s="551"/>
      <c r="J892" s="552">
        <v>457125</v>
      </c>
      <c r="K892" s="555"/>
      <c r="L892" s="555"/>
      <c r="M892" s="551"/>
      <c r="N892" s="551"/>
      <c r="O892" s="551"/>
    </row>
    <row r="893" spans="1:18" ht="29">
      <c r="A893" s="551">
        <v>4</v>
      </c>
      <c r="B893" s="555" t="s">
        <v>2360</v>
      </c>
      <c r="C893" s="555" t="s">
        <v>36</v>
      </c>
      <c r="D893" s="555" t="s">
        <v>36</v>
      </c>
      <c r="E893" s="555" t="s">
        <v>36</v>
      </c>
      <c r="F893" s="551" t="s">
        <v>829</v>
      </c>
      <c r="G893" s="555" t="s">
        <v>36</v>
      </c>
      <c r="H893" s="551"/>
      <c r="I893" s="551"/>
      <c r="J893" s="552">
        <v>457125</v>
      </c>
      <c r="K893" s="555"/>
      <c r="L893" s="555"/>
      <c r="M893" s="551"/>
      <c r="N893" s="551"/>
      <c r="O893" s="551"/>
    </row>
    <row r="894" spans="1:18" ht="87.5">
      <c r="B894" s="556" t="s">
        <v>2360</v>
      </c>
      <c r="C894" s="556" t="s">
        <v>2034</v>
      </c>
      <c r="D894" s="556" t="s">
        <v>2370</v>
      </c>
      <c r="E894" s="556" t="s">
        <v>11</v>
      </c>
      <c r="F894" s="557" t="s">
        <v>2371</v>
      </c>
      <c r="G894" s="556" t="s">
        <v>289</v>
      </c>
      <c r="H894" s="553">
        <v>1</v>
      </c>
      <c r="I894" s="554">
        <v>180775</v>
      </c>
      <c r="J894" s="554">
        <v>180775</v>
      </c>
      <c r="K894" s="556" t="s">
        <v>2317</v>
      </c>
      <c r="L894" s="556" t="s">
        <v>2372</v>
      </c>
      <c r="M894" s="557" t="s">
        <v>2371</v>
      </c>
      <c r="O894" s="545" t="str">
        <f>+_xlfn.CONCAT(B894,"-",E894)</f>
        <v>B1/26/06-F</v>
      </c>
    </row>
    <row r="896" spans="1:18" ht="14.5">
      <c r="P896" s="546"/>
      <c r="Q896" s="546"/>
      <c r="R896" s="546"/>
    </row>
    <row r="897" spans="1:18" ht="87.5">
      <c r="B897" s="556" t="s">
        <v>2373</v>
      </c>
      <c r="C897" s="556" t="s">
        <v>2034</v>
      </c>
      <c r="D897" s="556" t="s">
        <v>2370</v>
      </c>
      <c r="E897" s="556" t="s">
        <v>5</v>
      </c>
      <c r="F897" s="557" t="s">
        <v>2374</v>
      </c>
      <c r="G897" s="556" t="s">
        <v>289</v>
      </c>
      <c r="H897" s="553">
        <v>1</v>
      </c>
      <c r="I897" s="554">
        <v>276350</v>
      </c>
      <c r="J897" s="554">
        <v>276350</v>
      </c>
      <c r="K897" s="556" t="s">
        <v>2317</v>
      </c>
      <c r="L897" s="556" t="s">
        <v>2375</v>
      </c>
      <c r="M897" s="557" t="s">
        <v>2374</v>
      </c>
      <c r="O897" s="545" t="str">
        <f>+_xlfn.CONCAT(B897,"-",E897)</f>
        <v>B1/26/07-A</v>
      </c>
      <c r="P897" s="546"/>
      <c r="Q897" s="546"/>
      <c r="R897" s="546"/>
    </row>
    <row r="899" spans="1:18" ht="14.5">
      <c r="A899" s="551">
        <v>3</v>
      </c>
      <c r="B899" s="555" t="s">
        <v>2373</v>
      </c>
      <c r="C899" s="555" t="s">
        <v>36</v>
      </c>
      <c r="D899" s="555" t="s">
        <v>36</v>
      </c>
      <c r="E899" s="555" t="s">
        <v>36</v>
      </c>
      <c r="F899" s="551" t="s">
        <v>834</v>
      </c>
      <c r="G899" s="555" t="s">
        <v>36</v>
      </c>
      <c r="H899" s="551"/>
      <c r="I899" s="551"/>
      <c r="J899" s="552">
        <v>204675</v>
      </c>
      <c r="K899" s="555"/>
      <c r="L899" s="555"/>
      <c r="M899" s="551"/>
      <c r="N899" s="551"/>
      <c r="O899" s="551"/>
    </row>
    <row r="900" spans="1:18" ht="43.5">
      <c r="A900" s="551">
        <v>4</v>
      </c>
      <c r="B900" s="555" t="s">
        <v>2373</v>
      </c>
      <c r="C900" s="555" t="s">
        <v>36</v>
      </c>
      <c r="D900" s="555" t="s">
        <v>36</v>
      </c>
      <c r="E900" s="555" t="s">
        <v>36</v>
      </c>
      <c r="F900" s="551" t="s">
        <v>2376</v>
      </c>
      <c r="G900" s="555" t="s">
        <v>36</v>
      </c>
      <c r="H900" s="551"/>
      <c r="I900" s="551"/>
      <c r="J900" s="552">
        <v>204675</v>
      </c>
      <c r="K900" s="555"/>
      <c r="L900" s="555"/>
      <c r="M900" s="551"/>
      <c r="N900" s="551"/>
      <c r="O900" s="551"/>
      <c r="P900" s="546"/>
      <c r="Q900" s="546"/>
      <c r="R900" s="546"/>
    </row>
    <row r="901" spans="1:18" ht="14.5">
      <c r="B901" s="556" t="s">
        <v>2373</v>
      </c>
      <c r="C901" s="556" t="s">
        <v>2034</v>
      </c>
      <c r="D901" s="556" t="s">
        <v>2377</v>
      </c>
      <c r="E901" s="556" t="s">
        <v>6</v>
      </c>
      <c r="F901" s="557" t="s">
        <v>2378</v>
      </c>
      <c r="G901" s="556" t="s">
        <v>289</v>
      </c>
      <c r="H901" s="553">
        <v>1</v>
      </c>
      <c r="I901" s="554">
        <v>204675</v>
      </c>
      <c r="J901" s="554">
        <v>204675</v>
      </c>
      <c r="K901" s="556" t="s">
        <v>2317</v>
      </c>
      <c r="L901" s="556" t="s">
        <v>2379</v>
      </c>
      <c r="M901" s="557" t="s">
        <v>2378</v>
      </c>
      <c r="O901" s="545" t="str">
        <f>+_xlfn.CONCAT(B901,"-",E901)</f>
        <v>B1/26/07-B</v>
      </c>
      <c r="P901" s="546"/>
      <c r="Q901" s="546"/>
      <c r="R901" s="546"/>
    </row>
    <row r="903" spans="1:18" ht="14.5">
      <c r="A903" s="551">
        <v>3</v>
      </c>
      <c r="B903" s="555" t="s">
        <v>2373</v>
      </c>
      <c r="C903" s="555" t="s">
        <v>36</v>
      </c>
      <c r="D903" s="555" t="s">
        <v>36</v>
      </c>
      <c r="E903" s="555" t="s">
        <v>36</v>
      </c>
      <c r="F903" s="551" t="s">
        <v>841</v>
      </c>
      <c r="G903" s="555" t="s">
        <v>36</v>
      </c>
      <c r="H903" s="551"/>
      <c r="I903" s="551"/>
      <c r="J903" s="552">
        <v>150475</v>
      </c>
      <c r="K903" s="555"/>
      <c r="L903" s="555"/>
      <c r="M903" s="551"/>
      <c r="N903" s="551"/>
      <c r="O903" s="551"/>
    </row>
    <row r="904" spans="1:18" ht="29">
      <c r="A904" s="551">
        <v>4</v>
      </c>
      <c r="B904" s="555" t="s">
        <v>2373</v>
      </c>
      <c r="C904" s="555" t="s">
        <v>36</v>
      </c>
      <c r="D904" s="555" t="s">
        <v>36</v>
      </c>
      <c r="E904" s="555" t="s">
        <v>36</v>
      </c>
      <c r="F904" s="551" t="s">
        <v>2380</v>
      </c>
      <c r="G904" s="555" t="s">
        <v>36</v>
      </c>
      <c r="H904" s="551"/>
      <c r="I904" s="551"/>
      <c r="J904" s="552">
        <v>108175</v>
      </c>
      <c r="K904" s="555"/>
      <c r="L904" s="555"/>
      <c r="M904" s="551"/>
      <c r="N904" s="551"/>
      <c r="O904" s="551"/>
    </row>
    <row r="905" spans="1:18" ht="14.5">
      <c r="B905" s="556" t="s">
        <v>2373</v>
      </c>
      <c r="C905" s="556" t="s">
        <v>2034</v>
      </c>
      <c r="D905" s="556" t="s">
        <v>2377</v>
      </c>
      <c r="E905" s="556" t="s">
        <v>7</v>
      </c>
      <c r="F905" s="557" t="s">
        <v>2381</v>
      </c>
      <c r="G905" s="556" t="s">
        <v>289</v>
      </c>
      <c r="H905" s="553">
        <v>1</v>
      </c>
      <c r="I905" s="554">
        <v>90312.5</v>
      </c>
      <c r="J905" s="554">
        <v>90312.5</v>
      </c>
      <c r="K905" s="556" t="s">
        <v>2317</v>
      </c>
      <c r="L905" s="556" t="s">
        <v>2382</v>
      </c>
      <c r="M905" s="557" t="s">
        <v>2381</v>
      </c>
      <c r="O905" s="545" t="str">
        <f t="shared" ref="O905:O906" si="72">+_xlfn.CONCAT(B905,"-",E905)</f>
        <v>B1/26/07-C</v>
      </c>
      <c r="P905" s="546"/>
      <c r="Q905" s="546"/>
      <c r="R905" s="546"/>
    </row>
    <row r="906" spans="1:18">
      <c r="B906" s="556" t="s">
        <v>2373</v>
      </c>
      <c r="C906" s="556" t="s">
        <v>2034</v>
      </c>
      <c r="D906" s="556" t="s">
        <v>2377</v>
      </c>
      <c r="E906" s="556" t="s">
        <v>8</v>
      </c>
      <c r="F906" s="557" t="s">
        <v>2383</v>
      </c>
      <c r="G906" s="556" t="s">
        <v>289</v>
      </c>
      <c r="H906" s="553">
        <v>1</v>
      </c>
      <c r="I906" s="554">
        <v>17862.5</v>
      </c>
      <c r="J906" s="554">
        <v>17862.5</v>
      </c>
      <c r="K906" s="556" t="s">
        <v>2317</v>
      </c>
      <c r="L906" s="556" t="s">
        <v>2384</v>
      </c>
      <c r="M906" s="557" t="s">
        <v>2383</v>
      </c>
      <c r="O906" s="545" t="str">
        <f t="shared" si="72"/>
        <v>B1/26/07-D</v>
      </c>
    </row>
    <row r="908" spans="1:18" ht="29">
      <c r="A908" s="551">
        <v>4</v>
      </c>
      <c r="B908" s="555" t="s">
        <v>2373</v>
      </c>
      <c r="C908" s="555" t="s">
        <v>36</v>
      </c>
      <c r="D908" s="555" t="s">
        <v>36</v>
      </c>
      <c r="E908" s="555" t="s">
        <v>36</v>
      </c>
      <c r="F908" s="551" t="s">
        <v>856</v>
      </c>
      <c r="G908" s="555" t="s">
        <v>36</v>
      </c>
      <c r="H908" s="551"/>
      <c r="I908" s="551"/>
      <c r="J908" s="552">
        <v>42300</v>
      </c>
      <c r="K908" s="555"/>
      <c r="L908" s="555"/>
      <c r="M908" s="551"/>
      <c r="N908" s="551"/>
      <c r="O908" s="551"/>
    </row>
    <row r="909" spans="1:18">
      <c r="B909" s="556" t="s">
        <v>2373</v>
      </c>
      <c r="C909" s="556" t="s">
        <v>2034</v>
      </c>
      <c r="D909" s="556" t="s">
        <v>2377</v>
      </c>
      <c r="E909" s="556" t="s">
        <v>10</v>
      </c>
      <c r="F909" s="557" t="s">
        <v>2385</v>
      </c>
      <c r="G909" s="556" t="s">
        <v>289</v>
      </c>
      <c r="H909" s="553">
        <v>1</v>
      </c>
      <c r="I909" s="554">
        <v>4700</v>
      </c>
      <c r="J909" s="554">
        <v>4700</v>
      </c>
      <c r="K909" s="556" t="s">
        <v>2317</v>
      </c>
      <c r="L909" s="556" t="s">
        <v>2386</v>
      </c>
      <c r="M909" s="557" t="s">
        <v>2385</v>
      </c>
      <c r="O909" s="545" t="str">
        <f t="shared" ref="O909:O917" si="73">+_xlfn.CONCAT(B909,"-",E909)</f>
        <v>B1/26/07-E</v>
      </c>
    </row>
    <row r="910" spans="1:18">
      <c r="B910" s="556" t="s">
        <v>2373</v>
      </c>
      <c r="C910" s="556" t="s">
        <v>2034</v>
      </c>
      <c r="D910" s="556" t="s">
        <v>2377</v>
      </c>
      <c r="E910" s="556" t="s">
        <v>11</v>
      </c>
      <c r="F910" s="557" t="s">
        <v>2387</v>
      </c>
      <c r="G910" s="556" t="s">
        <v>289</v>
      </c>
      <c r="H910" s="553">
        <v>1</v>
      </c>
      <c r="I910" s="554">
        <v>4700</v>
      </c>
      <c r="J910" s="554">
        <v>4700</v>
      </c>
      <c r="K910" s="556" t="s">
        <v>2317</v>
      </c>
      <c r="L910" s="556" t="s">
        <v>2388</v>
      </c>
      <c r="M910" s="557" t="s">
        <v>2387</v>
      </c>
      <c r="O910" s="545" t="str">
        <f t="shared" si="73"/>
        <v>B1/26/07-F</v>
      </c>
    </row>
    <row r="911" spans="1:18">
      <c r="B911" s="556" t="s">
        <v>2373</v>
      </c>
      <c r="C911" s="556" t="s">
        <v>2034</v>
      </c>
      <c r="D911" s="556" t="s">
        <v>2377</v>
      </c>
      <c r="E911" s="556" t="s">
        <v>27</v>
      </c>
      <c r="F911" s="557" t="s">
        <v>2389</v>
      </c>
      <c r="G911" s="556" t="s">
        <v>289</v>
      </c>
      <c r="H911" s="553">
        <v>1</v>
      </c>
      <c r="I911" s="554">
        <v>4700</v>
      </c>
      <c r="J911" s="554">
        <v>4700</v>
      </c>
      <c r="K911" s="556" t="s">
        <v>2317</v>
      </c>
      <c r="L911" s="556" t="s">
        <v>2390</v>
      </c>
      <c r="M911" s="557" t="s">
        <v>2389</v>
      </c>
      <c r="O911" s="545" t="str">
        <f t="shared" si="73"/>
        <v>B1/26/07-G</v>
      </c>
    </row>
    <row r="912" spans="1:18">
      <c r="B912" s="556" t="s">
        <v>2373</v>
      </c>
      <c r="C912" s="556" t="s">
        <v>2034</v>
      </c>
      <c r="D912" s="556" t="s">
        <v>2377</v>
      </c>
      <c r="E912" s="556" t="s">
        <v>28</v>
      </c>
      <c r="F912" s="557" t="s">
        <v>2391</v>
      </c>
      <c r="G912" s="556" t="s">
        <v>289</v>
      </c>
      <c r="H912" s="553">
        <v>1</v>
      </c>
      <c r="I912" s="554">
        <v>4700</v>
      </c>
      <c r="J912" s="554">
        <v>4700</v>
      </c>
      <c r="K912" s="556" t="s">
        <v>2317</v>
      </c>
      <c r="L912" s="556" t="s">
        <v>2392</v>
      </c>
      <c r="M912" s="557" t="s">
        <v>2391</v>
      </c>
      <c r="O912" s="545" t="str">
        <f t="shared" si="73"/>
        <v>B1/26/07-H</v>
      </c>
    </row>
    <row r="913" spans="1:18">
      <c r="B913" s="556" t="s">
        <v>2373</v>
      </c>
      <c r="C913" s="556" t="s">
        <v>2034</v>
      </c>
      <c r="D913" s="556" t="s">
        <v>2377</v>
      </c>
      <c r="E913" s="556" t="s">
        <v>33</v>
      </c>
      <c r="F913" s="557" t="s">
        <v>2393</v>
      </c>
      <c r="G913" s="556" t="s">
        <v>289</v>
      </c>
      <c r="H913" s="553">
        <v>1</v>
      </c>
      <c r="I913" s="554">
        <v>4700</v>
      </c>
      <c r="J913" s="554">
        <v>4700</v>
      </c>
      <c r="K913" s="556" t="s">
        <v>2317</v>
      </c>
      <c r="L913" s="556" t="s">
        <v>2394</v>
      </c>
      <c r="M913" s="557" t="s">
        <v>2393</v>
      </c>
      <c r="O913" s="545" t="str">
        <f t="shared" si="73"/>
        <v>B1/26/07-J</v>
      </c>
    </row>
    <row r="914" spans="1:18">
      <c r="B914" s="556" t="s">
        <v>2373</v>
      </c>
      <c r="C914" s="556" t="s">
        <v>2034</v>
      </c>
      <c r="D914" s="556" t="s">
        <v>2377</v>
      </c>
      <c r="E914" s="556" t="s">
        <v>34</v>
      </c>
      <c r="F914" s="557" t="s">
        <v>2395</v>
      </c>
      <c r="G914" s="556" t="s">
        <v>289</v>
      </c>
      <c r="H914" s="553">
        <v>1</v>
      </c>
      <c r="I914" s="554">
        <v>4700</v>
      </c>
      <c r="J914" s="554">
        <v>4700</v>
      </c>
      <c r="K914" s="556" t="s">
        <v>2317</v>
      </c>
      <c r="L914" s="556" t="s">
        <v>2396</v>
      </c>
      <c r="M914" s="557" t="s">
        <v>2395</v>
      </c>
      <c r="O914" s="545" t="str">
        <f t="shared" si="73"/>
        <v>B1/26/07-K</v>
      </c>
    </row>
    <row r="915" spans="1:18">
      <c r="B915" s="556" t="s">
        <v>2373</v>
      </c>
      <c r="C915" s="556" t="s">
        <v>2034</v>
      </c>
      <c r="D915" s="556" t="s">
        <v>2377</v>
      </c>
      <c r="E915" s="556" t="s">
        <v>39</v>
      </c>
      <c r="F915" s="557" t="s">
        <v>2397</v>
      </c>
      <c r="G915" s="556" t="s">
        <v>289</v>
      </c>
      <c r="H915" s="553">
        <v>1</v>
      </c>
      <c r="I915" s="554">
        <v>4700</v>
      </c>
      <c r="J915" s="554">
        <v>4700</v>
      </c>
      <c r="K915" s="556" t="s">
        <v>2317</v>
      </c>
      <c r="L915" s="556" t="s">
        <v>2398</v>
      </c>
      <c r="M915" s="557" t="s">
        <v>2397</v>
      </c>
      <c r="O915" s="545" t="str">
        <f t="shared" si="73"/>
        <v>B1/26/07-L</v>
      </c>
    </row>
    <row r="916" spans="1:18">
      <c r="B916" s="556" t="s">
        <v>2373</v>
      </c>
      <c r="C916" s="556" t="s">
        <v>2034</v>
      </c>
      <c r="D916" s="556" t="s">
        <v>2377</v>
      </c>
      <c r="E916" s="556" t="s">
        <v>38</v>
      </c>
      <c r="F916" s="557" t="s">
        <v>2399</v>
      </c>
      <c r="G916" s="556" t="s">
        <v>289</v>
      </c>
      <c r="H916" s="553">
        <v>1</v>
      </c>
      <c r="I916" s="554">
        <v>4700</v>
      </c>
      <c r="J916" s="554">
        <v>4700</v>
      </c>
      <c r="K916" s="556" t="s">
        <v>2317</v>
      </c>
      <c r="L916" s="556" t="s">
        <v>2400</v>
      </c>
      <c r="M916" s="557" t="s">
        <v>2399</v>
      </c>
      <c r="O916" s="545" t="str">
        <f t="shared" si="73"/>
        <v>B1/26/07-M</v>
      </c>
    </row>
    <row r="917" spans="1:18" ht="14.5">
      <c r="B917" s="556" t="s">
        <v>2373</v>
      </c>
      <c r="C917" s="556" t="s">
        <v>2034</v>
      </c>
      <c r="D917" s="556" t="s">
        <v>2377</v>
      </c>
      <c r="E917" s="556" t="s">
        <v>204</v>
      </c>
      <c r="F917" s="557" t="s">
        <v>2401</v>
      </c>
      <c r="G917" s="556" t="s">
        <v>289</v>
      </c>
      <c r="H917" s="553">
        <v>1</v>
      </c>
      <c r="I917" s="554">
        <v>4700</v>
      </c>
      <c r="J917" s="554">
        <v>4700</v>
      </c>
      <c r="K917" s="556" t="s">
        <v>2317</v>
      </c>
      <c r="L917" s="556" t="s">
        <v>2402</v>
      </c>
      <c r="M917" s="557" t="s">
        <v>2401</v>
      </c>
      <c r="O917" s="545" t="str">
        <f t="shared" si="73"/>
        <v>B1/26/07-N</v>
      </c>
      <c r="P917" s="546"/>
      <c r="Q917" s="546"/>
      <c r="R917" s="546"/>
    </row>
    <row r="918" spans="1:18" ht="14.5">
      <c r="P918" s="546"/>
      <c r="Q918" s="546"/>
      <c r="R918" s="546"/>
    </row>
    <row r="920" spans="1:18" ht="14.5">
      <c r="A920" s="551">
        <v>3</v>
      </c>
      <c r="B920" s="555" t="s">
        <v>2403</v>
      </c>
      <c r="C920" s="555" t="s">
        <v>36</v>
      </c>
      <c r="D920" s="555" t="s">
        <v>36</v>
      </c>
      <c r="E920" s="555" t="s">
        <v>36</v>
      </c>
      <c r="F920" s="551" t="s">
        <v>986</v>
      </c>
      <c r="G920" s="555" t="s">
        <v>36</v>
      </c>
      <c r="H920" s="551"/>
      <c r="I920" s="551"/>
      <c r="J920" s="552">
        <v>186798.52</v>
      </c>
      <c r="K920" s="555"/>
      <c r="L920" s="555"/>
      <c r="M920" s="551"/>
      <c r="N920" s="551"/>
      <c r="O920" s="551"/>
    </row>
    <row r="921" spans="1:18" ht="29">
      <c r="A921" s="551">
        <v>4</v>
      </c>
      <c r="B921" s="555" t="s">
        <v>2403</v>
      </c>
      <c r="C921" s="555" t="s">
        <v>36</v>
      </c>
      <c r="D921" s="555" t="s">
        <v>36</v>
      </c>
      <c r="E921" s="555" t="s">
        <v>36</v>
      </c>
      <c r="F921" s="551" t="s">
        <v>989</v>
      </c>
      <c r="G921" s="555" t="s">
        <v>36</v>
      </c>
      <c r="H921" s="551"/>
      <c r="I921" s="551"/>
      <c r="J921" s="552">
        <v>12325</v>
      </c>
      <c r="K921" s="555"/>
      <c r="L921" s="555"/>
      <c r="M921" s="551"/>
      <c r="N921" s="551"/>
      <c r="O921" s="551"/>
    </row>
    <row r="922" spans="1:18" ht="14.5">
      <c r="B922" s="556" t="s">
        <v>2403</v>
      </c>
      <c r="C922" s="556" t="s">
        <v>2034</v>
      </c>
      <c r="D922" s="556" t="s">
        <v>2377</v>
      </c>
      <c r="E922" s="556" t="s">
        <v>5</v>
      </c>
      <c r="F922" s="557" t="s">
        <v>2404</v>
      </c>
      <c r="G922" s="556" t="s">
        <v>289</v>
      </c>
      <c r="H922" s="553">
        <v>1</v>
      </c>
      <c r="I922" s="554">
        <v>6162.5</v>
      </c>
      <c r="J922" s="554">
        <v>6162.5</v>
      </c>
      <c r="K922" s="556" t="s">
        <v>2317</v>
      </c>
      <c r="L922" s="556" t="s">
        <v>2405</v>
      </c>
      <c r="M922" s="557" t="s">
        <v>2404</v>
      </c>
      <c r="O922" s="545" t="str">
        <f t="shared" ref="O922:O923" si="74">+_xlfn.CONCAT(B922,"-",E922)</f>
        <v>B1/26/08-A</v>
      </c>
      <c r="P922" s="546"/>
      <c r="Q922" s="546"/>
      <c r="R922" s="546"/>
    </row>
    <row r="923" spans="1:18">
      <c r="B923" s="556" t="s">
        <v>2403</v>
      </c>
      <c r="C923" s="556" t="s">
        <v>2034</v>
      </c>
      <c r="D923" s="556" t="s">
        <v>2377</v>
      </c>
      <c r="E923" s="556" t="s">
        <v>6</v>
      </c>
      <c r="F923" s="557" t="s">
        <v>2406</v>
      </c>
      <c r="G923" s="556" t="s">
        <v>289</v>
      </c>
      <c r="H923" s="553">
        <v>1</v>
      </c>
      <c r="I923" s="554">
        <v>6162.5</v>
      </c>
      <c r="J923" s="554">
        <v>6162.5</v>
      </c>
      <c r="K923" s="556" t="s">
        <v>2317</v>
      </c>
      <c r="L923" s="556" t="s">
        <v>2407</v>
      </c>
      <c r="M923" s="557" t="s">
        <v>2406</v>
      </c>
      <c r="O923" s="545" t="str">
        <f t="shared" si="74"/>
        <v>B1/26/08-B</v>
      </c>
    </row>
    <row r="925" spans="1:18" ht="14.5">
      <c r="A925" s="551">
        <v>4</v>
      </c>
      <c r="B925" s="555" t="s">
        <v>2403</v>
      </c>
      <c r="C925" s="555" t="s">
        <v>36</v>
      </c>
      <c r="D925" s="555" t="s">
        <v>36</v>
      </c>
      <c r="E925" s="555" t="s">
        <v>36</v>
      </c>
      <c r="F925" s="551" t="s">
        <v>995</v>
      </c>
      <c r="G925" s="555" t="s">
        <v>36</v>
      </c>
      <c r="H925" s="551"/>
      <c r="I925" s="551"/>
      <c r="J925" s="552">
        <v>174473.52</v>
      </c>
      <c r="K925" s="555"/>
      <c r="L925" s="555"/>
      <c r="M925" s="551"/>
      <c r="N925" s="551"/>
      <c r="O925" s="551"/>
      <c r="P925" s="546"/>
      <c r="Q925" s="546"/>
      <c r="R925" s="546"/>
    </row>
    <row r="926" spans="1:18" ht="14.5">
      <c r="B926" s="556" t="s">
        <v>2403</v>
      </c>
      <c r="C926" s="556" t="s">
        <v>2034</v>
      </c>
      <c r="D926" s="556" t="s">
        <v>2377</v>
      </c>
      <c r="E926" s="556" t="s">
        <v>7</v>
      </c>
      <c r="F926" s="557" t="s">
        <v>2408</v>
      </c>
      <c r="G926" s="556" t="s">
        <v>289</v>
      </c>
      <c r="H926" s="553">
        <v>4</v>
      </c>
      <c r="I926" s="554">
        <v>43618.38</v>
      </c>
      <c r="J926" s="554">
        <v>174473.52</v>
      </c>
      <c r="K926" s="556" t="s">
        <v>2317</v>
      </c>
      <c r="L926" s="556" t="s">
        <v>2409</v>
      </c>
      <c r="M926" s="557" t="s">
        <v>2408</v>
      </c>
      <c r="O926" s="545" t="str">
        <f>+_xlfn.CONCAT(B926,"-",E926)</f>
        <v>B1/26/08-C</v>
      </c>
      <c r="P926" s="546"/>
      <c r="Q926" s="546"/>
      <c r="R926" s="546"/>
    </row>
    <row r="928" spans="1:18" ht="14.5">
      <c r="A928" s="551">
        <v>3</v>
      </c>
      <c r="B928" s="555" t="s">
        <v>2403</v>
      </c>
      <c r="C928" s="555" t="s">
        <v>36</v>
      </c>
      <c r="D928" s="555" t="s">
        <v>36</v>
      </c>
      <c r="E928" s="555" t="s">
        <v>36</v>
      </c>
      <c r="F928" s="551" t="s">
        <v>999</v>
      </c>
      <c r="G928" s="555" t="s">
        <v>36</v>
      </c>
      <c r="H928" s="551"/>
      <c r="I928" s="551"/>
      <c r="J928" s="552">
        <v>152898.45000000001</v>
      </c>
      <c r="K928" s="555"/>
      <c r="L928" s="555"/>
      <c r="M928" s="551"/>
      <c r="N928" s="551"/>
      <c r="O928" s="551"/>
    </row>
    <row r="929" spans="1:18" ht="14.5">
      <c r="A929" s="551">
        <v>4</v>
      </c>
      <c r="B929" s="555" t="s">
        <v>2403</v>
      </c>
      <c r="C929" s="555" t="s">
        <v>36</v>
      </c>
      <c r="D929" s="555" t="s">
        <v>36</v>
      </c>
      <c r="E929" s="555" t="s">
        <v>36</v>
      </c>
      <c r="F929" s="551" t="s">
        <v>1000</v>
      </c>
      <c r="G929" s="555" t="s">
        <v>36</v>
      </c>
      <c r="H929" s="551"/>
      <c r="I929" s="551"/>
      <c r="J929" s="552">
        <v>31122.09</v>
      </c>
      <c r="K929" s="555"/>
      <c r="L929" s="555"/>
      <c r="M929" s="551"/>
      <c r="N929" s="551"/>
      <c r="O929" s="551"/>
    </row>
    <row r="930" spans="1:18" ht="14.5">
      <c r="B930" s="556" t="s">
        <v>2403</v>
      </c>
      <c r="C930" s="556" t="s">
        <v>2034</v>
      </c>
      <c r="D930" s="556" t="s">
        <v>2410</v>
      </c>
      <c r="E930" s="556" t="s">
        <v>8</v>
      </c>
      <c r="F930" s="557" t="s">
        <v>1001</v>
      </c>
      <c r="G930" s="556" t="s">
        <v>289</v>
      </c>
      <c r="H930" s="553">
        <v>17</v>
      </c>
      <c r="I930" s="553">
        <v>640.63</v>
      </c>
      <c r="J930" s="554">
        <v>10890.71</v>
      </c>
      <c r="K930" s="556" t="s">
        <v>2317</v>
      </c>
      <c r="L930" s="556" t="s">
        <v>2411</v>
      </c>
      <c r="M930" s="557" t="s">
        <v>1001</v>
      </c>
      <c r="O930" s="545" t="str">
        <f t="shared" ref="O930:O931" si="75">+_xlfn.CONCAT(B930,"-",E930)</f>
        <v>B1/26/08-D</v>
      </c>
      <c r="P930" s="546"/>
      <c r="Q930" s="546"/>
      <c r="R930" s="546"/>
    </row>
    <row r="931" spans="1:18">
      <c r="B931" s="556" t="s">
        <v>2403</v>
      </c>
      <c r="C931" s="556" t="s">
        <v>2034</v>
      </c>
      <c r="D931" s="556" t="s">
        <v>2410</v>
      </c>
      <c r="E931" s="556" t="s">
        <v>10</v>
      </c>
      <c r="F931" s="557" t="s">
        <v>1002</v>
      </c>
      <c r="G931" s="556" t="s">
        <v>289</v>
      </c>
      <c r="H931" s="553">
        <v>26</v>
      </c>
      <c r="I931" s="553">
        <v>778.13</v>
      </c>
      <c r="J931" s="554">
        <v>20231.38</v>
      </c>
      <c r="K931" s="556" t="s">
        <v>2317</v>
      </c>
      <c r="L931" s="556" t="s">
        <v>2412</v>
      </c>
      <c r="M931" s="557" t="s">
        <v>1002</v>
      </c>
      <c r="O931" s="545" t="str">
        <f t="shared" si="75"/>
        <v>B1/26/08-E</v>
      </c>
    </row>
    <row r="933" spans="1:18" ht="14.5">
      <c r="A933" s="551">
        <v>4</v>
      </c>
      <c r="B933" s="555" t="s">
        <v>2403</v>
      </c>
      <c r="C933" s="555" t="s">
        <v>36</v>
      </c>
      <c r="D933" s="555" t="s">
        <v>36</v>
      </c>
      <c r="E933" s="555" t="s">
        <v>36</v>
      </c>
      <c r="F933" s="551" t="s">
        <v>1003</v>
      </c>
      <c r="G933" s="555" t="s">
        <v>36</v>
      </c>
      <c r="H933" s="551"/>
      <c r="I933" s="551"/>
      <c r="J933" s="552">
        <v>107613.6</v>
      </c>
      <c r="K933" s="555"/>
      <c r="L933" s="555"/>
      <c r="M933" s="551"/>
      <c r="N933" s="551"/>
      <c r="O933" s="551"/>
    </row>
    <row r="934" spans="1:18">
      <c r="B934" s="556" t="s">
        <v>2403</v>
      </c>
      <c r="C934" s="556" t="s">
        <v>2034</v>
      </c>
      <c r="D934" s="556" t="s">
        <v>2410</v>
      </c>
      <c r="E934" s="556" t="s">
        <v>11</v>
      </c>
      <c r="F934" s="557" t="s">
        <v>1004</v>
      </c>
      <c r="G934" s="556" t="s">
        <v>289</v>
      </c>
      <c r="H934" s="553">
        <v>26</v>
      </c>
      <c r="I934" s="553">
        <v>423.5</v>
      </c>
      <c r="J934" s="554">
        <v>11011</v>
      </c>
      <c r="K934" s="556" t="s">
        <v>2317</v>
      </c>
      <c r="L934" s="556" t="s">
        <v>2413</v>
      </c>
      <c r="M934" s="557" t="s">
        <v>1004</v>
      </c>
      <c r="O934" s="545" t="str">
        <f t="shared" ref="O934:O941" si="76">+_xlfn.CONCAT(B934,"-",E934)</f>
        <v>B1/26/08-F</v>
      </c>
    </row>
    <row r="935" spans="1:18">
      <c r="B935" s="556" t="s">
        <v>2403</v>
      </c>
      <c r="C935" s="556" t="s">
        <v>2034</v>
      </c>
      <c r="D935" s="556" t="s">
        <v>2410</v>
      </c>
      <c r="E935" s="556" t="s">
        <v>27</v>
      </c>
      <c r="F935" s="557" t="s">
        <v>1005</v>
      </c>
      <c r="G935" s="556" t="s">
        <v>289</v>
      </c>
      <c r="H935" s="553">
        <v>32</v>
      </c>
      <c r="I935" s="553">
        <v>532.13</v>
      </c>
      <c r="J935" s="554">
        <v>17028.16</v>
      </c>
      <c r="K935" s="556" t="s">
        <v>2317</v>
      </c>
      <c r="L935" s="556" t="s">
        <v>2414</v>
      </c>
      <c r="M935" s="557" t="s">
        <v>1005</v>
      </c>
      <c r="O935" s="545" t="str">
        <f t="shared" si="76"/>
        <v>B1/26/08-G</v>
      </c>
    </row>
    <row r="936" spans="1:18">
      <c r="B936" s="556" t="s">
        <v>2403</v>
      </c>
      <c r="C936" s="556" t="s">
        <v>2034</v>
      </c>
      <c r="D936" s="556" t="s">
        <v>2410</v>
      </c>
      <c r="E936" s="556" t="s">
        <v>28</v>
      </c>
      <c r="F936" s="557" t="s">
        <v>1006</v>
      </c>
      <c r="G936" s="556" t="s">
        <v>289</v>
      </c>
      <c r="H936" s="553">
        <v>13</v>
      </c>
      <c r="I936" s="553">
        <v>600.88</v>
      </c>
      <c r="J936" s="554">
        <v>7811.44</v>
      </c>
      <c r="K936" s="556" t="s">
        <v>2317</v>
      </c>
      <c r="L936" s="556" t="s">
        <v>2415</v>
      </c>
      <c r="M936" s="557" t="s">
        <v>1006</v>
      </c>
      <c r="O936" s="545" t="str">
        <f t="shared" si="76"/>
        <v>B1/26/08-H</v>
      </c>
    </row>
    <row r="937" spans="1:18">
      <c r="B937" s="556" t="s">
        <v>2403</v>
      </c>
      <c r="C937" s="556" t="s">
        <v>2034</v>
      </c>
      <c r="D937" s="556" t="s">
        <v>2410</v>
      </c>
      <c r="E937" s="556" t="s">
        <v>33</v>
      </c>
      <c r="F937" s="557" t="s">
        <v>1007</v>
      </c>
      <c r="G937" s="556" t="s">
        <v>289</v>
      </c>
      <c r="H937" s="553">
        <v>6</v>
      </c>
      <c r="I937" s="554">
        <v>1201.6300000000001</v>
      </c>
      <c r="J937" s="554">
        <v>7209.78</v>
      </c>
      <c r="K937" s="556" t="s">
        <v>2317</v>
      </c>
      <c r="L937" s="556" t="s">
        <v>2416</v>
      </c>
      <c r="M937" s="557" t="s">
        <v>1007</v>
      </c>
      <c r="O937" s="545" t="str">
        <f t="shared" si="76"/>
        <v>B1/26/08-J</v>
      </c>
    </row>
    <row r="938" spans="1:18">
      <c r="B938" s="556" t="s">
        <v>2403</v>
      </c>
      <c r="C938" s="556" t="s">
        <v>2034</v>
      </c>
      <c r="D938" s="556" t="s">
        <v>2410</v>
      </c>
      <c r="E938" s="556" t="s">
        <v>34</v>
      </c>
      <c r="F938" s="557" t="s">
        <v>1008</v>
      </c>
      <c r="G938" s="556" t="s">
        <v>289</v>
      </c>
      <c r="H938" s="553">
        <v>19</v>
      </c>
      <c r="I938" s="553">
        <v>709.38</v>
      </c>
      <c r="J938" s="554">
        <v>13478.22</v>
      </c>
      <c r="K938" s="556" t="s">
        <v>2317</v>
      </c>
      <c r="L938" s="556" t="s">
        <v>2417</v>
      </c>
      <c r="M938" s="557" t="s">
        <v>1008</v>
      </c>
      <c r="O938" s="545" t="str">
        <f t="shared" si="76"/>
        <v>B1/26/08-K</v>
      </c>
    </row>
    <row r="939" spans="1:18">
      <c r="B939" s="556" t="s">
        <v>2403</v>
      </c>
      <c r="C939" s="556" t="s">
        <v>2034</v>
      </c>
      <c r="D939" s="556" t="s">
        <v>2410</v>
      </c>
      <c r="E939" s="556" t="s">
        <v>39</v>
      </c>
      <c r="F939" s="557" t="s">
        <v>1009</v>
      </c>
      <c r="G939" s="556" t="s">
        <v>289</v>
      </c>
      <c r="H939" s="553">
        <v>2</v>
      </c>
      <c r="I939" s="554">
        <v>1418.75</v>
      </c>
      <c r="J939" s="554">
        <v>2837.5</v>
      </c>
      <c r="K939" s="556" t="s">
        <v>2317</v>
      </c>
      <c r="L939" s="556" t="s">
        <v>2418</v>
      </c>
      <c r="M939" s="557" t="s">
        <v>1009</v>
      </c>
      <c r="O939" s="545" t="str">
        <f t="shared" si="76"/>
        <v>B1/26/08-L</v>
      </c>
    </row>
    <row r="940" spans="1:18">
      <c r="B940" s="556" t="s">
        <v>2403</v>
      </c>
      <c r="C940" s="556" t="s">
        <v>2034</v>
      </c>
      <c r="D940" s="556" t="s">
        <v>2410</v>
      </c>
      <c r="E940" s="556" t="s">
        <v>38</v>
      </c>
      <c r="F940" s="557" t="s">
        <v>1010</v>
      </c>
      <c r="G940" s="556" t="s">
        <v>289</v>
      </c>
      <c r="H940" s="553">
        <v>2</v>
      </c>
      <c r="I940" s="554">
        <v>1418.75</v>
      </c>
      <c r="J940" s="554">
        <v>2837.5</v>
      </c>
      <c r="K940" s="556" t="s">
        <v>2317</v>
      </c>
      <c r="L940" s="556" t="s">
        <v>2419</v>
      </c>
      <c r="M940" s="557" t="s">
        <v>1010</v>
      </c>
      <c r="O940" s="545" t="str">
        <f t="shared" si="76"/>
        <v>B1/26/08-M</v>
      </c>
    </row>
    <row r="941" spans="1:18" ht="14.5">
      <c r="B941" s="556" t="s">
        <v>2403</v>
      </c>
      <c r="C941" s="556" t="s">
        <v>2034</v>
      </c>
      <c r="D941" s="556" t="s">
        <v>2410</v>
      </c>
      <c r="E941" s="556" t="s">
        <v>204</v>
      </c>
      <c r="F941" s="557" t="s">
        <v>1011</v>
      </c>
      <c r="G941" s="556" t="s">
        <v>289</v>
      </c>
      <c r="H941" s="553">
        <v>32</v>
      </c>
      <c r="I941" s="554">
        <v>1418.75</v>
      </c>
      <c r="J941" s="554">
        <v>45400</v>
      </c>
      <c r="K941" s="556" t="s">
        <v>2317</v>
      </c>
      <c r="L941" s="556" t="s">
        <v>2420</v>
      </c>
      <c r="M941" s="557" t="s">
        <v>1011</v>
      </c>
      <c r="O941" s="545" t="str">
        <f t="shared" si="76"/>
        <v>B1/26/08-N</v>
      </c>
      <c r="P941" s="546"/>
      <c r="Q941" s="546"/>
      <c r="R941" s="546"/>
    </row>
    <row r="944" spans="1:18" ht="14.5">
      <c r="A944" s="551">
        <v>4</v>
      </c>
      <c r="B944" s="555" t="s">
        <v>2421</v>
      </c>
      <c r="C944" s="555" t="s">
        <v>36</v>
      </c>
      <c r="D944" s="555" t="s">
        <v>36</v>
      </c>
      <c r="E944" s="555" t="s">
        <v>36</v>
      </c>
      <c r="F944" s="551" t="s">
        <v>1015</v>
      </c>
      <c r="G944" s="555" t="s">
        <v>36</v>
      </c>
      <c r="H944" s="551"/>
      <c r="I944" s="551"/>
      <c r="J944" s="552">
        <v>14162.76</v>
      </c>
      <c r="K944" s="555"/>
      <c r="L944" s="555"/>
      <c r="M944" s="551"/>
      <c r="N944" s="551"/>
      <c r="O944" s="551"/>
    </row>
    <row r="945" spans="1:18">
      <c r="B945" s="556" t="s">
        <v>2421</v>
      </c>
      <c r="C945" s="556" t="s">
        <v>2034</v>
      </c>
      <c r="D945" s="556" t="s">
        <v>2410</v>
      </c>
      <c r="E945" s="556" t="s">
        <v>5</v>
      </c>
      <c r="F945" s="557" t="s">
        <v>2422</v>
      </c>
      <c r="G945" s="556" t="s">
        <v>289</v>
      </c>
      <c r="H945" s="553">
        <v>2</v>
      </c>
      <c r="I945" s="553">
        <v>276.63</v>
      </c>
      <c r="J945" s="553">
        <v>553.26</v>
      </c>
      <c r="K945" s="556" t="s">
        <v>2317</v>
      </c>
      <c r="L945" s="556" t="s">
        <v>2423</v>
      </c>
      <c r="M945" s="557" t="s">
        <v>2422</v>
      </c>
      <c r="O945" s="545" t="str">
        <f t="shared" ref="O945:O948" si="77">+_xlfn.CONCAT(B945,"-",E945)</f>
        <v>B1/26/09-A</v>
      </c>
    </row>
    <row r="946" spans="1:18" ht="25">
      <c r="B946" s="556" t="s">
        <v>2421</v>
      </c>
      <c r="C946" s="556" t="s">
        <v>2034</v>
      </c>
      <c r="D946" s="556" t="s">
        <v>2410</v>
      </c>
      <c r="E946" s="556" t="s">
        <v>6</v>
      </c>
      <c r="F946" s="557" t="s">
        <v>1017</v>
      </c>
      <c r="G946" s="556" t="s">
        <v>289</v>
      </c>
      <c r="H946" s="553">
        <v>12</v>
      </c>
      <c r="I946" s="553">
        <v>407.88</v>
      </c>
      <c r="J946" s="554">
        <v>4894.5600000000004</v>
      </c>
      <c r="K946" s="556" t="s">
        <v>2317</v>
      </c>
      <c r="L946" s="556" t="s">
        <v>2424</v>
      </c>
      <c r="M946" s="557" t="s">
        <v>1017</v>
      </c>
      <c r="O946" s="545" t="str">
        <f t="shared" si="77"/>
        <v>B1/26/09-B</v>
      </c>
    </row>
    <row r="947" spans="1:18" ht="25">
      <c r="B947" s="556" t="s">
        <v>2421</v>
      </c>
      <c r="C947" s="556" t="s">
        <v>2034</v>
      </c>
      <c r="D947" s="556" t="s">
        <v>2410</v>
      </c>
      <c r="E947" s="556" t="s">
        <v>7</v>
      </c>
      <c r="F947" s="557" t="s">
        <v>1018</v>
      </c>
      <c r="G947" s="556" t="s">
        <v>289</v>
      </c>
      <c r="H947" s="553">
        <v>1</v>
      </c>
      <c r="I947" s="553">
        <v>670.38</v>
      </c>
      <c r="J947" s="553">
        <v>670.38</v>
      </c>
      <c r="K947" s="556" t="s">
        <v>2317</v>
      </c>
      <c r="L947" s="556" t="s">
        <v>2425</v>
      </c>
      <c r="M947" s="557" t="s">
        <v>1018</v>
      </c>
      <c r="O947" s="545" t="str">
        <f t="shared" si="77"/>
        <v>B1/26/09-C</v>
      </c>
      <c r="P947" s="546"/>
      <c r="Q947" s="546"/>
      <c r="R947" s="546"/>
    </row>
    <row r="948" spans="1:18" ht="14.5">
      <c r="B948" s="556" t="s">
        <v>2421</v>
      </c>
      <c r="C948" s="556" t="s">
        <v>2034</v>
      </c>
      <c r="D948" s="556" t="s">
        <v>2410</v>
      </c>
      <c r="E948" s="556" t="s">
        <v>8</v>
      </c>
      <c r="F948" s="557" t="s">
        <v>1019</v>
      </c>
      <c r="G948" s="556" t="s">
        <v>289</v>
      </c>
      <c r="H948" s="553">
        <v>12</v>
      </c>
      <c r="I948" s="553">
        <v>670.38</v>
      </c>
      <c r="J948" s="554">
        <v>8044.56</v>
      </c>
      <c r="K948" s="556" t="s">
        <v>2317</v>
      </c>
      <c r="L948" s="556" t="s">
        <v>2426</v>
      </c>
      <c r="M948" s="557" t="s">
        <v>1019</v>
      </c>
      <c r="O948" s="545" t="str">
        <f t="shared" si="77"/>
        <v>B1/26/09-D</v>
      </c>
      <c r="P948" s="546"/>
      <c r="Q948" s="546"/>
      <c r="R948" s="546"/>
    </row>
    <row r="950" spans="1:18" ht="29">
      <c r="A950" s="551">
        <v>3</v>
      </c>
      <c r="B950" s="555" t="s">
        <v>2421</v>
      </c>
      <c r="C950" s="555" t="s">
        <v>36</v>
      </c>
      <c r="D950" s="555" t="s">
        <v>36</v>
      </c>
      <c r="E950" s="555" t="s">
        <v>36</v>
      </c>
      <c r="F950" s="551" t="s">
        <v>1020</v>
      </c>
      <c r="G950" s="555" t="s">
        <v>36</v>
      </c>
      <c r="H950" s="551"/>
      <c r="I950" s="551"/>
      <c r="J950" s="552">
        <v>10246.06</v>
      </c>
      <c r="K950" s="555"/>
      <c r="L950" s="555"/>
      <c r="M950" s="551"/>
      <c r="N950" s="551"/>
      <c r="O950" s="551"/>
    </row>
    <row r="951" spans="1:18" ht="29">
      <c r="A951" s="551">
        <v>4</v>
      </c>
      <c r="B951" s="555" t="s">
        <v>2421</v>
      </c>
      <c r="C951" s="555" t="s">
        <v>36</v>
      </c>
      <c r="D951" s="555" t="s">
        <v>36</v>
      </c>
      <c r="E951" s="555" t="s">
        <v>36</v>
      </c>
      <c r="F951" s="551" t="s">
        <v>1021</v>
      </c>
      <c r="G951" s="555" t="s">
        <v>36</v>
      </c>
      <c r="H951" s="551"/>
      <c r="I951" s="551"/>
      <c r="J951" s="552">
        <v>1910.01</v>
      </c>
      <c r="K951" s="555"/>
      <c r="L951" s="555"/>
      <c r="M951" s="551"/>
      <c r="N951" s="551"/>
      <c r="O951" s="551"/>
    </row>
    <row r="952" spans="1:18">
      <c r="B952" s="556" t="s">
        <v>2421</v>
      </c>
      <c r="C952" s="556" t="s">
        <v>2034</v>
      </c>
      <c r="D952" s="556" t="s">
        <v>2427</v>
      </c>
      <c r="E952" s="556" t="s">
        <v>10</v>
      </c>
      <c r="F952" s="557" t="s">
        <v>1022</v>
      </c>
      <c r="G952" s="556" t="s">
        <v>289</v>
      </c>
      <c r="H952" s="553">
        <v>6</v>
      </c>
      <c r="I952" s="553">
        <v>187.75</v>
      </c>
      <c r="J952" s="554">
        <v>1126.5</v>
      </c>
      <c r="K952" s="556" t="s">
        <v>2317</v>
      </c>
      <c r="L952" s="556" t="s">
        <v>2428</v>
      </c>
      <c r="M952" s="557" t="s">
        <v>1022</v>
      </c>
      <c r="O952" s="545" t="str">
        <f t="shared" ref="O952:O954" si="78">+_xlfn.CONCAT(B952,"-",E952)</f>
        <v>B1/26/09-E</v>
      </c>
    </row>
    <row r="953" spans="1:18" ht="14.5">
      <c r="B953" s="556" t="s">
        <v>2421</v>
      </c>
      <c r="C953" s="556" t="s">
        <v>2034</v>
      </c>
      <c r="D953" s="556" t="s">
        <v>2427</v>
      </c>
      <c r="E953" s="556" t="s">
        <v>11</v>
      </c>
      <c r="F953" s="557" t="s">
        <v>1023</v>
      </c>
      <c r="G953" s="556" t="s">
        <v>289</v>
      </c>
      <c r="H953" s="553">
        <v>2</v>
      </c>
      <c r="I953" s="553">
        <v>218.63</v>
      </c>
      <c r="J953" s="553">
        <v>437.26</v>
      </c>
      <c r="K953" s="556" t="s">
        <v>2317</v>
      </c>
      <c r="L953" s="556" t="s">
        <v>2429</v>
      </c>
      <c r="M953" s="557" t="s">
        <v>1023</v>
      </c>
      <c r="O953" s="545" t="str">
        <f t="shared" si="78"/>
        <v>B1/26/09-F</v>
      </c>
      <c r="P953" s="546"/>
      <c r="Q953" s="546"/>
      <c r="R953" s="546"/>
    </row>
    <row r="954" spans="1:18">
      <c r="B954" s="556" t="s">
        <v>2421</v>
      </c>
      <c r="C954" s="556" t="s">
        <v>2034</v>
      </c>
      <c r="D954" s="556" t="s">
        <v>2427</v>
      </c>
      <c r="E954" s="556" t="s">
        <v>27</v>
      </c>
      <c r="F954" s="557" t="s">
        <v>2430</v>
      </c>
      <c r="G954" s="556" t="s">
        <v>289</v>
      </c>
      <c r="H954" s="553">
        <v>1</v>
      </c>
      <c r="I954" s="553">
        <v>346.25</v>
      </c>
      <c r="J954" s="553">
        <v>346.25</v>
      </c>
      <c r="K954" s="556" t="s">
        <v>2317</v>
      </c>
      <c r="L954" s="556" t="s">
        <v>2431</v>
      </c>
      <c r="M954" s="557" t="s">
        <v>2430</v>
      </c>
      <c r="O954" s="545" t="str">
        <f t="shared" si="78"/>
        <v>B1/26/09-G</v>
      </c>
    </row>
    <row r="956" spans="1:18" ht="29">
      <c r="A956" s="551">
        <v>4</v>
      </c>
      <c r="B956" s="555" t="s">
        <v>2421</v>
      </c>
      <c r="C956" s="555" t="s">
        <v>36</v>
      </c>
      <c r="D956" s="555" t="s">
        <v>36</v>
      </c>
      <c r="E956" s="555" t="s">
        <v>36</v>
      </c>
      <c r="F956" s="551" t="s">
        <v>1024</v>
      </c>
      <c r="G956" s="555" t="s">
        <v>36</v>
      </c>
      <c r="H956" s="551"/>
      <c r="I956" s="551"/>
      <c r="J956" s="552">
        <v>8336.0499999999993</v>
      </c>
      <c r="K956" s="555"/>
      <c r="L956" s="555"/>
      <c r="M956" s="551"/>
      <c r="N956" s="551"/>
      <c r="O956" s="551"/>
    </row>
    <row r="957" spans="1:18">
      <c r="B957" s="556" t="s">
        <v>2421</v>
      </c>
      <c r="C957" s="556" t="s">
        <v>2034</v>
      </c>
      <c r="D957" s="556" t="s">
        <v>2427</v>
      </c>
      <c r="E957" s="556" t="s">
        <v>28</v>
      </c>
      <c r="F957" s="557" t="s">
        <v>1025</v>
      </c>
      <c r="G957" s="556" t="s">
        <v>289</v>
      </c>
      <c r="H957" s="553">
        <v>8</v>
      </c>
      <c r="I957" s="553">
        <v>218.63</v>
      </c>
      <c r="J957" s="554">
        <v>1749.04</v>
      </c>
      <c r="K957" s="556" t="s">
        <v>2317</v>
      </c>
      <c r="L957" s="556" t="s">
        <v>2432</v>
      </c>
      <c r="M957" s="557" t="s">
        <v>1025</v>
      </c>
      <c r="O957" s="545" t="str">
        <f t="shared" ref="O957:O962" si="79">+_xlfn.CONCAT(B957,"-",E957)</f>
        <v>B1/26/09-H</v>
      </c>
    </row>
    <row r="958" spans="1:18">
      <c r="B958" s="556" t="s">
        <v>2421</v>
      </c>
      <c r="C958" s="556" t="s">
        <v>2034</v>
      </c>
      <c r="D958" s="556" t="s">
        <v>2427</v>
      </c>
      <c r="E958" s="556" t="s">
        <v>33</v>
      </c>
      <c r="F958" s="557" t="s">
        <v>2433</v>
      </c>
      <c r="G958" s="556" t="s">
        <v>289</v>
      </c>
      <c r="H958" s="553">
        <v>1</v>
      </c>
      <c r="I958" s="553">
        <v>225.38</v>
      </c>
      <c r="J958" s="553">
        <v>225.38</v>
      </c>
      <c r="K958" s="556" t="s">
        <v>2317</v>
      </c>
      <c r="L958" s="556" t="s">
        <v>2434</v>
      </c>
      <c r="M958" s="557" t="s">
        <v>2433</v>
      </c>
      <c r="O958" s="545" t="str">
        <f t="shared" si="79"/>
        <v>B1/26/09-J</v>
      </c>
    </row>
    <row r="959" spans="1:18">
      <c r="B959" s="556" t="s">
        <v>2421</v>
      </c>
      <c r="C959" s="556" t="s">
        <v>2034</v>
      </c>
      <c r="D959" s="556" t="s">
        <v>2427</v>
      </c>
      <c r="E959" s="556" t="s">
        <v>34</v>
      </c>
      <c r="F959" s="557" t="s">
        <v>1027</v>
      </c>
      <c r="G959" s="556" t="s">
        <v>289</v>
      </c>
      <c r="H959" s="553">
        <v>2</v>
      </c>
      <c r="I959" s="553">
        <v>327.5</v>
      </c>
      <c r="J959" s="553">
        <v>655</v>
      </c>
      <c r="K959" s="556" t="s">
        <v>2317</v>
      </c>
      <c r="L959" s="556" t="s">
        <v>2435</v>
      </c>
      <c r="M959" s="557" t="s">
        <v>1027</v>
      </c>
      <c r="O959" s="545" t="str">
        <f t="shared" si="79"/>
        <v>B1/26/09-K</v>
      </c>
    </row>
    <row r="960" spans="1:18">
      <c r="B960" s="556" t="s">
        <v>2421</v>
      </c>
      <c r="C960" s="556" t="s">
        <v>2034</v>
      </c>
      <c r="D960" s="556" t="s">
        <v>2427</v>
      </c>
      <c r="E960" s="556" t="s">
        <v>39</v>
      </c>
      <c r="F960" s="557" t="s">
        <v>1028</v>
      </c>
      <c r="G960" s="556" t="s">
        <v>289</v>
      </c>
      <c r="H960" s="553">
        <v>1</v>
      </c>
      <c r="I960" s="553">
        <v>515.63</v>
      </c>
      <c r="J960" s="553">
        <v>515.63</v>
      </c>
      <c r="K960" s="556" t="s">
        <v>2317</v>
      </c>
      <c r="L960" s="556" t="s">
        <v>2436</v>
      </c>
      <c r="M960" s="557" t="s">
        <v>1028</v>
      </c>
      <c r="O960" s="545" t="str">
        <f t="shared" si="79"/>
        <v>B1/26/09-L</v>
      </c>
    </row>
    <row r="961" spans="1:18">
      <c r="B961" s="556" t="s">
        <v>2421</v>
      </c>
      <c r="C961" s="556" t="s">
        <v>2034</v>
      </c>
      <c r="D961" s="556" t="s">
        <v>2427</v>
      </c>
      <c r="E961" s="556" t="s">
        <v>38</v>
      </c>
      <c r="F961" s="557" t="s">
        <v>2437</v>
      </c>
      <c r="G961" s="556" t="s">
        <v>289</v>
      </c>
      <c r="H961" s="553">
        <v>1</v>
      </c>
      <c r="I961" s="553">
        <v>765.5</v>
      </c>
      <c r="J961" s="553">
        <v>765.5</v>
      </c>
      <c r="K961" s="556" t="s">
        <v>2317</v>
      </c>
      <c r="L961" s="556" t="s">
        <v>2438</v>
      </c>
      <c r="M961" s="557" t="s">
        <v>2437</v>
      </c>
      <c r="O961" s="545" t="str">
        <f t="shared" si="79"/>
        <v>B1/26/09-M</v>
      </c>
    </row>
    <row r="962" spans="1:18" ht="14.5">
      <c r="B962" s="556" t="s">
        <v>2421</v>
      </c>
      <c r="C962" s="556" t="s">
        <v>2034</v>
      </c>
      <c r="D962" s="556" t="s">
        <v>2427</v>
      </c>
      <c r="E962" s="556" t="s">
        <v>204</v>
      </c>
      <c r="F962" s="557" t="s">
        <v>2439</v>
      </c>
      <c r="G962" s="556" t="s">
        <v>289</v>
      </c>
      <c r="H962" s="553">
        <v>2</v>
      </c>
      <c r="I962" s="554">
        <v>2212.75</v>
      </c>
      <c r="J962" s="554">
        <v>4425.5</v>
      </c>
      <c r="K962" s="556" t="s">
        <v>2317</v>
      </c>
      <c r="L962" s="556" t="s">
        <v>2440</v>
      </c>
      <c r="M962" s="557" t="s">
        <v>2439</v>
      </c>
      <c r="O962" s="545" t="str">
        <f t="shared" si="79"/>
        <v>B1/26/09-N</v>
      </c>
      <c r="P962" s="546"/>
      <c r="Q962" s="546"/>
      <c r="R962" s="546"/>
    </row>
    <row r="963" spans="1:18" ht="14.5">
      <c r="P963" s="546"/>
      <c r="Q963" s="546"/>
      <c r="R963" s="546"/>
    </row>
    <row r="965" spans="1:18" ht="14.5">
      <c r="A965" s="551">
        <v>3</v>
      </c>
      <c r="B965" s="555" t="s">
        <v>2441</v>
      </c>
      <c r="C965" s="555" t="s">
        <v>36</v>
      </c>
      <c r="D965" s="555" t="s">
        <v>36</v>
      </c>
      <c r="E965" s="555" t="s">
        <v>36</v>
      </c>
      <c r="F965" s="551" t="s">
        <v>1033</v>
      </c>
      <c r="G965" s="555" t="s">
        <v>36</v>
      </c>
      <c r="H965" s="551"/>
      <c r="I965" s="551"/>
      <c r="J965" s="552">
        <v>237797.5</v>
      </c>
      <c r="K965" s="555"/>
      <c r="L965" s="555"/>
      <c r="M965" s="551"/>
      <c r="N965" s="551"/>
      <c r="O965" s="551"/>
    </row>
    <row r="966" spans="1:18" ht="14.5">
      <c r="A966" s="551">
        <v>4</v>
      </c>
      <c r="B966" s="555" t="s">
        <v>2441</v>
      </c>
      <c r="C966" s="555" t="s">
        <v>36</v>
      </c>
      <c r="D966" s="555" t="s">
        <v>36</v>
      </c>
      <c r="E966" s="555" t="s">
        <v>36</v>
      </c>
      <c r="F966" s="551" t="s">
        <v>1034</v>
      </c>
      <c r="G966" s="555" t="s">
        <v>36</v>
      </c>
      <c r="H966" s="551"/>
      <c r="I966" s="551"/>
      <c r="J966" s="552">
        <v>237797.5</v>
      </c>
      <c r="K966" s="555"/>
      <c r="L966" s="555"/>
      <c r="M966" s="551"/>
      <c r="N966" s="551"/>
      <c r="O966" s="551"/>
      <c r="P966" s="546"/>
      <c r="Q966" s="546"/>
      <c r="R966" s="546"/>
    </row>
    <row r="967" spans="1:18" ht="50">
      <c r="B967" s="556" t="s">
        <v>2441</v>
      </c>
      <c r="C967" s="556" t="s">
        <v>2034</v>
      </c>
      <c r="D967" s="556" t="s">
        <v>2442</v>
      </c>
      <c r="E967" s="556" t="s">
        <v>5</v>
      </c>
      <c r="F967" s="557" t="s">
        <v>2443</v>
      </c>
      <c r="G967" s="556" t="s">
        <v>289</v>
      </c>
      <c r="H967" s="553">
        <v>1</v>
      </c>
      <c r="I967" s="554">
        <v>237797.5</v>
      </c>
      <c r="J967" s="554">
        <v>237797.5</v>
      </c>
      <c r="K967" s="556" t="s">
        <v>2317</v>
      </c>
      <c r="L967" s="556" t="s">
        <v>2444</v>
      </c>
      <c r="M967" s="557" t="s">
        <v>2443</v>
      </c>
      <c r="O967" s="545" t="str">
        <f>+_xlfn.CONCAT(B967,"-",E967)</f>
        <v>B1/26/10-A</v>
      </c>
      <c r="P967" s="546"/>
      <c r="Q967" s="546"/>
      <c r="R967" s="546"/>
    </row>
    <row r="969" spans="1:18" ht="29">
      <c r="A969" s="551">
        <v>3</v>
      </c>
      <c r="B969" s="555" t="s">
        <v>2441</v>
      </c>
      <c r="C969" s="555" t="s">
        <v>36</v>
      </c>
      <c r="D969" s="555" t="s">
        <v>36</v>
      </c>
      <c r="E969" s="555" t="s">
        <v>36</v>
      </c>
      <c r="F969" s="551" t="s">
        <v>1043</v>
      </c>
      <c r="G969" s="555" t="s">
        <v>36</v>
      </c>
      <c r="H969" s="551"/>
      <c r="I969" s="551"/>
      <c r="J969" s="552">
        <v>42225</v>
      </c>
      <c r="K969" s="555"/>
      <c r="L969" s="555"/>
      <c r="M969" s="551"/>
      <c r="N969" s="551"/>
      <c r="O969" s="551"/>
    </row>
    <row r="970" spans="1:18" ht="29">
      <c r="A970" s="551">
        <v>4</v>
      </c>
      <c r="B970" s="555" t="s">
        <v>2441</v>
      </c>
      <c r="C970" s="555" t="s">
        <v>36</v>
      </c>
      <c r="D970" s="555" t="s">
        <v>36</v>
      </c>
      <c r="E970" s="555" t="s">
        <v>36</v>
      </c>
      <c r="F970" s="551" t="s">
        <v>1044</v>
      </c>
      <c r="G970" s="555" t="s">
        <v>36</v>
      </c>
      <c r="H970" s="551"/>
      <c r="I970" s="551"/>
      <c r="J970" s="552">
        <v>42225</v>
      </c>
      <c r="K970" s="555"/>
      <c r="L970" s="555"/>
      <c r="M970" s="551"/>
      <c r="N970" s="551"/>
      <c r="O970" s="551"/>
      <c r="P970" s="546"/>
      <c r="Q970" s="546"/>
      <c r="R970" s="546"/>
    </row>
    <row r="971" spans="1:18" ht="14.5">
      <c r="B971" s="556" t="s">
        <v>2441</v>
      </c>
      <c r="C971" s="556" t="s">
        <v>2034</v>
      </c>
      <c r="D971" s="556" t="s">
        <v>2445</v>
      </c>
      <c r="E971" s="556" t="s">
        <v>6</v>
      </c>
      <c r="F971" s="557" t="s">
        <v>2446</v>
      </c>
      <c r="G971" s="556" t="s">
        <v>289</v>
      </c>
      <c r="H971" s="553">
        <v>1</v>
      </c>
      <c r="I971" s="554">
        <v>42225</v>
      </c>
      <c r="J971" s="554">
        <v>42225</v>
      </c>
      <c r="K971" s="556" t="s">
        <v>2317</v>
      </c>
      <c r="L971" s="556" t="s">
        <v>2447</v>
      </c>
      <c r="M971" s="557" t="s">
        <v>2446</v>
      </c>
      <c r="O971" s="545" t="str">
        <f>+_xlfn.CONCAT(B971,"-",E971)</f>
        <v>B1/26/10-B</v>
      </c>
      <c r="P971" s="546"/>
      <c r="Q971" s="546"/>
      <c r="R971" s="546"/>
    </row>
    <row r="973" spans="1:18" ht="14.5">
      <c r="A973" s="551">
        <v>3</v>
      </c>
      <c r="B973" s="555" t="s">
        <v>2441</v>
      </c>
      <c r="C973" s="555" t="s">
        <v>36</v>
      </c>
      <c r="D973" s="555" t="s">
        <v>36</v>
      </c>
      <c r="E973" s="555" t="s">
        <v>36</v>
      </c>
      <c r="F973" s="551" t="s">
        <v>1048</v>
      </c>
      <c r="G973" s="555" t="s">
        <v>36</v>
      </c>
      <c r="H973" s="551"/>
      <c r="I973" s="551"/>
      <c r="J973" s="552">
        <v>79369.75</v>
      </c>
      <c r="K973" s="555"/>
      <c r="L973" s="555"/>
      <c r="M973" s="551"/>
      <c r="N973" s="551"/>
      <c r="O973" s="551"/>
    </row>
    <row r="974" spans="1:18" ht="29">
      <c r="A974" s="551">
        <v>4</v>
      </c>
      <c r="B974" s="555" t="s">
        <v>2441</v>
      </c>
      <c r="C974" s="555" t="s">
        <v>36</v>
      </c>
      <c r="D974" s="555" t="s">
        <v>36</v>
      </c>
      <c r="E974" s="555" t="s">
        <v>36</v>
      </c>
      <c r="F974" s="551" t="s">
        <v>1049</v>
      </c>
      <c r="G974" s="555" t="s">
        <v>36</v>
      </c>
      <c r="H974" s="551"/>
      <c r="I974" s="551"/>
      <c r="J974" s="552">
        <v>79369.75</v>
      </c>
      <c r="K974" s="555"/>
      <c r="L974" s="555"/>
      <c r="M974" s="551"/>
      <c r="N974" s="551"/>
      <c r="O974" s="551"/>
      <c r="P974" s="546"/>
      <c r="Q974" s="546"/>
      <c r="R974" s="546"/>
    </row>
    <row r="975" spans="1:18" ht="14.5">
      <c r="B975" s="556" t="s">
        <v>2441</v>
      </c>
      <c r="C975" s="556" t="s">
        <v>2034</v>
      </c>
      <c r="D975" s="556" t="s">
        <v>2448</v>
      </c>
      <c r="E975" s="556" t="s">
        <v>7</v>
      </c>
      <c r="F975" s="557" t="s">
        <v>2449</v>
      </c>
      <c r="G975" s="556" t="s">
        <v>289</v>
      </c>
      <c r="H975" s="553">
        <v>1</v>
      </c>
      <c r="I975" s="554">
        <v>79369.75</v>
      </c>
      <c r="J975" s="554">
        <v>79369.75</v>
      </c>
      <c r="K975" s="556" t="s">
        <v>2317</v>
      </c>
      <c r="L975" s="556" t="s">
        <v>2450</v>
      </c>
      <c r="M975" s="557" t="s">
        <v>2449</v>
      </c>
      <c r="O975" s="545" t="str">
        <f>+_xlfn.CONCAT(B975,"-",E975)</f>
        <v>B1/26/10-C</v>
      </c>
      <c r="P975" s="546"/>
      <c r="Q975" s="546"/>
      <c r="R975" s="546"/>
    </row>
    <row r="977" spans="1:18" ht="29">
      <c r="A977" s="551">
        <v>3</v>
      </c>
      <c r="B977" s="555" t="s">
        <v>2441</v>
      </c>
      <c r="C977" s="555" t="s">
        <v>36</v>
      </c>
      <c r="D977" s="555" t="s">
        <v>36</v>
      </c>
      <c r="E977" s="555" t="s">
        <v>36</v>
      </c>
      <c r="F977" s="551" t="s">
        <v>1054</v>
      </c>
      <c r="G977" s="555" t="s">
        <v>36</v>
      </c>
      <c r="H977" s="551"/>
      <c r="I977" s="551"/>
      <c r="J977" s="552">
        <v>497852.5</v>
      </c>
      <c r="K977" s="555"/>
      <c r="L977" s="555"/>
      <c r="M977" s="551"/>
      <c r="N977" s="551"/>
      <c r="O977" s="551"/>
    </row>
    <row r="978" spans="1:18" ht="87">
      <c r="A978" s="551">
        <v>4</v>
      </c>
      <c r="B978" s="555" t="s">
        <v>2441</v>
      </c>
      <c r="C978" s="555" t="s">
        <v>36</v>
      </c>
      <c r="D978" s="555" t="s">
        <v>36</v>
      </c>
      <c r="E978" s="555" t="s">
        <v>36</v>
      </c>
      <c r="F978" s="551" t="s">
        <v>1055</v>
      </c>
      <c r="G978" s="555" t="s">
        <v>36</v>
      </c>
      <c r="H978" s="551"/>
      <c r="I978" s="551"/>
      <c r="J978" s="552">
        <v>497852.5</v>
      </c>
      <c r="K978" s="555"/>
      <c r="L978" s="555"/>
      <c r="M978" s="551"/>
      <c r="N978" s="551"/>
      <c r="O978" s="551"/>
    </row>
    <row r="979" spans="1:18" ht="25">
      <c r="B979" s="556" t="s">
        <v>2441</v>
      </c>
      <c r="C979" s="556" t="s">
        <v>2034</v>
      </c>
      <c r="D979" s="556" t="s">
        <v>2451</v>
      </c>
      <c r="E979" s="556" t="s">
        <v>8</v>
      </c>
      <c r="F979" s="557" t="s">
        <v>1056</v>
      </c>
      <c r="G979" s="556" t="s">
        <v>0</v>
      </c>
      <c r="H979" s="553">
        <v>1</v>
      </c>
      <c r="I979" s="554">
        <v>497852.5</v>
      </c>
      <c r="J979" s="554">
        <v>497852.5</v>
      </c>
      <c r="K979" s="556" t="s">
        <v>2317</v>
      </c>
      <c r="L979" s="556" t="s">
        <v>2452</v>
      </c>
      <c r="M979" s="557" t="s">
        <v>1056</v>
      </c>
      <c r="O979" s="545" t="str">
        <f>+_xlfn.CONCAT(B979,"-",E979)</f>
        <v>B1/26/10-D</v>
      </c>
      <c r="P979" s="546"/>
      <c r="Q979" s="546"/>
      <c r="R979" s="546"/>
    </row>
    <row r="980" spans="1:18" ht="14.5">
      <c r="P980" s="546"/>
      <c r="Q980" s="546"/>
      <c r="R980" s="546"/>
    </row>
    <row r="982" spans="1:18" ht="14.5">
      <c r="A982" s="551">
        <v>3</v>
      </c>
      <c r="B982" s="555" t="s">
        <v>2453</v>
      </c>
      <c r="C982" s="555" t="s">
        <v>36</v>
      </c>
      <c r="D982" s="555" t="s">
        <v>36</v>
      </c>
      <c r="E982" s="555" t="s">
        <v>36</v>
      </c>
      <c r="F982" s="551" t="s">
        <v>1057</v>
      </c>
      <c r="G982" s="555" t="s">
        <v>36</v>
      </c>
      <c r="H982" s="551"/>
      <c r="I982" s="551"/>
      <c r="J982" s="552">
        <v>645165.21</v>
      </c>
      <c r="K982" s="555"/>
      <c r="L982" s="555"/>
      <c r="M982" s="551"/>
      <c r="N982" s="551"/>
      <c r="O982" s="551"/>
    </row>
    <row r="983" spans="1:18" ht="14.5">
      <c r="A983" s="551">
        <v>4</v>
      </c>
      <c r="B983" s="555" t="s">
        <v>2453</v>
      </c>
      <c r="C983" s="555" t="s">
        <v>36</v>
      </c>
      <c r="D983" s="555" t="s">
        <v>36</v>
      </c>
      <c r="E983" s="555" t="s">
        <v>36</v>
      </c>
      <c r="F983" s="551" t="s">
        <v>1058</v>
      </c>
      <c r="G983" s="555" t="s">
        <v>36</v>
      </c>
      <c r="H983" s="551"/>
      <c r="I983" s="551"/>
      <c r="J983" s="552">
        <v>469822.81</v>
      </c>
      <c r="K983" s="555"/>
      <c r="L983" s="555"/>
      <c r="M983" s="551"/>
      <c r="N983" s="551"/>
      <c r="O983" s="551"/>
    </row>
    <row r="984" spans="1:18">
      <c r="B984" s="556" t="s">
        <v>2453</v>
      </c>
      <c r="C984" s="556" t="s">
        <v>2034</v>
      </c>
      <c r="D984" s="556" t="s">
        <v>2454</v>
      </c>
      <c r="E984" s="556" t="s">
        <v>5</v>
      </c>
      <c r="F984" s="557" t="s">
        <v>1059</v>
      </c>
      <c r="G984" s="556" t="s">
        <v>289</v>
      </c>
      <c r="H984" s="553">
        <v>26</v>
      </c>
      <c r="I984" s="553">
        <v>752.5</v>
      </c>
      <c r="J984" s="554">
        <v>19565</v>
      </c>
      <c r="K984" s="556" t="s">
        <v>2317</v>
      </c>
      <c r="L984" s="556" t="s">
        <v>2455</v>
      </c>
      <c r="M984" s="557" t="s">
        <v>1059</v>
      </c>
      <c r="O984" s="545" t="str">
        <f t="shared" ref="O984:O990" si="80">+_xlfn.CONCAT(B984,"-",E984)</f>
        <v>B1/26/11-A</v>
      </c>
    </row>
    <row r="985" spans="1:18">
      <c r="B985" s="556" t="s">
        <v>2453</v>
      </c>
      <c r="C985" s="556" t="s">
        <v>2034</v>
      </c>
      <c r="D985" s="556" t="s">
        <v>2454</v>
      </c>
      <c r="E985" s="556" t="s">
        <v>6</v>
      </c>
      <c r="F985" s="557" t="s">
        <v>1064</v>
      </c>
      <c r="G985" s="556" t="s">
        <v>289</v>
      </c>
      <c r="H985" s="553">
        <v>281</v>
      </c>
      <c r="I985" s="553">
        <v>900.25</v>
      </c>
      <c r="J985" s="554">
        <v>252970.25</v>
      </c>
      <c r="K985" s="556" t="s">
        <v>2317</v>
      </c>
      <c r="L985" s="556" t="s">
        <v>2456</v>
      </c>
      <c r="M985" s="557" t="s">
        <v>1064</v>
      </c>
      <c r="O985" s="545" t="str">
        <f t="shared" si="80"/>
        <v>B1/26/11-B</v>
      </c>
    </row>
    <row r="986" spans="1:18">
      <c r="B986" s="556" t="s">
        <v>2453</v>
      </c>
      <c r="C986" s="556" t="s">
        <v>2034</v>
      </c>
      <c r="D986" s="556" t="s">
        <v>2454</v>
      </c>
      <c r="E986" s="556" t="s">
        <v>7</v>
      </c>
      <c r="F986" s="557" t="s">
        <v>2457</v>
      </c>
      <c r="G986" s="556" t="s">
        <v>289</v>
      </c>
      <c r="H986" s="553">
        <v>8</v>
      </c>
      <c r="I986" s="554">
        <v>1144.3800000000001</v>
      </c>
      <c r="J986" s="554">
        <v>9155.0400000000009</v>
      </c>
      <c r="K986" s="556" t="s">
        <v>2317</v>
      </c>
      <c r="L986" s="556" t="s">
        <v>2458</v>
      </c>
      <c r="M986" s="557" t="s">
        <v>2457</v>
      </c>
      <c r="O986" s="545" t="str">
        <f t="shared" si="80"/>
        <v>B1/26/11-C</v>
      </c>
    </row>
    <row r="987" spans="1:18">
      <c r="B987" s="556" t="s">
        <v>2453</v>
      </c>
      <c r="C987" s="556" t="s">
        <v>2034</v>
      </c>
      <c r="D987" s="556" t="s">
        <v>2454</v>
      </c>
      <c r="E987" s="556" t="s">
        <v>8</v>
      </c>
      <c r="F987" s="557" t="s">
        <v>2459</v>
      </c>
      <c r="G987" s="556" t="s">
        <v>289</v>
      </c>
      <c r="H987" s="553">
        <v>4</v>
      </c>
      <c r="I987" s="554">
        <v>1144.3800000000001</v>
      </c>
      <c r="J987" s="554">
        <v>4577.5200000000004</v>
      </c>
      <c r="K987" s="556" t="s">
        <v>2317</v>
      </c>
      <c r="L987" s="556" t="s">
        <v>2460</v>
      </c>
      <c r="M987" s="557" t="s">
        <v>2459</v>
      </c>
      <c r="O987" s="545" t="str">
        <f t="shared" si="80"/>
        <v>B1/26/11-D</v>
      </c>
    </row>
    <row r="988" spans="1:18">
      <c r="B988" s="556" t="s">
        <v>2453</v>
      </c>
      <c r="C988" s="556" t="s">
        <v>2034</v>
      </c>
      <c r="D988" s="556" t="s">
        <v>2454</v>
      </c>
      <c r="E988" s="556" t="s">
        <v>10</v>
      </c>
      <c r="F988" s="557" t="s">
        <v>1067</v>
      </c>
      <c r="G988" s="556" t="s">
        <v>289</v>
      </c>
      <c r="H988" s="553">
        <v>71</v>
      </c>
      <c r="I988" s="554">
        <v>2413.5</v>
      </c>
      <c r="J988" s="554">
        <v>171358.5</v>
      </c>
      <c r="K988" s="556" t="s">
        <v>2317</v>
      </c>
      <c r="L988" s="556" t="s">
        <v>2461</v>
      </c>
      <c r="M988" s="557" t="s">
        <v>1067</v>
      </c>
      <c r="O988" s="545" t="str">
        <f t="shared" si="80"/>
        <v>B1/26/11-E</v>
      </c>
    </row>
    <row r="989" spans="1:18" ht="14.5">
      <c r="B989" s="556" t="s">
        <v>2453</v>
      </c>
      <c r="C989" s="556" t="s">
        <v>2034</v>
      </c>
      <c r="D989" s="556" t="s">
        <v>2454</v>
      </c>
      <c r="E989" s="556" t="s">
        <v>11</v>
      </c>
      <c r="F989" s="557" t="s">
        <v>1068</v>
      </c>
      <c r="G989" s="556" t="s">
        <v>289</v>
      </c>
      <c r="H989" s="553">
        <v>2</v>
      </c>
      <c r="I989" s="554">
        <v>2484</v>
      </c>
      <c r="J989" s="554">
        <v>4968</v>
      </c>
      <c r="K989" s="556" t="s">
        <v>2317</v>
      </c>
      <c r="L989" s="556" t="s">
        <v>2462</v>
      </c>
      <c r="M989" s="557" t="s">
        <v>1068</v>
      </c>
      <c r="O989" s="545" t="str">
        <f t="shared" si="80"/>
        <v>B1/26/11-F</v>
      </c>
      <c r="P989" s="546"/>
      <c r="Q989" s="546"/>
      <c r="R989" s="546"/>
    </row>
    <row r="990" spans="1:18">
      <c r="B990" s="556" t="s">
        <v>2453</v>
      </c>
      <c r="C990" s="556" t="s">
        <v>2034</v>
      </c>
      <c r="D990" s="556" t="s">
        <v>2454</v>
      </c>
      <c r="E990" s="556" t="s">
        <v>27</v>
      </c>
      <c r="F990" s="557" t="s">
        <v>1072</v>
      </c>
      <c r="G990" s="556" t="s">
        <v>289</v>
      </c>
      <c r="H990" s="553">
        <v>3</v>
      </c>
      <c r="I990" s="554">
        <v>2409.5</v>
      </c>
      <c r="J990" s="554">
        <v>7228.5</v>
      </c>
      <c r="K990" s="556" t="s">
        <v>2317</v>
      </c>
      <c r="L990" s="556" t="s">
        <v>2463</v>
      </c>
      <c r="M990" s="557" t="s">
        <v>1072</v>
      </c>
      <c r="O990" s="545" t="str">
        <f t="shared" si="80"/>
        <v>B1/26/11-G</v>
      </c>
    </row>
    <row r="992" spans="1:18" ht="29">
      <c r="A992" s="551">
        <v>4</v>
      </c>
      <c r="B992" s="555" t="s">
        <v>2453</v>
      </c>
      <c r="C992" s="555" t="s">
        <v>36</v>
      </c>
      <c r="D992" s="555" t="s">
        <v>36</v>
      </c>
      <c r="E992" s="555" t="s">
        <v>36</v>
      </c>
      <c r="F992" s="551" t="s">
        <v>2464</v>
      </c>
      <c r="G992" s="555" t="s">
        <v>36</v>
      </c>
      <c r="H992" s="551"/>
      <c r="I992" s="551"/>
      <c r="J992" s="552">
        <v>144092.4</v>
      </c>
      <c r="K992" s="555"/>
      <c r="L992" s="555"/>
      <c r="M992" s="551"/>
      <c r="N992" s="551"/>
      <c r="O992" s="551"/>
    </row>
    <row r="993" spans="1:18" ht="25">
      <c r="B993" s="556" t="s">
        <v>2453</v>
      </c>
      <c r="C993" s="556" t="s">
        <v>2034</v>
      </c>
      <c r="D993" s="556" t="s">
        <v>2454</v>
      </c>
      <c r="E993" s="556" t="s">
        <v>28</v>
      </c>
      <c r="F993" s="557" t="s">
        <v>2465</v>
      </c>
      <c r="G993" s="556" t="s">
        <v>289</v>
      </c>
      <c r="H993" s="553">
        <v>86</v>
      </c>
      <c r="I993" s="554">
        <v>1614.75</v>
      </c>
      <c r="J993" s="554">
        <v>138868.5</v>
      </c>
      <c r="K993" s="556" t="s">
        <v>2317</v>
      </c>
      <c r="L993" s="556" t="s">
        <v>2466</v>
      </c>
      <c r="M993" s="557" t="s">
        <v>2465</v>
      </c>
      <c r="O993" s="545" t="str">
        <f t="shared" ref="O993:O994" si="81">+_xlfn.CONCAT(B993,"-",E993)</f>
        <v>B1/26/11-H</v>
      </c>
      <c r="P993" s="546"/>
      <c r="Q993" s="546"/>
      <c r="R993" s="546"/>
    </row>
    <row r="994" spans="1:18" ht="25">
      <c r="B994" s="556" t="s">
        <v>2453</v>
      </c>
      <c r="C994" s="556" t="s">
        <v>2034</v>
      </c>
      <c r="D994" s="556" t="s">
        <v>2454</v>
      </c>
      <c r="E994" s="556" t="s">
        <v>33</v>
      </c>
      <c r="F994" s="557" t="s">
        <v>2467</v>
      </c>
      <c r="G994" s="556" t="s">
        <v>289</v>
      </c>
      <c r="H994" s="553">
        <v>30</v>
      </c>
      <c r="I994" s="553">
        <v>174.13</v>
      </c>
      <c r="J994" s="554">
        <v>5223.8999999999996</v>
      </c>
      <c r="K994" s="556" t="s">
        <v>2317</v>
      </c>
      <c r="L994" s="556" t="s">
        <v>2468</v>
      </c>
      <c r="M994" s="557" t="s">
        <v>2467</v>
      </c>
      <c r="O994" s="545" t="str">
        <f t="shared" si="81"/>
        <v>B1/26/11-J</v>
      </c>
    </row>
    <row r="996" spans="1:18" ht="14.5">
      <c r="A996" s="551">
        <v>4</v>
      </c>
      <c r="B996" s="555" t="s">
        <v>2453</v>
      </c>
      <c r="C996" s="555" t="s">
        <v>36</v>
      </c>
      <c r="D996" s="555" t="s">
        <v>36</v>
      </c>
      <c r="E996" s="555" t="s">
        <v>36</v>
      </c>
      <c r="F996" s="551" t="s">
        <v>1089</v>
      </c>
      <c r="G996" s="555" t="s">
        <v>36</v>
      </c>
      <c r="H996" s="551"/>
      <c r="I996" s="551"/>
      <c r="J996" s="552">
        <v>31250</v>
      </c>
      <c r="K996" s="555"/>
      <c r="L996" s="555"/>
      <c r="M996" s="551"/>
      <c r="N996" s="551"/>
      <c r="O996" s="551"/>
    </row>
    <row r="997" spans="1:18" ht="14.5">
      <c r="B997" s="556" t="s">
        <v>2453</v>
      </c>
      <c r="C997" s="556" t="s">
        <v>2034</v>
      </c>
      <c r="D997" s="556" t="s">
        <v>2454</v>
      </c>
      <c r="E997" s="556" t="s">
        <v>34</v>
      </c>
      <c r="F997" s="557" t="s">
        <v>2469</v>
      </c>
      <c r="G997" s="556" t="s">
        <v>0</v>
      </c>
      <c r="H997" s="553">
        <v>1</v>
      </c>
      <c r="I997" s="554">
        <v>31250</v>
      </c>
      <c r="J997" s="554">
        <v>31250</v>
      </c>
      <c r="K997" s="556" t="s">
        <v>2317</v>
      </c>
      <c r="L997" s="556" t="s">
        <v>2470</v>
      </c>
      <c r="M997" s="557" t="s">
        <v>2469</v>
      </c>
      <c r="O997" s="545" t="str">
        <f>+_xlfn.CONCAT(B997,"-",E997)</f>
        <v>B1/26/11-K</v>
      </c>
      <c r="P997" s="546"/>
      <c r="Q997" s="546"/>
      <c r="R997" s="546"/>
    </row>
    <row r="998" spans="1:18" ht="14.5">
      <c r="P998" s="546"/>
      <c r="Q998" s="546"/>
      <c r="R998" s="546"/>
    </row>
    <row r="1000" spans="1:18" ht="14.5">
      <c r="A1000" s="551">
        <v>3</v>
      </c>
      <c r="B1000" s="555" t="s">
        <v>2471</v>
      </c>
      <c r="C1000" s="555" t="s">
        <v>36</v>
      </c>
      <c r="D1000" s="555" t="s">
        <v>36</v>
      </c>
      <c r="E1000" s="555" t="s">
        <v>36</v>
      </c>
      <c r="F1000" s="551" t="s">
        <v>1091</v>
      </c>
      <c r="G1000" s="555" t="s">
        <v>36</v>
      </c>
      <c r="H1000" s="551"/>
      <c r="I1000" s="551"/>
      <c r="J1000" s="552">
        <v>197045.5</v>
      </c>
      <c r="K1000" s="555"/>
      <c r="L1000" s="555"/>
      <c r="M1000" s="551"/>
      <c r="N1000" s="551"/>
      <c r="O1000" s="551"/>
    </row>
    <row r="1001" spans="1:18" ht="29">
      <c r="A1001" s="551">
        <v>4</v>
      </c>
      <c r="B1001" s="555" t="s">
        <v>2471</v>
      </c>
      <c r="C1001" s="555" t="s">
        <v>36</v>
      </c>
      <c r="D1001" s="555" t="s">
        <v>36</v>
      </c>
      <c r="E1001" s="555" t="s">
        <v>36</v>
      </c>
      <c r="F1001" s="551" t="s">
        <v>1092</v>
      </c>
      <c r="G1001" s="555" t="s">
        <v>36</v>
      </c>
      <c r="H1001" s="551"/>
      <c r="I1001" s="551"/>
      <c r="J1001" s="552">
        <v>197045.5</v>
      </c>
      <c r="K1001" s="555"/>
      <c r="L1001" s="555"/>
      <c r="M1001" s="551"/>
      <c r="N1001" s="551"/>
      <c r="O1001" s="551"/>
    </row>
    <row r="1002" spans="1:18">
      <c r="B1002" s="556" t="s">
        <v>2471</v>
      </c>
      <c r="C1002" s="556" t="s">
        <v>2034</v>
      </c>
      <c r="D1002" s="556" t="s">
        <v>2472</v>
      </c>
      <c r="E1002" s="556" t="s">
        <v>5</v>
      </c>
      <c r="F1002" s="557" t="s">
        <v>1093</v>
      </c>
      <c r="G1002" s="556" t="s">
        <v>289</v>
      </c>
      <c r="H1002" s="553">
        <v>14</v>
      </c>
      <c r="I1002" s="554">
        <v>10398.5</v>
      </c>
      <c r="J1002" s="554">
        <v>145579</v>
      </c>
      <c r="K1002" s="556" t="s">
        <v>2317</v>
      </c>
      <c r="L1002" s="556" t="s">
        <v>2473</v>
      </c>
      <c r="M1002" s="557" t="s">
        <v>1093</v>
      </c>
      <c r="O1002" s="545" t="str">
        <f t="shared" ref="O1002:O1004" si="82">+_xlfn.CONCAT(B1002,"-",E1002)</f>
        <v>B1/26/12-A</v>
      </c>
    </row>
    <row r="1003" spans="1:18" ht="25">
      <c r="B1003" s="556" t="s">
        <v>2471</v>
      </c>
      <c r="C1003" s="556" t="s">
        <v>2034</v>
      </c>
      <c r="D1003" s="556" t="s">
        <v>2472</v>
      </c>
      <c r="E1003" s="556" t="s">
        <v>6</v>
      </c>
      <c r="F1003" s="557" t="s">
        <v>2474</v>
      </c>
      <c r="G1003" s="556" t="s">
        <v>289</v>
      </c>
      <c r="H1003" s="553">
        <v>4</v>
      </c>
      <c r="I1003" s="554">
        <v>2109.75</v>
      </c>
      <c r="J1003" s="554">
        <v>8439</v>
      </c>
      <c r="K1003" s="556" t="s">
        <v>2317</v>
      </c>
      <c r="L1003" s="556" t="s">
        <v>2475</v>
      </c>
      <c r="M1003" s="557" t="s">
        <v>2474</v>
      </c>
      <c r="O1003" s="545" t="str">
        <f t="shared" si="82"/>
        <v>B1/26/12-B</v>
      </c>
      <c r="P1003" s="546"/>
      <c r="Q1003" s="546"/>
      <c r="R1003" s="546"/>
    </row>
    <row r="1004" spans="1:18" ht="14.5">
      <c r="B1004" s="556" t="s">
        <v>2471</v>
      </c>
      <c r="C1004" s="556" t="s">
        <v>2034</v>
      </c>
      <c r="D1004" s="556" t="s">
        <v>2472</v>
      </c>
      <c r="E1004" s="556" t="s">
        <v>7</v>
      </c>
      <c r="F1004" s="557" t="s">
        <v>2476</v>
      </c>
      <c r="G1004" s="556" t="s">
        <v>289</v>
      </c>
      <c r="H1004" s="553">
        <v>10</v>
      </c>
      <c r="I1004" s="554">
        <v>4302.75</v>
      </c>
      <c r="J1004" s="554">
        <v>43027.5</v>
      </c>
      <c r="K1004" s="556" t="s">
        <v>2317</v>
      </c>
      <c r="L1004" s="556" t="s">
        <v>2477</v>
      </c>
      <c r="M1004" s="557" t="s">
        <v>2476</v>
      </c>
      <c r="O1004" s="545" t="str">
        <f t="shared" si="82"/>
        <v>B1/26/12-C</v>
      </c>
      <c r="P1004" s="546"/>
      <c r="Q1004" s="546"/>
      <c r="R1004" s="546"/>
    </row>
    <row r="1006" spans="1:18" ht="14.5">
      <c r="A1006" s="551" t="s">
        <v>1774</v>
      </c>
      <c r="B1006" s="555" t="s">
        <v>2471</v>
      </c>
      <c r="C1006" s="555" t="s">
        <v>36</v>
      </c>
      <c r="D1006" s="555" t="s">
        <v>36</v>
      </c>
      <c r="E1006" s="555" t="s">
        <v>36</v>
      </c>
      <c r="F1006" s="551" t="s">
        <v>25</v>
      </c>
      <c r="G1006" s="555"/>
      <c r="H1006" s="551"/>
      <c r="I1006" s="551"/>
      <c r="J1006" s="551"/>
      <c r="K1006" s="555"/>
      <c r="L1006" s="555"/>
      <c r="M1006" s="551"/>
      <c r="N1006" s="551"/>
      <c r="O1006" s="551"/>
    </row>
    <row r="1007" spans="1:18" ht="14.5">
      <c r="A1007" s="551" t="s">
        <v>1774</v>
      </c>
      <c r="B1007" s="555" t="s">
        <v>2471</v>
      </c>
      <c r="C1007" s="555" t="s">
        <v>36</v>
      </c>
      <c r="D1007" s="555" t="s">
        <v>36</v>
      </c>
      <c r="E1007" s="555" t="s">
        <v>36</v>
      </c>
      <c r="F1007" s="551" t="s">
        <v>9</v>
      </c>
      <c r="G1007" s="555"/>
      <c r="H1007" s="551"/>
      <c r="I1007" s="551"/>
      <c r="J1007" s="551"/>
      <c r="K1007" s="555"/>
      <c r="L1007" s="555"/>
      <c r="M1007" s="551"/>
      <c r="N1007" s="551"/>
      <c r="O1007" s="551"/>
      <c r="P1007" s="546"/>
      <c r="Q1007" s="546"/>
      <c r="R1007" s="546"/>
    </row>
    <row r="1008" spans="1:18" ht="14.5">
      <c r="P1008" s="546"/>
      <c r="Q1008" s="546"/>
      <c r="R1008" s="546"/>
    </row>
    <row r="1009" spans="1:18" ht="14.5">
      <c r="P1009" s="546"/>
      <c r="Q1009" s="546"/>
      <c r="R1009" s="546"/>
    </row>
    <row r="1010" spans="1:18" ht="14.5">
      <c r="A1010" s="551">
        <v>2</v>
      </c>
      <c r="B1010" s="555" t="s">
        <v>2478</v>
      </c>
      <c r="C1010" s="555" t="s">
        <v>36</v>
      </c>
      <c r="D1010" s="555" t="s">
        <v>36</v>
      </c>
      <c r="E1010" s="555" t="s">
        <v>36</v>
      </c>
      <c r="F1010" s="551" t="s">
        <v>37</v>
      </c>
      <c r="G1010" s="555" t="s">
        <v>36</v>
      </c>
      <c r="H1010" s="551"/>
      <c r="I1010" s="551"/>
      <c r="J1010" s="552">
        <v>3094379.46</v>
      </c>
      <c r="K1010" s="555"/>
      <c r="L1010" s="555"/>
      <c r="M1010" s="551"/>
      <c r="N1010" s="551"/>
      <c r="O1010" s="551"/>
      <c r="P1010" s="546"/>
      <c r="Q1010" s="546"/>
      <c r="R1010" s="546"/>
    </row>
    <row r="1011" spans="1:18" ht="29">
      <c r="A1011" s="551">
        <v>3</v>
      </c>
      <c r="B1011" s="555" t="s">
        <v>2478</v>
      </c>
      <c r="C1011" s="555" t="s">
        <v>36</v>
      </c>
      <c r="D1011" s="555" t="s">
        <v>36</v>
      </c>
      <c r="E1011" s="555" t="s">
        <v>36</v>
      </c>
      <c r="F1011" s="551" t="s">
        <v>1117</v>
      </c>
      <c r="G1011" s="555" t="s">
        <v>36</v>
      </c>
      <c r="H1011" s="551"/>
      <c r="I1011" s="551"/>
      <c r="J1011" s="551">
        <v>0</v>
      </c>
      <c r="K1011" s="555"/>
      <c r="L1011" s="555"/>
      <c r="M1011" s="551"/>
      <c r="N1011" s="551"/>
      <c r="O1011" s="551"/>
      <c r="P1011" s="546"/>
      <c r="Q1011" s="546"/>
      <c r="R1011" s="546"/>
    </row>
    <row r="1012" spans="1:18" ht="29">
      <c r="A1012" s="551">
        <v>4</v>
      </c>
      <c r="B1012" s="555" t="s">
        <v>2478</v>
      </c>
      <c r="C1012" s="555" t="s">
        <v>36</v>
      </c>
      <c r="D1012" s="555" t="s">
        <v>36</v>
      </c>
      <c r="E1012" s="555" t="s">
        <v>36</v>
      </c>
      <c r="F1012" s="551" t="s">
        <v>1118</v>
      </c>
      <c r="G1012" s="555" t="s">
        <v>36</v>
      </c>
      <c r="H1012" s="551"/>
      <c r="I1012" s="551"/>
      <c r="J1012" s="551">
        <v>0</v>
      </c>
      <c r="K1012" s="555"/>
      <c r="L1012" s="555"/>
      <c r="M1012" s="551"/>
      <c r="N1012" s="551"/>
      <c r="O1012" s="551"/>
      <c r="P1012" s="546"/>
      <c r="Q1012" s="546"/>
      <c r="R1012" s="546"/>
    </row>
    <row r="1013" spans="1:18" ht="14.5">
      <c r="A1013" s="551">
        <v>4</v>
      </c>
      <c r="B1013" s="555" t="s">
        <v>2478</v>
      </c>
      <c r="C1013" s="555" t="s">
        <v>36</v>
      </c>
      <c r="D1013" s="555" t="s">
        <v>36</v>
      </c>
      <c r="E1013" s="555" t="s">
        <v>36</v>
      </c>
      <c r="F1013" s="551" t="s">
        <v>1119</v>
      </c>
      <c r="G1013" s="555" t="s">
        <v>36</v>
      </c>
      <c r="H1013" s="551"/>
      <c r="I1013" s="551"/>
      <c r="J1013" s="551">
        <v>0</v>
      </c>
      <c r="K1013" s="555"/>
      <c r="L1013" s="555"/>
      <c r="M1013" s="551"/>
      <c r="N1013" s="551"/>
      <c r="O1013" s="551"/>
      <c r="P1013" s="546"/>
      <c r="Q1013" s="546"/>
      <c r="R1013" s="546"/>
    </row>
    <row r="1014" spans="1:18" ht="29">
      <c r="A1014" s="551">
        <v>5</v>
      </c>
      <c r="B1014" s="555" t="s">
        <v>2478</v>
      </c>
      <c r="C1014" s="555" t="s">
        <v>36</v>
      </c>
      <c r="D1014" s="555" t="s">
        <v>36</v>
      </c>
      <c r="E1014" s="555" t="s">
        <v>36</v>
      </c>
      <c r="F1014" s="551" t="s">
        <v>1120</v>
      </c>
      <c r="G1014" s="555" t="s">
        <v>36</v>
      </c>
      <c r="H1014" s="551"/>
      <c r="I1014" s="551"/>
      <c r="J1014" s="551">
        <v>0</v>
      </c>
      <c r="K1014" s="555"/>
      <c r="L1014" s="555"/>
      <c r="M1014" s="551"/>
      <c r="N1014" s="551"/>
      <c r="O1014" s="551"/>
      <c r="P1014" s="546"/>
      <c r="Q1014" s="546"/>
      <c r="R1014" s="546"/>
    </row>
    <row r="1015" spans="1:18" ht="29">
      <c r="A1015" s="551">
        <v>5</v>
      </c>
      <c r="B1015" s="555" t="s">
        <v>2478</v>
      </c>
      <c r="C1015" s="555" t="s">
        <v>36</v>
      </c>
      <c r="D1015" s="555" t="s">
        <v>36</v>
      </c>
      <c r="E1015" s="555" t="s">
        <v>36</v>
      </c>
      <c r="F1015" s="551" t="s">
        <v>1121</v>
      </c>
      <c r="G1015" s="555" t="s">
        <v>36</v>
      </c>
      <c r="H1015" s="551"/>
      <c r="I1015" s="551"/>
      <c r="J1015" s="551">
        <v>0</v>
      </c>
      <c r="K1015" s="555"/>
      <c r="L1015" s="555"/>
      <c r="M1015" s="551"/>
      <c r="N1015" s="551"/>
      <c r="O1015" s="551"/>
      <c r="P1015" s="546"/>
      <c r="Q1015" s="546"/>
      <c r="R1015" s="546"/>
    </row>
    <row r="1016" spans="1:18" ht="14.5">
      <c r="A1016" s="551">
        <v>5</v>
      </c>
      <c r="B1016" s="555" t="s">
        <v>2478</v>
      </c>
      <c r="C1016" s="555" t="s">
        <v>36</v>
      </c>
      <c r="D1016" s="555" t="s">
        <v>36</v>
      </c>
      <c r="E1016" s="555" t="s">
        <v>36</v>
      </c>
      <c r="F1016" s="551" t="s">
        <v>1122</v>
      </c>
      <c r="G1016" s="555" t="s">
        <v>36</v>
      </c>
      <c r="H1016" s="551"/>
      <c r="I1016" s="551"/>
      <c r="J1016" s="551">
        <v>0</v>
      </c>
      <c r="K1016" s="555"/>
      <c r="L1016" s="555"/>
      <c r="M1016" s="551"/>
      <c r="N1016" s="551"/>
      <c r="O1016" s="551"/>
      <c r="P1016" s="546"/>
      <c r="Q1016" s="546"/>
      <c r="R1016" s="546"/>
    </row>
    <row r="1017" spans="1:18" ht="29">
      <c r="A1017" s="551">
        <v>5</v>
      </c>
      <c r="B1017" s="555" t="s">
        <v>2478</v>
      </c>
      <c r="C1017" s="555" t="s">
        <v>36</v>
      </c>
      <c r="D1017" s="555" t="s">
        <v>36</v>
      </c>
      <c r="E1017" s="555" t="s">
        <v>36</v>
      </c>
      <c r="F1017" s="551" t="s">
        <v>1123</v>
      </c>
      <c r="G1017" s="555" t="s">
        <v>36</v>
      </c>
      <c r="H1017" s="551"/>
      <c r="I1017" s="551"/>
      <c r="J1017" s="551">
        <v>0</v>
      </c>
      <c r="K1017" s="555"/>
      <c r="L1017" s="555"/>
      <c r="M1017" s="551"/>
      <c r="N1017" s="551"/>
      <c r="O1017" s="551"/>
      <c r="P1017" s="546"/>
      <c r="Q1017" s="546"/>
      <c r="R1017" s="546"/>
    </row>
    <row r="1018" spans="1:18" ht="29">
      <c r="A1018" s="551">
        <v>5</v>
      </c>
      <c r="B1018" s="555" t="s">
        <v>2478</v>
      </c>
      <c r="C1018" s="555" t="s">
        <v>36</v>
      </c>
      <c r="D1018" s="555" t="s">
        <v>36</v>
      </c>
      <c r="E1018" s="555" t="s">
        <v>36</v>
      </c>
      <c r="F1018" s="551" t="s">
        <v>1124</v>
      </c>
      <c r="G1018" s="555" t="s">
        <v>36</v>
      </c>
      <c r="H1018" s="551"/>
      <c r="I1018" s="551"/>
      <c r="J1018" s="551">
        <v>0</v>
      </c>
      <c r="K1018" s="555"/>
      <c r="L1018" s="555"/>
      <c r="M1018" s="551"/>
      <c r="N1018" s="551"/>
      <c r="O1018" s="551"/>
      <c r="P1018" s="546"/>
      <c r="Q1018" s="546"/>
      <c r="R1018" s="546"/>
    </row>
    <row r="1019" spans="1:18" ht="43.5">
      <c r="A1019" s="551">
        <v>5</v>
      </c>
      <c r="B1019" s="555" t="s">
        <v>2478</v>
      </c>
      <c r="C1019" s="555" t="s">
        <v>36</v>
      </c>
      <c r="D1019" s="555" t="s">
        <v>36</v>
      </c>
      <c r="E1019" s="555" t="s">
        <v>36</v>
      </c>
      <c r="F1019" s="551" t="s">
        <v>1125</v>
      </c>
      <c r="G1019" s="555" t="s">
        <v>36</v>
      </c>
      <c r="H1019" s="551"/>
      <c r="I1019" s="551"/>
      <c r="J1019" s="551">
        <v>0</v>
      </c>
      <c r="K1019" s="555"/>
      <c r="L1019" s="555"/>
      <c r="M1019" s="551"/>
      <c r="N1019" s="551"/>
      <c r="O1019" s="551"/>
    </row>
    <row r="1020" spans="1:18" ht="29">
      <c r="A1020" s="551">
        <v>5</v>
      </c>
      <c r="B1020" s="555" t="s">
        <v>2478</v>
      </c>
      <c r="C1020" s="555" t="s">
        <v>36</v>
      </c>
      <c r="D1020" s="555" t="s">
        <v>36</v>
      </c>
      <c r="E1020" s="555" t="s">
        <v>36</v>
      </c>
      <c r="F1020" s="551" t="s">
        <v>1126</v>
      </c>
      <c r="G1020" s="555" t="s">
        <v>36</v>
      </c>
      <c r="H1020" s="551"/>
      <c r="I1020" s="551"/>
      <c r="J1020" s="551">
        <v>0</v>
      </c>
      <c r="K1020" s="555"/>
      <c r="L1020" s="555"/>
      <c r="M1020" s="551"/>
      <c r="N1020" s="551"/>
      <c r="O1020" s="551"/>
      <c r="P1020" s="546"/>
      <c r="Q1020" s="546"/>
      <c r="R1020" s="546"/>
    </row>
    <row r="1021" spans="1:18" ht="29">
      <c r="A1021" s="551">
        <v>5</v>
      </c>
      <c r="B1021" s="555" t="s">
        <v>2478</v>
      </c>
      <c r="C1021" s="555" t="s">
        <v>36</v>
      </c>
      <c r="D1021" s="555" t="s">
        <v>36</v>
      </c>
      <c r="E1021" s="555" t="s">
        <v>36</v>
      </c>
      <c r="F1021" s="551" t="s">
        <v>1127</v>
      </c>
      <c r="G1021" s="555" t="s">
        <v>36</v>
      </c>
      <c r="H1021" s="551"/>
      <c r="I1021" s="551"/>
      <c r="J1021" s="551">
        <v>0</v>
      </c>
      <c r="K1021" s="555"/>
      <c r="L1021" s="555"/>
      <c r="M1021" s="551"/>
      <c r="N1021" s="551"/>
      <c r="O1021" s="551"/>
      <c r="P1021" s="546"/>
      <c r="Q1021" s="546"/>
      <c r="R1021" s="546"/>
    </row>
    <row r="1022" spans="1:18" ht="14.5">
      <c r="P1022" s="546"/>
      <c r="Q1022" s="546"/>
      <c r="R1022" s="546"/>
    </row>
    <row r="1023" spans="1:18" ht="14.5">
      <c r="A1023" s="551">
        <v>4</v>
      </c>
      <c r="B1023" s="555" t="s">
        <v>2478</v>
      </c>
      <c r="C1023" s="555" t="s">
        <v>36</v>
      </c>
      <c r="D1023" s="555" t="s">
        <v>36</v>
      </c>
      <c r="E1023" s="555" t="s">
        <v>36</v>
      </c>
      <c r="F1023" s="551" t="s">
        <v>1128</v>
      </c>
      <c r="G1023" s="555" t="s">
        <v>36</v>
      </c>
      <c r="H1023" s="551"/>
      <c r="I1023" s="551"/>
      <c r="J1023" s="551">
        <v>0</v>
      </c>
      <c r="K1023" s="555"/>
      <c r="L1023" s="555"/>
      <c r="M1023" s="551"/>
      <c r="N1023" s="551"/>
      <c r="O1023" s="551"/>
      <c r="P1023" s="546"/>
      <c r="Q1023" s="546"/>
      <c r="R1023" s="546"/>
    </row>
    <row r="1024" spans="1:18" ht="29">
      <c r="A1024" s="551">
        <v>5</v>
      </c>
      <c r="B1024" s="555" t="s">
        <v>2478</v>
      </c>
      <c r="C1024" s="555" t="s">
        <v>36</v>
      </c>
      <c r="D1024" s="555" t="s">
        <v>36</v>
      </c>
      <c r="E1024" s="555" t="s">
        <v>36</v>
      </c>
      <c r="F1024" s="551" t="s">
        <v>1129</v>
      </c>
      <c r="G1024" s="555" t="s">
        <v>36</v>
      </c>
      <c r="H1024" s="551"/>
      <c r="I1024" s="551"/>
      <c r="J1024" s="551">
        <v>0</v>
      </c>
      <c r="K1024" s="555"/>
      <c r="L1024" s="555"/>
      <c r="M1024" s="551"/>
      <c r="N1024" s="551"/>
      <c r="O1024" s="551"/>
      <c r="P1024" s="546"/>
      <c r="Q1024" s="546"/>
      <c r="R1024" s="546"/>
    </row>
    <row r="1025" spans="1:18" ht="29">
      <c r="A1025" s="551">
        <v>5</v>
      </c>
      <c r="B1025" s="555" t="s">
        <v>2478</v>
      </c>
      <c r="C1025" s="555" t="s">
        <v>36</v>
      </c>
      <c r="D1025" s="555" t="s">
        <v>36</v>
      </c>
      <c r="E1025" s="555" t="s">
        <v>36</v>
      </c>
      <c r="F1025" s="551" t="s">
        <v>1130</v>
      </c>
      <c r="G1025" s="555" t="s">
        <v>36</v>
      </c>
      <c r="H1025" s="551"/>
      <c r="I1025" s="551"/>
      <c r="J1025" s="551">
        <v>0</v>
      </c>
      <c r="K1025" s="555"/>
      <c r="L1025" s="555"/>
      <c r="M1025" s="551"/>
      <c r="N1025" s="551"/>
      <c r="O1025" s="551"/>
      <c r="P1025" s="546"/>
      <c r="Q1025" s="546"/>
      <c r="R1025" s="546"/>
    </row>
    <row r="1026" spans="1:18" ht="29">
      <c r="A1026" s="551">
        <v>5</v>
      </c>
      <c r="B1026" s="555" t="s">
        <v>2478</v>
      </c>
      <c r="C1026" s="555" t="s">
        <v>36</v>
      </c>
      <c r="D1026" s="555" t="s">
        <v>36</v>
      </c>
      <c r="E1026" s="555" t="s">
        <v>36</v>
      </c>
      <c r="F1026" s="551" t="s">
        <v>1131</v>
      </c>
      <c r="G1026" s="555" t="s">
        <v>36</v>
      </c>
      <c r="H1026" s="551"/>
      <c r="I1026" s="551"/>
      <c r="J1026" s="551">
        <v>0</v>
      </c>
      <c r="K1026" s="555"/>
      <c r="L1026" s="555"/>
      <c r="M1026" s="551"/>
      <c r="N1026" s="551"/>
      <c r="O1026" s="551"/>
    </row>
    <row r="1027" spans="1:18" ht="29">
      <c r="A1027" s="551">
        <v>5</v>
      </c>
      <c r="B1027" s="555" t="s">
        <v>2478</v>
      </c>
      <c r="C1027" s="555" t="s">
        <v>36</v>
      </c>
      <c r="D1027" s="555" t="s">
        <v>36</v>
      </c>
      <c r="E1027" s="555" t="s">
        <v>36</v>
      </c>
      <c r="F1027" s="551" t="s">
        <v>1132</v>
      </c>
      <c r="G1027" s="555" t="s">
        <v>36</v>
      </c>
      <c r="H1027" s="551"/>
      <c r="I1027" s="551"/>
      <c r="J1027" s="551">
        <v>0</v>
      </c>
      <c r="K1027" s="555"/>
      <c r="L1027" s="555"/>
      <c r="M1027" s="551"/>
      <c r="N1027" s="551"/>
      <c r="O1027" s="551"/>
      <c r="P1027" s="546"/>
      <c r="Q1027" s="546"/>
      <c r="R1027" s="546"/>
    </row>
    <row r="1028" spans="1:18" ht="14.5">
      <c r="A1028" s="551">
        <v>5</v>
      </c>
      <c r="B1028" s="555" t="s">
        <v>2478</v>
      </c>
      <c r="C1028" s="555" t="s">
        <v>36</v>
      </c>
      <c r="D1028" s="555" t="s">
        <v>36</v>
      </c>
      <c r="E1028" s="555" t="s">
        <v>36</v>
      </c>
      <c r="F1028" s="551" t="s">
        <v>1133</v>
      </c>
      <c r="G1028" s="555" t="s">
        <v>36</v>
      </c>
      <c r="H1028" s="551"/>
      <c r="I1028" s="551"/>
      <c r="J1028" s="551">
        <v>0</v>
      </c>
      <c r="K1028" s="555"/>
      <c r="L1028" s="555"/>
      <c r="M1028" s="551"/>
      <c r="N1028" s="551"/>
      <c r="O1028" s="551"/>
      <c r="P1028" s="546"/>
      <c r="Q1028" s="546"/>
      <c r="R1028" s="546"/>
    </row>
    <row r="1029" spans="1:18" ht="14.5">
      <c r="P1029" s="546"/>
      <c r="Q1029" s="546"/>
      <c r="R1029" s="546"/>
    </row>
    <row r="1030" spans="1:18" ht="14.5">
      <c r="A1030" s="551">
        <v>4</v>
      </c>
      <c r="B1030" s="555" t="s">
        <v>2478</v>
      </c>
      <c r="C1030" s="555" t="s">
        <v>36</v>
      </c>
      <c r="D1030" s="555" t="s">
        <v>36</v>
      </c>
      <c r="E1030" s="555" t="s">
        <v>36</v>
      </c>
      <c r="F1030" s="551" t="s">
        <v>1134</v>
      </c>
      <c r="G1030" s="555" t="s">
        <v>36</v>
      </c>
      <c r="H1030" s="551"/>
      <c r="I1030" s="551"/>
      <c r="J1030" s="551">
        <v>0</v>
      </c>
      <c r="K1030" s="555"/>
      <c r="L1030" s="555"/>
      <c r="M1030" s="551"/>
      <c r="N1030" s="551"/>
      <c r="O1030" s="551"/>
    </row>
    <row r="1031" spans="1:18" ht="29">
      <c r="A1031" s="551">
        <v>5</v>
      </c>
      <c r="B1031" s="555" t="s">
        <v>2478</v>
      </c>
      <c r="C1031" s="555" t="s">
        <v>36</v>
      </c>
      <c r="D1031" s="555" t="s">
        <v>36</v>
      </c>
      <c r="E1031" s="555" t="s">
        <v>36</v>
      </c>
      <c r="F1031" s="551" t="s">
        <v>1135</v>
      </c>
      <c r="G1031" s="555" t="s">
        <v>36</v>
      </c>
      <c r="H1031" s="551"/>
      <c r="I1031" s="551"/>
      <c r="J1031" s="551">
        <v>0</v>
      </c>
      <c r="K1031" s="555"/>
      <c r="L1031" s="555"/>
      <c r="M1031" s="551"/>
      <c r="N1031" s="551"/>
      <c r="O1031" s="551"/>
      <c r="P1031" s="546"/>
      <c r="Q1031" s="546"/>
      <c r="R1031" s="546"/>
    </row>
    <row r="1032" spans="1:18" ht="14.5">
      <c r="A1032" s="551">
        <v>5</v>
      </c>
      <c r="B1032" s="555" t="s">
        <v>2478</v>
      </c>
      <c r="C1032" s="555" t="s">
        <v>36</v>
      </c>
      <c r="D1032" s="555" t="s">
        <v>36</v>
      </c>
      <c r="E1032" s="555" t="s">
        <v>36</v>
      </c>
      <c r="F1032" s="551" t="s">
        <v>1136</v>
      </c>
      <c r="G1032" s="555" t="s">
        <v>36</v>
      </c>
      <c r="H1032" s="551"/>
      <c r="I1032" s="551"/>
      <c r="J1032" s="551">
        <v>0</v>
      </c>
      <c r="K1032" s="555"/>
      <c r="L1032" s="555"/>
      <c r="M1032" s="551"/>
      <c r="N1032" s="551"/>
      <c r="O1032" s="551"/>
      <c r="P1032" s="546"/>
      <c r="Q1032" s="546"/>
      <c r="R1032" s="546"/>
    </row>
    <row r="1034" spans="1:18" ht="29">
      <c r="A1034" s="551">
        <v>3</v>
      </c>
      <c r="B1034" s="555" t="s">
        <v>2478</v>
      </c>
      <c r="C1034" s="555" t="s">
        <v>36</v>
      </c>
      <c r="D1034" s="555" t="s">
        <v>36</v>
      </c>
      <c r="E1034" s="555" t="s">
        <v>36</v>
      </c>
      <c r="F1034" s="551" t="s">
        <v>1137</v>
      </c>
      <c r="G1034" s="555" t="s">
        <v>36</v>
      </c>
      <c r="H1034" s="551"/>
      <c r="I1034" s="551"/>
      <c r="J1034" s="552">
        <v>12500</v>
      </c>
      <c r="K1034" s="555"/>
      <c r="L1034" s="555"/>
      <c r="M1034" s="551"/>
      <c r="N1034" s="551"/>
      <c r="O1034" s="551"/>
    </row>
    <row r="1035" spans="1:18" ht="14.5">
      <c r="A1035" s="551">
        <v>4</v>
      </c>
      <c r="B1035" s="555" t="s">
        <v>2478</v>
      </c>
      <c r="C1035" s="555" t="s">
        <v>36</v>
      </c>
      <c r="D1035" s="555" t="s">
        <v>36</v>
      </c>
      <c r="E1035" s="555" t="s">
        <v>36</v>
      </c>
      <c r="F1035" s="551" t="s">
        <v>1138</v>
      </c>
      <c r="G1035" s="555" t="s">
        <v>36</v>
      </c>
      <c r="H1035" s="551"/>
      <c r="I1035" s="551"/>
      <c r="J1035" s="552">
        <v>12500</v>
      </c>
      <c r="K1035" s="555"/>
      <c r="L1035" s="555"/>
      <c r="M1035" s="551"/>
      <c r="N1035" s="551"/>
      <c r="O1035" s="551"/>
    </row>
    <row r="1036" spans="1:18" ht="25">
      <c r="B1036" s="556" t="s">
        <v>2478</v>
      </c>
      <c r="C1036" s="556" t="s">
        <v>2034</v>
      </c>
      <c r="D1036" s="556" t="s">
        <v>2479</v>
      </c>
      <c r="E1036" s="556" t="s">
        <v>5</v>
      </c>
      <c r="F1036" s="557" t="s">
        <v>1139</v>
      </c>
      <c r="G1036" s="556" t="s">
        <v>0</v>
      </c>
      <c r="H1036" s="553">
        <v>1</v>
      </c>
      <c r="I1036" s="554">
        <v>12500</v>
      </c>
      <c r="J1036" s="554">
        <v>12500</v>
      </c>
      <c r="K1036" s="556" t="s">
        <v>2480</v>
      </c>
      <c r="L1036" s="556" t="s">
        <v>2481</v>
      </c>
      <c r="M1036" s="557" t="s">
        <v>1139</v>
      </c>
      <c r="O1036" s="545" t="str">
        <f>+_xlfn.CONCAT(B1036,"-",E1036)</f>
        <v>B1/27/01-A</v>
      </c>
      <c r="P1036" s="546"/>
      <c r="Q1036" s="546"/>
      <c r="R1036" s="546"/>
    </row>
    <row r="1037" spans="1:18" ht="14.5">
      <c r="P1037" s="546"/>
      <c r="Q1037" s="546"/>
      <c r="R1037" s="546"/>
    </row>
    <row r="1038" spans="1:18" ht="14.5">
      <c r="P1038" s="546"/>
      <c r="Q1038" s="546"/>
      <c r="R1038" s="546"/>
    </row>
    <row r="1039" spans="1:18" ht="29">
      <c r="A1039" s="551">
        <v>3</v>
      </c>
      <c r="B1039" s="555" t="s">
        <v>2482</v>
      </c>
      <c r="C1039" s="555" t="s">
        <v>36</v>
      </c>
      <c r="D1039" s="555" t="s">
        <v>36</v>
      </c>
      <c r="E1039" s="555" t="s">
        <v>36</v>
      </c>
      <c r="F1039" s="551" t="s">
        <v>1140</v>
      </c>
      <c r="G1039" s="555" t="s">
        <v>36</v>
      </c>
      <c r="H1039" s="551"/>
      <c r="I1039" s="551"/>
      <c r="J1039" s="551">
        <v>0</v>
      </c>
      <c r="K1039" s="555"/>
      <c r="L1039" s="555"/>
      <c r="M1039" s="551"/>
      <c r="N1039" s="551"/>
      <c r="O1039" s="551"/>
      <c r="P1039" s="546"/>
      <c r="Q1039" s="546"/>
      <c r="R1039" s="546"/>
    </row>
    <row r="1040" spans="1:18" ht="29">
      <c r="A1040" s="551">
        <v>4</v>
      </c>
      <c r="B1040" s="555" t="s">
        <v>2482</v>
      </c>
      <c r="C1040" s="555" t="s">
        <v>36</v>
      </c>
      <c r="D1040" s="555" t="s">
        <v>36</v>
      </c>
      <c r="E1040" s="555" t="s">
        <v>36</v>
      </c>
      <c r="F1040" s="551" t="s">
        <v>1118</v>
      </c>
      <c r="G1040" s="555" t="s">
        <v>36</v>
      </c>
      <c r="H1040" s="551"/>
      <c r="I1040" s="551"/>
      <c r="J1040" s="551">
        <v>0</v>
      </c>
      <c r="K1040" s="555"/>
      <c r="L1040" s="555"/>
      <c r="M1040" s="551"/>
      <c r="N1040" s="551"/>
      <c r="O1040" s="551"/>
      <c r="P1040" s="546"/>
      <c r="Q1040" s="546"/>
      <c r="R1040" s="546"/>
    </row>
    <row r="1041" spans="1:18" ht="29">
      <c r="A1041" s="551">
        <v>5</v>
      </c>
      <c r="B1041" s="555" t="s">
        <v>2482</v>
      </c>
      <c r="C1041" s="555" t="s">
        <v>36</v>
      </c>
      <c r="D1041" s="555" t="s">
        <v>36</v>
      </c>
      <c r="E1041" s="555" t="s">
        <v>36</v>
      </c>
      <c r="F1041" s="551" t="s">
        <v>1141</v>
      </c>
      <c r="G1041" s="555" t="s">
        <v>36</v>
      </c>
      <c r="H1041" s="551"/>
      <c r="I1041" s="551"/>
      <c r="J1041" s="551">
        <v>0</v>
      </c>
      <c r="K1041" s="555"/>
      <c r="L1041" s="555"/>
      <c r="M1041" s="551"/>
      <c r="N1041" s="551"/>
      <c r="O1041" s="551"/>
      <c r="P1041" s="546"/>
      <c r="Q1041" s="546"/>
      <c r="R1041" s="546"/>
    </row>
    <row r="1042" spans="1:18" ht="29">
      <c r="A1042" s="551">
        <v>5</v>
      </c>
      <c r="B1042" s="555" t="s">
        <v>2482</v>
      </c>
      <c r="C1042" s="555" t="s">
        <v>36</v>
      </c>
      <c r="D1042" s="555" t="s">
        <v>36</v>
      </c>
      <c r="E1042" s="555" t="s">
        <v>36</v>
      </c>
      <c r="F1042" s="551" t="s">
        <v>1142</v>
      </c>
      <c r="G1042" s="555" t="s">
        <v>36</v>
      </c>
      <c r="H1042" s="551"/>
      <c r="I1042" s="551"/>
      <c r="J1042" s="551">
        <v>0</v>
      </c>
      <c r="K1042" s="555"/>
      <c r="L1042" s="555"/>
      <c r="M1042" s="551"/>
      <c r="N1042" s="551"/>
      <c r="O1042" s="551"/>
    </row>
    <row r="1043" spans="1:18" ht="29">
      <c r="A1043" s="551">
        <v>5</v>
      </c>
      <c r="B1043" s="555" t="s">
        <v>2482</v>
      </c>
      <c r="C1043" s="555" t="s">
        <v>36</v>
      </c>
      <c r="D1043" s="555" t="s">
        <v>36</v>
      </c>
      <c r="E1043" s="555" t="s">
        <v>36</v>
      </c>
      <c r="F1043" s="551" t="s">
        <v>1143</v>
      </c>
      <c r="G1043" s="555" t="s">
        <v>36</v>
      </c>
      <c r="H1043" s="551"/>
      <c r="I1043" s="551"/>
      <c r="J1043" s="551">
        <v>0</v>
      </c>
      <c r="K1043" s="555"/>
      <c r="L1043" s="555"/>
      <c r="M1043" s="551"/>
      <c r="N1043" s="551"/>
      <c r="O1043" s="551"/>
      <c r="P1043" s="546"/>
      <c r="Q1043" s="546"/>
      <c r="R1043" s="546"/>
    </row>
    <row r="1044" spans="1:18" ht="29">
      <c r="A1044" s="551">
        <v>5</v>
      </c>
      <c r="B1044" s="555" t="s">
        <v>2482</v>
      </c>
      <c r="C1044" s="555" t="s">
        <v>36</v>
      </c>
      <c r="D1044" s="555" t="s">
        <v>36</v>
      </c>
      <c r="E1044" s="555" t="s">
        <v>36</v>
      </c>
      <c r="F1044" s="551" t="s">
        <v>1144</v>
      </c>
      <c r="G1044" s="555" t="s">
        <v>36</v>
      </c>
      <c r="H1044" s="551"/>
      <c r="I1044" s="551"/>
      <c r="J1044" s="551">
        <v>0</v>
      </c>
      <c r="K1044" s="555"/>
      <c r="L1044" s="555"/>
      <c r="M1044" s="551"/>
      <c r="N1044" s="551"/>
      <c r="O1044" s="551"/>
      <c r="P1044" s="546"/>
      <c r="Q1044" s="546"/>
      <c r="R1044" s="546"/>
    </row>
    <row r="1046" spans="1:18" ht="29">
      <c r="A1046" s="551">
        <v>3</v>
      </c>
      <c r="B1046" s="555" t="s">
        <v>2482</v>
      </c>
      <c r="C1046" s="555" t="s">
        <v>36</v>
      </c>
      <c r="D1046" s="555" t="s">
        <v>36</v>
      </c>
      <c r="E1046" s="555" t="s">
        <v>36</v>
      </c>
      <c r="F1046" s="551" t="s">
        <v>1145</v>
      </c>
      <c r="G1046" s="555" t="s">
        <v>36</v>
      </c>
      <c r="H1046" s="551"/>
      <c r="I1046" s="551"/>
      <c r="J1046" s="552">
        <v>194396.88</v>
      </c>
      <c r="K1046" s="555"/>
      <c r="L1046" s="555"/>
      <c r="M1046" s="551"/>
      <c r="N1046" s="551"/>
      <c r="O1046" s="551"/>
    </row>
    <row r="1047" spans="1:18" ht="29">
      <c r="A1047" s="551">
        <v>4</v>
      </c>
      <c r="B1047" s="555" t="s">
        <v>2482</v>
      </c>
      <c r="C1047" s="555" t="s">
        <v>36</v>
      </c>
      <c r="D1047" s="555" t="s">
        <v>36</v>
      </c>
      <c r="E1047" s="555" t="s">
        <v>36</v>
      </c>
      <c r="F1047" s="551" t="s">
        <v>1146</v>
      </c>
      <c r="G1047" s="555" t="s">
        <v>36</v>
      </c>
      <c r="H1047" s="551"/>
      <c r="I1047" s="551"/>
      <c r="J1047" s="552">
        <v>103700</v>
      </c>
      <c r="K1047" s="555"/>
      <c r="L1047" s="555"/>
      <c r="M1047" s="551"/>
      <c r="N1047" s="551"/>
      <c r="O1047" s="551"/>
    </row>
    <row r="1048" spans="1:18" ht="37.5">
      <c r="B1048" s="556" t="s">
        <v>2482</v>
      </c>
      <c r="C1048" s="556" t="s">
        <v>2034</v>
      </c>
      <c r="D1048" s="556" t="s">
        <v>2483</v>
      </c>
      <c r="E1048" s="556" t="s">
        <v>5</v>
      </c>
      <c r="F1048" s="557" t="s">
        <v>2484</v>
      </c>
      <c r="G1048" s="556" t="s">
        <v>289</v>
      </c>
      <c r="H1048" s="553">
        <v>4</v>
      </c>
      <c r="I1048" s="554">
        <v>12962.5</v>
      </c>
      <c r="J1048" s="554">
        <v>51850</v>
      </c>
      <c r="K1048" s="556" t="s">
        <v>2480</v>
      </c>
      <c r="L1048" s="556" t="s">
        <v>2485</v>
      </c>
      <c r="M1048" s="557" t="s">
        <v>2484</v>
      </c>
      <c r="O1048" s="545" t="str">
        <f t="shared" ref="O1048:O1049" si="83">+_xlfn.CONCAT(B1048,"-",E1048)</f>
        <v>B1/27/02-A</v>
      </c>
      <c r="P1048" s="546"/>
      <c r="Q1048" s="546"/>
      <c r="R1048" s="546"/>
    </row>
    <row r="1049" spans="1:18" ht="37.5">
      <c r="B1049" s="556" t="s">
        <v>2482</v>
      </c>
      <c r="C1049" s="556" t="s">
        <v>2034</v>
      </c>
      <c r="D1049" s="556" t="s">
        <v>2483</v>
      </c>
      <c r="E1049" s="556" t="s">
        <v>6</v>
      </c>
      <c r="F1049" s="557" t="s">
        <v>1149</v>
      </c>
      <c r="G1049" s="556" t="s">
        <v>289</v>
      </c>
      <c r="H1049" s="553">
        <v>4</v>
      </c>
      <c r="I1049" s="554">
        <v>12962.5</v>
      </c>
      <c r="J1049" s="554">
        <v>51850</v>
      </c>
      <c r="K1049" s="556" t="s">
        <v>2480</v>
      </c>
      <c r="L1049" s="556" t="s">
        <v>2486</v>
      </c>
      <c r="M1049" s="557" t="s">
        <v>1149</v>
      </c>
      <c r="O1049" s="545" t="str">
        <f t="shared" si="83"/>
        <v>B1/27/02-B</v>
      </c>
    </row>
    <row r="1051" spans="1:18" ht="29">
      <c r="A1051" s="551">
        <v>4</v>
      </c>
      <c r="B1051" s="555" t="s">
        <v>2482</v>
      </c>
      <c r="C1051" s="555" t="s">
        <v>36</v>
      </c>
      <c r="D1051" s="555" t="s">
        <v>36</v>
      </c>
      <c r="E1051" s="555" t="s">
        <v>36</v>
      </c>
      <c r="F1051" s="551" t="s">
        <v>1151</v>
      </c>
      <c r="G1051" s="555" t="s">
        <v>36</v>
      </c>
      <c r="H1051" s="551"/>
      <c r="I1051" s="551"/>
      <c r="J1051" s="552">
        <v>19787.5</v>
      </c>
      <c r="K1051" s="555"/>
      <c r="L1051" s="555"/>
      <c r="M1051" s="551"/>
      <c r="N1051" s="551"/>
      <c r="O1051" s="551"/>
      <c r="P1051" s="546"/>
      <c r="Q1051" s="546"/>
      <c r="R1051" s="546"/>
    </row>
    <row r="1052" spans="1:18" ht="37.5">
      <c r="B1052" s="556" t="s">
        <v>2482</v>
      </c>
      <c r="C1052" s="556" t="s">
        <v>2034</v>
      </c>
      <c r="D1052" s="556" t="s">
        <v>2483</v>
      </c>
      <c r="E1052" s="556" t="s">
        <v>7</v>
      </c>
      <c r="F1052" s="557" t="s">
        <v>2487</v>
      </c>
      <c r="G1052" s="556" t="s">
        <v>289</v>
      </c>
      <c r="H1052" s="553">
        <v>2</v>
      </c>
      <c r="I1052" s="554">
        <v>9893.75</v>
      </c>
      <c r="J1052" s="554">
        <v>19787.5</v>
      </c>
      <c r="K1052" s="556" t="s">
        <v>2480</v>
      </c>
      <c r="L1052" s="556" t="s">
        <v>2488</v>
      </c>
      <c r="M1052" s="557" t="s">
        <v>2487</v>
      </c>
      <c r="O1052" s="545" t="str">
        <f>+_xlfn.CONCAT(B1052,"-",E1052)</f>
        <v>B1/27/02-C</v>
      </c>
    </row>
    <row r="1054" spans="1:18" ht="29">
      <c r="A1054" s="551">
        <v>4</v>
      </c>
      <c r="B1054" s="555" t="s">
        <v>2482</v>
      </c>
      <c r="C1054" s="555" t="s">
        <v>36</v>
      </c>
      <c r="D1054" s="555" t="s">
        <v>36</v>
      </c>
      <c r="E1054" s="555" t="s">
        <v>36</v>
      </c>
      <c r="F1054" s="551" t="s">
        <v>1154</v>
      </c>
      <c r="G1054" s="555" t="s">
        <v>36</v>
      </c>
      <c r="H1054" s="551"/>
      <c r="I1054" s="551"/>
      <c r="J1054" s="552">
        <v>14893.75</v>
      </c>
      <c r="K1054" s="555"/>
      <c r="L1054" s="555"/>
      <c r="M1054" s="551"/>
      <c r="N1054" s="551"/>
      <c r="O1054" s="551"/>
    </row>
    <row r="1055" spans="1:18" ht="37.5">
      <c r="B1055" s="556" t="s">
        <v>2482</v>
      </c>
      <c r="C1055" s="556" t="s">
        <v>2034</v>
      </c>
      <c r="D1055" s="556" t="s">
        <v>2483</v>
      </c>
      <c r="E1055" s="556" t="s">
        <v>8</v>
      </c>
      <c r="F1055" s="557" t="s">
        <v>1155</v>
      </c>
      <c r="G1055" s="556" t="s">
        <v>289</v>
      </c>
      <c r="H1055" s="553">
        <v>1</v>
      </c>
      <c r="I1055" s="554">
        <v>14893.75</v>
      </c>
      <c r="J1055" s="554">
        <v>14893.75</v>
      </c>
      <c r="K1055" s="556" t="s">
        <v>2480</v>
      </c>
      <c r="L1055" s="556" t="s">
        <v>2489</v>
      </c>
      <c r="M1055" s="557" t="s">
        <v>1155</v>
      </c>
      <c r="O1055" s="545" t="str">
        <f>+_xlfn.CONCAT(B1055,"-",E1055)</f>
        <v>B1/27/02-D</v>
      </c>
      <c r="P1055" s="546"/>
      <c r="Q1055" s="546"/>
      <c r="R1055" s="546"/>
    </row>
    <row r="1058" spans="1:18" ht="14.5">
      <c r="A1058" s="551">
        <v>4</v>
      </c>
      <c r="B1058" s="555" t="s">
        <v>2490</v>
      </c>
      <c r="C1058" s="555" t="s">
        <v>36</v>
      </c>
      <c r="D1058" s="555" t="s">
        <v>36</v>
      </c>
      <c r="E1058" s="555" t="s">
        <v>36</v>
      </c>
      <c r="F1058" s="551" t="s">
        <v>1102</v>
      </c>
      <c r="G1058" s="555" t="s">
        <v>36</v>
      </c>
      <c r="H1058" s="551"/>
      <c r="I1058" s="551"/>
      <c r="J1058" s="552">
        <v>56015.63</v>
      </c>
      <c r="K1058" s="555"/>
      <c r="L1058" s="555"/>
      <c r="M1058" s="551"/>
      <c r="N1058" s="551"/>
      <c r="O1058" s="551"/>
    </row>
    <row r="1059" spans="1:18" ht="14.5">
      <c r="B1059" s="556" t="s">
        <v>2490</v>
      </c>
      <c r="C1059" s="556" t="s">
        <v>2034</v>
      </c>
      <c r="D1059" s="556" t="s">
        <v>2483</v>
      </c>
      <c r="E1059" s="556" t="s">
        <v>5</v>
      </c>
      <c r="F1059" s="557" t="s">
        <v>1103</v>
      </c>
      <c r="G1059" s="556" t="s">
        <v>0</v>
      </c>
      <c r="H1059" s="553">
        <v>1</v>
      </c>
      <c r="I1059" s="554">
        <v>50000</v>
      </c>
      <c r="J1059" s="554">
        <v>50000</v>
      </c>
      <c r="K1059" s="556" t="s">
        <v>2480</v>
      </c>
      <c r="L1059" s="556" t="s">
        <v>2491</v>
      </c>
      <c r="M1059" s="557" t="s">
        <v>1103</v>
      </c>
      <c r="O1059" s="545" t="str">
        <f t="shared" ref="O1059:O1060" si="84">+_xlfn.CONCAT(B1059,"-",E1059)</f>
        <v>B1/27/03-A</v>
      </c>
      <c r="P1059" s="546"/>
      <c r="Q1059" s="546"/>
      <c r="R1059" s="546"/>
    </row>
    <row r="1060" spans="1:18" ht="14.5">
      <c r="B1060" s="556" t="s">
        <v>2490</v>
      </c>
      <c r="C1060" s="556" t="s">
        <v>2034</v>
      </c>
      <c r="D1060" s="556" t="s">
        <v>2483</v>
      </c>
      <c r="E1060" s="556" t="s">
        <v>6</v>
      </c>
      <c r="F1060" s="557" t="s">
        <v>1104</v>
      </c>
      <c r="G1060" s="556" t="s">
        <v>0</v>
      </c>
      <c r="H1060" s="553">
        <v>1</v>
      </c>
      <c r="I1060" s="554">
        <v>6015.63</v>
      </c>
      <c r="J1060" s="554">
        <v>6015.63</v>
      </c>
      <c r="K1060" s="556" t="s">
        <v>2480</v>
      </c>
      <c r="L1060" s="556" t="s">
        <v>2492</v>
      </c>
      <c r="M1060" s="557" t="s">
        <v>1104</v>
      </c>
      <c r="O1060" s="545" t="str">
        <f t="shared" si="84"/>
        <v>B1/27/03-B</v>
      </c>
      <c r="P1060" s="546"/>
      <c r="Q1060" s="546"/>
      <c r="R1060" s="546"/>
    </row>
    <row r="1062" spans="1:18" ht="29">
      <c r="A1062" s="551">
        <v>3</v>
      </c>
      <c r="B1062" s="555" t="s">
        <v>2490</v>
      </c>
      <c r="C1062" s="555" t="s">
        <v>36</v>
      </c>
      <c r="D1062" s="555" t="s">
        <v>36</v>
      </c>
      <c r="E1062" s="555" t="s">
        <v>36</v>
      </c>
      <c r="F1062" s="551" t="s">
        <v>1156</v>
      </c>
      <c r="G1062" s="555" t="s">
        <v>36</v>
      </c>
      <c r="H1062" s="551"/>
      <c r="I1062" s="551"/>
      <c r="J1062" s="552">
        <v>988714.4</v>
      </c>
      <c r="K1062" s="555"/>
      <c r="L1062" s="555"/>
      <c r="M1062" s="551"/>
      <c r="N1062" s="551"/>
      <c r="O1062" s="551"/>
    </row>
    <row r="1063" spans="1:18" ht="58">
      <c r="A1063" s="551">
        <v>4</v>
      </c>
      <c r="B1063" s="555" t="s">
        <v>2490</v>
      </c>
      <c r="C1063" s="555" t="s">
        <v>36</v>
      </c>
      <c r="D1063" s="555" t="s">
        <v>36</v>
      </c>
      <c r="E1063" s="555" t="s">
        <v>36</v>
      </c>
      <c r="F1063" s="551" t="s">
        <v>1157</v>
      </c>
      <c r="G1063" s="555" t="s">
        <v>36</v>
      </c>
      <c r="H1063" s="551"/>
      <c r="I1063" s="551"/>
      <c r="J1063" s="552">
        <v>312500</v>
      </c>
      <c r="K1063" s="555"/>
      <c r="L1063" s="555"/>
      <c r="M1063" s="551"/>
      <c r="N1063" s="551"/>
      <c r="O1063" s="551"/>
      <c r="P1063" s="546"/>
      <c r="Q1063" s="546"/>
      <c r="R1063" s="546"/>
    </row>
    <row r="1064" spans="1:18" ht="75">
      <c r="B1064" s="556" t="s">
        <v>2490</v>
      </c>
      <c r="C1064" s="556" t="s">
        <v>2034</v>
      </c>
      <c r="D1064" s="556" t="s">
        <v>2483</v>
      </c>
      <c r="E1064" s="556" t="s">
        <v>7</v>
      </c>
      <c r="F1064" s="557" t="s">
        <v>1158</v>
      </c>
      <c r="G1064" s="556" t="s">
        <v>0</v>
      </c>
      <c r="H1064" s="553">
        <v>1</v>
      </c>
      <c r="I1064" s="554">
        <v>312500</v>
      </c>
      <c r="J1064" s="554">
        <v>312500</v>
      </c>
      <c r="K1064" s="556" t="s">
        <v>2480</v>
      </c>
      <c r="L1064" s="556" t="s">
        <v>2493</v>
      </c>
      <c r="M1064" s="557" t="s">
        <v>1158</v>
      </c>
      <c r="O1064" s="545" t="str">
        <f>+_xlfn.CONCAT(B1064,"-",E1064)</f>
        <v>B1/27/03-C</v>
      </c>
    </row>
    <row r="1066" spans="1:18" ht="29">
      <c r="A1066" s="551">
        <v>4</v>
      </c>
      <c r="B1066" s="555" t="s">
        <v>2490</v>
      </c>
      <c r="C1066" s="555" t="s">
        <v>36</v>
      </c>
      <c r="D1066" s="555" t="s">
        <v>36</v>
      </c>
      <c r="E1066" s="555" t="s">
        <v>36</v>
      </c>
      <c r="F1066" s="551" t="s">
        <v>1159</v>
      </c>
      <c r="G1066" s="555" t="s">
        <v>36</v>
      </c>
      <c r="H1066" s="551"/>
      <c r="I1066" s="551"/>
      <c r="J1066" s="552">
        <v>331250</v>
      </c>
      <c r="K1066" s="555"/>
      <c r="L1066" s="555"/>
      <c r="M1066" s="551"/>
      <c r="N1066" s="551"/>
      <c r="O1066" s="551"/>
    </row>
    <row r="1067" spans="1:18" ht="25">
      <c r="B1067" s="556" t="s">
        <v>2490</v>
      </c>
      <c r="C1067" s="556" t="s">
        <v>2034</v>
      </c>
      <c r="D1067" s="556" t="s">
        <v>2483</v>
      </c>
      <c r="E1067" s="556" t="s">
        <v>8</v>
      </c>
      <c r="F1067" s="557" t="s">
        <v>1160</v>
      </c>
      <c r="G1067" s="556" t="s">
        <v>0</v>
      </c>
      <c r="H1067" s="553">
        <v>1</v>
      </c>
      <c r="I1067" s="554">
        <v>312500</v>
      </c>
      <c r="J1067" s="554">
        <v>312500</v>
      </c>
      <c r="K1067" s="556" t="s">
        <v>2480</v>
      </c>
      <c r="L1067" s="556" t="s">
        <v>2494</v>
      </c>
      <c r="M1067" s="557" t="s">
        <v>1160</v>
      </c>
      <c r="O1067" s="545" t="str">
        <f t="shared" ref="O1067:O1068" si="85">+_xlfn.CONCAT(B1067,"-",E1067)</f>
        <v>B1/27/03-D</v>
      </c>
      <c r="P1067" s="546"/>
      <c r="Q1067" s="546"/>
      <c r="R1067" s="546"/>
    </row>
    <row r="1068" spans="1:18">
      <c r="B1068" s="556" t="s">
        <v>2490</v>
      </c>
      <c r="C1068" s="556" t="s">
        <v>2034</v>
      </c>
      <c r="D1068" s="556" t="s">
        <v>2483</v>
      </c>
      <c r="E1068" s="556" t="s">
        <v>10</v>
      </c>
      <c r="F1068" s="557" t="s">
        <v>1161</v>
      </c>
      <c r="G1068" s="556" t="s">
        <v>0</v>
      </c>
      <c r="H1068" s="553">
        <v>1</v>
      </c>
      <c r="I1068" s="554">
        <v>18750</v>
      </c>
      <c r="J1068" s="554">
        <v>18750</v>
      </c>
      <c r="K1068" s="556" t="s">
        <v>2480</v>
      </c>
      <c r="L1068" s="556" t="s">
        <v>2495</v>
      </c>
      <c r="M1068" s="557" t="s">
        <v>1161</v>
      </c>
      <c r="O1068" s="545" t="str">
        <f t="shared" si="85"/>
        <v>B1/27/03-E</v>
      </c>
    </row>
    <row r="1070" spans="1:18" ht="14.5">
      <c r="A1070" s="551">
        <v>4</v>
      </c>
      <c r="B1070" s="555" t="s">
        <v>2490</v>
      </c>
      <c r="C1070" s="555" t="s">
        <v>36</v>
      </c>
      <c r="D1070" s="555" t="s">
        <v>36</v>
      </c>
      <c r="E1070" s="555" t="s">
        <v>36</v>
      </c>
      <c r="F1070" s="551" t="s">
        <v>1102</v>
      </c>
      <c r="G1070" s="555" t="s">
        <v>36</v>
      </c>
      <c r="H1070" s="551"/>
      <c r="I1070" s="551"/>
      <c r="J1070" s="552">
        <v>24375</v>
      </c>
      <c r="K1070" s="555"/>
      <c r="L1070" s="555"/>
      <c r="M1070" s="551"/>
      <c r="N1070" s="551"/>
      <c r="O1070" s="551"/>
    </row>
    <row r="1071" spans="1:18" ht="14.5">
      <c r="B1071" s="556" t="s">
        <v>2490</v>
      </c>
      <c r="C1071" s="556" t="s">
        <v>2034</v>
      </c>
      <c r="D1071" s="556" t="s">
        <v>2483</v>
      </c>
      <c r="E1071" s="556" t="s">
        <v>11</v>
      </c>
      <c r="F1071" s="557" t="s">
        <v>1103</v>
      </c>
      <c r="G1071" s="556" t="s">
        <v>0</v>
      </c>
      <c r="H1071" s="553">
        <v>1</v>
      </c>
      <c r="I1071" s="554">
        <v>20000</v>
      </c>
      <c r="J1071" s="554">
        <v>20000</v>
      </c>
      <c r="K1071" s="556" t="s">
        <v>2480</v>
      </c>
      <c r="L1071" s="556" t="s">
        <v>2496</v>
      </c>
      <c r="M1071" s="557" t="s">
        <v>1103</v>
      </c>
      <c r="O1071" s="545" t="str">
        <f t="shared" ref="O1071:O1072" si="86">+_xlfn.CONCAT(B1071,"-",E1071)</f>
        <v>B1/27/03-F</v>
      </c>
      <c r="P1071" s="546"/>
      <c r="Q1071" s="546"/>
      <c r="R1071" s="546"/>
    </row>
    <row r="1072" spans="1:18">
      <c r="B1072" s="556" t="s">
        <v>2490</v>
      </c>
      <c r="C1072" s="556" t="s">
        <v>2034</v>
      </c>
      <c r="D1072" s="556" t="s">
        <v>2483</v>
      </c>
      <c r="E1072" s="556" t="s">
        <v>27</v>
      </c>
      <c r="F1072" s="557" t="s">
        <v>1104</v>
      </c>
      <c r="G1072" s="556" t="s">
        <v>0</v>
      </c>
      <c r="H1072" s="553">
        <v>1</v>
      </c>
      <c r="I1072" s="554">
        <v>4375</v>
      </c>
      <c r="J1072" s="554">
        <v>4375</v>
      </c>
      <c r="K1072" s="556" t="s">
        <v>2480</v>
      </c>
      <c r="L1072" s="556" t="s">
        <v>2497</v>
      </c>
      <c r="M1072" s="557" t="s">
        <v>1104</v>
      </c>
      <c r="O1072" s="545" t="str">
        <f t="shared" si="86"/>
        <v>B1/27/03-G</v>
      </c>
    </row>
    <row r="1074" spans="1:18" ht="14.5">
      <c r="A1074" s="551">
        <v>4</v>
      </c>
      <c r="B1074" s="555" t="s">
        <v>2490</v>
      </c>
      <c r="C1074" s="555" t="s">
        <v>36</v>
      </c>
      <c r="D1074" s="555" t="s">
        <v>36</v>
      </c>
      <c r="E1074" s="555" t="s">
        <v>36</v>
      </c>
      <c r="F1074" s="551" t="s">
        <v>2498</v>
      </c>
      <c r="G1074" s="555" t="s">
        <v>36</v>
      </c>
      <c r="H1074" s="551"/>
      <c r="I1074" s="551"/>
      <c r="J1074" s="552">
        <v>306839.40000000002</v>
      </c>
      <c r="K1074" s="555"/>
      <c r="L1074" s="555"/>
      <c r="M1074" s="551"/>
      <c r="N1074" s="551"/>
      <c r="O1074" s="551"/>
    </row>
    <row r="1075" spans="1:18">
      <c r="B1075" s="556" t="s">
        <v>2490</v>
      </c>
      <c r="C1075" s="556" t="s">
        <v>2034</v>
      </c>
      <c r="D1075" s="556" t="s">
        <v>2483</v>
      </c>
      <c r="E1075" s="556" t="s">
        <v>28</v>
      </c>
      <c r="F1075" s="557" t="s">
        <v>2499</v>
      </c>
      <c r="G1075" s="556" t="s">
        <v>289</v>
      </c>
      <c r="H1075" s="553">
        <v>5</v>
      </c>
      <c r="I1075" s="554">
        <v>1937.5</v>
      </c>
      <c r="J1075" s="554">
        <v>9687.5</v>
      </c>
      <c r="K1075" s="556" t="s">
        <v>2480</v>
      </c>
      <c r="L1075" s="556" t="s">
        <v>2500</v>
      </c>
      <c r="M1075" s="557" t="s">
        <v>2499</v>
      </c>
      <c r="O1075" s="545" t="str">
        <f t="shared" ref="O1075:O1076" si="87">+_xlfn.CONCAT(B1075,"-",E1075)</f>
        <v>B1/27/03-H</v>
      </c>
    </row>
    <row r="1076" spans="1:18">
      <c r="B1076" s="556" t="s">
        <v>2490</v>
      </c>
      <c r="C1076" s="556" t="s">
        <v>2034</v>
      </c>
      <c r="D1076" s="556" t="s">
        <v>2483</v>
      </c>
      <c r="E1076" s="556" t="s">
        <v>33</v>
      </c>
      <c r="F1076" s="557" t="s">
        <v>2501</v>
      </c>
      <c r="G1076" s="556" t="s">
        <v>289</v>
      </c>
      <c r="H1076" s="553">
        <v>3</v>
      </c>
      <c r="I1076" s="554">
        <v>3125</v>
      </c>
      <c r="J1076" s="554">
        <v>9375</v>
      </c>
      <c r="K1076" s="556" t="s">
        <v>2480</v>
      </c>
      <c r="L1076" s="556" t="s">
        <v>2502</v>
      </c>
      <c r="M1076" s="557" t="s">
        <v>2501</v>
      </c>
      <c r="O1076" s="545" t="str">
        <f t="shared" si="87"/>
        <v>B1/27/03-J</v>
      </c>
    </row>
    <row r="1079" spans="1:18">
      <c r="B1079" s="556" t="s">
        <v>2503</v>
      </c>
      <c r="C1079" s="556" t="s">
        <v>2034</v>
      </c>
      <c r="D1079" s="556" t="s">
        <v>2483</v>
      </c>
      <c r="E1079" s="556" t="s">
        <v>5</v>
      </c>
      <c r="F1079" s="557" t="s">
        <v>1164</v>
      </c>
      <c r="G1079" s="556" t="s">
        <v>289</v>
      </c>
      <c r="H1079" s="553">
        <v>20</v>
      </c>
      <c r="I1079" s="554">
        <v>1000</v>
      </c>
      <c r="J1079" s="554">
        <v>20000</v>
      </c>
      <c r="K1079" s="556" t="s">
        <v>2480</v>
      </c>
      <c r="L1079" s="556" t="s">
        <v>2504</v>
      </c>
      <c r="M1079" s="557" t="s">
        <v>1164</v>
      </c>
      <c r="O1079" s="545" t="str">
        <f t="shared" ref="O1079:O1085" si="88">+_xlfn.CONCAT(B1079,"-",E1079)</f>
        <v>B1/27/04-A</v>
      </c>
    </row>
    <row r="1080" spans="1:18">
      <c r="B1080" s="556" t="s">
        <v>2503</v>
      </c>
      <c r="C1080" s="556" t="s">
        <v>2034</v>
      </c>
      <c r="D1080" s="556" t="s">
        <v>2483</v>
      </c>
      <c r="E1080" s="556" t="s">
        <v>6</v>
      </c>
      <c r="F1080" s="557" t="s">
        <v>1170</v>
      </c>
      <c r="G1080" s="556" t="s">
        <v>289</v>
      </c>
      <c r="H1080" s="553">
        <v>48</v>
      </c>
      <c r="I1080" s="554">
        <v>2000</v>
      </c>
      <c r="J1080" s="554">
        <v>96000</v>
      </c>
      <c r="K1080" s="556" t="s">
        <v>2480</v>
      </c>
      <c r="L1080" s="556" t="s">
        <v>2505</v>
      </c>
      <c r="M1080" s="557" t="s">
        <v>1170</v>
      </c>
      <c r="O1080" s="545" t="str">
        <f t="shared" si="88"/>
        <v>B1/27/04-B</v>
      </c>
    </row>
    <row r="1081" spans="1:18">
      <c r="B1081" s="556" t="s">
        <v>2503</v>
      </c>
      <c r="C1081" s="556" t="s">
        <v>2034</v>
      </c>
      <c r="D1081" s="556" t="s">
        <v>2483</v>
      </c>
      <c r="E1081" s="556" t="s">
        <v>7</v>
      </c>
      <c r="F1081" s="557" t="s">
        <v>1167</v>
      </c>
      <c r="G1081" s="556" t="s">
        <v>289</v>
      </c>
      <c r="H1081" s="553">
        <v>46</v>
      </c>
      <c r="I1081" s="554">
        <v>2000</v>
      </c>
      <c r="J1081" s="554">
        <v>92000</v>
      </c>
      <c r="K1081" s="556" t="s">
        <v>2480</v>
      </c>
      <c r="L1081" s="556" t="s">
        <v>2506</v>
      </c>
      <c r="M1081" s="557" t="s">
        <v>1167</v>
      </c>
      <c r="O1081" s="545" t="str">
        <f t="shared" si="88"/>
        <v>B1/27/04-C</v>
      </c>
    </row>
    <row r="1082" spans="1:18">
      <c r="B1082" s="556" t="s">
        <v>2503</v>
      </c>
      <c r="C1082" s="556" t="s">
        <v>2034</v>
      </c>
      <c r="D1082" s="556" t="s">
        <v>2483</v>
      </c>
      <c r="E1082" s="556" t="s">
        <v>8</v>
      </c>
      <c r="F1082" s="557" t="s">
        <v>1169</v>
      </c>
      <c r="G1082" s="556" t="s">
        <v>289</v>
      </c>
      <c r="H1082" s="553">
        <v>1</v>
      </c>
      <c r="I1082" s="554">
        <v>1800</v>
      </c>
      <c r="J1082" s="554">
        <v>1800</v>
      </c>
      <c r="K1082" s="556" t="s">
        <v>2480</v>
      </c>
      <c r="L1082" s="556" t="s">
        <v>2507</v>
      </c>
      <c r="M1082" s="557" t="s">
        <v>1169</v>
      </c>
      <c r="O1082" s="545" t="str">
        <f t="shared" si="88"/>
        <v>B1/27/04-D</v>
      </c>
    </row>
    <row r="1083" spans="1:18">
      <c r="B1083" s="556" t="s">
        <v>2503</v>
      </c>
      <c r="C1083" s="556" t="s">
        <v>2034</v>
      </c>
      <c r="D1083" s="556" t="s">
        <v>2483</v>
      </c>
      <c r="E1083" s="556" t="s">
        <v>10</v>
      </c>
      <c r="F1083" s="557" t="s">
        <v>1172</v>
      </c>
      <c r="G1083" s="556" t="s">
        <v>289</v>
      </c>
      <c r="H1083" s="553">
        <v>5</v>
      </c>
      <c r="I1083" s="554">
        <v>1195.3800000000001</v>
      </c>
      <c r="J1083" s="554">
        <v>5976.9</v>
      </c>
      <c r="K1083" s="556" t="s">
        <v>2480</v>
      </c>
      <c r="L1083" s="556" t="s">
        <v>2508</v>
      </c>
      <c r="M1083" s="557" t="s">
        <v>1172</v>
      </c>
      <c r="O1083" s="545" t="str">
        <f t="shared" si="88"/>
        <v>B1/27/04-E</v>
      </c>
    </row>
    <row r="1084" spans="1:18" ht="25">
      <c r="B1084" s="556" t="s">
        <v>2503</v>
      </c>
      <c r="C1084" s="556" t="s">
        <v>2034</v>
      </c>
      <c r="D1084" s="556" t="s">
        <v>2483</v>
      </c>
      <c r="E1084" s="556" t="s">
        <v>11</v>
      </c>
      <c r="F1084" s="557" t="s">
        <v>2509</v>
      </c>
      <c r="G1084" s="556" t="s">
        <v>289</v>
      </c>
      <c r="H1084" s="553">
        <v>36</v>
      </c>
      <c r="I1084" s="554">
        <v>1800</v>
      </c>
      <c r="J1084" s="554">
        <v>64800</v>
      </c>
      <c r="K1084" s="556" t="s">
        <v>2480</v>
      </c>
      <c r="L1084" s="556" t="s">
        <v>2510</v>
      </c>
      <c r="M1084" s="557" t="s">
        <v>2509</v>
      </c>
      <c r="O1084" s="545" t="str">
        <f t="shared" si="88"/>
        <v>B1/27/04-F</v>
      </c>
      <c r="P1084" s="546"/>
      <c r="Q1084" s="546"/>
      <c r="R1084" s="546"/>
    </row>
    <row r="1085" spans="1:18" ht="25">
      <c r="B1085" s="556" t="s">
        <v>2503</v>
      </c>
      <c r="C1085" s="556" t="s">
        <v>2034</v>
      </c>
      <c r="D1085" s="556" t="s">
        <v>2483</v>
      </c>
      <c r="E1085" s="556" t="s">
        <v>27</v>
      </c>
      <c r="F1085" s="557" t="s">
        <v>2511</v>
      </c>
      <c r="G1085" s="556" t="s">
        <v>289</v>
      </c>
      <c r="H1085" s="553">
        <v>4</v>
      </c>
      <c r="I1085" s="554">
        <v>1800</v>
      </c>
      <c r="J1085" s="554">
        <v>7200</v>
      </c>
      <c r="K1085" s="556" t="s">
        <v>2480</v>
      </c>
      <c r="L1085" s="556" t="s">
        <v>2512</v>
      </c>
      <c r="M1085" s="557" t="s">
        <v>2511</v>
      </c>
      <c r="O1085" s="545" t="str">
        <f t="shared" si="88"/>
        <v>B1/27/04-G</v>
      </c>
    </row>
    <row r="1087" spans="1:18" ht="14.5">
      <c r="A1087" s="551">
        <v>4</v>
      </c>
      <c r="B1087" s="555" t="s">
        <v>2503</v>
      </c>
      <c r="C1087" s="555" t="s">
        <v>36</v>
      </c>
      <c r="D1087" s="555" t="s">
        <v>36</v>
      </c>
      <c r="E1087" s="555" t="s">
        <v>36</v>
      </c>
      <c r="F1087" s="551" t="s">
        <v>1102</v>
      </c>
      <c r="G1087" s="555" t="s">
        <v>36</v>
      </c>
      <c r="H1087" s="551"/>
      <c r="I1087" s="551"/>
      <c r="J1087" s="552">
        <v>13750</v>
      </c>
      <c r="K1087" s="555"/>
      <c r="L1087" s="555"/>
      <c r="M1087" s="551"/>
      <c r="N1087" s="551"/>
      <c r="O1087" s="551"/>
    </row>
    <row r="1088" spans="1:18" ht="14.5">
      <c r="B1088" s="556" t="s">
        <v>2503</v>
      </c>
      <c r="C1088" s="556" t="s">
        <v>2034</v>
      </c>
      <c r="D1088" s="556" t="s">
        <v>2483</v>
      </c>
      <c r="E1088" s="556" t="s">
        <v>28</v>
      </c>
      <c r="F1088" s="557" t="s">
        <v>1103</v>
      </c>
      <c r="G1088" s="556" t="s">
        <v>0</v>
      </c>
      <c r="H1088" s="553">
        <v>1</v>
      </c>
      <c r="I1088" s="554">
        <v>9375</v>
      </c>
      <c r="J1088" s="554">
        <v>9375</v>
      </c>
      <c r="K1088" s="556" t="s">
        <v>2480</v>
      </c>
      <c r="L1088" s="556" t="s">
        <v>2513</v>
      </c>
      <c r="M1088" s="557" t="s">
        <v>1103</v>
      </c>
      <c r="O1088" s="545" t="str">
        <f t="shared" ref="O1088:O1089" si="89">+_xlfn.CONCAT(B1088,"-",E1088)</f>
        <v>B1/27/04-H</v>
      </c>
      <c r="P1088" s="546"/>
      <c r="Q1088" s="546"/>
      <c r="R1088" s="546"/>
    </row>
    <row r="1089" spans="1:18" ht="14.5">
      <c r="B1089" s="556" t="s">
        <v>2503</v>
      </c>
      <c r="C1089" s="556" t="s">
        <v>2034</v>
      </c>
      <c r="D1089" s="556" t="s">
        <v>2483</v>
      </c>
      <c r="E1089" s="556" t="s">
        <v>33</v>
      </c>
      <c r="F1089" s="557" t="s">
        <v>1104</v>
      </c>
      <c r="G1089" s="556" t="s">
        <v>0</v>
      </c>
      <c r="H1089" s="553">
        <v>1</v>
      </c>
      <c r="I1089" s="554">
        <v>4375</v>
      </c>
      <c r="J1089" s="554">
        <v>4375</v>
      </c>
      <c r="K1089" s="556" t="s">
        <v>2480</v>
      </c>
      <c r="L1089" s="556" t="s">
        <v>2514</v>
      </c>
      <c r="M1089" s="557" t="s">
        <v>1104</v>
      </c>
      <c r="O1089" s="545" t="str">
        <f t="shared" si="89"/>
        <v>B1/27/04-J</v>
      </c>
      <c r="P1089" s="546"/>
      <c r="Q1089" s="546"/>
      <c r="R1089" s="546"/>
    </row>
    <row r="1091" spans="1:18" ht="29">
      <c r="A1091" s="551">
        <v>3</v>
      </c>
      <c r="B1091" s="555" t="s">
        <v>2503</v>
      </c>
      <c r="C1091" s="555" t="s">
        <v>36</v>
      </c>
      <c r="D1091" s="555" t="s">
        <v>36</v>
      </c>
      <c r="E1091" s="555" t="s">
        <v>36</v>
      </c>
      <c r="F1091" s="551" t="s">
        <v>1175</v>
      </c>
      <c r="G1091" s="555" t="s">
        <v>36</v>
      </c>
      <c r="H1091" s="551"/>
      <c r="I1091" s="551"/>
      <c r="J1091" s="552">
        <v>350625</v>
      </c>
      <c r="K1091" s="555"/>
      <c r="L1091" s="555"/>
      <c r="M1091" s="551"/>
      <c r="N1091" s="551"/>
      <c r="O1091" s="551"/>
    </row>
    <row r="1092" spans="1:18" ht="29">
      <c r="A1092" s="551">
        <v>4</v>
      </c>
      <c r="B1092" s="555" t="s">
        <v>2503</v>
      </c>
      <c r="C1092" s="555" t="s">
        <v>36</v>
      </c>
      <c r="D1092" s="555" t="s">
        <v>36</v>
      </c>
      <c r="E1092" s="555" t="s">
        <v>36</v>
      </c>
      <c r="F1092" s="551" t="s">
        <v>1176</v>
      </c>
      <c r="G1092" s="555" t="s">
        <v>36</v>
      </c>
      <c r="H1092" s="551"/>
      <c r="I1092" s="551"/>
      <c r="J1092" s="552">
        <v>316250</v>
      </c>
      <c r="K1092" s="555"/>
      <c r="L1092" s="555"/>
      <c r="M1092" s="551"/>
      <c r="N1092" s="551"/>
      <c r="O1092" s="551"/>
    </row>
    <row r="1093" spans="1:18">
      <c r="B1093" s="556" t="s">
        <v>2503</v>
      </c>
      <c r="C1093" s="556" t="s">
        <v>2034</v>
      </c>
      <c r="D1093" s="556" t="s">
        <v>2515</v>
      </c>
      <c r="E1093" s="556" t="s">
        <v>34</v>
      </c>
      <c r="F1093" s="557" t="s">
        <v>1177</v>
      </c>
      <c r="G1093" s="556" t="s">
        <v>289</v>
      </c>
      <c r="H1093" s="553">
        <v>2</v>
      </c>
      <c r="I1093" s="554">
        <v>33750</v>
      </c>
      <c r="J1093" s="554">
        <v>67500</v>
      </c>
      <c r="K1093" s="556" t="s">
        <v>2480</v>
      </c>
      <c r="L1093" s="556" t="s">
        <v>2516</v>
      </c>
      <c r="M1093" s="557" t="s">
        <v>1177</v>
      </c>
      <c r="O1093" s="545" t="str">
        <f t="shared" ref="O1093:O1098" si="90">+_xlfn.CONCAT(B1093,"-",E1093)</f>
        <v>B1/27/04-K</v>
      </c>
    </row>
    <row r="1094" spans="1:18">
      <c r="B1094" s="556" t="s">
        <v>2503</v>
      </c>
      <c r="C1094" s="556" t="s">
        <v>2034</v>
      </c>
      <c r="D1094" s="556" t="s">
        <v>2515</v>
      </c>
      <c r="E1094" s="556" t="s">
        <v>39</v>
      </c>
      <c r="F1094" s="557" t="s">
        <v>1178</v>
      </c>
      <c r="G1094" s="556" t="s">
        <v>289</v>
      </c>
      <c r="H1094" s="553">
        <v>1</v>
      </c>
      <c r="I1094" s="554">
        <v>33750</v>
      </c>
      <c r="J1094" s="554">
        <v>33750</v>
      </c>
      <c r="K1094" s="556" t="s">
        <v>2480</v>
      </c>
      <c r="L1094" s="556" t="s">
        <v>2517</v>
      </c>
      <c r="M1094" s="557" t="s">
        <v>1178</v>
      </c>
      <c r="O1094" s="545" t="str">
        <f t="shared" si="90"/>
        <v>B1/27/04-L</v>
      </c>
    </row>
    <row r="1095" spans="1:18">
      <c r="B1095" s="556" t="s">
        <v>2503</v>
      </c>
      <c r="C1095" s="556" t="s">
        <v>2034</v>
      </c>
      <c r="D1095" s="556" t="s">
        <v>2515</v>
      </c>
      <c r="E1095" s="556" t="s">
        <v>38</v>
      </c>
      <c r="F1095" s="557" t="s">
        <v>2518</v>
      </c>
      <c r="G1095" s="556" t="s">
        <v>289</v>
      </c>
      <c r="H1095" s="553">
        <v>2</v>
      </c>
      <c r="I1095" s="554">
        <v>27500</v>
      </c>
      <c r="J1095" s="554">
        <v>55000</v>
      </c>
      <c r="K1095" s="556" t="s">
        <v>2480</v>
      </c>
      <c r="L1095" s="556" t="s">
        <v>2519</v>
      </c>
      <c r="M1095" s="557" t="s">
        <v>2518</v>
      </c>
      <c r="O1095" s="545" t="str">
        <f t="shared" si="90"/>
        <v>B1/27/04-M</v>
      </c>
    </row>
    <row r="1096" spans="1:18">
      <c r="B1096" s="556" t="s">
        <v>2503</v>
      </c>
      <c r="C1096" s="556" t="s">
        <v>2034</v>
      </c>
      <c r="D1096" s="556" t="s">
        <v>2515</v>
      </c>
      <c r="E1096" s="556" t="s">
        <v>204</v>
      </c>
      <c r="F1096" s="557" t="s">
        <v>2520</v>
      </c>
      <c r="G1096" s="556" t="s">
        <v>289</v>
      </c>
      <c r="H1096" s="553">
        <v>2</v>
      </c>
      <c r="I1096" s="554">
        <v>27500</v>
      </c>
      <c r="J1096" s="554">
        <v>55000</v>
      </c>
      <c r="K1096" s="556" t="s">
        <v>2480</v>
      </c>
      <c r="L1096" s="556" t="s">
        <v>2521</v>
      </c>
      <c r="M1096" s="557" t="s">
        <v>2520</v>
      </c>
      <c r="O1096" s="545" t="str">
        <f t="shared" si="90"/>
        <v>B1/27/04-N</v>
      </c>
    </row>
    <row r="1097" spans="1:18">
      <c r="B1097" s="556" t="s">
        <v>2503</v>
      </c>
      <c r="C1097" s="556" t="s">
        <v>2034</v>
      </c>
      <c r="D1097" s="556" t="s">
        <v>2515</v>
      </c>
      <c r="E1097" s="556" t="s">
        <v>507</v>
      </c>
      <c r="F1097" s="557" t="s">
        <v>1180</v>
      </c>
      <c r="G1097" s="556" t="s">
        <v>289</v>
      </c>
      <c r="H1097" s="553">
        <v>5</v>
      </c>
      <c r="I1097" s="554">
        <v>17500</v>
      </c>
      <c r="J1097" s="554">
        <v>87500</v>
      </c>
      <c r="K1097" s="556" t="s">
        <v>2480</v>
      </c>
      <c r="L1097" s="556" t="s">
        <v>2522</v>
      </c>
      <c r="M1097" s="557" t="s">
        <v>1180</v>
      </c>
      <c r="O1097" s="545" t="str">
        <f t="shared" si="90"/>
        <v>B1/27/04-P</v>
      </c>
    </row>
    <row r="1098" spans="1:18" ht="14.5">
      <c r="B1098" s="556" t="s">
        <v>2503</v>
      </c>
      <c r="C1098" s="556" t="s">
        <v>2034</v>
      </c>
      <c r="D1098" s="556" t="s">
        <v>2515</v>
      </c>
      <c r="E1098" s="556" t="s">
        <v>508</v>
      </c>
      <c r="F1098" s="557" t="s">
        <v>1179</v>
      </c>
      <c r="G1098" s="556" t="s">
        <v>289</v>
      </c>
      <c r="H1098" s="553">
        <v>1</v>
      </c>
      <c r="I1098" s="554">
        <v>17500</v>
      </c>
      <c r="J1098" s="554">
        <v>17500</v>
      </c>
      <c r="K1098" s="556" t="s">
        <v>2480</v>
      </c>
      <c r="L1098" s="556" t="s">
        <v>2523</v>
      </c>
      <c r="M1098" s="557" t="s">
        <v>1179</v>
      </c>
      <c r="O1098" s="545" t="str">
        <f t="shared" si="90"/>
        <v>B1/27/04-Q</v>
      </c>
      <c r="P1098" s="546"/>
      <c r="Q1098" s="546"/>
      <c r="R1098" s="546"/>
    </row>
    <row r="1101" spans="1:18" ht="14.5">
      <c r="A1101" s="551">
        <v>4</v>
      </c>
      <c r="B1101" s="555" t="s">
        <v>2524</v>
      </c>
      <c r="C1101" s="555" t="s">
        <v>36</v>
      </c>
      <c r="D1101" s="555" t="s">
        <v>36</v>
      </c>
      <c r="E1101" s="555" t="s">
        <v>36</v>
      </c>
      <c r="F1101" s="551" t="s">
        <v>1184</v>
      </c>
      <c r="G1101" s="555" t="s">
        <v>36</v>
      </c>
      <c r="H1101" s="551"/>
      <c r="I1101" s="551"/>
      <c r="J1101" s="552">
        <v>34375</v>
      </c>
      <c r="K1101" s="555"/>
      <c r="L1101" s="555"/>
      <c r="M1101" s="551"/>
      <c r="N1101" s="551"/>
      <c r="O1101" s="551"/>
    </row>
    <row r="1102" spans="1:18" ht="14.5">
      <c r="B1102" s="556" t="s">
        <v>2524</v>
      </c>
      <c r="C1102" s="556" t="s">
        <v>2034</v>
      </c>
      <c r="D1102" s="556" t="s">
        <v>2515</v>
      </c>
      <c r="E1102" s="556" t="s">
        <v>5</v>
      </c>
      <c r="F1102" s="557" t="s">
        <v>1103</v>
      </c>
      <c r="G1102" s="556" t="s">
        <v>0</v>
      </c>
      <c r="H1102" s="553">
        <v>1</v>
      </c>
      <c r="I1102" s="554">
        <v>30000</v>
      </c>
      <c r="J1102" s="554">
        <v>30000</v>
      </c>
      <c r="K1102" s="556" t="s">
        <v>2480</v>
      </c>
      <c r="L1102" s="556" t="s">
        <v>2525</v>
      </c>
      <c r="M1102" s="557" t="s">
        <v>1103</v>
      </c>
      <c r="O1102" s="545" t="str">
        <f t="shared" ref="O1102:O1103" si="91">+_xlfn.CONCAT(B1102,"-",E1102)</f>
        <v>B1/27/05-A</v>
      </c>
      <c r="P1102" s="546"/>
      <c r="Q1102" s="546"/>
      <c r="R1102" s="546"/>
    </row>
    <row r="1103" spans="1:18" ht="14.5">
      <c r="B1103" s="556" t="s">
        <v>2524</v>
      </c>
      <c r="C1103" s="556" t="s">
        <v>2034</v>
      </c>
      <c r="D1103" s="556" t="s">
        <v>2515</v>
      </c>
      <c r="E1103" s="556" t="s">
        <v>6</v>
      </c>
      <c r="F1103" s="557" t="s">
        <v>1104</v>
      </c>
      <c r="G1103" s="556" t="s">
        <v>0</v>
      </c>
      <c r="H1103" s="553">
        <v>1</v>
      </c>
      <c r="I1103" s="554">
        <v>4375</v>
      </c>
      <c r="J1103" s="554">
        <v>4375</v>
      </c>
      <c r="K1103" s="556" t="s">
        <v>2480</v>
      </c>
      <c r="L1103" s="556" t="s">
        <v>2526</v>
      </c>
      <c r="M1103" s="557" t="s">
        <v>1104</v>
      </c>
      <c r="O1103" s="545" t="str">
        <f t="shared" si="91"/>
        <v>B1/27/05-B</v>
      </c>
      <c r="P1103" s="546"/>
      <c r="Q1103" s="546"/>
      <c r="R1103" s="546"/>
    </row>
    <row r="1105" spans="1:18" ht="14.5">
      <c r="A1105" s="551">
        <v>3</v>
      </c>
      <c r="B1105" s="555" t="s">
        <v>2524</v>
      </c>
      <c r="C1105" s="555" t="s">
        <v>36</v>
      </c>
      <c r="D1105" s="555" t="s">
        <v>36</v>
      </c>
      <c r="E1105" s="555" t="s">
        <v>36</v>
      </c>
      <c r="F1105" s="551" t="s">
        <v>1185</v>
      </c>
      <c r="G1105" s="555" t="s">
        <v>36</v>
      </c>
      <c r="H1105" s="551"/>
      <c r="I1105" s="551"/>
      <c r="J1105" s="552">
        <v>458456.35</v>
      </c>
      <c r="K1105" s="555"/>
      <c r="L1105" s="555"/>
      <c r="M1105" s="551"/>
      <c r="N1105" s="551"/>
      <c r="O1105" s="551"/>
    </row>
    <row r="1106" spans="1:18" ht="14.5">
      <c r="A1106" s="551">
        <v>4</v>
      </c>
      <c r="B1106" s="555" t="s">
        <v>2524</v>
      </c>
      <c r="C1106" s="555" t="s">
        <v>36</v>
      </c>
      <c r="D1106" s="555" t="s">
        <v>36</v>
      </c>
      <c r="E1106" s="555" t="s">
        <v>36</v>
      </c>
      <c r="F1106" s="551" t="s">
        <v>1186</v>
      </c>
      <c r="G1106" s="555" t="s">
        <v>36</v>
      </c>
      <c r="H1106" s="551"/>
      <c r="I1106" s="551"/>
      <c r="J1106" s="552">
        <v>444706.35</v>
      </c>
      <c r="K1106" s="555"/>
      <c r="L1106" s="555"/>
      <c r="M1106" s="551"/>
      <c r="N1106" s="551"/>
      <c r="O1106" s="551"/>
      <c r="P1106" s="546"/>
      <c r="Q1106" s="546"/>
      <c r="R1106" s="546"/>
    </row>
    <row r="1107" spans="1:18" ht="25">
      <c r="B1107" s="556" t="s">
        <v>2524</v>
      </c>
      <c r="C1107" s="556" t="s">
        <v>2034</v>
      </c>
      <c r="D1107" s="556" t="s">
        <v>2515</v>
      </c>
      <c r="E1107" s="556" t="s">
        <v>7</v>
      </c>
      <c r="F1107" s="557" t="s">
        <v>1187</v>
      </c>
      <c r="G1107" s="556" t="s">
        <v>289</v>
      </c>
      <c r="H1107" s="553">
        <v>33</v>
      </c>
      <c r="I1107" s="554">
        <v>13475.95</v>
      </c>
      <c r="J1107" s="554">
        <v>444706.35</v>
      </c>
      <c r="K1107" s="556" t="s">
        <v>2480</v>
      </c>
      <c r="L1107" s="556" t="s">
        <v>2527</v>
      </c>
      <c r="M1107" s="557" t="s">
        <v>1187</v>
      </c>
      <c r="O1107" s="545" t="str">
        <f>+_xlfn.CONCAT(B1107,"-",E1107)</f>
        <v>B1/27/05-C</v>
      </c>
    </row>
    <row r="1109" spans="1:18" ht="14.5">
      <c r="A1109" s="551">
        <v>4</v>
      </c>
      <c r="B1109" s="555" t="s">
        <v>2524</v>
      </c>
      <c r="C1109" s="555" t="s">
        <v>36</v>
      </c>
      <c r="D1109" s="555" t="s">
        <v>36</v>
      </c>
      <c r="E1109" s="555" t="s">
        <v>36</v>
      </c>
      <c r="F1109" s="551" t="s">
        <v>1189</v>
      </c>
      <c r="G1109" s="555" t="s">
        <v>36</v>
      </c>
      <c r="H1109" s="551"/>
      <c r="I1109" s="551"/>
      <c r="J1109" s="552">
        <v>13750</v>
      </c>
      <c r="K1109" s="555"/>
      <c r="L1109" s="555"/>
      <c r="M1109" s="551"/>
      <c r="N1109" s="551"/>
      <c r="O1109" s="551"/>
    </row>
    <row r="1110" spans="1:18" ht="14.5">
      <c r="B1110" s="556" t="s">
        <v>2524</v>
      </c>
      <c r="C1110" s="556" t="s">
        <v>2034</v>
      </c>
      <c r="D1110" s="556" t="s">
        <v>2515</v>
      </c>
      <c r="E1110" s="556" t="s">
        <v>8</v>
      </c>
      <c r="F1110" s="557" t="s">
        <v>1103</v>
      </c>
      <c r="G1110" s="556" t="s">
        <v>0</v>
      </c>
      <c r="H1110" s="553">
        <v>1</v>
      </c>
      <c r="I1110" s="554">
        <v>9375</v>
      </c>
      <c r="J1110" s="554">
        <v>9375</v>
      </c>
      <c r="K1110" s="556" t="s">
        <v>2480</v>
      </c>
      <c r="L1110" s="556" t="s">
        <v>2528</v>
      </c>
      <c r="M1110" s="557" t="s">
        <v>1103</v>
      </c>
      <c r="O1110" s="545" t="str">
        <f t="shared" ref="O1110:O1111" si="92">+_xlfn.CONCAT(B1110,"-",E1110)</f>
        <v>B1/27/05-D</v>
      </c>
      <c r="P1110" s="546"/>
      <c r="Q1110" s="546"/>
      <c r="R1110" s="546"/>
    </row>
    <row r="1111" spans="1:18">
      <c r="B1111" s="556" t="s">
        <v>2524</v>
      </c>
      <c r="C1111" s="556" t="s">
        <v>2034</v>
      </c>
      <c r="D1111" s="556" t="s">
        <v>2515</v>
      </c>
      <c r="E1111" s="556" t="s">
        <v>10</v>
      </c>
      <c r="F1111" s="557" t="s">
        <v>1104</v>
      </c>
      <c r="G1111" s="556" t="s">
        <v>0</v>
      </c>
      <c r="H1111" s="553">
        <v>1</v>
      </c>
      <c r="I1111" s="554">
        <v>4375</v>
      </c>
      <c r="J1111" s="554">
        <v>4375</v>
      </c>
      <c r="K1111" s="556" t="s">
        <v>2480</v>
      </c>
      <c r="L1111" s="556" t="s">
        <v>2529</v>
      </c>
      <c r="M1111" s="557" t="s">
        <v>1104</v>
      </c>
      <c r="O1111" s="545" t="str">
        <f t="shared" si="92"/>
        <v>B1/27/05-E</v>
      </c>
    </row>
    <row r="1113" spans="1:18" ht="14.5">
      <c r="A1113" s="551">
        <v>3</v>
      </c>
      <c r="B1113" s="555" t="s">
        <v>2524</v>
      </c>
      <c r="C1113" s="555" t="s">
        <v>36</v>
      </c>
      <c r="D1113" s="555" t="s">
        <v>36</v>
      </c>
      <c r="E1113" s="555" t="s">
        <v>36</v>
      </c>
      <c r="F1113" s="551" t="s">
        <v>1190</v>
      </c>
      <c r="G1113" s="555" t="s">
        <v>36</v>
      </c>
      <c r="H1113" s="551"/>
      <c r="I1113" s="551"/>
      <c r="J1113" s="552">
        <v>31250</v>
      </c>
      <c r="K1113" s="555"/>
      <c r="L1113" s="555"/>
      <c r="M1113" s="551"/>
      <c r="N1113" s="551"/>
      <c r="O1113" s="551"/>
    </row>
    <row r="1114" spans="1:18" ht="25">
      <c r="B1114" s="556" t="s">
        <v>2524</v>
      </c>
      <c r="C1114" s="556" t="s">
        <v>2034</v>
      </c>
      <c r="D1114" s="556" t="s">
        <v>2515</v>
      </c>
      <c r="E1114" s="556" t="s">
        <v>11</v>
      </c>
      <c r="F1114" s="557" t="s">
        <v>2530</v>
      </c>
      <c r="G1114" s="556" t="s">
        <v>289</v>
      </c>
      <c r="H1114" s="553">
        <v>1</v>
      </c>
      <c r="I1114" s="554">
        <v>17500</v>
      </c>
      <c r="J1114" s="554">
        <v>17500</v>
      </c>
      <c r="K1114" s="556" t="s">
        <v>2480</v>
      </c>
      <c r="L1114" s="556" t="s">
        <v>2531</v>
      </c>
      <c r="M1114" s="557" t="s">
        <v>2530</v>
      </c>
      <c r="O1114" s="545" t="str">
        <f t="shared" ref="O1114:O1116" si="93">+_xlfn.CONCAT(B1114,"-",E1114)</f>
        <v>B1/27/05-F</v>
      </c>
    </row>
    <row r="1115" spans="1:18" ht="14.5">
      <c r="B1115" s="556" t="s">
        <v>2524</v>
      </c>
      <c r="C1115" s="556" t="s">
        <v>2034</v>
      </c>
      <c r="D1115" s="556" t="s">
        <v>2515</v>
      </c>
      <c r="E1115" s="556" t="s">
        <v>27</v>
      </c>
      <c r="F1115" s="557" t="s">
        <v>1103</v>
      </c>
      <c r="G1115" s="556" t="s">
        <v>0</v>
      </c>
      <c r="H1115" s="553">
        <v>1</v>
      </c>
      <c r="I1115" s="554">
        <v>9375</v>
      </c>
      <c r="J1115" s="554">
        <v>9375</v>
      </c>
      <c r="K1115" s="556" t="s">
        <v>2480</v>
      </c>
      <c r="L1115" s="556" t="s">
        <v>2532</v>
      </c>
      <c r="M1115" s="557" t="s">
        <v>1103</v>
      </c>
      <c r="O1115" s="545" t="str">
        <f t="shared" si="93"/>
        <v>B1/27/05-G</v>
      </c>
      <c r="P1115" s="546"/>
      <c r="Q1115" s="546"/>
      <c r="R1115" s="546"/>
    </row>
    <row r="1116" spans="1:18" ht="14.5">
      <c r="B1116" s="556" t="s">
        <v>2524</v>
      </c>
      <c r="C1116" s="556" t="s">
        <v>2034</v>
      </c>
      <c r="D1116" s="556" t="s">
        <v>2515</v>
      </c>
      <c r="E1116" s="556" t="s">
        <v>28</v>
      </c>
      <c r="F1116" s="557" t="s">
        <v>1104</v>
      </c>
      <c r="G1116" s="556" t="s">
        <v>0</v>
      </c>
      <c r="H1116" s="553">
        <v>1</v>
      </c>
      <c r="I1116" s="554">
        <v>4375</v>
      </c>
      <c r="J1116" s="554">
        <v>4375</v>
      </c>
      <c r="K1116" s="556" t="s">
        <v>2480</v>
      </c>
      <c r="L1116" s="556" t="s">
        <v>2533</v>
      </c>
      <c r="M1116" s="557" t="s">
        <v>1104</v>
      </c>
      <c r="O1116" s="545" t="str">
        <f t="shared" si="93"/>
        <v>B1/27/05-H</v>
      </c>
      <c r="P1116" s="546"/>
      <c r="Q1116" s="546"/>
      <c r="R1116" s="546"/>
    </row>
    <row r="1117" spans="1:18" ht="14.5">
      <c r="P1117" s="546"/>
      <c r="Q1117" s="546"/>
      <c r="R1117" s="546"/>
    </row>
    <row r="1118" spans="1:18" ht="29">
      <c r="A1118" s="551">
        <v>3</v>
      </c>
      <c r="B1118" s="555" t="s">
        <v>2524</v>
      </c>
      <c r="C1118" s="555" t="s">
        <v>36</v>
      </c>
      <c r="D1118" s="555" t="s">
        <v>36</v>
      </c>
      <c r="E1118" s="555" t="s">
        <v>36</v>
      </c>
      <c r="F1118" s="551" t="s">
        <v>1192</v>
      </c>
      <c r="G1118" s="555" t="s">
        <v>36</v>
      </c>
      <c r="H1118" s="551"/>
      <c r="I1118" s="551"/>
      <c r="J1118" s="552">
        <v>367009.96</v>
      </c>
      <c r="K1118" s="555"/>
      <c r="L1118" s="555"/>
      <c r="M1118" s="551"/>
      <c r="N1118" s="551"/>
      <c r="O1118" s="551"/>
    </row>
    <row r="1119" spans="1:18" ht="14.5">
      <c r="A1119" s="551">
        <v>4</v>
      </c>
      <c r="B1119" s="555" t="s">
        <v>2524</v>
      </c>
      <c r="C1119" s="555" t="s">
        <v>36</v>
      </c>
      <c r="D1119" s="555" t="s">
        <v>36</v>
      </c>
      <c r="E1119" s="555" t="s">
        <v>36</v>
      </c>
      <c r="F1119" s="551" t="s">
        <v>1193</v>
      </c>
      <c r="G1119" s="555" t="s">
        <v>36</v>
      </c>
      <c r="H1119" s="551"/>
      <c r="I1119" s="551"/>
      <c r="J1119" s="552">
        <v>353259.96</v>
      </c>
      <c r="K1119" s="555"/>
      <c r="L1119" s="555"/>
      <c r="M1119" s="551"/>
      <c r="N1119" s="551"/>
      <c r="O1119" s="551"/>
    </row>
    <row r="1120" spans="1:18" ht="14.5">
      <c r="A1120" s="551">
        <v>5</v>
      </c>
      <c r="B1120" s="555" t="s">
        <v>2524</v>
      </c>
      <c r="C1120" s="555" t="s">
        <v>36</v>
      </c>
      <c r="D1120" s="555" t="s">
        <v>36</v>
      </c>
      <c r="E1120" s="555" t="s">
        <v>36</v>
      </c>
      <c r="F1120" s="551" t="s">
        <v>1195</v>
      </c>
      <c r="G1120" s="555" t="s">
        <v>36</v>
      </c>
      <c r="H1120" s="551"/>
      <c r="I1120" s="551"/>
      <c r="J1120" s="552">
        <v>353259.96</v>
      </c>
      <c r="K1120" s="555"/>
      <c r="L1120" s="555"/>
      <c r="M1120" s="551"/>
      <c r="N1120" s="551"/>
      <c r="O1120" s="551"/>
    </row>
    <row r="1121" spans="1:18">
      <c r="B1121" s="556" t="s">
        <v>2524</v>
      </c>
      <c r="C1121" s="556" t="s">
        <v>2034</v>
      </c>
      <c r="D1121" s="556" t="s">
        <v>2534</v>
      </c>
      <c r="E1121" s="556" t="s">
        <v>33</v>
      </c>
      <c r="F1121" s="557" t="s">
        <v>1195</v>
      </c>
      <c r="G1121" s="556" t="s">
        <v>289</v>
      </c>
      <c r="H1121" s="553">
        <v>16</v>
      </c>
      <c r="I1121" s="554">
        <v>6898.68</v>
      </c>
      <c r="J1121" s="554">
        <v>110378.88</v>
      </c>
      <c r="K1121" s="556" t="s">
        <v>2480</v>
      </c>
      <c r="L1121" s="556" t="s">
        <v>2535</v>
      </c>
      <c r="M1121" s="557" t="s">
        <v>1195</v>
      </c>
      <c r="O1121" s="545" t="str">
        <f t="shared" ref="O1121:O1123" si="94">+_xlfn.CONCAT(B1121,"-",E1121)</f>
        <v>B1/27/05-J</v>
      </c>
    </row>
    <row r="1122" spans="1:18">
      <c r="B1122" s="556" t="s">
        <v>2524</v>
      </c>
      <c r="C1122" s="556" t="s">
        <v>2034</v>
      </c>
      <c r="D1122" s="556" t="s">
        <v>2534</v>
      </c>
      <c r="E1122" s="556" t="s">
        <v>34</v>
      </c>
      <c r="F1122" s="557" t="s">
        <v>1196</v>
      </c>
      <c r="G1122" s="556" t="s">
        <v>289</v>
      </c>
      <c r="H1122" s="553">
        <v>20</v>
      </c>
      <c r="I1122" s="554">
        <v>9612.15</v>
      </c>
      <c r="J1122" s="554">
        <v>192243</v>
      </c>
      <c r="K1122" s="556" t="s">
        <v>2480</v>
      </c>
      <c r="L1122" s="556" t="s">
        <v>2536</v>
      </c>
      <c r="M1122" s="557" t="s">
        <v>1196</v>
      </c>
      <c r="O1122" s="545" t="str">
        <f t="shared" si="94"/>
        <v>B1/27/05-K</v>
      </c>
    </row>
    <row r="1123" spans="1:18" ht="14.5">
      <c r="B1123" s="556" t="s">
        <v>2524</v>
      </c>
      <c r="C1123" s="556" t="s">
        <v>2034</v>
      </c>
      <c r="D1123" s="556" t="s">
        <v>2534</v>
      </c>
      <c r="E1123" s="556" t="s">
        <v>39</v>
      </c>
      <c r="F1123" s="557" t="s">
        <v>1197</v>
      </c>
      <c r="G1123" s="556" t="s">
        <v>289</v>
      </c>
      <c r="H1123" s="553">
        <v>6</v>
      </c>
      <c r="I1123" s="554">
        <v>8439.68</v>
      </c>
      <c r="J1123" s="554">
        <v>50638.080000000002</v>
      </c>
      <c r="K1123" s="556" t="s">
        <v>2480</v>
      </c>
      <c r="L1123" s="556" t="s">
        <v>2537</v>
      </c>
      <c r="M1123" s="557" t="s">
        <v>1197</v>
      </c>
      <c r="O1123" s="545" t="str">
        <f t="shared" si="94"/>
        <v>B1/27/05-L</v>
      </c>
      <c r="P1123" s="546"/>
      <c r="Q1123" s="546"/>
      <c r="R1123" s="546"/>
    </row>
    <row r="1126" spans="1:18" ht="14.5">
      <c r="A1126" s="551">
        <v>4</v>
      </c>
      <c r="B1126" s="555" t="s">
        <v>2538</v>
      </c>
      <c r="C1126" s="555" t="s">
        <v>36</v>
      </c>
      <c r="D1126" s="555" t="s">
        <v>36</v>
      </c>
      <c r="E1126" s="555" t="s">
        <v>36</v>
      </c>
      <c r="F1126" s="551" t="s">
        <v>1189</v>
      </c>
      <c r="G1126" s="555" t="s">
        <v>36</v>
      </c>
      <c r="H1126" s="551"/>
      <c r="I1126" s="551"/>
      <c r="J1126" s="552">
        <v>13750</v>
      </c>
      <c r="K1126" s="555"/>
      <c r="L1126" s="555"/>
      <c r="M1126" s="551"/>
      <c r="N1126" s="551"/>
      <c r="O1126" s="551"/>
    </row>
    <row r="1127" spans="1:18" ht="14.5">
      <c r="B1127" s="556" t="s">
        <v>2538</v>
      </c>
      <c r="C1127" s="556" t="s">
        <v>2034</v>
      </c>
      <c r="D1127" s="556" t="s">
        <v>2534</v>
      </c>
      <c r="E1127" s="556" t="s">
        <v>5</v>
      </c>
      <c r="F1127" s="557" t="s">
        <v>1103</v>
      </c>
      <c r="G1127" s="556" t="s">
        <v>0</v>
      </c>
      <c r="H1127" s="553">
        <v>1</v>
      </c>
      <c r="I1127" s="554">
        <v>9375</v>
      </c>
      <c r="J1127" s="554">
        <v>9375</v>
      </c>
      <c r="K1127" s="556" t="s">
        <v>2480</v>
      </c>
      <c r="L1127" s="556" t="s">
        <v>2539</v>
      </c>
      <c r="M1127" s="557" t="s">
        <v>1103</v>
      </c>
      <c r="O1127" s="545" t="str">
        <f t="shared" ref="O1127:O1128" si="95">+_xlfn.CONCAT(B1127,"-",E1127)</f>
        <v>B1/27/06-A</v>
      </c>
      <c r="P1127" s="546"/>
      <c r="Q1127" s="546"/>
      <c r="R1127" s="546"/>
    </row>
    <row r="1128" spans="1:18" ht="14.5">
      <c r="B1128" s="556" t="s">
        <v>2538</v>
      </c>
      <c r="C1128" s="556" t="s">
        <v>2034</v>
      </c>
      <c r="D1128" s="556" t="s">
        <v>2534</v>
      </c>
      <c r="E1128" s="556" t="s">
        <v>6</v>
      </c>
      <c r="F1128" s="557" t="s">
        <v>1104</v>
      </c>
      <c r="G1128" s="556" t="s">
        <v>0</v>
      </c>
      <c r="H1128" s="553">
        <v>1</v>
      </c>
      <c r="I1128" s="554">
        <v>4375</v>
      </c>
      <c r="J1128" s="554">
        <v>4375</v>
      </c>
      <c r="K1128" s="556" t="s">
        <v>2480</v>
      </c>
      <c r="L1128" s="556" t="s">
        <v>2540</v>
      </c>
      <c r="M1128" s="557" t="s">
        <v>1104</v>
      </c>
      <c r="O1128" s="545" t="str">
        <f t="shared" si="95"/>
        <v>B1/27/06-B</v>
      </c>
      <c r="P1128" s="546"/>
      <c r="Q1128" s="546"/>
      <c r="R1128" s="546"/>
    </row>
    <row r="1130" spans="1:18" ht="14.5">
      <c r="A1130" s="551">
        <v>3</v>
      </c>
      <c r="B1130" s="555" t="s">
        <v>2538</v>
      </c>
      <c r="C1130" s="555" t="s">
        <v>36</v>
      </c>
      <c r="D1130" s="555" t="s">
        <v>36</v>
      </c>
      <c r="E1130" s="555" t="s">
        <v>36</v>
      </c>
      <c r="F1130" s="551" t="s">
        <v>1229</v>
      </c>
      <c r="G1130" s="555" t="s">
        <v>36</v>
      </c>
      <c r="H1130" s="551"/>
      <c r="I1130" s="551"/>
      <c r="J1130" s="552">
        <v>372150</v>
      </c>
      <c r="K1130" s="555"/>
      <c r="L1130" s="555"/>
      <c r="M1130" s="551"/>
      <c r="N1130" s="551"/>
      <c r="O1130" s="551"/>
    </row>
    <row r="1131" spans="1:18" ht="14.5">
      <c r="A1131" s="551">
        <v>4</v>
      </c>
      <c r="B1131" s="555" t="s">
        <v>2538</v>
      </c>
      <c r="C1131" s="555" t="s">
        <v>36</v>
      </c>
      <c r="D1131" s="555" t="s">
        <v>36</v>
      </c>
      <c r="E1131" s="555" t="s">
        <v>36</v>
      </c>
      <c r="F1131" s="551" t="s">
        <v>1230</v>
      </c>
      <c r="G1131" s="555" t="s">
        <v>36</v>
      </c>
      <c r="H1131" s="551"/>
      <c r="I1131" s="551"/>
      <c r="J1131" s="552">
        <v>31250</v>
      </c>
      <c r="K1131" s="555"/>
      <c r="L1131" s="555"/>
      <c r="M1131" s="551"/>
      <c r="N1131" s="551"/>
      <c r="O1131" s="551"/>
      <c r="P1131" s="546"/>
      <c r="Q1131" s="546"/>
      <c r="R1131" s="546"/>
    </row>
    <row r="1132" spans="1:18" ht="25">
      <c r="B1132" s="556" t="s">
        <v>2538</v>
      </c>
      <c r="C1132" s="556" t="s">
        <v>2034</v>
      </c>
      <c r="D1132" s="556" t="s">
        <v>2541</v>
      </c>
      <c r="E1132" s="556" t="s">
        <v>7</v>
      </c>
      <c r="F1132" s="557" t="s">
        <v>2542</v>
      </c>
      <c r="G1132" s="556" t="s">
        <v>289</v>
      </c>
      <c r="H1132" s="553">
        <v>1</v>
      </c>
      <c r="I1132" s="554">
        <v>31250</v>
      </c>
      <c r="J1132" s="554">
        <v>31250</v>
      </c>
      <c r="K1132" s="556" t="s">
        <v>2480</v>
      </c>
      <c r="L1132" s="556" t="s">
        <v>2543</v>
      </c>
      <c r="M1132" s="557" t="s">
        <v>2542</v>
      </c>
      <c r="O1132" s="545" t="str">
        <f>+_xlfn.CONCAT(B1132,"-",E1132)</f>
        <v>B1/27/06-C</v>
      </c>
    </row>
    <row r="1134" spans="1:18" ht="14.5">
      <c r="A1134" s="551">
        <v>4</v>
      </c>
      <c r="B1134" s="555" t="s">
        <v>2538</v>
      </c>
      <c r="C1134" s="555" t="s">
        <v>36</v>
      </c>
      <c r="D1134" s="555" t="s">
        <v>36</v>
      </c>
      <c r="E1134" s="555" t="s">
        <v>36</v>
      </c>
      <c r="F1134" s="551" t="s">
        <v>1232</v>
      </c>
      <c r="G1134" s="555" t="s">
        <v>36</v>
      </c>
      <c r="H1134" s="551"/>
      <c r="I1134" s="551"/>
      <c r="J1134" s="552">
        <v>327150</v>
      </c>
      <c r="K1134" s="555"/>
      <c r="L1134" s="555"/>
      <c r="M1134" s="551"/>
      <c r="N1134" s="551"/>
      <c r="O1134" s="551"/>
    </row>
    <row r="1135" spans="1:18" ht="25">
      <c r="B1135" s="556" t="s">
        <v>2538</v>
      </c>
      <c r="C1135" s="556" t="s">
        <v>2034</v>
      </c>
      <c r="D1135" s="556" t="s">
        <v>2541</v>
      </c>
      <c r="E1135" s="556" t="s">
        <v>8</v>
      </c>
      <c r="F1135" s="557" t="s">
        <v>1233</v>
      </c>
      <c r="G1135" s="556" t="s">
        <v>0</v>
      </c>
      <c r="H1135" s="553">
        <v>1</v>
      </c>
      <c r="I1135" s="554">
        <v>116700</v>
      </c>
      <c r="J1135" s="554">
        <v>116700</v>
      </c>
      <c r="K1135" s="556" t="s">
        <v>2480</v>
      </c>
      <c r="L1135" s="556" t="s">
        <v>2544</v>
      </c>
      <c r="M1135" s="557" t="s">
        <v>1233</v>
      </c>
      <c r="O1135" s="545" t="str">
        <f t="shared" ref="O1135:O1136" si="96">+_xlfn.CONCAT(B1135,"-",E1135)</f>
        <v>B1/27/06-D</v>
      </c>
      <c r="P1135" s="546"/>
      <c r="Q1135" s="546"/>
      <c r="R1135" s="546"/>
    </row>
    <row r="1136" spans="1:18" ht="25">
      <c r="B1136" s="556" t="s">
        <v>2538</v>
      </c>
      <c r="C1136" s="556" t="s">
        <v>2034</v>
      </c>
      <c r="D1136" s="556" t="s">
        <v>2541</v>
      </c>
      <c r="E1136" s="556" t="s">
        <v>10</v>
      </c>
      <c r="F1136" s="557" t="s">
        <v>1234</v>
      </c>
      <c r="G1136" s="556" t="s">
        <v>0</v>
      </c>
      <c r="H1136" s="553">
        <v>1</v>
      </c>
      <c r="I1136" s="554">
        <v>210450</v>
      </c>
      <c r="J1136" s="554">
        <v>210450</v>
      </c>
      <c r="K1136" s="556" t="s">
        <v>2480</v>
      </c>
      <c r="L1136" s="556" t="s">
        <v>2545</v>
      </c>
      <c r="M1136" s="557" t="s">
        <v>1234</v>
      </c>
      <c r="O1136" s="545" t="str">
        <f t="shared" si="96"/>
        <v>B1/27/06-E</v>
      </c>
    </row>
    <row r="1138" spans="1:18" ht="14.5">
      <c r="A1138" s="551">
        <v>4</v>
      </c>
      <c r="B1138" s="555" t="s">
        <v>2538</v>
      </c>
      <c r="C1138" s="555" t="s">
        <v>36</v>
      </c>
      <c r="D1138" s="555" t="s">
        <v>36</v>
      </c>
      <c r="E1138" s="555" t="s">
        <v>36</v>
      </c>
      <c r="F1138" s="551" t="s">
        <v>1102</v>
      </c>
      <c r="G1138" s="555" t="s">
        <v>36</v>
      </c>
      <c r="H1138" s="551"/>
      <c r="I1138" s="551"/>
      <c r="J1138" s="552">
        <v>13750</v>
      </c>
      <c r="K1138" s="555"/>
      <c r="L1138" s="555"/>
      <c r="M1138" s="551"/>
      <c r="N1138" s="551"/>
      <c r="O1138" s="551"/>
    </row>
    <row r="1139" spans="1:18" ht="14.5">
      <c r="B1139" s="556" t="s">
        <v>2538</v>
      </c>
      <c r="C1139" s="556" t="s">
        <v>2034</v>
      </c>
      <c r="D1139" s="556" t="s">
        <v>2541</v>
      </c>
      <c r="E1139" s="556" t="s">
        <v>11</v>
      </c>
      <c r="F1139" s="557" t="s">
        <v>1103</v>
      </c>
      <c r="G1139" s="556" t="s">
        <v>0</v>
      </c>
      <c r="H1139" s="553">
        <v>1</v>
      </c>
      <c r="I1139" s="554">
        <v>9375</v>
      </c>
      <c r="J1139" s="554">
        <v>9375</v>
      </c>
      <c r="K1139" s="556" t="s">
        <v>2480</v>
      </c>
      <c r="L1139" s="556" t="s">
        <v>2546</v>
      </c>
      <c r="M1139" s="557" t="s">
        <v>1103</v>
      </c>
      <c r="O1139" s="545" t="str">
        <f t="shared" ref="O1139:O1140" si="97">+_xlfn.CONCAT(B1139,"-",E1139)</f>
        <v>B1/27/06-F</v>
      </c>
      <c r="P1139" s="546"/>
      <c r="Q1139" s="546"/>
      <c r="R1139" s="546"/>
    </row>
    <row r="1140" spans="1:18" ht="14.5">
      <c r="B1140" s="556" t="s">
        <v>2538</v>
      </c>
      <c r="C1140" s="556" t="s">
        <v>2034</v>
      </c>
      <c r="D1140" s="556" t="s">
        <v>2541</v>
      </c>
      <c r="E1140" s="556" t="s">
        <v>27</v>
      </c>
      <c r="F1140" s="557" t="s">
        <v>1104</v>
      </c>
      <c r="G1140" s="556" t="s">
        <v>0</v>
      </c>
      <c r="H1140" s="553">
        <v>1</v>
      </c>
      <c r="I1140" s="554">
        <v>4375</v>
      </c>
      <c r="J1140" s="554">
        <v>4375</v>
      </c>
      <c r="K1140" s="556" t="s">
        <v>2480</v>
      </c>
      <c r="L1140" s="556" t="s">
        <v>2547</v>
      </c>
      <c r="M1140" s="557" t="s">
        <v>1104</v>
      </c>
      <c r="O1140" s="545" t="str">
        <f t="shared" si="97"/>
        <v>B1/27/06-G</v>
      </c>
      <c r="P1140" s="546"/>
      <c r="Q1140" s="546"/>
      <c r="R1140" s="546"/>
    </row>
    <row r="1142" spans="1:18" ht="14.5">
      <c r="A1142" s="551">
        <v>3</v>
      </c>
      <c r="B1142" s="555" t="s">
        <v>2538</v>
      </c>
      <c r="C1142" s="555" t="s">
        <v>36</v>
      </c>
      <c r="D1142" s="555" t="s">
        <v>36</v>
      </c>
      <c r="E1142" s="555" t="s">
        <v>36</v>
      </c>
      <c r="F1142" s="551" t="s">
        <v>1235</v>
      </c>
      <c r="G1142" s="555" t="s">
        <v>36</v>
      </c>
      <c r="H1142" s="551"/>
      <c r="I1142" s="551"/>
      <c r="J1142" s="552">
        <v>167867.47</v>
      </c>
      <c r="K1142" s="555"/>
      <c r="L1142" s="555"/>
      <c r="M1142" s="551"/>
      <c r="N1142" s="551"/>
      <c r="O1142" s="551"/>
    </row>
    <row r="1143" spans="1:18" ht="14.5">
      <c r="A1143" s="551">
        <v>4</v>
      </c>
      <c r="B1143" s="555" t="s">
        <v>2538</v>
      </c>
      <c r="C1143" s="555" t="s">
        <v>36</v>
      </c>
      <c r="D1143" s="555" t="s">
        <v>36</v>
      </c>
      <c r="E1143" s="555" t="s">
        <v>36</v>
      </c>
      <c r="F1143" s="551" t="s">
        <v>1236</v>
      </c>
      <c r="G1143" s="555" t="s">
        <v>36</v>
      </c>
      <c r="H1143" s="551"/>
      <c r="I1143" s="551"/>
      <c r="J1143" s="552">
        <v>154117.47</v>
      </c>
      <c r="K1143" s="555"/>
      <c r="L1143" s="555"/>
      <c r="M1143" s="551"/>
      <c r="N1143" s="551"/>
      <c r="O1143" s="551"/>
    </row>
    <row r="1144" spans="1:18" ht="25">
      <c r="B1144" s="556" t="s">
        <v>2538</v>
      </c>
      <c r="C1144" s="556" t="s">
        <v>2034</v>
      </c>
      <c r="D1144" s="556" t="s">
        <v>2548</v>
      </c>
      <c r="E1144" s="556" t="s">
        <v>28</v>
      </c>
      <c r="F1144" s="557" t="s">
        <v>1237</v>
      </c>
      <c r="G1144" s="556" t="s">
        <v>289</v>
      </c>
      <c r="H1144" s="553">
        <v>1</v>
      </c>
      <c r="I1144" s="554">
        <v>5650</v>
      </c>
      <c r="J1144" s="554">
        <v>5650</v>
      </c>
      <c r="K1144" s="556" t="s">
        <v>2480</v>
      </c>
      <c r="L1144" s="556" t="s">
        <v>2549</v>
      </c>
      <c r="M1144" s="557" t="s">
        <v>1237</v>
      </c>
      <c r="O1144" s="545" t="str">
        <f t="shared" ref="O1144:O1147" si="98">+_xlfn.CONCAT(B1144,"-",E1144)</f>
        <v>B1/27/06-H</v>
      </c>
    </row>
    <row r="1145" spans="1:18">
      <c r="B1145" s="556" t="s">
        <v>2538</v>
      </c>
      <c r="C1145" s="556" t="s">
        <v>2034</v>
      </c>
      <c r="D1145" s="556" t="s">
        <v>2548</v>
      </c>
      <c r="E1145" s="556" t="s">
        <v>33</v>
      </c>
      <c r="F1145" s="557" t="s">
        <v>1238</v>
      </c>
      <c r="G1145" s="556" t="s">
        <v>289</v>
      </c>
      <c r="H1145" s="553">
        <v>14</v>
      </c>
      <c r="I1145" s="554">
        <v>4239.6000000000004</v>
      </c>
      <c r="J1145" s="554">
        <v>59354.400000000001</v>
      </c>
      <c r="K1145" s="556" t="s">
        <v>2480</v>
      </c>
      <c r="L1145" s="556" t="s">
        <v>2550</v>
      </c>
      <c r="M1145" s="557" t="s">
        <v>1238</v>
      </c>
      <c r="O1145" s="545" t="str">
        <f t="shared" si="98"/>
        <v>B1/27/06-J</v>
      </c>
    </row>
    <row r="1146" spans="1:18">
      <c r="B1146" s="556" t="s">
        <v>2538</v>
      </c>
      <c r="C1146" s="556" t="s">
        <v>2034</v>
      </c>
      <c r="D1146" s="556" t="s">
        <v>2548</v>
      </c>
      <c r="E1146" s="556" t="s">
        <v>34</v>
      </c>
      <c r="F1146" s="557" t="s">
        <v>2551</v>
      </c>
      <c r="G1146" s="556" t="s">
        <v>289</v>
      </c>
      <c r="H1146" s="553">
        <v>1</v>
      </c>
      <c r="I1146" s="554">
        <v>28897.14</v>
      </c>
      <c r="J1146" s="554">
        <v>28897.14</v>
      </c>
      <c r="K1146" s="556" t="s">
        <v>2480</v>
      </c>
      <c r="L1146" s="556" t="s">
        <v>2552</v>
      </c>
      <c r="M1146" s="557" t="s">
        <v>2551</v>
      </c>
      <c r="O1146" s="545" t="str">
        <f t="shared" si="98"/>
        <v>B1/27/06-K</v>
      </c>
    </row>
    <row r="1147" spans="1:18" ht="14.5">
      <c r="B1147" s="556" t="s">
        <v>2538</v>
      </c>
      <c r="C1147" s="556" t="s">
        <v>2034</v>
      </c>
      <c r="D1147" s="556" t="s">
        <v>2548</v>
      </c>
      <c r="E1147" s="556" t="s">
        <v>39</v>
      </c>
      <c r="F1147" s="557" t="s">
        <v>1240</v>
      </c>
      <c r="G1147" s="556" t="s">
        <v>0</v>
      </c>
      <c r="H1147" s="553">
        <v>1</v>
      </c>
      <c r="I1147" s="554">
        <v>60215.93</v>
      </c>
      <c r="J1147" s="554">
        <v>60215.93</v>
      </c>
      <c r="K1147" s="556" t="s">
        <v>2480</v>
      </c>
      <c r="L1147" s="556" t="s">
        <v>2553</v>
      </c>
      <c r="M1147" s="557" t="s">
        <v>1240</v>
      </c>
      <c r="O1147" s="545" t="str">
        <f t="shared" si="98"/>
        <v>B1/27/06-L</v>
      </c>
      <c r="P1147" s="546"/>
      <c r="Q1147" s="546"/>
      <c r="R1147" s="546"/>
    </row>
    <row r="1150" spans="1:18" ht="14.5">
      <c r="A1150" s="551">
        <v>4</v>
      </c>
      <c r="B1150" s="555" t="s">
        <v>2554</v>
      </c>
      <c r="C1150" s="555" t="s">
        <v>36</v>
      </c>
      <c r="D1150" s="555" t="s">
        <v>36</v>
      </c>
      <c r="E1150" s="555" t="s">
        <v>36</v>
      </c>
      <c r="F1150" s="551" t="s">
        <v>1241</v>
      </c>
      <c r="G1150" s="555" t="s">
        <v>36</v>
      </c>
      <c r="H1150" s="551"/>
      <c r="I1150" s="551"/>
      <c r="J1150" s="552">
        <v>13750</v>
      </c>
      <c r="K1150" s="555"/>
      <c r="L1150" s="555"/>
      <c r="M1150" s="551"/>
      <c r="N1150" s="551"/>
      <c r="O1150" s="551"/>
    </row>
    <row r="1151" spans="1:18" ht="14.5">
      <c r="B1151" s="556" t="s">
        <v>2554</v>
      </c>
      <c r="C1151" s="556" t="s">
        <v>2034</v>
      </c>
      <c r="D1151" s="556" t="s">
        <v>2548</v>
      </c>
      <c r="E1151" s="556" t="s">
        <v>5</v>
      </c>
      <c r="F1151" s="557" t="s">
        <v>1103</v>
      </c>
      <c r="G1151" s="556" t="s">
        <v>0</v>
      </c>
      <c r="H1151" s="553">
        <v>1</v>
      </c>
      <c r="I1151" s="554">
        <v>9375</v>
      </c>
      <c r="J1151" s="554">
        <v>9375</v>
      </c>
      <c r="K1151" s="556" t="s">
        <v>2480</v>
      </c>
      <c r="L1151" s="556" t="s">
        <v>2555</v>
      </c>
      <c r="M1151" s="557" t="s">
        <v>1103</v>
      </c>
      <c r="O1151" s="545" t="str">
        <f t="shared" ref="O1151:O1152" si="99">+_xlfn.CONCAT(B1151,"-",E1151)</f>
        <v>B1/27/07-A</v>
      </c>
      <c r="P1151" s="546"/>
      <c r="Q1151" s="546"/>
      <c r="R1151" s="546"/>
    </row>
    <row r="1152" spans="1:18" ht="14.5">
      <c r="B1152" s="556" t="s">
        <v>2554</v>
      </c>
      <c r="C1152" s="556" t="s">
        <v>2034</v>
      </c>
      <c r="D1152" s="556" t="s">
        <v>2548</v>
      </c>
      <c r="E1152" s="556" t="s">
        <v>6</v>
      </c>
      <c r="F1152" s="557" t="s">
        <v>1104</v>
      </c>
      <c r="G1152" s="556" t="s">
        <v>0</v>
      </c>
      <c r="H1152" s="553">
        <v>1</v>
      </c>
      <c r="I1152" s="554">
        <v>4375</v>
      </c>
      <c r="J1152" s="554">
        <v>4375</v>
      </c>
      <c r="K1152" s="556" t="s">
        <v>2480</v>
      </c>
      <c r="L1152" s="556" t="s">
        <v>2556</v>
      </c>
      <c r="M1152" s="557" t="s">
        <v>1104</v>
      </c>
      <c r="O1152" s="545" t="str">
        <f t="shared" si="99"/>
        <v>B1/27/07-B</v>
      </c>
      <c r="P1152" s="546"/>
      <c r="Q1152" s="546"/>
      <c r="R1152" s="546"/>
    </row>
    <row r="1154" spans="1:18" ht="29">
      <c r="A1154" s="551">
        <v>3</v>
      </c>
      <c r="B1154" s="555" t="s">
        <v>2554</v>
      </c>
      <c r="C1154" s="555" t="s">
        <v>36</v>
      </c>
      <c r="D1154" s="555" t="s">
        <v>36</v>
      </c>
      <c r="E1154" s="555" t="s">
        <v>36</v>
      </c>
      <c r="F1154" s="551" t="s">
        <v>1242</v>
      </c>
      <c r="G1154" s="555" t="s">
        <v>36</v>
      </c>
      <c r="H1154" s="551"/>
      <c r="I1154" s="551"/>
      <c r="J1154" s="552">
        <v>39968.76</v>
      </c>
      <c r="K1154" s="555"/>
      <c r="L1154" s="555"/>
      <c r="M1154" s="551"/>
      <c r="N1154" s="551"/>
      <c r="O1154" s="551"/>
    </row>
    <row r="1155" spans="1:18" ht="14.5">
      <c r="A1155" s="551">
        <v>4</v>
      </c>
      <c r="B1155" s="555" t="s">
        <v>2554</v>
      </c>
      <c r="C1155" s="555" t="s">
        <v>36</v>
      </c>
      <c r="D1155" s="555" t="s">
        <v>36</v>
      </c>
      <c r="E1155" s="555" t="s">
        <v>36</v>
      </c>
      <c r="F1155" s="551" t="s">
        <v>1236</v>
      </c>
      <c r="G1155" s="555" t="s">
        <v>36</v>
      </c>
      <c r="H1155" s="551"/>
      <c r="I1155" s="551"/>
      <c r="J1155" s="552">
        <v>24337.51</v>
      </c>
      <c r="K1155" s="555"/>
      <c r="L1155" s="555"/>
      <c r="M1155" s="551"/>
      <c r="N1155" s="551"/>
      <c r="O1155" s="551"/>
    </row>
    <row r="1156" spans="1:18">
      <c r="B1156" s="556" t="s">
        <v>2554</v>
      </c>
      <c r="C1156" s="556" t="s">
        <v>2034</v>
      </c>
      <c r="D1156" s="556" t="s">
        <v>2548</v>
      </c>
      <c r="E1156" s="556" t="s">
        <v>7</v>
      </c>
      <c r="F1156" s="557" t="s">
        <v>1243</v>
      </c>
      <c r="G1156" s="556" t="s">
        <v>289</v>
      </c>
      <c r="H1156" s="553">
        <v>1</v>
      </c>
      <c r="I1156" s="554">
        <v>1381.25</v>
      </c>
      <c r="J1156" s="554">
        <v>1381.25</v>
      </c>
      <c r="K1156" s="556" t="s">
        <v>2480</v>
      </c>
      <c r="L1156" s="556" t="s">
        <v>2557</v>
      </c>
      <c r="M1156" s="557" t="s">
        <v>1243</v>
      </c>
      <c r="O1156" s="545" t="str">
        <f t="shared" ref="O1156:O1160" si="100">+_xlfn.CONCAT(B1156,"-",E1156)</f>
        <v>B1/27/07-C</v>
      </c>
    </row>
    <row r="1157" spans="1:18">
      <c r="B1157" s="556" t="s">
        <v>2554</v>
      </c>
      <c r="C1157" s="556" t="s">
        <v>2034</v>
      </c>
      <c r="D1157" s="556" t="s">
        <v>2548</v>
      </c>
      <c r="E1157" s="556" t="s">
        <v>8</v>
      </c>
      <c r="F1157" s="557" t="s">
        <v>1244</v>
      </c>
      <c r="G1157" s="556" t="s">
        <v>289</v>
      </c>
      <c r="H1157" s="553">
        <v>1</v>
      </c>
      <c r="I1157" s="554">
        <v>1540.63</v>
      </c>
      <c r="J1157" s="554">
        <v>1540.63</v>
      </c>
      <c r="K1157" s="556" t="s">
        <v>2480</v>
      </c>
      <c r="L1157" s="556" t="s">
        <v>2558</v>
      </c>
      <c r="M1157" s="557" t="s">
        <v>1244</v>
      </c>
      <c r="O1157" s="545" t="str">
        <f t="shared" si="100"/>
        <v>B1/27/07-D</v>
      </c>
    </row>
    <row r="1158" spans="1:18">
      <c r="B1158" s="556" t="s">
        <v>2554</v>
      </c>
      <c r="C1158" s="556" t="s">
        <v>2034</v>
      </c>
      <c r="D1158" s="556" t="s">
        <v>2548</v>
      </c>
      <c r="E1158" s="556" t="s">
        <v>10</v>
      </c>
      <c r="F1158" s="557" t="s">
        <v>1245</v>
      </c>
      <c r="G1158" s="556" t="s">
        <v>289</v>
      </c>
      <c r="H1158" s="553">
        <v>1</v>
      </c>
      <c r="I1158" s="554">
        <v>1721.88</v>
      </c>
      <c r="J1158" s="554">
        <v>1721.88</v>
      </c>
      <c r="K1158" s="556" t="s">
        <v>2480</v>
      </c>
      <c r="L1158" s="556" t="s">
        <v>2559</v>
      </c>
      <c r="M1158" s="557" t="s">
        <v>1245</v>
      </c>
      <c r="O1158" s="545" t="str">
        <f t="shared" si="100"/>
        <v>B1/27/07-E</v>
      </c>
    </row>
    <row r="1159" spans="1:18" ht="14.5">
      <c r="B1159" s="556" t="s">
        <v>2554</v>
      </c>
      <c r="C1159" s="556" t="s">
        <v>2034</v>
      </c>
      <c r="D1159" s="556" t="s">
        <v>2548</v>
      </c>
      <c r="E1159" s="556" t="s">
        <v>11</v>
      </c>
      <c r="F1159" s="557" t="s">
        <v>1246</v>
      </c>
      <c r="G1159" s="556" t="s">
        <v>289</v>
      </c>
      <c r="H1159" s="553">
        <v>1</v>
      </c>
      <c r="I1159" s="554">
        <v>2193.75</v>
      </c>
      <c r="J1159" s="554">
        <v>2193.75</v>
      </c>
      <c r="K1159" s="556" t="s">
        <v>2480</v>
      </c>
      <c r="L1159" s="556" t="s">
        <v>2560</v>
      </c>
      <c r="M1159" s="557" t="s">
        <v>1246</v>
      </c>
      <c r="O1159" s="545" t="str">
        <f t="shared" si="100"/>
        <v>B1/27/07-F</v>
      </c>
      <c r="P1159" s="546"/>
      <c r="Q1159" s="546"/>
      <c r="R1159" s="546"/>
    </row>
    <row r="1160" spans="1:18">
      <c r="B1160" s="556" t="s">
        <v>2554</v>
      </c>
      <c r="C1160" s="556" t="s">
        <v>2034</v>
      </c>
      <c r="D1160" s="556" t="s">
        <v>2548</v>
      </c>
      <c r="E1160" s="556" t="s">
        <v>27</v>
      </c>
      <c r="F1160" s="557" t="s">
        <v>1247</v>
      </c>
      <c r="G1160" s="556" t="s">
        <v>289</v>
      </c>
      <c r="H1160" s="553">
        <v>1</v>
      </c>
      <c r="I1160" s="554">
        <v>17500</v>
      </c>
      <c r="J1160" s="554">
        <v>17500</v>
      </c>
      <c r="K1160" s="556" t="s">
        <v>2480</v>
      </c>
      <c r="L1160" s="556" t="s">
        <v>2561</v>
      </c>
      <c r="M1160" s="557" t="s">
        <v>1247</v>
      </c>
      <c r="O1160" s="545" t="str">
        <f t="shared" si="100"/>
        <v>B1/27/07-G</v>
      </c>
    </row>
    <row r="1162" spans="1:18" ht="14.5">
      <c r="A1162" s="551">
        <v>4</v>
      </c>
      <c r="B1162" s="555" t="s">
        <v>2554</v>
      </c>
      <c r="C1162" s="555" t="s">
        <v>36</v>
      </c>
      <c r="D1162" s="555" t="s">
        <v>36</v>
      </c>
      <c r="E1162" s="555" t="s">
        <v>36</v>
      </c>
      <c r="F1162" s="551" t="s">
        <v>1248</v>
      </c>
      <c r="G1162" s="555" t="s">
        <v>36</v>
      </c>
      <c r="H1162" s="551"/>
      <c r="I1162" s="551"/>
      <c r="J1162" s="552">
        <v>1881.25</v>
      </c>
      <c r="K1162" s="555"/>
      <c r="L1162" s="555"/>
      <c r="M1162" s="551"/>
      <c r="N1162" s="551"/>
      <c r="O1162" s="551"/>
      <c r="P1162" s="546"/>
      <c r="Q1162" s="546"/>
      <c r="R1162" s="546"/>
    </row>
    <row r="1163" spans="1:18">
      <c r="B1163" s="556" t="s">
        <v>2554</v>
      </c>
      <c r="C1163" s="556" t="s">
        <v>2034</v>
      </c>
      <c r="D1163" s="556" t="s">
        <v>2548</v>
      </c>
      <c r="E1163" s="556" t="s">
        <v>28</v>
      </c>
      <c r="F1163" s="557" t="s">
        <v>1249</v>
      </c>
      <c r="G1163" s="556" t="s">
        <v>289</v>
      </c>
      <c r="H1163" s="553">
        <v>1</v>
      </c>
      <c r="I1163" s="554">
        <v>1881.25</v>
      </c>
      <c r="J1163" s="554">
        <v>1881.25</v>
      </c>
      <c r="K1163" s="556" t="s">
        <v>2480</v>
      </c>
      <c r="L1163" s="556" t="s">
        <v>2562</v>
      </c>
      <c r="M1163" s="557" t="s">
        <v>1249</v>
      </c>
      <c r="O1163" s="545" t="str">
        <f>+_xlfn.CONCAT(B1163,"-",E1163)</f>
        <v>B1/27/07-H</v>
      </c>
    </row>
    <row r="1165" spans="1:18" ht="14.5">
      <c r="A1165" s="551">
        <v>4</v>
      </c>
      <c r="B1165" s="555" t="s">
        <v>2554</v>
      </c>
      <c r="C1165" s="555" t="s">
        <v>36</v>
      </c>
      <c r="D1165" s="555" t="s">
        <v>36</v>
      </c>
      <c r="E1165" s="555" t="s">
        <v>36</v>
      </c>
      <c r="F1165" s="551" t="s">
        <v>1241</v>
      </c>
      <c r="G1165" s="555" t="s">
        <v>36</v>
      </c>
      <c r="H1165" s="551"/>
      <c r="I1165" s="551"/>
      <c r="J1165" s="552">
        <v>13750</v>
      </c>
      <c r="K1165" s="555"/>
      <c r="L1165" s="555"/>
      <c r="M1165" s="551"/>
      <c r="N1165" s="551"/>
      <c r="O1165" s="551"/>
    </row>
    <row r="1166" spans="1:18" ht="14.5">
      <c r="B1166" s="556" t="s">
        <v>2554</v>
      </c>
      <c r="C1166" s="556" t="s">
        <v>2034</v>
      </c>
      <c r="D1166" s="556" t="s">
        <v>2548</v>
      </c>
      <c r="E1166" s="556" t="s">
        <v>33</v>
      </c>
      <c r="F1166" s="557" t="s">
        <v>1103</v>
      </c>
      <c r="G1166" s="556" t="s">
        <v>0</v>
      </c>
      <c r="H1166" s="553">
        <v>1</v>
      </c>
      <c r="I1166" s="554">
        <v>9375</v>
      </c>
      <c r="J1166" s="554">
        <v>9375</v>
      </c>
      <c r="K1166" s="556" t="s">
        <v>2480</v>
      </c>
      <c r="L1166" s="556" t="s">
        <v>2563</v>
      </c>
      <c r="M1166" s="557" t="s">
        <v>1103</v>
      </c>
      <c r="O1166" s="545" t="str">
        <f t="shared" ref="O1166:O1167" si="101">+_xlfn.CONCAT(B1166,"-",E1166)</f>
        <v>B1/27/07-J</v>
      </c>
      <c r="P1166" s="546"/>
      <c r="Q1166" s="546"/>
      <c r="R1166" s="546"/>
    </row>
    <row r="1167" spans="1:18" ht="14.5">
      <c r="B1167" s="556" t="s">
        <v>2554</v>
      </c>
      <c r="C1167" s="556" t="s">
        <v>2034</v>
      </c>
      <c r="D1167" s="556" t="s">
        <v>2548</v>
      </c>
      <c r="E1167" s="556" t="s">
        <v>34</v>
      </c>
      <c r="F1167" s="557" t="s">
        <v>1104</v>
      </c>
      <c r="G1167" s="556" t="s">
        <v>0</v>
      </c>
      <c r="H1167" s="553">
        <v>1</v>
      </c>
      <c r="I1167" s="554">
        <v>4375</v>
      </c>
      <c r="J1167" s="554">
        <v>4375</v>
      </c>
      <c r="K1167" s="556" t="s">
        <v>2480</v>
      </c>
      <c r="L1167" s="556" t="s">
        <v>2564</v>
      </c>
      <c r="M1167" s="557" t="s">
        <v>1104</v>
      </c>
      <c r="O1167" s="545" t="str">
        <f t="shared" si="101"/>
        <v>B1/27/07-K</v>
      </c>
      <c r="P1167" s="546"/>
      <c r="Q1167" s="546"/>
      <c r="R1167" s="546"/>
    </row>
    <row r="1169" spans="1:18" ht="14.5">
      <c r="A1169" s="551">
        <v>3</v>
      </c>
      <c r="B1169" s="555" t="s">
        <v>2554</v>
      </c>
      <c r="C1169" s="555" t="s">
        <v>36</v>
      </c>
      <c r="D1169" s="555" t="s">
        <v>36</v>
      </c>
      <c r="E1169" s="555" t="s">
        <v>36</v>
      </c>
      <c r="F1169" s="551" t="s">
        <v>2565</v>
      </c>
      <c r="G1169" s="555" t="s">
        <v>36</v>
      </c>
      <c r="H1169" s="551"/>
      <c r="I1169" s="551"/>
      <c r="J1169" s="552">
        <v>111440.64</v>
      </c>
      <c r="K1169" s="555"/>
      <c r="L1169" s="555"/>
      <c r="M1169" s="551"/>
      <c r="N1169" s="551"/>
      <c r="O1169" s="551"/>
    </row>
    <row r="1170" spans="1:18" ht="14.5">
      <c r="A1170" s="551">
        <v>4</v>
      </c>
      <c r="B1170" s="555" t="s">
        <v>2554</v>
      </c>
      <c r="C1170" s="555" t="s">
        <v>36</v>
      </c>
      <c r="D1170" s="555" t="s">
        <v>36</v>
      </c>
      <c r="E1170" s="555" t="s">
        <v>36</v>
      </c>
      <c r="F1170" s="551" t="s">
        <v>1236</v>
      </c>
      <c r="G1170" s="555" t="s">
        <v>36</v>
      </c>
      <c r="H1170" s="551"/>
      <c r="I1170" s="551"/>
      <c r="J1170" s="552">
        <v>97690.64</v>
      </c>
      <c r="K1170" s="555"/>
      <c r="L1170" s="555"/>
      <c r="M1170" s="551"/>
      <c r="N1170" s="551"/>
      <c r="O1170" s="551"/>
    </row>
    <row r="1171" spans="1:18">
      <c r="B1171" s="556" t="s">
        <v>2554</v>
      </c>
      <c r="C1171" s="556" t="s">
        <v>2034</v>
      </c>
      <c r="D1171" s="556" t="s">
        <v>2548</v>
      </c>
      <c r="E1171" s="556" t="s">
        <v>39</v>
      </c>
      <c r="F1171" s="557" t="s">
        <v>1251</v>
      </c>
      <c r="G1171" s="556" t="s">
        <v>289</v>
      </c>
      <c r="H1171" s="553">
        <v>1</v>
      </c>
      <c r="I1171" s="554">
        <v>51107.09</v>
      </c>
      <c r="J1171" s="554">
        <v>51107.09</v>
      </c>
      <c r="K1171" s="556" t="s">
        <v>2480</v>
      </c>
      <c r="L1171" s="556" t="s">
        <v>2566</v>
      </c>
      <c r="M1171" s="557" t="s">
        <v>1251</v>
      </c>
      <c r="O1171" s="545" t="str">
        <f t="shared" ref="O1171:O1173" si="102">+_xlfn.CONCAT(B1171,"-",E1171)</f>
        <v>B1/27/07-L</v>
      </c>
    </row>
    <row r="1172" spans="1:18">
      <c r="B1172" s="556" t="s">
        <v>2554</v>
      </c>
      <c r="C1172" s="556" t="s">
        <v>2034</v>
      </c>
      <c r="D1172" s="556" t="s">
        <v>2548</v>
      </c>
      <c r="E1172" s="556" t="s">
        <v>38</v>
      </c>
      <c r="F1172" s="557" t="s">
        <v>1252</v>
      </c>
      <c r="G1172" s="556" t="s">
        <v>289</v>
      </c>
      <c r="H1172" s="553">
        <v>4</v>
      </c>
      <c r="I1172" s="554">
        <v>9316.7099999999991</v>
      </c>
      <c r="J1172" s="554">
        <v>37266.839999999997</v>
      </c>
      <c r="K1172" s="556" t="s">
        <v>2480</v>
      </c>
      <c r="L1172" s="556" t="s">
        <v>2567</v>
      </c>
      <c r="M1172" s="557" t="s">
        <v>1252</v>
      </c>
      <c r="O1172" s="545" t="str">
        <f t="shared" si="102"/>
        <v>B1/27/07-M</v>
      </c>
    </row>
    <row r="1173" spans="1:18" ht="14.5">
      <c r="B1173" s="556" t="s">
        <v>2554</v>
      </c>
      <c r="C1173" s="556" t="s">
        <v>2034</v>
      </c>
      <c r="D1173" s="556" t="s">
        <v>2548</v>
      </c>
      <c r="E1173" s="556" t="s">
        <v>204</v>
      </c>
      <c r="F1173" s="557" t="s">
        <v>1253</v>
      </c>
      <c r="G1173" s="556" t="s">
        <v>289</v>
      </c>
      <c r="H1173" s="553">
        <v>1</v>
      </c>
      <c r="I1173" s="554">
        <v>9316.7099999999991</v>
      </c>
      <c r="J1173" s="554">
        <v>9316.7099999999991</v>
      </c>
      <c r="K1173" s="556" t="s">
        <v>2480</v>
      </c>
      <c r="L1173" s="556" t="s">
        <v>2568</v>
      </c>
      <c r="M1173" s="557" t="s">
        <v>1253</v>
      </c>
      <c r="O1173" s="545" t="str">
        <f t="shared" si="102"/>
        <v>B1/27/07-N</v>
      </c>
      <c r="P1173" s="546"/>
      <c r="Q1173" s="546"/>
      <c r="R1173" s="546"/>
    </row>
    <row r="1176" spans="1:18" ht="14.5">
      <c r="A1176" s="551">
        <v>4</v>
      </c>
      <c r="B1176" s="555" t="s">
        <v>2569</v>
      </c>
      <c r="C1176" s="555" t="s">
        <v>36</v>
      </c>
      <c r="D1176" s="555" t="s">
        <v>36</v>
      </c>
      <c r="E1176" s="555" t="s">
        <v>36</v>
      </c>
      <c r="F1176" s="551" t="s">
        <v>1241</v>
      </c>
      <c r="G1176" s="555" t="s">
        <v>36</v>
      </c>
      <c r="H1176" s="551"/>
      <c r="I1176" s="551"/>
      <c r="J1176" s="552">
        <v>13750</v>
      </c>
      <c r="K1176" s="555"/>
      <c r="L1176" s="555"/>
      <c r="M1176" s="551"/>
      <c r="N1176" s="551"/>
      <c r="O1176" s="551"/>
    </row>
    <row r="1177" spans="1:18" ht="14.5">
      <c r="B1177" s="556" t="s">
        <v>2569</v>
      </c>
      <c r="C1177" s="556" t="s">
        <v>2034</v>
      </c>
      <c r="D1177" s="556" t="s">
        <v>2548</v>
      </c>
      <c r="E1177" s="556" t="s">
        <v>5</v>
      </c>
      <c r="F1177" s="557" t="s">
        <v>1103</v>
      </c>
      <c r="G1177" s="556" t="s">
        <v>0</v>
      </c>
      <c r="H1177" s="553">
        <v>1</v>
      </c>
      <c r="I1177" s="554">
        <v>9375</v>
      </c>
      <c r="J1177" s="554">
        <v>9375</v>
      </c>
      <c r="K1177" s="556" t="s">
        <v>2480</v>
      </c>
      <c r="L1177" s="556" t="s">
        <v>2570</v>
      </c>
      <c r="M1177" s="557" t="s">
        <v>1103</v>
      </c>
      <c r="O1177" s="545" t="str">
        <f t="shared" ref="O1177:O1178" si="103">+_xlfn.CONCAT(B1177,"-",E1177)</f>
        <v>B1/27/08-A</v>
      </c>
      <c r="P1177" s="546"/>
      <c r="Q1177" s="546"/>
      <c r="R1177" s="546"/>
    </row>
    <row r="1178" spans="1:18" ht="14.5">
      <c r="B1178" s="556" t="s">
        <v>2569</v>
      </c>
      <c r="C1178" s="556" t="s">
        <v>2034</v>
      </c>
      <c r="D1178" s="556" t="s">
        <v>2548</v>
      </c>
      <c r="E1178" s="556" t="s">
        <v>6</v>
      </c>
      <c r="F1178" s="557" t="s">
        <v>1104</v>
      </c>
      <c r="G1178" s="556" t="s">
        <v>0</v>
      </c>
      <c r="H1178" s="553">
        <v>1</v>
      </c>
      <c r="I1178" s="554">
        <v>4375</v>
      </c>
      <c r="J1178" s="554">
        <v>4375</v>
      </c>
      <c r="K1178" s="556" t="s">
        <v>2480</v>
      </c>
      <c r="L1178" s="556" t="s">
        <v>2571</v>
      </c>
      <c r="M1178" s="557" t="s">
        <v>1104</v>
      </c>
      <c r="O1178" s="545" t="str">
        <f t="shared" si="103"/>
        <v>B1/27/08-B</v>
      </c>
      <c r="P1178" s="546"/>
      <c r="Q1178" s="546"/>
      <c r="R1178" s="546"/>
    </row>
    <row r="1180" spans="1:18" ht="14.5">
      <c r="A1180" s="551" t="s">
        <v>1774</v>
      </c>
      <c r="B1180" s="555" t="s">
        <v>2569</v>
      </c>
      <c r="C1180" s="555" t="s">
        <v>36</v>
      </c>
      <c r="D1180" s="555" t="s">
        <v>36</v>
      </c>
      <c r="E1180" s="555" t="s">
        <v>36</v>
      </c>
      <c r="F1180" s="551" t="s">
        <v>37</v>
      </c>
      <c r="G1180" s="555"/>
      <c r="H1180" s="551"/>
      <c r="I1180" s="551"/>
      <c r="J1180" s="551"/>
      <c r="K1180" s="555"/>
      <c r="L1180" s="555"/>
      <c r="M1180" s="551"/>
      <c r="N1180" s="551"/>
      <c r="O1180" s="551"/>
    </row>
    <row r="1181" spans="1:18" ht="14.5">
      <c r="A1181" s="551" t="s">
        <v>1774</v>
      </c>
      <c r="B1181" s="555" t="s">
        <v>2569</v>
      </c>
      <c r="C1181" s="555" t="s">
        <v>36</v>
      </c>
      <c r="D1181" s="555" t="s">
        <v>36</v>
      </c>
      <c r="E1181" s="555" t="s">
        <v>36</v>
      </c>
      <c r="F1181" s="551" t="s">
        <v>9</v>
      </c>
      <c r="G1181" s="555"/>
      <c r="H1181" s="551"/>
      <c r="I1181" s="551"/>
      <c r="J1181" s="551"/>
      <c r="K1181" s="555"/>
      <c r="L1181" s="555"/>
      <c r="M1181" s="551"/>
      <c r="N1181" s="551"/>
      <c r="O1181" s="551"/>
      <c r="P1181" s="546"/>
      <c r="Q1181" s="546"/>
      <c r="R1181" s="546"/>
    </row>
    <row r="1182" spans="1:18" ht="14.5">
      <c r="P1182" s="546"/>
      <c r="Q1182" s="546"/>
      <c r="R1182" s="546"/>
    </row>
    <row r="1183" spans="1:18" ht="14.5">
      <c r="P1183" s="546"/>
      <c r="Q1183" s="546"/>
      <c r="R1183" s="546"/>
    </row>
    <row r="1184" spans="1:18" ht="14.5">
      <c r="A1184" s="551">
        <v>2</v>
      </c>
      <c r="B1184" s="555" t="s">
        <v>2572</v>
      </c>
      <c r="C1184" s="555" t="s">
        <v>36</v>
      </c>
      <c r="D1184" s="555" t="s">
        <v>36</v>
      </c>
      <c r="E1184" s="555" t="s">
        <v>36</v>
      </c>
      <c r="F1184" s="551" t="s">
        <v>40</v>
      </c>
      <c r="G1184" s="555" t="s">
        <v>36</v>
      </c>
      <c r="H1184" s="551"/>
      <c r="I1184" s="551"/>
      <c r="J1184" s="552">
        <v>4472752.09</v>
      </c>
      <c r="K1184" s="555"/>
      <c r="L1184" s="555"/>
      <c r="M1184" s="551"/>
      <c r="N1184" s="551"/>
      <c r="O1184" s="551"/>
    </row>
    <row r="1185" spans="1:18" ht="29">
      <c r="A1185" s="551">
        <v>3</v>
      </c>
      <c r="B1185" s="555" t="s">
        <v>2572</v>
      </c>
      <c r="C1185" s="555" t="s">
        <v>36</v>
      </c>
      <c r="D1185" s="555" t="s">
        <v>36</v>
      </c>
      <c r="E1185" s="555" t="s">
        <v>36</v>
      </c>
      <c r="F1185" s="551" t="s">
        <v>1254</v>
      </c>
      <c r="G1185" s="555" t="s">
        <v>36</v>
      </c>
      <c r="H1185" s="551"/>
      <c r="I1185" s="551"/>
      <c r="J1185" s="552">
        <v>549290.72</v>
      </c>
      <c r="K1185" s="555"/>
      <c r="L1185" s="555"/>
      <c r="M1185" s="551"/>
      <c r="N1185" s="551"/>
      <c r="O1185" s="551"/>
    </row>
    <row r="1186" spans="1:18" ht="29">
      <c r="A1186" s="551">
        <v>4</v>
      </c>
      <c r="B1186" s="555" t="s">
        <v>2572</v>
      </c>
      <c r="C1186" s="555" t="s">
        <v>36</v>
      </c>
      <c r="D1186" s="555" t="s">
        <v>36</v>
      </c>
      <c r="E1186" s="555" t="s">
        <v>36</v>
      </c>
      <c r="F1186" s="551" t="s">
        <v>1255</v>
      </c>
      <c r="G1186" s="555" t="s">
        <v>36</v>
      </c>
      <c r="H1186" s="551"/>
      <c r="I1186" s="551"/>
      <c r="J1186" s="552">
        <v>28518.75</v>
      </c>
      <c r="K1186" s="555"/>
      <c r="L1186" s="555"/>
      <c r="M1186" s="551"/>
      <c r="N1186" s="551"/>
      <c r="O1186" s="551"/>
    </row>
    <row r="1187" spans="1:18" ht="25">
      <c r="B1187" s="556" t="s">
        <v>2572</v>
      </c>
      <c r="C1187" s="556" t="s">
        <v>2034</v>
      </c>
      <c r="D1187" s="556" t="s">
        <v>2573</v>
      </c>
      <c r="E1187" s="556" t="s">
        <v>5</v>
      </c>
      <c r="F1187" s="557" t="s">
        <v>1256</v>
      </c>
      <c r="G1187" s="556" t="s">
        <v>289</v>
      </c>
      <c r="H1187" s="553">
        <v>6</v>
      </c>
      <c r="I1187" s="554">
        <v>2193.75</v>
      </c>
      <c r="J1187" s="554">
        <v>13162.5</v>
      </c>
      <c r="K1187" s="556" t="s">
        <v>2574</v>
      </c>
      <c r="L1187" s="556" t="s">
        <v>2575</v>
      </c>
      <c r="M1187" s="557" t="s">
        <v>1256</v>
      </c>
      <c r="O1187" s="545" t="str">
        <f t="shared" ref="O1187:O1188" si="104">+_xlfn.CONCAT(B1187,"-",E1187)</f>
        <v>B1/28/01-A</v>
      </c>
      <c r="P1187" s="546"/>
      <c r="Q1187" s="546"/>
      <c r="R1187" s="546"/>
    </row>
    <row r="1188" spans="1:18" ht="25">
      <c r="B1188" s="556" t="s">
        <v>2572</v>
      </c>
      <c r="C1188" s="556" t="s">
        <v>2034</v>
      </c>
      <c r="D1188" s="556" t="s">
        <v>2573</v>
      </c>
      <c r="E1188" s="556" t="s">
        <v>6</v>
      </c>
      <c r="F1188" s="557" t="s">
        <v>2576</v>
      </c>
      <c r="G1188" s="556" t="s">
        <v>289</v>
      </c>
      <c r="H1188" s="553">
        <v>7</v>
      </c>
      <c r="I1188" s="554">
        <v>2193.75</v>
      </c>
      <c r="J1188" s="554">
        <v>15356.25</v>
      </c>
      <c r="K1188" s="556" t="s">
        <v>2574</v>
      </c>
      <c r="L1188" s="556" t="s">
        <v>2577</v>
      </c>
      <c r="M1188" s="557" t="s">
        <v>2576</v>
      </c>
      <c r="O1188" s="545" t="str">
        <f t="shared" si="104"/>
        <v>B1/28/01-B</v>
      </c>
    </row>
    <row r="1190" spans="1:18" ht="14.5">
      <c r="A1190" s="551">
        <v>4</v>
      </c>
      <c r="B1190" s="555" t="s">
        <v>2572</v>
      </c>
      <c r="C1190" s="555" t="s">
        <v>36</v>
      </c>
      <c r="D1190" s="555" t="s">
        <v>36</v>
      </c>
      <c r="E1190" s="555" t="s">
        <v>36</v>
      </c>
      <c r="F1190" s="551" t="s">
        <v>1258</v>
      </c>
      <c r="G1190" s="555" t="s">
        <v>36</v>
      </c>
      <c r="H1190" s="551"/>
      <c r="I1190" s="551"/>
      <c r="J1190" s="552">
        <v>10912.5</v>
      </c>
      <c r="K1190" s="555"/>
      <c r="L1190" s="555"/>
      <c r="M1190" s="551"/>
      <c r="N1190" s="551"/>
      <c r="O1190" s="551"/>
      <c r="P1190" s="546"/>
      <c r="Q1190" s="546"/>
      <c r="R1190" s="546"/>
    </row>
    <row r="1191" spans="1:18">
      <c r="B1191" s="556" t="s">
        <v>2572</v>
      </c>
      <c r="C1191" s="556" t="s">
        <v>2034</v>
      </c>
      <c r="D1191" s="556" t="s">
        <v>2573</v>
      </c>
      <c r="E1191" s="556" t="s">
        <v>7</v>
      </c>
      <c r="F1191" s="557" t="s">
        <v>1259</v>
      </c>
      <c r="G1191" s="556" t="s">
        <v>289</v>
      </c>
      <c r="H1191" s="553">
        <v>6</v>
      </c>
      <c r="I1191" s="554">
        <v>1818.75</v>
      </c>
      <c r="J1191" s="554">
        <v>10912.5</v>
      </c>
      <c r="K1191" s="556" t="s">
        <v>2574</v>
      </c>
      <c r="L1191" s="556" t="s">
        <v>2578</v>
      </c>
      <c r="M1191" s="557" t="s">
        <v>1259</v>
      </c>
      <c r="O1191" s="545" t="str">
        <f>+_xlfn.CONCAT(B1191,"-",E1191)</f>
        <v>B1/28/01-C</v>
      </c>
    </row>
    <row r="1193" spans="1:18" ht="14.5">
      <c r="A1193" s="551">
        <v>4</v>
      </c>
      <c r="B1193" s="555" t="s">
        <v>2572</v>
      </c>
      <c r="C1193" s="555" t="s">
        <v>36</v>
      </c>
      <c r="D1193" s="555" t="s">
        <v>36</v>
      </c>
      <c r="E1193" s="555" t="s">
        <v>36</v>
      </c>
      <c r="F1193" s="551" t="s">
        <v>1260</v>
      </c>
      <c r="G1193" s="555" t="s">
        <v>36</v>
      </c>
      <c r="H1193" s="551"/>
      <c r="I1193" s="551"/>
      <c r="J1193" s="552">
        <v>496109.47</v>
      </c>
      <c r="K1193" s="555"/>
      <c r="L1193" s="555"/>
      <c r="M1193" s="551"/>
      <c r="N1193" s="551"/>
      <c r="O1193" s="551"/>
    </row>
    <row r="1194" spans="1:18">
      <c r="B1194" s="556" t="s">
        <v>2572</v>
      </c>
      <c r="C1194" s="556" t="s">
        <v>2034</v>
      </c>
      <c r="D1194" s="556" t="s">
        <v>2573</v>
      </c>
      <c r="E1194" s="556" t="s">
        <v>8</v>
      </c>
      <c r="F1194" s="557" t="s">
        <v>2579</v>
      </c>
      <c r="G1194" s="556" t="s">
        <v>289</v>
      </c>
      <c r="H1194" s="553">
        <v>31</v>
      </c>
      <c r="I1194" s="554">
        <v>1131.25</v>
      </c>
      <c r="J1194" s="554">
        <v>35068.75</v>
      </c>
      <c r="K1194" s="556" t="s">
        <v>2574</v>
      </c>
      <c r="L1194" s="556" t="s">
        <v>2580</v>
      </c>
      <c r="M1194" s="557" t="s">
        <v>2579</v>
      </c>
      <c r="O1194" s="545" t="str">
        <f t="shared" ref="O1194:O1197" si="105">+_xlfn.CONCAT(B1194,"-",E1194)</f>
        <v>B1/28/01-D</v>
      </c>
    </row>
    <row r="1195" spans="1:18">
      <c r="B1195" s="556" t="s">
        <v>2572</v>
      </c>
      <c r="C1195" s="556" t="s">
        <v>2034</v>
      </c>
      <c r="D1195" s="556" t="s">
        <v>2573</v>
      </c>
      <c r="E1195" s="556" t="s">
        <v>10</v>
      </c>
      <c r="F1195" s="557" t="s">
        <v>1261</v>
      </c>
      <c r="G1195" s="556" t="s">
        <v>289</v>
      </c>
      <c r="H1195" s="553">
        <v>19</v>
      </c>
      <c r="I1195" s="554">
        <v>1721.88</v>
      </c>
      <c r="J1195" s="554">
        <v>32715.72</v>
      </c>
      <c r="K1195" s="556" t="s">
        <v>2574</v>
      </c>
      <c r="L1195" s="556" t="s">
        <v>2581</v>
      </c>
      <c r="M1195" s="557" t="s">
        <v>1261</v>
      </c>
      <c r="O1195" s="545" t="str">
        <f t="shared" si="105"/>
        <v>B1/28/01-E</v>
      </c>
    </row>
    <row r="1196" spans="1:18" ht="14.5">
      <c r="B1196" s="556" t="s">
        <v>2572</v>
      </c>
      <c r="C1196" s="556" t="s">
        <v>2034</v>
      </c>
      <c r="D1196" s="556" t="s">
        <v>2573</v>
      </c>
      <c r="E1196" s="556" t="s">
        <v>11</v>
      </c>
      <c r="F1196" s="557" t="s">
        <v>1262</v>
      </c>
      <c r="G1196" s="556" t="s">
        <v>0</v>
      </c>
      <c r="H1196" s="553">
        <v>1</v>
      </c>
      <c r="I1196" s="554">
        <v>118150</v>
      </c>
      <c r="J1196" s="554">
        <v>118150</v>
      </c>
      <c r="K1196" s="556" t="s">
        <v>2574</v>
      </c>
      <c r="L1196" s="556" t="s">
        <v>2582</v>
      </c>
      <c r="M1196" s="557" t="s">
        <v>1262</v>
      </c>
      <c r="O1196" s="545" t="str">
        <f t="shared" si="105"/>
        <v>B1/28/01-F</v>
      </c>
      <c r="P1196" s="546"/>
      <c r="Q1196" s="546"/>
      <c r="R1196" s="546"/>
    </row>
    <row r="1197" spans="1:18">
      <c r="B1197" s="556" t="s">
        <v>2572</v>
      </c>
      <c r="C1197" s="556" t="s">
        <v>2034</v>
      </c>
      <c r="D1197" s="556" t="s">
        <v>2573</v>
      </c>
      <c r="E1197" s="556" t="s">
        <v>27</v>
      </c>
      <c r="F1197" s="557" t="s">
        <v>1264</v>
      </c>
      <c r="G1197" s="556" t="s">
        <v>289</v>
      </c>
      <c r="H1197" s="553">
        <v>19</v>
      </c>
      <c r="I1197" s="554">
        <v>16325</v>
      </c>
      <c r="J1197" s="554">
        <v>310175</v>
      </c>
      <c r="K1197" s="556" t="s">
        <v>2574</v>
      </c>
      <c r="L1197" s="556" t="s">
        <v>2583</v>
      </c>
      <c r="M1197" s="557" t="s">
        <v>1264</v>
      </c>
      <c r="O1197" s="545" t="str">
        <f t="shared" si="105"/>
        <v>B1/28/01-G</v>
      </c>
    </row>
    <row r="1199" spans="1:18" ht="14.5">
      <c r="A1199" s="551">
        <v>4</v>
      </c>
      <c r="B1199" s="555" t="s">
        <v>2572</v>
      </c>
      <c r="C1199" s="555" t="s">
        <v>36</v>
      </c>
      <c r="D1199" s="555" t="s">
        <v>36</v>
      </c>
      <c r="E1199" s="555" t="s">
        <v>36</v>
      </c>
      <c r="F1199" s="551" t="s">
        <v>1102</v>
      </c>
      <c r="G1199" s="555" t="s">
        <v>36</v>
      </c>
      <c r="H1199" s="551"/>
      <c r="I1199" s="551"/>
      <c r="J1199" s="552">
        <v>13750</v>
      </c>
      <c r="K1199" s="555"/>
      <c r="L1199" s="555"/>
      <c r="M1199" s="551"/>
      <c r="N1199" s="551"/>
      <c r="O1199" s="551"/>
    </row>
    <row r="1200" spans="1:18">
      <c r="B1200" s="556" t="s">
        <v>2572</v>
      </c>
      <c r="C1200" s="556" t="s">
        <v>2034</v>
      </c>
      <c r="D1200" s="556" t="s">
        <v>2573</v>
      </c>
      <c r="E1200" s="556" t="s">
        <v>28</v>
      </c>
      <c r="F1200" s="557" t="s">
        <v>1103</v>
      </c>
      <c r="G1200" s="556" t="s">
        <v>0</v>
      </c>
      <c r="H1200" s="553">
        <v>1</v>
      </c>
      <c r="I1200" s="554">
        <v>9375</v>
      </c>
      <c r="J1200" s="554">
        <v>9375</v>
      </c>
      <c r="K1200" s="556" t="s">
        <v>2574</v>
      </c>
      <c r="L1200" s="556" t="s">
        <v>2584</v>
      </c>
      <c r="M1200" s="557" t="s">
        <v>1103</v>
      </c>
      <c r="O1200" s="545" t="str">
        <f t="shared" ref="O1200:O1201" si="106">+_xlfn.CONCAT(B1200,"-",E1200)</f>
        <v>B1/28/01-H</v>
      </c>
    </row>
    <row r="1201" spans="1:18" ht="14.5">
      <c r="B1201" s="556" t="s">
        <v>2572</v>
      </c>
      <c r="C1201" s="556" t="s">
        <v>2034</v>
      </c>
      <c r="D1201" s="556" t="s">
        <v>2573</v>
      </c>
      <c r="E1201" s="556" t="s">
        <v>33</v>
      </c>
      <c r="F1201" s="557" t="s">
        <v>1104</v>
      </c>
      <c r="G1201" s="556" t="s">
        <v>0</v>
      </c>
      <c r="H1201" s="553">
        <v>1</v>
      </c>
      <c r="I1201" s="554">
        <v>4375</v>
      </c>
      <c r="J1201" s="554">
        <v>4375</v>
      </c>
      <c r="K1201" s="556" t="s">
        <v>2574</v>
      </c>
      <c r="L1201" s="556" t="s">
        <v>2585</v>
      </c>
      <c r="M1201" s="557" t="s">
        <v>1104</v>
      </c>
      <c r="O1201" s="545" t="str">
        <f t="shared" si="106"/>
        <v>B1/28/01-J</v>
      </c>
      <c r="P1201" s="546"/>
      <c r="Q1201" s="546"/>
      <c r="R1201" s="546"/>
    </row>
    <row r="1202" spans="1:18" ht="14.5">
      <c r="P1202" s="546"/>
      <c r="Q1202" s="546"/>
      <c r="R1202" s="546"/>
    </row>
    <row r="1204" spans="1:18" ht="14.5">
      <c r="A1204" s="551">
        <v>3</v>
      </c>
      <c r="B1204" s="555" t="s">
        <v>2586</v>
      </c>
      <c r="C1204" s="555" t="s">
        <v>36</v>
      </c>
      <c r="D1204" s="555" t="s">
        <v>36</v>
      </c>
      <c r="E1204" s="555" t="s">
        <v>36</v>
      </c>
      <c r="F1204" s="551" t="s">
        <v>1265</v>
      </c>
      <c r="G1204" s="555" t="s">
        <v>36</v>
      </c>
      <c r="H1204" s="551"/>
      <c r="I1204" s="551"/>
      <c r="J1204" s="552">
        <v>2627437.96</v>
      </c>
      <c r="K1204" s="555"/>
      <c r="L1204" s="555"/>
      <c r="M1204" s="551"/>
      <c r="N1204" s="551"/>
      <c r="O1204" s="551"/>
    </row>
    <row r="1205" spans="1:18" ht="14.5">
      <c r="A1205" s="551">
        <v>4</v>
      </c>
      <c r="B1205" s="555" t="s">
        <v>2586</v>
      </c>
      <c r="C1205" s="555" t="s">
        <v>36</v>
      </c>
      <c r="D1205" s="555" t="s">
        <v>36</v>
      </c>
      <c r="E1205" s="555" t="s">
        <v>36</v>
      </c>
      <c r="F1205" s="551" t="s">
        <v>1266</v>
      </c>
      <c r="G1205" s="555" t="s">
        <v>36</v>
      </c>
      <c r="H1205" s="551"/>
      <c r="I1205" s="551"/>
      <c r="J1205" s="552">
        <v>2602437.96</v>
      </c>
      <c r="K1205" s="555"/>
      <c r="L1205" s="555"/>
      <c r="M1205" s="551"/>
      <c r="N1205" s="551"/>
      <c r="O1205" s="551"/>
    </row>
    <row r="1206" spans="1:18" ht="25">
      <c r="B1206" s="556" t="s">
        <v>2586</v>
      </c>
      <c r="C1206" s="556" t="s">
        <v>2034</v>
      </c>
      <c r="D1206" s="556" t="s">
        <v>2587</v>
      </c>
      <c r="E1206" s="556" t="s">
        <v>5</v>
      </c>
      <c r="F1206" s="557" t="s">
        <v>2588</v>
      </c>
      <c r="G1206" s="556" t="s">
        <v>289</v>
      </c>
      <c r="H1206" s="553">
        <v>18</v>
      </c>
      <c r="I1206" s="554">
        <v>19455.05</v>
      </c>
      <c r="J1206" s="554">
        <v>350190.9</v>
      </c>
      <c r="K1206" s="556" t="s">
        <v>2574</v>
      </c>
      <c r="L1206" s="556" t="s">
        <v>2589</v>
      </c>
      <c r="M1206" s="557" t="s">
        <v>2588</v>
      </c>
      <c r="O1206" s="545" t="str">
        <f t="shared" ref="O1206:O1212" si="107">+_xlfn.CONCAT(B1206,"-",E1206)</f>
        <v>B1/28/02-A</v>
      </c>
    </row>
    <row r="1207" spans="1:18" ht="25">
      <c r="B1207" s="556" t="s">
        <v>2586</v>
      </c>
      <c r="C1207" s="556" t="s">
        <v>2034</v>
      </c>
      <c r="D1207" s="556" t="s">
        <v>2587</v>
      </c>
      <c r="E1207" s="556" t="s">
        <v>6</v>
      </c>
      <c r="F1207" s="557" t="s">
        <v>2590</v>
      </c>
      <c r="G1207" s="556" t="s">
        <v>289</v>
      </c>
      <c r="H1207" s="553">
        <v>18</v>
      </c>
      <c r="I1207" s="554">
        <v>19455.05</v>
      </c>
      <c r="J1207" s="554">
        <v>350190.9</v>
      </c>
      <c r="K1207" s="556" t="s">
        <v>2574</v>
      </c>
      <c r="L1207" s="556" t="s">
        <v>2591</v>
      </c>
      <c r="M1207" s="557" t="s">
        <v>2590</v>
      </c>
      <c r="O1207" s="545" t="str">
        <f t="shared" si="107"/>
        <v>B1/28/02-B</v>
      </c>
    </row>
    <row r="1208" spans="1:18" ht="25">
      <c r="B1208" s="556" t="s">
        <v>2586</v>
      </c>
      <c r="C1208" s="556" t="s">
        <v>2034</v>
      </c>
      <c r="D1208" s="556" t="s">
        <v>2587</v>
      </c>
      <c r="E1208" s="556" t="s">
        <v>7</v>
      </c>
      <c r="F1208" s="557" t="s">
        <v>1270</v>
      </c>
      <c r="G1208" s="556" t="s">
        <v>289</v>
      </c>
      <c r="H1208" s="553">
        <v>4</v>
      </c>
      <c r="I1208" s="554">
        <v>53096.29</v>
      </c>
      <c r="J1208" s="554">
        <v>212385.16</v>
      </c>
      <c r="K1208" s="556" t="s">
        <v>2574</v>
      </c>
      <c r="L1208" s="556" t="s">
        <v>2592</v>
      </c>
      <c r="M1208" s="557" t="s">
        <v>1270</v>
      </c>
      <c r="O1208" s="545" t="str">
        <f t="shared" si="107"/>
        <v>B1/28/02-C</v>
      </c>
    </row>
    <row r="1209" spans="1:18">
      <c r="B1209" s="556" t="s">
        <v>2586</v>
      </c>
      <c r="C1209" s="556" t="s">
        <v>2034</v>
      </c>
      <c r="D1209" s="556" t="s">
        <v>2587</v>
      </c>
      <c r="E1209" s="556" t="s">
        <v>8</v>
      </c>
      <c r="F1209" s="557" t="s">
        <v>2593</v>
      </c>
      <c r="G1209" s="556" t="s">
        <v>289</v>
      </c>
      <c r="H1209" s="553">
        <v>4</v>
      </c>
      <c r="I1209" s="554">
        <v>24934.89</v>
      </c>
      <c r="J1209" s="554">
        <v>99739.56</v>
      </c>
      <c r="K1209" s="556" t="s">
        <v>2574</v>
      </c>
      <c r="L1209" s="556" t="s">
        <v>2594</v>
      </c>
      <c r="M1209" s="557" t="s">
        <v>2593</v>
      </c>
      <c r="O1209" s="545" t="str">
        <f t="shared" si="107"/>
        <v>B1/28/02-D</v>
      </c>
    </row>
    <row r="1210" spans="1:18">
      <c r="B1210" s="556" t="s">
        <v>2586</v>
      </c>
      <c r="C1210" s="556" t="s">
        <v>2034</v>
      </c>
      <c r="D1210" s="556" t="s">
        <v>2587</v>
      </c>
      <c r="E1210" s="556" t="s">
        <v>10</v>
      </c>
      <c r="F1210" s="557" t="s">
        <v>2595</v>
      </c>
      <c r="G1210" s="556" t="s">
        <v>289</v>
      </c>
      <c r="H1210" s="553">
        <v>28</v>
      </c>
      <c r="I1210" s="554">
        <v>35051.51</v>
      </c>
      <c r="J1210" s="554">
        <v>981442.28</v>
      </c>
      <c r="K1210" s="556" t="s">
        <v>2574</v>
      </c>
      <c r="L1210" s="556" t="s">
        <v>2596</v>
      </c>
      <c r="M1210" s="557" t="s">
        <v>2595</v>
      </c>
      <c r="O1210" s="545" t="str">
        <f t="shared" si="107"/>
        <v>B1/28/02-E</v>
      </c>
    </row>
    <row r="1211" spans="1:18" ht="14.5">
      <c r="B1211" s="556" t="s">
        <v>2586</v>
      </c>
      <c r="C1211" s="556" t="s">
        <v>2034</v>
      </c>
      <c r="D1211" s="556" t="s">
        <v>2587</v>
      </c>
      <c r="E1211" s="556" t="s">
        <v>11</v>
      </c>
      <c r="F1211" s="557" t="s">
        <v>2597</v>
      </c>
      <c r="G1211" s="556" t="s">
        <v>289</v>
      </c>
      <c r="H1211" s="553">
        <v>4</v>
      </c>
      <c r="I1211" s="554">
        <v>24934.89</v>
      </c>
      <c r="J1211" s="554">
        <v>99739.56</v>
      </c>
      <c r="K1211" s="556" t="s">
        <v>2574</v>
      </c>
      <c r="L1211" s="556" t="s">
        <v>2598</v>
      </c>
      <c r="M1211" s="557" t="s">
        <v>2597</v>
      </c>
      <c r="O1211" s="545" t="str">
        <f t="shared" si="107"/>
        <v>B1/28/02-F</v>
      </c>
      <c r="P1211" s="546"/>
      <c r="Q1211" s="546"/>
      <c r="R1211" s="546"/>
    </row>
    <row r="1212" spans="1:18">
      <c r="B1212" s="556" t="s">
        <v>2586</v>
      </c>
      <c r="C1212" s="556" t="s">
        <v>2034</v>
      </c>
      <c r="D1212" s="556" t="s">
        <v>2587</v>
      </c>
      <c r="E1212" s="556" t="s">
        <v>27</v>
      </c>
      <c r="F1212" s="557" t="s">
        <v>1273</v>
      </c>
      <c r="G1212" s="556" t="s">
        <v>289</v>
      </c>
      <c r="H1212" s="553">
        <v>15</v>
      </c>
      <c r="I1212" s="554">
        <v>33916.639999999999</v>
      </c>
      <c r="J1212" s="554">
        <v>508749.6</v>
      </c>
      <c r="K1212" s="556" t="s">
        <v>2574</v>
      </c>
      <c r="L1212" s="556" t="s">
        <v>2599</v>
      </c>
      <c r="M1212" s="557" t="s">
        <v>1273</v>
      </c>
      <c r="O1212" s="545" t="str">
        <f t="shared" si="107"/>
        <v>B1/28/02-G</v>
      </c>
    </row>
    <row r="1214" spans="1:18" ht="14.5">
      <c r="A1214" s="551">
        <v>4</v>
      </c>
      <c r="B1214" s="555" t="s">
        <v>2586</v>
      </c>
      <c r="C1214" s="555" t="s">
        <v>36</v>
      </c>
      <c r="D1214" s="555" t="s">
        <v>36</v>
      </c>
      <c r="E1214" s="555" t="s">
        <v>36</v>
      </c>
      <c r="F1214" s="551" t="s">
        <v>1189</v>
      </c>
      <c r="G1214" s="555" t="s">
        <v>36</v>
      </c>
      <c r="H1214" s="551"/>
      <c r="I1214" s="551"/>
      <c r="J1214" s="552">
        <v>25000</v>
      </c>
      <c r="K1214" s="555"/>
      <c r="L1214" s="555"/>
      <c r="M1214" s="551"/>
      <c r="N1214" s="551"/>
      <c r="O1214" s="551"/>
    </row>
    <row r="1215" spans="1:18" ht="14.5">
      <c r="B1215" s="556" t="s">
        <v>2586</v>
      </c>
      <c r="C1215" s="556" t="s">
        <v>2034</v>
      </c>
      <c r="D1215" s="556" t="s">
        <v>2587</v>
      </c>
      <c r="E1215" s="556" t="s">
        <v>28</v>
      </c>
      <c r="F1215" s="557" t="s">
        <v>1103</v>
      </c>
      <c r="G1215" s="556" t="s">
        <v>0</v>
      </c>
      <c r="H1215" s="553">
        <v>1</v>
      </c>
      <c r="I1215" s="554">
        <v>12500</v>
      </c>
      <c r="J1215" s="554">
        <v>12500</v>
      </c>
      <c r="K1215" s="556" t="s">
        <v>2574</v>
      </c>
      <c r="L1215" s="556" t="s">
        <v>2600</v>
      </c>
      <c r="M1215" s="557" t="s">
        <v>1103</v>
      </c>
      <c r="O1215" s="545" t="str">
        <f t="shared" ref="O1215:O1216" si="108">+_xlfn.CONCAT(B1215,"-",E1215)</f>
        <v>B1/28/02-H</v>
      </c>
      <c r="P1215" s="546"/>
      <c r="Q1215" s="546"/>
      <c r="R1215" s="546"/>
    </row>
    <row r="1216" spans="1:18" ht="14.5">
      <c r="B1216" s="556" t="s">
        <v>2586</v>
      </c>
      <c r="C1216" s="556" t="s">
        <v>2034</v>
      </c>
      <c r="D1216" s="556" t="s">
        <v>2587</v>
      </c>
      <c r="E1216" s="556" t="s">
        <v>33</v>
      </c>
      <c r="F1216" s="557" t="s">
        <v>1104</v>
      </c>
      <c r="G1216" s="556" t="s">
        <v>0</v>
      </c>
      <c r="H1216" s="553">
        <v>1</v>
      </c>
      <c r="I1216" s="554">
        <v>12500</v>
      </c>
      <c r="J1216" s="554">
        <v>12500</v>
      </c>
      <c r="K1216" s="556" t="s">
        <v>2574</v>
      </c>
      <c r="L1216" s="556" t="s">
        <v>2601</v>
      </c>
      <c r="M1216" s="557" t="s">
        <v>1104</v>
      </c>
      <c r="O1216" s="545" t="str">
        <f t="shared" si="108"/>
        <v>B1/28/02-J</v>
      </c>
      <c r="P1216" s="546"/>
      <c r="Q1216" s="546"/>
      <c r="R1216" s="546"/>
    </row>
    <row r="1218" spans="1:18" ht="29">
      <c r="A1218" s="551">
        <v>3</v>
      </c>
      <c r="B1218" s="555" t="s">
        <v>2586</v>
      </c>
      <c r="C1218" s="555" t="s">
        <v>36</v>
      </c>
      <c r="D1218" s="555" t="s">
        <v>36</v>
      </c>
      <c r="E1218" s="555" t="s">
        <v>36</v>
      </c>
      <c r="F1218" s="551" t="s">
        <v>1274</v>
      </c>
      <c r="G1218" s="555" t="s">
        <v>36</v>
      </c>
      <c r="H1218" s="551"/>
      <c r="I1218" s="551"/>
      <c r="J1218" s="552">
        <v>1296023.4099999999</v>
      </c>
      <c r="K1218" s="555"/>
      <c r="L1218" s="555"/>
      <c r="M1218" s="551"/>
      <c r="N1218" s="551"/>
      <c r="O1218" s="551"/>
    </row>
    <row r="1219" spans="1:18" ht="14.5">
      <c r="A1219" s="551">
        <v>4</v>
      </c>
      <c r="B1219" s="555" t="s">
        <v>2586</v>
      </c>
      <c r="C1219" s="555" t="s">
        <v>36</v>
      </c>
      <c r="D1219" s="555" t="s">
        <v>36</v>
      </c>
      <c r="E1219" s="555" t="s">
        <v>36</v>
      </c>
      <c r="F1219" s="551" t="s">
        <v>1275</v>
      </c>
      <c r="G1219" s="555" t="s">
        <v>36</v>
      </c>
      <c r="H1219" s="551"/>
      <c r="I1219" s="551"/>
      <c r="J1219" s="552">
        <v>52663.76</v>
      </c>
      <c r="K1219" s="555"/>
      <c r="L1219" s="555"/>
      <c r="M1219" s="551"/>
      <c r="N1219" s="551"/>
      <c r="O1219" s="551"/>
    </row>
    <row r="1220" spans="1:18">
      <c r="B1220" s="556" t="s">
        <v>2586</v>
      </c>
      <c r="C1220" s="556" t="s">
        <v>2034</v>
      </c>
      <c r="D1220" s="556" t="s">
        <v>2602</v>
      </c>
      <c r="E1220" s="556" t="s">
        <v>34</v>
      </c>
      <c r="F1220" s="557" t="s">
        <v>1276</v>
      </c>
      <c r="G1220" s="556" t="s">
        <v>289</v>
      </c>
      <c r="H1220" s="553">
        <v>1</v>
      </c>
      <c r="I1220" s="554">
        <v>26331.88</v>
      </c>
      <c r="J1220" s="554">
        <v>26331.88</v>
      </c>
      <c r="K1220" s="556" t="s">
        <v>2574</v>
      </c>
      <c r="L1220" s="556" t="s">
        <v>2603</v>
      </c>
      <c r="M1220" s="557" t="s">
        <v>1276</v>
      </c>
      <c r="O1220" s="545" t="str">
        <f t="shared" ref="O1220:O1221" si="109">+_xlfn.CONCAT(B1220,"-",E1220)</f>
        <v>B1/28/02-K</v>
      </c>
    </row>
    <row r="1221" spans="1:18" ht="14.5">
      <c r="B1221" s="556" t="s">
        <v>2586</v>
      </c>
      <c r="C1221" s="556" t="s">
        <v>2034</v>
      </c>
      <c r="D1221" s="556" t="s">
        <v>2602</v>
      </c>
      <c r="E1221" s="556" t="s">
        <v>39</v>
      </c>
      <c r="F1221" s="557" t="s">
        <v>1277</v>
      </c>
      <c r="G1221" s="556" t="s">
        <v>289</v>
      </c>
      <c r="H1221" s="553">
        <v>1</v>
      </c>
      <c r="I1221" s="554">
        <v>26331.88</v>
      </c>
      <c r="J1221" s="554">
        <v>26331.88</v>
      </c>
      <c r="K1221" s="556" t="s">
        <v>2574</v>
      </c>
      <c r="L1221" s="556" t="s">
        <v>2604</v>
      </c>
      <c r="M1221" s="557" t="s">
        <v>1277</v>
      </c>
      <c r="O1221" s="545" t="str">
        <f t="shared" si="109"/>
        <v>B1/28/02-L</v>
      </c>
      <c r="P1221" s="546"/>
      <c r="Q1221" s="546"/>
      <c r="R1221" s="546"/>
    </row>
    <row r="1224" spans="1:18" ht="29">
      <c r="A1224" s="551">
        <v>4</v>
      </c>
      <c r="B1224" s="555" t="s">
        <v>2605</v>
      </c>
      <c r="C1224" s="555" t="s">
        <v>36</v>
      </c>
      <c r="D1224" s="555" t="s">
        <v>36</v>
      </c>
      <c r="E1224" s="555" t="s">
        <v>36</v>
      </c>
      <c r="F1224" s="551" t="s">
        <v>1278</v>
      </c>
      <c r="G1224" s="555" t="s">
        <v>36</v>
      </c>
      <c r="H1224" s="551"/>
      <c r="I1224" s="551"/>
      <c r="J1224" s="552">
        <v>545550.47</v>
      </c>
      <c r="K1224" s="555"/>
      <c r="L1224" s="555"/>
      <c r="M1224" s="551"/>
      <c r="N1224" s="551"/>
      <c r="O1224" s="551"/>
    </row>
    <row r="1225" spans="1:18">
      <c r="B1225" s="556" t="s">
        <v>2605</v>
      </c>
      <c r="C1225" s="556" t="s">
        <v>2034</v>
      </c>
      <c r="D1225" s="556" t="s">
        <v>2602</v>
      </c>
      <c r="E1225" s="556" t="s">
        <v>5</v>
      </c>
      <c r="F1225" s="557" t="s">
        <v>1279</v>
      </c>
      <c r="G1225" s="556" t="s">
        <v>289</v>
      </c>
      <c r="H1225" s="553">
        <v>21</v>
      </c>
      <c r="I1225" s="554">
        <v>2556.38</v>
      </c>
      <c r="J1225" s="554">
        <v>53683.98</v>
      </c>
      <c r="K1225" s="556" t="s">
        <v>2574</v>
      </c>
      <c r="L1225" s="556" t="s">
        <v>2606</v>
      </c>
      <c r="M1225" s="557" t="s">
        <v>1279</v>
      </c>
      <c r="O1225" s="545" t="str">
        <f t="shared" ref="O1225:O1232" si="110">+_xlfn.CONCAT(B1225,"-",E1225)</f>
        <v>B1/28/03-A</v>
      </c>
    </row>
    <row r="1226" spans="1:18">
      <c r="B1226" s="556" t="s">
        <v>2605</v>
      </c>
      <c r="C1226" s="556" t="s">
        <v>2034</v>
      </c>
      <c r="D1226" s="556" t="s">
        <v>2602</v>
      </c>
      <c r="E1226" s="556" t="s">
        <v>6</v>
      </c>
      <c r="F1226" s="557" t="s">
        <v>1280</v>
      </c>
      <c r="G1226" s="556" t="s">
        <v>289</v>
      </c>
      <c r="H1226" s="553">
        <v>45</v>
      </c>
      <c r="I1226" s="553">
        <v>471.88</v>
      </c>
      <c r="J1226" s="554">
        <v>21234.6</v>
      </c>
      <c r="K1226" s="556" t="s">
        <v>2574</v>
      </c>
      <c r="L1226" s="556" t="s">
        <v>2607</v>
      </c>
      <c r="M1226" s="557" t="s">
        <v>1280</v>
      </c>
      <c r="O1226" s="545" t="str">
        <f t="shared" si="110"/>
        <v>B1/28/03-B</v>
      </c>
    </row>
    <row r="1227" spans="1:18">
      <c r="B1227" s="556" t="s">
        <v>2605</v>
      </c>
      <c r="C1227" s="556" t="s">
        <v>2034</v>
      </c>
      <c r="D1227" s="556" t="s">
        <v>2602</v>
      </c>
      <c r="E1227" s="556" t="s">
        <v>7</v>
      </c>
      <c r="F1227" s="557" t="s">
        <v>1282</v>
      </c>
      <c r="G1227" s="556" t="s">
        <v>289</v>
      </c>
      <c r="H1227" s="553">
        <v>6</v>
      </c>
      <c r="I1227" s="553">
        <v>392.25</v>
      </c>
      <c r="J1227" s="554">
        <v>2353.5</v>
      </c>
      <c r="K1227" s="556" t="s">
        <v>2574</v>
      </c>
      <c r="L1227" s="556" t="s">
        <v>2608</v>
      </c>
      <c r="M1227" s="557" t="s">
        <v>1282</v>
      </c>
      <c r="O1227" s="545" t="str">
        <f t="shared" si="110"/>
        <v>B1/28/03-C</v>
      </c>
    </row>
    <row r="1228" spans="1:18">
      <c r="B1228" s="556" t="s">
        <v>2605</v>
      </c>
      <c r="C1228" s="556" t="s">
        <v>2034</v>
      </c>
      <c r="D1228" s="556" t="s">
        <v>2602</v>
      </c>
      <c r="E1228" s="556" t="s">
        <v>8</v>
      </c>
      <c r="F1228" s="557" t="s">
        <v>1283</v>
      </c>
      <c r="G1228" s="556" t="s">
        <v>289</v>
      </c>
      <c r="H1228" s="553">
        <v>1</v>
      </c>
      <c r="I1228" s="554">
        <v>1881.25</v>
      </c>
      <c r="J1228" s="554">
        <v>1881.25</v>
      </c>
      <c r="K1228" s="556" t="s">
        <v>2574</v>
      </c>
      <c r="L1228" s="556" t="s">
        <v>2609</v>
      </c>
      <c r="M1228" s="557" t="s">
        <v>1283</v>
      </c>
      <c r="O1228" s="545" t="str">
        <f t="shared" si="110"/>
        <v>B1/28/03-D</v>
      </c>
    </row>
    <row r="1229" spans="1:18">
      <c r="B1229" s="556" t="s">
        <v>2605</v>
      </c>
      <c r="C1229" s="556" t="s">
        <v>2034</v>
      </c>
      <c r="D1229" s="556" t="s">
        <v>2602</v>
      </c>
      <c r="E1229" s="556" t="s">
        <v>10</v>
      </c>
      <c r="F1229" s="557" t="s">
        <v>1284</v>
      </c>
      <c r="G1229" s="556" t="s">
        <v>289</v>
      </c>
      <c r="H1229" s="553">
        <v>1</v>
      </c>
      <c r="I1229" s="554">
        <v>3443.75</v>
      </c>
      <c r="J1229" s="554">
        <v>3443.75</v>
      </c>
      <c r="K1229" s="556" t="s">
        <v>2574</v>
      </c>
      <c r="L1229" s="556" t="s">
        <v>2610</v>
      </c>
      <c r="M1229" s="557" t="s">
        <v>1284</v>
      </c>
      <c r="O1229" s="545" t="str">
        <f t="shared" si="110"/>
        <v>B1/28/03-E</v>
      </c>
    </row>
    <row r="1230" spans="1:18">
      <c r="B1230" s="556" t="s">
        <v>2605</v>
      </c>
      <c r="C1230" s="556" t="s">
        <v>2034</v>
      </c>
      <c r="D1230" s="556" t="s">
        <v>2602</v>
      </c>
      <c r="E1230" s="556" t="s">
        <v>11</v>
      </c>
      <c r="F1230" s="557" t="s">
        <v>2611</v>
      </c>
      <c r="G1230" s="556" t="s">
        <v>289</v>
      </c>
      <c r="H1230" s="553">
        <v>3</v>
      </c>
      <c r="I1230" s="554">
        <v>7807.38</v>
      </c>
      <c r="J1230" s="554">
        <v>23422.14</v>
      </c>
      <c r="K1230" s="556" t="s">
        <v>2574</v>
      </c>
      <c r="L1230" s="556" t="s">
        <v>2612</v>
      </c>
      <c r="M1230" s="557" t="s">
        <v>2611</v>
      </c>
      <c r="O1230" s="545" t="str">
        <f t="shared" si="110"/>
        <v>B1/28/03-F</v>
      </c>
    </row>
    <row r="1231" spans="1:18" ht="25">
      <c r="B1231" s="556" t="s">
        <v>2605</v>
      </c>
      <c r="C1231" s="556" t="s">
        <v>2034</v>
      </c>
      <c r="D1231" s="556" t="s">
        <v>2602</v>
      </c>
      <c r="E1231" s="556" t="s">
        <v>27</v>
      </c>
      <c r="F1231" s="557" t="s">
        <v>1285</v>
      </c>
      <c r="G1231" s="556" t="s">
        <v>0</v>
      </c>
      <c r="H1231" s="553">
        <v>1</v>
      </c>
      <c r="I1231" s="554">
        <v>325312.5</v>
      </c>
      <c r="J1231" s="554">
        <v>325312.5</v>
      </c>
      <c r="K1231" s="556" t="s">
        <v>2574</v>
      </c>
      <c r="L1231" s="556" t="s">
        <v>2613</v>
      </c>
      <c r="M1231" s="557" t="s">
        <v>1285</v>
      </c>
      <c r="O1231" s="545" t="str">
        <f t="shared" si="110"/>
        <v>B1/28/03-G</v>
      </c>
      <c r="P1231" s="546"/>
      <c r="Q1231" s="546"/>
      <c r="R1231" s="546"/>
    </row>
    <row r="1232" spans="1:18">
      <c r="B1232" s="556" t="s">
        <v>2605</v>
      </c>
      <c r="C1232" s="556" t="s">
        <v>2034</v>
      </c>
      <c r="D1232" s="556" t="s">
        <v>2602</v>
      </c>
      <c r="E1232" s="556" t="s">
        <v>28</v>
      </c>
      <c r="F1232" s="557" t="s">
        <v>1281</v>
      </c>
      <c r="G1232" s="556" t="s">
        <v>0</v>
      </c>
      <c r="H1232" s="553">
        <v>1</v>
      </c>
      <c r="I1232" s="554">
        <v>114218.75</v>
      </c>
      <c r="J1232" s="554">
        <v>114218.75</v>
      </c>
      <c r="K1232" s="556" t="s">
        <v>2574</v>
      </c>
      <c r="L1232" s="556" t="s">
        <v>2614</v>
      </c>
      <c r="M1232" s="557" t="s">
        <v>1281</v>
      </c>
      <c r="O1232" s="545" t="str">
        <f t="shared" si="110"/>
        <v>B1/28/03-H</v>
      </c>
    </row>
    <row r="1234" spans="1:18" ht="29">
      <c r="A1234" s="551">
        <v>4</v>
      </c>
      <c r="B1234" s="555" t="s">
        <v>2605</v>
      </c>
      <c r="C1234" s="555" t="s">
        <v>36</v>
      </c>
      <c r="D1234" s="555" t="s">
        <v>36</v>
      </c>
      <c r="E1234" s="555" t="s">
        <v>36</v>
      </c>
      <c r="F1234" s="551" t="s">
        <v>1288</v>
      </c>
      <c r="G1234" s="555" t="s">
        <v>36</v>
      </c>
      <c r="H1234" s="551"/>
      <c r="I1234" s="551"/>
      <c r="J1234" s="552">
        <v>128963.8</v>
      </c>
      <c r="K1234" s="555"/>
      <c r="L1234" s="555"/>
      <c r="M1234" s="551"/>
      <c r="N1234" s="551"/>
      <c r="O1234" s="551"/>
    </row>
    <row r="1235" spans="1:18" ht="14.5">
      <c r="B1235" s="556" t="s">
        <v>2605</v>
      </c>
      <c r="C1235" s="556" t="s">
        <v>2034</v>
      </c>
      <c r="D1235" s="556" t="s">
        <v>2602</v>
      </c>
      <c r="E1235" s="556" t="s">
        <v>33</v>
      </c>
      <c r="F1235" s="557" t="s">
        <v>1289</v>
      </c>
      <c r="G1235" s="556" t="s">
        <v>289</v>
      </c>
      <c r="H1235" s="553">
        <v>56</v>
      </c>
      <c r="I1235" s="554">
        <v>2100.63</v>
      </c>
      <c r="J1235" s="554">
        <v>117635.28</v>
      </c>
      <c r="K1235" s="556" t="s">
        <v>2574</v>
      </c>
      <c r="L1235" s="556" t="s">
        <v>2615</v>
      </c>
      <c r="M1235" s="557" t="s">
        <v>1289</v>
      </c>
      <c r="O1235" s="545" t="str">
        <f t="shared" ref="O1235:O1236" si="111">+_xlfn.CONCAT(B1235,"-",E1235)</f>
        <v>B1/28/03-J</v>
      </c>
      <c r="P1235" s="546"/>
      <c r="Q1235" s="546"/>
      <c r="R1235" s="546"/>
    </row>
    <row r="1236" spans="1:18" ht="25">
      <c r="B1236" s="556" t="s">
        <v>2605</v>
      </c>
      <c r="C1236" s="556" t="s">
        <v>2034</v>
      </c>
      <c r="D1236" s="556" t="s">
        <v>2602</v>
      </c>
      <c r="E1236" s="556" t="s">
        <v>34</v>
      </c>
      <c r="F1236" s="557" t="s">
        <v>2616</v>
      </c>
      <c r="G1236" s="556" t="s">
        <v>289</v>
      </c>
      <c r="H1236" s="553">
        <v>4</v>
      </c>
      <c r="I1236" s="554">
        <v>2832.13</v>
      </c>
      <c r="J1236" s="554">
        <v>11328.52</v>
      </c>
      <c r="K1236" s="556" t="s">
        <v>2574</v>
      </c>
      <c r="L1236" s="556" t="s">
        <v>2617</v>
      </c>
      <c r="M1236" s="557" t="s">
        <v>2616</v>
      </c>
      <c r="O1236" s="545" t="str">
        <f t="shared" si="111"/>
        <v>B1/28/03-K</v>
      </c>
    </row>
    <row r="1238" spans="1:18" ht="14.5">
      <c r="A1238" s="551">
        <v>4</v>
      </c>
      <c r="B1238" s="555" t="s">
        <v>2605</v>
      </c>
      <c r="C1238" s="555" t="s">
        <v>36</v>
      </c>
      <c r="D1238" s="555" t="s">
        <v>36</v>
      </c>
      <c r="E1238" s="555" t="s">
        <v>36</v>
      </c>
      <c r="F1238" s="551" t="s">
        <v>1290</v>
      </c>
      <c r="G1238" s="555" t="s">
        <v>36</v>
      </c>
      <c r="H1238" s="551"/>
      <c r="I1238" s="551"/>
      <c r="J1238" s="552">
        <v>531345.38</v>
      </c>
      <c r="K1238" s="555"/>
      <c r="L1238" s="555"/>
      <c r="M1238" s="551"/>
      <c r="N1238" s="551"/>
      <c r="O1238" s="551"/>
    </row>
    <row r="1239" spans="1:18">
      <c r="B1239" s="556" t="s">
        <v>2605</v>
      </c>
      <c r="C1239" s="556" t="s">
        <v>2034</v>
      </c>
      <c r="D1239" s="556" t="s">
        <v>2602</v>
      </c>
      <c r="E1239" s="556" t="s">
        <v>39</v>
      </c>
      <c r="F1239" s="557" t="s">
        <v>1291</v>
      </c>
      <c r="G1239" s="556" t="s">
        <v>0</v>
      </c>
      <c r="H1239" s="553">
        <v>1</v>
      </c>
      <c r="I1239" s="554">
        <v>135867.25</v>
      </c>
      <c r="J1239" s="554">
        <v>135867.25</v>
      </c>
      <c r="K1239" s="556" t="s">
        <v>2574</v>
      </c>
      <c r="L1239" s="556" t="s">
        <v>2618</v>
      </c>
      <c r="M1239" s="557" t="s">
        <v>1291</v>
      </c>
      <c r="O1239" s="545" t="str">
        <f t="shared" ref="O1239:O1242" si="112">+_xlfn.CONCAT(B1239,"-",E1239)</f>
        <v>B1/28/03-L</v>
      </c>
    </row>
    <row r="1240" spans="1:18">
      <c r="B1240" s="556" t="s">
        <v>2605</v>
      </c>
      <c r="C1240" s="556" t="s">
        <v>2034</v>
      </c>
      <c r="D1240" s="556" t="s">
        <v>2602</v>
      </c>
      <c r="E1240" s="556" t="s">
        <v>38</v>
      </c>
      <c r="F1240" s="557" t="s">
        <v>1292</v>
      </c>
      <c r="G1240" s="556" t="s">
        <v>0</v>
      </c>
      <c r="H1240" s="553">
        <v>1</v>
      </c>
      <c r="I1240" s="554">
        <v>90812.5</v>
      </c>
      <c r="J1240" s="554">
        <v>90812.5</v>
      </c>
      <c r="K1240" s="556" t="s">
        <v>2574</v>
      </c>
      <c r="L1240" s="556" t="s">
        <v>2619</v>
      </c>
      <c r="M1240" s="557" t="s">
        <v>1292</v>
      </c>
      <c r="O1240" s="545" t="str">
        <f t="shared" si="112"/>
        <v>B1/28/03-M</v>
      </c>
    </row>
    <row r="1241" spans="1:18">
      <c r="B1241" s="556" t="s">
        <v>2605</v>
      </c>
      <c r="C1241" s="556" t="s">
        <v>2034</v>
      </c>
      <c r="D1241" s="556" t="s">
        <v>2602</v>
      </c>
      <c r="E1241" s="556" t="s">
        <v>204</v>
      </c>
      <c r="F1241" s="557" t="s">
        <v>1293</v>
      </c>
      <c r="G1241" s="556" t="s">
        <v>0</v>
      </c>
      <c r="H1241" s="553">
        <v>1</v>
      </c>
      <c r="I1241" s="554">
        <v>302971.88</v>
      </c>
      <c r="J1241" s="554">
        <v>302971.88</v>
      </c>
      <c r="K1241" s="556" t="s">
        <v>2574</v>
      </c>
      <c r="L1241" s="556" t="s">
        <v>2620</v>
      </c>
      <c r="M1241" s="557" t="s">
        <v>1293</v>
      </c>
      <c r="O1241" s="545" t="str">
        <f t="shared" si="112"/>
        <v>B1/28/03-N</v>
      </c>
    </row>
    <row r="1242" spans="1:18" ht="14.5">
      <c r="B1242" s="556" t="s">
        <v>2605</v>
      </c>
      <c r="C1242" s="556" t="s">
        <v>2034</v>
      </c>
      <c r="D1242" s="556" t="s">
        <v>2602</v>
      </c>
      <c r="E1242" s="556" t="s">
        <v>507</v>
      </c>
      <c r="F1242" s="557" t="s">
        <v>1294</v>
      </c>
      <c r="G1242" s="556" t="s">
        <v>0</v>
      </c>
      <c r="H1242" s="553">
        <v>1</v>
      </c>
      <c r="I1242" s="554">
        <v>1693.75</v>
      </c>
      <c r="J1242" s="554">
        <v>1693.75</v>
      </c>
      <c r="K1242" s="556" t="s">
        <v>2574</v>
      </c>
      <c r="L1242" s="556" t="s">
        <v>2621</v>
      </c>
      <c r="M1242" s="557" t="s">
        <v>1294</v>
      </c>
      <c r="O1242" s="545" t="str">
        <f t="shared" si="112"/>
        <v>B1/28/03-P</v>
      </c>
      <c r="P1242" s="546"/>
      <c r="Q1242" s="546"/>
      <c r="R1242" s="546"/>
    </row>
    <row r="1245" spans="1:18" ht="14.5">
      <c r="A1245" s="551">
        <v>4</v>
      </c>
      <c r="B1245" s="555" t="s">
        <v>2622</v>
      </c>
      <c r="C1245" s="555" t="s">
        <v>36</v>
      </c>
      <c r="D1245" s="555" t="s">
        <v>36</v>
      </c>
      <c r="E1245" s="555" t="s">
        <v>36</v>
      </c>
      <c r="F1245" s="551" t="s">
        <v>1189</v>
      </c>
      <c r="G1245" s="555" t="s">
        <v>36</v>
      </c>
      <c r="H1245" s="551"/>
      <c r="I1245" s="551"/>
      <c r="J1245" s="552">
        <v>37500</v>
      </c>
      <c r="K1245" s="555"/>
      <c r="L1245" s="555"/>
      <c r="M1245" s="551"/>
      <c r="N1245" s="551"/>
      <c r="O1245" s="551"/>
    </row>
    <row r="1246" spans="1:18" ht="14.5">
      <c r="B1246" s="556" t="s">
        <v>2622</v>
      </c>
      <c r="C1246" s="556" t="s">
        <v>2034</v>
      </c>
      <c r="D1246" s="556" t="s">
        <v>2602</v>
      </c>
      <c r="E1246" s="556" t="s">
        <v>5</v>
      </c>
      <c r="F1246" s="557" t="s">
        <v>1103</v>
      </c>
      <c r="G1246" s="556" t="s">
        <v>0</v>
      </c>
      <c r="H1246" s="553">
        <v>1</v>
      </c>
      <c r="I1246" s="554">
        <v>18750</v>
      </c>
      <c r="J1246" s="554">
        <v>18750</v>
      </c>
      <c r="K1246" s="556" t="s">
        <v>2574</v>
      </c>
      <c r="L1246" s="556" t="s">
        <v>2623</v>
      </c>
      <c r="M1246" s="557" t="s">
        <v>1103</v>
      </c>
      <c r="O1246" s="545" t="str">
        <f t="shared" ref="O1246:O1247" si="113">+_xlfn.CONCAT(B1246,"-",E1246)</f>
        <v>B1/28/04-A</v>
      </c>
      <c r="P1246" s="546"/>
      <c r="Q1246" s="546"/>
      <c r="R1246" s="546"/>
    </row>
    <row r="1247" spans="1:18" ht="14.5">
      <c r="B1247" s="556" t="s">
        <v>2622</v>
      </c>
      <c r="C1247" s="556" t="s">
        <v>2034</v>
      </c>
      <c r="D1247" s="556" t="s">
        <v>2602</v>
      </c>
      <c r="E1247" s="556" t="s">
        <v>6</v>
      </c>
      <c r="F1247" s="557" t="s">
        <v>1104</v>
      </c>
      <c r="G1247" s="556" t="s">
        <v>0</v>
      </c>
      <c r="H1247" s="553">
        <v>1</v>
      </c>
      <c r="I1247" s="554">
        <v>18750</v>
      </c>
      <c r="J1247" s="554">
        <v>18750</v>
      </c>
      <c r="K1247" s="556" t="s">
        <v>2574</v>
      </c>
      <c r="L1247" s="556" t="s">
        <v>2624</v>
      </c>
      <c r="M1247" s="557" t="s">
        <v>1104</v>
      </c>
      <c r="O1247" s="545" t="str">
        <f t="shared" si="113"/>
        <v>B1/28/04-B</v>
      </c>
      <c r="P1247" s="546"/>
      <c r="Q1247" s="546"/>
      <c r="R1247" s="546"/>
    </row>
    <row r="1249" spans="1:18" ht="14.5">
      <c r="A1249" s="551" t="s">
        <v>1774</v>
      </c>
      <c r="B1249" s="555" t="s">
        <v>2622</v>
      </c>
      <c r="C1249" s="555" t="s">
        <v>36</v>
      </c>
      <c r="D1249" s="555" t="s">
        <v>36</v>
      </c>
      <c r="E1249" s="555" t="s">
        <v>36</v>
      </c>
      <c r="F1249" s="551" t="s">
        <v>40</v>
      </c>
      <c r="G1249" s="555"/>
      <c r="H1249" s="551"/>
      <c r="I1249" s="551"/>
      <c r="J1249" s="551"/>
      <c r="K1249" s="555"/>
      <c r="L1249" s="555"/>
      <c r="M1249" s="551"/>
      <c r="N1249" s="551"/>
      <c r="O1249" s="551"/>
    </row>
    <row r="1250" spans="1:18" ht="14.5">
      <c r="A1250" s="551" t="s">
        <v>1774</v>
      </c>
      <c r="B1250" s="555" t="s">
        <v>2622</v>
      </c>
      <c r="C1250" s="555" t="s">
        <v>36</v>
      </c>
      <c r="D1250" s="555" t="s">
        <v>36</v>
      </c>
      <c r="E1250" s="555" t="s">
        <v>36</v>
      </c>
      <c r="F1250" s="551" t="s">
        <v>9</v>
      </c>
      <c r="G1250" s="555"/>
      <c r="H1250" s="551"/>
      <c r="I1250" s="551"/>
      <c r="J1250" s="551"/>
      <c r="K1250" s="555"/>
      <c r="L1250" s="555"/>
      <c r="M1250" s="551"/>
      <c r="N1250" s="551"/>
      <c r="O1250" s="551"/>
      <c r="P1250" s="546"/>
      <c r="Q1250" s="546"/>
      <c r="R1250" s="546"/>
    </row>
    <row r="1251" spans="1:18" ht="14.5">
      <c r="P1251" s="546"/>
      <c r="Q1251" s="546"/>
      <c r="R1251" s="546"/>
    </row>
    <row r="1252" spans="1:18" ht="14.5">
      <c r="P1252" s="546"/>
      <c r="Q1252" s="546"/>
      <c r="R1252" s="546"/>
    </row>
    <row r="1253" spans="1:18" ht="14.5">
      <c r="A1253" s="551">
        <v>2</v>
      </c>
      <c r="B1253" s="555" t="s">
        <v>2625</v>
      </c>
      <c r="C1253" s="555" t="s">
        <v>36</v>
      </c>
      <c r="D1253" s="555" t="s">
        <v>36</v>
      </c>
      <c r="E1253" s="555" t="s">
        <v>36</v>
      </c>
      <c r="F1253" s="551" t="s">
        <v>30</v>
      </c>
      <c r="G1253" s="555" t="s">
        <v>36</v>
      </c>
      <c r="H1253" s="551"/>
      <c r="I1253" s="551"/>
      <c r="J1253" s="552">
        <v>3165919.2</v>
      </c>
      <c r="K1253" s="555"/>
      <c r="L1253" s="555"/>
      <c r="M1253" s="551"/>
      <c r="N1253" s="551"/>
      <c r="O1253" s="551"/>
    </row>
    <row r="1254" spans="1:18" ht="14.5">
      <c r="A1254" s="551">
        <v>3</v>
      </c>
      <c r="B1254" s="555" t="s">
        <v>2625</v>
      </c>
      <c r="C1254" s="555" t="s">
        <v>36</v>
      </c>
      <c r="D1254" s="555" t="s">
        <v>36</v>
      </c>
      <c r="E1254" s="555" t="s">
        <v>36</v>
      </c>
      <c r="F1254" s="551" t="s">
        <v>31</v>
      </c>
      <c r="G1254" s="555" t="s">
        <v>36</v>
      </c>
      <c r="H1254" s="551"/>
      <c r="I1254" s="551"/>
      <c r="J1254" s="552">
        <v>14557.43</v>
      </c>
      <c r="K1254" s="555"/>
      <c r="L1254" s="555"/>
      <c r="M1254" s="551"/>
      <c r="N1254" s="551"/>
      <c r="O1254" s="551"/>
    </row>
    <row r="1255" spans="1:18" ht="14.5">
      <c r="A1255" s="551">
        <v>4</v>
      </c>
      <c r="B1255" s="555" t="s">
        <v>2625</v>
      </c>
      <c r="C1255" s="555" t="s">
        <v>36</v>
      </c>
      <c r="D1255" s="555" t="s">
        <v>36</v>
      </c>
      <c r="E1255" s="555" t="s">
        <v>36</v>
      </c>
      <c r="F1255" s="551" t="s">
        <v>231</v>
      </c>
      <c r="G1255" s="555" t="s">
        <v>36</v>
      </c>
      <c r="H1255" s="551"/>
      <c r="I1255" s="551"/>
      <c r="J1255" s="552">
        <v>14557.43</v>
      </c>
      <c r="K1255" s="555"/>
      <c r="L1255" s="555"/>
      <c r="M1255" s="551"/>
      <c r="N1255" s="551"/>
      <c r="O1255" s="551"/>
      <c r="P1255" s="546"/>
      <c r="Q1255" s="546"/>
      <c r="R1255" s="546"/>
    </row>
    <row r="1256" spans="1:18" ht="14.5">
      <c r="B1256" s="556" t="s">
        <v>2625</v>
      </c>
      <c r="C1256" s="556" t="s">
        <v>36</v>
      </c>
      <c r="D1256" s="556" t="s">
        <v>2626</v>
      </c>
      <c r="E1256" s="556" t="s">
        <v>5</v>
      </c>
      <c r="F1256" s="557" t="s">
        <v>232</v>
      </c>
      <c r="G1256" s="556" t="s">
        <v>233</v>
      </c>
      <c r="H1256" s="553">
        <v>1</v>
      </c>
      <c r="I1256" s="554">
        <v>14557.43</v>
      </c>
      <c r="J1256" s="554">
        <v>14557.43</v>
      </c>
      <c r="K1256" s="556" t="s">
        <v>2627</v>
      </c>
      <c r="L1256" s="556" t="s">
        <v>2628</v>
      </c>
      <c r="M1256" s="557" t="s">
        <v>2629</v>
      </c>
      <c r="O1256" s="545" t="str">
        <f>+_xlfn.CONCAT(B1256,"-",E1256)</f>
        <v>B1/31/01-A</v>
      </c>
      <c r="P1256" s="546"/>
      <c r="Q1256" s="546"/>
      <c r="R1256" s="546"/>
    </row>
    <row r="1258" spans="1:18" ht="14.5">
      <c r="A1258" s="551">
        <v>3</v>
      </c>
      <c r="B1258" s="555" t="s">
        <v>2625</v>
      </c>
      <c r="C1258" s="555" t="s">
        <v>36</v>
      </c>
      <c r="D1258" s="555" t="s">
        <v>36</v>
      </c>
      <c r="E1258" s="555" t="s">
        <v>36</v>
      </c>
      <c r="F1258" s="551" t="s">
        <v>32</v>
      </c>
      <c r="G1258" s="555" t="s">
        <v>36</v>
      </c>
      <c r="H1258" s="551"/>
      <c r="I1258" s="551"/>
      <c r="J1258" s="552">
        <v>518405.73</v>
      </c>
      <c r="K1258" s="555"/>
      <c r="L1258" s="555"/>
      <c r="M1258" s="551"/>
      <c r="N1258" s="551"/>
      <c r="O1258" s="551"/>
    </row>
    <row r="1259" spans="1:18" ht="14.5">
      <c r="A1259" s="551">
        <v>4</v>
      </c>
      <c r="B1259" s="555" t="s">
        <v>2625</v>
      </c>
      <c r="C1259" s="555" t="s">
        <v>36</v>
      </c>
      <c r="D1259" s="555" t="s">
        <v>36</v>
      </c>
      <c r="E1259" s="555" t="s">
        <v>36</v>
      </c>
      <c r="F1259" s="551" t="s">
        <v>234</v>
      </c>
      <c r="G1259" s="555" t="s">
        <v>36</v>
      </c>
      <c r="H1259" s="551"/>
      <c r="I1259" s="551"/>
      <c r="J1259" s="552">
        <v>117891.77</v>
      </c>
      <c r="K1259" s="555"/>
      <c r="L1259" s="555"/>
      <c r="M1259" s="551"/>
      <c r="N1259" s="551"/>
      <c r="O1259" s="551"/>
      <c r="P1259" s="546"/>
      <c r="Q1259" s="546"/>
      <c r="R1259" s="546"/>
    </row>
    <row r="1260" spans="1:18">
      <c r="B1260" s="556" t="s">
        <v>2625</v>
      </c>
      <c r="C1260" s="556" t="s">
        <v>36</v>
      </c>
      <c r="D1260" s="556" t="s">
        <v>2630</v>
      </c>
      <c r="E1260" s="556" t="s">
        <v>6</v>
      </c>
      <c r="F1260" s="557" t="s">
        <v>235</v>
      </c>
      <c r="G1260" s="556" t="s">
        <v>197</v>
      </c>
      <c r="H1260" s="558">
        <v>1921</v>
      </c>
      <c r="I1260" s="553">
        <v>61.37</v>
      </c>
      <c r="J1260" s="554">
        <v>117891.77</v>
      </c>
      <c r="K1260" s="556" t="s">
        <v>2627</v>
      </c>
      <c r="L1260" s="556" t="s">
        <v>2631</v>
      </c>
      <c r="M1260" s="557" t="s">
        <v>2632</v>
      </c>
      <c r="O1260" s="545" t="str">
        <f>+_xlfn.CONCAT(B1260,"-",E1260)</f>
        <v>B1/31/01-B</v>
      </c>
    </row>
    <row r="1262" spans="1:18" ht="14.5">
      <c r="A1262" s="551">
        <v>4</v>
      </c>
      <c r="B1262" s="555" t="s">
        <v>2625</v>
      </c>
      <c r="C1262" s="555" t="s">
        <v>36</v>
      </c>
      <c r="D1262" s="555" t="s">
        <v>36</v>
      </c>
      <c r="E1262" s="555" t="s">
        <v>36</v>
      </c>
      <c r="F1262" s="551" t="s">
        <v>236</v>
      </c>
      <c r="G1262" s="555" t="s">
        <v>36</v>
      </c>
      <c r="H1262" s="551"/>
      <c r="I1262" s="551"/>
      <c r="J1262" s="552">
        <v>400513.96</v>
      </c>
      <c r="K1262" s="555"/>
      <c r="L1262" s="555"/>
      <c r="M1262" s="551"/>
      <c r="N1262" s="551"/>
      <c r="O1262" s="551"/>
    </row>
    <row r="1263" spans="1:18" ht="14.5">
      <c r="B1263" s="556" t="s">
        <v>2625</v>
      </c>
      <c r="C1263" s="556" t="s">
        <v>36</v>
      </c>
      <c r="D1263" s="556" t="s">
        <v>2633</v>
      </c>
      <c r="E1263" s="556" t="s">
        <v>7</v>
      </c>
      <c r="F1263" s="557" t="s">
        <v>237</v>
      </c>
      <c r="G1263" s="556" t="s">
        <v>197</v>
      </c>
      <c r="H1263" s="558">
        <v>6656</v>
      </c>
      <c r="I1263" s="553">
        <v>47.96</v>
      </c>
      <c r="J1263" s="554">
        <v>319221.76000000001</v>
      </c>
      <c r="K1263" s="556" t="s">
        <v>2627</v>
      </c>
      <c r="L1263" s="556" t="s">
        <v>2634</v>
      </c>
      <c r="M1263" s="557" t="s">
        <v>2635</v>
      </c>
      <c r="O1263" s="545" t="str">
        <f t="shared" ref="O1263:O1264" si="114">+_xlfn.CONCAT(B1263,"-",E1263)</f>
        <v>B1/31/01-C</v>
      </c>
      <c r="P1263" s="546"/>
      <c r="Q1263" s="546"/>
      <c r="R1263" s="546"/>
    </row>
    <row r="1264" spans="1:18" ht="14.5">
      <c r="B1264" s="556" t="s">
        <v>2625</v>
      </c>
      <c r="C1264" s="556" t="s">
        <v>36</v>
      </c>
      <c r="D1264" s="556" t="s">
        <v>2633</v>
      </c>
      <c r="E1264" s="556" t="s">
        <v>8</v>
      </c>
      <c r="F1264" s="557" t="s">
        <v>238</v>
      </c>
      <c r="G1264" s="556" t="s">
        <v>197</v>
      </c>
      <c r="H1264" s="558">
        <v>1695</v>
      </c>
      <c r="I1264" s="553">
        <v>47.96</v>
      </c>
      <c r="J1264" s="554">
        <v>81292.2</v>
      </c>
      <c r="K1264" s="556" t="s">
        <v>2627</v>
      </c>
      <c r="L1264" s="556" t="s">
        <v>2634</v>
      </c>
      <c r="M1264" s="557" t="s">
        <v>2635</v>
      </c>
      <c r="O1264" s="545" t="str">
        <f t="shared" si="114"/>
        <v>B1/31/01-D</v>
      </c>
      <c r="P1264" s="546"/>
      <c r="Q1264" s="546"/>
      <c r="R1264" s="546"/>
    </row>
    <row r="1265" spans="1:18" ht="14.5">
      <c r="P1265" s="546"/>
      <c r="Q1265" s="546"/>
      <c r="R1265" s="546"/>
    </row>
    <row r="1266" spans="1:18" ht="14.5">
      <c r="A1266" s="551">
        <v>3</v>
      </c>
      <c r="B1266" s="555" t="s">
        <v>2625</v>
      </c>
      <c r="C1266" s="555" t="s">
        <v>36</v>
      </c>
      <c r="D1266" s="555" t="s">
        <v>36</v>
      </c>
      <c r="E1266" s="555" t="s">
        <v>36</v>
      </c>
      <c r="F1266" s="551" t="s">
        <v>230</v>
      </c>
      <c r="G1266" s="555" t="s">
        <v>36</v>
      </c>
      <c r="H1266" s="551"/>
      <c r="I1266" s="551"/>
      <c r="J1266" s="551">
        <v>0</v>
      </c>
      <c r="K1266" s="555"/>
      <c r="L1266" s="555"/>
      <c r="M1266" s="551"/>
      <c r="N1266" s="551"/>
      <c r="O1266" s="551"/>
    </row>
    <row r="1267" spans="1:18" ht="14.5">
      <c r="A1267" s="551">
        <v>4</v>
      </c>
      <c r="B1267" s="555" t="s">
        <v>2625</v>
      </c>
      <c r="C1267" s="555" t="s">
        <v>36</v>
      </c>
      <c r="D1267" s="555" t="s">
        <v>36</v>
      </c>
      <c r="E1267" s="555" t="s">
        <v>36</v>
      </c>
      <c r="F1267" s="551" t="s">
        <v>31</v>
      </c>
      <c r="G1267" s="555" t="s">
        <v>36</v>
      </c>
      <c r="H1267" s="551"/>
      <c r="I1267" s="551"/>
      <c r="J1267" s="551">
        <v>0</v>
      </c>
      <c r="K1267" s="555"/>
      <c r="L1267" s="555"/>
      <c r="M1267" s="551"/>
      <c r="N1267" s="551"/>
      <c r="O1267" s="551"/>
    </row>
    <row r="1268" spans="1:18" ht="58">
      <c r="A1268" s="551">
        <v>5</v>
      </c>
      <c r="B1268" s="555" t="s">
        <v>2625</v>
      </c>
      <c r="C1268" s="555" t="s">
        <v>36</v>
      </c>
      <c r="D1268" s="555" t="s">
        <v>36</v>
      </c>
      <c r="E1268" s="555" t="s">
        <v>36</v>
      </c>
      <c r="F1268" s="551" t="s">
        <v>2636</v>
      </c>
      <c r="G1268" s="555" t="s">
        <v>36</v>
      </c>
      <c r="H1268" s="551"/>
      <c r="I1268" s="551"/>
      <c r="J1268" s="551">
        <v>0</v>
      </c>
      <c r="K1268" s="555"/>
      <c r="L1268" s="555"/>
      <c r="M1268" s="551"/>
      <c r="N1268" s="551"/>
      <c r="O1268" s="551"/>
    </row>
    <row r="1269" spans="1:18" ht="14.5">
      <c r="B1269" s="556" t="s">
        <v>2625</v>
      </c>
      <c r="C1269" s="556" t="s">
        <v>36</v>
      </c>
      <c r="D1269" s="556" t="s">
        <v>2626</v>
      </c>
      <c r="E1269" s="556" t="s">
        <v>10</v>
      </c>
      <c r="F1269" s="557" t="s">
        <v>154</v>
      </c>
      <c r="G1269" s="556" t="s">
        <v>168</v>
      </c>
      <c r="H1269" s="553">
        <v>0</v>
      </c>
      <c r="J1269" s="553" t="s">
        <v>1909</v>
      </c>
      <c r="K1269" s="556" t="s">
        <v>2627</v>
      </c>
      <c r="L1269" s="556" t="s">
        <v>2637</v>
      </c>
      <c r="M1269" s="557" t="s">
        <v>154</v>
      </c>
      <c r="O1269" s="545" t="str">
        <f>+_xlfn.CONCAT(B1269,"-",E1269)</f>
        <v>B1/31/01-E</v>
      </c>
      <c r="P1269" s="546"/>
      <c r="Q1269" s="546"/>
      <c r="R1269" s="546"/>
    </row>
    <row r="1270" spans="1:18" ht="14.5">
      <c r="P1270" s="546"/>
      <c r="Q1270" s="546"/>
      <c r="R1270" s="546"/>
    </row>
    <row r="1272" spans="1:18" ht="14.5">
      <c r="A1272" s="551">
        <v>3</v>
      </c>
      <c r="B1272" s="555" t="s">
        <v>2638</v>
      </c>
      <c r="C1272" s="555" t="s">
        <v>36</v>
      </c>
      <c r="D1272" s="555" t="s">
        <v>36</v>
      </c>
      <c r="E1272" s="555" t="s">
        <v>36</v>
      </c>
      <c r="F1272" s="551" t="s">
        <v>32</v>
      </c>
      <c r="G1272" s="555" t="s">
        <v>36</v>
      </c>
      <c r="H1272" s="551"/>
      <c r="I1272" s="551"/>
      <c r="J1272" s="552">
        <v>2632956.04</v>
      </c>
      <c r="K1272" s="555"/>
      <c r="L1272" s="555"/>
      <c r="M1272" s="551"/>
      <c r="N1272" s="551"/>
      <c r="O1272" s="551"/>
    </row>
    <row r="1273" spans="1:18" ht="43.5">
      <c r="A1273" s="551">
        <v>4</v>
      </c>
      <c r="B1273" s="555" t="s">
        <v>2638</v>
      </c>
      <c r="C1273" s="555" t="s">
        <v>36</v>
      </c>
      <c r="D1273" s="555" t="s">
        <v>36</v>
      </c>
      <c r="E1273" s="555" t="s">
        <v>5</v>
      </c>
      <c r="F1273" s="551" t="s">
        <v>2639</v>
      </c>
      <c r="G1273" s="555" t="s">
        <v>36</v>
      </c>
      <c r="H1273" s="551"/>
      <c r="I1273" s="551"/>
      <c r="J1273" s="551">
        <v>0</v>
      </c>
      <c r="K1273" s="555"/>
      <c r="L1273" s="555"/>
      <c r="M1273" s="551"/>
      <c r="N1273" s="551"/>
      <c r="O1273" s="551"/>
      <c r="P1273" s="546"/>
      <c r="Q1273" s="546"/>
      <c r="R1273" s="546"/>
    </row>
    <row r="1274" spans="1:18">
      <c r="B1274" s="556" t="s">
        <v>2638</v>
      </c>
      <c r="C1274" s="556" t="s">
        <v>36</v>
      </c>
      <c r="D1274" s="556" t="s">
        <v>2630</v>
      </c>
      <c r="E1274" s="556" t="s">
        <v>6</v>
      </c>
      <c r="F1274" s="557" t="s">
        <v>157</v>
      </c>
      <c r="G1274" s="556" t="s">
        <v>478</v>
      </c>
      <c r="H1274" s="553">
        <v>0</v>
      </c>
      <c r="I1274" s="553">
        <v>61.37</v>
      </c>
      <c r="J1274" s="553" t="s">
        <v>2640</v>
      </c>
      <c r="K1274" s="556" t="s">
        <v>2627</v>
      </c>
      <c r="L1274" s="556" t="s">
        <v>2641</v>
      </c>
      <c r="M1274" s="557" t="s">
        <v>157</v>
      </c>
      <c r="O1274" s="545" t="str">
        <f>+_xlfn.CONCAT(B1274,"-",E1274)</f>
        <v>B1/31/02-B</v>
      </c>
    </row>
    <row r="1276" spans="1:18" ht="43.5">
      <c r="A1276" s="551">
        <v>4</v>
      </c>
      <c r="B1276" s="555" t="s">
        <v>2638</v>
      </c>
      <c r="C1276" s="555" t="s">
        <v>36</v>
      </c>
      <c r="D1276" s="555" t="s">
        <v>36</v>
      </c>
      <c r="E1276" s="555" t="s">
        <v>36</v>
      </c>
      <c r="F1276" s="551" t="s">
        <v>159</v>
      </c>
      <c r="G1276" s="555" t="s">
        <v>36</v>
      </c>
      <c r="H1276" s="551"/>
      <c r="I1276" s="551"/>
      <c r="J1276" s="552">
        <v>2632956.04</v>
      </c>
      <c r="K1276" s="555"/>
      <c r="L1276" s="555"/>
      <c r="M1276" s="551"/>
      <c r="N1276" s="551"/>
      <c r="O1276" s="551"/>
    </row>
    <row r="1277" spans="1:18">
      <c r="B1277" s="556" t="s">
        <v>2638</v>
      </c>
      <c r="C1277" s="556" t="s">
        <v>36</v>
      </c>
      <c r="D1277" s="556" t="s">
        <v>2633</v>
      </c>
      <c r="E1277" s="556" t="s">
        <v>7</v>
      </c>
      <c r="F1277" s="557" t="s">
        <v>160</v>
      </c>
      <c r="G1277" s="556" t="s">
        <v>478</v>
      </c>
      <c r="H1277" s="558">
        <v>54899</v>
      </c>
      <c r="I1277" s="553">
        <v>47.96</v>
      </c>
      <c r="J1277" s="554">
        <v>2632956.04</v>
      </c>
      <c r="K1277" s="556" t="s">
        <v>2627</v>
      </c>
      <c r="L1277" s="556" t="s">
        <v>2642</v>
      </c>
      <c r="M1277" s="557" t="s">
        <v>2643</v>
      </c>
      <c r="O1277" s="545" t="str">
        <f t="shared" ref="O1277:O1279" si="115">+_xlfn.CONCAT(B1277,"-",E1277)</f>
        <v>B1/31/02-C</v>
      </c>
    </row>
    <row r="1278" spans="1:18" ht="37.5">
      <c r="B1278" s="556" t="s">
        <v>2638</v>
      </c>
      <c r="C1278" s="556" t="s">
        <v>36</v>
      </c>
      <c r="D1278" s="556" t="s">
        <v>2633</v>
      </c>
      <c r="E1278" s="556" t="s">
        <v>8</v>
      </c>
      <c r="F1278" s="557" t="s">
        <v>2644</v>
      </c>
      <c r="G1278" s="556" t="s">
        <v>168</v>
      </c>
      <c r="H1278" s="553">
        <v>0</v>
      </c>
      <c r="I1278" s="553">
        <v>14.39</v>
      </c>
      <c r="J1278" s="553" t="s">
        <v>2640</v>
      </c>
      <c r="K1278" s="556" t="s">
        <v>2627</v>
      </c>
      <c r="L1278" s="556" t="s">
        <v>2645</v>
      </c>
      <c r="M1278" s="557" t="s">
        <v>2644</v>
      </c>
      <c r="O1278" s="545" t="str">
        <f t="shared" si="115"/>
        <v>B1/31/02-D</v>
      </c>
      <c r="P1278" s="546"/>
      <c r="Q1278" s="546"/>
      <c r="R1278" s="546"/>
    </row>
    <row r="1279" spans="1:18" ht="14.5">
      <c r="B1279" s="556" t="s">
        <v>2638</v>
      </c>
      <c r="C1279" s="556" t="s">
        <v>36</v>
      </c>
      <c r="D1279" s="556" t="s">
        <v>2633</v>
      </c>
      <c r="E1279" s="556" t="s">
        <v>10</v>
      </c>
      <c r="F1279" s="557" t="s">
        <v>162</v>
      </c>
      <c r="G1279" s="556" t="s">
        <v>168</v>
      </c>
      <c r="H1279" s="553">
        <v>0</v>
      </c>
      <c r="I1279" s="553">
        <v>4.8600000000000003</v>
      </c>
      <c r="J1279" s="553" t="s">
        <v>2640</v>
      </c>
      <c r="K1279" s="556" t="s">
        <v>2627</v>
      </c>
      <c r="L1279" s="556" t="s">
        <v>2646</v>
      </c>
      <c r="M1279" s="557" t="s">
        <v>162</v>
      </c>
      <c r="O1279" s="545" t="str">
        <f t="shared" si="115"/>
        <v>B1/31/02-E</v>
      </c>
      <c r="P1279" s="546"/>
      <c r="Q1279" s="546"/>
      <c r="R1279" s="546"/>
    </row>
    <row r="1281" spans="1:18" ht="14.5">
      <c r="A1281" s="551" t="s">
        <v>1774</v>
      </c>
      <c r="B1281" s="555" t="s">
        <v>2638</v>
      </c>
      <c r="C1281" s="555" t="s">
        <v>36</v>
      </c>
      <c r="D1281" s="555" t="s">
        <v>36</v>
      </c>
      <c r="E1281" s="555" t="s">
        <v>36</v>
      </c>
      <c r="F1281" s="551" t="s">
        <v>30</v>
      </c>
      <c r="G1281" s="555"/>
      <c r="H1281" s="551"/>
      <c r="I1281" s="551"/>
      <c r="J1281" s="551"/>
      <c r="K1281" s="555"/>
      <c r="L1281" s="555"/>
      <c r="M1281" s="551"/>
      <c r="N1281" s="551"/>
      <c r="O1281" s="551"/>
    </row>
    <row r="1282" spans="1:18" ht="14.5">
      <c r="A1282" s="551" t="s">
        <v>1774</v>
      </c>
      <c r="B1282" s="555" t="s">
        <v>2638</v>
      </c>
      <c r="C1282" s="555" t="s">
        <v>36</v>
      </c>
      <c r="D1282" s="555" t="s">
        <v>36</v>
      </c>
      <c r="E1282" s="555" t="s">
        <v>36</v>
      </c>
      <c r="F1282" s="551" t="s">
        <v>9</v>
      </c>
      <c r="G1282" s="555"/>
      <c r="H1282" s="551"/>
      <c r="I1282" s="551"/>
      <c r="J1282" s="551"/>
      <c r="K1282" s="555"/>
      <c r="L1282" s="555"/>
      <c r="M1282" s="551"/>
      <c r="N1282" s="551"/>
      <c r="O1282" s="551"/>
      <c r="P1282" s="546"/>
      <c r="Q1282" s="546"/>
      <c r="R1282" s="546"/>
    </row>
    <row r="1283" spans="1:18" ht="14.5">
      <c r="P1283" s="546"/>
      <c r="Q1283" s="546"/>
      <c r="R1283" s="546"/>
    </row>
    <row r="1284" spans="1:18" ht="14.5">
      <c r="P1284" s="546"/>
      <c r="Q1284" s="546"/>
      <c r="R1284" s="546"/>
    </row>
    <row r="1285" spans="1:18" ht="14.5">
      <c r="A1285" s="551">
        <v>2</v>
      </c>
      <c r="B1285" s="555" t="s">
        <v>2647</v>
      </c>
      <c r="C1285" s="555" t="s">
        <v>36</v>
      </c>
      <c r="D1285" s="555" t="s">
        <v>36</v>
      </c>
      <c r="E1285" s="555" t="s">
        <v>36</v>
      </c>
      <c r="F1285" s="551" t="s">
        <v>29</v>
      </c>
      <c r="G1285" s="555" t="s">
        <v>36</v>
      </c>
      <c r="H1285" s="551"/>
      <c r="I1285" s="551"/>
      <c r="J1285" s="552">
        <v>7635228.5300000003</v>
      </c>
      <c r="K1285" s="555"/>
      <c r="L1285" s="555"/>
      <c r="M1285" s="551"/>
      <c r="N1285" s="551"/>
      <c r="O1285" s="551"/>
      <c r="P1285" s="546"/>
      <c r="Q1285" s="546"/>
      <c r="R1285" s="546"/>
    </row>
    <row r="1286" spans="1:18" ht="14.5">
      <c r="A1286" s="551">
        <v>3</v>
      </c>
      <c r="B1286" s="555" t="s">
        <v>2647</v>
      </c>
      <c r="C1286" s="555" t="s">
        <v>36</v>
      </c>
      <c r="D1286" s="555" t="s">
        <v>36</v>
      </c>
      <c r="E1286" s="555" t="s">
        <v>36</v>
      </c>
      <c r="F1286" s="551" t="s">
        <v>163</v>
      </c>
      <c r="G1286" s="555" t="s">
        <v>36</v>
      </c>
      <c r="H1286" s="551"/>
      <c r="I1286" s="551"/>
      <c r="J1286" s="552">
        <v>3786221.52</v>
      </c>
      <c r="K1286" s="555"/>
      <c r="L1286" s="555"/>
      <c r="M1286" s="551"/>
      <c r="N1286" s="551"/>
      <c r="O1286" s="551"/>
    </row>
    <row r="1287" spans="1:18" ht="14.5">
      <c r="A1287" s="551">
        <v>4</v>
      </c>
      <c r="B1287" s="555" t="s">
        <v>2647</v>
      </c>
      <c r="C1287" s="555" t="s">
        <v>36</v>
      </c>
      <c r="D1287" s="555" t="s">
        <v>36</v>
      </c>
      <c r="E1287" s="555" t="s">
        <v>36</v>
      </c>
      <c r="F1287" s="551" t="s">
        <v>2648</v>
      </c>
      <c r="G1287" s="555" t="s">
        <v>36</v>
      </c>
      <c r="H1287" s="551"/>
      <c r="I1287" s="551"/>
      <c r="J1287" s="552">
        <v>1042888.88</v>
      </c>
      <c r="K1287" s="555"/>
      <c r="L1287" s="555"/>
      <c r="M1287" s="551"/>
      <c r="N1287" s="551"/>
      <c r="O1287" s="551"/>
    </row>
    <row r="1288" spans="1:18" ht="14.5">
      <c r="A1288" s="551">
        <v>5</v>
      </c>
      <c r="B1288" s="555" t="s">
        <v>2647</v>
      </c>
      <c r="C1288" s="555" t="s">
        <v>36</v>
      </c>
      <c r="D1288" s="555" t="s">
        <v>36</v>
      </c>
      <c r="E1288" s="555" t="s">
        <v>36</v>
      </c>
      <c r="F1288" s="551" t="s">
        <v>165</v>
      </c>
      <c r="G1288" s="555" t="s">
        <v>36</v>
      </c>
      <c r="H1288" s="551"/>
      <c r="I1288" s="551"/>
      <c r="J1288" s="552">
        <v>732750</v>
      </c>
      <c r="K1288" s="555"/>
      <c r="L1288" s="555"/>
      <c r="M1288" s="551"/>
      <c r="N1288" s="551"/>
      <c r="O1288" s="551"/>
    </row>
    <row r="1289" spans="1:18" ht="25">
      <c r="B1289" s="556" t="s">
        <v>2647</v>
      </c>
      <c r="C1289" s="556" t="s">
        <v>36</v>
      </c>
      <c r="D1289" s="556" t="s">
        <v>2649</v>
      </c>
      <c r="E1289" s="556" t="s">
        <v>5</v>
      </c>
      <c r="F1289" s="557" t="s">
        <v>2650</v>
      </c>
      <c r="G1289" s="556" t="s">
        <v>168</v>
      </c>
      <c r="H1289" s="554">
        <v>3908</v>
      </c>
      <c r="I1289" s="553">
        <v>12.5</v>
      </c>
      <c r="J1289" s="554">
        <v>48850</v>
      </c>
      <c r="K1289" s="556" t="s">
        <v>2651</v>
      </c>
      <c r="L1289" s="556" t="s">
        <v>2652</v>
      </c>
      <c r="M1289" s="557" t="s">
        <v>2653</v>
      </c>
      <c r="N1289" s="557" t="s">
        <v>2654</v>
      </c>
      <c r="O1289" s="545" t="str">
        <f t="shared" ref="O1289:O1292" si="116">+_xlfn.CONCAT(B1289,"-",E1289)</f>
        <v>B1/32/01-A</v>
      </c>
    </row>
    <row r="1290" spans="1:18" ht="25">
      <c r="B1290" s="556" t="s">
        <v>2647</v>
      </c>
      <c r="C1290" s="556" t="s">
        <v>36</v>
      </c>
      <c r="D1290" s="556" t="s">
        <v>2649</v>
      </c>
      <c r="E1290" s="556" t="s">
        <v>6</v>
      </c>
      <c r="F1290" s="557" t="s">
        <v>2655</v>
      </c>
      <c r="G1290" s="556" t="s">
        <v>168</v>
      </c>
      <c r="H1290" s="554">
        <v>3908</v>
      </c>
      <c r="I1290" s="553">
        <v>12.5</v>
      </c>
      <c r="J1290" s="554">
        <v>48850</v>
      </c>
      <c r="K1290" s="556" t="s">
        <v>2651</v>
      </c>
      <c r="L1290" s="556" t="s">
        <v>2656</v>
      </c>
      <c r="M1290" s="557" t="s">
        <v>2657</v>
      </c>
      <c r="N1290" s="557" t="s">
        <v>2654</v>
      </c>
      <c r="O1290" s="545" t="str">
        <f t="shared" si="116"/>
        <v>B1/32/01-B</v>
      </c>
    </row>
    <row r="1291" spans="1:18" ht="50">
      <c r="B1291" s="556" t="s">
        <v>2647</v>
      </c>
      <c r="C1291" s="556" t="s">
        <v>36</v>
      </c>
      <c r="D1291" s="556" t="s">
        <v>2649</v>
      </c>
      <c r="E1291" s="556" t="s">
        <v>7</v>
      </c>
      <c r="F1291" s="557" t="s">
        <v>2658</v>
      </c>
      <c r="G1291" s="556" t="s">
        <v>168</v>
      </c>
      <c r="H1291" s="554">
        <v>3908</v>
      </c>
      <c r="I1291" s="553">
        <v>93.75</v>
      </c>
      <c r="J1291" s="554">
        <v>366375</v>
      </c>
      <c r="K1291" s="556" t="s">
        <v>2651</v>
      </c>
      <c r="L1291" s="556" t="s">
        <v>2659</v>
      </c>
      <c r="M1291" s="557" t="s">
        <v>2658</v>
      </c>
      <c r="N1291" s="557" t="s">
        <v>2654</v>
      </c>
      <c r="O1291" s="545" t="str">
        <f t="shared" si="116"/>
        <v>B1/32/01-C</v>
      </c>
      <c r="P1291" s="546"/>
      <c r="Q1291" s="546"/>
      <c r="R1291" s="546"/>
    </row>
    <row r="1292" spans="1:18" ht="37.5">
      <c r="B1292" s="556" t="s">
        <v>2647</v>
      </c>
      <c r="C1292" s="556" t="s">
        <v>36</v>
      </c>
      <c r="D1292" s="556" t="s">
        <v>2649</v>
      </c>
      <c r="E1292" s="556" t="s">
        <v>8</v>
      </c>
      <c r="F1292" s="557" t="s">
        <v>2660</v>
      </c>
      <c r="G1292" s="556" t="s">
        <v>168</v>
      </c>
      <c r="H1292" s="554">
        <v>3908</v>
      </c>
      <c r="I1292" s="553">
        <v>68.75</v>
      </c>
      <c r="J1292" s="554">
        <v>268675</v>
      </c>
      <c r="K1292" s="556" t="s">
        <v>2651</v>
      </c>
      <c r="L1292" s="556" t="s">
        <v>2661</v>
      </c>
      <c r="M1292" s="557" t="s">
        <v>2662</v>
      </c>
      <c r="N1292" s="557" t="s">
        <v>2654</v>
      </c>
      <c r="O1292" s="545" t="str">
        <f t="shared" si="116"/>
        <v>B1/32/01-D</v>
      </c>
    </row>
    <row r="1294" spans="1:18" ht="14.5">
      <c r="A1294" s="551">
        <v>5</v>
      </c>
      <c r="B1294" s="555" t="s">
        <v>2647</v>
      </c>
      <c r="C1294" s="555" t="s">
        <v>36</v>
      </c>
      <c r="D1294" s="555" t="s">
        <v>36</v>
      </c>
      <c r="E1294" s="555" t="s">
        <v>36</v>
      </c>
      <c r="F1294" s="551" t="s">
        <v>172</v>
      </c>
      <c r="G1294" s="555" t="s">
        <v>36</v>
      </c>
      <c r="H1294" s="551"/>
      <c r="I1294" s="551"/>
      <c r="J1294" s="552">
        <v>310138.88</v>
      </c>
      <c r="K1294" s="555"/>
      <c r="L1294" s="555"/>
      <c r="M1294" s="551"/>
      <c r="N1294" s="551"/>
      <c r="O1294" s="551"/>
    </row>
    <row r="1295" spans="1:18" ht="37.5">
      <c r="B1295" s="556" t="s">
        <v>2647</v>
      </c>
      <c r="C1295" s="556" t="s">
        <v>36</v>
      </c>
      <c r="D1295" s="556" t="s">
        <v>2663</v>
      </c>
      <c r="E1295" s="556" t="s">
        <v>10</v>
      </c>
      <c r="F1295" s="557" t="s">
        <v>2664</v>
      </c>
      <c r="G1295" s="556" t="s">
        <v>168</v>
      </c>
      <c r="H1295" s="554">
        <v>3908</v>
      </c>
      <c r="I1295" s="553">
        <v>24.83</v>
      </c>
      <c r="J1295" s="554">
        <v>97035.64</v>
      </c>
      <c r="K1295" s="556" t="s">
        <v>2651</v>
      </c>
      <c r="L1295" s="556" t="s">
        <v>2665</v>
      </c>
      <c r="M1295" s="557" t="s">
        <v>2664</v>
      </c>
      <c r="N1295" s="557" t="s">
        <v>2666</v>
      </c>
      <c r="O1295" s="545" t="str">
        <f t="shared" ref="O1295:O1297" si="117">+_xlfn.CONCAT(B1295,"-",E1295)</f>
        <v>B1/32/01-E</v>
      </c>
    </row>
    <row r="1296" spans="1:18" ht="50">
      <c r="B1296" s="556" t="s">
        <v>2647</v>
      </c>
      <c r="C1296" s="556" t="s">
        <v>36</v>
      </c>
      <c r="D1296" s="556" t="s">
        <v>2663</v>
      </c>
      <c r="E1296" s="556" t="s">
        <v>11</v>
      </c>
      <c r="F1296" s="557" t="s">
        <v>2667</v>
      </c>
      <c r="G1296" s="556" t="s">
        <v>168</v>
      </c>
      <c r="H1296" s="554">
        <v>3908</v>
      </c>
      <c r="I1296" s="553">
        <v>49.67</v>
      </c>
      <c r="J1296" s="554">
        <v>194110.36</v>
      </c>
      <c r="K1296" s="556" t="s">
        <v>2651</v>
      </c>
      <c r="L1296" s="556" t="s">
        <v>2668</v>
      </c>
      <c r="M1296" s="557" t="s">
        <v>2669</v>
      </c>
      <c r="N1296" s="557" t="s">
        <v>2666</v>
      </c>
      <c r="O1296" s="545" t="str">
        <f t="shared" si="117"/>
        <v>B1/32/01-F</v>
      </c>
    </row>
    <row r="1297" spans="1:18" ht="25">
      <c r="B1297" s="556" t="s">
        <v>2647</v>
      </c>
      <c r="C1297" s="556" t="s">
        <v>36</v>
      </c>
      <c r="D1297" s="556" t="s">
        <v>2663</v>
      </c>
      <c r="E1297" s="556" t="s">
        <v>27</v>
      </c>
      <c r="F1297" s="557" t="s">
        <v>2670</v>
      </c>
      <c r="G1297" s="556" t="s">
        <v>168</v>
      </c>
      <c r="H1297" s="554">
        <v>3908</v>
      </c>
      <c r="I1297" s="553">
        <v>4.8600000000000003</v>
      </c>
      <c r="J1297" s="554">
        <v>18992.88</v>
      </c>
      <c r="K1297" s="556" t="s">
        <v>2651</v>
      </c>
      <c r="L1297" s="556" t="s">
        <v>2671</v>
      </c>
      <c r="M1297" s="557" t="s">
        <v>2672</v>
      </c>
      <c r="N1297" s="557" t="s">
        <v>2666</v>
      </c>
      <c r="O1297" s="545" t="str">
        <f t="shared" si="117"/>
        <v>B1/32/01-G</v>
      </c>
      <c r="P1297" s="546"/>
      <c r="Q1297" s="546"/>
      <c r="R1297" s="546"/>
    </row>
    <row r="1298" spans="1:18" ht="14.5">
      <c r="P1298" s="546"/>
      <c r="Q1298" s="546"/>
      <c r="R1298" s="546"/>
    </row>
    <row r="1300" spans="1:18" ht="14.5">
      <c r="A1300" s="551">
        <v>4</v>
      </c>
      <c r="B1300" s="555" t="s">
        <v>2673</v>
      </c>
      <c r="C1300" s="555" t="s">
        <v>36</v>
      </c>
      <c r="D1300" s="555" t="s">
        <v>36</v>
      </c>
      <c r="E1300" s="555" t="s">
        <v>36</v>
      </c>
      <c r="F1300" s="551" t="s">
        <v>176</v>
      </c>
      <c r="G1300" s="555" t="s">
        <v>36</v>
      </c>
      <c r="H1300" s="551"/>
      <c r="I1300" s="551"/>
      <c r="J1300" s="552">
        <v>934485.92</v>
      </c>
      <c r="K1300" s="555"/>
      <c r="L1300" s="555"/>
      <c r="M1300" s="551"/>
      <c r="N1300" s="551"/>
      <c r="O1300" s="551"/>
    </row>
    <row r="1301" spans="1:18" ht="43.5">
      <c r="A1301" s="551">
        <v>5</v>
      </c>
      <c r="B1301" s="555" t="s">
        <v>2673</v>
      </c>
      <c r="C1301" s="555" t="s">
        <v>36</v>
      </c>
      <c r="D1301" s="555" t="s">
        <v>36</v>
      </c>
      <c r="E1301" s="555" t="s">
        <v>36</v>
      </c>
      <c r="F1301" s="551" t="s">
        <v>177</v>
      </c>
      <c r="G1301" s="555" t="s">
        <v>36</v>
      </c>
      <c r="H1301" s="551"/>
      <c r="I1301" s="551"/>
      <c r="J1301" s="552">
        <v>934485.92</v>
      </c>
      <c r="K1301" s="555"/>
      <c r="L1301" s="555"/>
      <c r="M1301" s="551"/>
      <c r="N1301" s="551"/>
      <c r="O1301" s="551"/>
    </row>
    <row r="1302" spans="1:18" ht="14.5">
      <c r="B1302" s="556" t="s">
        <v>2673</v>
      </c>
      <c r="C1302" s="556" t="s">
        <v>36</v>
      </c>
      <c r="D1302" s="556" t="s">
        <v>2674</v>
      </c>
      <c r="E1302" s="556" t="s">
        <v>5</v>
      </c>
      <c r="F1302" s="557" t="s">
        <v>178</v>
      </c>
      <c r="G1302" s="556" t="s">
        <v>179</v>
      </c>
      <c r="H1302" s="558">
        <v>4236</v>
      </c>
      <c r="I1302" s="553">
        <v>185.47</v>
      </c>
      <c r="J1302" s="554">
        <v>785650.92</v>
      </c>
      <c r="K1302" s="556" t="s">
        <v>2651</v>
      </c>
      <c r="L1302" s="556" t="s">
        <v>2675</v>
      </c>
      <c r="M1302" s="557" t="s">
        <v>178</v>
      </c>
      <c r="O1302" s="545" t="str">
        <f t="shared" ref="O1302:O1303" si="118">+_xlfn.CONCAT(B1302,"-",E1302)</f>
        <v>B1/32/02-A</v>
      </c>
      <c r="P1302" s="546"/>
      <c r="Q1302" s="546"/>
      <c r="R1302" s="546"/>
    </row>
    <row r="1303" spans="1:18" ht="14.5">
      <c r="B1303" s="556" t="s">
        <v>2673</v>
      </c>
      <c r="C1303" s="556" t="s">
        <v>36</v>
      </c>
      <c r="D1303" s="556" t="s">
        <v>2674</v>
      </c>
      <c r="E1303" s="556" t="s">
        <v>6</v>
      </c>
      <c r="F1303" s="557" t="s">
        <v>180</v>
      </c>
      <c r="G1303" s="556" t="s">
        <v>179</v>
      </c>
      <c r="H1303" s="553">
        <v>412</v>
      </c>
      <c r="I1303" s="553">
        <v>361.25</v>
      </c>
      <c r="J1303" s="554">
        <v>148835</v>
      </c>
      <c r="K1303" s="556" t="s">
        <v>2651</v>
      </c>
      <c r="L1303" s="556" t="s">
        <v>2676</v>
      </c>
      <c r="M1303" s="557" t="s">
        <v>180</v>
      </c>
      <c r="O1303" s="545" t="str">
        <f t="shared" si="118"/>
        <v>B1/32/02-B</v>
      </c>
      <c r="P1303" s="546"/>
      <c r="Q1303" s="546"/>
      <c r="R1303" s="546"/>
    </row>
    <row r="1305" spans="1:18" ht="14.5">
      <c r="A1305" s="551">
        <v>4</v>
      </c>
      <c r="B1305" s="555" t="s">
        <v>2673</v>
      </c>
      <c r="C1305" s="555" t="s">
        <v>36</v>
      </c>
      <c r="D1305" s="555" t="s">
        <v>36</v>
      </c>
      <c r="E1305" s="555" t="s">
        <v>36</v>
      </c>
      <c r="F1305" s="551" t="s">
        <v>469</v>
      </c>
      <c r="G1305" s="555" t="s">
        <v>36</v>
      </c>
      <c r="H1305" s="551"/>
      <c r="I1305" s="551"/>
      <c r="J1305" s="552">
        <v>1569521.72</v>
      </c>
      <c r="K1305" s="555"/>
      <c r="L1305" s="555"/>
      <c r="M1305" s="551"/>
      <c r="N1305" s="551"/>
      <c r="O1305" s="551"/>
    </row>
    <row r="1306" spans="1:18" ht="14.5">
      <c r="A1306" s="551">
        <v>5</v>
      </c>
      <c r="B1306" s="555" t="s">
        <v>2673</v>
      </c>
      <c r="C1306" s="555" t="s">
        <v>36</v>
      </c>
      <c r="D1306" s="555" t="s">
        <v>36</v>
      </c>
      <c r="E1306" s="555" t="s">
        <v>36</v>
      </c>
      <c r="F1306" s="551" t="s">
        <v>468</v>
      </c>
      <c r="G1306" s="555" t="s">
        <v>36</v>
      </c>
      <c r="H1306" s="551"/>
      <c r="I1306" s="551"/>
      <c r="J1306" s="552">
        <v>1478635.44</v>
      </c>
      <c r="K1306" s="555"/>
      <c r="L1306" s="555"/>
      <c r="M1306" s="551"/>
      <c r="N1306" s="551"/>
      <c r="O1306" s="551"/>
      <c r="P1306" s="546"/>
      <c r="Q1306" s="546"/>
      <c r="R1306" s="546"/>
    </row>
    <row r="1307" spans="1:18" ht="50">
      <c r="B1307" s="556" t="s">
        <v>2673</v>
      </c>
      <c r="C1307" s="556" t="s">
        <v>36</v>
      </c>
      <c r="D1307" s="556" t="s">
        <v>2677</v>
      </c>
      <c r="E1307" s="556" t="s">
        <v>7</v>
      </c>
      <c r="F1307" s="557" t="s">
        <v>2678</v>
      </c>
      <c r="G1307" s="556" t="s">
        <v>168</v>
      </c>
      <c r="H1307" s="558">
        <v>6843</v>
      </c>
      <c r="I1307" s="553">
        <v>216.08</v>
      </c>
      <c r="J1307" s="554">
        <v>1478635.44</v>
      </c>
      <c r="K1307" s="556" t="s">
        <v>2651</v>
      </c>
      <c r="L1307" s="556" t="s">
        <v>2679</v>
      </c>
      <c r="M1307" s="557" t="s">
        <v>2678</v>
      </c>
      <c r="O1307" s="545" t="str">
        <f>+_xlfn.CONCAT(B1307,"-",E1307)</f>
        <v>B1/32/02-C</v>
      </c>
    </row>
    <row r="1309" spans="1:18" ht="14.5">
      <c r="A1309" s="551">
        <v>5</v>
      </c>
      <c r="B1309" s="555" t="s">
        <v>2673</v>
      </c>
      <c r="C1309" s="555" t="s">
        <v>36</v>
      </c>
      <c r="D1309" s="555" t="s">
        <v>36</v>
      </c>
      <c r="E1309" s="555" t="s">
        <v>36</v>
      </c>
      <c r="F1309" s="551" t="s">
        <v>465</v>
      </c>
      <c r="G1309" s="555" t="s">
        <v>36</v>
      </c>
      <c r="H1309" s="551"/>
      <c r="I1309" s="551"/>
      <c r="J1309" s="552">
        <v>90886.28</v>
      </c>
      <c r="K1309" s="555"/>
      <c r="L1309" s="555"/>
      <c r="M1309" s="551"/>
      <c r="N1309" s="551"/>
      <c r="O1309" s="551"/>
      <c r="P1309" s="546"/>
      <c r="Q1309" s="546"/>
      <c r="R1309" s="546"/>
    </row>
    <row r="1310" spans="1:18" ht="25">
      <c r="B1310" s="556" t="s">
        <v>2673</v>
      </c>
      <c r="C1310" s="556" t="s">
        <v>36</v>
      </c>
      <c r="D1310" s="556" t="s">
        <v>2674</v>
      </c>
      <c r="E1310" s="556" t="s">
        <v>8</v>
      </c>
      <c r="F1310" s="557" t="s">
        <v>464</v>
      </c>
      <c r="G1310" s="556" t="s">
        <v>463</v>
      </c>
      <c r="H1310" s="553">
        <v>508</v>
      </c>
      <c r="I1310" s="553">
        <v>178.91</v>
      </c>
      <c r="J1310" s="554">
        <v>90886.28</v>
      </c>
      <c r="K1310" s="556" t="s">
        <v>2651</v>
      </c>
      <c r="L1310" s="556" t="s">
        <v>2680</v>
      </c>
      <c r="M1310" s="557" t="s">
        <v>2681</v>
      </c>
      <c r="O1310" s="545" t="str">
        <f>+_xlfn.CONCAT(B1310,"-",E1310)</f>
        <v>B1/32/02-D</v>
      </c>
    </row>
    <row r="1312" spans="1:18" ht="14.5">
      <c r="A1312" s="551">
        <v>4</v>
      </c>
      <c r="B1312" s="555" t="s">
        <v>2673</v>
      </c>
      <c r="C1312" s="555" t="s">
        <v>36</v>
      </c>
      <c r="D1312" s="555" t="s">
        <v>36</v>
      </c>
      <c r="E1312" s="555" t="s">
        <v>36</v>
      </c>
      <c r="F1312" s="551" t="s">
        <v>181</v>
      </c>
      <c r="G1312" s="555" t="s">
        <v>36</v>
      </c>
      <c r="H1312" s="551"/>
      <c r="I1312" s="551"/>
      <c r="J1312" s="552">
        <v>100200</v>
      </c>
      <c r="K1312" s="555"/>
      <c r="L1312" s="555"/>
      <c r="M1312" s="551"/>
      <c r="N1312" s="551"/>
      <c r="O1312" s="551"/>
    </row>
    <row r="1313" spans="1:18" ht="25">
      <c r="B1313" s="556" t="s">
        <v>2673</v>
      </c>
      <c r="C1313" s="556" t="s">
        <v>36</v>
      </c>
      <c r="D1313" s="556" t="s">
        <v>2682</v>
      </c>
      <c r="E1313" s="556" t="s">
        <v>10</v>
      </c>
      <c r="F1313" s="557" t="s">
        <v>182</v>
      </c>
      <c r="G1313" s="556" t="s">
        <v>168</v>
      </c>
      <c r="H1313" s="553">
        <v>0</v>
      </c>
      <c r="I1313" s="553">
        <v>250</v>
      </c>
      <c r="J1313" s="553" t="s">
        <v>2640</v>
      </c>
      <c r="K1313" s="556" t="s">
        <v>2651</v>
      </c>
      <c r="L1313" s="556" t="s">
        <v>2683</v>
      </c>
      <c r="M1313" s="557" t="s">
        <v>182</v>
      </c>
      <c r="N1313" s="557" t="s">
        <v>2684</v>
      </c>
      <c r="O1313" s="545" t="str">
        <f t="shared" ref="O1313:O1317" si="119">+_xlfn.CONCAT(B1313,"-",E1313)</f>
        <v>B1/32/02-E</v>
      </c>
    </row>
    <row r="1314" spans="1:18" ht="25">
      <c r="B1314" s="556" t="s">
        <v>2673</v>
      </c>
      <c r="C1314" s="556" t="s">
        <v>36</v>
      </c>
      <c r="D1314" s="556" t="s">
        <v>2682</v>
      </c>
      <c r="E1314" s="556" t="s">
        <v>11</v>
      </c>
      <c r="F1314" s="557" t="s">
        <v>2685</v>
      </c>
      <c r="G1314" s="556" t="s">
        <v>168</v>
      </c>
      <c r="H1314" s="553">
        <v>0</v>
      </c>
      <c r="I1314" s="553">
        <v>250</v>
      </c>
      <c r="J1314" s="553" t="s">
        <v>2640</v>
      </c>
      <c r="K1314" s="556" t="s">
        <v>2651</v>
      </c>
      <c r="L1314" s="556" t="s">
        <v>2686</v>
      </c>
      <c r="M1314" s="557" t="s">
        <v>2687</v>
      </c>
      <c r="N1314" s="557" t="s">
        <v>2684</v>
      </c>
      <c r="O1314" s="545" t="str">
        <f t="shared" si="119"/>
        <v>B1/32/02-F</v>
      </c>
    </row>
    <row r="1315" spans="1:18" ht="25">
      <c r="B1315" s="556" t="s">
        <v>2673</v>
      </c>
      <c r="C1315" s="556" t="s">
        <v>36</v>
      </c>
      <c r="D1315" s="556" t="s">
        <v>2682</v>
      </c>
      <c r="E1315" s="556" t="s">
        <v>27</v>
      </c>
      <c r="F1315" s="557" t="s">
        <v>184</v>
      </c>
      <c r="G1315" s="556" t="s">
        <v>168</v>
      </c>
      <c r="H1315" s="553">
        <v>78.16</v>
      </c>
      <c r="I1315" s="553">
        <v>250</v>
      </c>
      <c r="J1315" s="554">
        <v>19540</v>
      </c>
      <c r="K1315" s="556" t="s">
        <v>2651</v>
      </c>
      <c r="L1315" s="556" t="s">
        <v>2686</v>
      </c>
      <c r="M1315" s="557" t="s">
        <v>2687</v>
      </c>
      <c r="N1315" s="557" t="s">
        <v>2688</v>
      </c>
      <c r="O1315" s="545" t="str">
        <f t="shared" si="119"/>
        <v>B1/32/02-G</v>
      </c>
    </row>
    <row r="1316" spans="1:18" ht="25">
      <c r="B1316" s="556" t="s">
        <v>2673</v>
      </c>
      <c r="C1316" s="556" t="s">
        <v>36</v>
      </c>
      <c r="D1316" s="556" t="s">
        <v>2682</v>
      </c>
      <c r="E1316" s="556" t="s">
        <v>28</v>
      </c>
      <c r="F1316" s="557" t="s">
        <v>2689</v>
      </c>
      <c r="G1316" s="556" t="s">
        <v>168</v>
      </c>
      <c r="H1316" s="553">
        <v>156.32</v>
      </c>
      <c r="I1316" s="553">
        <v>250</v>
      </c>
      <c r="J1316" s="554">
        <v>39080</v>
      </c>
      <c r="K1316" s="556" t="s">
        <v>2651</v>
      </c>
      <c r="L1316" s="556" t="s">
        <v>2686</v>
      </c>
      <c r="M1316" s="557" t="s">
        <v>2687</v>
      </c>
      <c r="N1316" s="557" t="s">
        <v>2688</v>
      </c>
      <c r="O1316" s="545" t="str">
        <f t="shared" si="119"/>
        <v>B1/32/02-H</v>
      </c>
    </row>
    <row r="1317" spans="1:18" ht="25">
      <c r="B1317" s="556" t="s">
        <v>2673</v>
      </c>
      <c r="C1317" s="556" t="s">
        <v>36</v>
      </c>
      <c r="D1317" s="556" t="s">
        <v>2682</v>
      </c>
      <c r="E1317" s="556" t="s">
        <v>33</v>
      </c>
      <c r="F1317" s="557" t="s">
        <v>2690</v>
      </c>
      <c r="G1317" s="556" t="s">
        <v>168</v>
      </c>
      <c r="H1317" s="553">
        <v>156.32</v>
      </c>
      <c r="I1317" s="553">
        <v>250</v>
      </c>
      <c r="J1317" s="554">
        <v>39080</v>
      </c>
      <c r="K1317" s="556" t="s">
        <v>2651</v>
      </c>
      <c r="L1317" s="556" t="s">
        <v>2686</v>
      </c>
      <c r="M1317" s="557" t="s">
        <v>2687</v>
      </c>
      <c r="N1317" s="557" t="s">
        <v>2688</v>
      </c>
      <c r="O1317" s="545" t="str">
        <f t="shared" si="119"/>
        <v>B1/32/02-J</v>
      </c>
    </row>
    <row r="1320" spans="1:18">
      <c r="B1320" s="556" t="s">
        <v>2691</v>
      </c>
      <c r="C1320" s="556" t="s">
        <v>36</v>
      </c>
      <c r="D1320" s="556" t="s">
        <v>2682</v>
      </c>
      <c r="E1320" s="556" t="s">
        <v>5</v>
      </c>
      <c r="F1320" s="557" t="s">
        <v>187</v>
      </c>
      <c r="G1320" s="556" t="s">
        <v>168</v>
      </c>
      <c r="H1320" s="553">
        <v>0</v>
      </c>
      <c r="I1320" s="553">
        <v>250</v>
      </c>
      <c r="J1320" s="553" t="s">
        <v>2640</v>
      </c>
      <c r="K1320" s="556" t="s">
        <v>2651</v>
      </c>
      <c r="L1320" s="556" t="s">
        <v>2692</v>
      </c>
      <c r="M1320" s="557" t="s">
        <v>187</v>
      </c>
      <c r="N1320" s="557" t="s">
        <v>2684</v>
      </c>
      <c r="O1320" s="545" t="str">
        <f t="shared" ref="O1320:O1324" si="120">+_xlfn.CONCAT(B1320,"-",E1320)</f>
        <v>B1/32/03-A</v>
      </c>
    </row>
    <row r="1321" spans="1:18" ht="25">
      <c r="B1321" s="556" t="s">
        <v>2691</v>
      </c>
      <c r="C1321" s="556" t="s">
        <v>36</v>
      </c>
      <c r="D1321" s="556" t="s">
        <v>2682</v>
      </c>
      <c r="E1321" s="556" t="s">
        <v>6</v>
      </c>
      <c r="F1321" s="557" t="s">
        <v>188</v>
      </c>
      <c r="G1321" s="556" t="s">
        <v>168</v>
      </c>
      <c r="H1321" s="553">
        <v>0</v>
      </c>
      <c r="I1321" s="553">
        <v>250</v>
      </c>
      <c r="J1321" s="553" t="s">
        <v>2640</v>
      </c>
      <c r="K1321" s="556" t="s">
        <v>2651</v>
      </c>
      <c r="L1321" s="556" t="s">
        <v>2686</v>
      </c>
      <c r="M1321" s="557" t="s">
        <v>2687</v>
      </c>
      <c r="N1321" s="557" t="s">
        <v>2684</v>
      </c>
      <c r="O1321" s="545" t="str">
        <f t="shared" si="120"/>
        <v>B1/32/03-B</v>
      </c>
    </row>
    <row r="1322" spans="1:18" ht="25">
      <c r="B1322" s="556" t="s">
        <v>2691</v>
      </c>
      <c r="C1322" s="556" t="s">
        <v>36</v>
      </c>
      <c r="D1322" s="556" t="s">
        <v>2682</v>
      </c>
      <c r="E1322" s="556" t="s">
        <v>7</v>
      </c>
      <c r="F1322" s="557" t="s">
        <v>189</v>
      </c>
      <c r="G1322" s="556" t="s">
        <v>168</v>
      </c>
      <c r="H1322" s="553">
        <v>10</v>
      </c>
      <c r="I1322" s="553">
        <v>250</v>
      </c>
      <c r="J1322" s="554">
        <v>2500</v>
      </c>
      <c r="K1322" s="556" t="s">
        <v>2651</v>
      </c>
      <c r="L1322" s="556" t="s">
        <v>2693</v>
      </c>
      <c r="M1322" s="557" t="s">
        <v>189</v>
      </c>
      <c r="N1322" s="557" t="s">
        <v>2694</v>
      </c>
      <c r="O1322" s="545" t="str">
        <f t="shared" si="120"/>
        <v>B1/32/03-C</v>
      </c>
    </row>
    <row r="1323" spans="1:18" ht="14.5">
      <c r="B1323" s="556" t="s">
        <v>2691</v>
      </c>
      <c r="C1323" s="556" t="s">
        <v>36</v>
      </c>
      <c r="D1323" s="556" t="s">
        <v>2682</v>
      </c>
      <c r="E1323" s="556" t="s">
        <v>8</v>
      </c>
      <c r="F1323" s="557" t="s">
        <v>190</v>
      </c>
      <c r="G1323" s="556" t="s">
        <v>168</v>
      </c>
      <c r="H1323" s="553">
        <v>0</v>
      </c>
      <c r="I1323" s="553">
        <v>250</v>
      </c>
      <c r="J1323" s="553" t="s">
        <v>2640</v>
      </c>
      <c r="K1323" s="556" t="s">
        <v>2651</v>
      </c>
      <c r="L1323" s="556" t="s">
        <v>2695</v>
      </c>
      <c r="M1323" s="557" t="s">
        <v>190</v>
      </c>
      <c r="N1323" s="557" t="s">
        <v>2684</v>
      </c>
      <c r="O1323" s="545" t="str">
        <f t="shared" si="120"/>
        <v>B1/32/03-D</v>
      </c>
      <c r="P1323" s="546"/>
      <c r="Q1323" s="546"/>
      <c r="R1323" s="546"/>
    </row>
    <row r="1324" spans="1:18">
      <c r="B1324" s="556" t="s">
        <v>2691</v>
      </c>
      <c r="C1324" s="556" t="s">
        <v>36</v>
      </c>
      <c r="D1324" s="556" t="s">
        <v>2682</v>
      </c>
      <c r="E1324" s="556" t="s">
        <v>11</v>
      </c>
      <c r="F1324" s="557" t="s">
        <v>191</v>
      </c>
      <c r="G1324" s="556" t="s">
        <v>168</v>
      </c>
      <c r="H1324" s="553">
        <v>0</v>
      </c>
      <c r="I1324" s="553">
        <v>250</v>
      </c>
      <c r="J1324" s="553" t="s">
        <v>2640</v>
      </c>
      <c r="K1324" s="556" t="s">
        <v>2651</v>
      </c>
      <c r="L1324" s="556" t="s">
        <v>2696</v>
      </c>
      <c r="M1324" s="557" t="s">
        <v>191</v>
      </c>
      <c r="N1324" s="557" t="s">
        <v>2684</v>
      </c>
      <c r="O1324" s="545" t="str">
        <f t="shared" si="120"/>
        <v>B1/32/03-F</v>
      </c>
    </row>
    <row r="1326" spans="1:18" ht="14.5">
      <c r="A1326" s="551">
        <v>4</v>
      </c>
      <c r="B1326" s="555" t="s">
        <v>2691</v>
      </c>
      <c r="C1326" s="555" t="s">
        <v>36</v>
      </c>
      <c r="D1326" s="555" t="s">
        <v>36</v>
      </c>
      <c r="E1326" s="555" t="s">
        <v>36</v>
      </c>
      <c r="F1326" s="551" t="s">
        <v>192</v>
      </c>
      <c r="G1326" s="555" t="s">
        <v>36</v>
      </c>
      <c r="H1326" s="551"/>
      <c r="I1326" s="551"/>
      <c r="J1326" s="552">
        <v>112500</v>
      </c>
      <c r="K1326" s="555"/>
      <c r="L1326" s="555"/>
      <c r="M1326" s="551"/>
      <c r="N1326" s="551"/>
      <c r="O1326" s="551"/>
    </row>
    <row r="1327" spans="1:18" ht="37.5">
      <c r="B1327" s="556" t="s">
        <v>2691</v>
      </c>
      <c r="C1327" s="556" t="s">
        <v>36</v>
      </c>
      <c r="D1327" s="556" t="s">
        <v>2697</v>
      </c>
      <c r="E1327" s="556" t="s">
        <v>2698</v>
      </c>
      <c r="F1327" s="557" t="s">
        <v>193</v>
      </c>
      <c r="G1327" s="556" t="s">
        <v>289</v>
      </c>
      <c r="H1327" s="553">
        <v>30</v>
      </c>
      <c r="I1327" s="554">
        <v>3750</v>
      </c>
      <c r="J1327" s="554">
        <v>112500</v>
      </c>
      <c r="K1327" s="556" t="s">
        <v>33</v>
      </c>
      <c r="L1327" s="556" t="s">
        <v>2699</v>
      </c>
      <c r="M1327" s="557" t="s">
        <v>193</v>
      </c>
      <c r="O1327" s="545" t="str">
        <f t="shared" ref="O1327:O1328" si="121">+_xlfn.CONCAT(B1327,"-",E1327)</f>
        <v>B1/32/03-F.1</v>
      </c>
      <c r="P1327" s="546"/>
      <c r="Q1327" s="546"/>
      <c r="R1327" s="546"/>
    </row>
    <row r="1328" spans="1:18" ht="37.5">
      <c r="B1328" s="556" t="s">
        <v>2691</v>
      </c>
      <c r="C1328" s="556" t="s">
        <v>36</v>
      </c>
      <c r="D1328" s="556" t="s">
        <v>2697</v>
      </c>
      <c r="E1328" s="556" t="s">
        <v>2700</v>
      </c>
      <c r="F1328" s="557" t="s">
        <v>194</v>
      </c>
      <c r="G1328" s="556" t="s">
        <v>289</v>
      </c>
      <c r="H1328" s="553">
        <v>0</v>
      </c>
      <c r="I1328" s="554">
        <v>12500</v>
      </c>
      <c r="J1328" s="553" t="s">
        <v>2640</v>
      </c>
      <c r="K1328" s="556" t="s">
        <v>33</v>
      </c>
      <c r="L1328" s="556" t="s">
        <v>2701</v>
      </c>
      <c r="M1328" s="557" t="s">
        <v>194</v>
      </c>
      <c r="O1328" s="545" t="str">
        <f t="shared" si="121"/>
        <v>B1/32/03-F.2</v>
      </c>
      <c r="P1328" s="546"/>
      <c r="Q1328" s="546"/>
      <c r="R1328" s="546"/>
    </row>
    <row r="1330" spans="1:18" ht="14.5">
      <c r="A1330" s="551">
        <v>4</v>
      </c>
      <c r="B1330" s="555" t="s">
        <v>2691</v>
      </c>
      <c r="C1330" s="555" t="s">
        <v>36</v>
      </c>
      <c r="D1330" s="555" t="s">
        <v>36</v>
      </c>
      <c r="E1330" s="555" t="s">
        <v>36</v>
      </c>
      <c r="F1330" s="551" t="s">
        <v>2702</v>
      </c>
      <c r="G1330" s="555" t="s">
        <v>36</v>
      </c>
      <c r="H1330" s="551"/>
      <c r="I1330" s="551"/>
      <c r="J1330" s="552">
        <v>26625</v>
      </c>
      <c r="K1330" s="555"/>
      <c r="L1330" s="555"/>
      <c r="M1330" s="551"/>
      <c r="N1330" s="551"/>
      <c r="O1330" s="551"/>
    </row>
    <row r="1331" spans="1:18" ht="29">
      <c r="A1331" s="551">
        <v>5</v>
      </c>
      <c r="B1331" s="555" t="s">
        <v>2691</v>
      </c>
      <c r="C1331" s="555" t="s">
        <v>36</v>
      </c>
      <c r="D1331" s="555" t="s">
        <v>36</v>
      </c>
      <c r="E1331" s="555" t="s">
        <v>36</v>
      </c>
      <c r="F1331" s="551" t="s">
        <v>2703</v>
      </c>
      <c r="G1331" s="555" t="s">
        <v>36</v>
      </c>
      <c r="H1331" s="551"/>
      <c r="I1331" s="551"/>
      <c r="J1331" s="552">
        <v>26625</v>
      </c>
      <c r="K1331" s="555"/>
      <c r="L1331" s="555"/>
      <c r="M1331" s="551"/>
      <c r="N1331" s="551"/>
      <c r="O1331" s="551"/>
    </row>
    <row r="1332" spans="1:18" ht="14.5">
      <c r="B1332" s="556" t="s">
        <v>2691</v>
      </c>
      <c r="C1332" s="556" t="s">
        <v>36</v>
      </c>
      <c r="D1332" s="556" t="s">
        <v>2704</v>
      </c>
      <c r="E1332" s="556" t="s">
        <v>27</v>
      </c>
      <c r="F1332" s="557" t="s">
        <v>2705</v>
      </c>
      <c r="G1332" s="556" t="s">
        <v>463</v>
      </c>
      <c r="H1332" s="553">
        <v>28</v>
      </c>
      <c r="I1332" s="553">
        <v>750</v>
      </c>
      <c r="J1332" s="554">
        <v>21000</v>
      </c>
      <c r="K1332" s="556" t="s">
        <v>2651</v>
      </c>
      <c r="L1332" s="556" t="s">
        <v>2706</v>
      </c>
      <c r="M1332" s="557" t="s">
        <v>2705</v>
      </c>
      <c r="O1332" s="545" t="str">
        <f t="shared" ref="O1332:O1333" si="122">+_xlfn.CONCAT(B1332,"-",E1332)</f>
        <v>B1/32/03-G</v>
      </c>
      <c r="P1332" s="546"/>
      <c r="Q1332" s="546"/>
      <c r="R1332" s="546"/>
    </row>
    <row r="1333" spans="1:18" ht="14.5">
      <c r="B1333" s="556" t="s">
        <v>2691</v>
      </c>
      <c r="C1333" s="556" t="s">
        <v>36</v>
      </c>
      <c r="D1333" s="556" t="s">
        <v>2704</v>
      </c>
      <c r="E1333" s="556" t="s">
        <v>28</v>
      </c>
      <c r="F1333" s="557" t="s">
        <v>2707</v>
      </c>
      <c r="G1333" s="556" t="s">
        <v>289</v>
      </c>
      <c r="H1333" s="553">
        <v>1</v>
      </c>
      <c r="I1333" s="554">
        <v>5625</v>
      </c>
      <c r="J1333" s="554">
        <v>5625</v>
      </c>
      <c r="K1333" s="556" t="s">
        <v>2651</v>
      </c>
      <c r="L1333" s="556" t="s">
        <v>2708</v>
      </c>
      <c r="M1333" s="557" t="s">
        <v>2709</v>
      </c>
      <c r="O1333" s="545" t="str">
        <f t="shared" si="122"/>
        <v>B1/32/03-H</v>
      </c>
      <c r="P1333" s="546"/>
      <c r="Q1333" s="546"/>
      <c r="R1333" s="546"/>
    </row>
    <row r="1335" spans="1:18" ht="14.5">
      <c r="A1335" s="551">
        <v>3</v>
      </c>
      <c r="B1335" s="555" t="s">
        <v>2691</v>
      </c>
      <c r="C1335" s="555" t="s">
        <v>36</v>
      </c>
      <c r="D1335" s="555" t="s">
        <v>36</v>
      </c>
      <c r="E1335" s="555" t="s">
        <v>36</v>
      </c>
      <c r="F1335" s="551" t="s">
        <v>477</v>
      </c>
      <c r="G1335" s="555" t="s">
        <v>36</v>
      </c>
      <c r="H1335" s="551"/>
      <c r="I1335" s="551"/>
      <c r="J1335" s="552">
        <v>398384.64000000001</v>
      </c>
      <c r="K1335" s="555"/>
      <c r="L1335" s="555"/>
      <c r="M1335" s="551"/>
      <c r="N1335" s="551"/>
      <c r="O1335" s="551"/>
    </row>
    <row r="1336" spans="1:18" ht="14.5">
      <c r="A1336" s="551">
        <v>4</v>
      </c>
      <c r="B1336" s="555" t="s">
        <v>2691</v>
      </c>
      <c r="C1336" s="555" t="s">
        <v>36</v>
      </c>
      <c r="D1336" s="555" t="s">
        <v>36</v>
      </c>
      <c r="E1336" s="555" t="s">
        <v>36</v>
      </c>
      <c r="F1336" s="551" t="s">
        <v>476</v>
      </c>
      <c r="G1336" s="555" t="s">
        <v>36</v>
      </c>
      <c r="H1336" s="551"/>
      <c r="I1336" s="551"/>
      <c r="J1336" s="552">
        <v>398384.64000000001</v>
      </c>
      <c r="K1336" s="555"/>
      <c r="L1336" s="555"/>
      <c r="M1336" s="551"/>
      <c r="N1336" s="551"/>
      <c r="O1336" s="551"/>
    </row>
    <row r="1337" spans="1:18">
      <c r="B1337" s="556" t="s">
        <v>2691</v>
      </c>
      <c r="C1337" s="556" t="s">
        <v>36</v>
      </c>
      <c r="D1337" s="556" t="s">
        <v>2710</v>
      </c>
      <c r="E1337" s="556" t="s">
        <v>33</v>
      </c>
      <c r="F1337" s="557" t="s">
        <v>475</v>
      </c>
      <c r="G1337" s="556" t="s">
        <v>289</v>
      </c>
      <c r="H1337" s="553">
        <v>2</v>
      </c>
      <c r="I1337" s="554">
        <v>3193.37</v>
      </c>
      <c r="J1337" s="554">
        <v>6386.74</v>
      </c>
      <c r="K1337" s="556" t="s">
        <v>2651</v>
      </c>
      <c r="L1337" s="556" t="s">
        <v>2711</v>
      </c>
      <c r="M1337" s="557" t="s">
        <v>475</v>
      </c>
      <c r="O1337" s="545" t="str">
        <f t="shared" ref="O1337:O1339" si="123">+_xlfn.CONCAT(B1337,"-",E1337)</f>
        <v>B1/32/03-J</v>
      </c>
    </row>
    <row r="1338" spans="1:18">
      <c r="B1338" s="556" t="s">
        <v>2691</v>
      </c>
      <c r="C1338" s="556" t="s">
        <v>36</v>
      </c>
      <c r="D1338" s="556" t="s">
        <v>2710</v>
      </c>
      <c r="E1338" s="556" t="s">
        <v>34</v>
      </c>
      <c r="F1338" s="557" t="s">
        <v>474</v>
      </c>
      <c r="G1338" s="556" t="s">
        <v>289</v>
      </c>
      <c r="H1338" s="553">
        <v>0</v>
      </c>
      <c r="I1338" s="554">
        <v>4811.1899999999996</v>
      </c>
      <c r="J1338" s="553" t="s">
        <v>2640</v>
      </c>
      <c r="K1338" s="556" t="s">
        <v>2651</v>
      </c>
      <c r="L1338" s="556" t="s">
        <v>2712</v>
      </c>
      <c r="M1338" s="557" t="s">
        <v>474</v>
      </c>
      <c r="O1338" s="545" t="str">
        <f t="shared" si="123"/>
        <v>B1/32/03-K</v>
      </c>
    </row>
    <row r="1339" spans="1:18">
      <c r="B1339" s="556" t="s">
        <v>2691</v>
      </c>
      <c r="C1339" s="556" t="s">
        <v>36</v>
      </c>
      <c r="D1339" s="556" t="s">
        <v>2710</v>
      </c>
      <c r="E1339" s="556" t="s">
        <v>39</v>
      </c>
      <c r="F1339" s="557" t="s">
        <v>473</v>
      </c>
      <c r="G1339" s="556" t="s">
        <v>289</v>
      </c>
      <c r="H1339" s="553">
        <v>4</v>
      </c>
      <c r="I1339" s="554">
        <v>3522.81</v>
      </c>
      <c r="J1339" s="554">
        <v>14091.24</v>
      </c>
      <c r="K1339" s="556" t="s">
        <v>2651</v>
      </c>
      <c r="L1339" s="556" t="s">
        <v>2713</v>
      </c>
      <c r="M1339" s="557" t="s">
        <v>473</v>
      </c>
      <c r="O1339" s="545" t="str">
        <f t="shared" si="123"/>
        <v>B1/32/03-L</v>
      </c>
    </row>
    <row r="1342" spans="1:18">
      <c r="B1342" s="556" t="s">
        <v>2714</v>
      </c>
      <c r="C1342" s="556" t="s">
        <v>36</v>
      </c>
      <c r="D1342" s="556" t="s">
        <v>2710</v>
      </c>
      <c r="E1342" s="556" t="s">
        <v>5</v>
      </c>
      <c r="F1342" s="557" t="s">
        <v>472</v>
      </c>
      <c r="G1342" s="556" t="s">
        <v>289</v>
      </c>
      <c r="H1342" s="553">
        <v>29</v>
      </c>
      <c r="I1342" s="554">
        <v>11238.79</v>
      </c>
      <c r="J1342" s="554">
        <v>325924.90999999997</v>
      </c>
      <c r="K1342" s="556" t="s">
        <v>2651</v>
      </c>
      <c r="L1342" s="556" t="s">
        <v>2715</v>
      </c>
      <c r="M1342" s="557" t="s">
        <v>472</v>
      </c>
      <c r="O1342" s="545" t="str">
        <f t="shared" ref="O1342:O1344" si="124">+_xlfn.CONCAT(B1342,"-",E1342)</f>
        <v>B1/32/04-A</v>
      </c>
    </row>
    <row r="1343" spans="1:18" ht="14.5">
      <c r="B1343" s="556" t="s">
        <v>2714</v>
      </c>
      <c r="C1343" s="556" t="s">
        <v>36</v>
      </c>
      <c r="D1343" s="556" t="s">
        <v>2710</v>
      </c>
      <c r="E1343" s="556" t="s">
        <v>6</v>
      </c>
      <c r="F1343" s="557" t="s">
        <v>471</v>
      </c>
      <c r="G1343" s="556" t="s">
        <v>289</v>
      </c>
      <c r="H1343" s="553">
        <v>0</v>
      </c>
      <c r="I1343" s="554">
        <v>2592.87</v>
      </c>
      <c r="J1343" s="553" t="s">
        <v>2640</v>
      </c>
      <c r="K1343" s="556" t="s">
        <v>2651</v>
      </c>
      <c r="L1343" s="556" t="s">
        <v>2716</v>
      </c>
      <c r="M1343" s="557" t="s">
        <v>471</v>
      </c>
      <c r="O1343" s="545" t="str">
        <f t="shared" si="124"/>
        <v>B1/32/04-B</v>
      </c>
      <c r="P1343" s="546"/>
      <c r="Q1343" s="546"/>
      <c r="R1343" s="546"/>
    </row>
    <row r="1344" spans="1:18" ht="14.5">
      <c r="B1344" s="556" t="s">
        <v>2714</v>
      </c>
      <c r="C1344" s="556" t="s">
        <v>36</v>
      </c>
      <c r="D1344" s="556" t="s">
        <v>2710</v>
      </c>
      <c r="E1344" s="556" t="s">
        <v>7</v>
      </c>
      <c r="F1344" s="557" t="s">
        <v>470</v>
      </c>
      <c r="G1344" s="556" t="s">
        <v>289</v>
      </c>
      <c r="H1344" s="553">
        <v>25</v>
      </c>
      <c r="I1344" s="554">
        <v>2079.27</v>
      </c>
      <c r="J1344" s="554">
        <v>51981.75</v>
      </c>
      <c r="K1344" s="556" t="s">
        <v>2651</v>
      </c>
      <c r="L1344" s="556" t="s">
        <v>2717</v>
      </c>
      <c r="M1344" s="557" t="s">
        <v>470</v>
      </c>
      <c r="O1344" s="545" t="str">
        <f t="shared" si="124"/>
        <v>B1/32/04-C</v>
      </c>
      <c r="P1344" s="546"/>
      <c r="Q1344" s="546"/>
      <c r="R1344" s="546"/>
    </row>
    <row r="1346" spans="1:18" ht="14.5">
      <c r="A1346" s="551">
        <v>3</v>
      </c>
      <c r="B1346" s="555" t="s">
        <v>2714</v>
      </c>
      <c r="C1346" s="555" t="s">
        <v>36</v>
      </c>
      <c r="D1346" s="555" t="s">
        <v>36</v>
      </c>
      <c r="E1346" s="555" t="s">
        <v>36</v>
      </c>
      <c r="F1346" s="551" t="s">
        <v>483</v>
      </c>
      <c r="G1346" s="555" t="s">
        <v>36</v>
      </c>
      <c r="H1346" s="551"/>
      <c r="I1346" s="551"/>
      <c r="J1346" s="552">
        <v>1519837.2</v>
      </c>
      <c r="K1346" s="555"/>
      <c r="L1346" s="555"/>
      <c r="M1346" s="551"/>
      <c r="N1346" s="551"/>
      <c r="O1346" s="551"/>
    </row>
    <row r="1347" spans="1:18" ht="101.5">
      <c r="A1347" s="551">
        <v>4</v>
      </c>
      <c r="B1347" s="555" t="s">
        <v>2714</v>
      </c>
      <c r="C1347" s="555" t="s">
        <v>36</v>
      </c>
      <c r="D1347" s="555" t="s">
        <v>36</v>
      </c>
      <c r="E1347" s="555" t="s">
        <v>36</v>
      </c>
      <c r="F1347" s="551" t="s">
        <v>482</v>
      </c>
      <c r="G1347" s="555" t="s">
        <v>36</v>
      </c>
      <c r="H1347" s="551"/>
      <c r="I1347" s="551"/>
      <c r="J1347" s="552">
        <v>1519837.2</v>
      </c>
      <c r="K1347" s="555"/>
      <c r="L1347" s="555"/>
      <c r="M1347" s="551"/>
      <c r="N1347" s="551"/>
      <c r="O1347" s="551"/>
    </row>
    <row r="1348" spans="1:18">
      <c r="B1348" s="556" t="s">
        <v>2714</v>
      </c>
      <c r="C1348" s="556" t="s">
        <v>36</v>
      </c>
      <c r="D1348" s="556" t="s">
        <v>2718</v>
      </c>
      <c r="E1348" s="556" t="s">
        <v>8</v>
      </c>
      <c r="F1348" s="557" t="s">
        <v>481</v>
      </c>
      <c r="G1348" s="556" t="s">
        <v>478</v>
      </c>
      <c r="H1348" s="553">
        <v>250</v>
      </c>
      <c r="I1348" s="553">
        <v>514.85</v>
      </c>
      <c r="J1348" s="554">
        <v>128712.5</v>
      </c>
      <c r="K1348" s="556" t="s">
        <v>2651</v>
      </c>
      <c r="L1348" s="556" t="s">
        <v>2719</v>
      </c>
      <c r="M1348" s="557" t="s">
        <v>2720</v>
      </c>
      <c r="O1348" s="545" t="str">
        <f t="shared" ref="O1348:O1350" si="125">+_xlfn.CONCAT(B1348,"-",E1348)</f>
        <v>B1/32/04-D</v>
      </c>
    </row>
    <row r="1349" spans="1:18" ht="14.5">
      <c r="B1349" s="556" t="s">
        <v>2714</v>
      </c>
      <c r="C1349" s="556" t="s">
        <v>36</v>
      </c>
      <c r="D1349" s="556" t="s">
        <v>2718</v>
      </c>
      <c r="E1349" s="556" t="s">
        <v>10</v>
      </c>
      <c r="F1349" s="557" t="s">
        <v>480</v>
      </c>
      <c r="G1349" s="556" t="s">
        <v>478</v>
      </c>
      <c r="H1349" s="558">
        <v>2236</v>
      </c>
      <c r="I1349" s="553">
        <v>514.85</v>
      </c>
      <c r="J1349" s="554">
        <v>1151204.6000000001</v>
      </c>
      <c r="K1349" s="556" t="s">
        <v>2651</v>
      </c>
      <c r="L1349" s="556" t="s">
        <v>2719</v>
      </c>
      <c r="M1349" s="557" t="s">
        <v>2720</v>
      </c>
      <c r="O1349" s="545" t="str">
        <f t="shared" si="125"/>
        <v>B1/32/04-E</v>
      </c>
      <c r="P1349" s="546"/>
      <c r="Q1349" s="546"/>
      <c r="R1349" s="546"/>
    </row>
    <row r="1350" spans="1:18" ht="14.5">
      <c r="B1350" s="556" t="s">
        <v>2714</v>
      </c>
      <c r="C1350" s="556" t="s">
        <v>36</v>
      </c>
      <c r="D1350" s="556" t="s">
        <v>2718</v>
      </c>
      <c r="E1350" s="556" t="s">
        <v>11</v>
      </c>
      <c r="F1350" s="557" t="s">
        <v>479</v>
      </c>
      <c r="G1350" s="556" t="s">
        <v>478</v>
      </c>
      <c r="H1350" s="553">
        <v>466</v>
      </c>
      <c r="I1350" s="553">
        <v>514.85</v>
      </c>
      <c r="J1350" s="554">
        <v>239920.1</v>
      </c>
      <c r="K1350" s="556" t="s">
        <v>2651</v>
      </c>
      <c r="L1350" s="556" t="s">
        <v>2719</v>
      </c>
      <c r="M1350" s="557" t="s">
        <v>2720</v>
      </c>
      <c r="O1350" s="545" t="str">
        <f t="shared" si="125"/>
        <v>B1/32/04-F</v>
      </c>
      <c r="P1350" s="546"/>
      <c r="Q1350" s="546"/>
      <c r="R1350" s="546"/>
    </row>
    <row r="1351" spans="1:18" ht="14.5">
      <c r="P1351" s="546"/>
      <c r="Q1351" s="546"/>
      <c r="R1351" s="546"/>
    </row>
    <row r="1352" spans="1:18" ht="14.5">
      <c r="A1352" s="551">
        <v>3</v>
      </c>
      <c r="B1352" s="555" t="s">
        <v>2714</v>
      </c>
      <c r="C1352" s="555" t="s">
        <v>36</v>
      </c>
      <c r="D1352" s="555" t="s">
        <v>36</v>
      </c>
      <c r="E1352" s="555" t="s">
        <v>36</v>
      </c>
      <c r="F1352" s="551" t="s">
        <v>484</v>
      </c>
      <c r="G1352" s="555" t="s">
        <v>36</v>
      </c>
      <c r="H1352" s="551"/>
      <c r="I1352" s="551"/>
      <c r="J1352" s="552">
        <v>1930785.17</v>
      </c>
      <c r="K1352" s="555"/>
      <c r="L1352" s="555"/>
      <c r="M1352" s="551"/>
      <c r="N1352" s="551"/>
      <c r="O1352" s="551"/>
    </row>
    <row r="1353" spans="1:18" ht="72.5">
      <c r="A1353" s="551">
        <v>4</v>
      </c>
      <c r="B1353" s="555" t="s">
        <v>2714</v>
      </c>
      <c r="C1353" s="555" t="s">
        <v>36</v>
      </c>
      <c r="D1353" s="555" t="s">
        <v>36</v>
      </c>
      <c r="E1353" s="555" t="s">
        <v>36</v>
      </c>
      <c r="F1353" s="551" t="s">
        <v>485</v>
      </c>
      <c r="G1353" s="555" t="s">
        <v>36</v>
      </c>
      <c r="H1353" s="551"/>
      <c r="I1353" s="551"/>
      <c r="J1353" s="552">
        <v>1491737.78</v>
      </c>
      <c r="K1353" s="555"/>
      <c r="L1353" s="555"/>
      <c r="M1353" s="551"/>
      <c r="N1353" s="551"/>
      <c r="O1353" s="551"/>
    </row>
    <row r="1354" spans="1:18" ht="14.5">
      <c r="A1354" s="551">
        <v>5</v>
      </c>
      <c r="B1354" s="555" t="s">
        <v>2714</v>
      </c>
      <c r="C1354" s="555" t="s">
        <v>36</v>
      </c>
      <c r="D1354" s="555" t="s">
        <v>36</v>
      </c>
      <c r="E1354" s="555" t="s">
        <v>36</v>
      </c>
      <c r="F1354" s="551" t="s">
        <v>486</v>
      </c>
      <c r="G1354" s="555" t="s">
        <v>36</v>
      </c>
      <c r="H1354" s="551"/>
      <c r="I1354" s="551"/>
      <c r="J1354" s="552">
        <v>674941.7</v>
      </c>
      <c r="K1354" s="555"/>
      <c r="L1354" s="555"/>
      <c r="M1354" s="551"/>
      <c r="N1354" s="551"/>
      <c r="O1354" s="551"/>
    </row>
    <row r="1355" spans="1:18">
      <c r="B1355" s="556" t="s">
        <v>2714</v>
      </c>
      <c r="C1355" s="556" t="s">
        <v>36</v>
      </c>
      <c r="D1355" s="556" t="s">
        <v>2721</v>
      </c>
      <c r="E1355" s="556" t="s">
        <v>27</v>
      </c>
      <c r="F1355" s="557" t="s">
        <v>487</v>
      </c>
      <c r="G1355" s="556" t="s">
        <v>289</v>
      </c>
      <c r="H1355" s="553">
        <v>30</v>
      </c>
      <c r="I1355" s="554">
        <v>14828.31</v>
      </c>
      <c r="J1355" s="554">
        <v>444849.3</v>
      </c>
      <c r="K1355" s="556" t="s">
        <v>2651</v>
      </c>
      <c r="L1355" s="556" t="s">
        <v>2722</v>
      </c>
      <c r="M1355" s="557" t="s">
        <v>487</v>
      </c>
      <c r="O1355" s="545" t="str">
        <f t="shared" ref="O1355:O1357" si="126">+_xlfn.CONCAT(B1355,"-",E1355)</f>
        <v>B1/32/04-G</v>
      </c>
    </row>
    <row r="1356" spans="1:18" ht="14.5">
      <c r="B1356" s="556" t="s">
        <v>2714</v>
      </c>
      <c r="C1356" s="556" t="s">
        <v>36</v>
      </c>
      <c r="D1356" s="556" t="s">
        <v>2721</v>
      </c>
      <c r="E1356" s="556" t="s">
        <v>28</v>
      </c>
      <c r="F1356" s="557" t="s">
        <v>488</v>
      </c>
      <c r="G1356" s="556" t="s">
        <v>289</v>
      </c>
      <c r="H1356" s="553">
        <v>19</v>
      </c>
      <c r="I1356" s="554">
        <v>2626.85</v>
      </c>
      <c r="J1356" s="554">
        <v>49910.15</v>
      </c>
      <c r="K1356" s="556" t="s">
        <v>2651</v>
      </c>
      <c r="L1356" s="556" t="s">
        <v>2723</v>
      </c>
      <c r="M1356" s="557" t="s">
        <v>488</v>
      </c>
      <c r="O1356" s="545" t="str">
        <f t="shared" si="126"/>
        <v>B1/32/04-H</v>
      </c>
      <c r="P1356" s="546"/>
      <c r="Q1356" s="546"/>
      <c r="R1356" s="546"/>
    </row>
    <row r="1357" spans="1:18">
      <c r="B1357" s="556" t="s">
        <v>2714</v>
      </c>
      <c r="C1357" s="556" t="s">
        <v>36</v>
      </c>
      <c r="D1357" s="556" t="s">
        <v>2721</v>
      </c>
      <c r="E1357" s="556" t="s">
        <v>33</v>
      </c>
      <c r="F1357" s="557" t="s">
        <v>489</v>
      </c>
      <c r="G1357" s="556" t="s">
        <v>289</v>
      </c>
      <c r="H1357" s="553">
        <v>25</v>
      </c>
      <c r="I1357" s="554">
        <v>7207.29</v>
      </c>
      <c r="J1357" s="554">
        <v>180182.25</v>
      </c>
      <c r="K1357" s="556" t="s">
        <v>2651</v>
      </c>
      <c r="L1357" s="556" t="s">
        <v>2724</v>
      </c>
      <c r="M1357" s="557" t="s">
        <v>489</v>
      </c>
      <c r="O1357" s="545" t="str">
        <f t="shared" si="126"/>
        <v>B1/32/04-J</v>
      </c>
    </row>
    <row r="1359" spans="1:18" ht="14.5">
      <c r="A1359" s="551">
        <v>5</v>
      </c>
      <c r="B1359" s="555" t="s">
        <v>2714</v>
      </c>
      <c r="C1359" s="555" t="s">
        <v>36</v>
      </c>
      <c r="D1359" s="555" t="s">
        <v>36</v>
      </c>
      <c r="E1359" s="555" t="s">
        <v>36</v>
      </c>
      <c r="F1359" s="551" t="s">
        <v>491</v>
      </c>
      <c r="G1359" s="555" t="s">
        <v>36</v>
      </c>
      <c r="H1359" s="551"/>
      <c r="I1359" s="551"/>
      <c r="J1359" s="552">
        <v>466440.54</v>
      </c>
      <c r="K1359" s="555"/>
      <c r="L1359" s="555"/>
      <c r="M1359" s="551"/>
      <c r="N1359" s="551"/>
      <c r="O1359" s="551"/>
    </row>
    <row r="1360" spans="1:18">
      <c r="B1360" s="556" t="s">
        <v>2714</v>
      </c>
      <c r="C1360" s="556" t="s">
        <v>36</v>
      </c>
      <c r="D1360" s="556" t="s">
        <v>2721</v>
      </c>
      <c r="E1360" s="556" t="s">
        <v>34</v>
      </c>
      <c r="F1360" s="557" t="s">
        <v>2725</v>
      </c>
      <c r="G1360" s="556" t="s">
        <v>168</v>
      </c>
      <c r="H1360" s="558">
        <v>1535</v>
      </c>
      <c r="I1360" s="553">
        <v>209.26</v>
      </c>
      <c r="J1360" s="554">
        <v>321214.09999999998</v>
      </c>
      <c r="K1360" s="556" t="s">
        <v>2651</v>
      </c>
      <c r="L1360" s="556" t="s">
        <v>2726</v>
      </c>
      <c r="M1360" s="557" t="s">
        <v>2725</v>
      </c>
      <c r="O1360" s="545" t="str">
        <f>+_xlfn.CONCAT(B1360,"-",E1360)</f>
        <v>B1/32/04-K</v>
      </c>
    </row>
    <row r="1362" spans="1:18" ht="14.5">
      <c r="P1362" s="546"/>
      <c r="Q1362" s="546"/>
      <c r="R1362" s="546"/>
    </row>
    <row r="1363" spans="1:18">
      <c r="B1363" s="556" t="s">
        <v>2727</v>
      </c>
      <c r="C1363" s="556" t="s">
        <v>36</v>
      </c>
      <c r="D1363" s="556" t="s">
        <v>2721</v>
      </c>
      <c r="E1363" s="556" t="s">
        <v>5</v>
      </c>
      <c r="F1363" s="557" t="s">
        <v>493</v>
      </c>
      <c r="G1363" s="556" t="s">
        <v>168</v>
      </c>
      <c r="H1363" s="553">
        <v>694</v>
      </c>
      <c r="I1363" s="553">
        <v>209.26</v>
      </c>
      <c r="J1363" s="554">
        <v>145226.44</v>
      </c>
      <c r="K1363" s="556" t="s">
        <v>2651</v>
      </c>
      <c r="L1363" s="556" t="s">
        <v>2728</v>
      </c>
      <c r="M1363" s="557" t="s">
        <v>493</v>
      </c>
      <c r="O1363" s="545" t="str">
        <f>+_xlfn.CONCAT(B1363,"-",E1363)</f>
        <v>B1/32/05-A</v>
      </c>
    </row>
    <row r="1365" spans="1:18" ht="14.5">
      <c r="A1365" s="551">
        <v>5</v>
      </c>
      <c r="B1365" s="555" t="s">
        <v>2727</v>
      </c>
      <c r="C1365" s="555" t="s">
        <v>36</v>
      </c>
      <c r="D1365" s="555" t="s">
        <v>36</v>
      </c>
      <c r="E1365" s="555" t="s">
        <v>36</v>
      </c>
      <c r="F1365" s="551" t="s">
        <v>495</v>
      </c>
      <c r="G1365" s="555" t="s">
        <v>36</v>
      </c>
      <c r="H1365" s="551"/>
      <c r="I1365" s="551"/>
      <c r="J1365" s="552">
        <v>350355.54</v>
      </c>
      <c r="K1365" s="555"/>
      <c r="L1365" s="555"/>
      <c r="M1365" s="551"/>
      <c r="N1365" s="551"/>
      <c r="O1365" s="551"/>
    </row>
    <row r="1366" spans="1:18" ht="14.5">
      <c r="B1366" s="556" t="s">
        <v>2727</v>
      </c>
      <c r="C1366" s="556" t="s">
        <v>36</v>
      </c>
      <c r="D1366" s="556" t="s">
        <v>2721</v>
      </c>
      <c r="E1366" s="556" t="s">
        <v>6</v>
      </c>
      <c r="F1366" s="557" t="s">
        <v>2729</v>
      </c>
      <c r="G1366" s="556" t="s">
        <v>168</v>
      </c>
      <c r="H1366" s="558">
        <v>1059</v>
      </c>
      <c r="I1366" s="553">
        <v>276.69</v>
      </c>
      <c r="J1366" s="554">
        <v>293014.71000000002</v>
      </c>
      <c r="K1366" s="556" t="s">
        <v>2651</v>
      </c>
      <c r="L1366" s="556" t="s">
        <v>2730</v>
      </c>
      <c r="M1366" s="557" t="s">
        <v>2729</v>
      </c>
      <c r="O1366" s="545" t="str">
        <f t="shared" ref="O1366:O1367" si="127">+_xlfn.CONCAT(B1366,"-",E1366)</f>
        <v>B1/32/05-B</v>
      </c>
      <c r="P1366" s="546"/>
      <c r="Q1366" s="546"/>
      <c r="R1366" s="546"/>
    </row>
    <row r="1367" spans="1:18" ht="14.5">
      <c r="B1367" s="556" t="s">
        <v>2727</v>
      </c>
      <c r="C1367" s="556" t="s">
        <v>36</v>
      </c>
      <c r="D1367" s="556" t="s">
        <v>2721</v>
      </c>
      <c r="E1367" s="556" t="s">
        <v>7</v>
      </c>
      <c r="F1367" s="557" t="s">
        <v>2731</v>
      </c>
      <c r="G1367" s="556" t="s">
        <v>168</v>
      </c>
      <c r="H1367" s="553">
        <v>493</v>
      </c>
      <c r="I1367" s="553">
        <v>116.31</v>
      </c>
      <c r="J1367" s="554">
        <v>57340.83</v>
      </c>
      <c r="K1367" s="556" t="s">
        <v>2651</v>
      </c>
      <c r="L1367" s="556" t="s">
        <v>2732</v>
      </c>
      <c r="M1367" s="557" t="s">
        <v>2731</v>
      </c>
      <c r="O1367" s="545" t="str">
        <f t="shared" si="127"/>
        <v>B1/32/05-C</v>
      </c>
      <c r="P1367" s="546"/>
      <c r="Q1367" s="546"/>
      <c r="R1367" s="546"/>
    </row>
    <row r="1369" spans="1:18" ht="14.5">
      <c r="A1369" s="551">
        <v>4</v>
      </c>
      <c r="B1369" s="555" t="s">
        <v>2727</v>
      </c>
      <c r="C1369" s="555" t="s">
        <v>36</v>
      </c>
      <c r="D1369" s="555" t="s">
        <v>36</v>
      </c>
      <c r="E1369" s="555" t="s">
        <v>36</v>
      </c>
      <c r="F1369" s="551" t="s">
        <v>500</v>
      </c>
      <c r="G1369" s="555" t="s">
        <v>36</v>
      </c>
      <c r="H1369" s="551"/>
      <c r="I1369" s="551"/>
      <c r="J1369" s="552">
        <v>439047.39</v>
      </c>
      <c r="K1369" s="555"/>
      <c r="L1369" s="555"/>
      <c r="M1369" s="551"/>
      <c r="N1369" s="551"/>
      <c r="O1369" s="551"/>
    </row>
    <row r="1370" spans="1:18" ht="29">
      <c r="A1370" s="551">
        <v>5</v>
      </c>
      <c r="B1370" s="555" t="s">
        <v>2727</v>
      </c>
      <c r="C1370" s="555" t="s">
        <v>36</v>
      </c>
      <c r="D1370" s="555" t="s">
        <v>36</v>
      </c>
      <c r="E1370" s="555" t="s">
        <v>36</v>
      </c>
      <c r="F1370" s="551" t="s">
        <v>2733</v>
      </c>
      <c r="G1370" s="555" t="s">
        <v>36</v>
      </c>
      <c r="H1370" s="551"/>
      <c r="I1370" s="551"/>
      <c r="J1370" s="552">
        <v>439047.39</v>
      </c>
      <c r="K1370" s="555"/>
      <c r="L1370" s="555"/>
      <c r="M1370" s="551"/>
      <c r="N1370" s="551"/>
      <c r="O1370" s="551"/>
    </row>
    <row r="1371" spans="1:18" ht="14.5">
      <c r="B1371" s="556" t="s">
        <v>2727</v>
      </c>
      <c r="C1371" s="556" t="s">
        <v>36</v>
      </c>
      <c r="D1371" s="556" t="s">
        <v>2721</v>
      </c>
      <c r="E1371" s="556" t="s">
        <v>8</v>
      </c>
      <c r="F1371" s="557" t="s">
        <v>494</v>
      </c>
      <c r="G1371" s="556" t="s">
        <v>168</v>
      </c>
      <c r="H1371" s="558">
        <v>1684</v>
      </c>
      <c r="I1371" s="553">
        <v>221.97</v>
      </c>
      <c r="J1371" s="554">
        <v>373797.48</v>
      </c>
      <c r="K1371" s="556" t="s">
        <v>2651</v>
      </c>
      <c r="L1371" s="556" t="s">
        <v>2734</v>
      </c>
      <c r="M1371" s="557" t="s">
        <v>494</v>
      </c>
      <c r="O1371" s="545" t="str">
        <f t="shared" ref="O1371:O1372" si="128">+_xlfn.CONCAT(B1371,"-",E1371)</f>
        <v>B1/32/05-D</v>
      </c>
      <c r="P1371" s="546"/>
      <c r="Q1371" s="546"/>
      <c r="R1371" s="546"/>
    </row>
    <row r="1372" spans="1:18" ht="14.5">
      <c r="B1372" s="556" t="s">
        <v>2727</v>
      </c>
      <c r="C1372" s="556" t="s">
        <v>36</v>
      </c>
      <c r="D1372" s="556" t="s">
        <v>36</v>
      </c>
      <c r="E1372" s="556" t="s">
        <v>10</v>
      </c>
      <c r="F1372" s="557" t="s">
        <v>2735</v>
      </c>
      <c r="G1372" s="556" t="s">
        <v>168</v>
      </c>
      <c r="H1372" s="553">
        <v>561</v>
      </c>
      <c r="I1372" s="553">
        <v>116.31</v>
      </c>
      <c r="J1372" s="554">
        <v>65249.91</v>
      </c>
      <c r="K1372" s="556" t="s">
        <v>2651</v>
      </c>
      <c r="L1372" s="556" t="s">
        <v>2732</v>
      </c>
      <c r="M1372" s="557" t="s">
        <v>2731</v>
      </c>
      <c r="O1372" s="545" t="str">
        <f t="shared" si="128"/>
        <v>B1/32/05-E</v>
      </c>
      <c r="P1372" s="546"/>
      <c r="Q1372" s="546"/>
      <c r="R1372" s="546"/>
    </row>
    <row r="1374" spans="1:18" ht="14.5">
      <c r="A1374" s="551" t="s">
        <v>1774</v>
      </c>
      <c r="B1374" s="555" t="s">
        <v>2727</v>
      </c>
      <c r="C1374" s="555" t="s">
        <v>36</v>
      </c>
      <c r="D1374" s="555" t="s">
        <v>36</v>
      </c>
      <c r="E1374" s="555" t="s">
        <v>36</v>
      </c>
      <c r="F1374" s="551" t="s">
        <v>29</v>
      </c>
      <c r="G1374" s="555"/>
      <c r="H1374" s="551"/>
      <c r="I1374" s="551"/>
      <c r="J1374" s="551"/>
      <c r="K1374" s="555"/>
      <c r="L1374" s="555"/>
      <c r="M1374" s="551"/>
      <c r="N1374" s="551"/>
      <c r="O1374" s="551"/>
    </row>
    <row r="1375" spans="1:18" ht="14.5">
      <c r="A1375" s="551" t="s">
        <v>1774</v>
      </c>
      <c r="B1375" s="555" t="s">
        <v>2727</v>
      </c>
      <c r="C1375" s="555" t="s">
        <v>36</v>
      </c>
      <c r="D1375" s="555" t="s">
        <v>36</v>
      </c>
      <c r="E1375" s="555" t="s">
        <v>36</v>
      </c>
      <c r="F1375" s="551" t="s">
        <v>9</v>
      </c>
      <c r="G1375" s="555"/>
      <c r="H1375" s="551"/>
      <c r="I1375" s="551"/>
      <c r="J1375" s="551"/>
      <c r="K1375" s="555"/>
      <c r="L1375" s="555"/>
      <c r="M1375" s="551"/>
      <c r="N1375" s="551"/>
      <c r="O1375" s="551"/>
      <c r="P1375" s="546"/>
      <c r="Q1375" s="546"/>
      <c r="R1375" s="546"/>
    </row>
    <row r="1376" spans="1:18" ht="14.5">
      <c r="P1376" s="546"/>
      <c r="Q1376" s="546"/>
      <c r="R1376" s="546"/>
    </row>
    <row r="1377" spans="1:18" ht="14.5">
      <c r="P1377" s="546"/>
      <c r="Q1377" s="546"/>
      <c r="R1377" s="546"/>
    </row>
    <row r="1378" spans="1:18" ht="14.5">
      <c r="A1378" s="551">
        <v>2</v>
      </c>
      <c r="B1378" s="555" t="s">
        <v>2736</v>
      </c>
      <c r="C1378" s="555" t="s">
        <v>36</v>
      </c>
      <c r="D1378" s="555" t="s">
        <v>36</v>
      </c>
      <c r="E1378" s="555" t="s">
        <v>36</v>
      </c>
      <c r="F1378" s="551" t="s">
        <v>24</v>
      </c>
      <c r="G1378" s="555" t="s">
        <v>36</v>
      </c>
      <c r="H1378" s="551"/>
      <c r="I1378" s="551"/>
      <c r="J1378" s="552">
        <v>3388779.68</v>
      </c>
      <c r="K1378" s="555"/>
      <c r="L1378" s="555"/>
      <c r="M1378" s="551"/>
      <c r="N1378" s="551"/>
      <c r="O1378" s="551"/>
      <c r="P1378" s="546"/>
      <c r="Q1378" s="546"/>
      <c r="R1378" s="546"/>
    </row>
    <row r="1379" spans="1:18" ht="14.5">
      <c r="A1379" s="551">
        <v>3</v>
      </c>
      <c r="B1379" s="555" t="s">
        <v>2736</v>
      </c>
      <c r="C1379" s="555" t="s">
        <v>36</v>
      </c>
      <c r="D1379" s="555" t="s">
        <v>36</v>
      </c>
      <c r="E1379" s="555" t="s">
        <v>36</v>
      </c>
      <c r="F1379" s="551" t="s">
        <v>509</v>
      </c>
      <c r="G1379" s="555" t="s">
        <v>36</v>
      </c>
      <c r="H1379" s="551"/>
      <c r="I1379" s="551"/>
      <c r="J1379" s="552">
        <v>798496.27</v>
      </c>
      <c r="K1379" s="555"/>
      <c r="L1379" s="555"/>
      <c r="M1379" s="551"/>
      <c r="N1379" s="551"/>
      <c r="O1379" s="551"/>
      <c r="P1379" s="546"/>
      <c r="Q1379" s="546"/>
      <c r="R1379" s="546"/>
    </row>
    <row r="1380" spans="1:18" ht="14.5">
      <c r="A1380" s="551">
        <v>4</v>
      </c>
      <c r="B1380" s="555" t="s">
        <v>2736</v>
      </c>
      <c r="C1380" s="555" t="s">
        <v>36</v>
      </c>
      <c r="D1380" s="555" t="s">
        <v>36</v>
      </c>
      <c r="E1380" s="555" t="s">
        <v>36</v>
      </c>
      <c r="F1380" s="551" t="s">
        <v>510</v>
      </c>
      <c r="G1380" s="555" t="s">
        <v>36</v>
      </c>
      <c r="H1380" s="551"/>
      <c r="I1380" s="551"/>
      <c r="J1380" s="552">
        <v>625803.75</v>
      </c>
      <c r="K1380" s="555"/>
      <c r="L1380" s="555"/>
      <c r="M1380" s="551"/>
      <c r="N1380" s="551"/>
      <c r="O1380" s="551"/>
      <c r="P1380" s="546"/>
      <c r="Q1380" s="546"/>
      <c r="R1380" s="546"/>
    </row>
    <row r="1381" spans="1:18" ht="145">
      <c r="A1381" s="551">
        <v>5</v>
      </c>
      <c r="B1381" s="555" t="s">
        <v>2736</v>
      </c>
      <c r="C1381" s="555" t="s">
        <v>36</v>
      </c>
      <c r="D1381" s="555" t="s">
        <v>36</v>
      </c>
      <c r="E1381" s="555" t="s">
        <v>36</v>
      </c>
      <c r="F1381" s="551" t="s">
        <v>2737</v>
      </c>
      <c r="G1381" s="555" t="s">
        <v>36</v>
      </c>
      <c r="H1381" s="551"/>
      <c r="I1381" s="551"/>
      <c r="J1381" s="552">
        <v>625803.75</v>
      </c>
      <c r="K1381" s="555"/>
      <c r="L1381" s="555"/>
      <c r="M1381" s="551"/>
      <c r="N1381" s="551"/>
      <c r="O1381" s="551"/>
    </row>
    <row r="1382" spans="1:18" ht="14.5">
      <c r="A1382" s="551">
        <v>6</v>
      </c>
      <c r="B1382" s="555" t="s">
        <v>2736</v>
      </c>
      <c r="C1382" s="555" t="s">
        <v>36</v>
      </c>
      <c r="D1382" s="555" t="s">
        <v>36</v>
      </c>
      <c r="E1382" s="555" t="s">
        <v>36</v>
      </c>
      <c r="F1382" s="551" t="s">
        <v>2738</v>
      </c>
      <c r="G1382" s="555" t="s">
        <v>36</v>
      </c>
      <c r="H1382" s="551"/>
      <c r="I1382" s="551"/>
      <c r="J1382" s="551">
        <v>0</v>
      </c>
      <c r="K1382" s="555"/>
      <c r="L1382" s="555"/>
      <c r="M1382" s="551"/>
      <c r="N1382" s="551"/>
      <c r="O1382" s="551"/>
    </row>
    <row r="1383" spans="1:18" ht="14.5">
      <c r="A1383" s="551">
        <v>6</v>
      </c>
      <c r="B1383" s="555" t="s">
        <v>2736</v>
      </c>
      <c r="C1383" s="555" t="s">
        <v>36</v>
      </c>
      <c r="D1383" s="555" t="s">
        <v>36</v>
      </c>
      <c r="E1383" s="555" t="s">
        <v>36</v>
      </c>
      <c r="F1383" s="551" t="s">
        <v>516</v>
      </c>
      <c r="G1383" s="555" t="s">
        <v>36</v>
      </c>
      <c r="H1383" s="551"/>
      <c r="I1383" s="551"/>
      <c r="J1383" s="552">
        <v>590793.75</v>
      </c>
      <c r="K1383" s="555"/>
      <c r="L1383" s="555"/>
      <c r="M1383" s="551"/>
      <c r="N1383" s="551"/>
      <c r="O1383" s="551"/>
      <c r="P1383" s="546"/>
      <c r="Q1383" s="546"/>
      <c r="R1383" s="546"/>
    </row>
    <row r="1384" spans="1:18">
      <c r="B1384" s="556" t="s">
        <v>2736</v>
      </c>
      <c r="C1384" s="556" t="s">
        <v>2034</v>
      </c>
      <c r="D1384" s="556" t="s">
        <v>2739</v>
      </c>
      <c r="E1384" s="556" t="s">
        <v>5</v>
      </c>
      <c r="F1384" s="557" t="s">
        <v>514</v>
      </c>
      <c r="G1384" s="556" t="s">
        <v>179</v>
      </c>
      <c r="H1384" s="553">
        <v>675</v>
      </c>
      <c r="I1384" s="553">
        <v>875.25</v>
      </c>
      <c r="J1384" s="554">
        <v>590793.75</v>
      </c>
      <c r="K1384" s="556" t="s">
        <v>2740</v>
      </c>
      <c r="L1384" s="556" t="s">
        <v>2741</v>
      </c>
      <c r="M1384" s="557" t="s">
        <v>514</v>
      </c>
      <c r="O1384" s="545" t="str">
        <f>+_xlfn.CONCAT(B1384,"-",E1384)</f>
        <v>B1/33/01-A</v>
      </c>
    </row>
    <row r="1386" spans="1:18" ht="14.5">
      <c r="A1386" s="551">
        <v>6</v>
      </c>
      <c r="B1386" s="555" t="s">
        <v>2736</v>
      </c>
      <c r="C1386" s="555" t="s">
        <v>36</v>
      </c>
      <c r="D1386" s="555" t="s">
        <v>36</v>
      </c>
      <c r="E1386" s="555" t="s">
        <v>36</v>
      </c>
      <c r="F1386" s="551" t="s">
        <v>533</v>
      </c>
      <c r="G1386" s="555" t="s">
        <v>36</v>
      </c>
      <c r="H1386" s="551"/>
      <c r="I1386" s="551"/>
      <c r="J1386" s="552">
        <v>35010</v>
      </c>
      <c r="K1386" s="555"/>
      <c r="L1386" s="555"/>
      <c r="M1386" s="551"/>
      <c r="N1386" s="551"/>
      <c r="O1386" s="551"/>
      <c r="P1386" s="546"/>
      <c r="Q1386" s="546"/>
      <c r="R1386" s="546"/>
    </row>
    <row r="1387" spans="1:18">
      <c r="B1387" s="556" t="s">
        <v>2736</v>
      </c>
      <c r="C1387" s="556" t="s">
        <v>2034</v>
      </c>
      <c r="D1387" s="556" t="s">
        <v>2739</v>
      </c>
      <c r="E1387" s="556" t="s">
        <v>6</v>
      </c>
      <c r="F1387" s="557" t="s">
        <v>514</v>
      </c>
      <c r="G1387" s="556" t="s">
        <v>179</v>
      </c>
      <c r="H1387" s="553">
        <v>40</v>
      </c>
      <c r="I1387" s="553">
        <v>875.25</v>
      </c>
      <c r="J1387" s="554">
        <v>35010</v>
      </c>
      <c r="K1387" s="556" t="s">
        <v>2740</v>
      </c>
      <c r="L1387" s="556" t="s">
        <v>2742</v>
      </c>
      <c r="M1387" s="557" t="s">
        <v>514</v>
      </c>
      <c r="O1387" s="545" t="str">
        <f>+_xlfn.CONCAT(B1387,"-",E1387)</f>
        <v>B1/33/01-B</v>
      </c>
    </row>
    <row r="1389" spans="1:18" ht="14.5">
      <c r="A1389" s="551">
        <v>4</v>
      </c>
      <c r="B1389" s="555" t="s">
        <v>2736</v>
      </c>
      <c r="C1389" s="555" t="s">
        <v>36</v>
      </c>
      <c r="D1389" s="555" t="s">
        <v>36</v>
      </c>
      <c r="E1389" s="555" t="s">
        <v>36</v>
      </c>
      <c r="F1389" s="551" t="s">
        <v>520</v>
      </c>
      <c r="G1389" s="555" t="s">
        <v>36</v>
      </c>
      <c r="H1389" s="551"/>
      <c r="I1389" s="551"/>
      <c r="J1389" s="552">
        <v>82672.52</v>
      </c>
      <c r="K1389" s="555"/>
      <c r="L1389" s="555"/>
      <c r="M1389" s="551"/>
      <c r="N1389" s="551"/>
      <c r="O1389" s="551"/>
    </row>
    <row r="1390" spans="1:18" ht="87.5">
      <c r="B1390" s="556" t="s">
        <v>2736</v>
      </c>
      <c r="C1390" s="556" t="s">
        <v>2034</v>
      </c>
      <c r="D1390" s="556" t="s">
        <v>2739</v>
      </c>
      <c r="E1390" s="556" t="s">
        <v>7</v>
      </c>
      <c r="F1390" s="557" t="s">
        <v>521</v>
      </c>
      <c r="G1390" s="556" t="s">
        <v>289</v>
      </c>
      <c r="H1390" s="553">
        <v>4</v>
      </c>
      <c r="I1390" s="554">
        <v>20668.13</v>
      </c>
      <c r="J1390" s="554">
        <v>82672.52</v>
      </c>
      <c r="K1390" s="556" t="s">
        <v>2740</v>
      </c>
      <c r="L1390" s="556" t="s">
        <v>2743</v>
      </c>
      <c r="M1390" s="557" t="s">
        <v>521</v>
      </c>
      <c r="O1390" s="545" t="str">
        <f>+_xlfn.CONCAT(B1390,"-",E1390)</f>
        <v>B1/33/01-C</v>
      </c>
      <c r="P1390" s="546"/>
      <c r="Q1390" s="546"/>
      <c r="R1390" s="546"/>
    </row>
    <row r="1393" spans="1:18" ht="14.5">
      <c r="A1393" s="551">
        <v>4</v>
      </c>
      <c r="B1393" s="555" t="s">
        <v>2744</v>
      </c>
      <c r="C1393" s="555" t="s">
        <v>36</v>
      </c>
      <c r="D1393" s="555" t="s">
        <v>36</v>
      </c>
      <c r="E1393" s="555" t="s">
        <v>36</v>
      </c>
      <c r="F1393" s="551" t="s">
        <v>522</v>
      </c>
      <c r="G1393" s="555" t="s">
        <v>36</v>
      </c>
      <c r="H1393" s="551"/>
      <c r="I1393" s="551"/>
      <c r="J1393" s="552">
        <v>26152.5</v>
      </c>
      <c r="K1393" s="555"/>
      <c r="L1393" s="555"/>
      <c r="M1393" s="551"/>
      <c r="N1393" s="551"/>
      <c r="O1393" s="551"/>
      <c r="P1393" s="546"/>
      <c r="Q1393" s="546"/>
      <c r="R1393" s="546"/>
    </row>
    <row r="1394" spans="1:18" ht="112.5">
      <c r="B1394" s="556" t="s">
        <v>2744</v>
      </c>
      <c r="C1394" s="556" t="s">
        <v>2034</v>
      </c>
      <c r="D1394" s="556" t="s">
        <v>2739</v>
      </c>
      <c r="E1394" s="556" t="s">
        <v>5</v>
      </c>
      <c r="F1394" s="557" t="s">
        <v>2745</v>
      </c>
      <c r="G1394" s="556" t="s">
        <v>289</v>
      </c>
      <c r="H1394" s="553">
        <v>1</v>
      </c>
      <c r="I1394" s="554">
        <v>26152.5</v>
      </c>
      <c r="J1394" s="554">
        <v>26152.5</v>
      </c>
      <c r="K1394" s="556" t="s">
        <v>2740</v>
      </c>
      <c r="L1394" s="556" t="s">
        <v>2746</v>
      </c>
      <c r="M1394" s="557" t="s">
        <v>2745</v>
      </c>
      <c r="O1394" s="545" t="str">
        <f>+_xlfn.CONCAT(B1394,"-",E1394)</f>
        <v>B1/33/02-A</v>
      </c>
    </row>
    <row r="1396" spans="1:18" ht="14.5">
      <c r="A1396" s="551">
        <v>4</v>
      </c>
      <c r="B1396" s="555" t="s">
        <v>2744</v>
      </c>
      <c r="C1396" s="555" t="s">
        <v>36</v>
      </c>
      <c r="D1396" s="555" t="s">
        <v>36</v>
      </c>
      <c r="E1396" s="555" t="s">
        <v>36</v>
      </c>
      <c r="F1396" s="551" t="s">
        <v>524</v>
      </c>
      <c r="G1396" s="555" t="s">
        <v>36</v>
      </c>
      <c r="H1396" s="551"/>
      <c r="I1396" s="551"/>
      <c r="J1396" s="552">
        <v>28652.5</v>
      </c>
      <c r="K1396" s="555"/>
      <c r="L1396" s="555"/>
      <c r="M1396" s="551"/>
      <c r="N1396" s="551"/>
      <c r="O1396" s="551"/>
    </row>
    <row r="1397" spans="1:18" ht="112.5">
      <c r="B1397" s="556" t="s">
        <v>2744</v>
      </c>
      <c r="C1397" s="556" t="s">
        <v>2034</v>
      </c>
      <c r="D1397" s="556" t="s">
        <v>2739</v>
      </c>
      <c r="E1397" s="556" t="s">
        <v>6</v>
      </c>
      <c r="F1397" s="557" t="s">
        <v>2747</v>
      </c>
      <c r="G1397" s="556" t="s">
        <v>289</v>
      </c>
      <c r="H1397" s="553">
        <v>1</v>
      </c>
      <c r="I1397" s="554">
        <v>28652.5</v>
      </c>
      <c r="J1397" s="554">
        <v>28652.5</v>
      </c>
      <c r="K1397" s="556" t="s">
        <v>2740</v>
      </c>
      <c r="L1397" s="556" t="s">
        <v>2748</v>
      </c>
      <c r="M1397" s="557" t="s">
        <v>2747</v>
      </c>
      <c r="O1397" s="545" t="str">
        <f>+_xlfn.CONCAT(B1397,"-",E1397)</f>
        <v>B1/33/02-B</v>
      </c>
      <c r="P1397" s="546"/>
      <c r="Q1397" s="546"/>
      <c r="R1397" s="546"/>
    </row>
    <row r="1398" spans="1:18" ht="14.5">
      <c r="P1398" s="546"/>
      <c r="Q1398" s="546"/>
      <c r="R1398" s="546"/>
    </row>
    <row r="1399" spans="1:18" ht="14.5">
      <c r="P1399" s="546"/>
      <c r="Q1399" s="546"/>
      <c r="R1399" s="546"/>
    </row>
    <row r="1400" spans="1:18" ht="14.5">
      <c r="A1400" s="551">
        <v>4</v>
      </c>
      <c r="B1400" s="555" t="s">
        <v>2749</v>
      </c>
      <c r="C1400" s="555" t="s">
        <v>36</v>
      </c>
      <c r="D1400" s="555" t="s">
        <v>36</v>
      </c>
      <c r="E1400" s="555" t="s">
        <v>36</v>
      </c>
      <c r="F1400" s="551" t="s">
        <v>526</v>
      </c>
      <c r="G1400" s="555" t="s">
        <v>36</v>
      </c>
      <c r="H1400" s="551"/>
      <c r="I1400" s="551"/>
      <c r="J1400" s="552">
        <v>35215</v>
      </c>
      <c r="K1400" s="555"/>
      <c r="L1400" s="555"/>
      <c r="M1400" s="551"/>
      <c r="N1400" s="551"/>
      <c r="O1400" s="551"/>
    </row>
    <row r="1401" spans="1:18" ht="159.5">
      <c r="A1401" s="551">
        <v>5</v>
      </c>
      <c r="B1401" s="555" t="s">
        <v>2749</v>
      </c>
      <c r="C1401" s="555" t="s">
        <v>36</v>
      </c>
      <c r="D1401" s="555" t="s">
        <v>36</v>
      </c>
      <c r="E1401" s="555" t="s">
        <v>36</v>
      </c>
      <c r="F1401" s="551" t="s">
        <v>527</v>
      </c>
      <c r="G1401" s="555" t="s">
        <v>36</v>
      </c>
      <c r="H1401" s="551"/>
      <c r="I1401" s="551"/>
      <c r="J1401" s="551">
        <v>0</v>
      </c>
      <c r="K1401" s="555"/>
      <c r="L1401" s="555"/>
      <c r="M1401" s="551"/>
      <c r="N1401" s="551"/>
      <c r="O1401" s="551"/>
    </row>
    <row r="1402" spans="1:18" ht="14.5">
      <c r="A1402" s="551">
        <v>5</v>
      </c>
      <c r="B1402" s="555" t="s">
        <v>2749</v>
      </c>
      <c r="C1402" s="555" t="s">
        <v>36</v>
      </c>
      <c r="D1402" s="555" t="s">
        <v>36</v>
      </c>
      <c r="E1402" s="555" t="s">
        <v>36</v>
      </c>
      <c r="F1402" s="551" t="s">
        <v>2738</v>
      </c>
      <c r="G1402" s="555" t="s">
        <v>36</v>
      </c>
      <c r="H1402" s="551"/>
      <c r="I1402" s="551"/>
      <c r="J1402" s="552">
        <v>35215</v>
      </c>
      <c r="K1402" s="555"/>
      <c r="L1402" s="555"/>
      <c r="M1402" s="551"/>
      <c r="N1402" s="551"/>
      <c r="O1402" s="551"/>
      <c r="P1402" s="546"/>
      <c r="Q1402" s="546"/>
      <c r="R1402" s="546"/>
    </row>
    <row r="1403" spans="1:18">
      <c r="B1403" s="556" t="s">
        <v>2749</v>
      </c>
      <c r="C1403" s="556" t="s">
        <v>2034</v>
      </c>
      <c r="D1403" s="556" t="s">
        <v>2750</v>
      </c>
      <c r="E1403" s="556" t="s">
        <v>5</v>
      </c>
      <c r="F1403" s="557" t="s">
        <v>2751</v>
      </c>
      <c r="G1403" s="556" t="s">
        <v>289</v>
      </c>
      <c r="H1403" s="553">
        <v>2</v>
      </c>
      <c r="I1403" s="554">
        <v>17607.5</v>
      </c>
      <c r="J1403" s="554">
        <v>35215</v>
      </c>
      <c r="K1403" s="556" t="s">
        <v>2740</v>
      </c>
      <c r="L1403" s="556" t="s">
        <v>2752</v>
      </c>
      <c r="M1403" s="557" t="s">
        <v>2751</v>
      </c>
      <c r="O1403" s="545" t="str">
        <f>+_xlfn.CONCAT(B1403,"-",E1403)</f>
        <v>B1/33/03-A</v>
      </c>
    </row>
    <row r="1404" spans="1:18" ht="14.5">
      <c r="P1404" s="546"/>
      <c r="Q1404" s="546"/>
      <c r="R1404" s="546"/>
    </row>
    <row r="1405" spans="1:18" ht="14.5">
      <c r="A1405" s="551" t="s">
        <v>1774</v>
      </c>
      <c r="B1405" s="555" t="s">
        <v>2749</v>
      </c>
      <c r="C1405" s="555" t="s">
        <v>36</v>
      </c>
      <c r="D1405" s="555" t="s">
        <v>36</v>
      </c>
      <c r="E1405" s="555" t="s">
        <v>36</v>
      </c>
      <c r="F1405" s="551" t="s">
        <v>530</v>
      </c>
      <c r="G1405" s="555"/>
      <c r="H1405" s="551"/>
      <c r="I1405" s="551"/>
      <c r="J1405" s="551"/>
      <c r="K1405" s="555"/>
      <c r="L1405" s="555"/>
      <c r="M1405" s="551"/>
      <c r="N1405" s="551"/>
      <c r="O1405" s="551"/>
      <c r="P1405" s="546"/>
      <c r="Q1405" s="546"/>
      <c r="R1405" s="546"/>
    </row>
    <row r="1406" spans="1:18" ht="14.5">
      <c r="P1406" s="546"/>
      <c r="Q1406" s="546"/>
      <c r="R1406" s="546"/>
    </row>
    <row r="1407" spans="1:18" ht="14.5">
      <c r="A1407" s="551">
        <v>3</v>
      </c>
      <c r="B1407" s="555" t="s">
        <v>2749</v>
      </c>
      <c r="C1407" s="555" t="s">
        <v>36</v>
      </c>
      <c r="D1407" s="555" t="s">
        <v>36</v>
      </c>
      <c r="E1407" s="555" t="s">
        <v>36</v>
      </c>
      <c r="F1407" s="551" t="s">
        <v>531</v>
      </c>
      <c r="G1407" s="555" t="s">
        <v>36</v>
      </c>
      <c r="H1407" s="551"/>
      <c r="I1407" s="551"/>
      <c r="J1407" s="552">
        <v>591669</v>
      </c>
      <c r="K1407" s="555"/>
      <c r="L1407" s="555"/>
      <c r="M1407" s="551"/>
      <c r="N1407" s="551"/>
      <c r="O1407" s="551"/>
      <c r="P1407" s="546"/>
      <c r="Q1407" s="546"/>
      <c r="R1407" s="546"/>
    </row>
    <row r="1408" spans="1:18" ht="14.5">
      <c r="A1408" s="551">
        <v>4</v>
      </c>
      <c r="B1408" s="555" t="s">
        <v>2749</v>
      </c>
      <c r="C1408" s="555" t="s">
        <v>36</v>
      </c>
      <c r="D1408" s="555" t="s">
        <v>36</v>
      </c>
      <c r="E1408" s="555" t="s">
        <v>36</v>
      </c>
      <c r="F1408" s="551" t="s">
        <v>510</v>
      </c>
      <c r="G1408" s="555" t="s">
        <v>36</v>
      </c>
      <c r="H1408" s="551"/>
      <c r="I1408" s="551"/>
      <c r="J1408" s="552">
        <v>591669</v>
      </c>
      <c r="K1408" s="555"/>
      <c r="L1408" s="555"/>
      <c r="M1408" s="551"/>
      <c r="N1408" s="551"/>
      <c r="O1408" s="551"/>
      <c r="P1408" s="546"/>
      <c r="Q1408" s="546"/>
      <c r="R1408" s="546"/>
    </row>
    <row r="1409" spans="1:18" ht="145">
      <c r="A1409" s="551">
        <v>5</v>
      </c>
      <c r="B1409" s="555" t="s">
        <v>2749</v>
      </c>
      <c r="C1409" s="555" t="s">
        <v>36</v>
      </c>
      <c r="D1409" s="555" t="s">
        <v>36</v>
      </c>
      <c r="E1409" s="555" t="s">
        <v>36</v>
      </c>
      <c r="F1409" s="551" t="s">
        <v>2753</v>
      </c>
      <c r="G1409" s="555" t="s">
        <v>36</v>
      </c>
      <c r="H1409" s="551"/>
      <c r="I1409" s="551"/>
      <c r="J1409" s="552">
        <v>591669</v>
      </c>
      <c r="K1409" s="555"/>
      <c r="L1409" s="555"/>
      <c r="M1409" s="551"/>
      <c r="N1409" s="551"/>
      <c r="O1409" s="551"/>
    </row>
    <row r="1410" spans="1:18" ht="14.5">
      <c r="A1410" s="551">
        <v>6</v>
      </c>
      <c r="B1410" s="555" t="s">
        <v>2749</v>
      </c>
      <c r="C1410" s="555" t="s">
        <v>36</v>
      </c>
      <c r="D1410" s="555" t="s">
        <v>36</v>
      </c>
      <c r="E1410" s="555" t="s">
        <v>36</v>
      </c>
      <c r="F1410" s="551" t="s">
        <v>2738</v>
      </c>
      <c r="G1410" s="555" t="s">
        <v>36</v>
      </c>
      <c r="H1410" s="551"/>
      <c r="I1410" s="551"/>
      <c r="J1410" s="551">
        <v>0</v>
      </c>
      <c r="K1410" s="555"/>
      <c r="L1410" s="555"/>
      <c r="M1410" s="551"/>
      <c r="N1410" s="551"/>
      <c r="O1410" s="551"/>
    </row>
    <row r="1411" spans="1:18" ht="14.5">
      <c r="A1411" s="551">
        <v>6</v>
      </c>
      <c r="B1411" s="555" t="s">
        <v>2749</v>
      </c>
      <c r="C1411" s="555" t="s">
        <v>36</v>
      </c>
      <c r="D1411" s="555" t="s">
        <v>36</v>
      </c>
      <c r="E1411" s="555" t="s">
        <v>36</v>
      </c>
      <c r="F1411" s="551" t="s">
        <v>516</v>
      </c>
      <c r="G1411" s="555" t="s">
        <v>36</v>
      </c>
      <c r="H1411" s="551"/>
      <c r="I1411" s="551"/>
      <c r="J1411" s="552">
        <v>577665</v>
      </c>
      <c r="K1411" s="555"/>
      <c r="L1411" s="555"/>
      <c r="M1411" s="551"/>
      <c r="N1411" s="551"/>
      <c r="O1411" s="551"/>
      <c r="P1411" s="546"/>
      <c r="Q1411" s="546"/>
      <c r="R1411" s="546"/>
    </row>
    <row r="1412" spans="1:18">
      <c r="B1412" s="556" t="s">
        <v>2749</v>
      </c>
      <c r="C1412" s="556" t="s">
        <v>2034</v>
      </c>
      <c r="D1412" s="556" t="s">
        <v>2739</v>
      </c>
      <c r="E1412" s="556" t="s">
        <v>6</v>
      </c>
      <c r="F1412" s="557" t="s">
        <v>514</v>
      </c>
      <c r="G1412" s="556" t="s">
        <v>179</v>
      </c>
      <c r="H1412" s="553">
        <v>660</v>
      </c>
      <c r="I1412" s="553">
        <v>875.25</v>
      </c>
      <c r="J1412" s="554">
        <v>577665</v>
      </c>
      <c r="K1412" s="556" t="s">
        <v>2740</v>
      </c>
      <c r="L1412" s="556" t="s">
        <v>2754</v>
      </c>
      <c r="M1412" s="557" t="s">
        <v>514</v>
      </c>
      <c r="O1412" s="545" t="str">
        <f>+_xlfn.CONCAT(B1412,"-",E1412)</f>
        <v>B1/33/03-B</v>
      </c>
    </row>
    <row r="1414" spans="1:18" ht="14.5">
      <c r="A1414" s="551">
        <v>6</v>
      </c>
      <c r="B1414" s="555" t="s">
        <v>2749</v>
      </c>
      <c r="C1414" s="555" t="s">
        <v>36</v>
      </c>
      <c r="D1414" s="555" t="s">
        <v>36</v>
      </c>
      <c r="E1414" s="555" t="s">
        <v>36</v>
      </c>
      <c r="F1414" s="551" t="s">
        <v>533</v>
      </c>
      <c r="G1414" s="555" t="s">
        <v>36</v>
      </c>
      <c r="H1414" s="551"/>
      <c r="I1414" s="551"/>
      <c r="J1414" s="552">
        <v>14004</v>
      </c>
      <c r="K1414" s="555"/>
      <c r="L1414" s="555"/>
      <c r="M1414" s="551"/>
      <c r="N1414" s="551"/>
      <c r="O1414" s="551"/>
    </row>
    <row r="1415" spans="1:18" ht="14.5">
      <c r="B1415" s="556" t="s">
        <v>2749</v>
      </c>
      <c r="C1415" s="556" t="s">
        <v>2034</v>
      </c>
      <c r="D1415" s="556" t="s">
        <v>2739</v>
      </c>
      <c r="E1415" s="556" t="s">
        <v>7</v>
      </c>
      <c r="F1415" s="557" t="s">
        <v>514</v>
      </c>
      <c r="G1415" s="556" t="s">
        <v>179</v>
      </c>
      <c r="H1415" s="553">
        <v>16</v>
      </c>
      <c r="I1415" s="553">
        <v>875.25</v>
      </c>
      <c r="J1415" s="554">
        <v>14004</v>
      </c>
      <c r="K1415" s="556" t="s">
        <v>2740</v>
      </c>
      <c r="L1415" s="556" t="s">
        <v>2755</v>
      </c>
      <c r="M1415" s="557" t="s">
        <v>514</v>
      </c>
      <c r="O1415" s="545" t="str">
        <f>+_xlfn.CONCAT(B1415,"-",E1415)</f>
        <v>B1/33/03-C</v>
      </c>
      <c r="P1415" s="546"/>
      <c r="Q1415" s="546"/>
      <c r="R1415" s="546"/>
    </row>
    <row r="1418" spans="1:18" ht="14.5">
      <c r="A1418" s="551">
        <v>3</v>
      </c>
      <c r="B1418" s="555" t="s">
        <v>2756</v>
      </c>
      <c r="C1418" s="555" t="s">
        <v>36</v>
      </c>
      <c r="D1418" s="555" t="s">
        <v>36</v>
      </c>
      <c r="E1418" s="555" t="s">
        <v>36</v>
      </c>
      <c r="F1418" s="551" t="s">
        <v>534</v>
      </c>
      <c r="G1418" s="555" t="s">
        <v>36</v>
      </c>
      <c r="H1418" s="551"/>
      <c r="I1418" s="551"/>
      <c r="J1418" s="552">
        <v>197907.52</v>
      </c>
      <c r="K1418" s="555"/>
      <c r="L1418" s="555"/>
      <c r="M1418" s="551"/>
      <c r="N1418" s="551"/>
      <c r="O1418" s="551"/>
      <c r="P1418" s="546"/>
      <c r="Q1418" s="546"/>
      <c r="R1418" s="546"/>
    </row>
    <row r="1421" spans="1:18" ht="145">
      <c r="A1421" s="551">
        <v>4</v>
      </c>
      <c r="B1421" s="555" t="s">
        <v>2756</v>
      </c>
      <c r="C1421" s="555" t="s">
        <v>36</v>
      </c>
      <c r="D1421" s="555" t="s">
        <v>36</v>
      </c>
      <c r="E1421" s="555" t="s">
        <v>36</v>
      </c>
      <c r="F1421" s="551" t="s">
        <v>535</v>
      </c>
      <c r="G1421" s="555" t="s">
        <v>36</v>
      </c>
      <c r="H1421" s="551"/>
      <c r="I1421" s="551"/>
      <c r="J1421" s="552">
        <v>60430</v>
      </c>
      <c r="K1421" s="555"/>
      <c r="L1421" s="555"/>
      <c r="M1421" s="551"/>
      <c r="N1421" s="551"/>
      <c r="O1421" s="551"/>
      <c r="P1421" s="546"/>
      <c r="Q1421" s="546"/>
      <c r="R1421" s="546"/>
    </row>
    <row r="1422" spans="1:18">
      <c r="B1422" s="556" t="s">
        <v>2756</v>
      </c>
      <c r="C1422" s="556" t="s">
        <v>2034</v>
      </c>
      <c r="D1422" s="556" t="s">
        <v>2739</v>
      </c>
      <c r="E1422" s="556" t="s">
        <v>5</v>
      </c>
      <c r="F1422" s="557" t="s">
        <v>1591</v>
      </c>
      <c r="G1422" s="556" t="s">
        <v>289</v>
      </c>
      <c r="H1422" s="553">
        <v>2</v>
      </c>
      <c r="I1422" s="554">
        <v>30215</v>
      </c>
      <c r="J1422" s="554">
        <v>60430</v>
      </c>
      <c r="K1422" s="556" t="s">
        <v>2740</v>
      </c>
      <c r="L1422" s="556" t="s">
        <v>2757</v>
      </c>
      <c r="M1422" s="557" t="s">
        <v>1591</v>
      </c>
      <c r="O1422" s="545" t="str">
        <f>+_xlfn.CONCAT(B1422,"-",E1422)</f>
        <v>B1/33/04-A</v>
      </c>
    </row>
    <row r="1424" spans="1:18" ht="14.5">
      <c r="A1424" s="551">
        <v>4</v>
      </c>
      <c r="B1424" s="555" t="s">
        <v>2756</v>
      </c>
      <c r="C1424" s="555" t="s">
        <v>36</v>
      </c>
      <c r="D1424" s="555" t="s">
        <v>36</v>
      </c>
      <c r="E1424" s="555" t="s">
        <v>36</v>
      </c>
      <c r="F1424" s="551" t="s">
        <v>520</v>
      </c>
      <c r="G1424" s="555" t="s">
        <v>36</v>
      </c>
      <c r="H1424" s="551"/>
      <c r="I1424" s="551"/>
      <c r="J1424" s="552">
        <v>82672.52</v>
      </c>
      <c r="K1424" s="555"/>
      <c r="L1424" s="555"/>
      <c r="M1424" s="551"/>
      <c r="N1424" s="551"/>
      <c r="O1424" s="551"/>
      <c r="P1424" s="546"/>
      <c r="Q1424" s="546"/>
      <c r="R1424" s="546"/>
    </row>
    <row r="1425" spans="1:18" ht="87.5">
      <c r="B1425" s="556" t="s">
        <v>2756</v>
      </c>
      <c r="C1425" s="556" t="s">
        <v>2034</v>
      </c>
      <c r="D1425" s="556" t="s">
        <v>2739</v>
      </c>
      <c r="E1425" s="556" t="s">
        <v>6</v>
      </c>
      <c r="F1425" s="557" t="s">
        <v>521</v>
      </c>
      <c r="G1425" s="556" t="s">
        <v>289</v>
      </c>
      <c r="H1425" s="553">
        <v>4</v>
      </c>
      <c r="I1425" s="554">
        <v>20668.13</v>
      </c>
      <c r="J1425" s="554">
        <v>82672.52</v>
      </c>
      <c r="K1425" s="556" t="s">
        <v>2740</v>
      </c>
      <c r="L1425" s="556" t="s">
        <v>2758</v>
      </c>
      <c r="M1425" s="557" t="s">
        <v>521</v>
      </c>
      <c r="O1425" s="545" t="str">
        <f>+_xlfn.CONCAT(B1425,"-",E1425)</f>
        <v>B1/33/04-B</v>
      </c>
    </row>
    <row r="1427" spans="1:18" ht="14.5">
      <c r="A1427" s="551">
        <v>4</v>
      </c>
      <c r="B1427" s="555" t="s">
        <v>2756</v>
      </c>
      <c r="C1427" s="555" t="s">
        <v>36</v>
      </c>
      <c r="D1427" s="555" t="s">
        <v>36</v>
      </c>
      <c r="E1427" s="555" t="s">
        <v>36</v>
      </c>
      <c r="F1427" s="551" t="s">
        <v>522</v>
      </c>
      <c r="G1427" s="555" t="s">
        <v>36</v>
      </c>
      <c r="H1427" s="551"/>
      <c r="I1427" s="551"/>
      <c r="J1427" s="552">
        <v>26152.5</v>
      </c>
      <c r="K1427" s="555"/>
      <c r="L1427" s="555"/>
      <c r="M1427" s="551"/>
      <c r="N1427" s="551"/>
      <c r="O1427" s="551"/>
    </row>
    <row r="1428" spans="1:18" ht="112.5">
      <c r="B1428" s="556" t="s">
        <v>2756</v>
      </c>
      <c r="C1428" s="556" t="s">
        <v>2034</v>
      </c>
      <c r="D1428" s="556" t="s">
        <v>2739</v>
      </c>
      <c r="E1428" s="556" t="s">
        <v>7</v>
      </c>
      <c r="F1428" s="557" t="s">
        <v>2759</v>
      </c>
      <c r="G1428" s="556" t="s">
        <v>289</v>
      </c>
      <c r="H1428" s="553">
        <v>1</v>
      </c>
      <c r="I1428" s="554">
        <v>26152.5</v>
      </c>
      <c r="J1428" s="554">
        <v>26152.5</v>
      </c>
      <c r="K1428" s="556" t="s">
        <v>2740</v>
      </c>
      <c r="L1428" s="556" t="s">
        <v>2760</v>
      </c>
      <c r="M1428" s="557" t="s">
        <v>2759</v>
      </c>
      <c r="O1428" s="545" t="str">
        <f>+_xlfn.CONCAT(B1428,"-",E1428)</f>
        <v>B1/33/04-C</v>
      </c>
      <c r="P1428" s="546"/>
      <c r="Q1428" s="546"/>
      <c r="R1428" s="546"/>
    </row>
    <row r="1431" spans="1:18" ht="14.5">
      <c r="A1431" s="551">
        <v>4</v>
      </c>
      <c r="B1431" s="555" t="s">
        <v>2761</v>
      </c>
      <c r="C1431" s="555" t="s">
        <v>36</v>
      </c>
      <c r="D1431" s="555" t="s">
        <v>36</v>
      </c>
      <c r="E1431" s="555" t="s">
        <v>36</v>
      </c>
      <c r="F1431" s="551" t="s">
        <v>524</v>
      </c>
      <c r="G1431" s="555" t="s">
        <v>36</v>
      </c>
      <c r="H1431" s="551"/>
      <c r="I1431" s="551"/>
      <c r="J1431" s="552">
        <v>28652.5</v>
      </c>
      <c r="K1431" s="555"/>
      <c r="L1431" s="555"/>
      <c r="M1431" s="551"/>
      <c r="N1431" s="551"/>
      <c r="O1431" s="551"/>
      <c r="P1431" s="546"/>
      <c r="Q1431" s="546"/>
      <c r="R1431" s="546"/>
    </row>
    <row r="1432" spans="1:18" ht="112.5">
      <c r="B1432" s="556" t="s">
        <v>2761</v>
      </c>
      <c r="C1432" s="556" t="s">
        <v>2034</v>
      </c>
      <c r="D1432" s="556" t="s">
        <v>2739</v>
      </c>
      <c r="E1432" s="556" t="s">
        <v>5</v>
      </c>
      <c r="F1432" s="557" t="s">
        <v>2762</v>
      </c>
      <c r="G1432" s="556" t="s">
        <v>289</v>
      </c>
      <c r="H1432" s="553">
        <v>1</v>
      </c>
      <c r="I1432" s="554">
        <v>28652.5</v>
      </c>
      <c r="J1432" s="554">
        <v>28652.5</v>
      </c>
      <c r="K1432" s="556" t="s">
        <v>2740</v>
      </c>
      <c r="L1432" s="556" t="s">
        <v>2763</v>
      </c>
      <c r="M1432" s="557" t="s">
        <v>2762</v>
      </c>
      <c r="O1432" s="545" t="str">
        <f>+_xlfn.CONCAT(B1432,"-",E1432)</f>
        <v>B1/33/05-A</v>
      </c>
      <c r="P1432" s="546"/>
      <c r="Q1432" s="546"/>
      <c r="R1432" s="546"/>
    </row>
    <row r="1433" spans="1:18" ht="14.5">
      <c r="P1433" s="546"/>
      <c r="Q1433" s="546"/>
      <c r="R1433" s="546"/>
    </row>
    <row r="1434" spans="1:18" ht="14.5">
      <c r="A1434" s="551">
        <v>3</v>
      </c>
      <c r="B1434" s="555" t="s">
        <v>2761</v>
      </c>
      <c r="C1434" s="555" t="s">
        <v>36</v>
      </c>
      <c r="D1434" s="555" t="s">
        <v>36</v>
      </c>
      <c r="E1434" s="555" t="s">
        <v>36</v>
      </c>
      <c r="F1434" s="551" t="s">
        <v>538</v>
      </c>
      <c r="G1434" s="555" t="s">
        <v>36</v>
      </c>
      <c r="H1434" s="551"/>
      <c r="I1434" s="551"/>
      <c r="J1434" s="552">
        <v>1310925</v>
      </c>
      <c r="K1434" s="555"/>
      <c r="L1434" s="555"/>
      <c r="M1434" s="551"/>
      <c r="N1434" s="551"/>
      <c r="O1434" s="551"/>
      <c r="P1434" s="546"/>
      <c r="Q1434" s="546"/>
      <c r="R1434" s="546"/>
    </row>
    <row r="1435" spans="1:18" ht="14.5">
      <c r="A1435" s="551">
        <v>4</v>
      </c>
      <c r="B1435" s="555" t="s">
        <v>2761</v>
      </c>
      <c r="C1435" s="555" t="s">
        <v>36</v>
      </c>
      <c r="D1435" s="555" t="s">
        <v>36</v>
      </c>
      <c r="E1435" s="555" t="s">
        <v>36</v>
      </c>
      <c r="F1435" s="551" t="s">
        <v>539</v>
      </c>
      <c r="G1435" s="555" t="s">
        <v>36</v>
      </c>
      <c r="H1435" s="551"/>
      <c r="I1435" s="551"/>
      <c r="J1435" s="552">
        <v>612675</v>
      </c>
      <c r="K1435" s="555"/>
      <c r="L1435" s="555"/>
      <c r="M1435" s="551"/>
      <c r="N1435" s="551"/>
      <c r="O1435" s="551"/>
      <c r="P1435" s="546"/>
      <c r="Q1435" s="546"/>
      <c r="R1435" s="546"/>
    </row>
    <row r="1436" spans="1:18" ht="145">
      <c r="A1436" s="551">
        <v>5</v>
      </c>
      <c r="B1436" s="555" t="s">
        <v>2761</v>
      </c>
      <c r="C1436" s="555" t="s">
        <v>36</v>
      </c>
      <c r="D1436" s="555" t="s">
        <v>36</v>
      </c>
      <c r="E1436" s="555" t="s">
        <v>36</v>
      </c>
      <c r="F1436" s="551" t="s">
        <v>2764</v>
      </c>
      <c r="G1436" s="555" t="s">
        <v>36</v>
      </c>
      <c r="H1436" s="551"/>
      <c r="I1436" s="551"/>
      <c r="J1436" s="552">
        <v>612675</v>
      </c>
      <c r="K1436" s="555"/>
      <c r="L1436" s="555"/>
      <c r="M1436" s="551"/>
      <c r="N1436" s="551"/>
      <c r="O1436" s="551"/>
      <c r="P1436" s="546"/>
      <c r="Q1436" s="546"/>
      <c r="R1436" s="546"/>
    </row>
    <row r="1437" spans="1:18" ht="14.5">
      <c r="A1437" s="551">
        <v>6</v>
      </c>
      <c r="B1437" s="555" t="s">
        <v>2761</v>
      </c>
      <c r="C1437" s="555" t="s">
        <v>36</v>
      </c>
      <c r="D1437" s="555" t="s">
        <v>36</v>
      </c>
      <c r="E1437" s="555" t="s">
        <v>36</v>
      </c>
      <c r="F1437" s="551" t="s">
        <v>2738</v>
      </c>
      <c r="G1437" s="555" t="s">
        <v>36</v>
      </c>
      <c r="H1437" s="551"/>
      <c r="I1437" s="551"/>
      <c r="J1437" s="551">
        <v>0</v>
      </c>
      <c r="K1437" s="555"/>
      <c r="L1437" s="555"/>
      <c r="M1437" s="551"/>
      <c r="N1437" s="551"/>
      <c r="O1437" s="551"/>
    </row>
    <row r="1438" spans="1:18" ht="29">
      <c r="A1438" s="551">
        <v>6</v>
      </c>
      <c r="B1438" s="555" t="s">
        <v>2761</v>
      </c>
      <c r="C1438" s="555" t="s">
        <v>36</v>
      </c>
      <c r="D1438" s="555" t="s">
        <v>36</v>
      </c>
      <c r="E1438" s="555" t="s">
        <v>36</v>
      </c>
      <c r="F1438" s="551" t="s">
        <v>541</v>
      </c>
      <c r="G1438" s="555" t="s">
        <v>36</v>
      </c>
      <c r="H1438" s="551"/>
      <c r="I1438" s="551"/>
      <c r="J1438" s="551">
        <v>0</v>
      </c>
      <c r="K1438" s="555"/>
      <c r="L1438" s="555"/>
      <c r="M1438" s="551"/>
      <c r="N1438" s="551"/>
      <c r="O1438" s="551"/>
    </row>
    <row r="1439" spans="1:18" ht="14.5">
      <c r="A1439" s="551">
        <v>6</v>
      </c>
      <c r="B1439" s="555" t="s">
        <v>2761</v>
      </c>
      <c r="C1439" s="555" t="s">
        <v>36</v>
      </c>
      <c r="D1439" s="555" t="s">
        <v>36</v>
      </c>
      <c r="E1439" s="555" t="s">
        <v>36</v>
      </c>
      <c r="F1439" s="551" t="s">
        <v>542</v>
      </c>
      <c r="G1439" s="555" t="s">
        <v>36</v>
      </c>
      <c r="H1439" s="551"/>
      <c r="I1439" s="551"/>
      <c r="J1439" s="552">
        <v>612675</v>
      </c>
      <c r="K1439" s="555"/>
      <c r="L1439" s="555"/>
      <c r="M1439" s="551"/>
      <c r="N1439" s="551"/>
      <c r="O1439" s="551"/>
    </row>
    <row r="1440" spans="1:18" ht="14.5">
      <c r="B1440" s="556" t="s">
        <v>2761</v>
      </c>
      <c r="C1440" s="556" t="s">
        <v>2034</v>
      </c>
      <c r="D1440" s="556" t="s">
        <v>2765</v>
      </c>
      <c r="E1440" s="556" t="s">
        <v>6</v>
      </c>
      <c r="F1440" s="557" t="s">
        <v>2766</v>
      </c>
      <c r="G1440" s="556" t="s">
        <v>179</v>
      </c>
      <c r="H1440" s="553">
        <v>700</v>
      </c>
      <c r="I1440" s="553">
        <v>875.25</v>
      </c>
      <c r="J1440" s="554">
        <v>612675</v>
      </c>
      <c r="K1440" s="556" t="s">
        <v>2740</v>
      </c>
      <c r="L1440" s="556" t="s">
        <v>2767</v>
      </c>
      <c r="M1440" s="557" t="s">
        <v>2766</v>
      </c>
      <c r="O1440" s="545" t="str">
        <f>+_xlfn.CONCAT(B1440,"-",E1440)</f>
        <v>B1/33/05-B</v>
      </c>
      <c r="P1440" s="546"/>
      <c r="Q1440" s="546"/>
      <c r="R1440" s="546"/>
    </row>
    <row r="1441" spans="1:18" ht="14.5">
      <c r="P1441" s="546"/>
      <c r="Q1441" s="546"/>
      <c r="R1441" s="546"/>
    </row>
    <row r="1443" spans="1:18" ht="14.5">
      <c r="A1443" s="551">
        <v>4</v>
      </c>
      <c r="B1443" s="555" t="s">
        <v>2768</v>
      </c>
      <c r="C1443" s="555" t="s">
        <v>36</v>
      </c>
      <c r="D1443" s="555" t="s">
        <v>36</v>
      </c>
      <c r="E1443" s="555" t="s">
        <v>36</v>
      </c>
      <c r="F1443" s="551" t="s">
        <v>547</v>
      </c>
      <c r="G1443" s="555" t="s">
        <v>36</v>
      </c>
      <c r="H1443" s="551"/>
      <c r="I1443" s="551"/>
      <c r="J1443" s="552">
        <v>698250</v>
      </c>
      <c r="K1443" s="555"/>
      <c r="L1443" s="555"/>
      <c r="M1443" s="551"/>
      <c r="N1443" s="551"/>
      <c r="O1443" s="551"/>
    </row>
    <row r="1444" spans="1:18" ht="203">
      <c r="A1444" s="551">
        <v>5</v>
      </c>
      <c r="B1444" s="555" t="s">
        <v>2768</v>
      </c>
      <c r="C1444" s="555" t="s">
        <v>36</v>
      </c>
      <c r="D1444" s="555" t="s">
        <v>36</v>
      </c>
      <c r="E1444" s="555" t="s">
        <v>36</v>
      </c>
      <c r="F1444" s="551" t="s">
        <v>548</v>
      </c>
      <c r="G1444" s="555" t="s">
        <v>36</v>
      </c>
      <c r="H1444" s="551"/>
      <c r="I1444" s="551"/>
      <c r="J1444" s="552">
        <v>698250</v>
      </c>
      <c r="K1444" s="555"/>
      <c r="L1444" s="555"/>
      <c r="M1444" s="551"/>
      <c r="N1444" s="551"/>
      <c r="O1444" s="551"/>
      <c r="P1444" s="546"/>
      <c r="Q1444" s="546"/>
      <c r="R1444" s="546"/>
    </row>
    <row r="1445" spans="1:18" ht="14.5">
      <c r="B1445" s="556" t="s">
        <v>2768</v>
      </c>
      <c r="C1445" s="556" t="s">
        <v>2034</v>
      </c>
      <c r="D1445" s="556" t="s">
        <v>2769</v>
      </c>
      <c r="E1445" s="556" t="s">
        <v>5</v>
      </c>
      <c r="F1445" s="557" t="s">
        <v>549</v>
      </c>
      <c r="G1445" s="556" t="s">
        <v>289</v>
      </c>
      <c r="H1445" s="553">
        <v>25</v>
      </c>
      <c r="I1445" s="554">
        <v>27930</v>
      </c>
      <c r="J1445" s="554">
        <v>698250</v>
      </c>
      <c r="K1445" s="556" t="s">
        <v>2740</v>
      </c>
      <c r="L1445" s="556" t="s">
        <v>2770</v>
      </c>
      <c r="M1445" s="557" t="s">
        <v>549</v>
      </c>
      <c r="O1445" s="545" t="str">
        <f>+_xlfn.CONCAT(B1445,"-",E1445)</f>
        <v>B1/33/06-A</v>
      </c>
      <c r="P1445" s="546"/>
      <c r="Q1445" s="546"/>
      <c r="R1445" s="546"/>
    </row>
    <row r="1446" spans="1:18" ht="14.5">
      <c r="P1446" s="546"/>
      <c r="Q1446" s="546"/>
      <c r="R1446" s="546"/>
    </row>
    <row r="1447" spans="1:18" ht="14.5">
      <c r="A1447" s="551">
        <v>3</v>
      </c>
      <c r="B1447" s="555" t="s">
        <v>2768</v>
      </c>
      <c r="C1447" s="555" t="s">
        <v>36</v>
      </c>
      <c r="D1447" s="555" t="s">
        <v>36</v>
      </c>
      <c r="E1447" s="555" t="s">
        <v>36</v>
      </c>
      <c r="F1447" s="551" t="s">
        <v>550</v>
      </c>
      <c r="G1447" s="555" t="s">
        <v>36</v>
      </c>
      <c r="H1447" s="551"/>
      <c r="I1447" s="551"/>
      <c r="J1447" s="552">
        <v>480038.14</v>
      </c>
      <c r="K1447" s="555"/>
      <c r="L1447" s="555"/>
      <c r="M1447" s="551"/>
      <c r="N1447" s="551"/>
      <c r="O1447" s="551"/>
      <c r="P1447" s="546"/>
      <c r="Q1447" s="546"/>
      <c r="R1447" s="546"/>
    </row>
    <row r="1448" spans="1:18" ht="14.5">
      <c r="A1448" s="551">
        <v>4</v>
      </c>
      <c r="B1448" s="555" t="s">
        <v>2768</v>
      </c>
      <c r="C1448" s="555" t="s">
        <v>36</v>
      </c>
      <c r="D1448" s="555" t="s">
        <v>36</v>
      </c>
      <c r="E1448" s="555" t="s">
        <v>36</v>
      </c>
      <c r="F1448" s="551" t="s">
        <v>510</v>
      </c>
      <c r="G1448" s="555" t="s">
        <v>36</v>
      </c>
      <c r="H1448" s="551"/>
      <c r="I1448" s="551"/>
      <c r="J1448" s="552">
        <v>363228.75</v>
      </c>
      <c r="K1448" s="555"/>
      <c r="L1448" s="555"/>
      <c r="M1448" s="551"/>
      <c r="N1448" s="551"/>
      <c r="O1448" s="551"/>
      <c r="P1448" s="546"/>
      <c r="Q1448" s="546"/>
      <c r="R1448" s="546"/>
    </row>
    <row r="1449" spans="1:18" ht="145">
      <c r="A1449" s="551">
        <v>5</v>
      </c>
      <c r="B1449" s="555" t="s">
        <v>2768</v>
      </c>
      <c r="C1449" s="555" t="s">
        <v>36</v>
      </c>
      <c r="D1449" s="555" t="s">
        <v>36</v>
      </c>
      <c r="E1449" s="555" t="s">
        <v>36</v>
      </c>
      <c r="F1449" s="551" t="s">
        <v>2737</v>
      </c>
      <c r="G1449" s="555" t="s">
        <v>36</v>
      </c>
      <c r="H1449" s="551"/>
      <c r="I1449" s="551"/>
      <c r="J1449" s="552">
        <v>363228.75</v>
      </c>
      <c r="K1449" s="555"/>
      <c r="L1449" s="555"/>
      <c r="M1449" s="551"/>
      <c r="N1449" s="551"/>
      <c r="O1449" s="551"/>
    </row>
    <row r="1450" spans="1:18" ht="14.5">
      <c r="A1450" s="551">
        <v>6</v>
      </c>
      <c r="B1450" s="555" t="s">
        <v>2768</v>
      </c>
      <c r="C1450" s="555" t="s">
        <v>36</v>
      </c>
      <c r="D1450" s="555" t="s">
        <v>36</v>
      </c>
      <c r="E1450" s="555" t="s">
        <v>36</v>
      </c>
      <c r="F1450" s="551" t="s">
        <v>2738</v>
      </c>
      <c r="G1450" s="555" t="s">
        <v>36</v>
      </c>
      <c r="H1450" s="551"/>
      <c r="I1450" s="551"/>
      <c r="J1450" s="551">
        <v>0</v>
      </c>
      <c r="K1450" s="555"/>
      <c r="L1450" s="555"/>
      <c r="M1450" s="551"/>
      <c r="N1450" s="551"/>
      <c r="O1450" s="551"/>
    </row>
    <row r="1451" spans="1:18" ht="14.5">
      <c r="A1451" s="551">
        <v>6</v>
      </c>
      <c r="B1451" s="555" t="s">
        <v>2768</v>
      </c>
      <c r="C1451" s="555" t="s">
        <v>36</v>
      </c>
      <c r="D1451" s="555" t="s">
        <v>36</v>
      </c>
      <c r="E1451" s="555" t="s">
        <v>36</v>
      </c>
      <c r="F1451" s="551" t="s">
        <v>552</v>
      </c>
      <c r="G1451" s="555" t="s">
        <v>36</v>
      </c>
      <c r="H1451" s="551"/>
      <c r="I1451" s="551"/>
      <c r="J1451" s="552">
        <v>245070</v>
      </c>
      <c r="K1451" s="555"/>
      <c r="L1451" s="555"/>
      <c r="M1451" s="551"/>
      <c r="N1451" s="551"/>
      <c r="O1451" s="551"/>
      <c r="P1451" s="546"/>
      <c r="Q1451" s="546"/>
      <c r="R1451" s="546"/>
    </row>
    <row r="1452" spans="1:18">
      <c r="B1452" s="556" t="s">
        <v>2768</v>
      </c>
      <c r="C1452" s="556" t="s">
        <v>2034</v>
      </c>
      <c r="D1452" s="556" t="s">
        <v>2771</v>
      </c>
      <c r="E1452" s="556" t="s">
        <v>6</v>
      </c>
      <c r="F1452" s="557" t="s">
        <v>514</v>
      </c>
      <c r="G1452" s="556" t="s">
        <v>179</v>
      </c>
      <c r="H1452" s="553">
        <v>280</v>
      </c>
      <c r="I1452" s="553">
        <v>875.25</v>
      </c>
      <c r="J1452" s="554">
        <v>245070</v>
      </c>
      <c r="K1452" s="556" t="s">
        <v>2740</v>
      </c>
      <c r="L1452" s="556" t="s">
        <v>2772</v>
      </c>
      <c r="M1452" s="557" t="s">
        <v>514</v>
      </c>
      <c r="O1452" s="545" t="str">
        <f>+_xlfn.CONCAT(B1452,"-",E1452)</f>
        <v>B1/33/06-B</v>
      </c>
    </row>
    <row r="1454" spans="1:18" ht="14.5">
      <c r="A1454" s="551">
        <v>6</v>
      </c>
      <c r="B1454" s="555" t="s">
        <v>2768</v>
      </c>
      <c r="C1454" s="555" t="s">
        <v>36</v>
      </c>
      <c r="D1454" s="555" t="s">
        <v>36</v>
      </c>
      <c r="E1454" s="555" t="s">
        <v>36</v>
      </c>
      <c r="F1454" s="551" t="s">
        <v>2773</v>
      </c>
      <c r="G1454" s="555" t="s">
        <v>36</v>
      </c>
      <c r="H1454" s="551"/>
      <c r="I1454" s="551"/>
      <c r="J1454" s="552">
        <v>118158.75</v>
      </c>
      <c r="K1454" s="555"/>
      <c r="L1454" s="555"/>
      <c r="M1454" s="551"/>
      <c r="N1454" s="551"/>
      <c r="O1454" s="551"/>
    </row>
    <row r="1455" spans="1:18" ht="14.5">
      <c r="B1455" s="556" t="s">
        <v>2768</v>
      </c>
      <c r="C1455" s="556" t="s">
        <v>2034</v>
      </c>
      <c r="D1455" s="556" t="s">
        <v>2771</v>
      </c>
      <c r="E1455" s="556" t="s">
        <v>7</v>
      </c>
      <c r="F1455" s="557" t="s">
        <v>514</v>
      </c>
      <c r="G1455" s="556" t="s">
        <v>179</v>
      </c>
      <c r="H1455" s="553">
        <v>135</v>
      </c>
      <c r="I1455" s="553">
        <v>875.25</v>
      </c>
      <c r="J1455" s="554">
        <v>118158.75</v>
      </c>
      <c r="K1455" s="556" t="s">
        <v>2740</v>
      </c>
      <c r="L1455" s="556" t="s">
        <v>2774</v>
      </c>
      <c r="M1455" s="557" t="s">
        <v>514</v>
      </c>
      <c r="O1455" s="545" t="str">
        <f>+_xlfn.CONCAT(B1455,"-",E1455)</f>
        <v>B1/33/06-C</v>
      </c>
      <c r="P1455" s="546"/>
      <c r="Q1455" s="546"/>
      <c r="R1455" s="546"/>
    </row>
    <row r="1458" spans="1:18" ht="14.5">
      <c r="A1458" s="551">
        <v>4</v>
      </c>
      <c r="B1458" s="555" t="s">
        <v>2775</v>
      </c>
      <c r="C1458" s="555" t="s">
        <v>36</v>
      </c>
      <c r="D1458" s="555" t="s">
        <v>36</v>
      </c>
      <c r="E1458" s="555" t="s">
        <v>36</v>
      </c>
      <c r="F1458" s="551" t="s">
        <v>520</v>
      </c>
      <c r="G1458" s="555" t="s">
        <v>36</v>
      </c>
      <c r="H1458" s="551"/>
      <c r="I1458" s="551"/>
      <c r="J1458" s="552">
        <v>62004.39</v>
      </c>
      <c r="K1458" s="555"/>
      <c r="L1458" s="555"/>
      <c r="M1458" s="551"/>
      <c r="N1458" s="551"/>
      <c r="O1458" s="551"/>
      <c r="P1458" s="546"/>
      <c r="Q1458" s="546"/>
      <c r="R1458" s="546"/>
    </row>
    <row r="1459" spans="1:18" ht="87.5">
      <c r="B1459" s="556" t="s">
        <v>2775</v>
      </c>
      <c r="C1459" s="556" t="s">
        <v>2034</v>
      </c>
      <c r="D1459" s="556" t="s">
        <v>2771</v>
      </c>
      <c r="E1459" s="556" t="s">
        <v>5</v>
      </c>
      <c r="F1459" s="557" t="s">
        <v>521</v>
      </c>
      <c r="G1459" s="556" t="s">
        <v>289</v>
      </c>
      <c r="H1459" s="553">
        <v>3</v>
      </c>
      <c r="I1459" s="554">
        <v>20668.13</v>
      </c>
      <c r="J1459" s="554">
        <v>62004.39</v>
      </c>
      <c r="K1459" s="556" t="s">
        <v>2740</v>
      </c>
      <c r="L1459" s="556" t="s">
        <v>2776</v>
      </c>
      <c r="M1459" s="557" t="s">
        <v>521</v>
      </c>
      <c r="O1459" s="545" t="str">
        <f>+_xlfn.CONCAT(B1459,"-",E1459)</f>
        <v>B1/33/07-A</v>
      </c>
    </row>
    <row r="1461" spans="1:18" ht="14.5">
      <c r="A1461" s="551">
        <v>4</v>
      </c>
      <c r="B1461" s="555" t="s">
        <v>2775</v>
      </c>
      <c r="C1461" s="555" t="s">
        <v>36</v>
      </c>
      <c r="D1461" s="555" t="s">
        <v>36</v>
      </c>
      <c r="E1461" s="555" t="s">
        <v>36</v>
      </c>
      <c r="F1461" s="551" t="s">
        <v>522</v>
      </c>
      <c r="G1461" s="555" t="s">
        <v>36</v>
      </c>
      <c r="H1461" s="551"/>
      <c r="I1461" s="551"/>
      <c r="J1461" s="552">
        <v>26152.5</v>
      </c>
      <c r="K1461" s="555"/>
      <c r="L1461" s="555"/>
      <c r="M1461" s="551"/>
      <c r="N1461" s="551"/>
      <c r="O1461" s="551"/>
      <c r="P1461" s="546"/>
      <c r="Q1461" s="546"/>
      <c r="R1461" s="546"/>
    </row>
    <row r="1462" spans="1:18" ht="112.5">
      <c r="B1462" s="556" t="s">
        <v>2775</v>
      </c>
      <c r="C1462" s="556" t="s">
        <v>2034</v>
      </c>
      <c r="D1462" s="556" t="s">
        <v>2771</v>
      </c>
      <c r="E1462" s="556" t="s">
        <v>6</v>
      </c>
      <c r="F1462" s="557" t="s">
        <v>2777</v>
      </c>
      <c r="G1462" s="556" t="s">
        <v>289</v>
      </c>
      <c r="H1462" s="553">
        <v>1</v>
      </c>
      <c r="I1462" s="554">
        <v>26152.5</v>
      </c>
      <c r="J1462" s="554">
        <v>26152.5</v>
      </c>
      <c r="K1462" s="556" t="s">
        <v>2740</v>
      </c>
      <c r="L1462" s="556" t="s">
        <v>2778</v>
      </c>
      <c r="M1462" s="557" t="s">
        <v>2777</v>
      </c>
      <c r="O1462" s="545" t="str">
        <f>+_xlfn.CONCAT(B1462,"-",E1462)</f>
        <v>B1/33/07-B</v>
      </c>
    </row>
    <row r="1464" spans="1:18" ht="14.5">
      <c r="A1464" s="551">
        <v>4</v>
      </c>
      <c r="B1464" s="555" t="s">
        <v>2775</v>
      </c>
      <c r="C1464" s="555" t="s">
        <v>36</v>
      </c>
      <c r="D1464" s="555" t="s">
        <v>36</v>
      </c>
      <c r="E1464" s="555" t="s">
        <v>36</v>
      </c>
      <c r="F1464" s="551" t="s">
        <v>524</v>
      </c>
      <c r="G1464" s="555" t="s">
        <v>36</v>
      </c>
      <c r="H1464" s="551"/>
      <c r="I1464" s="551"/>
      <c r="J1464" s="552">
        <v>28652.5</v>
      </c>
      <c r="K1464" s="555"/>
      <c r="L1464" s="555"/>
      <c r="M1464" s="551"/>
      <c r="N1464" s="551"/>
      <c r="O1464" s="551"/>
    </row>
    <row r="1465" spans="1:18" ht="112.5">
      <c r="B1465" s="556" t="s">
        <v>2775</v>
      </c>
      <c r="C1465" s="556" t="s">
        <v>2034</v>
      </c>
      <c r="D1465" s="556" t="s">
        <v>2771</v>
      </c>
      <c r="E1465" s="556" t="s">
        <v>7</v>
      </c>
      <c r="F1465" s="557" t="s">
        <v>2779</v>
      </c>
      <c r="G1465" s="556" t="s">
        <v>289</v>
      </c>
      <c r="H1465" s="553">
        <v>1</v>
      </c>
      <c r="I1465" s="554">
        <v>28652.5</v>
      </c>
      <c r="J1465" s="554">
        <v>28652.5</v>
      </c>
      <c r="K1465" s="556" t="s">
        <v>2740</v>
      </c>
      <c r="L1465" s="556" t="s">
        <v>2780</v>
      </c>
      <c r="M1465" s="557" t="s">
        <v>2779</v>
      </c>
      <c r="O1465" s="545" t="str">
        <f>+_xlfn.CONCAT(B1465,"-",E1465)</f>
        <v>B1/33/07-C</v>
      </c>
      <c r="P1465" s="546"/>
      <c r="Q1465" s="546"/>
      <c r="R1465" s="546"/>
    </row>
    <row r="1466" spans="1:18" ht="14.5">
      <c r="P1466" s="546"/>
      <c r="Q1466" s="546"/>
      <c r="R1466" s="546"/>
    </row>
    <row r="1467" spans="1:18" ht="14.5">
      <c r="P1467" s="546"/>
      <c r="Q1467" s="546"/>
      <c r="R1467" s="546"/>
    </row>
    <row r="1468" spans="1:18" ht="14.5">
      <c r="A1468" s="551">
        <v>3</v>
      </c>
      <c r="B1468" s="555" t="s">
        <v>2781</v>
      </c>
      <c r="C1468" s="555" t="s">
        <v>36</v>
      </c>
      <c r="D1468" s="555" t="s">
        <v>36</v>
      </c>
      <c r="E1468" s="555" t="s">
        <v>36</v>
      </c>
      <c r="F1468" s="551" t="s">
        <v>555</v>
      </c>
      <c r="G1468" s="555" t="s">
        <v>36</v>
      </c>
      <c r="H1468" s="551"/>
      <c r="I1468" s="551"/>
      <c r="J1468" s="552">
        <v>9743.75</v>
      </c>
      <c r="K1468" s="555"/>
      <c r="L1468" s="555"/>
      <c r="M1468" s="551"/>
      <c r="N1468" s="551"/>
      <c r="O1468" s="551"/>
      <c r="P1468" s="546"/>
      <c r="Q1468" s="546"/>
      <c r="R1468" s="546"/>
    </row>
    <row r="1469" spans="1:18" ht="14.5">
      <c r="A1469" s="551">
        <v>4</v>
      </c>
      <c r="B1469" s="555" t="s">
        <v>2781</v>
      </c>
      <c r="C1469" s="555" t="s">
        <v>36</v>
      </c>
      <c r="D1469" s="555" t="s">
        <v>36</v>
      </c>
      <c r="E1469" s="555" t="s">
        <v>36</v>
      </c>
      <c r="F1469" s="551" t="s">
        <v>2782</v>
      </c>
      <c r="G1469" s="555" t="s">
        <v>36</v>
      </c>
      <c r="H1469" s="551"/>
      <c r="I1469" s="551"/>
      <c r="J1469" s="552">
        <v>9743.75</v>
      </c>
      <c r="K1469" s="555"/>
      <c r="L1469" s="555"/>
      <c r="M1469" s="551"/>
      <c r="N1469" s="551"/>
      <c r="O1469" s="551"/>
    </row>
    <row r="1470" spans="1:18" ht="319">
      <c r="A1470" s="551">
        <v>5</v>
      </c>
      <c r="B1470" s="555" t="s">
        <v>2781</v>
      </c>
      <c r="C1470" s="555" t="s">
        <v>36</v>
      </c>
      <c r="D1470" s="555" t="s">
        <v>36</v>
      </c>
      <c r="E1470" s="555" t="s">
        <v>36</v>
      </c>
      <c r="F1470" s="551" t="s">
        <v>2783</v>
      </c>
      <c r="G1470" s="555" t="s">
        <v>36</v>
      </c>
      <c r="H1470" s="551"/>
      <c r="I1470" s="551"/>
      <c r="J1470" s="552">
        <v>9743.75</v>
      </c>
      <c r="K1470" s="555"/>
      <c r="L1470" s="555"/>
      <c r="M1470" s="551"/>
      <c r="N1470" s="551"/>
      <c r="O1470" s="551"/>
    </row>
    <row r="1471" spans="1:18" ht="14.5">
      <c r="A1471" s="551">
        <v>6</v>
      </c>
      <c r="B1471" s="555" t="s">
        <v>2781</v>
      </c>
      <c r="C1471" s="555" t="s">
        <v>36</v>
      </c>
      <c r="D1471" s="555" t="s">
        <v>36</v>
      </c>
      <c r="E1471" s="555" t="s">
        <v>36</v>
      </c>
      <c r="F1471" s="551" t="s">
        <v>2738</v>
      </c>
      <c r="G1471" s="555" t="s">
        <v>36</v>
      </c>
      <c r="H1471" s="551"/>
      <c r="I1471" s="551"/>
      <c r="J1471" s="552">
        <v>9743.75</v>
      </c>
      <c r="K1471" s="555"/>
      <c r="L1471" s="555"/>
      <c r="M1471" s="551"/>
      <c r="N1471" s="551"/>
      <c r="O1471" s="551"/>
      <c r="P1471" s="546"/>
      <c r="Q1471" s="546"/>
      <c r="R1471" s="546"/>
    </row>
    <row r="1472" spans="1:18" ht="25">
      <c r="B1472" s="556" t="s">
        <v>2781</v>
      </c>
      <c r="C1472" s="556" t="s">
        <v>2034</v>
      </c>
      <c r="D1472" s="556" t="s">
        <v>2784</v>
      </c>
      <c r="E1472" s="556" t="s">
        <v>5</v>
      </c>
      <c r="F1472" s="557" t="s">
        <v>2785</v>
      </c>
      <c r="G1472" s="556" t="s">
        <v>289</v>
      </c>
      <c r="H1472" s="553">
        <v>1</v>
      </c>
      <c r="I1472" s="554">
        <v>9743.75</v>
      </c>
      <c r="J1472" s="554">
        <v>9743.75</v>
      </c>
      <c r="K1472" s="556" t="s">
        <v>2740</v>
      </c>
      <c r="L1472" s="556" t="s">
        <v>2786</v>
      </c>
      <c r="M1472" s="557" t="s">
        <v>2785</v>
      </c>
      <c r="O1472" s="545" t="str">
        <f>+_xlfn.CONCAT(B1472,"-",E1472)</f>
        <v>B1/33/08-A</v>
      </c>
      <c r="P1472" s="546"/>
      <c r="Q1472" s="546"/>
      <c r="R1472" s="546"/>
    </row>
    <row r="1474" spans="1:18" ht="14.5">
      <c r="A1474" s="551" t="s">
        <v>1774</v>
      </c>
      <c r="B1474" s="555" t="s">
        <v>2781</v>
      </c>
      <c r="C1474" s="555" t="s">
        <v>36</v>
      </c>
      <c r="D1474" s="555" t="s">
        <v>36</v>
      </c>
      <c r="E1474" s="555" t="s">
        <v>36</v>
      </c>
      <c r="F1474" s="551" t="s">
        <v>24</v>
      </c>
      <c r="G1474" s="555"/>
      <c r="H1474" s="551"/>
      <c r="I1474" s="551"/>
      <c r="J1474" s="551"/>
      <c r="K1474" s="555"/>
      <c r="L1474" s="555"/>
      <c r="M1474" s="551"/>
      <c r="N1474" s="551"/>
      <c r="O1474" s="551"/>
    </row>
    <row r="1475" spans="1:18" ht="14.5">
      <c r="A1475" s="551" t="s">
        <v>1774</v>
      </c>
      <c r="B1475" s="555" t="s">
        <v>2781</v>
      </c>
      <c r="C1475" s="555" t="s">
        <v>36</v>
      </c>
      <c r="D1475" s="555" t="s">
        <v>36</v>
      </c>
      <c r="E1475" s="555" t="s">
        <v>36</v>
      </c>
      <c r="F1475" s="551" t="s">
        <v>9</v>
      </c>
      <c r="G1475" s="555"/>
      <c r="H1475" s="551"/>
      <c r="I1475" s="551"/>
      <c r="J1475" s="551"/>
      <c r="K1475" s="555"/>
      <c r="L1475" s="555"/>
      <c r="M1475" s="551"/>
      <c r="N1475" s="551"/>
      <c r="O1475" s="551"/>
      <c r="P1475" s="546"/>
      <c r="Q1475" s="546"/>
      <c r="R1475" s="546"/>
    </row>
    <row r="1478" spans="1:18" ht="14.5">
      <c r="A1478" s="551">
        <v>1</v>
      </c>
      <c r="B1478" s="555" t="s">
        <v>1594</v>
      </c>
      <c r="C1478" s="555" t="s">
        <v>36</v>
      </c>
      <c r="D1478" s="555" t="s">
        <v>36</v>
      </c>
      <c r="E1478" s="555" t="s">
        <v>36</v>
      </c>
      <c r="F1478" s="551" t="s">
        <v>2787</v>
      </c>
      <c r="G1478" s="555" t="s">
        <v>36</v>
      </c>
      <c r="H1478" s="551"/>
      <c r="I1478" s="551"/>
      <c r="J1478" s="552">
        <v>248914847.08000001</v>
      </c>
      <c r="K1478" s="555"/>
      <c r="L1478" s="555"/>
      <c r="M1478" s="551"/>
      <c r="N1478" s="551"/>
      <c r="O1478" s="551"/>
      <c r="P1478" s="546"/>
      <c r="Q1478" s="546"/>
      <c r="R1478" s="546"/>
    </row>
    <row r="1479" spans="1:18" ht="14.5">
      <c r="A1479" s="551">
        <v>2</v>
      </c>
      <c r="B1479" s="555" t="s">
        <v>1594</v>
      </c>
      <c r="C1479" s="555" t="s">
        <v>36</v>
      </c>
      <c r="D1479" s="555" t="s">
        <v>36</v>
      </c>
      <c r="E1479" s="555" t="s">
        <v>36</v>
      </c>
      <c r="F1479" s="551" t="s">
        <v>18</v>
      </c>
      <c r="G1479" s="555" t="s">
        <v>36</v>
      </c>
      <c r="H1479" s="551"/>
      <c r="I1479" s="551"/>
      <c r="J1479" s="552">
        <v>22696731.350000001</v>
      </c>
      <c r="K1479" s="555"/>
      <c r="L1479" s="555"/>
      <c r="M1479" s="551"/>
      <c r="N1479" s="551"/>
      <c r="O1479" s="551"/>
      <c r="P1479" s="546"/>
      <c r="Q1479" s="546"/>
      <c r="R1479" s="546"/>
    </row>
    <row r="1480" spans="1:18" ht="14.5">
      <c r="A1480" s="551">
        <v>3</v>
      </c>
      <c r="B1480" s="555" t="s">
        <v>1594</v>
      </c>
      <c r="C1480" s="555" t="s">
        <v>36</v>
      </c>
      <c r="D1480" s="555" t="s">
        <v>36</v>
      </c>
      <c r="E1480" s="555" t="s">
        <v>36</v>
      </c>
      <c r="F1480" s="551" t="s">
        <v>217</v>
      </c>
      <c r="G1480" s="555" t="s">
        <v>36</v>
      </c>
      <c r="H1480" s="551"/>
      <c r="I1480" s="551"/>
      <c r="J1480" s="552">
        <v>12840855.93</v>
      </c>
      <c r="K1480" s="555"/>
      <c r="L1480" s="555"/>
      <c r="M1480" s="551"/>
      <c r="N1480" s="551"/>
      <c r="O1480" s="551"/>
      <c r="P1480" s="546"/>
      <c r="Q1480" s="546"/>
      <c r="R1480" s="546"/>
    </row>
    <row r="1481" spans="1:18" ht="43.5">
      <c r="A1481" s="551">
        <v>4</v>
      </c>
      <c r="B1481" s="555" t="s">
        <v>1594</v>
      </c>
      <c r="C1481" s="555" t="s">
        <v>36</v>
      </c>
      <c r="D1481" s="555" t="s">
        <v>36</v>
      </c>
      <c r="E1481" s="555" t="s">
        <v>36</v>
      </c>
      <c r="F1481" s="551" t="s">
        <v>195</v>
      </c>
      <c r="G1481" s="555" t="s">
        <v>36</v>
      </c>
      <c r="H1481" s="551"/>
      <c r="I1481" s="551"/>
      <c r="J1481" s="552">
        <v>958976.06</v>
      </c>
      <c r="K1481" s="555"/>
      <c r="L1481" s="555"/>
      <c r="M1481" s="551"/>
      <c r="N1481" s="551"/>
      <c r="O1481" s="551"/>
    </row>
    <row r="1482" spans="1:18">
      <c r="B1482" s="556" t="s">
        <v>1594</v>
      </c>
      <c r="C1482" s="556" t="s">
        <v>36</v>
      </c>
      <c r="D1482" s="556" t="s">
        <v>1744</v>
      </c>
      <c r="E1482" s="556" t="s">
        <v>5</v>
      </c>
      <c r="F1482" s="557" t="s">
        <v>196</v>
      </c>
      <c r="G1482" s="556" t="s">
        <v>197</v>
      </c>
      <c r="H1482" s="553">
        <v>448</v>
      </c>
      <c r="I1482" s="553">
        <v>582.61</v>
      </c>
      <c r="J1482" s="554">
        <v>261009.28</v>
      </c>
      <c r="K1482" s="556" t="s">
        <v>7</v>
      </c>
      <c r="L1482" s="556" t="s">
        <v>1745</v>
      </c>
      <c r="M1482" s="557" t="s">
        <v>1746</v>
      </c>
      <c r="O1482" s="545" t="str">
        <f t="shared" ref="O1482:O1485" si="129">+_xlfn.CONCAT(B1482,"-",E1482)</f>
        <v>B2/03/01-A</v>
      </c>
    </row>
    <row r="1483" spans="1:18">
      <c r="B1483" s="556" t="s">
        <v>1594</v>
      </c>
      <c r="C1483" s="556" t="s">
        <v>36</v>
      </c>
      <c r="D1483" s="556" t="s">
        <v>1744</v>
      </c>
      <c r="E1483" s="556" t="s">
        <v>6</v>
      </c>
      <c r="F1483" s="557" t="s">
        <v>198</v>
      </c>
      <c r="G1483" s="556" t="s">
        <v>197</v>
      </c>
      <c r="H1483" s="553">
        <v>422</v>
      </c>
      <c r="I1483" s="553">
        <v>582.61</v>
      </c>
      <c r="J1483" s="554">
        <v>245861.42</v>
      </c>
      <c r="K1483" s="556" t="s">
        <v>7</v>
      </c>
      <c r="L1483" s="556" t="s">
        <v>1745</v>
      </c>
      <c r="M1483" s="557" t="s">
        <v>1746</v>
      </c>
      <c r="O1483" s="545" t="str">
        <f t="shared" si="129"/>
        <v>B2/03/01-B</v>
      </c>
    </row>
    <row r="1484" spans="1:18">
      <c r="B1484" s="556" t="s">
        <v>1594</v>
      </c>
      <c r="C1484" s="556" t="s">
        <v>36</v>
      </c>
      <c r="D1484" s="556" t="s">
        <v>1744</v>
      </c>
      <c r="E1484" s="556" t="s">
        <v>7</v>
      </c>
      <c r="F1484" s="557" t="s">
        <v>199</v>
      </c>
      <c r="G1484" s="556" t="s">
        <v>197</v>
      </c>
      <c r="H1484" s="553">
        <v>56</v>
      </c>
      <c r="I1484" s="553">
        <v>582.61</v>
      </c>
      <c r="J1484" s="554">
        <v>32626.16</v>
      </c>
      <c r="K1484" s="556" t="s">
        <v>7</v>
      </c>
      <c r="L1484" s="556" t="s">
        <v>1745</v>
      </c>
      <c r="M1484" s="557" t="s">
        <v>1746</v>
      </c>
      <c r="O1484" s="545" t="str">
        <f t="shared" si="129"/>
        <v>B2/03/01-C</v>
      </c>
    </row>
    <row r="1485" spans="1:18">
      <c r="B1485" s="556" t="s">
        <v>1594</v>
      </c>
      <c r="C1485" s="556" t="s">
        <v>36</v>
      </c>
      <c r="D1485" s="556" t="s">
        <v>1744</v>
      </c>
      <c r="E1485" s="556" t="s">
        <v>8</v>
      </c>
      <c r="F1485" s="557" t="s">
        <v>200</v>
      </c>
      <c r="G1485" s="556" t="s">
        <v>197</v>
      </c>
      <c r="H1485" s="553">
        <v>720</v>
      </c>
      <c r="I1485" s="553">
        <v>582.61</v>
      </c>
      <c r="J1485" s="554">
        <v>419479.2</v>
      </c>
      <c r="K1485" s="556" t="s">
        <v>7</v>
      </c>
      <c r="L1485" s="556" t="s">
        <v>1745</v>
      </c>
      <c r="M1485" s="557" t="s">
        <v>1746</v>
      </c>
      <c r="O1485" s="545" t="str">
        <f t="shared" si="129"/>
        <v>B2/03/01-D</v>
      </c>
    </row>
    <row r="1486" spans="1:18" ht="14.5">
      <c r="P1486" s="546"/>
      <c r="Q1486" s="546"/>
      <c r="R1486" s="546"/>
    </row>
    <row r="1487" spans="1:18" ht="43.5">
      <c r="A1487" s="551">
        <v>4</v>
      </c>
      <c r="B1487" s="555" t="s">
        <v>1594</v>
      </c>
      <c r="C1487" s="555" t="s">
        <v>36</v>
      </c>
      <c r="D1487" s="555" t="s">
        <v>36</v>
      </c>
      <c r="E1487" s="555" t="s">
        <v>36</v>
      </c>
      <c r="F1487" s="551" t="s">
        <v>201</v>
      </c>
      <c r="G1487" s="555" t="s">
        <v>36</v>
      </c>
      <c r="H1487" s="551"/>
      <c r="I1487" s="551"/>
      <c r="J1487" s="552">
        <v>9365576.4100000001</v>
      </c>
      <c r="K1487" s="555"/>
      <c r="L1487" s="555"/>
      <c r="M1487" s="551"/>
      <c r="N1487" s="551"/>
      <c r="O1487" s="551"/>
    </row>
    <row r="1488" spans="1:18" ht="25">
      <c r="B1488" s="556" t="s">
        <v>1594</v>
      </c>
      <c r="C1488" s="556" t="s">
        <v>36</v>
      </c>
      <c r="D1488" s="556" t="s">
        <v>1744</v>
      </c>
      <c r="E1488" s="556" t="s">
        <v>10</v>
      </c>
      <c r="F1488" s="557" t="s">
        <v>196</v>
      </c>
      <c r="G1488" s="556" t="s">
        <v>197</v>
      </c>
      <c r="H1488" s="558">
        <v>1982</v>
      </c>
      <c r="I1488" s="553">
        <v>840.67</v>
      </c>
      <c r="J1488" s="554">
        <v>1666207.94</v>
      </c>
      <c r="K1488" s="556" t="s">
        <v>7</v>
      </c>
      <c r="L1488" s="556" t="s">
        <v>1748</v>
      </c>
      <c r="M1488" s="557" t="s">
        <v>1749</v>
      </c>
      <c r="O1488" s="545" t="str">
        <f t="shared" ref="O1488:O1494" si="130">+_xlfn.CONCAT(B1488,"-",E1488)</f>
        <v>B2/03/01-E</v>
      </c>
    </row>
    <row r="1489" spans="1:18" ht="25">
      <c r="B1489" s="556" t="s">
        <v>1594</v>
      </c>
      <c r="C1489" s="556" t="s">
        <v>36</v>
      </c>
      <c r="D1489" s="556" t="s">
        <v>1744</v>
      </c>
      <c r="E1489" s="556" t="s">
        <v>11</v>
      </c>
      <c r="F1489" s="557" t="s">
        <v>198</v>
      </c>
      <c r="G1489" s="556" t="s">
        <v>197</v>
      </c>
      <c r="H1489" s="558">
        <v>1867</v>
      </c>
      <c r="I1489" s="553">
        <v>776.53</v>
      </c>
      <c r="J1489" s="554">
        <v>1449781.51</v>
      </c>
      <c r="K1489" s="556" t="s">
        <v>7</v>
      </c>
      <c r="L1489" s="556" t="s">
        <v>1750</v>
      </c>
      <c r="M1489" s="557" t="s">
        <v>1751</v>
      </c>
      <c r="O1489" s="545" t="str">
        <f t="shared" si="130"/>
        <v>B2/03/01-F</v>
      </c>
    </row>
    <row r="1490" spans="1:18" ht="25">
      <c r="B1490" s="556" t="s">
        <v>1594</v>
      </c>
      <c r="C1490" s="556" t="s">
        <v>36</v>
      </c>
      <c r="D1490" s="556" t="s">
        <v>1744</v>
      </c>
      <c r="E1490" s="556" t="s">
        <v>27</v>
      </c>
      <c r="F1490" s="557" t="s">
        <v>202</v>
      </c>
      <c r="G1490" s="556" t="s">
        <v>197</v>
      </c>
      <c r="H1490" s="553">
        <v>60</v>
      </c>
      <c r="I1490" s="554">
        <v>1080.94</v>
      </c>
      <c r="J1490" s="554">
        <v>64856.4</v>
      </c>
      <c r="K1490" s="556" t="s">
        <v>7</v>
      </c>
      <c r="L1490" s="556" t="s">
        <v>1752</v>
      </c>
      <c r="M1490" s="557" t="s">
        <v>1753</v>
      </c>
      <c r="O1490" s="545" t="str">
        <f t="shared" si="130"/>
        <v>B2/03/01-G</v>
      </c>
    </row>
    <row r="1491" spans="1:18" ht="25">
      <c r="B1491" s="556" t="s">
        <v>1594</v>
      </c>
      <c r="C1491" s="556" t="s">
        <v>36</v>
      </c>
      <c r="D1491" s="556" t="s">
        <v>1744</v>
      </c>
      <c r="E1491" s="556" t="s">
        <v>28</v>
      </c>
      <c r="F1491" s="557" t="s">
        <v>199</v>
      </c>
      <c r="G1491" s="556" t="s">
        <v>197</v>
      </c>
      <c r="H1491" s="553">
        <v>479</v>
      </c>
      <c r="I1491" s="554">
        <v>1725.2</v>
      </c>
      <c r="J1491" s="554">
        <v>826370.8</v>
      </c>
      <c r="K1491" s="556" t="s">
        <v>7</v>
      </c>
      <c r="L1491" s="556" t="s">
        <v>1754</v>
      </c>
      <c r="M1491" s="557" t="s">
        <v>1755</v>
      </c>
      <c r="O1491" s="545" t="str">
        <f t="shared" si="130"/>
        <v>B2/03/01-H</v>
      </c>
    </row>
    <row r="1492" spans="1:18" ht="25">
      <c r="B1492" s="556" t="s">
        <v>1594</v>
      </c>
      <c r="C1492" s="556" t="s">
        <v>36</v>
      </c>
      <c r="D1492" s="556" t="s">
        <v>1744</v>
      </c>
      <c r="E1492" s="556" t="s">
        <v>33</v>
      </c>
      <c r="F1492" s="557" t="s">
        <v>200</v>
      </c>
      <c r="G1492" s="556" t="s">
        <v>197</v>
      </c>
      <c r="H1492" s="558">
        <v>3288</v>
      </c>
      <c r="I1492" s="553">
        <v>920.81</v>
      </c>
      <c r="J1492" s="554">
        <v>3027623.28</v>
      </c>
      <c r="K1492" s="556" t="s">
        <v>7</v>
      </c>
      <c r="L1492" s="556" t="s">
        <v>1756</v>
      </c>
      <c r="M1492" s="557" t="s">
        <v>1757</v>
      </c>
      <c r="O1492" s="545" t="str">
        <f t="shared" si="130"/>
        <v>B2/03/01-J</v>
      </c>
    </row>
    <row r="1493" spans="1:18" ht="25">
      <c r="B1493" s="556" t="s">
        <v>1594</v>
      </c>
      <c r="C1493" s="556" t="s">
        <v>36</v>
      </c>
      <c r="D1493" s="556" t="s">
        <v>1744</v>
      </c>
      <c r="E1493" s="556" t="s">
        <v>34</v>
      </c>
      <c r="F1493" s="557" t="s">
        <v>203</v>
      </c>
      <c r="G1493" s="556" t="s">
        <v>197</v>
      </c>
      <c r="H1493" s="558">
        <v>1668</v>
      </c>
      <c r="I1493" s="554">
        <v>1221.56</v>
      </c>
      <c r="J1493" s="554">
        <v>2037562.08</v>
      </c>
      <c r="K1493" s="556" t="s">
        <v>7</v>
      </c>
      <c r="L1493" s="556" t="s">
        <v>1758</v>
      </c>
      <c r="M1493" s="557" t="s">
        <v>1759</v>
      </c>
      <c r="O1493" s="545" t="str">
        <f t="shared" si="130"/>
        <v>B2/03/01-K</v>
      </c>
    </row>
    <row r="1494" spans="1:18" ht="25">
      <c r="B1494" s="556" t="s">
        <v>1594</v>
      </c>
      <c r="C1494" s="556" t="s">
        <v>36</v>
      </c>
      <c r="D1494" s="556" t="s">
        <v>1744</v>
      </c>
      <c r="E1494" s="556" t="s">
        <v>39</v>
      </c>
      <c r="F1494" s="557" t="s">
        <v>205</v>
      </c>
      <c r="G1494" s="556" t="s">
        <v>197</v>
      </c>
      <c r="H1494" s="553">
        <v>240</v>
      </c>
      <c r="I1494" s="554">
        <v>1221.56</v>
      </c>
      <c r="J1494" s="554">
        <v>293174.40000000002</v>
      </c>
      <c r="K1494" s="556" t="s">
        <v>7</v>
      </c>
      <c r="L1494" s="556" t="s">
        <v>1758</v>
      </c>
      <c r="M1494" s="557" t="s">
        <v>1759</v>
      </c>
      <c r="O1494" s="545" t="str">
        <f t="shared" si="130"/>
        <v>B2/03/01-L</v>
      </c>
    </row>
    <row r="1496" spans="1:18" ht="14.5">
      <c r="P1496" s="546"/>
      <c r="Q1496" s="546"/>
      <c r="R1496" s="546"/>
    </row>
    <row r="1497" spans="1:18" ht="43.5">
      <c r="A1497" s="551">
        <v>4</v>
      </c>
      <c r="B1497" s="555" t="s">
        <v>1595</v>
      </c>
      <c r="C1497" s="555" t="s">
        <v>36</v>
      </c>
      <c r="D1497" s="555" t="s">
        <v>36</v>
      </c>
      <c r="E1497" s="555" t="s">
        <v>36</v>
      </c>
      <c r="F1497" s="551" t="s">
        <v>201</v>
      </c>
      <c r="G1497" s="555" t="s">
        <v>36</v>
      </c>
      <c r="H1497" s="551"/>
      <c r="I1497" s="551"/>
      <c r="J1497" s="552">
        <v>2516303.46</v>
      </c>
      <c r="K1497" s="555"/>
      <c r="L1497" s="555"/>
      <c r="M1497" s="551"/>
      <c r="N1497" s="551"/>
      <c r="O1497" s="551"/>
    </row>
    <row r="1498" spans="1:18" ht="25">
      <c r="B1498" s="556" t="s">
        <v>1595</v>
      </c>
      <c r="C1498" s="556" t="s">
        <v>36</v>
      </c>
      <c r="D1498" s="556" t="s">
        <v>1744</v>
      </c>
      <c r="E1498" s="556" t="s">
        <v>5</v>
      </c>
      <c r="F1498" s="557" t="s">
        <v>206</v>
      </c>
      <c r="G1498" s="556" t="s">
        <v>197</v>
      </c>
      <c r="H1498" s="553">
        <v>128</v>
      </c>
      <c r="I1498" s="554">
        <v>1221.56</v>
      </c>
      <c r="J1498" s="554">
        <v>156359.67999999999</v>
      </c>
      <c r="K1498" s="556" t="s">
        <v>7</v>
      </c>
      <c r="L1498" s="556" t="s">
        <v>1758</v>
      </c>
      <c r="M1498" s="557" t="s">
        <v>1759</v>
      </c>
      <c r="O1498" s="545" t="str">
        <f t="shared" ref="O1498:O1505" si="131">+_xlfn.CONCAT(B1498,"-",E1498)</f>
        <v>B2/03/02-A</v>
      </c>
    </row>
    <row r="1499" spans="1:18" ht="25">
      <c r="B1499" s="556" t="s">
        <v>1595</v>
      </c>
      <c r="C1499" s="556" t="s">
        <v>36</v>
      </c>
      <c r="D1499" s="556" t="s">
        <v>1744</v>
      </c>
      <c r="E1499" s="556" t="s">
        <v>6</v>
      </c>
      <c r="F1499" s="557" t="s">
        <v>207</v>
      </c>
      <c r="G1499" s="556" t="s">
        <v>197</v>
      </c>
      <c r="H1499" s="553">
        <v>313</v>
      </c>
      <c r="I1499" s="554">
        <v>1587.82</v>
      </c>
      <c r="J1499" s="554">
        <v>496987.66</v>
      </c>
      <c r="K1499" s="556" t="s">
        <v>7</v>
      </c>
      <c r="L1499" s="556" t="s">
        <v>1761</v>
      </c>
      <c r="M1499" s="557" t="s">
        <v>1762</v>
      </c>
      <c r="O1499" s="545" t="str">
        <f t="shared" si="131"/>
        <v>B2/03/02-B</v>
      </c>
    </row>
    <row r="1500" spans="1:18" ht="25">
      <c r="B1500" s="556" t="s">
        <v>1595</v>
      </c>
      <c r="C1500" s="556" t="s">
        <v>36</v>
      </c>
      <c r="D1500" s="556" t="s">
        <v>1744</v>
      </c>
      <c r="E1500" s="556" t="s">
        <v>7</v>
      </c>
      <c r="F1500" s="557" t="s">
        <v>208</v>
      </c>
      <c r="G1500" s="556" t="s">
        <v>197</v>
      </c>
      <c r="H1500" s="553">
        <v>369</v>
      </c>
      <c r="I1500" s="554">
        <v>1080.94</v>
      </c>
      <c r="J1500" s="554">
        <v>398866.86</v>
      </c>
      <c r="K1500" s="556" t="s">
        <v>7</v>
      </c>
      <c r="L1500" s="556" t="s">
        <v>1752</v>
      </c>
      <c r="M1500" s="557" t="s">
        <v>1753</v>
      </c>
      <c r="O1500" s="545" t="str">
        <f t="shared" si="131"/>
        <v>B2/03/02-C</v>
      </c>
    </row>
    <row r="1501" spans="1:18" ht="25">
      <c r="B1501" s="556" t="s">
        <v>1595</v>
      </c>
      <c r="C1501" s="556" t="s">
        <v>36</v>
      </c>
      <c r="D1501" s="556" t="s">
        <v>1744</v>
      </c>
      <c r="E1501" s="556" t="s">
        <v>8</v>
      </c>
      <c r="F1501" s="557" t="s">
        <v>209</v>
      </c>
      <c r="G1501" s="556" t="s">
        <v>197</v>
      </c>
      <c r="H1501" s="553">
        <v>435</v>
      </c>
      <c r="I1501" s="554">
        <v>1587.82</v>
      </c>
      <c r="J1501" s="554">
        <v>690701.7</v>
      </c>
      <c r="K1501" s="556" t="s">
        <v>7</v>
      </c>
      <c r="L1501" s="556" t="s">
        <v>1761</v>
      </c>
      <c r="M1501" s="557" t="s">
        <v>1762</v>
      </c>
      <c r="O1501" s="545" t="str">
        <f t="shared" si="131"/>
        <v>B2/03/02-D</v>
      </c>
    </row>
    <row r="1502" spans="1:18">
      <c r="B1502" s="556" t="s">
        <v>1595</v>
      </c>
      <c r="C1502" s="556" t="s">
        <v>36</v>
      </c>
      <c r="D1502" s="556" t="s">
        <v>1744</v>
      </c>
      <c r="E1502" s="556" t="s">
        <v>10</v>
      </c>
      <c r="F1502" s="557" t="s">
        <v>210</v>
      </c>
      <c r="G1502" s="556" t="s">
        <v>197</v>
      </c>
      <c r="H1502" s="553">
        <v>51</v>
      </c>
      <c r="I1502" s="554">
        <v>2152.06</v>
      </c>
      <c r="J1502" s="554">
        <v>109755.06</v>
      </c>
      <c r="K1502" s="556" t="s">
        <v>7</v>
      </c>
      <c r="L1502" s="556" t="s">
        <v>2788</v>
      </c>
      <c r="M1502" s="557" t="s">
        <v>2789</v>
      </c>
      <c r="O1502" s="545" t="str">
        <f t="shared" si="131"/>
        <v>B2/03/02-E</v>
      </c>
    </row>
    <row r="1503" spans="1:18" ht="25">
      <c r="B1503" s="556" t="s">
        <v>1595</v>
      </c>
      <c r="C1503" s="556" t="s">
        <v>36</v>
      </c>
      <c r="D1503" s="556" t="s">
        <v>1744</v>
      </c>
      <c r="E1503" s="556" t="s">
        <v>11</v>
      </c>
      <c r="F1503" s="557" t="s">
        <v>211</v>
      </c>
      <c r="G1503" s="556" t="s">
        <v>197</v>
      </c>
      <c r="H1503" s="553">
        <v>180</v>
      </c>
      <c r="I1503" s="554">
        <v>1080.94</v>
      </c>
      <c r="J1503" s="554">
        <v>194569.2</v>
      </c>
      <c r="K1503" s="556" t="s">
        <v>7</v>
      </c>
      <c r="L1503" s="556" t="s">
        <v>1752</v>
      </c>
      <c r="M1503" s="557" t="s">
        <v>1753</v>
      </c>
      <c r="O1503" s="545" t="str">
        <f t="shared" si="131"/>
        <v>B2/03/02-F</v>
      </c>
    </row>
    <row r="1504" spans="1:18">
      <c r="B1504" s="556" t="s">
        <v>1595</v>
      </c>
      <c r="C1504" s="556" t="s">
        <v>36</v>
      </c>
      <c r="D1504" s="556" t="s">
        <v>1744</v>
      </c>
      <c r="E1504" s="556" t="s">
        <v>27</v>
      </c>
      <c r="F1504" s="557" t="s">
        <v>212</v>
      </c>
      <c r="G1504" s="556" t="s">
        <v>197</v>
      </c>
      <c r="H1504" s="553">
        <v>180</v>
      </c>
      <c r="I1504" s="554">
        <v>2120.7399999999998</v>
      </c>
      <c r="J1504" s="554">
        <v>381733.2</v>
      </c>
      <c r="K1504" s="556" t="s">
        <v>7</v>
      </c>
      <c r="L1504" s="556" t="s">
        <v>1763</v>
      </c>
      <c r="M1504" s="557" t="s">
        <v>1764</v>
      </c>
      <c r="O1504" s="545" t="str">
        <f t="shared" si="131"/>
        <v>B2/03/02-G</v>
      </c>
    </row>
    <row r="1505" spans="1:18" ht="25">
      <c r="B1505" s="556" t="s">
        <v>1595</v>
      </c>
      <c r="C1505" s="556" t="s">
        <v>36</v>
      </c>
      <c r="D1505" s="556" t="s">
        <v>1744</v>
      </c>
      <c r="E1505" s="556" t="s">
        <v>28</v>
      </c>
      <c r="F1505" s="557" t="s">
        <v>213</v>
      </c>
      <c r="G1505" s="556" t="s">
        <v>197</v>
      </c>
      <c r="H1505" s="553">
        <v>55</v>
      </c>
      <c r="I1505" s="554">
        <v>1587.82</v>
      </c>
      <c r="J1505" s="554">
        <v>87330.1</v>
      </c>
      <c r="K1505" s="556" t="s">
        <v>7</v>
      </c>
      <c r="L1505" s="556" t="s">
        <v>1761</v>
      </c>
      <c r="M1505" s="557" t="s">
        <v>1762</v>
      </c>
      <c r="O1505" s="545" t="str">
        <f t="shared" si="131"/>
        <v>B2/03/02-H</v>
      </c>
    </row>
    <row r="1506" spans="1:18" ht="14.5">
      <c r="P1506" s="546"/>
      <c r="Q1506" s="546"/>
      <c r="R1506" s="546"/>
    </row>
    <row r="1507" spans="1:18" ht="14.5">
      <c r="A1507" s="551">
        <v>3</v>
      </c>
      <c r="B1507" s="555" t="s">
        <v>1595</v>
      </c>
      <c r="C1507" s="555" t="s">
        <v>36</v>
      </c>
      <c r="D1507" s="555" t="s">
        <v>36</v>
      </c>
      <c r="E1507" s="555" t="s">
        <v>36</v>
      </c>
      <c r="F1507" s="551" t="s">
        <v>214</v>
      </c>
      <c r="G1507" s="555" t="s">
        <v>36</v>
      </c>
      <c r="H1507" s="551"/>
      <c r="I1507" s="551"/>
      <c r="J1507" s="552">
        <v>8637961.1999999993</v>
      </c>
      <c r="K1507" s="555"/>
      <c r="L1507" s="555"/>
      <c r="M1507" s="551"/>
      <c r="N1507" s="551"/>
      <c r="O1507" s="551"/>
    </row>
    <row r="1508" spans="1:18">
      <c r="B1508" s="556" t="s">
        <v>1595</v>
      </c>
      <c r="C1508" s="556" t="s">
        <v>36</v>
      </c>
      <c r="D1508" s="556" t="s">
        <v>1765</v>
      </c>
      <c r="E1508" s="556" t="s">
        <v>33</v>
      </c>
      <c r="F1508" s="557" t="s">
        <v>215</v>
      </c>
      <c r="G1508" s="556" t="s">
        <v>216</v>
      </c>
      <c r="H1508" s="558">
        <v>1590</v>
      </c>
      <c r="I1508" s="554">
        <v>5432.68</v>
      </c>
      <c r="J1508" s="554">
        <v>8637961.1999999993</v>
      </c>
      <c r="K1508" s="556" t="s">
        <v>7</v>
      </c>
      <c r="L1508" s="556" t="s">
        <v>1766</v>
      </c>
      <c r="M1508" s="557" t="s">
        <v>215</v>
      </c>
      <c r="O1508" s="545" t="str">
        <f>+_xlfn.CONCAT(B1508,"-",E1508)</f>
        <v>B2/03/02-J</v>
      </c>
    </row>
    <row r="1510" spans="1:18" ht="14.5">
      <c r="P1510" s="546"/>
      <c r="Q1510" s="546"/>
      <c r="R1510" s="546"/>
    </row>
    <row r="1511" spans="1:18" ht="14.5">
      <c r="A1511" s="551">
        <v>3</v>
      </c>
      <c r="B1511" s="555" t="s">
        <v>1596</v>
      </c>
      <c r="C1511" s="555" t="s">
        <v>36</v>
      </c>
      <c r="D1511" s="555" t="s">
        <v>36</v>
      </c>
      <c r="E1511" s="555" t="s">
        <v>36</v>
      </c>
      <c r="F1511" s="551" t="s">
        <v>245</v>
      </c>
      <c r="G1511" s="555" t="s">
        <v>36</v>
      </c>
      <c r="H1511" s="551"/>
      <c r="I1511" s="551"/>
      <c r="J1511" s="552">
        <v>1217914.22</v>
      </c>
      <c r="K1511" s="555"/>
      <c r="L1511" s="555"/>
      <c r="M1511" s="551"/>
      <c r="N1511" s="551"/>
      <c r="O1511" s="551"/>
      <c r="P1511" s="546"/>
      <c r="Q1511" s="546"/>
      <c r="R1511" s="546"/>
    </row>
    <row r="1512" spans="1:18" ht="29">
      <c r="A1512" s="551">
        <v>4</v>
      </c>
      <c r="B1512" s="555" t="s">
        <v>1596</v>
      </c>
      <c r="C1512" s="555" t="s">
        <v>36</v>
      </c>
      <c r="D1512" s="555" t="s">
        <v>36</v>
      </c>
      <c r="E1512" s="555" t="s">
        <v>36</v>
      </c>
      <c r="F1512" s="551" t="s">
        <v>246</v>
      </c>
      <c r="G1512" s="555" t="s">
        <v>36</v>
      </c>
      <c r="H1512" s="551"/>
      <c r="I1512" s="551"/>
      <c r="J1512" s="552">
        <v>216051.16</v>
      </c>
      <c r="K1512" s="555"/>
      <c r="L1512" s="555"/>
      <c r="M1512" s="551"/>
      <c r="N1512" s="551"/>
      <c r="O1512" s="551"/>
    </row>
    <row r="1513" spans="1:18">
      <c r="B1513" s="556" t="s">
        <v>1596</v>
      </c>
      <c r="C1513" s="556" t="s">
        <v>36</v>
      </c>
      <c r="D1513" s="556" t="s">
        <v>1768</v>
      </c>
      <c r="E1513" s="556" t="s">
        <v>5</v>
      </c>
      <c r="F1513" s="557" t="s">
        <v>247</v>
      </c>
      <c r="G1513" s="556" t="s">
        <v>220</v>
      </c>
      <c r="H1513" s="558">
        <v>3168</v>
      </c>
      <c r="I1513" s="553">
        <v>66.31</v>
      </c>
      <c r="J1513" s="554">
        <v>210070.08</v>
      </c>
      <c r="K1513" s="556" t="s">
        <v>7</v>
      </c>
      <c r="L1513" s="556" t="s">
        <v>1769</v>
      </c>
      <c r="M1513" s="557" t="s">
        <v>1770</v>
      </c>
      <c r="O1513" s="545" t="str">
        <f t="shared" ref="O1513:O1514" si="132">+_xlfn.CONCAT(B1513,"-",E1513)</f>
        <v>B2/03/03-A</v>
      </c>
    </row>
    <row r="1514" spans="1:18">
      <c r="B1514" s="556" t="s">
        <v>1596</v>
      </c>
      <c r="C1514" s="556" t="s">
        <v>36</v>
      </c>
      <c r="D1514" s="556" t="s">
        <v>1768</v>
      </c>
      <c r="E1514" s="556" t="s">
        <v>6</v>
      </c>
      <c r="F1514" s="557" t="s">
        <v>249</v>
      </c>
      <c r="G1514" s="556" t="s">
        <v>179</v>
      </c>
      <c r="H1514" s="553">
        <v>574</v>
      </c>
      <c r="I1514" s="553">
        <v>10.42</v>
      </c>
      <c r="J1514" s="554">
        <v>5981.08</v>
      </c>
      <c r="K1514" s="556" t="s">
        <v>7</v>
      </c>
      <c r="L1514" s="556" t="s">
        <v>1771</v>
      </c>
      <c r="M1514" s="557" t="s">
        <v>249</v>
      </c>
      <c r="O1514" s="545" t="str">
        <f t="shared" si="132"/>
        <v>B2/03/03-B</v>
      </c>
    </row>
    <row r="1515" spans="1:18" ht="14.5">
      <c r="P1515" s="546"/>
      <c r="Q1515" s="546"/>
      <c r="R1515" s="546"/>
    </row>
    <row r="1516" spans="1:18" ht="29">
      <c r="A1516" s="551">
        <v>4</v>
      </c>
      <c r="B1516" s="555" t="s">
        <v>1596</v>
      </c>
      <c r="C1516" s="555" t="s">
        <v>36</v>
      </c>
      <c r="D1516" s="555" t="s">
        <v>36</v>
      </c>
      <c r="E1516" s="555" t="s">
        <v>36</v>
      </c>
      <c r="F1516" s="551" t="s">
        <v>250</v>
      </c>
      <c r="G1516" s="555" t="s">
        <v>36</v>
      </c>
      <c r="H1516" s="551"/>
      <c r="I1516" s="551"/>
      <c r="J1516" s="552">
        <v>1001863.06</v>
      </c>
      <c r="K1516" s="555"/>
      <c r="L1516" s="555"/>
      <c r="M1516" s="551"/>
      <c r="N1516" s="551"/>
      <c r="O1516" s="551"/>
    </row>
    <row r="1517" spans="1:18">
      <c r="B1517" s="556" t="s">
        <v>1596</v>
      </c>
      <c r="C1517" s="556" t="s">
        <v>36</v>
      </c>
      <c r="D1517" s="556" t="s">
        <v>1768</v>
      </c>
      <c r="E1517" s="556" t="s">
        <v>7</v>
      </c>
      <c r="F1517" s="557" t="s">
        <v>251</v>
      </c>
      <c r="G1517" s="556" t="s">
        <v>220</v>
      </c>
      <c r="H1517" s="558">
        <v>8954</v>
      </c>
      <c r="I1517" s="553">
        <v>111.89</v>
      </c>
      <c r="J1517" s="554">
        <v>1001863.06</v>
      </c>
      <c r="K1517" s="556" t="s">
        <v>7</v>
      </c>
      <c r="L1517" s="556" t="s">
        <v>1772</v>
      </c>
      <c r="M1517" s="557" t="s">
        <v>1773</v>
      </c>
      <c r="O1517" s="545" t="str">
        <f>+_xlfn.CONCAT(B1517,"-",E1517)</f>
        <v>B2/03/03-C</v>
      </c>
    </row>
    <row r="1518" spans="1:18" ht="14.5">
      <c r="P1518" s="546"/>
      <c r="Q1518" s="546"/>
      <c r="R1518" s="546"/>
    </row>
    <row r="1519" spans="1:18" ht="14.5">
      <c r="A1519" s="551" t="s">
        <v>1774</v>
      </c>
      <c r="B1519" s="555" t="s">
        <v>1596</v>
      </c>
      <c r="C1519" s="555" t="s">
        <v>36</v>
      </c>
      <c r="D1519" s="555" t="s">
        <v>36</v>
      </c>
      <c r="E1519" s="555" t="s">
        <v>36</v>
      </c>
      <c r="F1519" s="551" t="s">
        <v>18</v>
      </c>
      <c r="G1519" s="555"/>
      <c r="H1519" s="551"/>
      <c r="I1519" s="551"/>
      <c r="J1519" s="551"/>
      <c r="K1519" s="555"/>
      <c r="L1519" s="555"/>
      <c r="M1519" s="551"/>
      <c r="N1519" s="551"/>
      <c r="O1519" s="551"/>
      <c r="P1519" s="546"/>
      <c r="Q1519" s="546"/>
      <c r="R1519" s="546"/>
    </row>
    <row r="1520" spans="1:18" ht="14.5">
      <c r="A1520" s="551" t="s">
        <v>1774</v>
      </c>
      <c r="B1520" s="555" t="s">
        <v>1596</v>
      </c>
      <c r="C1520" s="555" t="s">
        <v>36</v>
      </c>
      <c r="D1520" s="555" t="s">
        <v>36</v>
      </c>
      <c r="E1520" s="555" t="s">
        <v>36</v>
      </c>
      <c r="F1520" s="551" t="s">
        <v>9</v>
      </c>
      <c r="G1520" s="555"/>
      <c r="H1520" s="551"/>
      <c r="I1520" s="551"/>
      <c r="J1520" s="551"/>
      <c r="K1520" s="555"/>
      <c r="L1520" s="555"/>
      <c r="M1520" s="551"/>
      <c r="N1520" s="551"/>
      <c r="O1520" s="551"/>
    </row>
    <row r="1522" spans="1:18" ht="14.5">
      <c r="P1522" s="546"/>
      <c r="Q1522" s="546"/>
      <c r="R1522" s="546"/>
    </row>
    <row r="1523" spans="1:18" ht="14.5">
      <c r="A1523" s="551">
        <v>2</v>
      </c>
      <c r="B1523" s="555" t="s">
        <v>1597</v>
      </c>
      <c r="C1523" s="555" t="s">
        <v>36</v>
      </c>
      <c r="D1523" s="555" t="s">
        <v>36</v>
      </c>
      <c r="E1523" s="555" t="s">
        <v>36</v>
      </c>
      <c r="F1523" s="551" t="s">
        <v>22</v>
      </c>
      <c r="G1523" s="555" t="s">
        <v>36</v>
      </c>
      <c r="H1523" s="551"/>
      <c r="I1523" s="551"/>
      <c r="J1523" s="552">
        <v>7097803.0700000003</v>
      </c>
      <c r="K1523" s="555"/>
      <c r="L1523" s="555"/>
      <c r="M1523" s="551"/>
      <c r="N1523" s="551"/>
      <c r="O1523" s="551"/>
      <c r="P1523" s="546"/>
      <c r="Q1523" s="546"/>
      <c r="R1523" s="546"/>
    </row>
    <row r="1524" spans="1:18" ht="14.5">
      <c r="A1524" s="551">
        <v>3</v>
      </c>
      <c r="B1524" s="555" t="s">
        <v>1597</v>
      </c>
      <c r="C1524" s="555" t="s">
        <v>36</v>
      </c>
      <c r="D1524" s="555" t="s">
        <v>36</v>
      </c>
      <c r="E1524" s="555" t="s">
        <v>36</v>
      </c>
      <c r="F1524" s="551" t="s">
        <v>1776</v>
      </c>
      <c r="G1524" s="555" t="s">
        <v>36</v>
      </c>
      <c r="H1524" s="551"/>
      <c r="I1524" s="551"/>
      <c r="J1524" s="552">
        <v>7097803.0700000003</v>
      </c>
      <c r="K1524" s="555"/>
      <c r="L1524" s="555"/>
      <c r="M1524" s="551"/>
      <c r="N1524" s="551"/>
      <c r="O1524" s="551"/>
      <c r="P1524" s="546"/>
      <c r="Q1524" s="546"/>
      <c r="R1524" s="546"/>
    </row>
    <row r="1525" spans="1:18" ht="116">
      <c r="A1525" s="551">
        <v>4</v>
      </c>
      <c r="B1525" s="555" t="s">
        <v>1597</v>
      </c>
      <c r="C1525" s="555" t="s">
        <v>36</v>
      </c>
      <c r="D1525" s="555" t="s">
        <v>36</v>
      </c>
      <c r="E1525" s="555" t="s">
        <v>36</v>
      </c>
      <c r="F1525" s="551" t="s">
        <v>253</v>
      </c>
      <c r="G1525" s="555" t="s">
        <v>36</v>
      </c>
      <c r="H1525" s="551"/>
      <c r="I1525" s="551"/>
      <c r="J1525" s="552">
        <v>7097803.0700000003</v>
      </c>
      <c r="K1525" s="555"/>
      <c r="L1525" s="555"/>
      <c r="M1525" s="551"/>
      <c r="N1525" s="551"/>
      <c r="O1525" s="551"/>
    </row>
    <row r="1526" spans="1:18">
      <c r="B1526" s="556" t="s">
        <v>1597</v>
      </c>
      <c r="C1526" s="556" t="s">
        <v>36</v>
      </c>
      <c r="D1526" s="556" t="s">
        <v>1777</v>
      </c>
      <c r="E1526" s="556" t="s">
        <v>5</v>
      </c>
      <c r="F1526" s="557" t="s">
        <v>254</v>
      </c>
      <c r="G1526" s="556" t="s">
        <v>220</v>
      </c>
      <c r="H1526" s="558">
        <v>2454</v>
      </c>
      <c r="I1526" s="553">
        <v>170.8</v>
      </c>
      <c r="J1526" s="554">
        <v>419143.2</v>
      </c>
      <c r="K1526" s="556" t="s">
        <v>8</v>
      </c>
      <c r="L1526" s="556" t="s">
        <v>1778</v>
      </c>
      <c r="M1526" s="557" t="s">
        <v>1779</v>
      </c>
      <c r="O1526" s="545" t="str">
        <f t="shared" ref="O1526:O1530" si="133">+_xlfn.CONCAT(B1526,"-",E1526)</f>
        <v>B2/04/01-A</v>
      </c>
    </row>
    <row r="1527" spans="1:18">
      <c r="B1527" s="556" t="s">
        <v>1597</v>
      </c>
      <c r="C1527" s="556" t="s">
        <v>36</v>
      </c>
      <c r="D1527" s="556" t="s">
        <v>1777</v>
      </c>
      <c r="E1527" s="556" t="s">
        <v>6</v>
      </c>
      <c r="F1527" s="557" t="s">
        <v>255</v>
      </c>
      <c r="G1527" s="556" t="s">
        <v>220</v>
      </c>
      <c r="H1527" s="558">
        <v>8811</v>
      </c>
      <c r="I1527" s="553">
        <v>193.45</v>
      </c>
      <c r="J1527" s="554">
        <v>1704487.95</v>
      </c>
      <c r="K1527" s="556" t="s">
        <v>8</v>
      </c>
      <c r="L1527" s="556" t="s">
        <v>1780</v>
      </c>
      <c r="M1527" s="557" t="s">
        <v>1781</v>
      </c>
      <c r="O1527" s="545" t="str">
        <f t="shared" si="133"/>
        <v>B2/04/01-B</v>
      </c>
    </row>
    <row r="1528" spans="1:18">
      <c r="B1528" s="556" t="s">
        <v>1597</v>
      </c>
      <c r="C1528" s="556" t="s">
        <v>36</v>
      </c>
      <c r="D1528" s="556" t="s">
        <v>1777</v>
      </c>
      <c r="E1528" s="556" t="s">
        <v>7</v>
      </c>
      <c r="F1528" s="557" t="s">
        <v>256</v>
      </c>
      <c r="G1528" s="556" t="s">
        <v>220</v>
      </c>
      <c r="H1528" s="558">
        <v>18206</v>
      </c>
      <c r="I1528" s="553">
        <v>213.89</v>
      </c>
      <c r="J1528" s="554">
        <v>3894081.34</v>
      </c>
      <c r="K1528" s="556" t="s">
        <v>8</v>
      </c>
      <c r="L1528" s="556" t="s">
        <v>1782</v>
      </c>
      <c r="M1528" s="557" t="s">
        <v>1783</v>
      </c>
      <c r="O1528" s="545" t="str">
        <f t="shared" si="133"/>
        <v>B2/04/01-C</v>
      </c>
    </row>
    <row r="1529" spans="1:18">
      <c r="B1529" s="556" t="s">
        <v>1597</v>
      </c>
      <c r="C1529" s="556" t="s">
        <v>36</v>
      </c>
      <c r="D1529" s="556" t="s">
        <v>1777</v>
      </c>
      <c r="E1529" s="556" t="s">
        <v>8</v>
      </c>
      <c r="F1529" s="557" t="s">
        <v>257</v>
      </c>
      <c r="G1529" s="556" t="s">
        <v>220</v>
      </c>
      <c r="H1529" s="553">
        <v>19</v>
      </c>
      <c r="I1529" s="553">
        <v>296.33</v>
      </c>
      <c r="J1529" s="554">
        <v>5630.27</v>
      </c>
      <c r="K1529" s="556" t="s">
        <v>8</v>
      </c>
      <c r="L1529" s="556" t="s">
        <v>2790</v>
      </c>
      <c r="M1529" s="557" t="s">
        <v>2791</v>
      </c>
      <c r="O1529" s="545" t="str">
        <f t="shared" si="133"/>
        <v>B2/04/01-D</v>
      </c>
    </row>
    <row r="1530" spans="1:18">
      <c r="B1530" s="556" t="s">
        <v>1597</v>
      </c>
      <c r="C1530" s="556" t="s">
        <v>36</v>
      </c>
      <c r="D1530" s="556" t="s">
        <v>1777</v>
      </c>
      <c r="E1530" s="556" t="s">
        <v>10</v>
      </c>
      <c r="F1530" s="557" t="s">
        <v>258</v>
      </c>
      <c r="G1530" s="556" t="s">
        <v>220</v>
      </c>
      <c r="H1530" s="558">
        <v>2387</v>
      </c>
      <c r="I1530" s="553">
        <v>450.13</v>
      </c>
      <c r="J1530" s="554">
        <v>1074460.31</v>
      </c>
      <c r="K1530" s="556" t="s">
        <v>8</v>
      </c>
      <c r="L1530" s="556" t="s">
        <v>2792</v>
      </c>
      <c r="M1530" s="557" t="s">
        <v>2793</v>
      </c>
      <c r="O1530" s="545" t="str">
        <f t="shared" si="133"/>
        <v>B2/04/01-E</v>
      </c>
    </row>
    <row r="1531" spans="1:18" ht="14.5">
      <c r="P1531" s="546"/>
      <c r="Q1531" s="546"/>
      <c r="R1531" s="546"/>
    </row>
    <row r="1532" spans="1:18" ht="14.5">
      <c r="A1532" s="551" t="s">
        <v>1774</v>
      </c>
      <c r="B1532" s="555" t="s">
        <v>1597</v>
      </c>
      <c r="C1532" s="555" t="s">
        <v>36</v>
      </c>
      <c r="D1532" s="555" t="s">
        <v>36</v>
      </c>
      <c r="E1532" s="555" t="s">
        <v>36</v>
      </c>
      <c r="F1532" s="551" t="s">
        <v>22</v>
      </c>
      <c r="G1532" s="555"/>
      <c r="H1532" s="551"/>
      <c r="I1532" s="551"/>
      <c r="J1532" s="551"/>
      <c r="K1532" s="555"/>
      <c r="L1532" s="555"/>
      <c r="M1532" s="551"/>
      <c r="N1532" s="551"/>
      <c r="O1532" s="551"/>
      <c r="P1532" s="546"/>
      <c r="Q1532" s="546"/>
      <c r="R1532" s="546"/>
    </row>
    <row r="1533" spans="1:18" ht="14.5">
      <c r="A1533" s="551" t="s">
        <v>1774</v>
      </c>
      <c r="B1533" s="555" t="s">
        <v>1597</v>
      </c>
      <c r="C1533" s="555" t="s">
        <v>36</v>
      </c>
      <c r="D1533" s="555" t="s">
        <v>36</v>
      </c>
      <c r="E1533" s="555" t="s">
        <v>36</v>
      </c>
      <c r="F1533" s="551" t="s">
        <v>9</v>
      </c>
      <c r="G1533" s="555"/>
      <c r="H1533" s="551"/>
      <c r="I1533" s="551"/>
      <c r="J1533" s="551"/>
      <c r="K1533" s="555"/>
      <c r="L1533" s="555"/>
      <c r="M1533" s="551"/>
      <c r="N1533" s="551"/>
      <c r="O1533" s="551"/>
    </row>
    <row r="1535" spans="1:18" ht="14.5">
      <c r="P1535" s="546"/>
      <c r="Q1535" s="546"/>
      <c r="R1535" s="546"/>
    </row>
    <row r="1536" spans="1:18" ht="14.5">
      <c r="A1536" s="551">
        <v>2</v>
      </c>
      <c r="B1536" s="555" t="s">
        <v>1598</v>
      </c>
      <c r="C1536" s="555" t="s">
        <v>36</v>
      </c>
      <c r="D1536" s="555" t="s">
        <v>36</v>
      </c>
      <c r="E1536" s="555" t="s">
        <v>36</v>
      </c>
      <c r="F1536" s="551" t="s">
        <v>15</v>
      </c>
      <c r="G1536" s="555" t="s">
        <v>36</v>
      </c>
      <c r="H1536" s="551"/>
      <c r="I1536" s="551"/>
      <c r="J1536" s="552">
        <v>36451815</v>
      </c>
      <c r="K1536" s="555"/>
      <c r="L1536" s="555"/>
      <c r="M1536" s="551"/>
      <c r="N1536" s="551"/>
      <c r="O1536" s="551"/>
      <c r="P1536" s="546"/>
      <c r="Q1536" s="546"/>
      <c r="R1536" s="546"/>
    </row>
    <row r="1537" spans="1:18" ht="14.5">
      <c r="A1537" s="551">
        <v>3</v>
      </c>
      <c r="B1537" s="555" t="s">
        <v>1598</v>
      </c>
      <c r="C1537" s="555" t="s">
        <v>36</v>
      </c>
      <c r="D1537" s="555" t="s">
        <v>36</v>
      </c>
      <c r="E1537" s="555" t="s">
        <v>36</v>
      </c>
      <c r="F1537" s="551" t="s">
        <v>239</v>
      </c>
      <c r="G1537" s="555" t="s">
        <v>36</v>
      </c>
      <c r="H1537" s="551"/>
      <c r="I1537" s="551"/>
      <c r="J1537" s="552">
        <v>34718250</v>
      </c>
      <c r="K1537" s="555"/>
      <c r="L1537" s="555"/>
      <c r="M1537" s="551"/>
      <c r="N1537" s="551"/>
      <c r="O1537" s="551"/>
      <c r="P1537" s="546"/>
      <c r="Q1537" s="546"/>
      <c r="R1537" s="546"/>
    </row>
    <row r="1538" spans="1:18" ht="58">
      <c r="A1538" s="551">
        <v>4</v>
      </c>
      <c r="B1538" s="555" t="s">
        <v>1598</v>
      </c>
      <c r="C1538" s="555" t="s">
        <v>36</v>
      </c>
      <c r="D1538" s="555" t="s">
        <v>36</v>
      </c>
      <c r="E1538" s="555" t="s">
        <v>36</v>
      </c>
      <c r="F1538" s="551" t="s">
        <v>1443</v>
      </c>
      <c r="G1538" s="555" t="s">
        <v>36</v>
      </c>
      <c r="H1538" s="551"/>
      <c r="I1538" s="551"/>
      <c r="J1538" s="552">
        <v>34718250</v>
      </c>
      <c r="K1538" s="555"/>
      <c r="L1538" s="555"/>
      <c r="M1538" s="551"/>
      <c r="N1538" s="551"/>
      <c r="O1538" s="551"/>
    </row>
    <row r="1539" spans="1:18">
      <c r="B1539" s="556" t="s">
        <v>1598</v>
      </c>
      <c r="C1539" s="556" t="s">
        <v>36</v>
      </c>
      <c r="D1539" s="556" t="s">
        <v>1785</v>
      </c>
      <c r="E1539" s="556" t="s">
        <v>5</v>
      </c>
      <c r="F1539" s="557" t="s">
        <v>1444</v>
      </c>
      <c r="G1539" s="556" t="s">
        <v>240</v>
      </c>
      <c r="H1539" s="558">
        <v>1650</v>
      </c>
      <c r="I1539" s="554">
        <v>20705</v>
      </c>
      <c r="J1539" s="554">
        <v>34163250</v>
      </c>
      <c r="K1539" s="556" t="s">
        <v>10</v>
      </c>
      <c r="L1539" s="556" t="s">
        <v>1786</v>
      </c>
      <c r="M1539" s="557" t="s">
        <v>1444</v>
      </c>
      <c r="O1539" s="545" t="str">
        <f>+_xlfn.CONCAT(B1539,"-",E1539)</f>
        <v>B2/05/01-A</v>
      </c>
    </row>
    <row r="1540" spans="1:18" ht="14.5">
      <c r="P1540" s="546"/>
      <c r="Q1540" s="546"/>
      <c r="R1540" s="546"/>
    </row>
    <row r="1541" spans="1:18" ht="391.5">
      <c r="A1541" s="551" t="s">
        <v>1774</v>
      </c>
      <c r="B1541" s="555" t="s">
        <v>1598</v>
      </c>
      <c r="C1541" s="555" t="s">
        <v>36</v>
      </c>
      <c r="D1541" s="555" t="s">
        <v>36</v>
      </c>
      <c r="E1541" s="555" t="s">
        <v>36</v>
      </c>
      <c r="F1541" s="559" t="s">
        <v>1787</v>
      </c>
      <c r="G1541" s="555"/>
      <c r="H1541" s="551"/>
      <c r="I1541" s="551"/>
      <c r="J1541" s="551"/>
      <c r="K1541" s="555"/>
      <c r="L1541" s="555"/>
      <c r="M1541" s="551"/>
      <c r="N1541" s="551"/>
      <c r="O1541" s="551"/>
    </row>
    <row r="1542" spans="1:18">
      <c r="B1542" s="556" t="s">
        <v>1598</v>
      </c>
      <c r="C1542" s="556" t="s">
        <v>36</v>
      </c>
      <c r="D1542" s="556" t="s">
        <v>2794</v>
      </c>
      <c r="E1542" s="556" t="s">
        <v>6</v>
      </c>
      <c r="F1542" s="557" t="s">
        <v>241</v>
      </c>
      <c r="G1542" s="556" t="s">
        <v>168</v>
      </c>
      <c r="H1542" s="553">
        <v>740</v>
      </c>
      <c r="I1542" s="553">
        <v>750</v>
      </c>
      <c r="J1542" s="554">
        <v>555000</v>
      </c>
      <c r="K1542" s="556" t="s">
        <v>10</v>
      </c>
      <c r="L1542" s="556" t="s">
        <v>2795</v>
      </c>
      <c r="M1542" s="557" t="s">
        <v>241</v>
      </c>
      <c r="O1542" s="545" t="str">
        <f>+_xlfn.CONCAT(B1542,"-",E1542)</f>
        <v>B2/05/01-B</v>
      </c>
    </row>
    <row r="1543" spans="1:18" ht="14.5">
      <c r="P1543" s="546"/>
      <c r="Q1543" s="546"/>
      <c r="R1543" s="546"/>
    </row>
    <row r="1544" spans="1:18" ht="29">
      <c r="A1544" s="551" t="s">
        <v>1774</v>
      </c>
      <c r="B1544" s="555" t="s">
        <v>1598</v>
      </c>
      <c r="C1544" s="555" t="s">
        <v>36</v>
      </c>
      <c r="D1544" s="555" t="s">
        <v>36</v>
      </c>
      <c r="E1544" s="555" t="s">
        <v>36</v>
      </c>
      <c r="F1544" s="551" t="s">
        <v>1446</v>
      </c>
      <c r="G1544" s="555"/>
      <c r="H1544" s="551"/>
      <c r="I1544" s="551"/>
      <c r="J1544" s="551"/>
      <c r="K1544" s="555"/>
      <c r="L1544" s="555"/>
      <c r="M1544" s="551"/>
      <c r="N1544" s="551"/>
      <c r="O1544" s="551"/>
    </row>
    <row r="1546" spans="1:18" ht="14.5">
      <c r="P1546" s="546"/>
      <c r="Q1546" s="546"/>
      <c r="R1546" s="546"/>
    </row>
    <row r="1547" spans="1:18" ht="14.5">
      <c r="A1547" s="551">
        <v>3</v>
      </c>
      <c r="B1547" s="555" t="s">
        <v>1599</v>
      </c>
      <c r="C1547" s="555" t="s">
        <v>36</v>
      </c>
      <c r="D1547" s="555" t="s">
        <v>36</v>
      </c>
      <c r="E1547" s="555" t="s">
        <v>36</v>
      </c>
      <c r="F1547" s="551" t="s">
        <v>242</v>
      </c>
      <c r="G1547" s="555" t="s">
        <v>36</v>
      </c>
      <c r="H1547" s="551"/>
      <c r="I1547" s="551"/>
      <c r="J1547" s="552">
        <v>1291867.5</v>
      </c>
      <c r="K1547" s="555"/>
      <c r="L1547" s="555"/>
      <c r="M1547" s="551"/>
      <c r="N1547" s="551"/>
      <c r="O1547" s="551"/>
      <c r="P1547" s="546"/>
      <c r="Q1547" s="546"/>
      <c r="R1547" s="546"/>
    </row>
    <row r="1548" spans="1:18" ht="58">
      <c r="A1548" s="551">
        <v>4</v>
      </c>
      <c r="B1548" s="555" t="s">
        <v>1599</v>
      </c>
      <c r="C1548" s="555" t="s">
        <v>36</v>
      </c>
      <c r="D1548" s="555" t="s">
        <v>36</v>
      </c>
      <c r="E1548" s="555" t="s">
        <v>36</v>
      </c>
      <c r="F1548" s="551" t="s">
        <v>1443</v>
      </c>
      <c r="G1548" s="555" t="s">
        <v>36</v>
      </c>
      <c r="H1548" s="551"/>
      <c r="I1548" s="551"/>
      <c r="J1548" s="552">
        <v>1291867.5</v>
      </c>
      <c r="K1548" s="555"/>
      <c r="L1548" s="555"/>
      <c r="M1548" s="551"/>
      <c r="N1548" s="551"/>
      <c r="O1548" s="551"/>
    </row>
    <row r="1549" spans="1:18" ht="37.5">
      <c r="B1549" s="556" t="s">
        <v>1599</v>
      </c>
      <c r="C1549" s="556" t="s">
        <v>36</v>
      </c>
      <c r="D1549" s="556" t="s">
        <v>1789</v>
      </c>
      <c r="E1549" s="556" t="s">
        <v>5</v>
      </c>
      <c r="F1549" s="557" t="s">
        <v>243</v>
      </c>
      <c r="G1549" s="556" t="s">
        <v>168</v>
      </c>
      <c r="H1549" s="558">
        <v>5250</v>
      </c>
      <c r="I1549" s="553">
        <v>246.07</v>
      </c>
      <c r="J1549" s="554">
        <v>1291867.5</v>
      </c>
      <c r="K1549" s="556" t="s">
        <v>10</v>
      </c>
      <c r="L1549" s="556" t="s">
        <v>1790</v>
      </c>
      <c r="M1549" s="557" t="s">
        <v>243</v>
      </c>
      <c r="O1549" s="545" t="str">
        <f>+_xlfn.CONCAT(B1549,"-",E1549)</f>
        <v>B2/05/02-A</v>
      </c>
    </row>
    <row r="1550" spans="1:18" ht="14.5">
      <c r="P1550" s="546"/>
      <c r="Q1550" s="546"/>
      <c r="R1550" s="546"/>
    </row>
    <row r="1551" spans="1:18" ht="14.5">
      <c r="A1551" s="551">
        <v>3</v>
      </c>
      <c r="B1551" s="555" t="s">
        <v>1599</v>
      </c>
      <c r="C1551" s="555" t="s">
        <v>36</v>
      </c>
      <c r="D1551" s="555" t="s">
        <v>36</v>
      </c>
      <c r="E1551" s="555" t="s">
        <v>36</v>
      </c>
      <c r="F1551" s="551" t="s">
        <v>259</v>
      </c>
      <c r="G1551" s="555" t="s">
        <v>36</v>
      </c>
      <c r="H1551" s="551"/>
      <c r="I1551" s="551"/>
      <c r="J1551" s="552">
        <v>58588.5</v>
      </c>
      <c r="K1551" s="555"/>
      <c r="L1551" s="555"/>
      <c r="M1551" s="551"/>
      <c r="N1551" s="551"/>
      <c r="O1551" s="551"/>
      <c r="P1551" s="546"/>
      <c r="Q1551" s="546"/>
      <c r="R1551" s="546"/>
    </row>
    <row r="1552" spans="1:18" ht="58">
      <c r="A1552" s="551">
        <v>4</v>
      </c>
      <c r="B1552" s="555" t="s">
        <v>1599</v>
      </c>
      <c r="C1552" s="555" t="s">
        <v>36</v>
      </c>
      <c r="D1552" s="555" t="s">
        <v>36</v>
      </c>
      <c r="E1552" s="555" t="s">
        <v>36</v>
      </c>
      <c r="F1552" s="551" t="s">
        <v>260</v>
      </c>
      <c r="G1552" s="555" t="s">
        <v>36</v>
      </c>
      <c r="H1552" s="551"/>
      <c r="I1552" s="551"/>
      <c r="J1552" s="552">
        <v>20947.5</v>
      </c>
      <c r="K1552" s="555"/>
      <c r="L1552" s="555"/>
      <c r="M1552" s="551"/>
      <c r="N1552" s="551"/>
      <c r="O1552" s="551"/>
    </row>
    <row r="1553" spans="1:18">
      <c r="B1553" s="556" t="s">
        <v>1599</v>
      </c>
      <c r="C1553" s="556" t="s">
        <v>36</v>
      </c>
      <c r="D1553" s="556" t="s">
        <v>1791</v>
      </c>
      <c r="E1553" s="556" t="s">
        <v>6</v>
      </c>
      <c r="F1553" s="557" t="s">
        <v>261</v>
      </c>
      <c r="G1553" s="556" t="s">
        <v>0</v>
      </c>
      <c r="H1553" s="553">
        <v>1</v>
      </c>
      <c r="I1553" s="554">
        <v>20947.5</v>
      </c>
      <c r="J1553" s="554">
        <v>20947.5</v>
      </c>
      <c r="K1553" s="556" t="s">
        <v>10</v>
      </c>
      <c r="L1553" s="556" t="s">
        <v>2796</v>
      </c>
      <c r="M1553" s="557" t="s">
        <v>2797</v>
      </c>
      <c r="N1553" s="557" t="s">
        <v>2798</v>
      </c>
      <c r="O1553" s="545" t="str">
        <f>+_xlfn.CONCAT(B1553,"-",E1553)</f>
        <v>B2/05/02-B</v>
      </c>
    </row>
    <row r="1554" spans="1:18" ht="14.5">
      <c r="P1554" s="546"/>
      <c r="Q1554" s="546"/>
      <c r="R1554" s="546"/>
    </row>
    <row r="1555" spans="1:18" ht="87">
      <c r="A1555" s="551">
        <v>4</v>
      </c>
      <c r="B1555" s="555" t="s">
        <v>1599</v>
      </c>
      <c r="C1555" s="555" t="s">
        <v>36</v>
      </c>
      <c r="D1555" s="555" t="s">
        <v>36</v>
      </c>
      <c r="E1555" s="555" t="s">
        <v>36</v>
      </c>
      <c r="F1555" s="551" t="s">
        <v>1795</v>
      </c>
      <c r="G1555" s="555" t="s">
        <v>36</v>
      </c>
      <c r="H1555" s="551"/>
      <c r="I1555" s="551"/>
      <c r="J1555" s="552">
        <v>3066</v>
      </c>
      <c r="K1555" s="555"/>
      <c r="L1555" s="555"/>
      <c r="M1555" s="551"/>
      <c r="N1555" s="551"/>
      <c r="O1555" s="551"/>
    </row>
    <row r="1556" spans="1:18">
      <c r="B1556" s="556" t="s">
        <v>1599</v>
      </c>
      <c r="C1556" s="556" t="s">
        <v>36</v>
      </c>
      <c r="D1556" s="556" t="s">
        <v>1796</v>
      </c>
      <c r="E1556" s="556" t="s">
        <v>7</v>
      </c>
      <c r="F1556" s="557" t="s">
        <v>263</v>
      </c>
      <c r="G1556" s="556" t="s">
        <v>0</v>
      </c>
      <c r="H1556" s="553">
        <v>1</v>
      </c>
      <c r="I1556" s="554">
        <v>3066</v>
      </c>
      <c r="J1556" s="554">
        <v>3066</v>
      </c>
      <c r="K1556" s="556" t="s">
        <v>10</v>
      </c>
      <c r="L1556" s="556" t="s">
        <v>2799</v>
      </c>
      <c r="M1556" s="557" t="s">
        <v>2800</v>
      </c>
      <c r="N1556" s="557" t="s">
        <v>1799</v>
      </c>
      <c r="O1556" s="545" t="str">
        <f>+_xlfn.CONCAT(B1556,"-",E1556)</f>
        <v>B2/05/02-C</v>
      </c>
    </row>
    <row r="1558" spans="1:18" ht="14.5">
      <c r="P1558" s="546"/>
      <c r="Q1558" s="546"/>
      <c r="R1558" s="546"/>
    </row>
    <row r="1559" spans="1:18" ht="58">
      <c r="A1559" s="551">
        <v>4</v>
      </c>
      <c r="B1559" s="555" t="s">
        <v>1600</v>
      </c>
      <c r="C1559" s="555" t="s">
        <v>36</v>
      </c>
      <c r="D1559" s="555" t="s">
        <v>36</v>
      </c>
      <c r="E1559" s="555" t="s">
        <v>36</v>
      </c>
      <c r="F1559" s="551" t="s">
        <v>264</v>
      </c>
      <c r="G1559" s="555" t="s">
        <v>36</v>
      </c>
      <c r="H1559" s="551"/>
      <c r="I1559" s="551"/>
      <c r="J1559" s="552">
        <v>13500</v>
      </c>
      <c r="K1559" s="555"/>
      <c r="L1559" s="555"/>
      <c r="M1559" s="551"/>
      <c r="N1559" s="551"/>
      <c r="O1559" s="551"/>
    </row>
    <row r="1560" spans="1:18">
      <c r="B1560" s="556" t="s">
        <v>1600</v>
      </c>
      <c r="C1560" s="556" t="s">
        <v>36</v>
      </c>
      <c r="D1560" s="556" t="s">
        <v>1800</v>
      </c>
      <c r="E1560" s="556" t="s">
        <v>5</v>
      </c>
      <c r="F1560" s="557" t="s">
        <v>265</v>
      </c>
      <c r="G1560" s="556" t="s">
        <v>0</v>
      </c>
      <c r="H1560" s="553">
        <v>1</v>
      </c>
      <c r="I1560" s="554">
        <v>13500</v>
      </c>
      <c r="J1560" s="554">
        <v>13500</v>
      </c>
      <c r="K1560" s="556" t="s">
        <v>10</v>
      </c>
      <c r="L1560" s="556" t="s">
        <v>2801</v>
      </c>
      <c r="M1560" s="557" t="s">
        <v>2802</v>
      </c>
      <c r="N1560" s="557" t="s">
        <v>1803</v>
      </c>
      <c r="O1560" s="545" t="str">
        <f>+_xlfn.CONCAT(B1560,"-",E1560)</f>
        <v>B2/05/03-A</v>
      </c>
    </row>
    <row r="1561" spans="1:18" ht="14.5">
      <c r="P1561" s="546"/>
      <c r="Q1561" s="546"/>
      <c r="R1561" s="546"/>
    </row>
    <row r="1562" spans="1:18" ht="72.5">
      <c r="A1562" s="551">
        <v>4</v>
      </c>
      <c r="B1562" s="555" t="s">
        <v>1600</v>
      </c>
      <c r="C1562" s="555" t="s">
        <v>36</v>
      </c>
      <c r="D1562" s="555" t="s">
        <v>36</v>
      </c>
      <c r="E1562" s="555" t="s">
        <v>36</v>
      </c>
      <c r="F1562" s="551" t="s">
        <v>266</v>
      </c>
      <c r="G1562" s="555" t="s">
        <v>36</v>
      </c>
      <c r="H1562" s="551"/>
      <c r="I1562" s="551"/>
      <c r="J1562" s="552">
        <v>15000</v>
      </c>
      <c r="K1562" s="555"/>
      <c r="L1562" s="555"/>
      <c r="M1562" s="551"/>
      <c r="N1562" s="551"/>
      <c r="O1562" s="551"/>
    </row>
    <row r="1563" spans="1:18">
      <c r="B1563" s="556" t="s">
        <v>1600</v>
      </c>
      <c r="C1563" s="556" t="s">
        <v>36</v>
      </c>
      <c r="D1563" s="556" t="s">
        <v>1800</v>
      </c>
      <c r="E1563" s="556" t="s">
        <v>6</v>
      </c>
      <c r="F1563" s="557" t="s">
        <v>267</v>
      </c>
      <c r="G1563" s="556" t="s">
        <v>0</v>
      </c>
      <c r="H1563" s="553">
        <v>1</v>
      </c>
      <c r="I1563" s="554">
        <v>15000</v>
      </c>
      <c r="J1563" s="554">
        <v>15000</v>
      </c>
      <c r="K1563" s="556" t="s">
        <v>10</v>
      </c>
      <c r="L1563" s="556" t="s">
        <v>2803</v>
      </c>
      <c r="M1563" s="557" t="s">
        <v>2804</v>
      </c>
      <c r="N1563" s="557" t="s">
        <v>1803</v>
      </c>
      <c r="O1563" s="545" t="str">
        <f>+_xlfn.CONCAT(B1563,"-",E1563)</f>
        <v>B2/05/03-B</v>
      </c>
    </row>
    <row r="1564" spans="1:18" ht="14.5">
      <c r="P1564" s="546"/>
      <c r="Q1564" s="546"/>
      <c r="R1564" s="546"/>
    </row>
    <row r="1565" spans="1:18" ht="58">
      <c r="A1565" s="551">
        <v>4</v>
      </c>
      <c r="B1565" s="555" t="s">
        <v>1600</v>
      </c>
      <c r="C1565" s="555" t="s">
        <v>36</v>
      </c>
      <c r="D1565" s="555" t="s">
        <v>36</v>
      </c>
      <c r="E1565" s="555" t="s">
        <v>36</v>
      </c>
      <c r="F1565" s="551" t="s">
        <v>268</v>
      </c>
      <c r="G1565" s="555" t="s">
        <v>36</v>
      </c>
      <c r="H1565" s="551"/>
      <c r="I1565" s="551"/>
      <c r="J1565" s="552">
        <v>6075</v>
      </c>
      <c r="K1565" s="555"/>
      <c r="L1565" s="555"/>
      <c r="M1565" s="551"/>
      <c r="N1565" s="551"/>
      <c r="O1565" s="551"/>
    </row>
    <row r="1566" spans="1:18">
      <c r="B1566" s="556" t="s">
        <v>1600</v>
      </c>
      <c r="C1566" s="556" t="s">
        <v>36</v>
      </c>
      <c r="D1566" s="556" t="s">
        <v>1807</v>
      </c>
      <c r="E1566" s="556" t="s">
        <v>7</v>
      </c>
      <c r="F1566" s="557" t="s">
        <v>269</v>
      </c>
      <c r="G1566" s="556" t="s">
        <v>0</v>
      </c>
      <c r="H1566" s="553">
        <v>1</v>
      </c>
      <c r="I1566" s="554">
        <v>6075</v>
      </c>
      <c r="J1566" s="554">
        <v>6075</v>
      </c>
      <c r="K1566" s="556" t="s">
        <v>28</v>
      </c>
      <c r="L1566" s="556" t="s">
        <v>2805</v>
      </c>
      <c r="M1566" s="557" t="s">
        <v>2806</v>
      </c>
      <c r="N1566" s="557" t="s">
        <v>1810</v>
      </c>
      <c r="O1566" s="545" t="str">
        <f>+_xlfn.CONCAT(B1566,"-",E1566)</f>
        <v>B2/05/03-C</v>
      </c>
    </row>
    <row r="1567" spans="1:18" ht="14.5">
      <c r="P1567" s="546"/>
      <c r="Q1567" s="546"/>
      <c r="R1567" s="546"/>
    </row>
    <row r="1568" spans="1:18" ht="14.5">
      <c r="A1568" s="551">
        <v>3</v>
      </c>
      <c r="B1568" s="555" t="s">
        <v>1600</v>
      </c>
      <c r="C1568" s="555" t="s">
        <v>36</v>
      </c>
      <c r="D1568" s="555" t="s">
        <v>36</v>
      </c>
      <c r="E1568" s="555" t="s">
        <v>36</v>
      </c>
      <c r="F1568" s="551" t="s">
        <v>270</v>
      </c>
      <c r="G1568" s="555" t="s">
        <v>36</v>
      </c>
      <c r="H1568" s="551"/>
      <c r="I1568" s="551"/>
      <c r="J1568" s="552">
        <v>27600</v>
      </c>
      <c r="K1568" s="555"/>
      <c r="L1568" s="555"/>
      <c r="M1568" s="551"/>
      <c r="N1568" s="551"/>
      <c r="O1568" s="551"/>
      <c r="P1568" s="546"/>
      <c r="Q1568" s="546"/>
      <c r="R1568" s="546"/>
    </row>
    <row r="1569" spans="1:18" ht="72.5">
      <c r="A1569" s="551">
        <v>4</v>
      </c>
      <c r="B1569" s="555" t="s">
        <v>1600</v>
      </c>
      <c r="C1569" s="555" t="s">
        <v>36</v>
      </c>
      <c r="D1569" s="555" t="s">
        <v>36</v>
      </c>
      <c r="E1569" s="555" t="s">
        <v>36</v>
      </c>
      <c r="F1569" s="551" t="s">
        <v>271</v>
      </c>
      <c r="G1569" s="555" t="s">
        <v>36</v>
      </c>
      <c r="H1569" s="551"/>
      <c r="I1569" s="551"/>
      <c r="J1569" s="552">
        <v>27600</v>
      </c>
      <c r="K1569" s="555"/>
      <c r="L1569" s="555"/>
      <c r="M1569" s="551"/>
      <c r="N1569" s="551"/>
      <c r="O1569" s="551"/>
    </row>
    <row r="1570" spans="1:18">
      <c r="B1570" s="556" t="s">
        <v>1600</v>
      </c>
      <c r="C1570" s="556" t="s">
        <v>36</v>
      </c>
      <c r="D1570" s="556" t="s">
        <v>1796</v>
      </c>
      <c r="E1570" s="556" t="s">
        <v>8</v>
      </c>
      <c r="F1570" s="557" t="s">
        <v>272</v>
      </c>
      <c r="G1570" s="556" t="s">
        <v>0</v>
      </c>
      <c r="H1570" s="553">
        <v>1</v>
      </c>
      <c r="I1570" s="554">
        <v>27600</v>
      </c>
      <c r="J1570" s="554">
        <v>27600</v>
      </c>
      <c r="K1570" s="556" t="s">
        <v>10</v>
      </c>
      <c r="L1570" s="556" t="s">
        <v>2807</v>
      </c>
      <c r="M1570" s="557" t="s">
        <v>2808</v>
      </c>
      <c r="N1570" s="557" t="s">
        <v>2809</v>
      </c>
      <c r="O1570" s="545" t="str">
        <f>+_xlfn.CONCAT(B1570,"-",E1570)</f>
        <v>B2/05/03-D</v>
      </c>
    </row>
    <row r="1572" spans="1:18" ht="14.5">
      <c r="P1572" s="546"/>
      <c r="Q1572" s="546"/>
      <c r="R1572" s="546"/>
    </row>
    <row r="1573" spans="1:18" ht="14.5">
      <c r="A1573" s="551">
        <v>3</v>
      </c>
      <c r="B1573" s="555" t="s">
        <v>1601</v>
      </c>
      <c r="C1573" s="555" t="s">
        <v>36</v>
      </c>
      <c r="D1573" s="555" t="s">
        <v>36</v>
      </c>
      <c r="E1573" s="555" t="s">
        <v>36</v>
      </c>
      <c r="F1573" s="551" t="s">
        <v>273</v>
      </c>
      <c r="G1573" s="555" t="s">
        <v>36</v>
      </c>
      <c r="H1573" s="551"/>
      <c r="I1573" s="551"/>
      <c r="J1573" s="552">
        <v>355509</v>
      </c>
      <c r="K1573" s="555"/>
      <c r="L1573" s="555"/>
      <c r="M1573" s="551"/>
      <c r="N1573" s="551"/>
      <c r="O1573" s="551"/>
      <c r="P1573" s="546"/>
      <c r="Q1573" s="546"/>
      <c r="R1573" s="546"/>
    </row>
    <row r="1574" spans="1:18" ht="87">
      <c r="A1574" s="551">
        <v>4</v>
      </c>
      <c r="B1574" s="555" t="s">
        <v>1601</v>
      </c>
      <c r="C1574" s="555" t="s">
        <v>36</v>
      </c>
      <c r="D1574" s="555" t="s">
        <v>36</v>
      </c>
      <c r="E1574" s="555" t="s">
        <v>36</v>
      </c>
      <c r="F1574" s="551" t="s">
        <v>274</v>
      </c>
      <c r="G1574" s="555" t="s">
        <v>36</v>
      </c>
      <c r="H1574" s="551"/>
      <c r="I1574" s="551"/>
      <c r="J1574" s="552">
        <v>261009</v>
      </c>
      <c r="K1574" s="555"/>
      <c r="L1574" s="555"/>
      <c r="M1574" s="551"/>
      <c r="N1574" s="551"/>
      <c r="O1574" s="551"/>
    </row>
    <row r="1575" spans="1:18">
      <c r="B1575" s="556" t="s">
        <v>1601</v>
      </c>
      <c r="C1575" s="556" t="s">
        <v>36</v>
      </c>
      <c r="D1575" s="556" t="s">
        <v>1814</v>
      </c>
      <c r="E1575" s="556" t="s">
        <v>5</v>
      </c>
      <c r="F1575" s="557" t="s">
        <v>275</v>
      </c>
      <c r="G1575" s="556" t="s">
        <v>0</v>
      </c>
      <c r="H1575" s="553">
        <v>1</v>
      </c>
      <c r="I1575" s="554">
        <v>261009</v>
      </c>
      <c r="J1575" s="554">
        <v>261009</v>
      </c>
      <c r="K1575" s="556" t="s">
        <v>10</v>
      </c>
      <c r="L1575" s="556" t="s">
        <v>2810</v>
      </c>
      <c r="M1575" s="557" t="s">
        <v>2811</v>
      </c>
      <c r="N1575" s="557" t="s">
        <v>2812</v>
      </c>
      <c r="O1575" s="545" t="str">
        <f>+_xlfn.CONCAT(B1575,"-",E1575)</f>
        <v>B2/05/04-A</v>
      </c>
    </row>
    <row r="1576" spans="1:18" ht="14.5">
      <c r="P1576" s="546"/>
      <c r="Q1576" s="546"/>
      <c r="R1576" s="546"/>
    </row>
    <row r="1577" spans="1:18" ht="58">
      <c r="A1577" s="551">
        <v>4</v>
      </c>
      <c r="B1577" s="555" t="s">
        <v>1601</v>
      </c>
      <c r="C1577" s="555" t="s">
        <v>36</v>
      </c>
      <c r="D1577" s="555" t="s">
        <v>36</v>
      </c>
      <c r="E1577" s="555" t="s">
        <v>36</v>
      </c>
      <c r="F1577" s="551" t="s">
        <v>276</v>
      </c>
      <c r="G1577" s="555" t="s">
        <v>36</v>
      </c>
      <c r="H1577" s="551"/>
      <c r="I1577" s="551"/>
      <c r="J1577" s="552">
        <v>94500</v>
      </c>
      <c r="K1577" s="555"/>
      <c r="L1577" s="555"/>
      <c r="M1577" s="551"/>
      <c r="N1577" s="551"/>
      <c r="O1577" s="551"/>
    </row>
    <row r="1578" spans="1:18">
      <c r="B1578" s="556" t="s">
        <v>1601</v>
      </c>
      <c r="C1578" s="556" t="s">
        <v>36</v>
      </c>
      <c r="D1578" s="556" t="s">
        <v>1814</v>
      </c>
      <c r="E1578" s="556" t="s">
        <v>6</v>
      </c>
      <c r="F1578" s="557" t="s">
        <v>277</v>
      </c>
      <c r="G1578" s="556" t="s">
        <v>0</v>
      </c>
      <c r="H1578" s="553">
        <v>1</v>
      </c>
      <c r="I1578" s="554">
        <v>94500</v>
      </c>
      <c r="J1578" s="554">
        <v>94500</v>
      </c>
      <c r="K1578" s="556" t="s">
        <v>10</v>
      </c>
      <c r="L1578" s="556" t="s">
        <v>2813</v>
      </c>
      <c r="M1578" s="557" t="s">
        <v>2814</v>
      </c>
      <c r="N1578" s="557" t="s">
        <v>2812</v>
      </c>
      <c r="O1578" s="545" t="str">
        <f>+_xlfn.CONCAT(B1578,"-",E1578)</f>
        <v>B2/05/04-B</v>
      </c>
    </row>
    <row r="1579" spans="1:18" ht="14.5">
      <c r="P1579" s="546"/>
      <c r="Q1579" s="546"/>
      <c r="R1579" s="546"/>
    </row>
    <row r="1580" spans="1:18" ht="14.5">
      <c r="A1580" s="551" t="s">
        <v>1774</v>
      </c>
      <c r="B1580" s="555" t="s">
        <v>1601</v>
      </c>
      <c r="C1580" s="555" t="s">
        <v>36</v>
      </c>
      <c r="D1580" s="555" t="s">
        <v>36</v>
      </c>
      <c r="E1580" s="555" t="s">
        <v>36</v>
      </c>
      <c r="F1580" s="551" t="s">
        <v>15</v>
      </c>
      <c r="G1580" s="555"/>
      <c r="H1580" s="551"/>
      <c r="I1580" s="551"/>
      <c r="J1580" s="551"/>
      <c r="K1580" s="555"/>
      <c r="L1580" s="555"/>
      <c r="M1580" s="551"/>
      <c r="N1580" s="551"/>
      <c r="O1580" s="551"/>
      <c r="P1580" s="546"/>
      <c r="Q1580" s="546"/>
      <c r="R1580" s="546"/>
    </row>
    <row r="1581" spans="1:18" ht="14.5">
      <c r="A1581" s="551" t="s">
        <v>1774</v>
      </c>
      <c r="B1581" s="555" t="s">
        <v>1601</v>
      </c>
      <c r="C1581" s="555" t="s">
        <v>36</v>
      </c>
      <c r="D1581" s="555" t="s">
        <v>36</v>
      </c>
      <c r="E1581" s="555" t="s">
        <v>36</v>
      </c>
      <c r="F1581" s="551" t="s">
        <v>9</v>
      </c>
      <c r="G1581" s="555"/>
      <c r="H1581" s="551"/>
      <c r="I1581" s="551"/>
      <c r="J1581" s="551"/>
      <c r="K1581" s="555"/>
      <c r="L1581" s="555"/>
      <c r="M1581" s="551"/>
      <c r="N1581" s="551"/>
      <c r="O1581" s="551"/>
    </row>
    <row r="1583" spans="1:18" ht="14.5">
      <c r="P1583" s="546"/>
      <c r="Q1583" s="546"/>
      <c r="R1583" s="546"/>
    </row>
    <row r="1584" spans="1:18" ht="14.5">
      <c r="A1584" s="551">
        <v>2</v>
      </c>
      <c r="B1584" s="555" t="s">
        <v>1602</v>
      </c>
      <c r="C1584" s="555" t="s">
        <v>36</v>
      </c>
      <c r="D1584" s="555" t="s">
        <v>36</v>
      </c>
      <c r="E1584" s="555" t="s">
        <v>36</v>
      </c>
      <c r="F1584" s="551" t="s">
        <v>6451</v>
      </c>
      <c r="G1584" s="555" t="s">
        <v>36</v>
      </c>
      <c r="H1584" s="551"/>
      <c r="I1584" s="551"/>
      <c r="J1584" s="552">
        <v>1480601.08</v>
      </c>
      <c r="K1584" s="555"/>
      <c r="L1584" s="555"/>
      <c r="M1584" s="551"/>
      <c r="N1584" s="551"/>
      <c r="O1584" s="551"/>
      <c r="P1584" s="546"/>
      <c r="Q1584" s="546"/>
      <c r="R1584" s="546"/>
    </row>
    <row r="1585" spans="1:18" ht="29">
      <c r="A1585" s="551">
        <v>3</v>
      </c>
      <c r="B1585" s="555" t="s">
        <v>1602</v>
      </c>
      <c r="C1585" s="555" t="s">
        <v>36</v>
      </c>
      <c r="D1585" s="555" t="s">
        <v>36</v>
      </c>
      <c r="E1585" s="555" t="s">
        <v>36</v>
      </c>
      <c r="F1585" s="551" t="s">
        <v>278</v>
      </c>
      <c r="G1585" s="555" t="s">
        <v>36</v>
      </c>
      <c r="H1585" s="551"/>
      <c r="I1585" s="551"/>
      <c r="J1585" s="552">
        <v>34263</v>
      </c>
      <c r="K1585" s="555"/>
      <c r="L1585" s="555"/>
      <c r="M1585" s="551"/>
      <c r="N1585" s="551"/>
      <c r="O1585" s="551"/>
      <c r="P1585" s="546"/>
      <c r="Q1585" s="546"/>
      <c r="R1585" s="546"/>
    </row>
    <row r="1586" spans="1:18" ht="72.5">
      <c r="A1586" s="551">
        <v>4</v>
      </c>
      <c r="B1586" s="555" t="s">
        <v>1602</v>
      </c>
      <c r="C1586" s="555" t="s">
        <v>36</v>
      </c>
      <c r="D1586" s="555" t="s">
        <v>36</v>
      </c>
      <c r="E1586" s="555" t="s">
        <v>36</v>
      </c>
      <c r="F1586" s="551" t="s">
        <v>279</v>
      </c>
      <c r="G1586" s="555" t="s">
        <v>36</v>
      </c>
      <c r="H1586" s="551"/>
      <c r="I1586" s="551"/>
      <c r="J1586" s="552">
        <v>34263</v>
      </c>
      <c r="K1586" s="555"/>
      <c r="L1586" s="555"/>
      <c r="M1586" s="551"/>
      <c r="N1586" s="551"/>
      <c r="O1586" s="551"/>
    </row>
    <row r="1587" spans="1:18" ht="25">
      <c r="B1587" s="556" t="s">
        <v>1602</v>
      </c>
      <c r="C1587" s="556" t="s">
        <v>36</v>
      </c>
      <c r="D1587" s="556" t="s">
        <v>1824</v>
      </c>
      <c r="E1587" s="556" t="s">
        <v>5</v>
      </c>
      <c r="F1587" s="557" t="s">
        <v>280</v>
      </c>
      <c r="G1587" s="556" t="s">
        <v>0</v>
      </c>
      <c r="H1587" s="553">
        <v>1</v>
      </c>
      <c r="I1587" s="554">
        <v>34263</v>
      </c>
      <c r="J1587" s="554">
        <v>34263</v>
      </c>
      <c r="K1587" s="556" t="s">
        <v>11</v>
      </c>
      <c r="L1587" s="556" t="s">
        <v>2815</v>
      </c>
      <c r="M1587" s="557" t="s">
        <v>2816</v>
      </c>
      <c r="N1587" s="557" t="s">
        <v>2817</v>
      </c>
      <c r="O1587" s="545" t="str">
        <f>+_xlfn.CONCAT(B1587,"-",E1587)</f>
        <v>B2/06/01-A</v>
      </c>
    </row>
    <row r="1588" spans="1:18" ht="14.5">
      <c r="P1588" s="546"/>
      <c r="Q1588" s="546"/>
      <c r="R1588" s="546"/>
    </row>
    <row r="1589" spans="1:18" ht="29">
      <c r="A1589" s="551">
        <v>3</v>
      </c>
      <c r="B1589" s="555" t="s">
        <v>1602</v>
      </c>
      <c r="C1589" s="555" t="s">
        <v>36</v>
      </c>
      <c r="D1589" s="555" t="s">
        <v>36</v>
      </c>
      <c r="E1589" s="555" t="s">
        <v>36</v>
      </c>
      <c r="F1589" s="551" t="s">
        <v>281</v>
      </c>
      <c r="G1589" s="555" t="s">
        <v>36</v>
      </c>
      <c r="H1589" s="551"/>
      <c r="I1589" s="551"/>
      <c r="J1589" s="552">
        <v>1404478.08</v>
      </c>
      <c r="K1589" s="555"/>
      <c r="L1589" s="555"/>
      <c r="M1589" s="551"/>
      <c r="N1589" s="551"/>
      <c r="O1589" s="551"/>
      <c r="P1589" s="546"/>
      <c r="Q1589" s="546"/>
      <c r="R1589" s="546"/>
    </row>
    <row r="1590" spans="1:18" ht="58">
      <c r="A1590" s="551">
        <v>4</v>
      </c>
      <c r="B1590" s="555" t="s">
        <v>1602</v>
      </c>
      <c r="C1590" s="555" t="s">
        <v>36</v>
      </c>
      <c r="D1590" s="555" t="s">
        <v>36</v>
      </c>
      <c r="E1590" s="555" t="s">
        <v>36</v>
      </c>
      <c r="F1590" s="551" t="s">
        <v>282</v>
      </c>
      <c r="G1590" s="555" t="s">
        <v>36</v>
      </c>
      <c r="H1590" s="551"/>
      <c r="I1590" s="551"/>
      <c r="J1590" s="552">
        <v>38661.480000000003</v>
      </c>
      <c r="K1590" s="555"/>
      <c r="L1590" s="555"/>
      <c r="M1590" s="551"/>
      <c r="N1590" s="551"/>
      <c r="O1590" s="551"/>
    </row>
    <row r="1591" spans="1:18" ht="25">
      <c r="B1591" s="556" t="s">
        <v>1602</v>
      </c>
      <c r="C1591" s="556" t="s">
        <v>36</v>
      </c>
      <c r="D1591" s="556" t="s">
        <v>1828</v>
      </c>
      <c r="E1591" s="556" t="s">
        <v>6</v>
      </c>
      <c r="F1591" s="557" t="s">
        <v>283</v>
      </c>
      <c r="G1591" s="556" t="s">
        <v>220</v>
      </c>
      <c r="H1591" s="553">
        <v>36</v>
      </c>
      <c r="I1591" s="554">
        <v>1073.93</v>
      </c>
      <c r="J1591" s="554">
        <v>38661.480000000003</v>
      </c>
      <c r="K1591" s="556" t="s">
        <v>11</v>
      </c>
      <c r="L1591" s="556" t="s">
        <v>2818</v>
      </c>
      <c r="M1591" s="557" t="s">
        <v>283</v>
      </c>
      <c r="O1591" s="545" t="str">
        <f>+_xlfn.CONCAT(B1591,"-",E1591)</f>
        <v>B2/06/01-B</v>
      </c>
    </row>
    <row r="1592" spans="1:18" ht="14.5">
      <c r="P1592" s="546"/>
      <c r="Q1592" s="546"/>
      <c r="R1592" s="546"/>
    </row>
    <row r="1593" spans="1:18" ht="72.5">
      <c r="A1593" s="551">
        <v>4</v>
      </c>
      <c r="B1593" s="555" t="s">
        <v>1602</v>
      </c>
      <c r="C1593" s="555" t="s">
        <v>36</v>
      </c>
      <c r="D1593" s="555" t="s">
        <v>36</v>
      </c>
      <c r="E1593" s="555" t="s">
        <v>36</v>
      </c>
      <c r="F1593" s="551" t="s">
        <v>284</v>
      </c>
      <c r="G1593" s="555" t="s">
        <v>36</v>
      </c>
      <c r="H1593" s="551"/>
      <c r="I1593" s="551"/>
      <c r="J1593" s="552">
        <v>1365816.6</v>
      </c>
      <c r="K1593" s="555"/>
      <c r="L1593" s="555"/>
      <c r="M1593" s="551"/>
      <c r="N1593" s="551"/>
      <c r="O1593" s="551"/>
    </row>
    <row r="1594" spans="1:18" ht="25">
      <c r="B1594" s="556" t="s">
        <v>1602</v>
      </c>
      <c r="C1594" s="556" t="s">
        <v>36</v>
      </c>
      <c r="D1594" s="556" t="s">
        <v>1828</v>
      </c>
      <c r="E1594" s="556" t="s">
        <v>7</v>
      </c>
      <c r="F1594" s="557" t="s">
        <v>285</v>
      </c>
      <c r="G1594" s="556" t="s">
        <v>220</v>
      </c>
      <c r="H1594" s="558">
        <v>1194</v>
      </c>
      <c r="I1594" s="554">
        <v>1143.9000000000001</v>
      </c>
      <c r="J1594" s="554">
        <v>1365816.6</v>
      </c>
      <c r="K1594" s="556" t="s">
        <v>11</v>
      </c>
      <c r="L1594" s="556" t="s">
        <v>1829</v>
      </c>
      <c r="M1594" s="557" t="s">
        <v>1830</v>
      </c>
      <c r="O1594" s="545" t="str">
        <f>+_xlfn.CONCAT(B1594,"-",E1594)</f>
        <v>B2/06/01-C</v>
      </c>
    </row>
    <row r="1596" spans="1:18" ht="14.5">
      <c r="P1596" s="546"/>
      <c r="Q1596" s="546"/>
      <c r="R1596" s="546"/>
    </row>
    <row r="1597" spans="1:18" ht="14.5">
      <c r="A1597" s="551">
        <v>3</v>
      </c>
      <c r="B1597" s="555" t="s">
        <v>1603</v>
      </c>
      <c r="C1597" s="555" t="s">
        <v>36</v>
      </c>
      <c r="D1597" s="555" t="s">
        <v>36</v>
      </c>
      <c r="E1597" s="555" t="s">
        <v>36</v>
      </c>
      <c r="F1597" s="551" t="s">
        <v>286</v>
      </c>
      <c r="G1597" s="555" t="s">
        <v>36</v>
      </c>
      <c r="H1597" s="551"/>
      <c r="I1597" s="551"/>
      <c r="J1597" s="552">
        <v>35610</v>
      </c>
      <c r="K1597" s="555"/>
      <c r="L1597" s="555"/>
      <c r="M1597" s="551"/>
      <c r="N1597" s="551"/>
      <c r="O1597" s="551"/>
      <c r="P1597" s="546"/>
      <c r="Q1597" s="546"/>
      <c r="R1597" s="546"/>
    </row>
    <row r="1598" spans="1:18" ht="72.5">
      <c r="A1598" s="551">
        <v>4</v>
      </c>
      <c r="B1598" s="555" t="s">
        <v>1603</v>
      </c>
      <c r="C1598" s="555" t="s">
        <v>36</v>
      </c>
      <c r="D1598" s="555" t="s">
        <v>36</v>
      </c>
      <c r="E1598" s="555" t="s">
        <v>36</v>
      </c>
      <c r="F1598" s="551" t="s">
        <v>287</v>
      </c>
      <c r="G1598" s="555" t="s">
        <v>36</v>
      </c>
      <c r="H1598" s="551"/>
      <c r="I1598" s="551"/>
      <c r="J1598" s="552">
        <v>35610</v>
      </c>
      <c r="K1598" s="555"/>
      <c r="L1598" s="555"/>
      <c r="M1598" s="551"/>
      <c r="N1598" s="551"/>
      <c r="O1598" s="551"/>
    </row>
    <row r="1599" spans="1:18">
      <c r="B1599" s="556" t="s">
        <v>1603</v>
      </c>
      <c r="C1599" s="556" t="s">
        <v>36</v>
      </c>
      <c r="D1599" s="556" t="s">
        <v>1831</v>
      </c>
      <c r="E1599" s="556" t="s">
        <v>5</v>
      </c>
      <c r="F1599" s="557" t="s">
        <v>288</v>
      </c>
      <c r="G1599" s="556" t="s">
        <v>289</v>
      </c>
      <c r="H1599" s="553">
        <v>4</v>
      </c>
      <c r="I1599" s="554">
        <v>8902.5</v>
      </c>
      <c r="J1599" s="554">
        <v>35610</v>
      </c>
      <c r="K1599" s="556" t="s">
        <v>11</v>
      </c>
      <c r="L1599" s="556" t="s">
        <v>1832</v>
      </c>
      <c r="M1599" s="557" t="s">
        <v>1833</v>
      </c>
      <c r="O1599" s="545" t="str">
        <f>+_xlfn.CONCAT(B1599,"-",E1599)</f>
        <v>B2/06/02-A</v>
      </c>
    </row>
    <row r="1600" spans="1:18" ht="14.5">
      <c r="P1600" s="546"/>
      <c r="Q1600" s="546"/>
      <c r="R1600" s="546"/>
    </row>
    <row r="1601" spans="1:18" ht="14.5">
      <c r="A1601" s="551">
        <v>3</v>
      </c>
      <c r="B1601" s="555" t="s">
        <v>1603</v>
      </c>
      <c r="C1601" s="555" t="s">
        <v>36</v>
      </c>
      <c r="D1601" s="555" t="s">
        <v>36</v>
      </c>
      <c r="E1601" s="555" t="s">
        <v>36</v>
      </c>
      <c r="F1601" s="551" t="s">
        <v>290</v>
      </c>
      <c r="G1601" s="555" t="s">
        <v>36</v>
      </c>
      <c r="H1601" s="551"/>
      <c r="I1601" s="551"/>
      <c r="J1601" s="552">
        <v>6250</v>
      </c>
      <c r="K1601" s="555"/>
      <c r="L1601" s="555"/>
      <c r="M1601" s="551"/>
      <c r="N1601" s="551"/>
      <c r="O1601" s="551"/>
      <c r="P1601" s="546"/>
      <c r="Q1601" s="546"/>
      <c r="R1601" s="546"/>
    </row>
    <row r="1602" spans="1:18" ht="101.5">
      <c r="A1602" s="551">
        <v>4</v>
      </c>
      <c r="B1602" s="555" t="s">
        <v>1603</v>
      </c>
      <c r="C1602" s="555" t="s">
        <v>36</v>
      </c>
      <c r="D1602" s="555" t="s">
        <v>36</v>
      </c>
      <c r="E1602" s="555" t="s">
        <v>36</v>
      </c>
      <c r="F1602" s="551" t="s">
        <v>291</v>
      </c>
      <c r="G1602" s="555" t="s">
        <v>36</v>
      </c>
      <c r="H1602" s="551"/>
      <c r="I1602" s="551"/>
      <c r="J1602" s="552">
        <v>6250</v>
      </c>
      <c r="K1602" s="555"/>
      <c r="L1602" s="555"/>
      <c r="M1602" s="551"/>
      <c r="N1602" s="551"/>
      <c r="O1602" s="551"/>
    </row>
    <row r="1603" spans="1:18">
      <c r="B1603" s="556" t="s">
        <v>1603</v>
      </c>
      <c r="C1603" s="556" t="s">
        <v>36</v>
      </c>
      <c r="D1603" s="556" t="s">
        <v>1835</v>
      </c>
      <c r="E1603" s="556" t="s">
        <v>6</v>
      </c>
      <c r="F1603" s="557" t="s">
        <v>292</v>
      </c>
      <c r="G1603" s="556" t="s">
        <v>0</v>
      </c>
      <c r="H1603" s="553">
        <v>1</v>
      </c>
      <c r="I1603" s="554">
        <v>6250</v>
      </c>
      <c r="J1603" s="554">
        <v>6250</v>
      </c>
      <c r="K1603" s="556" t="s">
        <v>11</v>
      </c>
      <c r="L1603" s="556" t="s">
        <v>2819</v>
      </c>
      <c r="M1603" s="557" t="s">
        <v>2820</v>
      </c>
      <c r="N1603" s="557" t="s">
        <v>1794</v>
      </c>
      <c r="O1603" s="545" t="str">
        <f>+_xlfn.CONCAT(B1603,"-",E1603)</f>
        <v>B2/06/02-B</v>
      </c>
    </row>
    <row r="1604" spans="1:18" ht="14.5">
      <c r="P1604" s="546"/>
      <c r="Q1604" s="546"/>
      <c r="R1604" s="546"/>
    </row>
    <row r="1605" spans="1:18" ht="14.5">
      <c r="A1605" s="551" t="s">
        <v>1774</v>
      </c>
      <c r="B1605" s="555" t="s">
        <v>1603</v>
      </c>
      <c r="C1605" s="555" t="s">
        <v>36</v>
      </c>
      <c r="D1605" s="555" t="s">
        <v>36</v>
      </c>
      <c r="E1605" s="555" t="s">
        <v>36</v>
      </c>
      <c r="F1605" s="551" t="s">
        <v>19</v>
      </c>
      <c r="G1605" s="555"/>
      <c r="H1605" s="551"/>
      <c r="I1605" s="551"/>
      <c r="J1605" s="551"/>
      <c r="K1605" s="555"/>
      <c r="L1605" s="555"/>
      <c r="M1605" s="551"/>
      <c r="N1605" s="551"/>
      <c r="O1605" s="551"/>
      <c r="P1605" s="546"/>
      <c r="Q1605" s="546"/>
      <c r="R1605" s="546"/>
    </row>
    <row r="1606" spans="1:18" ht="14.5">
      <c r="A1606" s="551" t="s">
        <v>1774</v>
      </c>
      <c r="B1606" s="555" t="s">
        <v>1603</v>
      </c>
      <c r="C1606" s="555" t="s">
        <v>36</v>
      </c>
      <c r="D1606" s="555" t="s">
        <v>36</v>
      </c>
      <c r="E1606" s="555" t="s">
        <v>36</v>
      </c>
      <c r="F1606" s="551" t="s">
        <v>9</v>
      </c>
      <c r="G1606" s="555"/>
      <c r="H1606" s="551"/>
      <c r="I1606" s="551"/>
      <c r="J1606" s="551"/>
      <c r="K1606" s="555"/>
      <c r="L1606" s="555"/>
      <c r="M1606" s="551"/>
      <c r="N1606" s="551"/>
      <c r="O1606" s="551"/>
    </row>
    <row r="1608" spans="1:18" ht="14.5">
      <c r="P1608" s="546"/>
      <c r="Q1608" s="546"/>
      <c r="R1608" s="546"/>
    </row>
    <row r="1609" spans="1:18" ht="14.5">
      <c r="A1609" s="551">
        <v>2</v>
      </c>
      <c r="B1609" s="555" t="s">
        <v>1604</v>
      </c>
      <c r="C1609" s="555" t="s">
        <v>36</v>
      </c>
      <c r="D1609" s="555" t="s">
        <v>36</v>
      </c>
      <c r="E1609" s="555" t="s">
        <v>36</v>
      </c>
      <c r="F1609" s="551" t="s">
        <v>23</v>
      </c>
      <c r="G1609" s="555" t="s">
        <v>36</v>
      </c>
      <c r="H1609" s="551"/>
      <c r="I1609" s="551"/>
      <c r="J1609" s="552">
        <v>20505870.850000001</v>
      </c>
      <c r="K1609" s="555"/>
      <c r="L1609" s="555"/>
      <c r="M1609" s="551"/>
      <c r="N1609" s="551"/>
      <c r="O1609" s="551"/>
      <c r="P1609" s="546"/>
      <c r="Q1609" s="546"/>
      <c r="R1609" s="546"/>
    </row>
    <row r="1610" spans="1:18" ht="14.5">
      <c r="A1610" s="551">
        <v>3</v>
      </c>
      <c r="B1610" s="555" t="s">
        <v>1604</v>
      </c>
      <c r="C1610" s="555" t="s">
        <v>36</v>
      </c>
      <c r="D1610" s="555" t="s">
        <v>36</v>
      </c>
      <c r="E1610" s="555" t="s">
        <v>36</v>
      </c>
      <c r="F1610" s="551" t="s">
        <v>228</v>
      </c>
      <c r="G1610" s="555" t="s">
        <v>36</v>
      </c>
      <c r="H1610" s="551"/>
      <c r="I1610" s="551"/>
      <c r="J1610" s="552">
        <v>144116</v>
      </c>
      <c r="K1610" s="555"/>
      <c r="L1610" s="555"/>
      <c r="M1610" s="551"/>
      <c r="N1610" s="551"/>
      <c r="O1610" s="551"/>
      <c r="P1610" s="546"/>
      <c r="Q1610" s="546"/>
      <c r="R1610" s="546"/>
    </row>
    <row r="1611" spans="1:18" ht="72.5">
      <c r="A1611" s="551">
        <v>4</v>
      </c>
      <c r="B1611" s="555" t="s">
        <v>1604</v>
      </c>
      <c r="C1611" s="555" t="s">
        <v>36</v>
      </c>
      <c r="D1611" s="555" t="s">
        <v>36</v>
      </c>
      <c r="E1611" s="555" t="s">
        <v>36</v>
      </c>
      <c r="F1611" s="551" t="s">
        <v>1839</v>
      </c>
      <c r="G1611" s="555" t="s">
        <v>36</v>
      </c>
      <c r="H1611" s="551"/>
      <c r="I1611" s="551"/>
      <c r="J1611" s="552">
        <v>144116</v>
      </c>
      <c r="K1611" s="555"/>
      <c r="L1611" s="555"/>
      <c r="M1611" s="551"/>
      <c r="N1611" s="551"/>
      <c r="O1611" s="551"/>
    </row>
    <row r="1612" spans="1:18">
      <c r="B1612" s="556" t="s">
        <v>1604</v>
      </c>
      <c r="C1612" s="556" t="s">
        <v>36</v>
      </c>
      <c r="D1612" s="556" t="s">
        <v>1840</v>
      </c>
      <c r="E1612" s="556" t="s">
        <v>5</v>
      </c>
      <c r="F1612" s="557" t="s">
        <v>219</v>
      </c>
      <c r="G1612" s="556" t="s">
        <v>220</v>
      </c>
      <c r="H1612" s="558">
        <v>3890</v>
      </c>
      <c r="I1612" s="553">
        <v>28</v>
      </c>
      <c r="J1612" s="554">
        <v>108920</v>
      </c>
      <c r="K1612" s="556" t="s">
        <v>27</v>
      </c>
      <c r="L1612" s="556" t="s">
        <v>1841</v>
      </c>
      <c r="M1612" s="557" t="s">
        <v>1842</v>
      </c>
      <c r="O1612" s="545" t="str">
        <f t="shared" ref="O1612:O1614" si="134">+_xlfn.CONCAT(B1612,"-",E1612)</f>
        <v>B2/07/01-A</v>
      </c>
    </row>
    <row r="1613" spans="1:18">
      <c r="B1613" s="556" t="s">
        <v>1604</v>
      </c>
      <c r="C1613" s="556" t="s">
        <v>36</v>
      </c>
      <c r="D1613" s="556" t="s">
        <v>1840</v>
      </c>
      <c r="E1613" s="556" t="s">
        <v>6</v>
      </c>
      <c r="F1613" s="557" t="s">
        <v>221</v>
      </c>
      <c r="G1613" s="556" t="s">
        <v>220</v>
      </c>
      <c r="H1613" s="553">
        <v>957</v>
      </c>
      <c r="I1613" s="553">
        <v>28</v>
      </c>
      <c r="J1613" s="554">
        <v>26796</v>
      </c>
      <c r="K1613" s="556" t="s">
        <v>27</v>
      </c>
      <c r="L1613" s="556" t="s">
        <v>1841</v>
      </c>
      <c r="M1613" s="557" t="s">
        <v>1842</v>
      </c>
      <c r="O1613" s="545" t="str">
        <f t="shared" si="134"/>
        <v>B2/07/01-B</v>
      </c>
    </row>
    <row r="1614" spans="1:18">
      <c r="B1614" s="556" t="s">
        <v>1604</v>
      </c>
      <c r="C1614" s="556" t="s">
        <v>36</v>
      </c>
      <c r="D1614" s="556" t="s">
        <v>1840</v>
      </c>
      <c r="E1614" s="556" t="s">
        <v>7</v>
      </c>
      <c r="F1614" s="557" t="s">
        <v>1441</v>
      </c>
      <c r="G1614" s="556" t="s">
        <v>220</v>
      </c>
      <c r="H1614" s="553">
        <v>300</v>
      </c>
      <c r="I1614" s="553">
        <v>28</v>
      </c>
      <c r="J1614" s="554">
        <v>8400</v>
      </c>
      <c r="K1614" s="556" t="s">
        <v>27</v>
      </c>
      <c r="L1614" s="556" t="s">
        <v>1841</v>
      </c>
      <c r="M1614" s="557" t="s">
        <v>1842</v>
      </c>
      <c r="O1614" s="545" t="str">
        <f t="shared" si="134"/>
        <v>B2/07/01-C</v>
      </c>
    </row>
    <row r="1615" spans="1:18" ht="14.5">
      <c r="P1615" s="546"/>
      <c r="Q1615" s="546"/>
      <c r="R1615" s="546"/>
    </row>
    <row r="1616" spans="1:18" ht="29">
      <c r="A1616" s="551">
        <v>3</v>
      </c>
      <c r="B1616" s="555" t="s">
        <v>1604</v>
      </c>
      <c r="C1616" s="555" t="s">
        <v>36</v>
      </c>
      <c r="D1616" s="555" t="s">
        <v>36</v>
      </c>
      <c r="E1616" s="555" t="s">
        <v>36</v>
      </c>
      <c r="F1616" s="551" t="s">
        <v>1442</v>
      </c>
      <c r="G1616" s="555" t="s">
        <v>36</v>
      </c>
      <c r="H1616" s="551"/>
      <c r="I1616" s="551"/>
      <c r="J1616" s="552">
        <v>2013488.55</v>
      </c>
      <c r="K1616" s="555"/>
      <c r="L1616" s="555"/>
      <c r="M1616" s="551"/>
      <c r="N1616" s="551"/>
      <c r="O1616" s="551"/>
      <c r="P1616" s="546"/>
      <c r="Q1616" s="546"/>
      <c r="R1616" s="546"/>
    </row>
    <row r="1617" spans="1:18" ht="58">
      <c r="A1617" s="551">
        <v>4</v>
      </c>
      <c r="B1617" s="555" t="s">
        <v>1604</v>
      </c>
      <c r="C1617" s="555" t="s">
        <v>36</v>
      </c>
      <c r="D1617" s="555" t="s">
        <v>36</v>
      </c>
      <c r="E1617" s="555" t="s">
        <v>36</v>
      </c>
      <c r="F1617" s="551" t="s">
        <v>222</v>
      </c>
      <c r="G1617" s="555" t="s">
        <v>36</v>
      </c>
      <c r="H1617" s="551"/>
      <c r="I1617" s="551"/>
      <c r="J1617" s="552">
        <v>2013488.55</v>
      </c>
      <c r="K1617" s="555"/>
      <c r="L1617" s="555"/>
      <c r="M1617" s="551"/>
      <c r="N1617" s="551"/>
      <c r="O1617" s="551"/>
    </row>
    <row r="1618" spans="1:18" ht="25">
      <c r="B1618" s="556" t="s">
        <v>1604</v>
      </c>
      <c r="C1618" s="556" t="s">
        <v>36</v>
      </c>
      <c r="D1618" s="556" t="s">
        <v>1845</v>
      </c>
      <c r="E1618" s="556" t="s">
        <v>8</v>
      </c>
      <c r="F1618" s="557" t="s">
        <v>223</v>
      </c>
      <c r="G1618" s="556" t="s">
        <v>220</v>
      </c>
      <c r="H1618" s="558">
        <v>16785</v>
      </c>
      <c r="I1618" s="553">
        <v>99.78</v>
      </c>
      <c r="J1618" s="554">
        <v>1674807.3</v>
      </c>
      <c r="K1618" s="556" t="s">
        <v>27</v>
      </c>
      <c r="L1618" s="556" t="s">
        <v>1846</v>
      </c>
      <c r="M1618" s="557" t="s">
        <v>1847</v>
      </c>
      <c r="O1618" s="545" t="str">
        <f t="shared" ref="O1618:O1620" si="135">+_xlfn.CONCAT(B1618,"-",E1618)</f>
        <v>B2/07/01-D</v>
      </c>
    </row>
    <row r="1619" spans="1:18" ht="25">
      <c r="B1619" s="556" t="s">
        <v>1604</v>
      </c>
      <c r="C1619" s="556" t="s">
        <v>36</v>
      </c>
      <c r="D1619" s="556" t="s">
        <v>1845</v>
      </c>
      <c r="E1619" s="556" t="s">
        <v>10</v>
      </c>
      <c r="F1619" s="557" t="s">
        <v>224</v>
      </c>
      <c r="G1619" s="556" t="s">
        <v>220</v>
      </c>
      <c r="H1619" s="558">
        <v>2356</v>
      </c>
      <c r="I1619" s="553">
        <v>101.25</v>
      </c>
      <c r="J1619" s="554">
        <v>238545</v>
      </c>
      <c r="K1619" s="556" t="s">
        <v>27</v>
      </c>
      <c r="L1619" s="556" t="s">
        <v>1848</v>
      </c>
      <c r="M1619" s="557" t="s">
        <v>1849</v>
      </c>
      <c r="O1619" s="545" t="str">
        <f t="shared" si="135"/>
        <v>B2/07/01-E</v>
      </c>
    </row>
    <row r="1620" spans="1:18" ht="25">
      <c r="B1620" s="556" t="s">
        <v>1604</v>
      </c>
      <c r="C1620" s="556" t="s">
        <v>36</v>
      </c>
      <c r="D1620" s="556" t="s">
        <v>1845</v>
      </c>
      <c r="E1620" s="556" t="s">
        <v>11</v>
      </c>
      <c r="F1620" s="557" t="s">
        <v>225</v>
      </c>
      <c r="G1620" s="556" t="s">
        <v>220</v>
      </c>
      <c r="H1620" s="553">
        <v>989</v>
      </c>
      <c r="I1620" s="553">
        <v>101.25</v>
      </c>
      <c r="J1620" s="554">
        <v>100136.25</v>
      </c>
      <c r="K1620" s="556" t="s">
        <v>27</v>
      </c>
      <c r="L1620" s="556" t="s">
        <v>1848</v>
      </c>
      <c r="M1620" s="557" t="s">
        <v>1849</v>
      </c>
      <c r="O1620" s="545" t="str">
        <f t="shared" si="135"/>
        <v>B2/07/01-F</v>
      </c>
    </row>
    <row r="1622" spans="1:18" ht="14.5">
      <c r="P1622" s="546"/>
      <c r="Q1622" s="546"/>
      <c r="R1622" s="546"/>
    </row>
    <row r="1623" spans="1:18" ht="29">
      <c r="A1623" s="551">
        <v>3</v>
      </c>
      <c r="B1623" s="555" t="s">
        <v>1605</v>
      </c>
      <c r="C1623" s="555" t="s">
        <v>36</v>
      </c>
      <c r="D1623" s="555" t="s">
        <v>36</v>
      </c>
      <c r="E1623" s="555" t="s">
        <v>36</v>
      </c>
      <c r="F1623" s="551" t="s">
        <v>293</v>
      </c>
      <c r="G1623" s="555" t="s">
        <v>36</v>
      </c>
      <c r="H1623" s="551"/>
      <c r="I1623" s="551"/>
      <c r="J1623" s="552">
        <v>33837.42</v>
      </c>
      <c r="K1623" s="555"/>
      <c r="L1623" s="555"/>
      <c r="M1623" s="551"/>
      <c r="N1623" s="551"/>
      <c r="O1623" s="551"/>
      <c r="P1623" s="546"/>
      <c r="Q1623" s="546"/>
      <c r="R1623" s="546"/>
    </row>
    <row r="1624" spans="1:18" ht="87">
      <c r="A1624" s="551">
        <v>4</v>
      </c>
      <c r="B1624" s="555" t="s">
        <v>1605</v>
      </c>
      <c r="C1624" s="555" t="s">
        <v>36</v>
      </c>
      <c r="D1624" s="555" t="s">
        <v>36</v>
      </c>
      <c r="E1624" s="555" t="s">
        <v>36</v>
      </c>
      <c r="F1624" s="551" t="s">
        <v>294</v>
      </c>
      <c r="G1624" s="555" t="s">
        <v>36</v>
      </c>
      <c r="H1624" s="551"/>
      <c r="I1624" s="551"/>
      <c r="J1624" s="552">
        <v>33837.42</v>
      </c>
      <c r="K1624" s="555"/>
      <c r="L1624" s="555"/>
      <c r="M1624" s="551"/>
      <c r="N1624" s="551"/>
      <c r="O1624" s="551"/>
    </row>
    <row r="1625" spans="1:18">
      <c r="B1625" s="556" t="s">
        <v>1605</v>
      </c>
      <c r="C1625" s="556" t="s">
        <v>36</v>
      </c>
      <c r="D1625" s="556" t="s">
        <v>1851</v>
      </c>
      <c r="E1625" s="556" t="s">
        <v>5</v>
      </c>
      <c r="F1625" s="557" t="s">
        <v>295</v>
      </c>
      <c r="G1625" s="556" t="s">
        <v>220</v>
      </c>
      <c r="H1625" s="553">
        <v>547</v>
      </c>
      <c r="I1625" s="553">
        <v>61.86</v>
      </c>
      <c r="J1625" s="554">
        <v>33837.42</v>
      </c>
      <c r="K1625" s="556" t="s">
        <v>27</v>
      </c>
      <c r="L1625" s="556" t="s">
        <v>1852</v>
      </c>
      <c r="M1625" s="557" t="s">
        <v>1853</v>
      </c>
      <c r="O1625" s="545" t="str">
        <f>+_xlfn.CONCAT(B1625,"-",E1625)</f>
        <v>B2/07/02-A</v>
      </c>
    </row>
    <row r="1626" spans="1:18" ht="14.5">
      <c r="P1626" s="546"/>
      <c r="Q1626" s="546"/>
      <c r="R1626" s="546"/>
    </row>
    <row r="1627" spans="1:18" ht="14.5">
      <c r="A1627" s="551">
        <v>3</v>
      </c>
      <c r="B1627" s="555" t="s">
        <v>1605</v>
      </c>
      <c r="C1627" s="555" t="s">
        <v>36</v>
      </c>
      <c r="D1627" s="555" t="s">
        <v>36</v>
      </c>
      <c r="E1627" s="555" t="s">
        <v>36</v>
      </c>
      <c r="F1627" s="551" t="s">
        <v>229</v>
      </c>
      <c r="G1627" s="555" t="s">
        <v>36</v>
      </c>
      <c r="H1627" s="551"/>
      <c r="I1627" s="551"/>
      <c r="J1627" s="552">
        <v>23069.919999999998</v>
      </c>
      <c r="K1627" s="555"/>
      <c r="L1627" s="555"/>
      <c r="M1627" s="551"/>
      <c r="N1627" s="551"/>
      <c r="O1627" s="551"/>
      <c r="P1627" s="546"/>
      <c r="Q1627" s="546"/>
      <c r="R1627" s="546"/>
    </row>
    <row r="1628" spans="1:18" ht="43.5">
      <c r="A1628" s="551">
        <v>4</v>
      </c>
      <c r="B1628" s="555" t="s">
        <v>1605</v>
      </c>
      <c r="C1628" s="555" t="s">
        <v>36</v>
      </c>
      <c r="D1628" s="555" t="s">
        <v>36</v>
      </c>
      <c r="E1628" s="555" t="s">
        <v>36</v>
      </c>
      <c r="F1628" s="551" t="s">
        <v>226</v>
      </c>
      <c r="G1628" s="555" t="s">
        <v>36</v>
      </c>
      <c r="H1628" s="551"/>
      <c r="I1628" s="551"/>
      <c r="J1628" s="552">
        <v>23069.919999999998</v>
      </c>
      <c r="K1628" s="555"/>
      <c r="L1628" s="555"/>
      <c r="M1628" s="551"/>
      <c r="N1628" s="551"/>
      <c r="O1628" s="551"/>
    </row>
    <row r="1629" spans="1:18" ht="25">
      <c r="B1629" s="556" t="s">
        <v>1605</v>
      </c>
      <c r="C1629" s="556" t="s">
        <v>36</v>
      </c>
      <c r="D1629" s="556" t="s">
        <v>1854</v>
      </c>
      <c r="E1629" s="556" t="s">
        <v>6</v>
      </c>
      <c r="F1629" s="557" t="s">
        <v>227</v>
      </c>
      <c r="G1629" s="556" t="s">
        <v>220</v>
      </c>
      <c r="H1629" s="553">
        <v>368</v>
      </c>
      <c r="I1629" s="553">
        <v>62.69</v>
      </c>
      <c r="J1629" s="554">
        <v>23069.919999999998</v>
      </c>
      <c r="K1629" s="556" t="s">
        <v>27</v>
      </c>
      <c r="L1629" s="556" t="s">
        <v>1855</v>
      </c>
      <c r="M1629" s="557" t="s">
        <v>1856</v>
      </c>
      <c r="O1629" s="545" t="str">
        <f>+_xlfn.CONCAT(B1629,"-",E1629)</f>
        <v>B2/07/02-B</v>
      </c>
    </row>
    <row r="1630" spans="1:18" ht="14.5">
      <c r="P1630" s="546"/>
      <c r="Q1630" s="546"/>
      <c r="R1630" s="546"/>
    </row>
    <row r="1631" spans="1:18" ht="14.5">
      <c r="A1631" s="551">
        <v>3</v>
      </c>
      <c r="B1631" s="555" t="s">
        <v>1605</v>
      </c>
      <c r="C1631" s="555" t="s">
        <v>36</v>
      </c>
      <c r="D1631" s="555" t="s">
        <v>36</v>
      </c>
      <c r="E1631" s="555" t="s">
        <v>36</v>
      </c>
      <c r="F1631" s="551" t="s">
        <v>296</v>
      </c>
      <c r="G1631" s="555" t="s">
        <v>36</v>
      </c>
      <c r="H1631" s="551"/>
      <c r="I1631" s="551"/>
      <c r="J1631" s="552">
        <v>660021.12</v>
      </c>
      <c r="K1631" s="555"/>
      <c r="L1631" s="555"/>
      <c r="M1631" s="551"/>
      <c r="N1631" s="551"/>
      <c r="O1631" s="551"/>
      <c r="P1631" s="546"/>
      <c r="Q1631" s="546"/>
      <c r="R1631" s="546"/>
    </row>
    <row r="1632" spans="1:18" ht="58">
      <c r="A1632" s="551">
        <v>4</v>
      </c>
      <c r="B1632" s="555" t="s">
        <v>1605</v>
      </c>
      <c r="C1632" s="555" t="s">
        <v>36</v>
      </c>
      <c r="D1632" s="555" t="s">
        <v>36</v>
      </c>
      <c r="E1632" s="555" t="s">
        <v>36</v>
      </c>
      <c r="F1632" s="551" t="s">
        <v>297</v>
      </c>
      <c r="G1632" s="555" t="s">
        <v>36</v>
      </c>
      <c r="H1632" s="551"/>
      <c r="I1632" s="551"/>
      <c r="J1632" s="552">
        <v>660021.12</v>
      </c>
      <c r="K1632" s="555"/>
      <c r="L1632" s="555"/>
      <c r="M1632" s="551"/>
      <c r="N1632" s="551"/>
      <c r="O1632" s="551"/>
    </row>
    <row r="1633" spans="1:18">
      <c r="B1633" s="556" t="s">
        <v>1605</v>
      </c>
      <c r="C1633" s="556" t="s">
        <v>36</v>
      </c>
      <c r="D1633" s="556" t="s">
        <v>1857</v>
      </c>
      <c r="E1633" s="556" t="s">
        <v>7</v>
      </c>
      <c r="F1633" s="557" t="s">
        <v>298</v>
      </c>
      <c r="G1633" s="556" t="s">
        <v>220</v>
      </c>
      <c r="H1633" s="558">
        <v>3168</v>
      </c>
      <c r="I1633" s="553">
        <v>208.34</v>
      </c>
      <c r="J1633" s="554">
        <v>660021.12</v>
      </c>
      <c r="K1633" s="556" t="s">
        <v>27</v>
      </c>
      <c r="L1633" s="556" t="s">
        <v>1858</v>
      </c>
      <c r="M1633" s="557" t="s">
        <v>298</v>
      </c>
      <c r="O1633" s="545" t="str">
        <f>+_xlfn.CONCAT(B1633,"-",E1633)</f>
        <v>B2/07/02-C</v>
      </c>
    </row>
    <row r="1635" spans="1:18" ht="14.5">
      <c r="P1635" s="546"/>
      <c r="Q1635" s="546"/>
      <c r="R1635" s="546"/>
    </row>
    <row r="1636" spans="1:18" ht="29">
      <c r="A1636" s="551">
        <v>3</v>
      </c>
      <c r="B1636" s="555" t="s">
        <v>1606</v>
      </c>
      <c r="C1636" s="555" t="s">
        <v>36</v>
      </c>
      <c r="D1636" s="555" t="s">
        <v>36</v>
      </c>
      <c r="E1636" s="555" t="s">
        <v>36</v>
      </c>
      <c r="F1636" s="551" t="s">
        <v>299</v>
      </c>
      <c r="G1636" s="555" t="s">
        <v>36</v>
      </c>
      <c r="H1636" s="551"/>
      <c r="I1636" s="551"/>
      <c r="J1636" s="552">
        <v>13935546.25</v>
      </c>
      <c r="K1636" s="555"/>
      <c r="L1636" s="555"/>
      <c r="M1636" s="551"/>
      <c r="N1636" s="551"/>
      <c r="O1636" s="551"/>
      <c r="P1636" s="546"/>
      <c r="Q1636" s="546"/>
      <c r="R1636" s="546"/>
    </row>
    <row r="1637" spans="1:18" ht="101.5">
      <c r="A1637" s="551">
        <v>4</v>
      </c>
      <c r="B1637" s="555" t="s">
        <v>1606</v>
      </c>
      <c r="C1637" s="555" t="s">
        <v>36</v>
      </c>
      <c r="D1637" s="555" t="s">
        <v>36</v>
      </c>
      <c r="E1637" s="555" t="s">
        <v>36</v>
      </c>
      <c r="F1637" s="551" t="s">
        <v>300</v>
      </c>
      <c r="G1637" s="555" t="s">
        <v>36</v>
      </c>
      <c r="H1637" s="551"/>
      <c r="I1637" s="551"/>
      <c r="J1637" s="552">
        <v>13935546.25</v>
      </c>
      <c r="K1637" s="555"/>
      <c r="L1637" s="555"/>
      <c r="M1637" s="551"/>
      <c r="N1637" s="551"/>
      <c r="O1637" s="551"/>
    </row>
    <row r="1638" spans="1:18">
      <c r="B1638" s="556" t="s">
        <v>1606</v>
      </c>
      <c r="C1638" s="556" t="s">
        <v>36</v>
      </c>
      <c r="D1638" s="556" t="s">
        <v>1860</v>
      </c>
      <c r="E1638" s="556" t="s">
        <v>5</v>
      </c>
      <c r="F1638" s="557" t="s">
        <v>301</v>
      </c>
      <c r="G1638" s="556" t="s">
        <v>220</v>
      </c>
      <c r="H1638" s="558">
        <v>12332</v>
      </c>
      <c r="I1638" s="553">
        <v>840.25</v>
      </c>
      <c r="J1638" s="554">
        <v>10361963</v>
      </c>
      <c r="K1638" s="556" t="s">
        <v>27</v>
      </c>
      <c r="L1638" s="556" t="s">
        <v>1861</v>
      </c>
      <c r="M1638" s="557" t="s">
        <v>1862</v>
      </c>
      <c r="O1638" s="545" t="str">
        <f t="shared" ref="O1638:O1640" si="136">+_xlfn.CONCAT(B1638,"-",E1638)</f>
        <v>B2/07/03-A</v>
      </c>
    </row>
    <row r="1639" spans="1:18" ht="25">
      <c r="B1639" s="556" t="s">
        <v>1606</v>
      </c>
      <c r="C1639" s="556" t="s">
        <v>36</v>
      </c>
      <c r="D1639" s="556" t="s">
        <v>1860</v>
      </c>
      <c r="E1639" s="556" t="s">
        <v>6</v>
      </c>
      <c r="F1639" s="557" t="s">
        <v>302</v>
      </c>
      <c r="G1639" s="556" t="s">
        <v>220</v>
      </c>
      <c r="H1639" s="558">
        <v>3030</v>
      </c>
      <c r="I1639" s="553">
        <v>840.25</v>
      </c>
      <c r="J1639" s="554">
        <v>2545957.5</v>
      </c>
      <c r="K1639" s="556" t="s">
        <v>27</v>
      </c>
      <c r="L1639" s="556" t="s">
        <v>1863</v>
      </c>
      <c r="M1639" s="557" t="s">
        <v>1864</v>
      </c>
      <c r="O1639" s="545" t="str">
        <f t="shared" si="136"/>
        <v>B2/07/03-B</v>
      </c>
    </row>
    <row r="1640" spans="1:18" ht="25">
      <c r="B1640" s="556" t="s">
        <v>1606</v>
      </c>
      <c r="C1640" s="556" t="s">
        <v>36</v>
      </c>
      <c r="D1640" s="556" t="s">
        <v>1860</v>
      </c>
      <c r="E1640" s="556" t="s">
        <v>7</v>
      </c>
      <c r="F1640" s="557" t="s">
        <v>303</v>
      </c>
      <c r="G1640" s="556" t="s">
        <v>220</v>
      </c>
      <c r="H1640" s="558">
        <v>1223</v>
      </c>
      <c r="I1640" s="553">
        <v>840.25</v>
      </c>
      <c r="J1640" s="554">
        <v>1027625.75</v>
      </c>
      <c r="K1640" s="556" t="s">
        <v>27</v>
      </c>
      <c r="L1640" s="556" t="s">
        <v>1863</v>
      </c>
      <c r="M1640" s="557" t="s">
        <v>1864</v>
      </c>
      <c r="O1640" s="545" t="str">
        <f t="shared" si="136"/>
        <v>B2/07/03-C</v>
      </c>
    </row>
    <row r="1641" spans="1:18" ht="14.5">
      <c r="P1641" s="546"/>
      <c r="Q1641" s="546"/>
      <c r="R1641" s="546"/>
    </row>
    <row r="1642" spans="1:18" ht="14.5">
      <c r="A1642" s="551">
        <v>3</v>
      </c>
      <c r="B1642" s="555" t="s">
        <v>1606</v>
      </c>
      <c r="C1642" s="555" t="s">
        <v>36</v>
      </c>
      <c r="D1642" s="555" t="s">
        <v>36</v>
      </c>
      <c r="E1642" s="555" t="s">
        <v>36</v>
      </c>
      <c r="F1642" s="551" t="s">
        <v>304</v>
      </c>
      <c r="G1642" s="555" t="s">
        <v>36</v>
      </c>
      <c r="H1642" s="551"/>
      <c r="I1642" s="551"/>
      <c r="J1642" s="552">
        <v>2400197.75</v>
      </c>
      <c r="K1642" s="555"/>
      <c r="L1642" s="555"/>
      <c r="M1642" s="551"/>
      <c r="N1642" s="551"/>
      <c r="O1642" s="551"/>
      <c r="P1642" s="546"/>
      <c r="Q1642" s="546"/>
      <c r="R1642" s="546"/>
    </row>
    <row r="1643" spans="1:18" ht="116">
      <c r="A1643" s="551">
        <v>4</v>
      </c>
      <c r="B1643" s="555" t="s">
        <v>1606</v>
      </c>
      <c r="C1643" s="555" t="s">
        <v>36</v>
      </c>
      <c r="D1643" s="555" t="s">
        <v>36</v>
      </c>
      <c r="E1643" s="555" t="s">
        <v>36</v>
      </c>
      <c r="F1643" s="551" t="s">
        <v>305</v>
      </c>
      <c r="G1643" s="555" t="s">
        <v>36</v>
      </c>
      <c r="H1643" s="551"/>
      <c r="I1643" s="551"/>
      <c r="J1643" s="552">
        <v>2400197.75</v>
      </c>
      <c r="K1643" s="555"/>
      <c r="L1643" s="555"/>
      <c r="M1643" s="551"/>
      <c r="N1643" s="551"/>
      <c r="O1643" s="551"/>
    </row>
    <row r="1644" spans="1:18">
      <c r="B1644" s="556" t="s">
        <v>1606</v>
      </c>
      <c r="C1644" s="556" t="s">
        <v>36</v>
      </c>
      <c r="D1644" s="556" t="s">
        <v>1865</v>
      </c>
      <c r="E1644" s="556" t="s">
        <v>8</v>
      </c>
      <c r="F1644" s="557" t="s">
        <v>209</v>
      </c>
      <c r="G1644" s="556" t="s">
        <v>220</v>
      </c>
      <c r="H1644" s="558">
        <v>3415</v>
      </c>
      <c r="I1644" s="553">
        <v>573.25</v>
      </c>
      <c r="J1644" s="554">
        <v>1957648.75</v>
      </c>
      <c r="K1644" s="556" t="s">
        <v>27</v>
      </c>
      <c r="L1644" s="556" t="s">
        <v>1866</v>
      </c>
      <c r="M1644" s="557" t="s">
        <v>1867</v>
      </c>
      <c r="O1644" s="545" t="str">
        <f t="shared" ref="O1644:O1646" si="137">+_xlfn.CONCAT(B1644,"-",E1644)</f>
        <v>B2/07/03-D</v>
      </c>
    </row>
    <row r="1645" spans="1:18">
      <c r="B1645" s="556" t="s">
        <v>1606</v>
      </c>
      <c r="C1645" s="556" t="s">
        <v>36</v>
      </c>
      <c r="D1645" s="556" t="s">
        <v>1865</v>
      </c>
      <c r="E1645" s="556" t="s">
        <v>10</v>
      </c>
      <c r="F1645" s="557" t="s">
        <v>306</v>
      </c>
      <c r="G1645" s="556" t="s">
        <v>220</v>
      </c>
      <c r="H1645" s="553">
        <v>101</v>
      </c>
      <c r="I1645" s="553">
        <v>573.25</v>
      </c>
      <c r="J1645" s="554">
        <v>57898.25</v>
      </c>
      <c r="K1645" s="556" t="s">
        <v>27</v>
      </c>
      <c r="L1645" s="556" t="s">
        <v>1866</v>
      </c>
      <c r="M1645" s="557" t="s">
        <v>1867</v>
      </c>
      <c r="O1645" s="545" t="str">
        <f t="shared" si="137"/>
        <v>B2/07/03-E</v>
      </c>
    </row>
    <row r="1646" spans="1:18">
      <c r="B1646" s="556" t="s">
        <v>1606</v>
      </c>
      <c r="C1646" s="556" t="s">
        <v>36</v>
      </c>
      <c r="D1646" s="556" t="s">
        <v>1865</v>
      </c>
      <c r="E1646" s="556" t="s">
        <v>11</v>
      </c>
      <c r="F1646" s="557" t="s">
        <v>307</v>
      </c>
      <c r="G1646" s="556" t="s">
        <v>220</v>
      </c>
      <c r="H1646" s="553">
        <v>671</v>
      </c>
      <c r="I1646" s="553">
        <v>573.25</v>
      </c>
      <c r="J1646" s="554">
        <v>384650.75</v>
      </c>
      <c r="K1646" s="556" t="s">
        <v>27</v>
      </c>
      <c r="L1646" s="556" t="s">
        <v>1866</v>
      </c>
      <c r="M1646" s="557" t="s">
        <v>1867</v>
      </c>
      <c r="O1646" s="545" t="str">
        <f t="shared" si="137"/>
        <v>B2/07/03-F</v>
      </c>
    </row>
    <row r="1648" spans="1:18" ht="14.5">
      <c r="P1648" s="546"/>
      <c r="Q1648" s="546"/>
      <c r="R1648" s="546"/>
    </row>
    <row r="1649" spans="1:18" ht="29">
      <c r="A1649" s="551">
        <v>3</v>
      </c>
      <c r="B1649" s="555" t="s">
        <v>1607</v>
      </c>
      <c r="C1649" s="555" t="s">
        <v>36</v>
      </c>
      <c r="D1649" s="555" t="s">
        <v>36</v>
      </c>
      <c r="E1649" s="555" t="s">
        <v>36</v>
      </c>
      <c r="F1649" s="551" t="s">
        <v>308</v>
      </c>
      <c r="G1649" s="555" t="s">
        <v>36</v>
      </c>
      <c r="H1649" s="551"/>
      <c r="I1649" s="551"/>
      <c r="J1649" s="552">
        <v>282905</v>
      </c>
      <c r="K1649" s="555"/>
      <c r="L1649" s="555"/>
      <c r="M1649" s="551"/>
      <c r="N1649" s="551"/>
      <c r="O1649" s="551"/>
      <c r="P1649" s="546"/>
      <c r="Q1649" s="546"/>
      <c r="R1649" s="546"/>
    </row>
    <row r="1650" spans="1:18" ht="101.5">
      <c r="A1650" s="551">
        <v>4</v>
      </c>
      <c r="B1650" s="555" t="s">
        <v>1607</v>
      </c>
      <c r="C1650" s="555" t="s">
        <v>36</v>
      </c>
      <c r="D1650" s="555" t="s">
        <v>36</v>
      </c>
      <c r="E1650" s="555" t="s">
        <v>36</v>
      </c>
      <c r="F1650" s="551" t="s">
        <v>2821</v>
      </c>
      <c r="G1650" s="555" t="s">
        <v>36</v>
      </c>
      <c r="H1650" s="551"/>
      <c r="I1650" s="551"/>
      <c r="J1650" s="552">
        <v>282905</v>
      </c>
      <c r="K1650" s="555"/>
      <c r="L1650" s="555"/>
      <c r="M1650" s="551"/>
      <c r="N1650" s="551"/>
      <c r="O1650" s="551"/>
    </row>
    <row r="1651" spans="1:18">
      <c r="B1651" s="556" t="s">
        <v>1607</v>
      </c>
      <c r="C1651" s="556" t="s">
        <v>36</v>
      </c>
      <c r="D1651" s="556" t="s">
        <v>1865</v>
      </c>
      <c r="E1651" s="556" t="s">
        <v>5</v>
      </c>
      <c r="F1651" s="557" t="s">
        <v>310</v>
      </c>
      <c r="G1651" s="556" t="s">
        <v>220</v>
      </c>
      <c r="H1651" s="553">
        <v>413</v>
      </c>
      <c r="I1651" s="553">
        <v>685</v>
      </c>
      <c r="J1651" s="554">
        <v>282905</v>
      </c>
      <c r="K1651" s="556" t="s">
        <v>27</v>
      </c>
      <c r="L1651" s="556" t="s">
        <v>2822</v>
      </c>
      <c r="M1651" s="557" t="s">
        <v>2823</v>
      </c>
      <c r="O1651" s="545" t="str">
        <f>+_xlfn.CONCAT(B1651,"-",E1651)</f>
        <v>B2/07/04-A</v>
      </c>
    </row>
    <row r="1652" spans="1:18" ht="14.5">
      <c r="P1652" s="546"/>
      <c r="Q1652" s="546"/>
      <c r="R1652" s="546"/>
    </row>
    <row r="1653" spans="1:18" ht="29">
      <c r="A1653" s="551">
        <v>3</v>
      </c>
      <c r="B1653" s="555" t="s">
        <v>1607</v>
      </c>
      <c r="C1653" s="555" t="s">
        <v>36</v>
      </c>
      <c r="D1653" s="555" t="s">
        <v>36</v>
      </c>
      <c r="E1653" s="555" t="s">
        <v>36</v>
      </c>
      <c r="F1653" s="551" t="s">
        <v>311</v>
      </c>
      <c r="G1653" s="555" t="s">
        <v>36</v>
      </c>
      <c r="H1653" s="551"/>
      <c r="I1653" s="551"/>
      <c r="J1653" s="552">
        <v>987993.84</v>
      </c>
      <c r="K1653" s="555"/>
      <c r="L1653" s="555"/>
      <c r="M1653" s="551"/>
      <c r="N1653" s="551"/>
      <c r="O1653" s="551"/>
      <c r="P1653" s="546"/>
      <c r="Q1653" s="546"/>
      <c r="R1653" s="546"/>
    </row>
    <row r="1654" spans="1:18" ht="58">
      <c r="A1654" s="551">
        <v>4</v>
      </c>
      <c r="B1654" s="555" t="s">
        <v>1607</v>
      </c>
      <c r="C1654" s="555" t="s">
        <v>36</v>
      </c>
      <c r="D1654" s="555" t="s">
        <v>36</v>
      </c>
      <c r="E1654" s="555" t="s">
        <v>36</v>
      </c>
      <c r="F1654" s="551" t="s">
        <v>312</v>
      </c>
      <c r="G1654" s="555" t="s">
        <v>36</v>
      </c>
      <c r="H1654" s="551"/>
      <c r="I1654" s="551"/>
      <c r="J1654" s="552">
        <v>501486.96</v>
      </c>
      <c r="K1654" s="555"/>
      <c r="L1654" s="555"/>
      <c r="M1654" s="551"/>
      <c r="N1654" s="551"/>
      <c r="O1654" s="551"/>
    </row>
    <row r="1655" spans="1:18" ht="25">
      <c r="B1655" s="556" t="s">
        <v>1607</v>
      </c>
      <c r="C1655" s="556" t="s">
        <v>36</v>
      </c>
      <c r="D1655" s="556" t="s">
        <v>1868</v>
      </c>
      <c r="E1655" s="556" t="s">
        <v>6</v>
      </c>
      <c r="F1655" s="557" t="s">
        <v>313</v>
      </c>
      <c r="G1655" s="556" t="s">
        <v>220</v>
      </c>
      <c r="H1655" s="558">
        <v>3168</v>
      </c>
      <c r="I1655" s="553">
        <v>143.94</v>
      </c>
      <c r="J1655" s="554">
        <v>456001.92</v>
      </c>
      <c r="K1655" s="556" t="s">
        <v>27</v>
      </c>
      <c r="L1655" s="556" t="s">
        <v>1869</v>
      </c>
      <c r="M1655" s="557" t="s">
        <v>1870</v>
      </c>
      <c r="O1655" s="545" t="str">
        <f t="shared" ref="O1655:O1656" si="138">+_xlfn.CONCAT(B1655,"-",E1655)</f>
        <v>B2/07/04-B</v>
      </c>
    </row>
    <row r="1656" spans="1:18" ht="25">
      <c r="B1656" s="556" t="s">
        <v>1607</v>
      </c>
      <c r="C1656" s="556" t="s">
        <v>36</v>
      </c>
      <c r="D1656" s="556" t="s">
        <v>1868</v>
      </c>
      <c r="E1656" s="556" t="s">
        <v>7</v>
      </c>
      <c r="F1656" s="557" t="s">
        <v>211</v>
      </c>
      <c r="G1656" s="556" t="s">
        <v>220</v>
      </c>
      <c r="H1656" s="553">
        <v>316</v>
      </c>
      <c r="I1656" s="553">
        <v>143.94</v>
      </c>
      <c r="J1656" s="554">
        <v>45485.04</v>
      </c>
      <c r="K1656" s="556" t="s">
        <v>27</v>
      </c>
      <c r="L1656" s="556" t="s">
        <v>1869</v>
      </c>
      <c r="M1656" s="557" t="s">
        <v>1870</v>
      </c>
      <c r="O1656" s="545" t="str">
        <f t="shared" si="138"/>
        <v>B2/07/04-C</v>
      </c>
    </row>
    <row r="1657" spans="1:18" ht="14.5">
      <c r="P1657" s="546"/>
      <c r="Q1657" s="546"/>
      <c r="R1657" s="546"/>
    </row>
    <row r="1658" spans="1:18" ht="29">
      <c r="A1658" s="551">
        <v>4</v>
      </c>
      <c r="B1658" s="555" t="s">
        <v>1607</v>
      </c>
      <c r="C1658" s="555" t="s">
        <v>36</v>
      </c>
      <c r="D1658" s="555" t="s">
        <v>36</v>
      </c>
      <c r="E1658" s="555" t="s">
        <v>36</v>
      </c>
      <c r="F1658" s="551" t="s">
        <v>314</v>
      </c>
      <c r="G1658" s="555" t="s">
        <v>36</v>
      </c>
      <c r="H1658" s="551"/>
      <c r="I1658" s="551"/>
      <c r="J1658" s="552">
        <v>53349.120000000003</v>
      </c>
      <c r="K1658" s="555"/>
      <c r="L1658" s="555"/>
      <c r="M1658" s="551"/>
      <c r="N1658" s="551"/>
      <c r="O1658" s="551"/>
    </row>
    <row r="1659" spans="1:18">
      <c r="B1659" s="556" t="s">
        <v>1607</v>
      </c>
      <c r="C1659" s="556" t="s">
        <v>36</v>
      </c>
      <c r="D1659" s="556" t="s">
        <v>1872</v>
      </c>
      <c r="E1659" s="556" t="s">
        <v>8</v>
      </c>
      <c r="F1659" s="557" t="s">
        <v>313</v>
      </c>
      <c r="G1659" s="556" t="s">
        <v>220</v>
      </c>
      <c r="H1659" s="558">
        <v>3168</v>
      </c>
      <c r="I1659" s="553">
        <v>16.84</v>
      </c>
      <c r="J1659" s="554">
        <v>53349.120000000003</v>
      </c>
      <c r="K1659" s="556" t="s">
        <v>27</v>
      </c>
      <c r="L1659" s="556" t="s">
        <v>1873</v>
      </c>
      <c r="M1659" s="557" t="s">
        <v>1874</v>
      </c>
      <c r="O1659" s="545" t="str">
        <f>+_xlfn.CONCAT(B1659,"-",E1659)</f>
        <v>B2/07/04-D</v>
      </c>
    </row>
    <row r="1660" spans="1:18" ht="14.5">
      <c r="P1660" s="546"/>
      <c r="Q1660" s="546"/>
      <c r="R1660" s="546"/>
    </row>
    <row r="1661" spans="1:18" ht="43.5">
      <c r="A1661" s="551">
        <v>4</v>
      </c>
      <c r="B1661" s="555" t="s">
        <v>1607</v>
      </c>
      <c r="C1661" s="555" t="s">
        <v>36</v>
      </c>
      <c r="D1661" s="555" t="s">
        <v>36</v>
      </c>
      <c r="E1661" s="555" t="s">
        <v>36</v>
      </c>
      <c r="F1661" s="551" t="s">
        <v>315</v>
      </c>
      <c r="G1661" s="555" t="s">
        <v>36</v>
      </c>
      <c r="H1661" s="551"/>
      <c r="I1661" s="551"/>
      <c r="J1661" s="552">
        <v>6100.65</v>
      </c>
      <c r="K1661" s="555"/>
      <c r="L1661" s="555"/>
      <c r="M1661" s="551"/>
      <c r="N1661" s="551"/>
      <c r="O1661" s="551"/>
    </row>
    <row r="1662" spans="1:18">
      <c r="B1662" s="556" t="s">
        <v>1607</v>
      </c>
      <c r="C1662" s="556" t="s">
        <v>36</v>
      </c>
      <c r="D1662" s="556" t="s">
        <v>1875</v>
      </c>
      <c r="E1662" s="556" t="s">
        <v>10</v>
      </c>
      <c r="F1662" s="557" t="s">
        <v>313</v>
      </c>
      <c r="G1662" s="556" t="s">
        <v>220</v>
      </c>
      <c r="H1662" s="553">
        <v>45</v>
      </c>
      <c r="I1662" s="553">
        <v>135.57</v>
      </c>
      <c r="J1662" s="554">
        <v>6100.65</v>
      </c>
      <c r="K1662" s="556" t="s">
        <v>27</v>
      </c>
      <c r="L1662" s="556" t="s">
        <v>1876</v>
      </c>
      <c r="M1662" s="557" t="s">
        <v>317</v>
      </c>
      <c r="O1662" s="545" t="str">
        <f>+_xlfn.CONCAT(B1662,"-",E1662)</f>
        <v>B2/07/04-E</v>
      </c>
    </row>
    <row r="1664" spans="1:18" ht="14.5">
      <c r="P1664" s="546"/>
      <c r="Q1664" s="546"/>
      <c r="R1664" s="546"/>
    </row>
    <row r="1665" spans="1:18" ht="58">
      <c r="A1665" s="551">
        <v>4</v>
      </c>
      <c r="B1665" s="555" t="s">
        <v>1608</v>
      </c>
      <c r="C1665" s="555" t="s">
        <v>36</v>
      </c>
      <c r="D1665" s="555" t="s">
        <v>36</v>
      </c>
      <c r="E1665" s="555" t="s">
        <v>36</v>
      </c>
      <c r="F1665" s="551" t="s">
        <v>316</v>
      </c>
      <c r="G1665" s="555" t="s">
        <v>36</v>
      </c>
      <c r="H1665" s="551"/>
      <c r="I1665" s="551"/>
      <c r="J1665" s="552">
        <v>423385.11</v>
      </c>
      <c r="K1665" s="555"/>
      <c r="L1665" s="555"/>
      <c r="M1665" s="551"/>
      <c r="N1665" s="551"/>
      <c r="O1665" s="551"/>
    </row>
    <row r="1666" spans="1:18">
      <c r="B1666" s="556" t="s">
        <v>1608</v>
      </c>
      <c r="C1666" s="556" t="s">
        <v>36</v>
      </c>
      <c r="D1666" s="556" t="s">
        <v>1875</v>
      </c>
      <c r="E1666" s="556" t="s">
        <v>5</v>
      </c>
      <c r="F1666" s="557" t="s">
        <v>317</v>
      </c>
      <c r="G1666" s="556" t="s">
        <v>220</v>
      </c>
      <c r="H1666" s="558">
        <v>3123</v>
      </c>
      <c r="I1666" s="553">
        <v>135.57</v>
      </c>
      <c r="J1666" s="554">
        <v>423385.11</v>
      </c>
      <c r="K1666" s="556" t="s">
        <v>27</v>
      </c>
      <c r="L1666" s="556" t="s">
        <v>1876</v>
      </c>
      <c r="M1666" s="557" t="s">
        <v>317</v>
      </c>
      <c r="O1666" s="545" t="str">
        <f>+_xlfn.CONCAT(B1666,"-",E1666)</f>
        <v>B2/07/05-A</v>
      </c>
    </row>
    <row r="1667" spans="1:18" ht="14.5">
      <c r="P1667" s="546"/>
      <c r="Q1667" s="546"/>
      <c r="R1667" s="546"/>
    </row>
    <row r="1668" spans="1:18" ht="29">
      <c r="A1668" s="551">
        <v>4</v>
      </c>
      <c r="B1668" s="555" t="s">
        <v>1608</v>
      </c>
      <c r="C1668" s="555" t="s">
        <v>36</v>
      </c>
      <c r="D1668" s="555" t="s">
        <v>36</v>
      </c>
      <c r="E1668" s="555" t="s">
        <v>36</v>
      </c>
      <c r="F1668" s="551" t="s">
        <v>318</v>
      </c>
      <c r="G1668" s="555" t="s">
        <v>36</v>
      </c>
      <c r="H1668" s="551"/>
      <c r="I1668" s="551"/>
      <c r="J1668" s="552">
        <v>3672</v>
      </c>
      <c r="K1668" s="555"/>
      <c r="L1668" s="555"/>
      <c r="M1668" s="551"/>
      <c r="N1668" s="551"/>
      <c r="O1668" s="551"/>
    </row>
    <row r="1669" spans="1:18">
      <c r="B1669" s="556" t="s">
        <v>1608</v>
      </c>
      <c r="C1669" s="556" t="s">
        <v>36</v>
      </c>
      <c r="D1669" s="556" t="s">
        <v>1877</v>
      </c>
      <c r="E1669" s="556" t="s">
        <v>6</v>
      </c>
      <c r="F1669" s="557" t="s">
        <v>313</v>
      </c>
      <c r="G1669" s="556" t="s">
        <v>220</v>
      </c>
      <c r="H1669" s="553">
        <v>68</v>
      </c>
      <c r="I1669" s="553">
        <v>54</v>
      </c>
      <c r="J1669" s="554">
        <v>3672</v>
      </c>
      <c r="K1669" s="556" t="s">
        <v>27</v>
      </c>
      <c r="L1669" s="556" t="s">
        <v>1878</v>
      </c>
      <c r="M1669" s="557" t="s">
        <v>1879</v>
      </c>
      <c r="O1669" s="545" t="str">
        <f>+_xlfn.CONCAT(B1669,"-",E1669)</f>
        <v>B2/07/05-B</v>
      </c>
    </row>
    <row r="1670" spans="1:18" ht="14.5">
      <c r="P1670" s="546"/>
      <c r="Q1670" s="546"/>
      <c r="R1670" s="546"/>
    </row>
    <row r="1671" spans="1:18" ht="14.5">
      <c r="A1671" s="551">
        <v>3</v>
      </c>
      <c r="B1671" s="555" t="s">
        <v>1608</v>
      </c>
      <c r="C1671" s="555" t="s">
        <v>36</v>
      </c>
      <c r="D1671" s="555" t="s">
        <v>36</v>
      </c>
      <c r="E1671" s="555" t="s">
        <v>36</v>
      </c>
      <c r="F1671" s="551" t="s">
        <v>319</v>
      </c>
      <c r="G1671" s="555" t="s">
        <v>36</v>
      </c>
      <c r="H1671" s="551"/>
      <c r="I1671" s="551"/>
      <c r="J1671" s="552">
        <v>24695</v>
      </c>
      <c r="K1671" s="555"/>
      <c r="L1671" s="555"/>
      <c r="M1671" s="551"/>
      <c r="N1671" s="551"/>
      <c r="O1671" s="551"/>
      <c r="P1671" s="546"/>
      <c r="Q1671" s="546"/>
      <c r="R1671" s="546"/>
    </row>
    <row r="1672" spans="1:18" ht="29">
      <c r="A1672" s="551">
        <v>4</v>
      </c>
      <c r="B1672" s="555" t="s">
        <v>1608</v>
      </c>
      <c r="C1672" s="555" t="s">
        <v>36</v>
      </c>
      <c r="D1672" s="555" t="s">
        <v>36</v>
      </c>
      <c r="E1672" s="555" t="s">
        <v>36</v>
      </c>
      <c r="F1672" s="551" t="s">
        <v>320</v>
      </c>
      <c r="G1672" s="555" t="s">
        <v>36</v>
      </c>
      <c r="H1672" s="551"/>
      <c r="I1672" s="551"/>
      <c r="J1672" s="552">
        <v>19305</v>
      </c>
      <c r="K1672" s="555"/>
      <c r="L1672" s="555"/>
      <c r="M1672" s="551"/>
      <c r="N1672" s="551"/>
      <c r="O1672" s="551"/>
    </row>
    <row r="1673" spans="1:18" ht="25">
      <c r="B1673" s="556" t="s">
        <v>1608</v>
      </c>
      <c r="C1673" s="556" t="s">
        <v>36</v>
      </c>
      <c r="D1673" s="556" t="s">
        <v>36</v>
      </c>
      <c r="E1673" s="556" t="s">
        <v>7</v>
      </c>
      <c r="F1673" s="557" t="s">
        <v>321</v>
      </c>
      <c r="G1673" s="556" t="s">
        <v>179</v>
      </c>
      <c r="H1673" s="553">
        <v>702</v>
      </c>
      <c r="I1673" s="553">
        <v>27.5</v>
      </c>
      <c r="J1673" s="554">
        <v>19305</v>
      </c>
      <c r="K1673" s="556" t="s">
        <v>27</v>
      </c>
      <c r="L1673" s="556" t="s">
        <v>1881</v>
      </c>
      <c r="M1673" s="557" t="s">
        <v>321</v>
      </c>
      <c r="O1673" s="545" t="str">
        <f>+_xlfn.CONCAT(B1673,"-",E1673)</f>
        <v>B2/07/05-C</v>
      </c>
    </row>
    <row r="1674" spans="1:18" ht="14.5">
      <c r="P1674" s="546"/>
      <c r="Q1674" s="546"/>
      <c r="R1674" s="546"/>
    </row>
    <row r="1675" spans="1:18" ht="29">
      <c r="A1675" s="551">
        <v>4</v>
      </c>
      <c r="B1675" s="555" t="s">
        <v>1608</v>
      </c>
      <c r="C1675" s="555" t="s">
        <v>36</v>
      </c>
      <c r="D1675" s="555" t="s">
        <v>36</v>
      </c>
      <c r="E1675" s="555" t="s">
        <v>36</v>
      </c>
      <c r="F1675" s="551" t="s">
        <v>322</v>
      </c>
      <c r="G1675" s="555" t="s">
        <v>36</v>
      </c>
      <c r="H1675" s="551"/>
      <c r="I1675" s="551"/>
      <c r="J1675" s="552">
        <v>5390</v>
      </c>
      <c r="K1675" s="555"/>
      <c r="L1675" s="555"/>
      <c r="M1675" s="551"/>
      <c r="N1675" s="551"/>
      <c r="O1675" s="551"/>
    </row>
    <row r="1676" spans="1:18" ht="25">
      <c r="B1676" s="556" t="s">
        <v>1608</v>
      </c>
      <c r="C1676" s="556" t="s">
        <v>36</v>
      </c>
      <c r="D1676" s="556" t="s">
        <v>36</v>
      </c>
      <c r="E1676" s="556" t="s">
        <v>8</v>
      </c>
      <c r="F1676" s="557" t="s">
        <v>323</v>
      </c>
      <c r="G1676" s="556" t="s">
        <v>179</v>
      </c>
      <c r="H1676" s="553">
        <v>196</v>
      </c>
      <c r="I1676" s="553">
        <v>27.5</v>
      </c>
      <c r="J1676" s="554">
        <v>5390</v>
      </c>
      <c r="K1676" s="556" t="s">
        <v>27</v>
      </c>
      <c r="L1676" s="556" t="s">
        <v>1881</v>
      </c>
      <c r="M1676" s="557" t="s">
        <v>321</v>
      </c>
      <c r="O1676" s="545" t="str">
        <f>+_xlfn.CONCAT(B1676,"-",E1676)</f>
        <v>B2/07/05-D</v>
      </c>
    </row>
    <row r="1677" spans="1:18" ht="14.5">
      <c r="P1677" s="546"/>
      <c r="Q1677" s="546"/>
      <c r="R1677" s="546"/>
    </row>
    <row r="1678" spans="1:18" ht="14.5">
      <c r="A1678" s="551" t="s">
        <v>1774</v>
      </c>
      <c r="B1678" s="555" t="s">
        <v>1608</v>
      </c>
      <c r="C1678" s="555" t="s">
        <v>36</v>
      </c>
      <c r="D1678" s="555" t="s">
        <v>36</v>
      </c>
      <c r="E1678" s="555" t="s">
        <v>36</v>
      </c>
      <c r="F1678" s="551" t="s">
        <v>13</v>
      </c>
      <c r="G1678" s="555"/>
      <c r="H1678" s="551"/>
      <c r="I1678" s="551"/>
      <c r="J1678" s="551"/>
      <c r="K1678" s="555"/>
      <c r="L1678" s="555"/>
      <c r="M1678" s="551"/>
      <c r="N1678" s="551"/>
      <c r="O1678" s="551"/>
      <c r="P1678" s="546"/>
      <c r="Q1678" s="546"/>
      <c r="R1678" s="546"/>
    </row>
    <row r="1679" spans="1:18" ht="14.5">
      <c r="A1679" s="551" t="s">
        <v>1774</v>
      </c>
      <c r="B1679" s="555" t="s">
        <v>1608</v>
      </c>
      <c r="C1679" s="555" t="s">
        <v>36</v>
      </c>
      <c r="D1679" s="555" t="s">
        <v>36</v>
      </c>
      <c r="E1679" s="555" t="s">
        <v>36</v>
      </c>
      <c r="F1679" s="551" t="s">
        <v>9</v>
      </c>
      <c r="G1679" s="555"/>
      <c r="H1679" s="551"/>
      <c r="I1679" s="551"/>
      <c r="J1679" s="551"/>
      <c r="K1679" s="555"/>
      <c r="L1679" s="555"/>
      <c r="M1679" s="551"/>
      <c r="N1679" s="551"/>
      <c r="O1679" s="551"/>
    </row>
    <row r="1681" spans="1:18" ht="14.5">
      <c r="P1681" s="546"/>
      <c r="Q1681" s="546"/>
      <c r="R1681" s="546"/>
    </row>
    <row r="1682" spans="1:18" ht="14.5">
      <c r="A1682" s="551">
        <v>2</v>
      </c>
      <c r="B1682" s="555" t="s">
        <v>1609</v>
      </c>
      <c r="C1682" s="555" t="s">
        <v>36</v>
      </c>
      <c r="D1682" s="555" t="s">
        <v>36</v>
      </c>
      <c r="E1682" s="555" t="s">
        <v>36</v>
      </c>
      <c r="F1682" s="551" t="s">
        <v>16</v>
      </c>
      <c r="G1682" s="555" t="s">
        <v>36</v>
      </c>
      <c r="H1682" s="551"/>
      <c r="I1682" s="551"/>
      <c r="J1682" s="552">
        <v>6768153.29</v>
      </c>
      <c r="K1682" s="555"/>
      <c r="L1682" s="555"/>
      <c r="M1682" s="551"/>
      <c r="N1682" s="551"/>
      <c r="O1682" s="551"/>
      <c r="P1682" s="546"/>
      <c r="Q1682" s="546"/>
      <c r="R1682" s="546"/>
    </row>
    <row r="1683" spans="1:18" ht="14.5">
      <c r="A1683" s="551">
        <v>3</v>
      </c>
      <c r="B1683" s="555" t="s">
        <v>1609</v>
      </c>
      <c r="C1683" s="555" t="s">
        <v>36</v>
      </c>
      <c r="D1683" s="555" t="s">
        <v>36</v>
      </c>
      <c r="E1683" s="555" t="s">
        <v>36</v>
      </c>
      <c r="F1683" s="551" t="s">
        <v>324</v>
      </c>
      <c r="G1683" s="555" t="s">
        <v>36</v>
      </c>
      <c r="H1683" s="551"/>
      <c r="I1683" s="551"/>
      <c r="J1683" s="552">
        <v>4314389.1399999997</v>
      </c>
      <c r="K1683" s="555"/>
      <c r="L1683" s="555"/>
      <c r="M1683" s="551"/>
      <c r="N1683" s="551"/>
      <c r="O1683" s="551"/>
      <c r="P1683" s="546"/>
      <c r="Q1683" s="546"/>
      <c r="R1683" s="546"/>
    </row>
    <row r="1684" spans="1:18" ht="116">
      <c r="A1684" s="551">
        <v>4</v>
      </c>
      <c r="B1684" s="555" t="s">
        <v>1609</v>
      </c>
      <c r="C1684" s="555" t="s">
        <v>36</v>
      </c>
      <c r="D1684" s="555" t="s">
        <v>36</v>
      </c>
      <c r="E1684" s="555" t="s">
        <v>36</v>
      </c>
      <c r="F1684" s="551" t="s">
        <v>325</v>
      </c>
      <c r="G1684" s="555" t="s">
        <v>36</v>
      </c>
      <c r="H1684" s="551"/>
      <c r="I1684" s="551"/>
      <c r="J1684" s="552">
        <v>3781461.84</v>
      </c>
      <c r="K1684" s="555"/>
      <c r="L1684" s="555"/>
      <c r="M1684" s="551"/>
      <c r="N1684" s="551"/>
      <c r="O1684" s="551"/>
    </row>
    <row r="1685" spans="1:18">
      <c r="B1685" s="556" t="s">
        <v>1609</v>
      </c>
      <c r="C1685" s="556" t="s">
        <v>36</v>
      </c>
      <c r="D1685" s="556" t="s">
        <v>1883</v>
      </c>
      <c r="E1685" s="556" t="s">
        <v>5</v>
      </c>
      <c r="F1685" s="557" t="s">
        <v>326</v>
      </c>
      <c r="G1685" s="556" t="s">
        <v>289</v>
      </c>
      <c r="H1685" s="553">
        <v>36</v>
      </c>
      <c r="I1685" s="554">
        <v>3012</v>
      </c>
      <c r="J1685" s="554">
        <v>108432</v>
      </c>
      <c r="K1685" s="556" t="s">
        <v>28</v>
      </c>
      <c r="L1685" s="556" t="s">
        <v>2824</v>
      </c>
      <c r="M1685" s="557" t="s">
        <v>326</v>
      </c>
      <c r="O1685" s="545" t="str">
        <f t="shared" ref="O1685:O1698" si="139">+_xlfn.CONCAT(B1685,"-",E1685)</f>
        <v>B2/08/01-A</v>
      </c>
    </row>
    <row r="1686" spans="1:18">
      <c r="B1686" s="556" t="s">
        <v>1609</v>
      </c>
      <c r="C1686" s="556" t="s">
        <v>36</v>
      </c>
      <c r="D1686" s="556" t="s">
        <v>1883</v>
      </c>
      <c r="E1686" s="556" t="s">
        <v>6</v>
      </c>
      <c r="F1686" s="557" t="s">
        <v>327</v>
      </c>
      <c r="G1686" s="556" t="s">
        <v>289</v>
      </c>
      <c r="H1686" s="553">
        <v>4</v>
      </c>
      <c r="I1686" s="554">
        <v>4417.6000000000004</v>
      </c>
      <c r="J1686" s="554">
        <v>17670.400000000001</v>
      </c>
      <c r="K1686" s="556" t="s">
        <v>28</v>
      </c>
      <c r="L1686" s="556" t="s">
        <v>2825</v>
      </c>
      <c r="M1686" s="557" t="s">
        <v>327</v>
      </c>
      <c r="O1686" s="545" t="str">
        <f t="shared" si="139"/>
        <v>B2/08/01-B</v>
      </c>
    </row>
    <row r="1687" spans="1:18">
      <c r="B1687" s="556" t="s">
        <v>1609</v>
      </c>
      <c r="C1687" s="556" t="s">
        <v>36</v>
      </c>
      <c r="D1687" s="556" t="s">
        <v>1883</v>
      </c>
      <c r="E1687" s="556" t="s">
        <v>7</v>
      </c>
      <c r="F1687" s="557" t="s">
        <v>328</v>
      </c>
      <c r="G1687" s="556" t="s">
        <v>289</v>
      </c>
      <c r="H1687" s="553">
        <v>6</v>
      </c>
      <c r="I1687" s="554">
        <v>4969.8</v>
      </c>
      <c r="J1687" s="554">
        <v>29818.799999999999</v>
      </c>
      <c r="K1687" s="556" t="s">
        <v>28</v>
      </c>
      <c r="L1687" s="556" t="s">
        <v>2826</v>
      </c>
      <c r="M1687" s="557" t="s">
        <v>328</v>
      </c>
      <c r="O1687" s="545" t="str">
        <f t="shared" si="139"/>
        <v>B2/08/01-C</v>
      </c>
    </row>
    <row r="1688" spans="1:18">
      <c r="B1688" s="556" t="s">
        <v>1609</v>
      </c>
      <c r="C1688" s="556" t="s">
        <v>36</v>
      </c>
      <c r="D1688" s="556" t="s">
        <v>1883</v>
      </c>
      <c r="E1688" s="556" t="s">
        <v>8</v>
      </c>
      <c r="F1688" s="557" t="s">
        <v>329</v>
      </c>
      <c r="G1688" s="556" t="s">
        <v>289</v>
      </c>
      <c r="H1688" s="553">
        <v>12</v>
      </c>
      <c r="I1688" s="554">
        <v>5052.63</v>
      </c>
      <c r="J1688" s="554">
        <v>60631.56</v>
      </c>
      <c r="K1688" s="556" t="s">
        <v>28</v>
      </c>
      <c r="L1688" s="556" t="s">
        <v>2827</v>
      </c>
      <c r="M1688" s="557" t="s">
        <v>329</v>
      </c>
      <c r="O1688" s="545" t="str">
        <f t="shared" si="139"/>
        <v>B2/08/01-D</v>
      </c>
    </row>
    <row r="1689" spans="1:18">
      <c r="B1689" s="556" t="s">
        <v>1609</v>
      </c>
      <c r="C1689" s="556" t="s">
        <v>36</v>
      </c>
      <c r="D1689" s="556" t="s">
        <v>1883</v>
      </c>
      <c r="E1689" s="556" t="s">
        <v>10</v>
      </c>
      <c r="F1689" s="557" t="s">
        <v>330</v>
      </c>
      <c r="G1689" s="556" t="s">
        <v>289</v>
      </c>
      <c r="H1689" s="553">
        <v>15</v>
      </c>
      <c r="I1689" s="554">
        <v>5311.16</v>
      </c>
      <c r="J1689" s="554">
        <v>79667.399999999994</v>
      </c>
      <c r="K1689" s="556" t="s">
        <v>28</v>
      </c>
      <c r="L1689" s="556" t="s">
        <v>2828</v>
      </c>
      <c r="M1689" s="557" t="s">
        <v>330</v>
      </c>
      <c r="O1689" s="545" t="str">
        <f t="shared" si="139"/>
        <v>B2/08/01-E</v>
      </c>
    </row>
    <row r="1690" spans="1:18">
      <c r="B1690" s="556" t="s">
        <v>1609</v>
      </c>
      <c r="C1690" s="556" t="s">
        <v>36</v>
      </c>
      <c r="D1690" s="556" t="s">
        <v>1883</v>
      </c>
      <c r="E1690" s="556" t="s">
        <v>11</v>
      </c>
      <c r="F1690" s="557" t="s">
        <v>331</v>
      </c>
      <c r="G1690" s="556" t="s">
        <v>289</v>
      </c>
      <c r="H1690" s="553">
        <v>7</v>
      </c>
      <c r="I1690" s="554">
        <v>5522</v>
      </c>
      <c r="J1690" s="554">
        <v>38654</v>
      </c>
      <c r="K1690" s="556" t="s">
        <v>28</v>
      </c>
      <c r="L1690" s="556" t="s">
        <v>2829</v>
      </c>
      <c r="M1690" s="557" t="s">
        <v>331</v>
      </c>
      <c r="O1690" s="545" t="str">
        <f t="shared" si="139"/>
        <v>B2/08/01-F</v>
      </c>
    </row>
    <row r="1691" spans="1:18">
      <c r="B1691" s="556" t="s">
        <v>1609</v>
      </c>
      <c r="C1691" s="556" t="s">
        <v>36</v>
      </c>
      <c r="D1691" s="556" t="s">
        <v>1883</v>
      </c>
      <c r="E1691" s="556" t="s">
        <v>27</v>
      </c>
      <c r="F1691" s="557" t="s">
        <v>332</v>
      </c>
      <c r="G1691" s="556" t="s">
        <v>289</v>
      </c>
      <c r="H1691" s="553">
        <v>24</v>
      </c>
      <c r="I1691" s="554">
        <v>5604.83</v>
      </c>
      <c r="J1691" s="554">
        <v>134515.92000000001</v>
      </c>
      <c r="K1691" s="556" t="s">
        <v>28</v>
      </c>
      <c r="L1691" s="556" t="s">
        <v>2830</v>
      </c>
      <c r="M1691" s="557" t="s">
        <v>332</v>
      </c>
      <c r="O1691" s="545" t="str">
        <f t="shared" si="139"/>
        <v>B2/08/01-G</v>
      </c>
    </row>
    <row r="1692" spans="1:18">
      <c r="B1692" s="556" t="s">
        <v>1609</v>
      </c>
      <c r="C1692" s="556" t="s">
        <v>36</v>
      </c>
      <c r="D1692" s="556" t="s">
        <v>1883</v>
      </c>
      <c r="E1692" s="556" t="s">
        <v>28</v>
      </c>
      <c r="F1692" s="557" t="s">
        <v>333</v>
      </c>
      <c r="G1692" s="556" t="s">
        <v>289</v>
      </c>
      <c r="H1692" s="553">
        <v>20</v>
      </c>
      <c r="I1692" s="554">
        <v>6101.81</v>
      </c>
      <c r="J1692" s="554">
        <v>122036.2</v>
      </c>
      <c r="K1692" s="556" t="s">
        <v>28</v>
      </c>
      <c r="L1692" s="556" t="s">
        <v>2831</v>
      </c>
      <c r="M1692" s="557" t="s">
        <v>333</v>
      </c>
      <c r="O1692" s="545" t="str">
        <f t="shared" si="139"/>
        <v>B2/08/01-H</v>
      </c>
    </row>
    <row r="1693" spans="1:18">
      <c r="B1693" s="556" t="s">
        <v>1609</v>
      </c>
      <c r="C1693" s="556" t="s">
        <v>36</v>
      </c>
      <c r="D1693" s="556" t="s">
        <v>1883</v>
      </c>
      <c r="E1693" s="556" t="s">
        <v>33</v>
      </c>
      <c r="F1693" s="557" t="s">
        <v>334</v>
      </c>
      <c r="G1693" s="556" t="s">
        <v>289</v>
      </c>
      <c r="H1693" s="553">
        <v>12</v>
      </c>
      <c r="I1693" s="554">
        <v>6157.03</v>
      </c>
      <c r="J1693" s="554">
        <v>73884.36</v>
      </c>
      <c r="K1693" s="556" t="s">
        <v>28</v>
      </c>
      <c r="L1693" s="556" t="s">
        <v>2832</v>
      </c>
      <c r="M1693" s="557" t="s">
        <v>334</v>
      </c>
      <c r="O1693" s="545" t="str">
        <f t="shared" si="139"/>
        <v>B2/08/01-J</v>
      </c>
    </row>
    <row r="1694" spans="1:18">
      <c r="B1694" s="556" t="s">
        <v>1609</v>
      </c>
      <c r="C1694" s="556" t="s">
        <v>36</v>
      </c>
      <c r="D1694" s="556" t="s">
        <v>1883</v>
      </c>
      <c r="E1694" s="556" t="s">
        <v>34</v>
      </c>
      <c r="F1694" s="557" t="s">
        <v>335</v>
      </c>
      <c r="G1694" s="556" t="s">
        <v>289</v>
      </c>
      <c r="H1694" s="553">
        <v>10</v>
      </c>
      <c r="I1694" s="554">
        <v>6184.64</v>
      </c>
      <c r="J1694" s="554">
        <v>61846.400000000001</v>
      </c>
      <c r="K1694" s="556" t="s">
        <v>28</v>
      </c>
      <c r="L1694" s="556" t="s">
        <v>2833</v>
      </c>
      <c r="M1694" s="557" t="s">
        <v>335</v>
      </c>
      <c r="O1694" s="545" t="str">
        <f t="shared" si="139"/>
        <v>B2/08/01-K</v>
      </c>
    </row>
    <row r="1695" spans="1:18">
      <c r="B1695" s="556" t="s">
        <v>1609</v>
      </c>
      <c r="C1695" s="556" t="s">
        <v>36</v>
      </c>
      <c r="D1695" s="556" t="s">
        <v>1883</v>
      </c>
      <c r="E1695" s="556" t="s">
        <v>39</v>
      </c>
      <c r="F1695" s="557" t="s">
        <v>336</v>
      </c>
      <c r="G1695" s="556" t="s">
        <v>289</v>
      </c>
      <c r="H1695" s="553">
        <v>12</v>
      </c>
      <c r="I1695" s="554">
        <v>6157.03</v>
      </c>
      <c r="J1695" s="554">
        <v>73884.36</v>
      </c>
      <c r="K1695" s="556" t="s">
        <v>28</v>
      </c>
      <c r="L1695" s="556" t="s">
        <v>2834</v>
      </c>
      <c r="M1695" s="557" t="s">
        <v>336</v>
      </c>
      <c r="O1695" s="545" t="str">
        <f t="shared" si="139"/>
        <v>B2/08/01-L</v>
      </c>
    </row>
    <row r="1696" spans="1:18">
      <c r="B1696" s="556" t="s">
        <v>1609</v>
      </c>
      <c r="C1696" s="556" t="s">
        <v>36</v>
      </c>
      <c r="D1696" s="556" t="s">
        <v>1883</v>
      </c>
      <c r="E1696" s="556" t="s">
        <v>38</v>
      </c>
      <c r="F1696" s="557" t="s">
        <v>337</v>
      </c>
      <c r="G1696" s="556" t="s">
        <v>289</v>
      </c>
      <c r="H1696" s="553">
        <v>7</v>
      </c>
      <c r="I1696" s="554">
        <v>6626.4</v>
      </c>
      <c r="J1696" s="554">
        <v>46384.800000000003</v>
      </c>
      <c r="K1696" s="556" t="s">
        <v>28</v>
      </c>
      <c r="L1696" s="556" t="s">
        <v>2835</v>
      </c>
      <c r="M1696" s="557" t="s">
        <v>337</v>
      </c>
      <c r="O1696" s="545" t="str">
        <f t="shared" si="139"/>
        <v>B2/08/01-M</v>
      </c>
    </row>
    <row r="1697" spans="1:18">
      <c r="B1697" s="556" t="s">
        <v>1609</v>
      </c>
      <c r="C1697" s="556" t="s">
        <v>36</v>
      </c>
      <c r="D1697" s="556" t="s">
        <v>1883</v>
      </c>
      <c r="E1697" s="556" t="s">
        <v>204</v>
      </c>
      <c r="F1697" s="557" t="s">
        <v>338</v>
      </c>
      <c r="G1697" s="556" t="s">
        <v>289</v>
      </c>
      <c r="H1697" s="553">
        <v>12</v>
      </c>
      <c r="I1697" s="554">
        <v>6275</v>
      </c>
      <c r="J1697" s="554">
        <v>75300</v>
      </c>
      <c r="K1697" s="556" t="s">
        <v>28</v>
      </c>
      <c r="L1697" s="556" t="s">
        <v>2836</v>
      </c>
      <c r="M1697" s="557" t="s">
        <v>338</v>
      </c>
      <c r="O1697" s="545" t="str">
        <f t="shared" si="139"/>
        <v>B2/08/01-N</v>
      </c>
    </row>
    <row r="1698" spans="1:18">
      <c r="B1698" s="556" t="s">
        <v>1609</v>
      </c>
      <c r="C1698" s="556" t="s">
        <v>36</v>
      </c>
      <c r="D1698" s="556" t="s">
        <v>1883</v>
      </c>
      <c r="E1698" s="556" t="s">
        <v>507</v>
      </c>
      <c r="F1698" s="557" t="s">
        <v>339</v>
      </c>
      <c r="G1698" s="556" t="s">
        <v>289</v>
      </c>
      <c r="H1698" s="553">
        <v>1</v>
      </c>
      <c r="I1698" s="554">
        <v>7730.8</v>
      </c>
      <c r="J1698" s="554">
        <v>7730.8</v>
      </c>
      <c r="K1698" s="556" t="s">
        <v>28</v>
      </c>
      <c r="L1698" s="556" t="s">
        <v>2837</v>
      </c>
      <c r="M1698" s="557" t="s">
        <v>339</v>
      </c>
      <c r="O1698" s="545" t="str">
        <f t="shared" si="139"/>
        <v>B2/08/01-P</v>
      </c>
    </row>
    <row r="1701" spans="1:18">
      <c r="B1701" s="556" t="s">
        <v>1610</v>
      </c>
      <c r="C1701" s="556" t="s">
        <v>36</v>
      </c>
      <c r="D1701" s="556" t="s">
        <v>1883</v>
      </c>
      <c r="E1701" s="556" t="s">
        <v>5</v>
      </c>
      <c r="F1701" s="557" t="s">
        <v>340</v>
      </c>
      <c r="G1701" s="556" t="s">
        <v>289</v>
      </c>
      <c r="H1701" s="553">
        <v>25</v>
      </c>
      <c r="I1701" s="554">
        <v>9487.7999999999993</v>
      </c>
      <c r="J1701" s="554">
        <v>237195</v>
      </c>
      <c r="K1701" s="556" t="s">
        <v>28</v>
      </c>
      <c r="L1701" s="556" t="s">
        <v>2838</v>
      </c>
      <c r="M1701" s="557" t="s">
        <v>340</v>
      </c>
      <c r="O1701" s="545" t="str">
        <f t="shared" ref="O1701:O1709" si="140">+_xlfn.CONCAT(B1701,"-",E1701)</f>
        <v>B2/08/02-A</v>
      </c>
    </row>
    <row r="1702" spans="1:18">
      <c r="B1702" s="556" t="s">
        <v>1610</v>
      </c>
      <c r="C1702" s="556" t="s">
        <v>36</v>
      </c>
      <c r="D1702" s="556" t="s">
        <v>1883</v>
      </c>
      <c r="E1702" s="556" t="s">
        <v>6</v>
      </c>
      <c r="F1702" s="557" t="s">
        <v>341</v>
      </c>
      <c r="G1702" s="556" t="s">
        <v>289</v>
      </c>
      <c r="H1702" s="553">
        <v>48</v>
      </c>
      <c r="I1702" s="554">
        <v>8283</v>
      </c>
      <c r="J1702" s="554">
        <v>397584</v>
      </c>
      <c r="K1702" s="556" t="s">
        <v>28</v>
      </c>
      <c r="L1702" s="556" t="s">
        <v>2839</v>
      </c>
      <c r="M1702" s="557" t="s">
        <v>341</v>
      </c>
      <c r="O1702" s="545" t="str">
        <f t="shared" si="140"/>
        <v>B2/08/02-B</v>
      </c>
    </row>
    <row r="1703" spans="1:18">
      <c r="B1703" s="556" t="s">
        <v>1610</v>
      </c>
      <c r="C1703" s="556" t="s">
        <v>36</v>
      </c>
      <c r="D1703" s="556" t="s">
        <v>1883</v>
      </c>
      <c r="E1703" s="556" t="s">
        <v>7</v>
      </c>
      <c r="F1703" s="557" t="s">
        <v>342</v>
      </c>
      <c r="G1703" s="556" t="s">
        <v>289</v>
      </c>
      <c r="H1703" s="553">
        <v>10</v>
      </c>
      <c r="I1703" s="554">
        <v>8433.6</v>
      </c>
      <c r="J1703" s="554">
        <v>84336</v>
      </c>
      <c r="K1703" s="556" t="s">
        <v>28</v>
      </c>
      <c r="L1703" s="556" t="s">
        <v>2840</v>
      </c>
      <c r="M1703" s="557" t="s">
        <v>342</v>
      </c>
      <c r="O1703" s="545" t="str">
        <f t="shared" si="140"/>
        <v>B2/08/02-C</v>
      </c>
    </row>
    <row r="1704" spans="1:18">
      <c r="B1704" s="556" t="s">
        <v>1610</v>
      </c>
      <c r="C1704" s="556" t="s">
        <v>36</v>
      </c>
      <c r="D1704" s="556" t="s">
        <v>1883</v>
      </c>
      <c r="E1704" s="556" t="s">
        <v>8</v>
      </c>
      <c r="F1704" s="557" t="s">
        <v>343</v>
      </c>
      <c r="G1704" s="556" t="s">
        <v>289</v>
      </c>
      <c r="H1704" s="553">
        <v>36</v>
      </c>
      <c r="I1704" s="554">
        <v>8835.2000000000007</v>
      </c>
      <c r="J1704" s="554">
        <v>318067.20000000001</v>
      </c>
      <c r="K1704" s="556" t="s">
        <v>28</v>
      </c>
      <c r="L1704" s="556" t="s">
        <v>2841</v>
      </c>
      <c r="M1704" s="557" t="s">
        <v>343</v>
      </c>
      <c r="O1704" s="545" t="str">
        <f t="shared" si="140"/>
        <v>B2/08/02-D</v>
      </c>
    </row>
    <row r="1705" spans="1:18">
      <c r="B1705" s="556" t="s">
        <v>1610</v>
      </c>
      <c r="C1705" s="556" t="s">
        <v>36</v>
      </c>
      <c r="D1705" s="556" t="s">
        <v>1883</v>
      </c>
      <c r="E1705" s="556" t="s">
        <v>10</v>
      </c>
      <c r="F1705" s="557" t="s">
        <v>344</v>
      </c>
      <c r="G1705" s="556" t="s">
        <v>289</v>
      </c>
      <c r="H1705" s="553">
        <v>36</v>
      </c>
      <c r="I1705" s="554">
        <v>9387.4</v>
      </c>
      <c r="J1705" s="554">
        <v>337946.4</v>
      </c>
      <c r="K1705" s="556" t="s">
        <v>28</v>
      </c>
      <c r="L1705" s="556" t="s">
        <v>2842</v>
      </c>
      <c r="M1705" s="557" t="s">
        <v>344</v>
      </c>
      <c r="O1705" s="545" t="str">
        <f t="shared" si="140"/>
        <v>B2/08/02-E</v>
      </c>
    </row>
    <row r="1706" spans="1:18">
      <c r="B1706" s="556" t="s">
        <v>1610</v>
      </c>
      <c r="C1706" s="556" t="s">
        <v>36</v>
      </c>
      <c r="D1706" s="556" t="s">
        <v>1883</v>
      </c>
      <c r="E1706" s="556" t="s">
        <v>11</v>
      </c>
      <c r="F1706" s="557" t="s">
        <v>345</v>
      </c>
      <c r="G1706" s="556" t="s">
        <v>289</v>
      </c>
      <c r="H1706" s="553">
        <v>35</v>
      </c>
      <c r="I1706" s="554">
        <v>9751.35</v>
      </c>
      <c r="J1706" s="554">
        <v>341297.25</v>
      </c>
      <c r="K1706" s="556" t="s">
        <v>28</v>
      </c>
      <c r="L1706" s="556" t="s">
        <v>2843</v>
      </c>
      <c r="M1706" s="557" t="s">
        <v>345</v>
      </c>
      <c r="O1706" s="545" t="str">
        <f t="shared" si="140"/>
        <v>B2/08/02-F</v>
      </c>
    </row>
    <row r="1707" spans="1:18">
      <c r="B1707" s="556" t="s">
        <v>1610</v>
      </c>
      <c r="C1707" s="556" t="s">
        <v>36</v>
      </c>
      <c r="D1707" s="556" t="s">
        <v>1883</v>
      </c>
      <c r="E1707" s="556" t="s">
        <v>27</v>
      </c>
      <c r="F1707" s="557" t="s">
        <v>346</v>
      </c>
      <c r="G1707" s="556" t="s">
        <v>289</v>
      </c>
      <c r="H1707" s="553">
        <v>12</v>
      </c>
      <c r="I1707" s="554">
        <v>10767.9</v>
      </c>
      <c r="J1707" s="554">
        <v>129214.8</v>
      </c>
      <c r="K1707" s="556" t="s">
        <v>28</v>
      </c>
      <c r="L1707" s="556" t="s">
        <v>2844</v>
      </c>
      <c r="M1707" s="557" t="s">
        <v>346</v>
      </c>
      <c r="O1707" s="545" t="str">
        <f t="shared" si="140"/>
        <v>B2/08/02-G</v>
      </c>
    </row>
    <row r="1708" spans="1:18">
      <c r="B1708" s="556" t="s">
        <v>1610</v>
      </c>
      <c r="C1708" s="556" t="s">
        <v>36</v>
      </c>
      <c r="D1708" s="556" t="s">
        <v>1883</v>
      </c>
      <c r="E1708" s="556" t="s">
        <v>28</v>
      </c>
      <c r="F1708" s="557" t="s">
        <v>347</v>
      </c>
      <c r="G1708" s="556" t="s">
        <v>289</v>
      </c>
      <c r="H1708" s="553">
        <v>1</v>
      </c>
      <c r="I1708" s="554">
        <v>11404.19</v>
      </c>
      <c r="J1708" s="554">
        <v>11404.19</v>
      </c>
      <c r="K1708" s="556" t="s">
        <v>28</v>
      </c>
      <c r="L1708" s="556" t="s">
        <v>2845</v>
      </c>
      <c r="M1708" s="557" t="s">
        <v>347</v>
      </c>
      <c r="O1708" s="545" t="str">
        <f t="shared" si="140"/>
        <v>B2/08/02-H</v>
      </c>
    </row>
    <row r="1709" spans="1:18">
      <c r="B1709" s="556" t="s">
        <v>1610</v>
      </c>
      <c r="C1709" s="556" t="s">
        <v>36</v>
      </c>
      <c r="D1709" s="556" t="s">
        <v>1883</v>
      </c>
      <c r="E1709" s="556" t="s">
        <v>33</v>
      </c>
      <c r="F1709" s="557" t="s">
        <v>348</v>
      </c>
      <c r="G1709" s="556" t="s">
        <v>289</v>
      </c>
      <c r="H1709" s="553">
        <v>72</v>
      </c>
      <c r="I1709" s="554">
        <v>13805</v>
      </c>
      <c r="J1709" s="554">
        <v>993960</v>
      </c>
      <c r="K1709" s="556" t="s">
        <v>28</v>
      </c>
      <c r="L1709" s="556" t="s">
        <v>2846</v>
      </c>
      <c r="M1709" s="557" t="s">
        <v>348</v>
      </c>
      <c r="O1709" s="545" t="str">
        <f t="shared" si="140"/>
        <v>B2/08/02-J</v>
      </c>
    </row>
    <row r="1710" spans="1:18" ht="14.5">
      <c r="P1710" s="546"/>
      <c r="Q1710" s="546"/>
      <c r="R1710" s="546"/>
    </row>
    <row r="1711" spans="1:18" ht="14.5">
      <c r="A1711" s="551">
        <v>4</v>
      </c>
      <c r="B1711" s="555" t="s">
        <v>1610</v>
      </c>
      <c r="C1711" s="555" t="s">
        <v>36</v>
      </c>
      <c r="D1711" s="555" t="s">
        <v>36</v>
      </c>
      <c r="E1711" s="555" t="s">
        <v>36</v>
      </c>
      <c r="F1711" s="551" t="s">
        <v>349</v>
      </c>
      <c r="G1711" s="555" t="s">
        <v>36</v>
      </c>
      <c r="H1711" s="551"/>
      <c r="I1711" s="551"/>
      <c r="J1711" s="552">
        <v>426700</v>
      </c>
      <c r="K1711" s="555"/>
      <c r="L1711" s="555"/>
      <c r="M1711" s="551"/>
      <c r="N1711" s="551"/>
      <c r="O1711" s="551"/>
    </row>
    <row r="1712" spans="1:18">
      <c r="B1712" s="556" t="s">
        <v>1610</v>
      </c>
      <c r="C1712" s="556" t="s">
        <v>36</v>
      </c>
      <c r="D1712" s="556" t="s">
        <v>1883</v>
      </c>
      <c r="E1712" s="556" t="s">
        <v>34</v>
      </c>
      <c r="F1712" s="557" t="s">
        <v>350</v>
      </c>
      <c r="G1712" s="556" t="s">
        <v>289</v>
      </c>
      <c r="H1712" s="553">
        <v>17</v>
      </c>
      <c r="I1712" s="554">
        <v>25100</v>
      </c>
      <c r="J1712" s="554">
        <v>426700</v>
      </c>
      <c r="K1712" s="556" t="s">
        <v>28</v>
      </c>
      <c r="L1712" s="556" t="s">
        <v>2847</v>
      </c>
      <c r="M1712" s="557" t="s">
        <v>350</v>
      </c>
      <c r="O1712" s="545" t="str">
        <f>+_xlfn.CONCAT(B1712,"-",E1712)</f>
        <v>B2/08/02-K</v>
      </c>
    </row>
    <row r="1713" spans="1:18" ht="14.5">
      <c r="P1713" s="546"/>
      <c r="Q1713" s="546"/>
      <c r="R1713" s="546"/>
    </row>
    <row r="1714" spans="1:18" ht="101.5">
      <c r="A1714" s="551">
        <v>4</v>
      </c>
      <c r="B1714" s="555" t="s">
        <v>1610</v>
      </c>
      <c r="C1714" s="555" t="s">
        <v>36</v>
      </c>
      <c r="D1714" s="555" t="s">
        <v>36</v>
      </c>
      <c r="E1714" s="555" t="s">
        <v>36</v>
      </c>
      <c r="F1714" s="551" t="s">
        <v>351</v>
      </c>
      <c r="G1714" s="555" t="s">
        <v>36</v>
      </c>
      <c r="H1714" s="551"/>
      <c r="I1714" s="551"/>
      <c r="J1714" s="552">
        <v>44502.3</v>
      </c>
      <c r="K1714" s="555"/>
      <c r="L1714" s="555"/>
      <c r="M1714" s="551"/>
      <c r="N1714" s="551"/>
      <c r="O1714" s="551"/>
    </row>
    <row r="1715" spans="1:18">
      <c r="B1715" s="556" t="s">
        <v>1610</v>
      </c>
      <c r="C1715" s="556" t="s">
        <v>36</v>
      </c>
      <c r="D1715" s="556" t="s">
        <v>1883</v>
      </c>
      <c r="E1715" s="556" t="s">
        <v>39</v>
      </c>
      <c r="F1715" s="557" t="s">
        <v>352</v>
      </c>
      <c r="G1715" s="556" t="s">
        <v>289</v>
      </c>
      <c r="H1715" s="553">
        <v>4</v>
      </c>
      <c r="I1715" s="554">
        <v>4066.2</v>
      </c>
      <c r="J1715" s="554">
        <v>16264.8</v>
      </c>
      <c r="K1715" s="556" t="s">
        <v>28</v>
      </c>
      <c r="L1715" s="556" t="s">
        <v>2848</v>
      </c>
      <c r="M1715" s="557" t="s">
        <v>352</v>
      </c>
      <c r="O1715" s="545" t="str">
        <f t="shared" ref="O1715:O1716" si="141">+_xlfn.CONCAT(B1715,"-",E1715)</f>
        <v>B2/08/02-L</v>
      </c>
    </row>
    <row r="1716" spans="1:18">
      <c r="B1716" s="556" t="s">
        <v>1610</v>
      </c>
      <c r="C1716" s="556" t="s">
        <v>36</v>
      </c>
      <c r="D1716" s="556" t="s">
        <v>1883</v>
      </c>
      <c r="E1716" s="556" t="s">
        <v>38</v>
      </c>
      <c r="F1716" s="557" t="s">
        <v>353</v>
      </c>
      <c r="G1716" s="556" t="s">
        <v>289</v>
      </c>
      <c r="H1716" s="553">
        <v>5</v>
      </c>
      <c r="I1716" s="554">
        <v>5647.5</v>
      </c>
      <c r="J1716" s="554">
        <v>28237.5</v>
      </c>
      <c r="K1716" s="556" t="s">
        <v>28</v>
      </c>
      <c r="L1716" s="556" t="s">
        <v>2849</v>
      </c>
      <c r="M1716" s="557" t="s">
        <v>353</v>
      </c>
      <c r="O1716" s="545" t="str">
        <f t="shared" si="141"/>
        <v>B2/08/02-M</v>
      </c>
    </row>
    <row r="1718" spans="1:18" ht="14.5">
      <c r="P1718" s="546"/>
      <c r="Q1718" s="546"/>
      <c r="R1718" s="546"/>
    </row>
    <row r="1719" spans="1:18" ht="58">
      <c r="A1719" s="551">
        <v>4</v>
      </c>
      <c r="B1719" s="555" t="s">
        <v>1611</v>
      </c>
      <c r="C1719" s="555" t="s">
        <v>36</v>
      </c>
      <c r="D1719" s="555" t="s">
        <v>36</v>
      </c>
      <c r="E1719" s="555" t="s">
        <v>36</v>
      </c>
      <c r="F1719" s="551" t="s">
        <v>354</v>
      </c>
      <c r="G1719" s="555" t="s">
        <v>36</v>
      </c>
      <c r="H1719" s="551"/>
      <c r="I1719" s="551"/>
      <c r="J1719" s="552">
        <v>61725</v>
      </c>
      <c r="K1719" s="555"/>
      <c r="L1719" s="555"/>
      <c r="M1719" s="551"/>
      <c r="N1719" s="551"/>
      <c r="O1719" s="551"/>
    </row>
    <row r="1720" spans="1:18">
      <c r="B1720" s="556" t="s">
        <v>1611</v>
      </c>
      <c r="C1720" s="556" t="s">
        <v>36</v>
      </c>
      <c r="D1720" s="556" t="s">
        <v>1807</v>
      </c>
      <c r="E1720" s="556" t="s">
        <v>5</v>
      </c>
      <c r="F1720" s="557" t="s">
        <v>355</v>
      </c>
      <c r="G1720" s="556" t="s">
        <v>289</v>
      </c>
      <c r="H1720" s="553">
        <v>30</v>
      </c>
      <c r="I1720" s="554">
        <v>1350</v>
      </c>
      <c r="J1720" s="554">
        <v>40500</v>
      </c>
      <c r="K1720" s="556" t="s">
        <v>28</v>
      </c>
      <c r="L1720" s="556" t="s">
        <v>2850</v>
      </c>
      <c r="M1720" s="557" t="s">
        <v>355</v>
      </c>
      <c r="O1720" s="545" t="str">
        <f t="shared" ref="O1720:O1723" si="142">+_xlfn.CONCAT(B1720,"-",E1720)</f>
        <v>B2/08/03-A</v>
      </c>
    </row>
    <row r="1721" spans="1:18">
      <c r="B1721" s="556" t="s">
        <v>1611</v>
      </c>
      <c r="C1721" s="556" t="s">
        <v>36</v>
      </c>
      <c r="D1721" s="556" t="s">
        <v>1807</v>
      </c>
      <c r="E1721" s="556" t="s">
        <v>6</v>
      </c>
      <c r="F1721" s="557" t="s">
        <v>356</v>
      </c>
      <c r="G1721" s="556" t="s">
        <v>289</v>
      </c>
      <c r="H1721" s="553">
        <v>10</v>
      </c>
      <c r="I1721" s="554">
        <v>1462.5</v>
      </c>
      <c r="J1721" s="554">
        <v>14625</v>
      </c>
      <c r="K1721" s="556" t="s">
        <v>28</v>
      </c>
      <c r="L1721" s="556" t="s">
        <v>2851</v>
      </c>
      <c r="M1721" s="557" t="s">
        <v>356</v>
      </c>
      <c r="O1721" s="545" t="str">
        <f t="shared" si="142"/>
        <v>B2/08/03-B</v>
      </c>
    </row>
    <row r="1722" spans="1:18">
      <c r="B1722" s="556" t="s">
        <v>1611</v>
      </c>
      <c r="C1722" s="556" t="s">
        <v>36</v>
      </c>
      <c r="D1722" s="556" t="s">
        <v>1807</v>
      </c>
      <c r="E1722" s="556" t="s">
        <v>7</v>
      </c>
      <c r="F1722" s="557" t="s">
        <v>357</v>
      </c>
      <c r="G1722" s="556" t="s">
        <v>289</v>
      </c>
      <c r="H1722" s="553">
        <v>2</v>
      </c>
      <c r="I1722" s="554">
        <v>1800</v>
      </c>
      <c r="J1722" s="554">
        <v>3600</v>
      </c>
      <c r="K1722" s="556" t="s">
        <v>28</v>
      </c>
      <c r="L1722" s="556" t="s">
        <v>2852</v>
      </c>
      <c r="M1722" s="557" t="s">
        <v>357</v>
      </c>
      <c r="O1722" s="545" t="str">
        <f t="shared" si="142"/>
        <v>B2/08/03-C</v>
      </c>
    </row>
    <row r="1723" spans="1:18">
      <c r="B1723" s="556" t="s">
        <v>1611</v>
      </c>
      <c r="C1723" s="556" t="s">
        <v>36</v>
      </c>
      <c r="D1723" s="556" t="s">
        <v>1807</v>
      </c>
      <c r="E1723" s="556" t="s">
        <v>8</v>
      </c>
      <c r="F1723" s="557" t="s">
        <v>358</v>
      </c>
      <c r="G1723" s="556" t="s">
        <v>289</v>
      </c>
      <c r="H1723" s="553">
        <v>1</v>
      </c>
      <c r="I1723" s="554">
        <v>3000</v>
      </c>
      <c r="J1723" s="554">
        <v>3000</v>
      </c>
      <c r="K1723" s="556" t="s">
        <v>28</v>
      </c>
      <c r="L1723" s="556" t="s">
        <v>2853</v>
      </c>
      <c r="M1723" s="557" t="s">
        <v>358</v>
      </c>
      <c r="O1723" s="545" t="str">
        <f t="shared" si="142"/>
        <v>B2/08/03-D</v>
      </c>
    </row>
    <row r="1724" spans="1:18" ht="14.5">
      <c r="P1724" s="546"/>
      <c r="Q1724" s="546"/>
      <c r="R1724" s="546"/>
    </row>
    <row r="1725" spans="1:18" ht="101.5">
      <c r="A1725" s="551">
        <v>3</v>
      </c>
      <c r="B1725" s="555" t="s">
        <v>1611</v>
      </c>
      <c r="C1725" s="555" t="s">
        <v>36</v>
      </c>
      <c r="D1725" s="555" t="s">
        <v>36</v>
      </c>
      <c r="E1725" s="555" t="s">
        <v>36</v>
      </c>
      <c r="F1725" s="551" t="s">
        <v>359</v>
      </c>
      <c r="G1725" s="555" t="s">
        <v>36</v>
      </c>
      <c r="H1725" s="551"/>
      <c r="I1725" s="551"/>
      <c r="J1725" s="552">
        <v>13000</v>
      </c>
      <c r="K1725" s="555"/>
      <c r="L1725" s="555"/>
      <c r="M1725" s="551"/>
      <c r="N1725" s="551"/>
      <c r="O1725" s="551"/>
    </row>
    <row r="1726" spans="1:18">
      <c r="B1726" s="556" t="s">
        <v>1611</v>
      </c>
      <c r="C1726" s="556" t="s">
        <v>36</v>
      </c>
      <c r="D1726" s="556" t="s">
        <v>1905</v>
      </c>
      <c r="E1726" s="556" t="s">
        <v>10</v>
      </c>
      <c r="F1726" s="557" t="s">
        <v>360</v>
      </c>
      <c r="G1726" s="556" t="s">
        <v>0</v>
      </c>
      <c r="H1726" s="553">
        <v>1</v>
      </c>
      <c r="I1726" s="554">
        <v>13000</v>
      </c>
      <c r="J1726" s="554">
        <v>13000</v>
      </c>
      <c r="K1726" s="556" t="s">
        <v>28</v>
      </c>
      <c r="L1726" s="556" t="s">
        <v>2854</v>
      </c>
      <c r="M1726" s="557" t="s">
        <v>2855</v>
      </c>
      <c r="N1726" s="557" t="s">
        <v>2856</v>
      </c>
      <c r="O1726" s="545" t="str">
        <f>+_xlfn.CONCAT(B1726,"-",E1726)</f>
        <v>B2/08/03-E</v>
      </c>
    </row>
    <row r="1727" spans="1:18" ht="14.5">
      <c r="P1727" s="546"/>
      <c r="Q1727" s="546"/>
      <c r="R1727" s="546"/>
    </row>
    <row r="1728" spans="1:18" ht="72.5">
      <c r="A1728" s="551">
        <v>3</v>
      </c>
      <c r="B1728" s="555" t="s">
        <v>1611</v>
      </c>
      <c r="C1728" s="555" t="s">
        <v>36</v>
      </c>
      <c r="D1728" s="555" t="s">
        <v>36</v>
      </c>
      <c r="E1728" s="555" t="s">
        <v>36</v>
      </c>
      <c r="F1728" s="551" t="s">
        <v>361</v>
      </c>
      <c r="G1728" s="555" t="s">
        <v>36</v>
      </c>
      <c r="H1728" s="551"/>
      <c r="I1728" s="551"/>
      <c r="J1728" s="551">
        <v>0</v>
      </c>
      <c r="K1728" s="555"/>
      <c r="L1728" s="555"/>
      <c r="M1728" s="551"/>
      <c r="N1728" s="551"/>
      <c r="O1728" s="551"/>
    </row>
    <row r="1729" spans="1:18">
      <c r="B1729" s="556" t="s">
        <v>1611</v>
      </c>
      <c r="C1729" s="556" t="s">
        <v>36</v>
      </c>
      <c r="D1729" s="556" t="s">
        <v>1807</v>
      </c>
      <c r="E1729" s="556" t="s">
        <v>11</v>
      </c>
      <c r="F1729" s="557" t="s">
        <v>362</v>
      </c>
      <c r="G1729" s="556" t="s">
        <v>0</v>
      </c>
      <c r="H1729" s="553">
        <v>1</v>
      </c>
      <c r="J1729" s="553" t="s">
        <v>1909</v>
      </c>
      <c r="K1729" s="556" t="s">
        <v>28</v>
      </c>
      <c r="L1729" s="556" t="s">
        <v>2857</v>
      </c>
      <c r="M1729" s="557" t="s">
        <v>2858</v>
      </c>
      <c r="O1729" s="545" t="str">
        <f>+_xlfn.CONCAT(B1729,"-",E1729)</f>
        <v>B2/08/03-F</v>
      </c>
    </row>
    <row r="1731" spans="1:18" ht="14.5">
      <c r="P1731" s="546"/>
      <c r="Q1731" s="546"/>
      <c r="R1731" s="546"/>
    </row>
    <row r="1732" spans="1:18" ht="14.5">
      <c r="A1732" s="551">
        <v>3</v>
      </c>
      <c r="B1732" s="555" t="s">
        <v>1612</v>
      </c>
      <c r="C1732" s="555" t="s">
        <v>36</v>
      </c>
      <c r="D1732" s="555" t="s">
        <v>36</v>
      </c>
      <c r="E1732" s="555" t="s">
        <v>36</v>
      </c>
      <c r="F1732" s="551" t="s">
        <v>363</v>
      </c>
      <c r="G1732" s="555" t="s">
        <v>36</v>
      </c>
      <c r="H1732" s="551"/>
      <c r="I1732" s="551"/>
      <c r="J1732" s="552">
        <v>627442.15</v>
      </c>
      <c r="K1732" s="555"/>
      <c r="L1732" s="555"/>
      <c r="M1732" s="551"/>
      <c r="N1732" s="551"/>
      <c r="O1732" s="551"/>
      <c r="P1732" s="546"/>
      <c r="Q1732" s="546"/>
      <c r="R1732" s="546"/>
    </row>
    <row r="1733" spans="1:18" ht="145">
      <c r="A1733" s="551">
        <v>4</v>
      </c>
      <c r="B1733" s="555" t="s">
        <v>1612</v>
      </c>
      <c r="C1733" s="555" t="s">
        <v>36</v>
      </c>
      <c r="D1733" s="555" t="s">
        <v>36</v>
      </c>
      <c r="E1733" s="555" t="s">
        <v>36</v>
      </c>
      <c r="F1733" s="551" t="s">
        <v>364</v>
      </c>
      <c r="G1733" s="555" t="s">
        <v>36</v>
      </c>
      <c r="H1733" s="551"/>
      <c r="I1733" s="551"/>
      <c r="J1733" s="552">
        <v>627442.15</v>
      </c>
      <c r="K1733" s="555"/>
      <c r="L1733" s="555"/>
      <c r="M1733" s="551"/>
      <c r="N1733" s="551"/>
      <c r="O1733" s="551"/>
    </row>
    <row r="1734" spans="1:18">
      <c r="B1734" s="556" t="s">
        <v>1612</v>
      </c>
      <c r="C1734" s="556" t="s">
        <v>36</v>
      </c>
      <c r="D1734" s="556" t="s">
        <v>1912</v>
      </c>
      <c r="E1734" s="556" t="s">
        <v>5</v>
      </c>
      <c r="F1734" s="557" t="s">
        <v>365</v>
      </c>
      <c r="G1734" s="556" t="s">
        <v>289</v>
      </c>
      <c r="H1734" s="553">
        <v>2</v>
      </c>
      <c r="I1734" s="554">
        <v>4042.5</v>
      </c>
      <c r="J1734" s="554">
        <v>8085</v>
      </c>
      <c r="K1734" s="556" t="s">
        <v>28</v>
      </c>
      <c r="L1734" s="556" t="s">
        <v>2859</v>
      </c>
      <c r="M1734" s="557" t="s">
        <v>365</v>
      </c>
      <c r="O1734" s="545" t="str">
        <f t="shared" ref="O1734:O1744" si="143">+_xlfn.CONCAT(B1734,"-",E1734)</f>
        <v>B2/08/04-A</v>
      </c>
    </row>
    <row r="1735" spans="1:18">
      <c r="B1735" s="556" t="s">
        <v>1612</v>
      </c>
      <c r="C1735" s="556" t="s">
        <v>36</v>
      </c>
      <c r="D1735" s="556" t="s">
        <v>1912</v>
      </c>
      <c r="E1735" s="556" t="s">
        <v>6</v>
      </c>
      <c r="F1735" s="557" t="s">
        <v>328</v>
      </c>
      <c r="G1735" s="556" t="s">
        <v>289</v>
      </c>
      <c r="H1735" s="553">
        <v>30</v>
      </c>
      <c r="I1735" s="554">
        <v>4851</v>
      </c>
      <c r="J1735" s="554">
        <v>145530</v>
      </c>
      <c r="K1735" s="556" t="s">
        <v>28</v>
      </c>
      <c r="L1735" s="556" t="s">
        <v>1914</v>
      </c>
      <c r="M1735" s="557" t="s">
        <v>328</v>
      </c>
      <c r="O1735" s="545" t="str">
        <f t="shared" si="143"/>
        <v>B2/08/04-B</v>
      </c>
    </row>
    <row r="1736" spans="1:18">
      <c r="B1736" s="556" t="s">
        <v>1612</v>
      </c>
      <c r="C1736" s="556" t="s">
        <v>36</v>
      </c>
      <c r="D1736" s="556" t="s">
        <v>1912</v>
      </c>
      <c r="E1736" s="556" t="s">
        <v>7</v>
      </c>
      <c r="F1736" s="557" t="s">
        <v>329</v>
      </c>
      <c r="G1736" s="556" t="s">
        <v>289</v>
      </c>
      <c r="H1736" s="553">
        <v>36</v>
      </c>
      <c r="I1736" s="554">
        <v>4851</v>
      </c>
      <c r="J1736" s="554">
        <v>174636</v>
      </c>
      <c r="K1736" s="556" t="s">
        <v>28</v>
      </c>
      <c r="L1736" s="556" t="s">
        <v>1914</v>
      </c>
      <c r="M1736" s="557" t="s">
        <v>328</v>
      </c>
      <c r="O1736" s="545" t="str">
        <f t="shared" si="143"/>
        <v>B2/08/04-C</v>
      </c>
    </row>
    <row r="1737" spans="1:18">
      <c r="B1737" s="556" t="s">
        <v>1612</v>
      </c>
      <c r="C1737" s="556" t="s">
        <v>36</v>
      </c>
      <c r="D1737" s="556" t="s">
        <v>1912</v>
      </c>
      <c r="E1737" s="556" t="s">
        <v>8</v>
      </c>
      <c r="F1737" s="557" t="s">
        <v>333</v>
      </c>
      <c r="G1737" s="556" t="s">
        <v>289</v>
      </c>
      <c r="H1737" s="553">
        <v>12</v>
      </c>
      <c r="I1737" s="554">
        <v>5955.95</v>
      </c>
      <c r="J1737" s="554">
        <v>71471.399999999994</v>
      </c>
      <c r="K1737" s="556" t="s">
        <v>28</v>
      </c>
      <c r="L1737" s="556" t="s">
        <v>1915</v>
      </c>
      <c r="M1737" s="557" t="s">
        <v>333</v>
      </c>
      <c r="O1737" s="545" t="str">
        <f t="shared" si="143"/>
        <v>B2/08/04-D</v>
      </c>
    </row>
    <row r="1738" spans="1:18">
      <c r="B1738" s="556" t="s">
        <v>1612</v>
      </c>
      <c r="C1738" s="556" t="s">
        <v>36</v>
      </c>
      <c r="D1738" s="556" t="s">
        <v>1912</v>
      </c>
      <c r="E1738" s="556" t="s">
        <v>10</v>
      </c>
      <c r="F1738" s="557" t="s">
        <v>337</v>
      </c>
      <c r="G1738" s="556" t="s">
        <v>289</v>
      </c>
      <c r="H1738" s="553">
        <v>2</v>
      </c>
      <c r="I1738" s="554">
        <v>6468</v>
      </c>
      <c r="J1738" s="554">
        <v>12936</v>
      </c>
      <c r="K1738" s="556" t="s">
        <v>28</v>
      </c>
      <c r="L1738" s="556" t="s">
        <v>2860</v>
      </c>
      <c r="M1738" s="557" t="s">
        <v>337</v>
      </c>
      <c r="O1738" s="545" t="str">
        <f t="shared" si="143"/>
        <v>B2/08/04-E</v>
      </c>
    </row>
    <row r="1739" spans="1:18">
      <c r="B1739" s="556" t="s">
        <v>1612</v>
      </c>
      <c r="C1739" s="556" t="s">
        <v>36</v>
      </c>
      <c r="D1739" s="556" t="s">
        <v>1912</v>
      </c>
      <c r="E1739" s="556" t="s">
        <v>11</v>
      </c>
      <c r="F1739" s="557" t="s">
        <v>340</v>
      </c>
      <c r="G1739" s="556" t="s">
        <v>289</v>
      </c>
      <c r="H1739" s="553">
        <v>1</v>
      </c>
      <c r="I1739" s="554">
        <v>9450</v>
      </c>
      <c r="J1739" s="554">
        <v>9450</v>
      </c>
      <c r="K1739" s="556" t="s">
        <v>28</v>
      </c>
      <c r="L1739" s="556" t="s">
        <v>1916</v>
      </c>
      <c r="M1739" s="557" t="s">
        <v>340</v>
      </c>
      <c r="O1739" s="545" t="str">
        <f t="shared" si="143"/>
        <v>B2/08/04-F</v>
      </c>
    </row>
    <row r="1740" spans="1:18">
      <c r="B1740" s="556" t="s">
        <v>1612</v>
      </c>
      <c r="C1740" s="556" t="s">
        <v>36</v>
      </c>
      <c r="D1740" s="556" t="s">
        <v>1912</v>
      </c>
      <c r="E1740" s="556" t="s">
        <v>27</v>
      </c>
      <c r="F1740" s="557" t="s">
        <v>341</v>
      </c>
      <c r="G1740" s="556" t="s">
        <v>289</v>
      </c>
      <c r="H1740" s="553">
        <v>5</v>
      </c>
      <c r="I1740" s="554">
        <v>7875</v>
      </c>
      <c r="J1740" s="554">
        <v>39375</v>
      </c>
      <c r="K1740" s="556" t="s">
        <v>28</v>
      </c>
      <c r="L1740" s="556" t="s">
        <v>1918</v>
      </c>
      <c r="M1740" s="557" t="s">
        <v>1917</v>
      </c>
      <c r="O1740" s="545" t="str">
        <f t="shared" si="143"/>
        <v>B2/08/04-G</v>
      </c>
    </row>
    <row r="1741" spans="1:18">
      <c r="B1741" s="556" t="s">
        <v>1612</v>
      </c>
      <c r="C1741" s="556" t="s">
        <v>36</v>
      </c>
      <c r="D1741" s="556" t="s">
        <v>1912</v>
      </c>
      <c r="E1741" s="556" t="s">
        <v>28</v>
      </c>
      <c r="F1741" s="557" t="s">
        <v>343</v>
      </c>
      <c r="G1741" s="556" t="s">
        <v>289</v>
      </c>
      <c r="H1741" s="553">
        <v>7</v>
      </c>
      <c r="I1741" s="554">
        <v>8800</v>
      </c>
      <c r="J1741" s="554">
        <v>61600</v>
      </c>
      <c r="K1741" s="556" t="s">
        <v>28</v>
      </c>
      <c r="L1741" s="556" t="s">
        <v>2861</v>
      </c>
      <c r="M1741" s="557" t="s">
        <v>343</v>
      </c>
      <c r="O1741" s="545" t="str">
        <f t="shared" si="143"/>
        <v>B2/08/04-H</v>
      </c>
    </row>
    <row r="1742" spans="1:18">
      <c r="B1742" s="556" t="s">
        <v>1612</v>
      </c>
      <c r="C1742" s="556" t="s">
        <v>36</v>
      </c>
      <c r="D1742" s="556" t="s">
        <v>1912</v>
      </c>
      <c r="E1742" s="556" t="s">
        <v>33</v>
      </c>
      <c r="F1742" s="557" t="s">
        <v>366</v>
      </c>
      <c r="G1742" s="556" t="s">
        <v>289</v>
      </c>
      <c r="H1742" s="553">
        <v>5</v>
      </c>
      <c r="I1742" s="554">
        <v>15000</v>
      </c>
      <c r="J1742" s="554">
        <v>75000</v>
      </c>
      <c r="K1742" s="556" t="s">
        <v>28</v>
      </c>
      <c r="L1742" s="556" t="s">
        <v>2862</v>
      </c>
      <c r="M1742" s="557" t="s">
        <v>366</v>
      </c>
      <c r="O1742" s="545" t="str">
        <f t="shared" si="143"/>
        <v>B2/08/04-J</v>
      </c>
    </row>
    <row r="1743" spans="1:18">
      <c r="B1743" s="556" t="s">
        <v>1612</v>
      </c>
      <c r="C1743" s="556" t="s">
        <v>36</v>
      </c>
      <c r="D1743" s="556" t="s">
        <v>1912</v>
      </c>
      <c r="E1743" s="556" t="s">
        <v>34</v>
      </c>
      <c r="F1743" s="557" t="s">
        <v>367</v>
      </c>
      <c r="G1743" s="556" t="s">
        <v>289</v>
      </c>
      <c r="H1743" s="553">
        <v>1</v>
      </c>
      <c r="I1743" s="554">
        <v>18000</v>
      </c>
      <c r="J1743" s="554">
        <v>18000</v>
      </c>
      <c r="K1743" s="556" t="s">
        <v>28</v>
      </c>
      <c r="L1743" s="556" t="s">
        <v>2863</v>
      </c>
      <c r="M1743" s="557" t="s">
        <v>367</v>
      </c>
      <c r="O1743" s="545" t="str">
        <f t="shared" si="143"/>
        <v>B2/08/04-K</v>
      </c>
    </row>
    <row r="1744" spans="1:18">
      <c r="B1744" s="556" t="s">
        <v>1612</v>
      </c>
      <c r="C1744" s="556" t="s">
        <v>36</v>
      </c>
      <c r="D1744" s="556" t="s">
        <v>1912</v>
      </c>
      <c r="E1744" s="556" t="s">
        <v>39</v>
      </c>
      <c r="F1744" s="557" t="s">
        <v>347</v>
      </c>
      <c r="G1744" s="556" t="s">
        <v>289</v>
      </c>
      <c r="H1744" s="553">
        <v>1</v>
      </c>
      <c r="I1744" s="554">
        <v>11358.75</v>
      </c>
      <c r="J1744" s="554">
        <v>11358.75</v>
      </c>
      <c r="K1744" s="556" t="s">
        <v>28</v>
      </c>
      <c r="L1744" s="556" t="s">
        <v>2864</v>
      </c>
      <c r="M1744" s="557" t="s">
        <v>347</v>
      </c>
      <c r="O1744" s="545" t="str">
        <f t="shared" si="143"/>
        <v>B2/08/04-L</v>
      </c>
    </row>
    <row r="1746" spans="1:18" ht="14.5">
      <c r="P1746" s="546"/>
      <c r="Q1746" s="546"/>
      <c r="R1746" s="546"/>
    </row>
    <row r="1747" spans="1:18" ht="14.5">
      <c r="A1747" s="551">
        <v>3</v>
      </c>
      <c r="B1747" s="555" t="s">
        <v>1613</v>
      </c>
      <c r="C1747" s="555" t="s">
        <v>36</v>
      </c>
      <c r="D1747" s="555" t="s">
        <v>36</v>
      </c>
      <c r="E1747" s="555" t="s">
        <v>36</v>
      </c>
      <c r="F1747" s="551" t="s">
        <v>368</v>
      </c>
      <c r="G1747" s="555" t="s">
        <v>36</v>
      </c>
      <c r="H1747" s="551"/>
      <c r="I1747" s="551"/>
      <c r="J1747" s="552">
        <v>481572</v>
      </c>
      <c r="K1747" s="555"/>
      <c r="L1747" s="555"/>
      <c r="M1747" s="551"/>
      <c r="N1747" s="551"/>
      <c r="O1747" s="551"/>
      <c r="P1747" s="546"/>
      <c r="Q1747" s="546"/>
      <c r="R1747" s="546"/>
    </row>
    <row r="1748" spans="1:18" ht="116">
      <c r="A1748" s="551">
        <v>4</v>
      </c>
      <c r="B1748" s="555" t="s">
        <v>1613</v>
      </c>
      <c r="C1748" s="555" t="s">
        <v>36</v>
      </c>
      <c r="D1748" s="555" t="s">
        <v>36</v>
      </c>
      <c r="E1748" s="555" t="s">
        <v>36</v>
      </c>
      <c r="F1748" s="551" t="s">
        <v>369</v>
      </c>
      <c r="G1748" s="555" t="s">
        <v>36</v>
      </c>
      <c r="H1748" s="551"/>
      <c r="I1748" s="551"/>
      <c r="J1748" s="552">
        <v>481572</v>
      </c>
      <c r="K1748" s="555"/>
      <c r="L1748" s="555"/>
      <c r="M1748" s="551"/>
      <c r="N1748" s="551"/>
      <c r="O1748" s="551"/>
    </row>
    <row r="1749" spans="1:18">
      <c r="B1749" s="556" t="s">
        <v>1613</v>
      </c>
      <c r="C1749" s="556" t="s">
        <v>36</v>
      </c>
      <c r="D1749" s="556" t="s">
        <v>2865</v>
      </c>
      <c r="E1749" s="556" t="s">
        <v>5</v>
      </c>
      <c r="F1749" s="557" t="s">
        <v>370</v>
      </c>
      <c r="G1749" s="556" t="s">
        <v>220</v>
      </c>
      <c r="H1749" s="553">
        <v>294</v>
      </c>
      <c r="I1749" s="554">
        <v>1638</v>
      </c>
      <c r="J1749" s="554">
        <v>481572</v>
      </c>
      <c r="K1749" s="556" t="s">
        <v>28</v>
      </c>
      <c r="L1749" s="556" t="s">
        <v>2866</v>
      </c>
      <c r="M1749" s="557" t="s">
        <v>370</v>
      </c>
      <c r="O1749" s="545" t="str">
        <f>+_xlfn.CONCAT(B1749,"-",E1749)</f>
        <v>B2/08/05-A</v>
      </c>
    </row>
    <row r="1750" spans="1:18" ht="14.5">
      <c r="P1750" s="546"/>
      <c r="Q1750" s="546"/>
      <c r="R1750" s="546"/>
    </row>
    <row r="1751" spans="1:18" ht="14.5">
      <c r="A1751" s="551">
        <v>3</v>
      </c>
      <c r="B1751" s="555" t="s">
        <v>1613</v>
      </c>
      <c r="C1751" s="555" t="s">
        <v>36</v>
      </c>
      <c r="D1751" s="555" t="s">
        <v>36</v>
      </c>
      <c r="E1751" s="555" t="s">
        <v>36</v>
      </c>
      <c r="F1751" s="551" t="s">
        <v>371</v>
      </c>
      <c r="G1751" s="555" t="s">
        <v>36</v>
      </c>
      <c r="H1751" s="551"/>
      <c r="I1751" s="551"/>
      <c r="J1751" s="552">
        <v>40950</v>
      </c>
      <c r="K1751" s="555"/>
      <c r="L1751" s="555"/>
      <c r="M1751" s="551"/>
      <c r="N1751" s="551"/>
      <c r="O1751" s="551"/>
      <c r="P1751" s="546"/>
      <c r="Q1751" s="546"/>
      <c r="R1751" s="546"/>
    </row>
    <row r="1752" spans="1:18" ht="72.5">
      <c r="A1752" s="551">
        <v>4</v>
      </c>
      <c r="B1752" s="555" t="s">
        <v>1613</v>
      </c>
      <c r="C1752" s="555" t="s">
        <v>36</v>
      </c>
      <c r="D1752" s="555" t="s">
        <v>36</v>
      </c>
      <c r="E1752" s="555" t="s">
        <v>36</v>
      </c>
      <c r="F1752" s="551" t="s">
        <v>372</v>
      </c>
      <c r="G1752" s="555" t="s">
        <v>36</v>
      </c>
      <c r="H1752" s="551"/>
      <c r="I1752" s="551"/>
      <c r="J1752" s="552">
        <v>40950</v>
      </c>
      <c r="K1752" s="555"/>
      <c r="L1752" s="555"/>
      <c r="M1752" s="551"/>
      <c r="N1752" s="551"/>
      <c r="O1752" s="551"/>
    </row>
    <row r="1753" spans="1:18">
      <c r="B1753" s="556" t="s">
        <v>1613</v>
      </c>
      <c r="C1753" s="556" t="s">
        <v>36</v>
      </c>
      <c r="D1753" s="556" t="s">
        <v>2867</v>
      </c>
      <c r="E1753" s="556" t="s">
        <v>6</v>
      </c>
      <c r="F1753" s="557" t="s">
        <v>373</v>
      </c>
      <c r="G1753" s="556" t="s">
        <v>289</v>
      </c>
      <c r="H1753" s="553">
        <v>3</v>
      </c>
      <c r="I1753" s="554">
        <v>3276</v>
      </c>
      <c r="J1753" s="554">
        <v>9828</v>
      </c>
      <c r="K1753" s="556" t="s">
        <v>28</v>
      </c>
      <c r="L1753" s="556" t="s">
        <v>2868</v>
      </c>
      <c r="M1753" s="557" t="s">
        <v>373</v>
      </c>
      <c r="O1753" s="545" t="str">
        <f t="shared" ref="O1753:O1755" si="144">+_xlfn.CONCAT(B1753,"-",E1753)</f>
        <v>B2/08/05-B</v>
      </c>
    </row>
    <row r="1754" spans="1:18">
      <c r="B1754" s="556" t="s">
        <v>1613</v>
      </c>
      <c r="C1754" s="556" t="s">
        <v>36</v>
      </c>
      <c r="D1754" s="556" t="s">
        <v>2867</v>
      </c>
      <c r="E1754" s="556" t="s">
        <v>7</v>
      </c>
      <c r="F1754" s="557" t="s">
        <v>374</v>
      </c>
      <c r="G1754" s="556" t="s">
        <v>289</v>
      </c>
      <c r="H1754" s="553">
        <v>1</v>
      </c>
      <c r="I1754" s="554">
        <v>4914</v>
      </c>
      <c r="J1754" s="554">
        <v>4914</v>
      </c>
      <c r="K1754" s="556" t="s">
        <v>28</v>
      </c>
      <c r="L1754" s="556" t="s">
        <v>2869</v>
      </c>
      <c r="M1754" s="557" t="s">
        <v>374</v>
      </c>
      <c r="O1754" s="545" t="str">
        <f t="shared" si="144"/>
        <v>B2/08/05-C</v>
      </c>
    </row>
    <row r="1755" spans="1:18">
      <c r="B1755" s="556" t="s">
        <v>1613</v>
      </c>
      <c r="C1755" s="556" t="s">
        <v>36</v>
      </c>
      <c r="D1755" s="556" t="s">
        <v>2867</v>
      </c>
      <c r="E1755" s="556" t="s">
        <v>8</v>
      </c>
      <c r="F1755" s="557" t="s">
        <v>375</v>
      </c>
      <c r="G1755" s="556" t="s">
        <v>289</v>
      </c>
      <c r="H1755" s="553">
        <v>2</v>
      </c>
      <c r="I1755" s="554">
        <v>13104</v>
      </c>
      <c r="J1755" s="554">
        <v>26208</v>
      </c>
      <c r="K1755" s="556" t="s">
        <v>28</v>
      </c>
      <c r="L1755" s="556" t="s">
        <v>2870</v>
      </c>
      <c r="M1755" s="557" t="s">
        <v>375</v>
      </c>
      <c r="O1755" s="545" t="str">
        <f t="shared" si="144"/>
        <v>B2/08/05-D</v>
      </c>
    </row>
    <row r="1757" spans="1:18" ht="14.5">
      <c r="P1757" s="546"/>
      <c r="Q1757" s="546"/>
      <c r="R1757" s="546"/>
    </row>
    <row r="1758" spans="1:18" ht="14.5">
      <c r="A1758" s="551">
        <v>3</v>
      </c>
      <c r="B1758" s="555" t="s">
        <v>1614</v>
      </c>
      <c r="C1758" s="555" t="s">
        <v>36</v>
      </c>
      <c r="D1758" s="555" t="s">
        <v>36</v>
      </c>
      <c r="E1758" s="555" t="s">
        <v>36</v>
      </c>
      <c r="F1758" s="551" t="s">
        <v>376</v>
      </c>
      <c r="G1758" s="555" t="s">
        <v>36</v>
      </c>
      <c r="H1758" s="551"/>
      <c r="I1758" s="551"/>
      <c r="J1758" s="552">
        <v>1290800</v>
      </c>
      <c r="K1758" s="555"/>
      <c r="L1758" s="555"/>
      <c r="M1758" s="551"/>
      <c r="N1758" s="551"/>
      <c r="O1758" s="551"/>
      <c r="P1758" s="546"/>
      <c r="Q1758" s="546"/>
      <c r="R1758" s="546"/>
    </row>
    <row r="1759" spans="1:18" ht="72.5">
      <c r="A1759" s="551">
        <v>4</v>
      </c>
      <c r="B1759" s="555" t="s">
        <v>1614</v>
      </c>
      <c r="C1759" s="555" t="s">
        <v>36</v>
      </c>
      <c r="D1759" s="555" t="s">
        <v>36</v>
      </c>
      <c r="E1759" s="555" t="s">
        <v>36</v>
      </c>
      <c r="F1759" s="551" t="s">
        <v>377</v>
      </c>
      <c r="G1759" s="555" t="s">
        <v>36</v>
      </c>
      <c r="H1759" s="551"/>
      <c r="I1759" s="551"/>
      <c r="J1759" s="552">
        <v>1290800</v>
      </c>
      <c r="K1759" s="555"/>
      <c r="L1759" s="555"/>
      <c r="M1759" s="551"/>
      <c r="N1759" s="551"/>
      <c r="O1759" s="551"/>
    </row>
    <row r="1760" spans="1:18">
      <c r="B1760" s="556" t="s">
        <v>1614</v>
      </c>
      <c r="C1760" s="556" t="s">
        <v>36</v>
      </c>
      <c r="D1760" s="556" t="s">
        <v>1929</v>
      </c>
      <c r="E1760" s="556" t="s">
        <v>5</v>
      </c>
      <c r="F1760" s="557" t="s">
        <v>378</v>
      </c>
      <c r="G1760" s="556" t="s">
        <v>220</v>
      </c>
      <c r="H1760" s="553">
        <v>392</v>
      </c>
      <c r="I1760" s="554">
        <v>1400</v>
      </c>
      <c r="J1760" s="554">
        <v>548800</v>
      </c>
      <c r="K1760" s="556" t="s">
        <v>28</v>
      </c>
      <c r="L1760" s="556" t="s">
        <v>1930</v>
      </c>
      <c r="M1760" s="557" t="s">
        <v>378</v>
      </c>
      <c r="O1760" s="545" t="str">
        <f t="shared" ref="O1760:O1762" si="145">+_xlfn.CONCAT(B1760,"-",E1760)</f>
        <v>B2/08/06-A</v>
      </c>
    </row>
    <row r="1761" spans="1:18">
      <c r="B1761" s="556" t="s">
        <v>1614</v>
      </c>
      <c r="C1761" s="556" t="s">
        <v>36</v>
      </c>
      <c r="D1761" s="556" t="s">
        <v>1929</v>
      </c>
      <c r="E1761" s="556" t="s">
        <v>6</v>
      </c>
      <c r="F1761" s="557" t="s">
        <v>2871</v>
      </c>
      <c r="G1761" s="556" t="s">
        <v>220</v>
      </c>
      <c r="H1761" s="553">
        <v>58</v>
      </c>
      <c r="I1761" s="554">
        <v>1400</v>
      </c>
      <c r="J1761" s="554">
        <v>81200</v>
      </c>
      <c r="K1761" s="556" t="s">
        <v>28</v>
      </c>
      <c r="L1761" s="556" t="s">
        <v>1930</v>
      </c>
      <c r="M1761" s="557" t="s">
        <v>378</v>
      </c>
      <c r="O1761" s="545" t="str">
        <f t="shared" si="145"/>
        <v>B2/08/06-B</v>
      </c>
    </row>
    <row r="1762" spans="1:18">
      <c r="B1762" s="556" t="s">
        <v>1614</v>
      </c>
      <c r="C1762" s="556" t="s">
        <v>36</v>
      </c>
      <c r="D1762" s="556" t="s">
        <v>1929</v>
      </c>
      <c r="E1762" s="556" t="s">
        <v>7</v>
      </c>
      <c r="F1762" s="557" t="s">
        <v>380</v>
      </c>
      <c r="G1762" s="556" t="s">
        <v>220</v>
      </c>
      <c r="H1762" s="553">
        <v>472</v>
      </c>
      <c r="I1762" s="554">
        <v>1400</v>
      </c>
      <c r="J1762" s="554">
        <v>660800</v>
      </c>
      <c r="K1762" s="556" t="s">
        <v>28</v>
      </c>
      <c r="L1762" s="556" t="s">
        <v>1930</v>
      </c>
      <c r="M1762" s="557" t="s">
        <v>378</v>
      </c>
      <c r="O1762" s="545" t="str">
        <f t="shared" si="145"/>
        <v>B2/08/06-C</v>
      </c>
    </row>
    <row r="1763" spans="1:18" ht="14.5">
      <c r="P1763" s="546"/>
      <c r="Q1763" s="546"/>
      <c r="R1763" s="546"/>
    </row>
    <row r="1764" spans="1:18" ht="14.5">
      <c r="A1764" s="551" t="s">
        <v>1774</v>
      </c>
      <c r="B1764" s="555" t="s">
        <v>1614</v>
      </c>
      <c r="C1764" s="555" t="s">
        <v>36</v>
      </c>
      <c r="D1764" s="555" t="s">
        <v>36</v>
      </c>
      <c r="E1764" s="555" t="s">
        <v>36</v>
      </c>
      <c r="F1764" s="551" t="s">
        <v>16</v>
      </c>
      <c r="G1764" s="555"/>
      <c r="H1764" s="551"/>
      <c r="I1764" s="551"/>
      <c r="J1764" s="551"/>
      <c r="K1764" s="555"/>
      <c r="L1764" s="555"/>
      <c r="M1764" s="551"/>
      <c r="N1764" s="551"/>
      <c r="O1764" s="551"/>
      <c r="P1764" s="546"/>
      <c r="Q1764" s="546"/>
      <c r="R1764" s="546"/>
    </row>
    <row r="1765" spans="1:18" ht="14.5">
      <c r="A1765" s="551" t="s">
        <v>1774</v>
      </c>
      <c r="B1765" s="555" t="s">
        <v>1614</v>
      </c>
      <c r="C1765" s="555" t="s">
        <v>36</v>
      </c>
      <c r="D1765" s="555" t="s">
        <v>36</v>
      </c>
      <c r="E1765" s="555" t="s">
        <v>36</v>
      </c>
      <c r="F1765" s="551" t="s">
        <v>9</v>
      </c>
      <c r="G1765" s="555"/>
      <c r="H1765" s="551"/>
      <c r="I1765" s="551"/>
      <c r="J1765" s="551"/>
      <c r="K1765" s="555"/>
      <c r="L1765" s="555"/>
      <c r="M1765" s="551"/>
      <c r="N1765" s="551"/>
      <c r="O1765" s="551"/>
    </row>
    <row r="1767" spans="1:18" ht="14.5">
      <c r="P1767" s="546"/>
      <c r="Q1767" s="546"/>
      <c r="R1767" s="546"/>
    </row>
    <row r="1768" spans="1:18" ht="14.5">
      <c r="A1768" s="551">
        <v>2</v>
      </c>
      <c r="B1768" s="555" t="s">
        <v>1615</v>
      </c>
      <c r="C1768" s="555" t="s">
        <v>36</v>
      </c>
      <c r="D1768" s="555" t="s">
        <v>36</v>
      </c>
      <c r="E1768" s="555" t="s">
        <v>36</v>
      </c>
      <c r="F1768" s="551" t="s">
        <v>6452</v>
      </c>
      <c r="G1768" s="555" t="s">
        <v>36</v>
      </c>
      <c r="H1768" s="551"/>
      <c r="I1768" s="551"/>
      <c r="J1768" s="552">
        <v>10807193.98</v>
      </c>
      <c r="K1768" s="555"/>
      <c r="L1768" s="555"/>
      <c r="M1768" s="551"/>
      <c r="N1768" s="551"/>
      <c r="O1768" s="551"/>
      <c r="P1768" s="546"/>
      <c r="Q1768" s="546"/>
      <c r="R1768" s="546"/>
    </row>
    <row r="1769" spans="1:18" ht="14.5">
      <c r="A1769" s="551">
        <v>3</v>
      </c>
      <c r="B1769" s="555" t="s">
        <v>1615</v>
      </c>
      <c r="C1769" s="555" t="s">
        <v>36</v>
      </c>
      <c r="D1769" s="555" t="s">
        <v>36</v>
      </c>
      <c r="E1769" s="555" t="s">
        <v>36</v>
      </c>
      <c r="F1769" s="551" t="s">
        <v>381</v>
      </c>
      <c r="G1769" s="555" t="s">
        <v>36</v>
      </c>
      <c r="H1769" s="551"/>
      <c r="I1769" s="551"/>
      <c r="J1769" s="552">
        <v>3472497</v>
      </c>
      <c r="K1769" s="555"/>
      <c r="L1769" s="555"/>
      <c r="M1769" s="551"/>
      <c r="N1769" s="551"/>
      <c r="O1769" s="551"/>
      <c r="P1769" s="546"/>
      <c r="Q1769" s="546"/>
      <c r="R1769" s="546"/>
    </row>
    <row r="1770" spans="1:18" ht="14.5">
      <c r="A1770" s="551">
        <v>4</v>
      </c>
      <c r="B1770" s="555" t="s">
        <v>1615</v>
      </c>
      <c r="C1770" s="555" t="s">
        <v>36</v>
      </c>
      <c r="D1770" s="555" t="s">
        <v>36</v>
      </c>
      <c r="E1770" s="555" t="s">
        <v>36</v>
      </c>
      <c r="F1770" s="551" t="s">
        <v>382</v>
      </c>
      <c r="G1770" s="555" t="s">
        <v>36</v>
      </c>
      <c r="H1770" s="551"/>
      <c r="I1770" s="551"/>
      <c r="J1770" s="552">
        <v>3472497</v>
      </c>
      <c r="K1770" s="555"/>
      <c r="L1770" s="555"/>
      <c r="M1770" s="551"/>
      <c r="N1770" s="551"/>
      <c r="O1770" s="551"/>
    </row>
    <row r="1771" spans="1:18">
      <c r="B1771" s="556" t="s">
        <v>1615</v>
      </c>
      <c r="C1771" s="556" t="s">
        <v>36</v>
      </c>
      <c r="D1771" s="556" t="s">
        <v>1933</v>
      </c>
      <c r="E1771" s="556" t="s">
        <v>5</v>
      </c>
      <c r="F1771" s="557" t="s">
        <v>383</v>
      </c>
      <c r="G1771" s="556" t="s">
        <v>220</v>
      </c>
      <c r="H1771" s="558">
        <v>36260</v>
      </c>
      <c r="I1771" s="553">
        <v>89.49</v>
      </c>
      <c r="J1771" s="554">
        <v>3244907.4</v>
      </c>
      <c r="K1771" s="556" t="s">
        <v>1455</v>
      </c>
      <c r="L1771" s="556" t="s">
        <v>1934</v>
      </c>
      <c r="M1771" s="557" t="s">
        <v>383</v>
      </c>
      <c r="O1771" s="545" t="str">
        <f t="shared" ref="O1771:O1772" si="146">+_xlfn.CONCAT(B1771,"-",E1771)</f>
        <v>B2/09/01-A</v>
      </c>
    </row>
    <row r="1772" spans="1:18">
      <c r="B1772" s="556" t="s">
        <v>1615</v>
      </c>
      <c r="C1772" s="556" t="s">
        <v>36</v>
      </c>
      <c r="D1772" s="556" t="s">
        <v>1933</v>
      </c>
      <c r="E1772" s="556" t="s">
        <v>6</v>
      </c>
      <c r="F1772" s="557" t="s">
        <v>384</v>
      </c>
      <c r="G1772" s="556" t="s">
        <v>220</v>
      </c>
      <c r="H1772" s="558">
        <v>2170</v>
      </c>
      <c r="I1772" s="553">
        <v>104.88</v>
      </c>
      <c r="J1772" s="554">
        <v>227589.6</v>
      </c>
      <c r="K1772" s="556" t="s">
        <v>1455</v>
      </c>
      <c r="L1772" s="556" t="s">
        <v>1935</v>
      </c>
      <c r="M1772" s="557" t="s">
        <v>384</v>
      </c>
      <c r="O1772" s="545" t="str">
        <f t="shared" si="146"/>
        <v>B2/09/01-B</v>
      </c>
    </row>
    <row r="1773" spans="1:18" ht="14.5">
      <c r="P1773" s="546"/>
      <c r="Q1773" s="546"/>
      <c r="R1773" s="546"/>
    </row>
    <row r="1774" spans="1:18" ht="14.5">
      <c r="A1774" s="551">
        <v>3</v>
      </c>
      <c r="B1774" s="555" t="s">
        <v>1615</v>
      </c>
      <c r="C1774" s="555" t="s">
        <v>36</v>
      </c>
      <c r="D1774" s="555" t="s">
        <v>36</v>
      </c>
      <c r="E1774" s="555" t="s">
        <v>36</v>
      </c>
      <c r="F1774" s="551" t="s">
        <v>385</v>
      </c>
      <c r="G1774" s="555" t="s">
        <v>36</v>
      </c>
      <c r="H1774" s="551"/>
      <c r="I1774" s="551"/>
      <c r="J1774" s="552">
        <v>1035962.22</v>
      </c>
      <c r="K1774" s="555"/>
      <c r="L1774" s="555"/>
      <c r="M1774" s="551"/>
      <c r="N1774" s="551"/>
      <c r="O1774" s="551"/>
      <c r="P1774" s="546"/>
      <c r="Q1774" s="546"/>
      <c r="R1774" s="546"/>
    </row>
    <row r="1775" spans="1:18" ht="72.5">
      <c r="A1775" s="551">
        <v>4</v>
      </c>
      <c r="B1775" s="555" t="s">
        <v>1615</v>
      </c>
      <c r="C1775" s="555" t="s">
        <v>36</v>
      </c>
      <c r="D1775" s="555" t="s">
        <v>36</v>
      </c>
      <c r="E1775" s="555" t="s">
        <v>36</v>
      </c>
      <c r="F1775" s="551" t="s">
        <v>386</v>
      </c>
      <c r="G1775" s="555" t="s">
        <v>36</v>
      </c>
      <c r="H1775" s="551"/>
      <c r="I1775" s="551"/>
      <c r="J1775" s="552">
        <v>323941.84000000003</v>
      </c>
      <c r="K1775" s="555"/>
      <c r="L1775" s="555"/>
      <c r="M1775" s="551"/>
      <c r="N1775" s="551"/>
      <c r="O1775" s="551"/>
    </row>
    <row r="1776" spans="1:18">
      <c r="B1776" s="556" t="s">
        <v>1615</v>
      </c>
      <c r="C1776" s="556" t="s">
        <v>36</v>
      </c>
      <c r="D1776" s="556" t="s">
        <v>1936</v>
      </c>
      <c r="E1776" s="556" t="s">
        <v>7</v>
      </c>
      <c r="F1776" s="557" t="s">
        <v>387</v>
      </c>
      <c r="G1776" s="556" t="s">
        <v>220</v>
      </c>
      <c r="H1776" s="558">
        <v>1807</v>
      </c>
      <c r="I1776" s="553">
        <v>135.06</v>
      </c>
      <c r="J1776" s="554">
        <v>244053.42</v>
      </c>
      <c r="K1776" s="556" t="s">
        <v>1455</v>
      </c>
      <c r="L1776" s="556" t="s">
        <v>1937</v>
      </c>
      <c r="M1776" s="557" t="s">
        <v>387</v>
      </c>
      <c r="O1776" s="545" t="str">
        <f t="shared" ref="O1776:O1779" si="147">+_xlfn.CONCAT(B1776,"-",E1776)</f>
        <v>B2/09/01-C</v>
      </c>
    </row>
    <row r="1777" spans="1:18">
      <c r="B1777" s="556" t="s">
        <v>1615</v>
      </c>
      <c r="C1777" s="556" t="s">
        <v>36</v>
      </c>
      <c r="D1777" s="556" t="s">
        <v>1936</v>
      </c>
      <c r="E1777" s="556" t="s">
        <v>8</v>
      </c>
      <c r="F1777" s="557" t="s">
        <v>388</v>
      </c>
      <c r="G1777" s="556" t="s">
        <v>220</v>
      </c>
      <c r="H1777" s="553">
        <v>175</v>
      </c>
      <c r="I1777" s="553">
        <v>143.22</v>
      </c>
      <c r="J1777" s="554">
        <v>25063.5</v>
      </c>
      <c r="K1777" s="556" t="s">
        <v>1455</v>
      </c>
      <c r="L1777" s="556" t="s">
        <v>1938</v>
      </c>
      <c r="M1777" s="557" t="s">
        <v>388</v>
      </c>
      <c r="O1777" s="545" t="str">
        <f t="shared" si="147"/>
        <v>B2/09/01-D</v>
      </c>
    </row>
    <row r="1778" spans="1:18">
      <c r="B1778" s="556" t="s">
        <v>1615</v>
      </c>
      <c r="C1778" s="556" t="s">
        <v>36</v>
      </c>
      <c r="D1778" s="556" t="s">
        <v>1936</v>
      </c>
      <c r="E1778" s="556" t="s">
        <v>10</v>
      </c>
      <c r="F1778" s="557" t="s">
        <v>389</v>
      </c>
      <c r="G1778" s="556" t="s">
        <v>220</v>
      </c>
      <c r="H1778" s="553">
        <v>322</v>
      </c>
      <c r="I1778" s="553">
        <v>143.22</v>
      </c>
      <c r="J1778" s="554">
        <v>46116.84</v>
      </c>
      <c r="K1778" s="556" t="s">
        <v>1455</v>
      </c>
      <c r="L1778" s="556" t="s">
        <v>1939</v>
      </c>
      <c r="M1778" s="557" t="s">
        <v>389</v>
      </c>
      <c r="O1778" s="545" t="str">
        <f t="shared" si="147"/>
        <v>B2/09/01-E</v>
      </c>
    </row>
    <row r="1779" spans="1:18">
      <c r="B1779" s="556" t="s">
        <v>1615</v>
      </c>
      <c r="C1779" s="556" t="s">
        <v>36</v>
      </c>
      <c r="D1779" s="556" t="s">
        <v>1936</v>
      </c>
      <c r="E1779" s="556" t="s">
        <v>11</v>
      </c>
      <c r="F1779" s="557" t="s">
        <v>390</v>
      </c>
      <c r="G1779" s="556" t="s">
        <v>220</v>
      </c>
      <c r="H1779" s="553">
        <v>76</v>
      </c>
      <c r="I1779" s="553">
        <v>114.58</v>
      </c>
      <c r="J1779" s="554">
        <v>8708.08</v>
      </c>
      <c r="K1779" s="556" t="s">
        <v>1455</v>
      </c>
      <c r="L1779" s="556" t="s">
        <v>2872</v>
      </c>
      <c r="M1779" s="557" t="s">
        <v>390</v>
      </c>
      <c r="O1779" s="545" t="str">
        <f t="shared" si="147"/>
        <v>B2/09/01-F</v>
      </c>
    </row>
    <row r="1780" spans="1:18" ht="14.5">
      <c r="P1780" s="546"/>
      <c r="Q1780" s="546"/>
      <c r="R1780" s="546"/>
    </row>
    <row r="1781" spans="1:18" ht="72.5">
      <c r="A1781" s="551">
        <v>4</v>
      </c>
      <c r="B1781" s="555" t="s">
        <v>1615</v>
      </c>
      <c r="C1781" s="555" t="s">
        <v>36</v>
      </c>
      <c r="D1781" s="555" t="s">
        <v>36</v>
      </c>
      <c r="E1781" s="555" t="s">
        <v>36</v>
      </c>
      <c r="F1781" s="551" t="s">
        <v>391</v>
      </c>
      <c r="G1781" s="555" t="s">
        <v>36</v>
      </c>
      <c r="H1781" s="551"/>
      <c r="I1781" s="551"/>
      <c r="J1781" s="552">
        <v>712020.38</v>
      </c>
      <c r="K1781" s="555"/>
      <c r="L1781" s="555"/>
      <c r="M1781" s="551"/>
      <c r="N1781" s="551"/>
      <c r="O1781" s="551"/>
    </row>
    <row r="1782" spans="1:18">
      <c r="B1782" s="556" t="s">
        <v>1615</v>
      </c>
      <c r="C1782" s="556" t="s">
        <v>36</v>
      </c>
      <c r="D1782" s="556" t="s">
        <v>1936</v>
      </c>
      <c r="E1782" s="556" t="s">
        <v>27</v>
      </c>
      <c r="F1782" s="557" t="s">
        <v>392</v>
      </c>
      <c r="G1782" s="556" t="s">
        <v>220</v>
      </c>
      <c r="H1782" s="558">
        <v>3466</v>
      </c>
      <c r="I1782" s="553">
        <v>205.43</v>
      </c>
      <c r="J1782" s="554">
        <v>712020.38</v>
      </c>
      <c r="K1782" s="556" t="s">
        <v>1455</v>
      </c>
      <c r="L1782" s="556" t="s">
        <v>2873</v>
      </c>
      <c r="M1782" s="557" t="s">
        <v>392</v>
      </c>
      <c r="O1782" s="545" t="str">
        <f>+_xlfn.CONCAT(B1782,"-",E1782)</f>
        <v>B2/09/01-G</v>
      </c>
    </row>
    <row r="1784" spans="1:18" ht="14.5">
      <c r="P1784" s="546"/>
      <c r="Q1784" s="546"/>
      <c r="R1784" s="546"/>
    </row>
    <row r="1785" spans="1:18" ht="14.5">
      <c r="A1785" s="551">
        <v>3</v>
      </c>
      <c r="B1785" s="555" t="s">
        <v>1616</v>
      </c>
      <c r="C1785" s="555" t="s">
        <v>36</v>
      </c>
      <c r="D1785" s="555" t="s">
        <v>36</v>
      </c>
      <c r="E1785" s="555" t="s">
        <v>36</v>
      </c>
      <c r="F1785" s="551" t="s">
        <v>393</v>
      </c>
      <c r="G1785" s="555" t="s">
        <v>36</v>
      </c>
      <c r="H1785" s="551"/>
      <c r="I1785" s="551"/>
      <c r="J1785" s="552">
        <v>1213333.57</v>
      </c>
      <c r="K1785" s="555"/>
      <c r="L1785" s="555"/>
      <c r="M1785" s="551"/>
      <c r="N1785" s="551"/>
      <c r="O1785" s="551"/>
      <c r="P1785" s="546"/>
      <c r="Q1785" s="546"/>
      <c r="R1785" s="546"/>
    </row>
    <row r="1786" spans="1:18" ht="29">
      <c r="A1786" s="551">
        <v>4</v>
      </c>
      <c r="B1786" s="555" t="s">
        <v>1616</v>
      </c>
      <c r="C1786" s="555" t="s">
        <v>36</v>
      </c>
      <c r="D1786" s="555" t="s">
        <v>36</v>
      </c>
      <c r="E1786" s="555" t="s">
        <v>36</v>
      </c>
      <c r="F1786" s="551" t="s">
        <v>394</v>
      </c>
      <c r="G1786" s="555" t="s">
        <v>36</v>
      </c>
      <c r="H1786" s="551"/>
      <c r="I1786" s="551"/>
      <c r="J1786" s="552">
        <v>1029848.32</v>
      </c>
      <c r="K1786" s="555"/>
      <c r="L1786" s="555"/>
      <c r="M1786" s="551"/>
      <c r="N1786" s="551"/>
      <c r="O1786" s="551"/>
    </row>
    <row r="1787" spans="1:18">
      <c r="B1787" s="556" t="s">
        <v>1616</v>
      </c>
      <c r="C1787" s="556" t="s">
        <v>36</v>
      </c>
      <c r="D1787" s="556" t="s">
        <v>1940</v>
      </c>
      <c r="E1787" s="556" t="s">
        <v>5</v>
      </c>
      <c r="F1787" s="557" t="s">
        <v>395</v>
      </c>
      <c r="G1787" s="556" t="s">
        <v>220</v>
      </c>
      <c r="H1787" s="558">
        <v>1460</v>
      </c>
      <c r="I1787" s="553">
        <v>352.34</v>
      </c>
      <c r="J1787" s="554">
        <v>514416.4</v>
      </c>
      <c r="K1787" s="556" t="s">
        <v>1455</v>
      </c>
      <c r="L1787" s="556" t="s">
        <v>1941</v>
      </c>
      <c r="M1787" s="557" t="s">
        <v>395</v>
      </c>
      <c r="O1787" s="545" t="str">
        <f t="shared" ref="O1787:O1794" si="148">+_xlfn.CONCAT(B1787,"-",E1787)</f>
        <v>B2/09/02-A</v>
      </c>
    </row>
    <row r="1788" spans="1:18">
      <c r="B1788" s="556" t="s">
        <v>1616</v>
      </c>
      <c r="C1788" s="556" t="s">
        <v>36</v>
      </c>
      <c r="D1788" s="556" t="s">
        <v>1940</v>
      </c>
      <c r="E1788" s="556" t="s">
        <v>6</v>
      </c>
      <c r="F1788" s="557" t="s">
        <v>396</v>
      </c>
      <c r="G1788" s="556" t="s">
        <v>220</v>
      </c>
      <c r="H1788" s="553">
        <v>458</v>
      </c>
      <c r="I1788" s="553">
        <v>283.58999999999997</v>
      </c>
      <c r="J1788" s="554">
        <v>129884.22</v>
      </c>
      <c r="K1788" s="556" t="s">
        <v>1455</v>
      </c>
      <c r="L1788" s="556" t="s">
        <v>1942</v>
      </c>
      <c r="M1788" s="557" t="s">
        <v>396</v>
      </c>
      <c r="O1788" s="545" t="str">
        <f t="shared" si="148"/>
        <v>B2/09/02-B</v>
      </c>
    </row>
    <row r="1789" spans="1:18">
      <c r="B1789" s="556" t="s">
        <v>1616</v>
      </c>
      <c r="C1789" s="556" t="s">
        <v>36</v>
      </c>
      <c r="D1789" s="556" t="s">
        <v>1940</v>
      </c>
      <c r="E1789" s="556" t="s">
        <v>7</v>
      </c>
      <c r="F1789" s="557" t="s">
        <v>397</v>
      </c>
      <c r="G1789" s="556" t="s">
        <v>220</v>
      </c>
      <c r="H1789" s="553">
        <v>446</v>
      </c>
      <c r="I1789" s="553">
        <v>352.34</v>
      </c>
      <c r="J1789" s="554">
        <v>157143.64000000001</v>
      </c>
      <c r="K1789" s="556" t="s">
        <v>1455</v>
      </c>
      <c r="L1789" s="556" t="s">
        <v>1943</v>
      </c>
      <c r="M1789" s="557" t="s">
        <v>397</v>
      </c>
      <c r="O1789" s="545" t="str">
        <f t="shared" si="148"/>
        <v>B2/09/02-C</v>
      </c>
    </row>
    <row r="1790" spans="1:18">
      <c r="B1790" s="556" t="s">
        <v>1616</v>
      </c>
      <c r="C1790" s="556" t="s">
        <v>36</v>
      </c>
      <c r="D1790" s="556" t="s">
        <v>1940</v>
      </c>
      <c r="E1790" s="556" t="s">
        <v>8</v>
      </c>
      <c r="F1790" s="557" t="s">
        <v>398</v>
      </c>
      <c r="G1790" s="556" t="s">
        <v>220</v>
      </c>
      <c r="H1790" s="553">
        <v>148</v>
      </c>
      <c r="I1790" s="553">
        <v>226.87</v>
      </c>
      <c r="J1790" s="554">
        <v>33576.76</v>
      </c>
      <c r="K1790" s="556" t="s">
        <v>1455</v>
      </c>
      <c r="L1790" s="556" t="s">
        <v>2874</v>
      </c>
      <c r="M1790" s="557" t="s">
        <v>398</v>
      </c>
      <c r="O1790" s="545" t="str">
        <f t="shared" si="148"/>
        <v>B2/09/02-D</v>
      </c>
    </row>
    <row r="1791" spans="1:18">
      <c r="B1791" s="556" t="s">
        <v>1616</v>
      </c>
      <c r="C1791" s="556" t="s">
        <v>36</v>
      </c>
      <c r="D1791" s="556" t="s">
        <v>1940</v>
      </c>
      <c r="E1791" s="556" t="s">
        <v>10</v>
      </c>
      <c r="F1791" s="557" t="s">
        <v>399</v>
      </c>
      <c r="G1791" s="556" t="s">
        <v>179</v>
      </c>
      <c r="H1791" s="558">
        <v>1422</v>
      </c>
      <c r="I1791" s="553">
        <v>90.16</v>
      </c>
      <c r="J1791" s="554">
        <v>128207.52</v>
      </c>
      <c r="K1791" s="556" t="s">
        <v>1455</v>
      </c>
      <c r="L1791" s="556" t="s">
        <v>2875</v>
      </c>
      <c r="M1791" s="557" t="s">
        <v>399</v>
      </c>
      <c r="O1791" s="545" t="str">
        <f t="shared" si="148"/>
        <v>B2/09/02-E</v>
      </c>
    </row>
    <row r="1792" spans="1:18">
      <c r="B1792" s="556" t="s">
        <v>1616</v>
      </c>
      <c r="C1792" s="556" t="s">
        <v>36</v>
      </c>
      <c r="D1792" s="556" t="s">
        <v>1940</v>
      </c>
      <c r="E1792" s="556" t="s">
        <v>11</v>
      </c>
      <c r="F1792" s="557" t="s">
        <v>400</v>
      </c>
      <c r="G1792" s="556" t="s">
        <v>179</v>
      </c>
      <c r="H1792" s="553">
        <v>381</v>
      </c>
      <c r="I1792" s="553">
        <v>87.7</v>
      </c>
      <c r="J1792" s="554">
        <v>33413.699999999997</v>
      </c>
      <c r="K1792" s="556" t="s">
        <v>1455</v>
      </c>
      <c r="L1792" s="556" t="s">
        <v>1944</v>
      </c>
      <c r="M1792" s="557" t="s">
        <v>400</v>
      </c>
      <c r="O1792" s="545" t="str">
        <f t="shared" si="148"/>
        <v>B2/09/02-F</v>
      </c>
    </row>
    <row r="1793" spans="1:18">
      <c r="B1793" s="556" t="s">
        <v>1616</v>
      </c>
      <c r="C1793" s="556" t="s">
        <v>36</v>
      </c>
      <c r="D1793" s="556" t="s">
        <v>1940</v>
      </c>
      <c r="E1793" s="556" t="s">
        <v>27</v>
      </c>
      <c r="F1793" s="557" t="s">
        <v>401</v>
      </c>
      <c r="G1793" s="556" t="s">
        <v>179</v>
      </c>
      <c r="H1793" s="553">
        <v>260</v>
      </c>
      <c r="I1793" s="553">
        <v>120.16</v>
      </c>
      <c r="J1793" s="554">
        <v>31241.599999999999</v>
      </c>
      <c r="K1793" s="556" t="s">
        <v>1455</v>
      </c>
      <c r="L1793" s="556" t="s">
        <v>2876</v>
      </c>
      <c r="M1793" s="557" t="s">
        <v>401</v>
      </c>
      <c r="O1793" s="545" t="str">
        <f t="shared" si="148"/>
        <v>B2/09/02-G</v>
      </c>
    </row>
    <row r="1794" spans="1:18">
      <c r="B1794" s="556" t="s">
        <v>1616</v>
      </c>
      <c r="C1794" s="556" t="s">
        <v>36</v>
      </c>
      <c r="D1794" s="556" t="s">
        <v>1940</v>
      </c>
      <c r="E1794" s="556" t="s">
        <v>28</v>
      </c>
      <c r="F1794" s="557" t="s">
        <v>402</v>
      </c>
      <c r="G1794" s="556" t="s">
        <v>179</v>
      </c>
      <c r="H1794" s="553">
        <v>28</v>
      </c>
      <c r="I1794" s="553">
        <v>70.16</v>
      </c>
      <c r="J1794" s="554">
        <v>1964.48</v>
      </c>
      <c r="K1794" s="556" t="s">
        <v>1455</v>
      </c>
      <c r="L1794" s="556" t="s">
        <v>2877</v>
      </c>
      <c r="M1794" s="557" t="s">
        <v>402</v>
      </c>
      <c r="O1794" s="545" t="str">
        <f t="shared" si="148"/>
        <v>B2/09/02-H</v>
      </c>
    </row>
    <row r="1795" spans="1:18" ht="14.5">
      <c r="P1795" s="546"/>
      <c r="Q1795" s="546"/>
      <c r="R1795" s="546"/>
    </row>
    <row r="1796" spans="1:18" ht="29">
      <c r="A1796" s="551">
        <v>4</v>
      </c>
      <c r="B1796" s="555" t="s">
        <v>1616</v>
      </c>
      <c r="C1796" s="555" t="s">
        <v>36</v>
      </c>
      <c r="D1796" s="555" t="s">
        <v>36</v>
      </c>
      <c r="E1796" s="555" t="s">
        <v>36</v>
      </c>
      <c r="F1796" s="551" t="s">
        <v>403</v>
      </c>
      <c r="G1796" s="555" t="s">
        <v>36</v>
      </c>
      <c r="H1796" s="551"/>
      <c r="I1796" s="551"/>
      <c r="J1796" s="552">
        <v>183485.25</v>
      </c>
      <c r="K1796" s="555"/>
      <c r="L1796" s="555"/>
      <c r="M1796" s="551"/>
      <c r="N1796" s="551"/>
      <c r="O1796" s="551"/>
    </row>
    <row r="1797" spans="1:18">
      <c r="B1797" s="556" t="s">
        <v>1616</v>
      </c>
      <c r="C1797" s="556" t="s">
        <v>36</v>
      </c>
      <c r="D1797" s="556" t="s">
        <v>1940</v>
      </c>
      <c r="E1797" s="556" t="s">
        <v>33</v>
      </c>
      <c r="F1797" s="557" t="s">
        <v>404</v>
      </c>
      <c r="G1797" s="556" t="s">
        <v>220</v>
      </c>
      <c r="H1797" s="553">
        <v>765</v>
      </c>
      <c r="I1797" s="553">
        <v>239.85</v>
      </c>
      <c r="J1797" s="554">
        <v>183485.25</v>
      </c>
      <c r="K1797" s="556" t="s">
        <v>1455</v>
      </c>
      <c r="L1797" s="556" t="s">
        <v>2878</v>
      </c>
      <c r="M1797" s="557" t="s">
        <v>404</v>
      </c>
      <c r="O1797" s="545" t="str">
        <f>+_xlfn.CONCAT(B1797,"-",E1797)</f>
        <v>B2/09/02-J</v>
      </c>
    </row>
    <row r="1798" spans="1:18" ht="14.5">
      <c r="P1798" s="546"/>
      <c r="Q1798" s="546"/>
      <c r="R1798" s="546"/>
    </row>
    <row r="1799" spans="1:18" ht="14.5">
      <c r="A1799" s="551">
        <v>3</v>
      </c>
      <c r="B1799" s="555" t="s">
        <v>1616</v>
      </c>
      <c r="C1799" s="555" t="s">
        <v>36</v>
      </c>
      <c r="D1799" s="555" t="s">
        <v>36</v>
      </c>
      <c r="E1799" s="555" t="s">
        <v>36</v>
      </c>
      <c r="F1799" s="551" t="s">
        <v>405</v>
      </c>
      <c r="G1799" s="555" t="s">
        <v>36</v>
      </c>
      <c r="H1799" s="551"/>
      <c r="I1799" s="551"/>
      <c r="J1799" s="552">
        <v>312000</v>
      </c>
      <c r="K1799" s="555"/>
      <c r="L1799" s="555"/>
      <c r="M1799" s="551"/>
      <c r="N1799" s="551"/>
      <c r="O1799" s="551"/>
      <c r="P1799" s="546"/>
      <c r="Q1799" s="546"/>
      <c r="R1799" s="546"/>
    </row>
    <row r="1800" spans="1:18" ht="87">
      <c r="A1800" s="551">
        <v>4</v>
      </c>
      <c r="B1800" s="555" t="s">
        <v>1616</v>
      </c>
      <c r="C1800" s="555" t="s">
        <v>36</v>
      </c>
      <c r="D1800" s="555" t="s">
        <v>36</v>
      </c>
      <c r="E1800" s="555" t="s">
        <v>36</v>
      </c>
      <c r="F1800" s="551" t="s">
        <v>406</v>
      </c>
      <c r="G1800" s="555" t="s">
        <v>36</v>
      </c>
      <c r="H1800" s="551"/>
      <c r="I1800" s="551"/>
      <c r="J1800" s="552">
        <v>162825</v>
      </c>
      <c r="K1800" s="555"/>
      <c r="L1800" s="555"/>
      <c r="M1800" s="551"/>
      <c r="N1800" s="551"/>
      <c r="O1800" s="551"/>
    </row>
    <row r="1801" spans="1:18">
      <c r="B1801" s="556" t="s">
        <v>1616</v>
      </c>
      <c r="C1801" s="556" t="s">
        <v>36</v>
      </c>
      <c r="D1801" s="556" t="s">
        <v>1946</v>
      </c>
      <c r="E1801" s="556" t="s">
        <v>34</v>
      </c>
      <c r="F1801" s="557" t="s">
        <v>407</v>
      </c>
      <c r="G1801" s="556" t="s">
        <v>220</v>
      </c>
      <c r="H1801" s="553">
        <v>835</v>
      </c>
      <c r="I1801" s="553">
        <v>195</v>
      </c>
      <c r="J1801" s="554">
        <v>162825</v>
      </c>
      <c r="K1801" s="556" t="s">
        <v>1455</v>
      </c>
      <c r="L1801" s="556" t="s">
        <v>1947</v>
      </c>
      <c r="M1801" s="557" t="s">
        <v>1948</v>
      </c>
      <c r="O1801" s="545" t="str">
        <f>+_xlfn.CONCAT(B1801,"-",E1801)</f>
        <v>B2/09/02-K</v>
      </c>
    </row>
    <row r="1803" spans="1:18" ht="14.5">
      <c r="P1803" s="546"/>
      <c r="Q1803" s="546"/>
      <c r="R1803" s="546"/>
    </row>
    <row r="1804" spans="1:18" ht="72.5">
      <c r="A1804" s="551">
        <v>4</v>
      </c>
      <c r="B1804" s="555" t="s">
        <v>1617</v>
      </c>
      <c r="C1804" s="555" t="s">
        <v>36</v>
      </c>
      <c r="D1804" s="555" t="s">
        <v>36</v>
      </c>
      <c r="E1804" s="555" t="s">
        <v>36</v>
      </c>
      <c r="F1804" s="551" t="s">
        <v>408</v>
      </c>
      <c r="G1804" s="555" t="s">
        <v>36</v>
      </c>
      <c r="H1804" s="551"/>
      <c r="I1804" s="551"/>
      <c r="J1804" s="552">
        <v>149175</v>
      </c>
      <c r="K1804" s="555"/>
      <c r="L1804" s="555"/>
      <c r="M1804" s="551"/>
      <c r="N1804" s="551"/>
      <c r="O1804" s="551"/>
    </row>
    <row r="1805" spans="1:18" ht="25">
      <c r="B1805" s="556" t="s">
        <v>1617</v>
      </c>
      <c r="C1805" s="556" t="s">
        <v>36</v>
      </c>
      <c r="D1805" s="556" t="s">
        <v>1946</v>
      </c>
      <c r="E1805" s="556" t="s">
        <v>5</v>
      </c>
      <c r="F1805" s="557" t="s">
        <v>409</v>
      </c>
      <c r="G1805" s="556" t="s">
        <v>220</v>
      </c>
      <c r="H1805" s="553">
        <v>765</v>
      </c>
      <c r="I1805" s="553">
        <v>195</v>
      </c>
      <c r="J1805" s="554">
        <v>149175</v>
      </c>
      <c r="K1805" s="556" t="s">
        <v>1455</v>
      </c>
      <c r="L1805" s="556" t="s">
        <v>1947</v>
      </c>
      <c r="M1805" s="557" t="s">
        <v>1948</v>
      </c>
      <c r="O1805" s="545" t="str">
        <f>+_xlfn.CONCAT(B1805,"-",E1805)</f>
        <v>B2/09/03-A</v>
      </c>
    </row>
    <row r="1806" spans="1:18" ht="14.5">
      <c r="P1806" s="546"/>
      <c r="Q1806" s="546"/>
      <c r="R1806" s="546"/>
    </row>
    <row r="1807" spans="1:18" ht="14.5">
      <c r="A1807" s="551">
        <v>3</v>
      </c>
      <c r="B1807" s="555" t="s">
        <v>1617</v>
      </c>
      <c r="C1807" s="555" t="s">
        <v>36</v>
      </c>
      <c r="D1807" s="555" t="s">
        <v>36</v>
      </c>
      <c r="E1807" s="555" t="s">
        <v>36</v>
      </c>
      <c r="F1807" s="551" t="s">
        <v>410</v>
      </c>
      <c r="G1807" s="555" t="s">
        <v>36</v>
      </c>
      <c r="H1807" s="551"/>
      <c r="I1807" s="551"/>
      <c r="J1807" s="552">
        <v>457195.08</v>
      </c>
      <c r="K1807" s="555"/>
      <c r="L1807" s="555"/>
      <c r="M1807" s="551"/>
      <c r="N1807" s="551"/>
      <c r="O1807" s="551"/>
      <c r="P1807" s="546"/>
      <c r="Q1807" s="546"/>
      <c r="R1807" s="546"/>
    </row>
    <row r="1808" spans="1:18" ht="43.5">
      <c r="A1808" s="551">
        <v>4</v>
      </c>
      <c r="B1808" s="555" t="s">
        <v>1617</v>
      </c>
      <c r="C1808" s="555" t="s">
        <v>36</v>
      </c>
      <c r="D1808" s="555" t="s">
        <v>36</v>
      </c>
      <c r="E1808" s="555" t="s">
        <v>36</v>
      </c>
      <c r="F1808" s="551" t="s">
        <v>411</v>
      </c>
      <c r="G1808" s="555" t="s">
        <v>36</v>
      </c>
      <c r="H1808" s="551"/>
      <c r="I1808" s="551"/>
      <c r="J1808" s="552">
        <v>457195.08</v>
      </c>
      <c r="K1808" s="555"/>
      <c r="L1808" s="555"/>
      <c r="M1808" s="551"/>
      <c r="N1808" s="551"/>
      <c r="O1808" s="551"/>
    </row>
    <row r="1809" spans="1:18">
      <c r="B1809" s="556" t="s">
        <v>1617</v>
      </c>
      <c r="C1809" s="556" t="s">
        <v>36</v>
      </c>
      <c r="D1809" s="556" t="s">
        <v>1949</v>
      </c>
      <c r="E1809" s="556" t="s">
        <v>6</v>
      </c>
      <c r="F1809" s="557" t="s">
        <v>412</v>
      </c>
      <c r="G1809" s="556" t="s">
        <v>220</v>
      </c>
      <c r="H1809" s="553">
        <v>242</v>
      </c>
      <c r="I1809" s="553">
        <v>583.64</v>
      </c>
      <c r="J1809" s="554">
        <v>141240.88</v>
      </c>
      <c r="K1809" s="556" t="s">
        <v>1455</v>
      </c>
      <c r="L1809" s="556" t="s">
        <v>1950</v>
      </c>
      <c r="M1809" s="557" t="s">
        <v>1951</v>
      </c>
      <c r="O1809" s="545" t="str">
        <f t="shared" ref="O1809:O1812" si="149">+_xlfn.CONCAT(B1809,"-",E1809)</f>
        <v>B2/09/03-B</v>
      </c>
    </row>
    <row r="1810" spans="1:18">
      <c r="B1810" s="556" t="s">
        <v>1617</v>
      </c>
      <c r="C1810" s="556" t="s">
        <v>36</v>
      </c>
      <c r="D1810" s="556" t="s">
        <v>1949</v>
      </c>
      <c r="E1810" s="556" t="s">
        <v>7</v>
      </c>
      <c r="F1810" s="557" t="s">
        <v>413</v>
      </c>
      <c r="G1810" s="556" t="s">
        <v>220</v>
      </c>
      <c r="H1810" s="553">
        <v>484</v>
      </c>
      <c r="I1810" s="553">
        <v>427.39</v>
      </c>
      <c r="J1810" s="554">
        <v>206856.76</v>
      </c>
      <c r="K1810" s="556" t="s">
        <v>1455</v>
      </c>
      <c r="L1810" s="556" t="s">
        <v>1952</v>
      </c>
      <c r="M1810" s="557" t="s">
        <v>1953</v>
      </c>
      <c r="O1810" s="545" t="str">
        <f t="shared" si="149"/>
        <v>B2/09/03-C</v>
      </c>
    </row>
    <row r="1811" spans="1:18">
      <c r="B1811" s="556" t="s">
        <v>1617</v>
      </c>
      <c r="C1811" s="556" t="s">
        <v>36</v>
      </c>
      <c r="D1811" s="556" t="s">
        <v>1949</v>
      </c>
      <c r="E1811" s="556" t="s">
        <v>8</v>
      </c>
      <c r="F1811" s="557" t="s">
        <v>414</v>
      </c>
      <c r="G1811" s="556" t="s">
        <v>220</v>
      </c>
      <c r="H1811" s="553">
        <v>59</v>
      </c>
      <c r="I1811" s="553">
        <v>466.92</v>
      </c>
      <c r="J1811" s="554">
        <v>27548.28</v>
      </c>
      <c r="K1811" s="556" t="s">
        <v>1455</v>
      </c>
      <c r="L1811" s="556" t="s">
        <v>2879</v>
      </c>
      <c r="M1811" s="557" t="s">
        <v>2880</v>
      </c>
      <c r="O1811" s="545" t="str">
        <f t="shared" si="149"/>
        <v>B2/09/03-D</v>
      </c>
    </row>
    <row r="1812" spans="1:18">
      <c r="B1812" s="556" t="s">
        <v>1617</v>
      </c>
      <c r="C1812" s="556" t="s">
        <v>36</v>
      </c>
      <c r="D1812" s="556" t="s">
        <v>1954</v>
      </c>
      <c r="E1812" s="556" t="s">
        <v>10</v>
      </c>
      <c r="F1812" s="557" t="s">
        <v>415</v>
      </c>
      <c r="G1812" s="556" t="s">
        <v>179</v>
      </c>
      <c r="H1812" s="553">
        <v>812</v>
      </c>
      <c r="I1812" s="553">
        <v>100.43</v>
      </c>
      <c r="J1812" s="554">
        <v>81549.16</v>
      </c>
      <c r="K1812" s="556" t="s">
        <v>1455</v>
      </c>
      <c r="L1812" s="556" t="s">
        <v>1955</v>
      </c>
      <c r="M1812" s="557" t="s">
        <v>1956</v>
      </c>
      <c r="O1812" s="545" t="str">
        <f t="shared" si="149"/>
        <v>B2/09/03-E</v>
      </c>
    </row>
    <row r="1813" spans="1:18" ht="14.5">
      <c r="P1813" s="546"/>
      <c r="Q1813" s="546"/>
      <c r="R1813" s="546"/>
    </row>
    <row r="1814" spans="1:18" ht="14.5">
      <c r="A1814" s="551">
        <v>3</v>
      </c>
      <c r="B1814" s="555" t="s">
        <v>1617</v>
      </c>
      <c r="C1814" s="555" t="s">
        <v>36</v>
      </c>
      <c r="D1814" s="555" t="s">
        <v>36</v>
      </c>
      <c r="E1814" s="555" t="s">
        <v>36</v>
      </c>
      <c r="F1814" s="551" t="s">
        <v>416</v>
      </c>
      <c r="G1814" s="555" t="s">
        <v>36</v>
      </c>
      <c r="H1814" s="551"/>
      <c r="I1814" s="551"/>
      <c r="J1814" s="552">
        <v>581108.11</v>
      </c>
      <c r="K1814" s="555"/>
      <c r="L1814" s="555"/>
      <c r="M1814" s="551"/>
      <c r="N1814" s="551"/>
      <c r="O1814" s="551"/>
      <c r="P1814" s="546"/>
      <c r="Q1814" s="546"/>
      <c r="R1814" s="546"/>
    </row>
    <row r="1815" spans="1:18" ht="58">
      <c r="A1815" s="551">
        <v>4</v>
      </c>
      <c r="B1815" s="555" t="s">
        <v>1617</v>
      </c>
      <c r="C1815" s="555" t="s">
        <v>36</v>
      </c>
      <c r="D1815" s="555" t="s">
        <v>36</v>
      </c>
      <c r="E1815" s="555" t="s">
        <v>36</v>
      </c>
      <c r="F1815" s="551" t="s">
        <v>417</v>
      </c>
      <c r="G1815" s="555" t="s">
        <v>36</v>
      </c>
      <c r="H1815" s="551"/>
      <c r="I1815" s="551"/>
      <c r="J1815" s="552">
        <v>581108.11</v>
      </c>
      <c r="K1815" s="555"/>
      <c r="L1815" s="555"/>
      <c r="M1815" s="551"/>
      <c r="N1815" s="551"/>
      <c r="O1815" s="551"/>
    </row>
    <row r="1816" spans="1:18" ht="25">
      <c r="B1816" s="556" t="s">
        <v>1617</v>
      </c>
      <c r="C1816" s="556" t="s">
        <v>36</v>
      </c>
      <c r="D1816" s="556" t="s">
        <v>1958</v>
      </c>
      <c r="E1816" s="556" t="s">
        <v>11</v>
      </c>
      <c r="F1816" s="557" t="s">
        <v>418</v>
      </c>
      <c r="G1816" s="556" t="s">
        <v>220</v>
      </c>
      <c r="H1816" s="553">
        <v>649</v>
      </c>
      <c r="I1816" s="553">
        <v>895.39</v>
      </c>
      <c r="J1816" s="554">
        <v>581108.11</v>
      </c>
      <c r="K1816" s="556" t="s">
        <v>1455</v>
      </c>
      <c r="L1816" s="556" t="s">
        <v>1959</v>
      </c>
      <c r="M1816" s="557" t="s">
        <v>1960</v>
      </c>
      <c r="O1816" s="545" t="str">
        <f>+_xlfn.CONCAT(B1816,"-",E1816)</f>
        <v>B2/09/03-F</v>
      </c>
    </row>
    <row r="1817" spans="1:18" ht="14.5">
      <c r="P1817" s="546"/>
      <c r="Q1817" s="546"/>
      <c r="R1817" s="546"/>
    </row>
    <row r="1818" spans="1:18" ht="14.5">
      <c r="A1818" s="551">
        <v>3</v>
      </c>
      <c r="B1818" s="555" t="s">
        <v>1617</v>
      </c>
      <c r="C1818" s="555" t="s">
        <v>36</v>
      </c>
      <c r="D1818" s="555" t="s">
        <v>36</v>
      </c>
      <c r="E1818" s="555" t="s">
        <v>36</v>
      </c>
      <c r="F1818" s="551" t="s">
        <v>419</v>
      </c>
      <c r="G1818" s="555" t="s">
        <v>36</v>
      </c>
      <c r="H1818" s="551"/>
      <c r="I1818" s="551"/>
      <c r="J1818" s="552">
        <v>158410</v>
      </c>
      <c r="K1818" s="555"/>
      <c r="L1818" s="555"/>
      <c r="M1818" s="551"/>
      <c r="N1818" s="551"/>
      <c r="O1818" s="551"/>
      <c r="P1818" s="546"/>
      <c r="Q1818" s="546"/>
      <c r="R1818" s="546"/>
    </row>
    <row r="1819" spans="1:18" ht="58">
      <c r="A1819" s="551">
        <v>4</v>
      </c>
      <c r="B1819" s="555" t="s">
        <v>1617</v>
      </c>
      <c r="C1819" s="555" t="s">
        <v>36</v>
      </c>
      <c r="D1819" s="555" t="s">
        <v>36</v>
      </c>
      <c r="E1819" s="555" t="s">
        <v>36</v>
      </c>
      <c r="F1819" s="551" t="s">
        <v>420</v>
      </c>
      <c r="G1819" s="555" t="s">
        <v>36</v>
      </c>
      <c r="H1819" s="551"/>
      <c r="I1819" s="551"/>
      <c r="J1819" s="552">
        <v>158410</v>
      </c>
      <c r="K1819" s="555"/>
      <c r="L1819" s="555"/>
      <c r="M1819" s="551"/>
      <c r="N1819" s="551"/>
      <c r="O1819" s="551"/>
    </row>
    <row r="1820" spans="1:18">
      <c r="B1820" s="556" t="s">
        <v>1617</v>
      </c>
      <c r="C1820" s="556" t="s">
        <v>36</v>
      </c>
      <c r="D1820" s="556" t="s">
        <v>1961</v>
      </c>
      <c r="E1820" s="556" t="s">
        <v>27</v>
      </c>
      <c r="F1820" s="557" t="s">
        <v>209</v>
      </c>
      <c r="G1820" s="556" t="s">
        <v>220</v>
      </c>
      <c r="H1820" s="558">
        <v>2170</v>
      </c>
      <c r="I1820" s="553">
        <v>73</v>
      </c>
      <c r="J1820" s="554">
        <v>158410</v>
      </c>
      <c r="K1820" s="556" t="s">
        <v>1455</v>
      </c>
      <c r="L1820" s="556" t="s">
        <v>1962</v>
      </c>
      <c r="M1820" s="557" t="s">
        <v>1963</v>
      </c>
      <c r="O1820" s="545" t="str">
        <f>+_xlfn.CONCAT(B1820,"-",E1820)</f>
        <v>B2/09/03-G</v>
      </c>
    </row>
    <row r="1822" spans="1:18" ht="14.5">
      <c r="P1822" s="546"/>
      <c r="Q1822" s="546"/>
      <c r="R1822" s="546"/>
    </row>
    <row r="1823" spans="1:18" ht="14.5">
      <c r="A1823" s="551">
        <v>3</v>
      </c>
      <c r="B1823" s="555" t="s">
        <v>1618</v>
      </c>
      <c r="C1823" s="555" t="s">
        <v>36</v>
      </c>
      <c r="D1823" s="555" t="s">
        <v>36</v>
      </c>
      <c r="E1823" s="555" t="s">
        <v>36</v>
      </c>
      <c r="F1823" s="551" t="s">
        <v>1964</v>
      </c>
      <c r="G1823" s="555" t="s">
        <v>36</v>
      </c>
      <c r="H1823" s="551"/>
      <c r="I1823" s="551"/>
      <c r="J1823" s="552">
        <v>2752920</v>
      </c>
      <c r="K1823" s="555"/>
      <c r="L1823" s="555"/>
      <c r="M1823" s="551"/>
      <c r="N1823" s="551"/>
      <c r="O1823" s="551"/>
      <c r="P1823" s="546"/>
      <c r="Q1823" s="546"/>
      <c r="R1823" s="546"/>
    </row>
    <row r="1824" spans="1:18" ht="58">
      <c r="A1824" s="551">
        <v>4</v>
      </c>
      <c r="B1824" s="555" t="s">
        <v>1618</v>
      </c>
      <c r="C1824" s="555" t="s">
        <v>36</v>
      </c>
      <c r="D1824" s="555" t="s">
        <v>36</v>
      </c>
      <c r="E1824" s="555" t="s">
        <v>36</v>
      </c>
      <c r="F1824" s="551" t="s">
        <v>422</v>
      </c>
      <c r="G1824" s="555" t="s">
        <v>36</v>
      </c>
      <c r="H1824" s="551"/>
      <c r="I1824" s="551"/>
      <c r="J1824" s="552">
        <v>2752920</v>
      </c>
      <c r="K1824" s="555"/>
      <c r="L1824" s="555"/>
      <c r="M1824" s="551"/>
      <c r="N1824" s="551"/>
      <c r="O1824" s="551"/>
    </row>
    <row r="1825" spans="1:18" ht="25">
      <c r="B1825" s="556" t="s">
        <v>1618</v>
      </c>
      <c r="C1825" s="556" t="s">
        <v>36</v>
      </c>
      <c r="D1825" s="556" t="s">
        <v>1961</v>
      </c>
      <c r="E1825" s="556" t="s">
        <v>5</v>
      </c>
      <c r="F1825" s="557" t="s">
        <v>423</v>
      </c>
      <c r="G1825" s="556" t="s">
        <v>220</v>
      </c>
      <c r="H1825" s="558">
        <v>7982</v>
      </c>
      <c r="I1825" s="553">
        <v>49</v>
      </c>
      <c r="J1825" s="554">
        <v>391118</v>
      </c>
      <c r="K1825" s="556" t="s">
        <v>1455</v>
      </c>
      <c r="L1825" s="556" t="s">
        <v>1965</v>
      </c>
      <c r="M1825" s="557" t="s">
        <v>1966</v>
      </c>
      <c r="O1825" s="545" t="str">
        <f t="shared" ref="O1825:O1831" si="150">+_xlfn.CONCAT(B1825,"-",E1825)</f>
        <v>B2/09/04-A</v>
      </c>
    </row>
    <row r="1826" spans="1:18" ht="25">
      <c r="B1826" s="556" t="s">
        <v>1618</v>
      </c>
      <c r="C1826" s="556" t="s">
        <v>36</v>
      </c>
      <c r="D1826" s="556" t="s">
        <v>1961</v>
      </c>
      <c r="E1826" s="556" t="s">
        <v>6</v>
      </c>
      <c r="F1826" s="557" t="s">
        <v>424</v>
      </c>
      <c r="G1826" s="556" t="s">
        <v>220</v>
      </c>
      <c r="H1826" s="553">
        <v>414</v>
      </c>
      <c r="I1826" s="553">
        <v>49</v>
      </c>
      <c r="J1826" s="554">
        <v>20286</v>
      </c>
      <c r="K1826" s="556" t="s">
        <v>1455</v>
      </c>
      <c r="L1826" s="556" t="s">
        <v>1965</v>
      </c>
      <c r="M1826" s="557" t="s">
        <v>1966</v>
      </c>
      <c r="O1826" s="545" t="str">
        <f t="shared" si="150"/>
        <v>B2/09/04-B</v>
      </c>
    </row>
    <row r="1827" spans="1:18" ht="25">
      <c r="B1827" s="556" t="s">
        <v>1618</v>
      </c>
      <c r="C1827" s="556" t="s">
        <v>36</v>
      </c>
      <c r="D1827" s="556" t="s">
        <v>1961</v>
      </c>
      <c r="E1827" s="556" t="s">
        <v>7</v>
      </c>
      <c r="F1827" s="557" t="s">
        <v>425</v>
      </c>
      <c r="G1827" s="556" t="s">
        <v>220</v>
      </c>
      <c r="H1827" s="553">
        <v>196</v>
      </c>
      <c r="I1827" s="553">
        <v>49</v>
      </c>
      <c r="J1827" s="554">
        <v>9604</v>
      </c>
      <c r="K1827" s="556" t="s">
        <v>1455</v>
      </c>
      <c r="L1827" s="556" t="s">
        <v>1965</v>
      </c>
      <c r="M1827" s="557" t="s">
        <v>1966</v>
      </c>
      <c r="O1827" s="545" t="str">
        <f t="shared" si="150"/>
        <v>B2/09/04-C</v>
      </c>
    </row>
    <row r="1828" spans="1:18">
      <c r="B1828" s="556" t="s">
        <v>1618</v>
      </c>
      <c r="C1828" s="556" t="s">
        <v>36</v>
      </c>
      <c r="D1828" s="556" t="s">
        <v>1961</v>
      </c>
      <c r="E1828" s="556" t="s">
        <v>8</v>
      </c>
      <c r="F1828" s="557" t="s">
        <v>426</v>
      </c>
      <c r="G1828" s="556" t="s">
        <v>220</v>
      </c>
      <c r="H1828" s="558">
        <v>1098</v>
      </c>
      <c r="I1828" s="553">
        <v>250</v>
      </c>
      <c r="J1828" s="554">
        <v>274500</v>
      </c>
      <c r="K1828" s="556" t="s">
        <v>1455</v>
      </c>
      <c r="L1828" s="556" t="s">
        <v>1967</v>
      </c>
      <c r="M1828" s="557" t="s">
        <v>1968</v>
      </c>
      <c r="O1828" s="545" t="str">
        <f t="shared" si="150"/>
        <v>B2/09/04-D</v>
      </c>
    </row>
    <row r="1829" spans="1:18" ht="25">
      <c r="B1829" s="556" t="s">
        <v>1618</v>
      </c>
      <c r="C1829" s="556" t="s">
        <v>36</v>
      </c>
      <c r="D1829" s="556" t="s">
        <v>1961</v>
      </c>
      <c r="E1829" s="556" t="s">
        <v>10</v>
      </c>
      <c r="F1829" s="557" t="s">
        <v>427</v>
      </c>
      <c r="G1829" s="556" t="s">
        <v>220</v>
      </c>
      <c r="H1829" s="553">
        <v>98</v>
      </c>
      <c r="I1829" s="553">
        <v>49</v>
      </c>
      <c r="J1829" s="554">
        <v>4802</v>
      </c>
      <c r="K1829" s="556" t="s">
        <v>1455</v>
      </c>
      <c r="L1829" s="556" t="s">
        <v>1965</v>
      </c>
      <c r="M1829" s="557" t="s">
        <v>1966</v>
      </c>
      <c r="O1829" s="545" t="str">
        <f t="shared" si="150"/>
        <v>B2/09/04-E</v>
      </c>
    </row>
    <row r="1830" spans="1:18" ht="25">
      <c r="B1830" s="556" t="s">
        <v>1618</v>
      </c>
      <c r="C1830" s="556" t="s">
        <v>36</v>
      </c>
      <c r="D1830" s="556" t="s">
        <v>1961</v>
      </c>
      <c r="E1830" s="556" t="s">
        <v>11</v>
      </c>
      <c r="F1830" s="557" t="s">
        <v>209</v>
      </c>
      <c r="G1830" s="556" t="s">
        <v>220</v>
      </c>
      <c r="H1830" s="558">
        <v>30563</v>
      </c>
      <c r="I1830" s="553">
        <v>49</v>
      </c>
      <c r="J1830" s="554">
        <v>1497587</v>
      </c>
      <c r="K1830" s="556" t="s">
        <v>1455</v>
      </c>
      <c r="L1830" s="556" t="s">
        <v>1965</v>
      </c>
      <c r="M1830" s="557" t="s">
        <v>1966</v>
      </c>
      <c r="O1830" s="545" t="str">
        <f t="shared" si="150"/>
        <v>B2/09/04-F</v>
      </c>
    </row>
    <row r="1831" spans="1:18" ht="25">
      <c r="B1831" s="556" t="s">
        <v>1618</v>
      </c>
      <c r="C1831" s="556" t="s">
        <v>36</v>
      </c>
      <c r="D1831" s="556" t="s">
        <v>1961</v>
      </c>
      <c r="E1831" s="556" t="s">
        <v>27</v>
      </c>
      <c r="F1831" s="557" t="s">
        <v>428</v>
      </c>
      <c r="G1831" s="556" t="s">
        <v>220</v>
      </c>
      <c r="H1831" s="558">
        <v>11327</v>
      </c>
      <c r="I1831" s="553">
        <v>49</v>
      </c>
      <c r="J1831" s="554">
        <v>555023</v>
      </c>
      <c r="K1831" s="556" t="s">
        <v>1455</v>
      </c>
      <c r="L1831" s="556" t="s">
        <v>1965</v>
      </c>
      <c r="M1831" s="557" t="s">
        <v>1966</v>
      </c>
      <c r="O1831" s="545" t="str">
        <f t="shared" si="150"/>
        <v>B2/09/04-G</v>
      </c>
    </row>
    <row r="1832" spans="1:18" ht="14.5">
      <c r="P1832" s="546"/>
      <c r="Q1832" s="546"/>
      <c r="R1832" s="546"/>
    </row>
    <row r="1833" spans="1:18" ht="14.5">
      <c r="A1833" s="551">
        <v>3</v>
      </c>
      <c r="B1833" s="555" t="s">
        <v>1618</v>
      </c>
      <c r="C1833" s="555" t="s">
        <v>36</v>
      </c>
      <c r="D1833" s="555" t="s">
        <v>36</v>
      </c>
      <c r="E1833" s="555" t="s">
        <v>36</v>
      </c>
      <c r="F1833" s="551" t="s">
        <v>429</v>
      </c>
      <c r="G1833" s="555" t="s">
        <v>36</v>
      </c>
      <c r="H1833" s="551"/>
      <c r="I1833" s="551"/>
      <c r="J1833" s="552">
        <v>823768</v>
      </c>
      <c r="K1833" s="555"/>
      <c r="L1833" s="555"/>
      <c r="M1833" s="551"/>
      <c r="N1833" s="551"/>
      <c r="O1833" s="551"/>
      <c r="P1833" s="546"/>
      <c r="Q1833" s="546"/>
      <c r="R1833" s="546"/>
    </row>
    <row r="1834" spans="1:18" ht="43.5">
      <c r="A1834" s="551">
        <v>4</v>
      </c>
      <c r="B1834" s="555" t="s">
        <v>1618</v>
      </c>
      <c r="C1834" s="555" t="s">
        <v>36</v>
      </c>
      <c r="D1834" s="555" t="s">
        <v>36</v>
      </c>
      <c r="E1834" s="555" t="s">
        <v>36</v>
      </c>
      <c r="F1834" s="551" t="s">
        <v>430</v>
      </c>
      <c r="G1834" s="555" t="s">
        <v>36</v>
      </c>
      <c r="H1834" s="551"/>
      <c r="I1834" s="551"/>
      <c r="J1834" s="552">
        <v>823768</v>
      </c>
      <c r="K1834" s="555"/>
      <c r="L1834" s="555"/>
      <c r="M1834" s="551"/>
      <c r="N1834" s="551"/>
      <c r="O1834" s="551"/>
    </row>
    <row r="1835" spans="1:18">
      <c r="B1835" s="556" t="s">
        <v>1618</v>
      </c>
      <c r="C1835" s="556" t="s">
        <v>36</v>
      </c>
      <c r="D1835" s="556" t="s">
        <v>1970</v>
      </c>
      <c r="E1835" s="556" t="s">
        <v>28</v>
      </c>
      <c r="F1835" s="557" t="s">
        <v>431</v>
      </c>
      <c r="G1835" s="556" t="s">
        <v>220</v>
      </c>
      <c r="H1835" s="558">
        <v>8954</v>
      </c>
      <c r="I1835" s="553">
        <v>92</v>
      </c>
      <c r="J1835" s="554">
        <v>823768</v>
      </c>
      <c r="K1835" s="556" t="s">
        <v>1455</v>
      </c>
      <c r="L1835" s="556" t="s">
        <v>1971</v>
      </c>
      <c r="M1835" s="557" t="s">
        <v>431</v>
      </c>
      <c r="O1835" s="545" t="str">
        <f>+_xlfn.CONCAT(B1835,"-",E1835)</f>
        <v>B2/09/04-H</v>
      </c>
    </row>
    <row r="1836" spans="1:18" ht="14.5">
      <c r="P1836" s="546"/>
      <c r="Q1836" s="546"/>
      <c r="R1836" s="546"/>
    </row>
    <row r="1837" spans="1:18" ht="14.5">
      <c r="A1837" s="551" t="s">
        <v>1774</v>
      </c>
      <c r="B1837" s="555" t="s">
        <v>1618</v>
      </c>
      <c r="C1837" s="555" t="s">
        <v>36</v>
      </c>
      <c r="D1837" s="555" t="s">
        <v>36</v>
      </c>
      <c r="E1837" s="555" t="s">
        <v>36</v>
      </c>
      <c r="F1837" s="551" t="s">
        <v>14</v>
      </c>
      <c r="G1837" s="555"/>
      <c r="H1837" s="551"/>
      <c r="I1837" s="551"/>
      <c r="J1837" s="551"/>
      <c r="K1837" s="555"/>
      <c r="L1837" s="555"/>
      <c r="M1837" s="551"/>
      <c r="N1837" s="551"/>
      <c r="O1837" s="551"/>
      <c r="P1837" s="546"/>
      <c r="Q1837" s="546"/>
      <c r="R1837" s="546"/>
    </row>
    <row r="1838" spans="1:18" ht="14.5">
      <c r="A1838" s="551" t="s">
        <v>1774</v>
      </c>
      <c r="B1838" s="555" t="s">
        <v>1618</v>
      </c>
      <c r="C1838" s="555" t="s">
        <v>36</v>
      </c>
      <c r="D1838" s="555" t="s">
        <v>36</v>
      </c>
      <c r="E1838" s="555" t="s">
        <v>36</v>
      </c>
      <c r="F1838" s="551" t="s">
        <v>9</v>
      </c>
      <c r="G1838" s="555"/>
      <c r="H1838" s="551"/>
      <c r="I1838" s="551"/>
      <c r="J1838" s="551"/>
      <c r="K1838" s="555"/>
      <c r="L1838" s="555"/>
      <c r="M1838" s="551"/>
      <c r="N1838" s="551"/>
      <c r="O1838" s="551"/>
    </row>
    <row r="1840" spans="1:18" ht="14.5">
      <c r="P1840" s="546"/>
      <c r="Q1840" s="546"/>
      <c r="R1840" s="546"/>
    </row>
    <row r="1841" spans="1:18" ht="14.5">
      <c r="A1841" s="551">
        <v>2</v>
      </c>
      <c r="B1841" s="555" t="s">
        <v>1619</v>
      </c>
      <c r="C1841" s="555" t="s">
        <v>36</v>
      </c>
      <c r="D1841" s="555" t="s">
        <v>36</v>
      </c>
      <c r="E1841" s="555" t="s">
        <v>36</v>
      </c>
      <c r="F1841" s="551" t="s">
        <v>17</v>
      </c>
      <c r="G1841" s="555" t="s">
        <v>36</v>
      </c>
      <c r="H1841" s="551"/>
      <c r="I1841" s="551"/>
      <c r="J1841" s="552">
        <v>1620344.75</v>
      </c>
      <c r="K1841" s="555"/>
      <c r="L1841" s="555"/>
      <c r="M1841" s="551"/>
      <c r="N1841" s="551"/>
      <c r="O1841" s="551"/>
      <c r="P1841" s="546"/>
      <c r="Q1841" s="546"/>
      <c r="R1841" s="546"/>
    </row>
    <row r="1842" spans="1:18" ht="14.5">
      <c r="A1842" s="551">
        <v>3</v>
      </c>
      <c r="B1842" s="555" t="s">
        <v>1619</v>
      </c>
      <c r="C1842" s="555" t="s">
        <v>36</v>
      </c>
      <c r="D1842" s="555" t="s">
        <v>36</v>
      </c>
      <c r="E1842" s="555" t="s">
        <v>36</v>
      </c>
      <c r="F1842" s="551" t="s">
        <v>432</v>
      </c>
      <c r="G1842" s="555" t="s">
        <v>36</v>
      </c>
      <c r="H1842" s="551"/>
      <c r="I1842" s="551"/>
      <c r="J1842" s="552">
        <v>92500</v>
      </c>
      <c r="K1842" s="555"/>
      <c r="L1842" s="555"/>
      <c r="M1842" s="551"/>
      <c r="N1842" s="551"/>
      <c r="O1842" s="551"/>
      <c r="P1842" s="546"/>
      <c r="Q1842" s="546"/>
      <c r="R1842" s="546"/>
    </row>
    <row r="1843" spans="1:18" ht="87">
      <c r="A1843" s="551">
        <v>4</v>
      </c>
      <c r="B1843" s="555" t="s">
        <v>1619</v>
      </c>
      <c r="C1843" s="555" t="s">
        <v>36</v>
      </c>
      <c r="D1843" s="555" t="s">
        <v>36</v>
      </c>
      <c r="E1843" s="555" t="s">
        <v>36</v>
      </c>
      <c r="F1843" s="551" t="s">
        <v>1977</v>
      </c>
      <c r="G1843" s="555" t="s">
        <v>36</v>
      </c>
      <c r="H1843" s="551"/>
      <c r="I1843" s="551"/>
      <c r="J1843" s="552">
        <v>92500</v>
      </c>
      <c r="K1843" s="555"/>
      <c r="L1843" s="555"/>
      <c r="M1843" s="551"/>
      <c r="N1843" s="551"/>
      <c r="O1843" s="551"/>
    </row>
    <row r="1844" spans="1:18">
      <c r="B1844" s="556" t="s">
        <v>1619</v>
      </c>
      <c r="C1844" s="556" t="s">
        <v>36</v>
      </c>
      <c r="D1844" s="556" t="s">
        <v>1978</v>
      </c>
      <c r="E1844" s="556" t="s">
        <v>5</v>
      </c>
      <c r="F1844" s="557" t="s">
        <v>434</v>
      </c>
      <c r="G1844" s="556" t="s">
        <v>289</v>
      </c>
      <c r="H1844" s="553">
        <v>8</v>
      </c>
      <c r="I1844" s="554">
        <v>7500</v>
      </c>
      <c r="J1844" s="554">
        <v>60000</v>
      </c>
      <c r="K1844" s="556" t="s">
        <v>33</v>
      </c>
      <c r="L1844" s="556" t="s">
        <v>1979</v>
      </c>
      <c r="M1844" s="557" t="s">
        <v>434</v>
      </c>
      <c r="N1844" s="557" t="s">
        <v>1980</v>
      </c>
      <c r="O1844" s="545" t="str">
        <f t="shared" ref="O1844:O1847" si="151">+_xlfn.CONCAT(B1844,"-",E1844)</f>
        <v>B2/10/01-A</v>
      </c>
    </row>
    <row r="1845" spans="1:18">
      <c r="B1845" s="556" t="s">
        <v>1619</v>
      </c>
      <c r="C1845" s="556" t="s">
        <v>36</v>
      </c>
      <c r="D1845" s="556" t="s">
        <v>1978</v>
      </c>
      <c r="E1845" s="556" t="s">
        <v>6</v>
      </c>
      <c r="F1845" s="557" t="s">
        <v>435</v>
      </c>
      <c r="G1845" s="556" t="s">
        <v>289</v>
      </c>
      <c r="H1845" s="553">
        <v>4</v>
      </c>
      <c r="I1845" s="554">
        <v>2500</v>
      </c>
      <c r="J1845" s="554">
        <v>10000</v>
      </c>
      <c r="K1845" s="556" t="s">
        <v>33</v>
      </c>
      <c r="L1845" s="556" t="s">
        <v>1981</v>
      </c>
      <c r="M1845" s="557" t="s">
        <v>435</v>
      </c>
      <c r="N1845" s="557" t="s">
        <v>1980</v>
      </c>
      <c r="O1845" s="545" t="str">
        <f t="shared" si="151"/>
        <v>B2/10/01-B</v>
      </c>
    </row>
    <row r="1846" spans="1:18">
      <c r="B1846" s="556" t="s">
        <v>1619</v>
      </c>
      <c r="C1846" s="556" t="s">
        <v>36</v>
      </c>
      <c r="D1846" s="556" t="s">
        <v>1978</v>
      </c>
      <c r="E1846" s="556" t="s">
        <v>7</v>
      </c>
      <c r="F1846" s="557" t="s">
        <v>436</v>
      </c>
      <c r="G1846" s="556" t="s">
        <v>289</v>
      </c>
      <c r="H1846" s="553">
        <v>1</v>
      </c>
      <c r="I1846" s="554">
        <v>2500</v>
      </c>
      <c r="J1846" s="554">
        <v>2500</v>
      </c>
      <c r="K1846" s="556" t="s">
        <v>33</v>
      </c>
      <c r="L1846" s="556" t="s">
        <v>2881</v>
      </c>
      <c r="M1846" s="557" t="s">
        <v>436</v>
      </c>
      <c r="N1846" s="557" t="s">
        <v>1980</v>
      </c>
      <c r="O1846" s="545" t="str">
        <f t="shared" si="151"/>
        <v>B2/10/01-C</v>
      </c>
    </row>
    <row r="1847" spans="1:18">
      <c r="B1847" s="556" t="s">
        <v>1619</v>
      </c>
      <c r="C1847" s="556" t="s">
        <v>36</v>
      </c>
      <c r="D1847" s="556" t="s">
        <v>1978</v>
      </c>
      <c r="E1847" s="556" t="s">
        <v>8</v>
      </c>
      <c r="F1847" s="557" t="s">
        <v>437</v>
      </c>
      <c r="G1847" s="556" t="s">
        <v>289</v>
      </c>
      <c r="H1847" s="553">
        <v>8</v>
      </c>
      <c r="I1847" s="554">
        <v>2500</v>
      </c>
      <c r="J1847" s="554">
        <v>20000</v>
      </c>
      <c r="K1847" s="556" t="s">
        <v>33</v>
      </c>
      <c r="L1847" s="556" t="s">
        <v>1982</v>
      </c>
      <c r="M1847" s="557" t="s">
        <v>437</v>
      </c>
      <c r="N1847" s="557" t="s">
        <v>1980</v>
      </c>
      <c r="O1847" s="545" t="str">
        <f t="shared" si="151"/>
        <v>B2/10/01-D</v>
      </c>
    </row>
    <row r="1848" spans="1:18" ht="14.5">
      <c r="P1848" s="546"/>
      <c r="Q1848" s="546"/>
      <c r="R1848" s="546"/>
    </row>
    <row r="1849" spans="1:18" ht="14.5">
      <c r="A1849" s="551">
        <v>3</v>
      </c>
      <c r="B1849" s="555" t="s">
        <v>1619</v>
      </c>
      <c r="C1849" s="555" t="s">
        <v>36</v>
      </c>
      <c r="D1849" s="555" t="s">
        <v>36</v>
      </c>
      <c r="E1849" s="555" t="s">
        <v>36</v>
      </c>
      <c r="F1849" s="551" t="s">
        <v>438</v>
      </c>
      <c r="G1849" s="555" t="s">
        <v>36</v>
      </c>
      <c r="H1849" s="551"/>
      <c r="I1849" s="551"/>
      <c r="J1849" s="552">
        <v>62901</v>
      </c>
      <c r="K1849" s="555"/>
      <c r="L1849" s="555"/>
      <c r="M1849" s="551"/>
      <c r="N1849" s="551"/>
      <c r="O1849" s="551"/>
      <c r="P1849" s="546"/>
      <c r="Q1849" s="546"/>
      <c r="R1849" s="546"/>
    </row>
    <row r="1850" spans="1:18" ht="101.5">
      <c r="A1850" s="551">
        <v>4</v>
      </c>
      <c r="B1850" s="555" t="s">
        <v>1619</v>
      </c>
      <c r="C1850" s="555" t="s">
        <v>36</v>
      </c>
      <c r="D1850" s="555" t="s">
        <v>36</v>
      </c>
      <c r="E1850" s="555" t="s">
        <v>36</v>
      </c>
      <c r="F1850" s="551" t="s">
        <v>439</v>
      </c>
      <c r="G1850" s="555" t="s">
        <v>36</v>
      </c>
      <c r="H1850" s="551"/>
      <c r="I1850" s="551"/>
      <c r="J1850" s="552">
        <v>62901</v>
      </c>
      <c r="K1850" s="555"/>
      <c r="L1850" s="555"/>
      <c r="M1850" s="551"/>
      <c r="N1850" s="551"/>
      <c r="O1850" s="551"/>
    </row>
    <row r="1851" spans="1:18">
      <c r="B1851" s="556" t="s">
        <v>1619</v>
      </c>
      <c r="C1851" s="556" t="s">
        <v>36</v>
      </c>
      <c r="D1851" s="556" t="s">
        <v>2882</v>
      </c>
      <c r="E1851" s="556" t="s">
        <v>10</v>
      </c>
      <c r="F1851" s="557" t="s">
        <v>440</v>
      </c>
      <c r="G1851" s="556" t="s">
        <v>220</v>
      </c>
      <c r="H1851" s="553">
        <v>123</v>
      </c>
      <c r="I1851" s="553">
        <v>472</v>
      </c>
      <c r="J1851" s="554">
        <v>58056</v>
      </c>
      <c r="K1851" s="556" t="s">
        <v>33</v>
      </c>
      <c r="L1851" s="556" t="s">
        <v>2883</v>
      </c>
      <c r="M1851" s="557" t="s">
        <v>440</v>
      </c>
      <c r="O1851" s="545" t="str">
        <f t="shared" ref="O1851:O1852" si="152">+_xlfn.CONCAT(B1851,"-",E1851)</f>
        <v>B2/10/01-E</v>
      </c>
    </row>
    <row r="1852" spans="1:18">
      <c r="B1852" s="556" t="s">
        <v>1619</v>
      </c>
      <c r="C1852" s="556" t="s">
        <v>36</v>
      </c>
      <c r="D1852" s="556" t="s">
        <v>2882</v>
      </c>
      <c r="E1852" s="556" t="s">
        <v>11</v>
      </c>
      <c r="F1852" s="557" t="s">
        <v>441</v>
      </c>
      <c r="G1852" s="556" t="s">
        <v>289</v>
      </c>
      <c r="H1852" s="553">
        <v>5</v>
      </c>
      <c r="I1852" s="553">
        <v>969</v>
      </c>
      <c r="J1852" s="554">
        <v>4845</v>
      </c>
      <c r="K1852" s="556" t="s">
        <v>33</v>
      </c>
      <c r="L1852" s="556" t="s">
        <v>2884</v>
      </c>
      <c r="M1852" s="557" t="s">
        <v>441</v>
      </c>
      <c r="O1852" s="545" t="str">
        <f t="shared" si="152"/>
        <v>B2/10/01-F</v>
      </c>
    </row>
    <row r="1853" spans="1:18" ht="14.5">
      <c r="P1853" s="546"/>
      <c r="Q1853" s="546"/>
      <c r="R1853" s="546"/>
    </row>
    <row r="1854" spans="1:18" ht="14.5">
      <c r="A1854" s="551">
        <v>3</v>
      </c>
      <c r="B1854" s="555" t="s">
        <v>1619</v>
      </c>
      <c r="C1854" s="555" t="s">
        <v>36</v>
      </c>
      <c r="D1854" s="555" t="s">
        <v>36</v>
      </c>
      <c r="E1854" s="555" t="s">
        <v>36</v>
      </c>
      <c r="F1854" s="551" t="s">
        <v>442</v>
      </c>
      <c r="G1854" s="555" t="s">
        <v>36</v>
      </c>
      <c r="H1854" s="551"/>
      <c r="I1854" s="551"/>
      <c r="J1854" s="552">
        <v>950443.75</v>
      </c>
      <c r="K1854" s="555"/>
      <c r="L1854" s="555"/>
      <c r="M1854" s="551"/>
      <c r="N1854" s="551"/>
      <c r="O1854" s="551"/>
      <c r="P1854" s="546"/>
      <c r="Q1854" s="546"/>
      <c r="R1854" s="546"/>
    </row>
    <row r="1855" spans="1:18" ht="58">
      <c r="A1855" s="551">
        <v>4</v>
      </c>
      <c r="B1855" s="555" t="s">
        <v>1619</v>
      </c>
      <c r="C1855" s="555" t="s">
        <v>36</v>
      </c>
      <c r="D1855" s="555" t="s">
        <v>36</v>
      </c>
      <c r="E1855" s="555" t="s">
        <v>36</v>
      </c>
      <c r="F1855" s="551" t="s">
        <v>443</v>
      </c>
      <c r="G1855" s="555" t="s">
        <v>36</v>
      </c>
      <c r="H1855" s="551"/>
      <c r="I1855" s="551"/>
      <c r="J1855" s="552">
        <v>950443.75</v>
      </c>
      <c r="K1855" s="555"/>
      <c r="L1855" s="555"/>
      <c r="M1855" s="551"/>
      <c r="N1855" s="551"/>
      <c r="O1855" s="551"/>
    </row>
    <row r="1856" spans="1:18">
      <c r="B1856" s="556" t="s">
        <v>1619</v>
      </c>
      <c r="C1856" s="556" t="s">
        <v>36</v>
      </c>
      <c r="D1856" s="556" t="s">
        <v>2885</v>
      </c>
      <c r="E1856" s="556" t="s">
        <v>27</v>
      </c>
      <c r="F1856" s="557" t="s">
        <v>444</v>
      </c>
      <c r="G1856" s="556" t="s">
        <v>220</v>
      </c>
      <c r="H1856" s="553">
        <v>631</v>
      </c>
      <c r="I1856" s="554">
        <v>1506.25</v>
      </c>
      <c r="J1856" s="554">
        <v>950443.75</v>
      </c>
      <c r="K1856" s="556" t="s">
        <v>33</v>
      </c>
      <c r="L1856" s="556" t="s">
        <v>2886</v>
      </c>
      <c r="M1856" s="557" t="s">
        <v>444</v>
      </c>
      <c r="O1856" s="545" t="str">
        <f>+_xlfn.CONCAT(B1856,"-",E1856)</f>
        <v>B2/10/01-G</v>
      </c>
    </row>
    <row r="1859" spans="1:18">
      <c r="B1859" s="556" t="s">
        <v>1620</v>
      </c>
      <c r="C1859" s="556" t="s">
        <v>36</v>
      </c>
      <c r="D1859" s="556" t="s">
        <v>2885</v>
      </c>
      <c r="E1859" s="556" t="s">
        <v>5</v>
      </c>
      <c r="F1859" s="557" t="s">
        <v>445</v>
      </c>
      <c r="G1859" s="556" t="s">
        <v>289</v>
      </c>
      <c r="H1859" s="553">
        <v>42</v>
      </c>
      <c r="J1859" s="553" t="s">
        <v>1909</v>
      </c>
      <c r="K1859" s="556" t="s">
        <v>33</v>
      </c>
      <c r="L1859" s="556" t="s">
        <v>2887</v>
      </c>
      <c r="M1859" s="557" t="s">
        <v>445</v>
      </c>
      <c r="O1859" s="545" t="str">
        <f>+_xlfn.CONCAT(B1859,"-",E1859)</f>
        <v>B2/10/02-A</v>
      </c>
    </row>
    <row r="1860" spans="1:18" ht="14.5">
      <c r="P1860" s="546"/>
      <c r="Q1860" s="546"/>
      <c r="R1860" s="546"/>
    </row>
    <row r="1861" spans="1:18" ht="29">
      <c r="A1861" s="551">
        <v>3</v>
      </c>
      <c r="B1861" s="555" t="s">
        <v>1620</v>
      </c>
      <c r="C1861" s="555" t="s">
        <v>36</v>
      </c>
      <c r="D1861" s="555" t="s">
        <v>36</v>
      </c>
      <c r="E1861" s="555" t="s">
        <v>36</v>
      </c>
      <c r="F1861" s="551" t="s">
        <v>446</v>
      </c>
      <c r="G1861" s="555" t="s">
        <v>36</v>
      </c>
      <c r="H1861" s="551"/>
      <c r="I1861" s="551"/>
      <c r="J1861" s="552">
        <v>290000</v>
      </c>
      <c r="K1861" s="555"/>
      <c r="L1861" s="555"/>
      <c r="M1861" s="551"/>
      <c r="N1861" s="551"/>
      <c r="O1861" s="551"/>
      <c r="P1861" s="546"/>
      <c r="Q1861" s="546"/>
      <c r="R1861" s="546"/>
    </row>
    <row r="1862" spans="1:18" ht="29">
      <c r="A1862" s="551">
        <v>4</v>
      </c>
      <c r="B1862" s="555" t="s">
        <v>1620</v>
      </c>
      <c r="C1862" s="555" t="s">
        <v>36</v>
      </c>
      <c r="D1862" s="555" t="s">
        <v>36</v>
      </c>
      <c r="E1862" s="555" t="s">
        <v>36</v>
      </c>
      <c r="F1862" s="551" t="s">
        <v>447</v>
      </c>
      <c r="G1862" s="555" t="s">
        <v>36</v>
      </c>
      <c r="H1862" s="551"/>
      <c r="I1862" s="551"/>
      <c r="J1862" s="552">
        <v>290000</v>
      </c>
      <c r="K1862" s="555"/>
      <c r="L1862" s="555"/>
      <c r="M1862" s="551"/>
      <c r="N1862" s="551"/>
      <c r="O1862" s="551"/>
    </row>
    <row r="1863" spans="1:18">
      <c r="B1863" s="556" t="s">
        <v>1620</v>
      </c>
      <c r="C1863" s="556" t="s">
        <v>36</v>
      </c>
      <c r="D1863" s="556" t="s">
        <v>1985</v>
      </c>
      <c r="E1863" s="556" t="s">
        <v>6</v>
      </c>
      <c r="F1863" s="557" t="s">
        <v>448</v>
      </c>
      <c r="G1863" s="556" t="s">
        <v>233</v>
      </c>
      <c r="H1863" s="553">
        <v>1</v>
      </c>
      <c r="I1863" s="554">
        <v>240000</v>
      </c>
      <c r="J1863" s="554">
        <v>240000</v>
      </c>
      <c r="K1863" s="556" t="s">
        <v>33</v>
      </c>
      <c r="L1863" s="556" t="s">
        <v>2888</v>
      </c>
      <c r="M1863" s="557" t="s">
        <v>448</v>
      </c>
      <c r="N1863" s="557" t="s">
        <v>1988</v>
      </c>
      <c r="O1863" s="545" t="str">
        <f t="shared" ref="O1863:O1864" si="153">+_xlfn.CONCAT(B1863,"-",E1863)</f>
        <v>B2/10/02-B</v>
      </c>
    </row>
    <row r="1864" spans="1:18">
      <c r="B1864" s="556" t="s">
        <v>1620</v>
      </c>
      <c r="C1864" s="556" t="s">
        <v>36</v>
      </c>
      <c r="D1864" s="556" t="s">
        <v>1985</v>
      </c>
      <c r="E1864" s="556" t="s">
        <v>7</v>
      </c>
      <c r="F1864" s="557" t="s">
        <v>449</v>
      </c>
      <c r="G1864" s="556" t="s">
        <v>233</v>
      </c>
      <c r="H1864" s="553">
        <v>1</v>
      </c>
      <c r="I1864" s="554">
        <v>50000</v>
      </c>
      <c r="J1864" s="554">
        <v>50000</v>
      </c>
      <c r="K1864" s="556" t="s">
        <v>33</v>
      </c>
      <c r="L1864" s="556" t="s">
        <v>2889</v>
      </c>
      <c r="M1864" s="557" t="s">
        <v>449</v>
      </c>
      <c r="N1864" s="557" t="s">
        <v>1988</v>
      </c>
      <c r="O1864" s="545" t="str">
        <f t="shared" si="153"/>
        <v>B2/10/02-C</v>
      </c>
    </row>
    <row r="1865" spans="1:18" ht="14.5">
      <c r="P1865" s="546"/>
      <c r="Q1865" s="546"/>
      <c r="R1865" s="546"/>
    </row>
    <row r="1866" spans="1:18" ht="14.5">
      <c r="A1866" s="551">
        <v>3</v>
      </c>
      <c r="B1866" s="555" t="s">
        <v>1620</v>
      </c>
      <c r="C1866" s="555" t="s">
        <v>36</v>
      </c>
      <c r="D1866" s="555" t="s">
        <v>36</v>
      </c>
      <c r="E1866" s="555" t="s">
        <v>36</v>
      </c>
      <c r="F1866" s="551" t="s">
        <v>1295</v>
      </c>
      <c r="G1866" s="555" t="s">
        <v>36</v>
      </c>
      <c r="H1866" s="551"/>
      <c r="I1866" s="551"/>
      <c r="J1866" s="552">
        <v>224500</v>
      </c>
      <c r="K1866" s="555"/>
      <c r="L1866" s="555"/>
      <c r="M1866" s="551"/>
      <c r="N1866" s="551"/>
      <c r="O1866" s="551"/>
      <c r="P1866" s="546"/>
      <c r="Q1866" s="546"/>
      <c r="R1866" s="546"/>
    </row>
    <row r="1867" spans="1:18" ht="29">
      <c r="A1867" s="551">
        <v>4</v>
      </c>
      <c r="B1867" s="555" t="s">
        <v>1620</v>
      </c>
      <c r="C1867" s="555" t="s">
        <v>36</v>
      </c>
      <c r="D1867" s="555" t="s">
        <v>36</v>
      </c>
      <c r="E1867" s="555" t="s">
        <v>36</v>
      </c>
      <c r="F1867" s="551" t="s">
        <v>1994</v>
      </c>
      <c r="G1867" s="555" t="s">
        <v>36</v>
      </c>
      <c r="H1867" s="551"/>
      <c r="I1867" s="551"/>
      <c r="J1867" s="552">
        <v>224000</v>
      </c>
      <c r="K1867" s="555"/>
      <c r="L1867" s="555"/>
      <c r="M1867" s="551"/>
      <c r="N1867" s="551"/>
      <c r="O1867" s="551"/>
    </row>
    <row r="1868" spans="1:18">
      <c r="B1868" s="556" t="s">
        <v>1620</v>
      </c>
      <c r="C1868" s="556" t="s">
        <v>36</v>
      </c>
      <c r="D1868" s="556" t="s">
        <v>1995</v>
      </c>
      <c r="E1868" s="556" t="s">
        <v>8</v>
      </c>
      <c r="F1868" s="557" t="s">
        <v>1297</v>
      </c>
      <c r="G1868" s="556" t="s">
        <v>289</v>
      </c>
      <c r="H1868" s="553">
        <v>205</v>
      </c>
      <c r="I1868" s="553">
        <v>750</v>
      </c>
      <c r="J1868" s="554">
        <v>153750</v>
      </c>
      <c r="K1868" s="556" t="s">
        <v>33</v>
      </c>
      <c r="L1868" s="556" t="s">
        <v>1996</v>
      </c>
      <c r="M1868" s="557" t="s">
        <v>1997</v>
      </c>
      <c r="O1868" s="545" t="str">
        <f t="shared" ref="O1868:O1871" si="154">+_xlfn.CONCAT(B1868,"-",E1868)</f>
        <v>B2/10/02-D</v>
      </c>
    </row>
    <row r="1869" spans="1:18">
      <c r="B1869" s="556" t="s">
        <v>1620</v>
      </c>
      <c r="C1869" s="556" t="s">
        <v>36</v>
      </c>
      <c r="D1869" s="556" t="s">
        <v>1995</v>
      </c>
      <c r="E1869" s="556" t="s">
        <v>10</v>
      </c>
      <c r="F1869" s="557" t="s">
        <v>1298</v>
      </c>
      <c r="G1869" s="556" t="s">
        <v>289</v>
      </c>
      <c r="H1869" s="553">
        <v>76</v>
      </c>
      <c r="I1869" s="553">
        <v>875</v>
      </c>
      <c r="J1869" s="554">
        <v>66500</v>
      </c>
      <c r="K1869" s="556" t="s">
        <v>33</v>
      </c>
      <c r="L1869" s="556" t="s">
        <v>1998</v>
      </c>
      <c r="M1869" s="557" t="s">
        <v>1999</v>
      </c>
      <c r="O1869" s="545" t="str">
        <f t="shared" si="154"/>
        <v>B2/10/02-E</v>
      </c>
    </row>
    <row r="1870" spans="1:18">
      <c r="B1870" s="556" t="s">
        <v>1620</v>
      </c>
      <c r="C1870" s="556" t="s">
        <v>36</v>
      </c>
      <c r="D1870" s="556" t="s">
        <v>1995</v>
      </c>
      <c r="E1870" s="556" t="s">
        <v>11</v>
      </c>
      <c r="F1870" s="557" t="s">
        <v>1299</v>
      </c>
      <c r="G1870" s="556" t="s">
        <v>289</v>
      </c>
      <c r="H1870" s="553">
        <v>1</v>
      </c>
      <c r="I1870" s="554">
        <v>1875</v>
      </c>
      <c r="J1870" s="554">
        <v>1875</v>
      </c>
      <c r="K1870" s="556" t="s">
        <v>33</v>
      </c>
      <c r="L1870" s="556" t="s">
        <v>2890</v>
      </c>
      <c r="M1870" s="557" t="s">
        <v>1299</v>
      </c>
      <c r="O1870" s="545" t="str">
        <f t="shared" si="154"/>
        <v>B2/10/02-F</v>
      </c>
    </row>
    <row r="1871" spans="1:18">
      <c r="B1871" s="556" t="s">
        <v>1620</v>
      </c>
      <c r="C1871" s="556" t="s">
        <v>36</v>
      </c>
      <c r="D1871" s="556" t="s">
        <v>1995</v>
      </c>
      <c r="E1871" s="556" t="s">
        <v>27</v>
      </c>
      <c r="F1871" s="557" t="s">
        <v>1300</v>
      </c>
      <c r="G1871" s="556" t="s">
        <v>289</v>
      </c>
      <c r="H1871" s="553">
        <v>1</v>
      </c>
      <c r="I1871" s="554">
        <v>1875</v>
      </c>
      <c r="J1871" s="554">
        <v>1875</v>
      </c>
      <c r="K1871" s="556" t="s">
        <v>33</v>
      </c>
      <c r="L1871" s="556" t="s">
        <v>2891</v>
      </c>
      <c r="M1871" s="557" t="s">
        <v>1300</v>
      </c>
      <c r="O1871" s="545" t="str">
        <f t="shared" si="154"/>
        <v>B2/10/02-G</v>
      </c>
    </row>
    <row r="1872" spans="1:18" ht="14.5">
      <c r="P1872" s="546"/>
      <c r="Q1872" s="546"/>
      <c r="R1872" s="546"/>
    </row>
    <row r="1873" spans="1:18" ht="14.5">
      <c r="A1873" s="551">
        <v>4</v>
      </c>
      <c r="B1873" s="555" t="s">
        <v>1620</v>
      </c>
      <c r="C1873" s="555" t="s">
        <v>36</v>
      </c>
      <c r="D1873" s="555" t="s">
        <v>36</v>
      </c>
      <c r="E1873" s="555" t="s">
        <v>36</v>
      </c>
      <c r="F1873" s="551" t="s">
        <v>1301</v>
      </c>
      <c r="G1873" s="555" t="s">
        <v>36</v>
      </c>
      <c r="H1873" s="551"/>
      <c r="I1873" s="551"/>
      <c r="J1873" s="551">
        <v>500</v>
      </c>
      <c r="K1873" s="555"/>
      <c r="L1873" s="555"/>
      <c r="M1873" s="551"/>
      <c r="N1873" s="551"/>
      <c r="O1873" s="551"/>
    </row>
    <row r="1874" spans="1:18">
      <c r="B1874" s="556" t="s">
        <v>1620</v>
      </c>
      <c r="C1874" s="556" t="s">
        <v>36</v>
      </c>
      <c r="D1874" s="556" t="s">
        <v>1995</v>
      </c>
      <c r="E1874" s="556" t="s">
        <v>28</v>
      </c>
      <c r="F1874" s="557" t="s">
        <v>1302</v>
      </c>
      <c r="G1874" s="556" t="s">
        <v>289</v>
      </c>
      <c r="H1874" s="553">
        <v>2</v>
      </c>
      <c r="I1874" s="553">
        <v>250</v>
      </c>
      <c r="J1874" s="553">
        <v>500</v>
      </c>
      <c r="K1874" s="556" t="s">
        <v>33</v>
      </c>
      <c r="L1874" s="556" t="s">
        <v>2892</v>
      </c>
      <c r="M1874" s="557" t="s">
        <v>1302</v>
      </c>
      <c r="O1874" s="545" t="str">
        <f>+_xlfn.CONCAT(B1874,"-",E1874)</f>
        <v>B2/10/02-H</v>
      </c>
    </row>
    <row r="1875" spans="1:18" ht="14.5">
      <c r="P1875" s="546"/>
      <c r="Q1875" s="546"/>
      <c r="R1875" s="546"/>
    </row>
    <row r="1876" spans="1:18" ht="14.5">
      <c r="A1876" s="551" t="s">
        <v>1774</v>
      </c>
      <c r="B1876" s="555" t="s">
        <v>1620</v>
      </c>
      <c r="C1876" s="555" t="s">
        <v>36</v>
      </c>
      <c r="D1876" s="555" t="s">
        <v>36</v>
      </c>
      <c r="E1876" s="555" t="s">
        <v>36</v>
      </c>
      <c r="F1876" s="551" t="s">
        <v>17</v>
      </c>
      <c r="G1876" s="555"/>
      <c r="H1876" s="551"/>
      <c r="I1876" s="551"/>
      <c r="J1876" s="551"/>
      <c r="K1876" s="555"/>
      <c r="L1876" s="555"/>
      <c r="M1876" s="551"/>
      <c r="N1876" s="551"/>
      <c r="O1876" s="551"/>
      <c r="P1876" s="546"/>
      <c r="Q1876" s="546"/>
      <c r="R1876" s="546"/>
    </row>
    <row r="1877" spans="1:18" ht="14.5">
      <c r="A1877" s="551" t="s">
        <v>1774</v>
      </c>
      <c r="B1877" s="555" t="s">
        <v>1620</v>
      </c>
      <c r="C1877" s="555" t="s">
        <v>36</v>
      </c>
      <c r="D1877" s="555" t="s">
        <v>36</v>
      </c>
      <c r="E1877" s="555" t="s">
        <v>36</v>
      </c>
      <c r="F1877" s="551" t="s">
        <v>9</v>
      </c>
      <c r="G1877" s="555"/>
      <c r="H1877" s="551"/>
      <c r="I1877" s="551"/>
      <c r="J1877" s="551"/>
      <c r="K1877" s="555"/>
      <c r="L1877" s="555"/>
      <c r="M1877" s="551"/>
      <c r="N1877" s="551"/>
      <c r="O1877" s="551"/>
    </row>
    <row r="1879" spans="1:18" ht="14.5">
      <c r="P1879" s="546"/>
      <c r="Q1879" s="546"/>
      <c r="R1879" s="546"/>
    </row>
    <row r="1880" spans="1:18" ht="14.5">
      <c r="A1880" s="551">
        <v>2</v>
      </c>
      <c r="B1880" s="555" t="s">
        <v>1621</v>
      </c>
      <c r="C1880" s="555" t="s">
        <v>36</v>
      </c>
      <c r="D1880" s="555" t="s">
        <v>36</v>
      </c>
      <c r="E1880" s="555" t="s">
        <v>36</v>
      </c>
      <c r="F1880" s="551" t="s">
        <v>20</v>
      </c>
      <c r="G1880" s="555" t="s">
        <v>36</v>
      </c>
      <c r="H1880" s="551"/>
      <c r="I1880" s="551"/>
      <c r="J1880" s="552">
        <v>7195375</v>
      </c>
      <c r="K1880" s="555"/>
      <c r="L1880" s="555"/>
      <c r="M1880" s="551"/>
      <c r="N1880" s="551"/>
      <c r="O1880" s="551"/>
      <c r="P1880" s="546"/>
      <c r="Q1880" s="546"/>
      <c r="R1880" s="546"/>
    </row>
    <row r="1881" spans="1:18" ht="14.5">
      <c r="A1881" s="551">
        <v>3</v>
      </c>
      <c r="B1881" s="555" t="s">
        <v>1621</v>
      </c>
      <c r="C1881" s="555" t="s">
        <v>36</v>
      </c>
      <c r="D1881" s="555" t="s">
        <v>36</v>
      </c>
      <c r="E1881" s="555" t="s">
        <v>36</v>
      </c>
      <c r="F1881" s="551" t="s">
        <v>1096</v>
      </c>
      <c r="G1881" s="555" t="s">
        <v>36</v>
      </c>
      <c r="H1881" s="551"/>
      <c r="I1881" s="551"/>
      <c r="J1881" s="552">
        <v>250000</v>
      </c>
      <c r="K1881" s="555"/>
      <c r="L1881" s="555"/>
      <c r="M1881" s="551"/>
      <c r="N1881" s="551"/>
      <c r="O1881" s="551"/>
      <c r="P1881" s="546"/>
      <c r="Q1881" s="546"/>
      <c r="R1881" s="546"/>
    </row>
    <row r="1882" spans="1:18" ht="14.5">
      <c r="A1882" s="551">
        <v>4</v>
      </c>
      <c r="B1882" s="555" t="s">
        <v>1621</v>
      </c>
      <c r="C1882" s="555" t="s">
        <v>36</v>
      </c>
      <c r="D1882" s="555" t="s">
        <v>36</v>
      </c>
      <c r="E1882" s="555" t="s">
        <v>36</v>
      </c>
      <c r="F1882" s="551" t="s">
        <v>1097</v>
      </c>
      <c r="G1882" s="555" t="s">
        <v>36</v>
      </c>
      <c r="H1882" s="551"/>
      <c r="I1882" s="551"/>
      <c r="J1882" s="552">
        <v>250000</v>
      </c>
      <c r="K1882" s="555"/>
      <c r="L1882" s="555"/>
      <c r="M1882" s="551"/>
      <c r="N1882" s="551"/>
      <c r="O1882" s="551"/>
    </row>
    <row r="1883" spans="1:18">
      <c r="B1883" s="556" t="s">
        <v>1621</v>
      </c>
      <c r="C1883" s="556" t="s">
        <v>36</v>
      </c>
      <c r="D1883" s="556" t="s">
        <v>2001</v>
      </c>
      <c r="E1883" s="556" t="s">
        <v>5</v>
      </c>
      <c r="F1883" s="557" t="s">
        <v>1098</v>
      </c>
      <c r="G1883" s="556" t="s">
        <v>289</v>
      </c>
      <c r="H1883" s="553">
        <v>4</v>
      </c>
      <c r="I1883" s="554">
        <v>62500</v>
      </c>
      <c r="J1883" s="554">
        <v>250000</v>
      </c>
      <c r="K1883" s="556" t="s">
        <v>34</v>
      </c>
      <c r="L1883" s="556" t="s">
        <v>2002</v>
      </c>
      <c r="M1883" s="557" t="s">
        <v>1098</v>
      </c>
      <c r="N1883" s="557" t="s">
        <v>1988</v>
      </c>
      <c r="O1883" s="545" t="str">
        <f t="shared" ref="O1883:O1886" si="155">+_xlfn.CONCAT(B1883,"-",E1883)</f>
        <v>B2/11/01-A</v>
      </c>
    </row>
    <row r="1884" spans="1:18" ht="25">
      <c r="B1884" s="556" t="s">
        <v>1621</v>
      </c>
      <c r="C1884" s="556" t="s">
        <v>36</v>
      </c>
      <c r="D1884" s="556" t="s">
        <v>2001</v>
      </c>
      <c r="E1884" s="556" t="s">
        <v>6</v>
      </c>
      <c r="F1884" s="557" t="s">
        <v>1099</v>
      </c>
      <c r="G1884" s="556" t="s">
        <v>289</v>
      </c>
      <c r="H1884" s="553">
        <v>4</v>
      </c>
      <c r="J1884" s="553" t="s">
        <v>1909</v>
      </c>
      <c r="K1884" s="556" t="s">
        <v>34</v>
      </c>
      <c r="L1884" s="556" t="s">
        <v>2003</v>
      </c>
      <c r="M1884" s="557" t="s">
        <v>2004</v>
      </c>
      <c r="O1884" s="545" t="str">
        <f t="shared" si="155"/>
        <v>B2/11/01-B</v>
      </c>
    </row>
    <row r="1885" spans="1:18">
      <c r="B1885" s="556" t="s">
        <v>1621</v>
      </c>
      <c r="C1885" s="556" t="s">
        <v>36</v>
      </c>
      <c r="D1885" s="556" t="s">
        <v>2001</v>
      </c>
      <c r="E1885" s="556" t="s">
        <v>7</v>
      </c>
      <c r="F1885" s="557" t="s">
        <v>1100</v>
      </c>
      <c r="G1885" s="556" t="s">
        <v>289</v>
      </c>
      <c r="H1885" s="553">
        <v>4</v>
      </c>
      <c r="J1885" s="553" t="s">
        <v>1909</v>
      </c>
      <c r="K1885" s="556" t="s">
        <v>34</v>
      </c>
      <c r="L1885" s="556" t="s">
        <v>2003</v>
      </c>
      <c r="M1885" s="557" t="s">
        <v>2004</v>
      </c>
      <c r="O1885" s="545" t="str">
        <f t="shared" si="155"/>
        <v>B2/11/01-C</v>
      </c>
    </row>
    <row r="1886" spans="1:18">
      <c r="B1886" s="556" t="s">
        <v>1621</v>
      </c>
      <c r="C1886" s="556" t="s">
        <v>36</v>
      </c>
      <c r="D1886" s="556" t="s">
        <v>2001</v>
      </c>
      <c r="E1886" s="556" t="s">
        <v>8</v>
      </c>
      <c r="F1886" s="557" t="s">
        <v>1101</v>
      </c>
      <c r="G1886" s="556" t="s">
        <v>289</v>
      </c>
      <c r="H1886" s="553">
        <v>4</v>
      </c>
      <c r="J1886" s="553" t="s">
        <v>1909</v>
      </c>
      <c r="K1886" s="556" t="s">
        <v>34</v>
      </c>
      <c r="L1886" s="556" t="s">
        <v>2003</v>
      </c>
      <c r="M1886" s="557" t="s">
        <v>2004</v>
      </c>
      <c r="O1886" s="545" t="str">
        <f t="shared" si="155"/>
        <v>B2/11/01-D</v>
      </c>
    </row>
    <row r="1887" spans="1:18" ht="14.5">
      <c r="P1887" s="546"/>
      <c r="Q1887" s="546"/>
      <c r="R1887" s="546"/>
    </row>
    <row r="1888" spans="1:18" ht="14.5">
      <c r="A1888" s="551">
        <v>4</v>
      </c>
      <c r="B1888" s="555" t="s">
        <v>1621</v>
      </c>
      <c r="C1888" s="555" t="s">
        <v>36</v>
      </c>
      <c r="D1888" s="555" t="s">
        <v>36</v>
      </c>
      <c r="E1888" s="555" t="s">
        <v>36</v>
      </c>
      <c r="F1888" s="551" t="s">
        <v>1102</v>
      </c>
      <c r="G1888" s="555" t="s">
        <v>36</v>
      </c>
      <c r="H1888" s="551"/>
      <c r="I1888" s="551"/>
      <c r="J1888" s="551">
        <v>0</v>
      </c>
      <c r="K1888" s="555"/>
      <c r="L1888" s="555"/>
      <c r="M1888" s="551"/>
      <c r="N1888" s="551"/>
      <c r="O1888" s="551"/>
    </row>
    <row r="1889" spans="1:18">
      <c r="B1889" s="556" t="s">
        <v>1621</v>
      </c>
      <c r="C1889" s="556" t="s">
        <v>36</v>
      </c>
      <c r="D1889" s="556" t="s">
        <v>2001</v>
      </c>
      <c r="E1889" s="556" t="s">
        <v>10</v>
      </c>
      <c r="F1889" s="557" t="s">
        <v>1103</v>
      </c>
      <c r="G1889" s="556" t="s">
        <v>0</v>
      </c>
      <c r="H1889" s="553">
        <v>1</v>
      </c>
      <c r="J1889" s="553" t="s">
        <v>1909</v>
      </c>
      <c r="K1889" s="556" t="s">
        <v>34</v>
      </c>
      <c r="L1889" s="556" t="s">
        <v>2003</v>
      </c>
      <c r="M1889" s="557" t="s">
        <v>2004</v>
      </c>
      <c r="O1889" s="545" t="str">
        <f t="shared" ref="O1889:O1890" si="156">+_xlfn.CONCAT(B1889,"-",E1889)</f>
        <v>B2/11/01-E</v>
      </c>
    </row>
    <row r="1890" spans="1:18">
      <c r="B1890" s="556" t="s">
        <v>1621</v>
      </c>
      <c r="C1890" s="556" t="s">
        <v>36</v>
      </c>
      <c r="D1890" s="556" t="s">
        <v>2001</v>
      </c>
      <c r="E1890" s="556" t="s">
        <v>11</v>
      </c>
      <c r="F1890" s="557" t="s">
        <v>1104</v>
      </c>
      <c r="G1890" s="556" t="s">
        <v>0</v>
      </c>
      <c r="H1890" s="553">
        <v>1</v>
      </c>
      <c r="J1890" s="553" t="s">
        <v>1909</v>
      </c>
      <c r="K1890" s="556" t="s">
        <v>34</v>
      </c>
      <c r="L1890" s="556" t="s">
        <v>2003</v>
      </c>
      <c r="M1890" s="557" t="s">
        <v>2004</v>
      </c>
      <c r="O1890" s="545" t="str">
        <f t="shared" si="156"/>
        <v>B2/11/01-F</v>
      </c>
    </row>
    <row r="1891" spans="1:18" ht="14.5">
      <c r="P1891" s="546"/>
      <c r="Q1891" s="546"/>
      <c r="R1891" s="546"/>
    </row>
    <row r="1892" spans="1:18" ht="14.5">
      <c r="A1892" s="551">
        <v>3</v>
      </c>
      <c r="B1892" s="555" t="s">
        <v>1621</v>
      </c>
      <c r="C1892" s="555" t="s">
        <v>36</v>
      </c>
      <c r="D1892" s="555" t="s">
        <v>36</v>
      </c>
      <c r="E1892" s="555" t="s">
        <v>36</v>
      </c>
      <c r="F1892" s="551" t="s">
        <v>450</v>
      </c>
      <c r="G1892" s="555" t="s">
        <v>36</v>
      </c>
      <c r="H1892" s="551"/>
      <c r="I1892" s="551"/>
      <c r="J1892" s="552">
        <v>6945375</v>
      </c>
      <c r="K1892" s="555"/>
      <c r="L1892" s="555"/>
      <c r="M1892" s="551"/>
      <c r="N1892" s="551"/>
      <c r="O1892" s="551"/>
      <c r="P1892" s="546"/>
      <c r="Q1892" s="546"/>
      <c r="R1892" s="546"/>
    </row>
    <row r="1893" spans="1:18" ht="43.5">
      <c r="A1893" s="551">
        <v>4</v>
      </c>
      <c r="B1893" s="555" t="s">
        <v>1621</v>
      </c>
      <c r="C1893" s="555" t="s">
        <v>36</v>
      </c>
      <c r="D1893" s="555" t="s">
        <v>36</v>
      </c>
      <c r="E1893" s="555" t="s">
        <v>36</v>
      </c>
      <c r="F1893" s="551" t="s">
        <v>451</v>
      </c>
      <c r="G1893" s="555" t="s">
        <v>36</v>
      </c>
      <c r="H1893" s="551"/>
      <c r="I1893" s="551"/>
      <c r="J1893" s="552">
        <v>31625</v>
      </c>
      <c r="K1893" s="555"/>
      <c r="L1893" s="555"/>
      <c r="M1893" s="551"/>
      <c r="N1893" s="551"/>
      <c r="O1893" s="551"/>
    </row>
    <row r="1894" spans="1:18">
      <c r="B1894" s="556" t="s">
        <v>1621</v>
      </c>
      <c r="C1894" s="556" t="s">
        <v>36</v>
      </c>
      <c r="D1894" s="556" t="s">
        <v>2005</v>
      </c>
      <c r="E1894" s="556" t="s">
        <v>27</v>
      </c>
      <c r="F1894" s="557" t="s">
        <v>452</v>
      </c>
      <c r="G1894" s="556" t="s">
        <v>0</v>
      </c>
      <c r="H1894" s="553">
        <v>1</v>
      </c>
      <c r="I1894" s="554">
        <v>31625</v>
      </c>
      <c r="J1894" s="554">
        <v>31625</v>
      </c>
      <c r="K1894" s="556" t="s">
        <v>34</v>
      </c>
      <c r="L1894" s="556" t="s">
        <v>2893</v>
      </c>
      <c r="M1894" s="557" t="s">
        <v>2894</v>
      </c>
      <c r="N1894" s="557" t="s">
        <v>2008</v>
      </c>
      <c r="O1894" s="545" t="str">
        <f>+_xlfn.CONCAT(B1894,"-",E1894)</f>
        <v>B2/11/01-G</v>
      </c>
    </row>
    <row r="1895" spans="1:18" ht="14.5">
      <c r="P1895" s="546"/>
      <c r="Q1895" s="546"/>
      <c r="R1895" s="546"/>
    </row>
    <row r="1896" spans="1:18" ht="14.5">
      <c r="A1896" s="551">
        <v>4</v>
      </c>
      <c r="B1896" s="555" t="s">
        <v>1621</v>
      </c>
      <c r="C1896" s="555" t="s">
        <v>36</v>
      </c>
      <c r="D1896" s="555" t="s">
        <v>36</v>
      </c>
      <c r="E1896" s="555" t="s">
        <v>36</v>
      </c>
      <c r="F1896" s="551" t="s">
        <v>740</v>
      </c>
      <c r="G1896" s="555" t="s">
        <v>36</v>
      </c>
      <c r="H1896" s="551"/>
      <c r="I1896" s="551"/>
      <c r="J1896" s="552">
        <v>663750</v>
      </c>
      <c r="K1896" s="555"/>
      <c r="L1896" s="555"/>
      <c r="M1896" s="551"/>
      <c r="N1896" s="551"/>
      <c r="O1896" s="551"/>
    </row>
    <row r="1897" spans="1:18" ht="25">
      <c r="B1897" s="556" t="s">
        <v>1621</v>
      </c>
      <c r="C1897" s="556" t="s">
        <v>36</v>
      </c>
      <c r="D1897" s="556" t="s">
        <v>2009</v>
      </c>
      <c r="E1897" s="556" t="s">
        <v>28</v>
      </c>
      <c r="F1897" s="557" t="s">
        <v>741</v>
      </c>
      <c r="G1897" s="556" t="s">
        <v>289</v>
      </c>
      <c r="H1897" s="553">
        <v>10</v>
      </c>
      <c r="I1897" s="554">
        <v>6250</v>
      </c>
      <c r="J1897" s="554">
        <v>62500</v>
      </c>
      <c r="K1897" s="556" t="s">
        <v>34</v>
      </c>
      <c r="L1897" s="556" t="s">
        <v>2895</v>
      </c>
      <c r="M1897" s="557" t="s">
        <v>741</v>
      </c>
      <c r="O1897" s="545" t="str">
        <f t="shared" ref="O1897:O1898" si="157">+_xlfn.CONCAT(B1897,"-",E1897)</f>
        <v>B2/11/01-H</v>
      </c>
    </row>
    <row r="1898" spans="1:18">
      <c r="B1898" s="556" t="s">
        <v>1621</v>
      </c>
      <c r="C1898" s="556" t="s">
        <v>36</v>
      </c>
      <c r="D1898" s="556" t="s">
        <v>2009</v>
      </c>
      <c r="E1898" s="556" t="s">
        <v>33</v>
      </c>
      <c r="F1898" s="557" t="s">
        <v>742</v>
      </c>
      <c r="G1898" s="556" t="s">
        <v>289</v>
      </c>
      <c r="H1898" s="553">
        <v>33</v>
      </c>
      <c r="I1898" s="554">
        <v>12500</v>
      </c>
      <c r="J1898" s="554">
        <v>412500</v>
      </c>
      <c r="K1898" s="556" t="s">
        <v>34</v>
      </c>
      <c r="L1898" s="556" t="s">
        <v>2896</v>
      </c>
      <c r="M1898" s="557" t="s">
        <v>742</v>
      </c>
      <c r="O1898" s="545" t="str">
        <f t="shared" si="157"/>
        <v>B2/11/01-J</v>
      </c>
    </row>
    <row r="1901" spans="1:18" ht="25">
      <c r="B1901" s="556" t="s">
        <v>1622</v>
      </c>
      <c r="C1901" s="556" t="s">
        <v>36</v>
      </c>
      <c r="D1901" s="556" t="s">
        <v>2009</v>
      </c>
      <c r="E1901" s="556" t="s">
        <v>5</v>
      </c>
      <c r="F1901" s="557" t="s">
        <v>2010</v>
      </c>
      <c r="G1901" s="556" t="s">
        <v>289</v>
      </c>
      <c r="H1901" s="553">
        <v>99</v>
      </c>
      <c r="I1901" s="554">
        <v>1875</v>
      </c>
      <c r="J1901" s="554">
        <v>185625</v>
      </c>
      <c r="K1901" s="556" t="s">
        <v>34</v>
      </c>
      <c r="L1901" s="556" t="s">
        <v>2011</v>
      </c>
      <c r="M1901" s="557" t="s">
        <v>2010</v>
      </c>
      <c r="O1901" s="545" t="str">
        <f t="shared" ref="O1901:O1902" si="158">+_xlfn.CONCAT(B1901,"-",E1901)</f>
        <v>B2/11/02-A</v>
      </c>
    </row>
    <row r="1902" spans="1:18">
      <c r="B1902" s="556" t="s">
        <v>1622</v>
      </c>
      <c r="C1902" s="556" t="s">
        <v>36</v>
      </c>
      <c r="D1902" s="556" t="s">
        <v>2009</v>
      </c>
      <c r="E1902" s="556" t="s">
        <v>6</v>
      </c>
      <c r="F1902" s="557" t="s">
        <v>2897</v>
      </c>
      <c r="G1902" s="556" t="s">
        <v>289</v>
      </c>
      <c r="H1902" s="553">
        <v>1</v>
      </c>
      <c r="I1902" s="554">
        <v>3125</v>
      </c>
      <c r="J1902" s="554">
        <v>3125</v>
      </c>
      <c r="K1902" s="556" t="s">
        <v>34</v>
      </c>
      <c r="L1902" s="556" t="s">
        <v>2898</v>
      </c>
      <c r="M1902" s="557" t="s">
        <v>2897</v>
      </c>
      <c r="O1902" s="545" t="str">
        <f t="shared" si="158"/>
        <v>B2/11/02-B</v>
      </c>
    </row>
    <row r="1903" spans="1:18" ht="14.5">
      <c r="P1903" s="546"/>
      <c r="Q1903" s="546"/>
      <c r="R1903" s="546"/>
    </row>
    <row r="1904" spans="1:18" ht="14.5">
      <c r="A1904" s="551">
        <v>4</v>
      </c>
      <c r="B1904" s="555" t="s">
        <v>1622</v>
      </c>
      <c r="C1904" s="555" t="s">
        <v>36</v>
      </c>
      <c r="D1904" s="555" t="s">
        <v>36</v>
      </c>
      <c r="E1904" s="555" t="s">
        <v>36</v>
      </c>
      <c r="F1904" s="551" t="s">
        <v>1435</v>
      </c>
      <c r="G1904" s="555" t="s">
        <v>36</v>
      </c>
      <c r="H1904" s="551"/>
      <c r="I1904" s="551"/>
      <c r="J1904" s="552">
        <v>6250000</v>
      </c>
      <c r="K1904" s="555"/>
      <c r="L1904" s="555"/>
      <c r="M1904" s="551"/>
      <c r="N1904" s="551"/>
      <c r="O1904" s="551"/>
      <c r="P1904" s="546"/>
      <c r="Q1904" s="546"/>
      <c r="R1904" s="546"/>
    </row>
    <row r="1905" spans="1:18" ht="43.5">
      <c r="A1905" s="551">
        <v>5</v>
      </c>
      <c r="B1905" s="555" t="s">
        <v>1622</v>
      </c>
      <c r="C1905" s="555" t="s">
        <v>36</v>
      </c>
      <c r="D1905" s="555" t="s">
        <v>36</v>
      </c>
      <c r="E1905" s="555" t="s">
        <v>36</v>
      </c>
      <c r="F1905" s="551" t="s">
        <v>2899</v>
      </c>
      <c r="G1905" s="555" t="s">
        <v>36</v>
      </c>
      <c r="H1905" s="551"/>
      <c r="I1905" s="551"/>
      <c r="J1905" s="551">
        <v>0</v>
      </c>
      <c r="K1905" s="555"/>
      <c r="L1905" s="555"/>
      <c r="M1905" s="551"/>
      <c r="N1905" s="551"/>
      <c r="O1905" s="551"/>
      <c r="P1905" s="546"/>
      <c r="Q1905" s="546"/>
      <c r="R1905" s="546"/>
    </row>
    <row r="1906" spans="1:18" ht="58">
      <c r="A1906" s="551">
        <v>5</v>
      </c>
      <c r="B1906" s="555" t="s">
        <v>1622</v>
      </c>
      <c r="C1906" s="555" t="s">
        <v>36</v>
      </c>
      <c r="D1906" s="555" t="s">
        <v>36</v>
      </c>
      <c r="E1906" s="555" t="s">
        <v>36</v>
      </c>
      <c r="F1906" s="551" t="s">
        <v>1437</v>
      </c>
      <c r="G1906" s="555" t="s">
        <v>36</v>
      </c>
      <c r="H1906" s="551"/>
      <c r="I1906" s="551"/>
      <c r="J1906" s="551">
        <v>0</v>
      </c>
      <c r="K1906" s="555"/>
      <c r="L1906" s="555"/>
      <c r="M1906" s="551"/>
      <c r="N1906" s="551"/>
      <c r="O1906" s="551"/>
      <c r="P1906" s="546"/>
      <c r="Q1906" s="546"/>
      <c r="R1906" s="546"/>
    </row>
    <row r="1907" spans="1:18" ht="72.5">
      <c r="A1907" s="551">
        <v>5</v>
      </c>
      <c r="B1907" s="555" t="s">
        <v>1622</v>
      </c>
      <c r="C1907" s="555" t="s">
        <v>36</v>
      </c>
      <c r="D1907" s="555" t="s">
        <v>36</v>
      </c>
      <c r="E1907" s="555" t="s">
        <v>36</v>
      </c>
      <c r="F1907" s="551" t="s">
        <v>2900</v>
      </c>
      <c r="G1907" s="555" t="s">
        <v>36</v>
      </c>
      <c r="H1907" s="551"/>
      <c r="I1907" s="551"/>
      <c r="J1907" s="551">
        <v>0</v>
      </c>
      <c r="K1907" s="555"/>
      <c r="L1907" s="555"/>
      <c r="M1907" s="551"/>
      <c r="N1907" s="551"/>
      <c r="O1907" s="551"/>
      <c r="P1907" s="546"/>
      <c r="Q1907" s="546"/>
      <c r="R1907" s="546"/>
    </row>
    <row r="1908" spans="1:18" ht="72.5">
      <c r="A1908" s="551">
        <v>5</v>
      </c>
      <c r="B1908" s="555" t="s">
        <v>1622</v>
      </c>
      <c r="C1908" s="555" t="s">
        <v>36</v>
      </c>
      <c r="D1908" s="555" t="s">
        <v>36</v>
      </c>
      <c r="E1908" s="555" t="s">
        <v>36</v>
      </c>
      <c r="F1908" s="551" t="s">
        <v>2901</v>
      </c>
      <c r="G1908" s="555" t="s">
        <v>36</v>
      </c>
      <c r="H1908" s="551"/>
      <c r="I1908" s="551"/>
      <c r="J1908" s="552">
        <v>6250000</v>
      </c>
      <c r="K1908" s="555"/>
      <c r="L1908" s="555"/>
      <c r="M1908" s="551"/>
      <c r="N1908" s="551"/>
      <c r="O1908" s="551"/>
    </row>
    <row r="1909" spans="1:18" ht="62.5">
      <c r="B1909" s="556" t="s">
        <v>1622</v>
      </c>
      <c r="C1909" s="556" t="s">
        <v>36</v>
      </c>
      <c r="D1909" s="556" t="s">
        <v>2013</v>
      </c>
      <c r="E1909" s="556" t="s">
        <v>7</v>
      </c>
      <c r="F1909" s="557" t="s">
        <v>1440</v>
      </c>
      <c r="G1909" s="556" t="s">
        <v>0</v>
      </c>
      <c r="H1909" s="553">
        <v>1</v>
      </c>
      <c r="I1909" s="554">
        <v>6250000</v>
      </c>
      <c r="J1909" s="554">
        <v>6250000</v>
      </c>
      <c r="K1909" s="556" t="s">
        <v>34</v>
      </c>
      <c r="L1909" s="556" t="s">
        <v>2015</v>
      </c>
      <c r="M1909" s="557" t="s">
        <v>2016</v>
      </c>
      <c r="N1909" s="557" t="s">
        <v>2017</v>
      </c>
      <c r="O1909" s="545" t="str">
        <f>+_xlfn.CONCAT(B1909,"-",E1909)</f>
        <v>B2/11/02-C</v>
      </c>
    </row>
    <row r="1910" spans="1:18" ht="14.5">
      <c r="P1910" s="546"/>
      <c r="Q1910" s="546"/>
      <c r="R1910" s="546"/>
    </row>
    <row r="1911" spans="1:18" ht="14.5">
      <c r="A1911" s="551" t="s">
        <v>1774</v>
      </c>
      <c r="B1911" s="555" t="s">
        <v>1622</v>
      </c>
      <c r="C1911" s="555" t="s">
        <v>36</v>
      </c>
      <c r="D1911" s="555" t="s">
        <v>36</v>
      </c>
      <c r="E1911" s="555" t="s">
        <v>36</v>
      </c>
      <c r="F1911" s="551" t="s">
        <v>20</v>
      </c>
      <c r="G1911" s="555"/>
      <c r="H1911" s="551"/>
      <c r="I1911" s="551"/>
      <c r="J1911" s="551"/>
      <c r="K1911" s="555"/>
      <c r="L1911" s="555"/>
      <c r="M1911" s="551"/>
      <c r="N1911" s="551"/>
      <c r="O1911" s="551"/>
      <c r="P1911" s="546"/>
      <c r="Q1911" s="546"/>
      <c r="R1911" s="546"/>
    </row>
    <row r="1912" spans="1:18" ht="14.5">
      <c r="A1912" s="551" t="s">
        <v>1774</v>
      </c>
      <c r="B1912" s="555" t="s">
        <v>1622</v>
      </c>
      <c r="C1912" s="555" t="s">
        <v>36</v>
      </c>
      <c r="D1912" s="555" t="s">
        <v>36</v>
      </c>
      <c r="E1912" s="555" t="s">
        <v>36</v>
      </c>
      <c r="F1912" s="551" t="s">
        <v>9</v>
      </c>
      <c r="G1912" s="555"/>
      <c r="H1912" s="551"/>
      <c r="I1912" s="551"/>
      <c r="J1912" s="551"/>
      <c r="K1912" s="555"/>
      <c r="L1912" s="555"/>
      <c r="M1912" s="551"/>
      <c r="N1912" s="551"/>
      <c r="O1912" s="551"/>
    </row>
    <row r="1914" spans="1:18" ht="14.5">
      <c r="P1914" s="546"/>
      <c r="Q1914" s="546"/>
      <c r="R1914" s="546"/>
    </row>
    <row r="1915" spans="1:18" ht="14.5">
      <c r="A1915" s="551">
        <v>2</v>
      </c>
      <c r="B1915" s="555" t="s">
        <v>1623</v>
      </c>
      <c r="C1915" s="555" t="s">
        <v>36</v>
      </c>
      <c r="D1915" s="555" t="s">
        <v>36</v>
      </c>
      <c r="E1915" s="555" t="s">
        <v>36</v>
      </c>
      <c r="F1915" s="551" t="s">
        <v>6453</v>
      </c>
      <c r="G1915" s="555" t="s">
        <v>36</v>
      </c>
      <c r="H1915" s="551"/>
      <c r="I1915" s="551"/>
      <c r="J1915" s="552">
        <v>1239735.82</v>
      </c>
      <c r="K1915" s="555"/>
      <c r="L1915" s="555"/>
      <c r="M1915" s="551"/>
      <c r="N1915" s="551"/>
      <c r="O1915" s="551"/>
      <c r="P1915" s="546"/>
      <c r="Q1915" s="546"/>
      <c r="R1915" s="546"/>
    </row>
    <row r="1916" spans="1:18" ht="14.5">
      <c r="A1916" s="551">
        <v>3</v>
      </c>
      <c r="B1916" s="555" t="s">
        <v>1623</v>
      </c>
      <c r="C1916" s="555" t="s">
        <v>36</v>
      </c>
      <c r="D1916" s="555" t="s">
        <v>36</v>
      </c>
      <c r="E1916" s="555" t="s">
        <v>36</v>
      </c>
      <c r="F1916" s="551" t="s">
        <v>453</v>
      </c>
      <c r="G1916" s="555" t="s">
        <v>36</v>
      </c>
      <c r="H1916" s="551"/>
      <c r="I1916" s="551"/>
      <c r="J1916" s="552">
        <v>600000</v>
      </c>
      <c r="K1916" s="555"/>
      <c r="L1916" s="555"/>
      <c r="M1916" s="551"/>
      <c r="N1916" s="551"/>
      <c r="O1916" s="551"/>
      <c r="P1916" s="546"/>
      <c r="Q1916" s="546"/>
      <c r="R1916" s="546"/>
    </row>
    <row r="1917" spans="1:18" ht="72.5">
      <c r="A1917" s="551">
        <v>4</v>
      </c>
      <c r="B1917" s="555" t="s">
        <v>1623</v>
      </c>
      <c r="C1917" s="555" t="s">
        <v>36</v>
      </c>
      <c r="D1917" s="555" t="s">
        <v>36</v>
      </c>
      <c r="E1917" s="555" t="s">
        <v>36</v>
      </c>
      <c r="F1917" s="551" t="s">
        <v>454</v>
      </c>
      <c r="G1917" s="555" t="s">
        <v>36</v>
      </c>
      <c r="H1917" s="551"/>
      <c r="I1917" s="551"/>
      <c r="J1917" s="552">
        <v>600000</v>
      </c>
      <c r="K1917" s="555"/>
      <c r="L1917" s="555"/>
      <c r="M1917" s="551"/>
      <c r="N1917" s="551"/>
      <c r="O1917" s="551"/>
    </row>
    <row r="1918" spans="1:18" ht="25">
      <c r="B1918" s="556" t="s">
        <v>1623</v>
      </c>
      <c r="C1918" s="556" t="s">
        <v>36</v>
      </c>
      <c r="D1918" s="556" t="s">
        <v>2019</v>
      </c>
      <c r="E1918" s="556" t="s">
        <v>5</v>
      </c>
      <c r="F1918" s="557" t="s">
        <v>455</v>
      </c>
      <c r="G1918" s="556" t="s">
        <v>0</v>
      </c>
      <c r="H1918" s="553">
        <v>1</v>
      </c>
      <c r="I1918" s="554">
        <v>600000</v>
      </c>
      <c r="J1918" s="554">
        <v>600000</v>
      </c>
      <c r="K1918" s="556" t="s">
        <v>39</v>
      </c>
      <c r="L1918" s="556" t="s">
        <v>2902</v>
      </c>
      <c r="M1918" s="557" t="s">
        <v>6456</v>
      </c>
      <c r="N1918" s="557" t="s">
        <v>6455</v>
      </c>
      <c r="O1918" s="545" t="str">
        <f>+_xlfn.CONCAT(B1918,"-",E1918)</f>
        <v>B2/12/01-A</v>
      </c>
    </row>
    <row r="1919" spans="1:18" ht="14.5">
      <c r="P1919" s="546"/>
      <c r="Q1919" s="546"/>
      <c r="R1919" s="546"/>
    </row>
    <row r="1920" spans="1:18" ht="14.5">
      <c r="A1920" s="551">
        <v>3</v>
      </c>
      <c r="B1920" s="555" t="s">
        <v>1623</v>
      </c>
      <c r="C1920" s="555" t="s">
        <v>36</v>
      </c>
      <c r="D1920" s="555" t="s">
        <v>36</v>
      </c>
      <c r="E1920" s="555" t="s">
        <v>36</v>
      </c>
      <c r="F1920" s="551" t="s">
        <v>456</v>
      </c>
      <c r="G1920" s="555" t="s">
        <v>36</v>
      </c>
      <c r="H1920" s="551"/>
      <c r="I1920" s="551"/>
      <c r="J1920" s="552">
        <v>559403.81999999995</v>
      </c>
      <c r="K1920" s="555"/>
      <c r="L1920" s="555"/>
      <c r="M1920" s="551"/>
      <c r="N1920" s="551"/>
      <c r="O1920" s="551"/>
      <c r="P1920" s="546"/>
      <c r="Q1920" s="546"/>
      <c r="R1920" s="546"/>
    </row>
    <row r="1921" spans="1:18" ht="116">
      <c r="A1921" s="551">
        <v>4</v>
      </c>
      <c r="B1921" s="555" t="s">
        <v>1623</v>
      </c>
      <c r="C1921" s="555" t="s">
        <v>36</v>
      </c>
      <c r="D1921" s="555" t="s">
        <v>36</v>
      </c>
      <c r="E1921" s="555" t="s">
        <v>36</v>
      </c>
      <c r="F1921" s="551" t="s">
        <v>457</v>
      </c>
      <c r="G1921" s="555" t="s">
        <v>36</v>
      </c>
      <c r="H1921" s="551"/>
      <c r="I1921" s="551"/>
      <c r="J1921" s="552">
        <v>492757.02</v>
      </c>
      <c r="K1921" s="555"/>
      <c r="L1921" s="555"/>
      <c r="M1921" s="551"/>
      <c r="N1921" s="551"/>
      <c r="O1921" s="551"/>
    </row>
    <row r="1922" spans="1:18">
      <c r="B1922" s="556" t="s">
        <v>1623</v>
      </c>
      <c r="C1922" s="556" t="s">
        <v>36</v>
      </c>
      <c r="D1922" s="556" t="s">
        <v>2022</v>
      </c>
      <c r="E1922" s="556" t="s">
        <v>6</v>
      </c>
      <c r="F1922" s="557" t="s">
        <v>458</v>
      </c>
      <c r="G1922" s="556" t="s">
        <v>289</v>
      </c>
      <c r="H1922" s="553">
        <v>14</v>
      </c>
      <c r="I1922" s="554">
        <v>35196.93</v>
      </c>
      <c r="J1922" s="554">
        <v>492757.02</v>
      </c>
      <c r="K1922" s="556" t="s">
        <v>39</v>
      </c>
      <c r="L1922" s="556" t="s">
        <v>2903</v>
      </c>
      <c r="M1922" s="557" t="s">
        <v>2904</v>
      </c>
      <c r="N1922" s="557" t="s">
        <v>2025</v>
      </c>
      <c r="O1922" s="545" t="str">
        <f>+_xlfn.CONCAT(B1922,"-",E1922)</f>
        <v>B2/12/01-B</v>
      </c>
    </row>
    <row r="1923" spans="1:18" ht="14.5">
      <c r="P1923" s="546"/>
      <c r="Q1923" s="546"/>
      <c r="R1923" s="546"/>
    </row>
    <row r="1924" spans="1:18" ht="58">
      <c r="A1924" s="551">
        <v>4</v>
      </c>
      <c r="B1924" s="555" t="s">
        <v>1623</v>
      </c>
      <c r="C1924" s="555" t="s">
        <v>36</v>
      </c>
      <c r="D1924" s="555" t="s">
        <v>36</v>
      </c>
      <c r="E1924" s="555" t="s">
        <v>36</v>
      </c>
      <c r="F1924" s="551" t="s">
        <v>459</v>
      </c>
      <c r="G1924" s="555" t="s">
        <v>36</v>
      </c>
      <c r="H1924" s="551"/>
      <c r="I1924" s="551"/>
      <c r="J1924" s="552">
        <v>66646.8</v>
      </c>
      <c r="K1924" s="555"/>
      <c r="L1924" s="555"/>
      <c r="M1924" s="551"/>
      <c r="N1924" s="551"/>
      <c r="O1924" s="551"/>
    </row>
    <row r="1925" spans="1:18">
      <c r="B1925" s="556" t="s">
        <v>1623</v>
      </c>
      <c r="C1925" s="556" t="s">
        <v>36</v>
      </c>
      <c r="D1925" s="556" t="s">
        <v>2026</v>
      </c>
      <c r="E1925" s="556" t="s">
        <v>7</v>
      </c>
      <c r="F1925" s="557" t="s">
        <v>460</v>
      </c>
      <c r="G1925" s="556" t="s">
        <v>233</v>
      </c>
      <c r="H1925" s="553">
        <v>1</v>
      </c>
      <c r="I1925" s="554">
        <v>66646.8</v>
      </c>
      <c r="J1925" s="554">
        <v>66646.8</v>
      </c>
      <c r="K1925" s="556" t="s">
        <v>39</v>
      </c>
      <c r="L1925" s="556" t="s">
        <v>2905</v>
      </c>
      <c r="M1925" s="557" t="s">
        <v>2906</v>
      </c>
      <c r="N1925" s="557" t="s">
        <v>2025</v>
      </c>
      <c r="O1925" s="545" t="str">
        <f>+_xlfn.CONCAT(B1925,"-",E1925)</f>
        <v>B2/12/01-C</v>
      </c>
    </row>
    <row r="1926" spans="1:18" ht="14.5">
      <c r="P1926" s="546"/>
      <c r="Q1926" s="546"/>
      <c r="R1926" s="546"/>
    </row>
    <row r="1927" spans="1:18" ht="43.5">
      <c r="A1927" s="551">
        <v>3</v>
      </c>
      <c r="B1927" s="555" t="s">
        <v>1623</v>
      </c>
      <c r="C1927" s="555" t="s">
        <v>36</v>
      </c>
      <c r="D1927" s="555" t="s">
        <v>36</v>
      </c>
      <c r="E1927" s="555" t="s">
        <v>36</v>
      </c>
      <c r="F1927" s="551" t="s">
        <v>461</v>
      </c>
      <c r="G1927" s="555" t="s">
        <v>36</v>
      </c>
      <c r="H1927" s="551"/>
      <c r="I1927" s="551"/>
      <c r="J1927" s="552">
        <v>80332</v>
      </c>
      <c r="K1927" s="555"/>
      <c r="L1927" s="555"/>
      <c r="M1927" s="551"/>
      <c r="N1927" s="551"/>
      <c r="O1927" s="551"/>
    </row>
    <row r="1928" spans="1:18">
      <c r="B1928" s="556" t="s">
        <v>1623</v>
      </c>
      <c r="C1928" s="556" t="s">
        <v>36</v>
      </c>
      <c r="D1928" s="556" t="s">
        <v>2029</v>
      </c>
      <c r="E1928" s="556" t="s">
        <v>8</v>
      </c>
      <c r="F1928" s="557" t="s">
        <v>462</v>
      </c>
      <c r="G1928" s="556" t="s">
        <v>289</v>
      </c>
      <c r="H1928" s="553">
        <v>14</v>
      </c>
      <c r="I1928" s="554">
        <v>5738</v>
      </c>
      <c r="J1928" s="554">
        <v>80332</v>
      </c>
      <c r="K1928" s="556" t="s">
        <v>39</v>
      </c>
      <c r="L1928" s="556" t="s">
        <v>2030</v>
      </c>
      <c r="M1928" s="557" t="s">
        <v>2031</v>
      </c>
      <c r="O1928" s="545" t="str">
        <f>+_xlfn.CONCAT(B1928,"-",E1928)</f>
        <v>B2/12/01-D</v>
      </c>
    </row>
    <row r="1929" spans="1:18" ht="14.5">
      <c r="P1929" s="546"/>
      <c r="Q1929" s="546"/>
      <c r="R1929" s="546"/>
    </row>
    <row r="1930" spans="1:18" ht="14.5">
      <c r="A1930" s="551" t="s">
        <v>1774</v>
      </c>
      <c r="B1930" s="555" t="s">
        <v>1623</v>
      </c>
      <c r="C1930" s="555" t="s">
        <v>36</v>
      </c>
      <c r="D1930" s="555" t="s">
        <v>36</v>
      </c>
      <c r="E1930" s="555" t="s">
        <v>36</v>
      </c>
      <c r="F1930" s="551" t="s">
        <v>21</v>
      </c>
      <c r="G1930" s="555"/>
      <c r="H1930" s="551"/>
      <c r="I1930" s="551"/>
      <c r="J1930" s="551"/>
      <c r="K1930" s="555"/>
      <c r="L1930" s="555"/>
      <c r="M1930" s="551"/>
      <c r="N1930" s="551"/>
      <c r="O1930" s="551"/>
      <c r="P1930" s="546"/>
      <c r="Q1930" s="546"/>
      <c r="R1930" s="546"/>
    </row>
    <row r="1931" spans="1:18" ht="14.5">
      <c r="A1931" s="551" t="s">
        <v>1774</v>
      </c>
      <c r="B1931" s="555" t="s">
        <v>1623</v>
      </c>
      <c r="C1931" s="555" t="s">
        <v>36</v>
      </c>
      <c r="D1931" s="555" t="s">
        <v>36</v>
      </c>
      <c r="E1931" s="555" t="s">
        <v>36</v>
      </c>
      <c r="F1931" s="551" t="s">
        <v>9</v>
      </c>
      <c r="G1931" s="555"/>
      <c r="H1931" s="551"/>
      <c r="I1931" s="551"/>
      <c r="J1931" s="551"/>
      <c r="K1931" s="555"/>
      <c r="L1931" s="555"/>
      <c r="M1931" s="551"/>
      <c r="N1931" s="551"/>
      <c r="O1931" s="551"/>
    </row>
    <row r="1933" spans="1:18" ht="14.5">
      <c r="P1933" s="546"/>
      <c r="Q1933" s="546"/>
      <c r="R1933" s="546"/>
    </row>
    <row r="1934" spans="1:18" ht="14.5">
      <c r="A1934" s="551">
        <v>2</v>
      </c>
      <c r="B1934" s="555" t="s">
        <v>1624</v>
      </c>
      <c r="C1934" s="555" t="s">
        <v>36</v>
      </c>
      <c r="D1934" s="555" t="s">
        <v>36</v>
      </c>
      <c r="E1934" s="555" t="s">
        <v>36</v>
      </c>
      <c r="F1934" s="551" t="s">
        <v>26</v>
      </c>
      <c r="G1934" s="555" t="s">
        <v>36</v>
      </c>
      <c r="H1934" s="551"/>
      <c r="I1934" s="551"/>
      <c r="J1934" s="552">
        <v>6100000</v>
      </c>
      <c r="K1934" s="555"/>
      <c r="L1934" s="555"/>
      <c r="M1934" s="551"/>
      <c r="N1934" s="551"/>
      <c r="O1934" s="551"/>
      <c r="P1934" s="546"/>
      <c r="Q1934" s="546"/>
      <c r="R1934" s="546"/>
    </row>
    <row r="1935" spans="1:18" ht="14.5">
      <c r="A1935" s="551">
        <v>3</v>
      </c>
      <c r="B1935" s="555" t="s">
        <v>1624</v>
      </c>
      <c r="C1935" s="555" t="s">
        <v>36</v>
      </c>
      <c r="D1935" s="555" t="s">
        <v>36</v>
      </c>
      <c r="E1935" s="555" t="s">
        <v>36</v>
      </c>
      <c r="F1935" s="551" t="s">
        <v>745</v>
      </c>
      <c r="G1935" s="555" t="s">
        <v>36</v>
      </c>
      <c r="H1935" s="551"/>
      <c r="I1935" s="551"/>
      <c r="J1935" s="552">
        <v>6100000</v>
      </c>
      <c r="K1935" s="555"/>
      <c r="L1935" s="555"/>
      <c r="M1935" s="551"/>
      <c r="N1935" s="551"/>
      <c r="O1935" s="551"/>
      <c r="P1935" s="546"/>
      <c r="Q1935" s="546"/>
      <c r="R1935" s="546"/>
    </row>
    <row r="1936" spans="1:18" ht="72.5">
      <c r="A1936" s="551">
        <v>4</v>
      </c>
      <c r="B1936" s="555" t="s">
        <v>1624</v>
      </c>
      <c r="C1936" s="555" t="s">
        <v>36</v>
      </c>
      <c r="D1936" s="555" t="s">
        <v>36</v>
      </c>
      <c r="E1936" s="555" t="s">
        <v>36</v>
      </c>
      <c r="F1936" s="551" t="s">
        <v>746</v>
      </c>
      <c r="G1936" s="555" t="s">
        <v>36</v>
      </c>
      <c r="H1936" s="551"/>
      <c r="I1936" s="551"/>
      <c r="J1936" s="551">
        <v>0</v>
      </c>
      <c r="K1936" s="555"/>
      <c r="L1936" s="555"/>
      <c r="M1936" s="551"/>
      <c r="N1936" s="551"/>
      <c r="O1936" s="551"/>
    </row>
    <row r="1937" spans="1:18">
      <c r="B1937" s="556" t="s">
        <v>1624</v>
      </c>
      <c r="C1937" s="556" t="s">
        <v>36</v>
      </c>
      <c r="D1937" s="556" t="s">
        <v>2907</v>
      </c>
      <c r="E1937" s="556" t="s">
        <v>5</v>
      </c>
      <c r="F1937" s="557" t="s">
        <v>747</v>
      </c>
      <c r="G1937" s="556" t="s">
        <v>0</v>
      </c>
      <c r="H1937" s="553">
        <v>1</v>
      </c>
      <c r="J1937" s="553" t="s">
        <v>2908</v>
      </c>
      <c r="K1937" s="556" t="s">
        <v>204</v>
      </c>
      <c r="L1937" s="556" t="s">
        <v>2909</v>
      </c>
      <c r="M1937" s="557" t="s">
        <v>747</v>
      </c>
      <c r="O1937" s="545" t="str">
        <f>+_xlfn.CONCAT(B1937,"-",E1937)</f>
        <v>B2/14/01-A</v>
      </c>
    </row>
    <row r="1938" spans="1:18" ht="14.5">
      <c r="P1938" s="546"/>
      <c r="Q1938" s="546"/>
      <c r="R1938" s="546"/>
    </row>
    <row r="1939" spans="1:18" ht="58">
      <c r="A1939" s="551">
        <v>4</v>
      </c>
      <c r="B1939" s="555" t="s">
        <v>1624</v>
      </c>
      <c r="C1939" s="555" t="s">
        <v>36</v>
      </c>
      <c r="D1939" s="555" t="s">
        <v>36</v>
      </c>
      <c r="E1939" s="555" t="s">
        <v>36</v>
      </c>
      <c r="F1939" s="551" t="s">
        <v>748</v>
      </c>
      <c r="G1939" s="555" t="s">
        <v>36</v>
      </c>
      <c r="H1939" s="551"/>
      <c r="I1939" s="551"/>
      <c r="J1939" s="552">
        <v>6100000</v>
      </c>
      <c r="K1939" s="555"/>
      <c r="L1939" s="555"/>
      <c r="M1939" s="551"/>
      <c r="N1939" s="551"/>
      <c r="O1939" s="551"/>
    </row>
    <row r="1940" spans="1:18">
      <c r="B1940" s="556" t="s">
        <v>1624</v>
      </c>
      <c r="C1940" s="556" t="s">
        <v>36</v>
      </c>
      <c r="D1940" s="556" t="s">
        <v>2907</v>
      </c>
      <c r="E1940" s="556" t="s">
        <v>6</v>
      </c>
      <c r="F1940" s="557" t="s">
        <v>749</v>
      </c>
      <c r="G1940" s="556" t="s">
        <v>289</v>
      </c>
      <c r="H1940" s="553">
        <v>20</v>
      </c>
      <c r="I1940" s="554">
        <v>305000</v>
      </c>
      <c r="J1940" s="554">
        <v>6100000</v>
      </c>
      <c r="K1940" s="556" t="s">
        <v>204</v>
      </c>
      <c r="L1940" s="556" t="s">
        <v>2910</v>
      </c>
      <c r="M1940" s="557" t="s">
        <v>2911</v>
      </c>
      <c r="O1940" s="545" t="str">
        <f>+_xlfn.CONCAT(B1940,"-",E1940)</f>
        <v>B2/14/01-B</v>
      </c>
    </row>
    <row r="1942" spans="1:18" ht="14.5">
      <c r="P1942" s="546"/>
      <c r="Q1942" s="546"/>
      <c r="R1942" s="546"/>
    </row>
    <row r="1943" spans="1:18" ht="14.5">
      <c r="A1943" s="551">
        <v>2</v>
      </c>
      <c r="B1943" s="555" t="s">
        <v>1625</v>
      </c>
      <c r="C1943" s="555" t="s">
        <v>36</v>
      </c>
      <c r="D1943" s="555" t="s">
        <v>36</v>
      </c>
      <c r="E1943" s="555" t="s">
        <v>36</v>
      </c>
      <c r="F1943" s="551" t="s">
        <v>41</v>
      </c>
      <c r="G1943" s="555" t="s">
        <v>36</v>
      </c>
      <c r="H1943" s="551"/>
      <c r="I1943" s="551"/>
      <c r="J1943" s="552">
        <v>6604209.2699999996</v>
      </c>
      <c r="K1943" s="555"/>
      <c r="L1943" s="555"/>
      <c r="M1943" s="551"/>
      <c r="N1943" s="551"/>
      <c r="O1943" s="551"/>
      <c r="P1943" s="546"/>
      <c r="Q1943" s="546"/>
      <c r="R1943" s="546"/>
    </row>
    <row r="1944" spans="1:18" ht="14.5">
      <c r="A1944" s="551">
        <v>3</v>
      </c>
      <c r="B1944" s="555" t="s">
        <v>1625</v>
      </c>
      <c r="C1944" s="555" t="s">
        <v>36</v>
      </c>
      <c r="D1944" s="555" t="s">
        <v>36</v>
      </c>
      <c r="E1944" s="555" t="s">
        <v>36</v>
      </c>
      <c r="F1944" s="551" t="s">
        <v>2033</v>
      </c>
      <c r="G1944" s="555" t="s">
        <v>36</v>
      </c>
      <c r="H1944" s="551"/>
      <c r="I1944" s="551"/>
      <c r="J1944" s="552">
        <v>122239.25</v>
      </c>
      <c r="K1944" s="555"/>
      <c r="L1944" s="555"/>
      <c r="M1944" s="551"/>
      <c r="N1944" s="551"/>
      <c r="O1944" s="551"/>
    </row>
    <row r="1945" spans="1:18">
      <c r="B1945" s="556" t="s">
        <v>1625</v>
      </c>
      <c r="C1945" s="556" t="s">
        <v>2034</v>
      </c>
      <c r="D1945" s="556" t="s">
        <v>2035</v>
      </c>
      <c r="E1945" s="556" t="s">
        <v>5</v>
      </c>
      <c r="F1945" s="557" t="s">
        <v>1304</v>
      </c>
      <c r="G1945" s="556" t="s">
        <v>289</v>
      </c>
      <c r="H1945" s="553">
        <v>903</v>
      </c>
      <c r="I1945" s="553">
        <v>47.75</v>
      </c>
      <c r="J1945" s="554">
        <v>43118.25</v>
      </c>
      <c r="K1945" s="556" t="s">
        <v>783</v>
      </c>
      <c r="L1945" s="556" t="s">
        <v>2912</v>
      </c>
      <c r="M1945" s="557" t="s">
        <v>1304</v>
      </c>
      <c r="O1945" s="545" t="str">
        <f t="shared" ref="O1945:O1947" si="159">+_xlfn.CONCAT(B1945,"-",E1945)</f>
        <v>B2/21/01-A</v>
      </c>
    </row>
    <row r="1946" spans="1:18">
      <c r="B1946" s="556" t="s">
        <v>1625</v>
      </c>
      <c r="C1946" s="556" t="s">
        <v>2034</v>
      </c>
      <c r="D1946" s="556" t="s">
        <v>2035</v>
      </c>
      <c r="E1946" s="556" t="s">
        <v>6</v>
      </c>
      <c r="F1946" s="557" t="s">
        <v>1305</v>
      </c>
      <c r="G1946" s="556" t="s">
        <v>289</v>
      </c>
      <c r="H1946" s="553">
        <v>454</v>
      </c>
      <c r="I1946" s="553">
        <v>63.5</v>
      </c>
      <c r="J1946" s="554">
        <v>28829</v>
      </c>
      <c r="K1946" s="556" t="s">
        <v>783</v>
      </c>
      <c r="L1946" s="556" t="s">
        <v>2913</v>
      </c>
      <c r="M1946" s="557" t="s">
        <v>1305</v>
      </c>
      <c r="O1946" s="545" t="str">
        <f t="shared" si="159"/>
        <v>B2/21/01-B</v>
      </c>
    </row>
    <row r="1947" spans="1:18">
      <c r="B1947" s="556" t="s">
        <v>1625</v>
      </c>
      <c r="C1947" s="556" t="s">
        <v>2034</v>
      </c>
      <c r="D1947" s="556" t="s">
        <v>2035</v>
      </c>
      <c r="E1947" s="556" t="s">
        <v>7</v>
      </c>
      <c r="F1947" s="557" t="s">
        <v>1306</v>
      </c>
      <c r="G1947" s="556" t="s">
        <v>289</v>
      </c>
      <c r="H1947" s="553">
        <v>792</v>
      </c>
      <c r="I1947" s="553">
        <v>63.5</v>
      </c>
      <c r="J1947" s="554">
        <v>50292</v>
      </c>
      <c r="K1947" s="556" t="s">
        <v>783</v>
      </c>
      <c r="L1947" s="556" t="s">
        <v>2914</v>
      </c>
      <c r="M1947" s="557" t="s">
        <v>1306</v>
      </c>
      <c r="O1947" s="545" t="str">
        <f t="shared" si="159"/>
        <v>B2/21/01-C</v>
      </c>
    </row>
    <row r="1948" spans="1:18" ht="14.5">
      <c r="P1948" s="546"/>
      <c r="Q1948" s="546"/>
      <c r="R1948" s="546"/>
    </row>
    <row r="1949" spans="1:18" ht="14.5">
      <c r="A1949" s="551">
        <v>3</v>
      </c>
      <c r="B1949" s="555" t="s">
        <v>1625</v>
      </c>
      <c r="C1949" s="555" t="s">
        <v>36</v>
      </c>
      <c r="D1949" s="555" t="s">
        <v>36</v>
      </c>
      <c r="E1949" s="555" t="s">
        <v>36</v>
      </c>
      <c r="F1949" s="551" t="s">
        <v>2039</v>
      </c>
      <c r="G1949" s="555" t="s">
        <v>36</v>
      </c>
      <c r="H1949" s="551"/>
      <c r="I1949" s="551"/>
      <c r="J1949" s="552">
        <v>86908.47</v>
      </c>
      <c r="K1949" s="555"/>
      <c r="L1949" s="555"/>
      <c r="M1949" s="551"/>
      <c r="N1949" s="551"/>
      <c r="O1949" s="551"/>
    </row>
    <row r="1950" spans="1:18">
      <c r="B1950" s="556" t="s">
        <v>1625</v>
      </c>
      <c r="C1950" s="556" t="s">
        <v>2034</v>
      </c>
      <c r="D1950" s="556" t="s">
        <v>2035</v>
      </c>
      <c r="E1950" s="556" t="s">
        <v>8</v>
      </c>
      <c r="F1950" s="557" t="s">
        <v>1544</v>
      </c>
      <c r="G1950" s="556" t="s">
        <v>289</v>
      </c>
      <c r="H1950" s="553">
        <v>19</v>
      </c>
      <c r="I1950" s="554">
        <v>4574.13</v>
      </c>
      <c r="J1950" s="554">
        <v>86908.47</v>
      </c>
      <c r="K1950" s="556" t="s">
        <v>783</v>
      </c>
      <c r="L1950" s="556" t="s">
        <v>2915</v>
      </c>
      <c r="M1950" s="557" t="s">
        <v>1544</v>
      </c>
      <c r="O1950" s="545" t="str">
        <f>+_xlfn.CONCAT(B1950,"-",E1950)</f>
        <v>B2/21/01-D</v>
      </c>
    </row>
    <row r="1951" spans="1:18" ht="14.5">
      <c r="P1951" s="546"/>
      <c r="Q1951" s="546"/>
      <c r="R1951" s="546"/>
    </row>
    <row r="1952" spans="1:18" ht="14.5">
      <c r="A1952" s="551">
        <v>3</v>
      </c>
      <c r="B1952" s="555" t="s">
        <v>1625</v>
      </c>
      <c r="C1952" s="555" t="s">
        <v>36</v>
      </c>
      <c r="D1952" s="555" t="s">
        <v>36</v>
      </c>
      <c r="E1952" s="555" t="s">
        <v>36</v>
      </c>
      <c r="F1952" s="551" t="s">
        <v>1308</v>
      </c>
      <c r="G1952" s="555" t="s">
        <v>36</v>
      </c>
      <c r="H1952" s="551"/>
      <c r="I1952" s="551"/>
      <c r="J1952" s="552">
        <v>12348</v>
      </c>
      <c r="K1952" s="555"/>
      <c r="L1952" s="555"/>
      <c r="M1952" s="551"/>
      <c r="N1952" s="551"/>
      <c r="O1952" s="551"/>
    </row>
    <row r="1953" spans="1:18">
      <c r="B1953" s="556" t="s">
        <v>1625</v>
      </c>
      <c r="C1953" s="556" t="s">
        <v>2034</v>
      </c>
      <c r="D1953" s="556" t="s">
        <v>2035</v>
      </c>
      <c r="E1953" s="556" t="s">
        <v>10</v>
      </c>
      <c r="F1953" s="557" t="s">
        <v>1545</v>
      </c>
      <c r="G1953" s="556" t="s">
        <v>289</v>
      </c>
      <c r="H1953" s="553">
        <v>18</v>
      </c>
      <c r="I1953" s="553">
        <v>686</v>
      </c>
      <c r="J1953" s="554">
        <v>12348</v>
      </c>
      <c r="K1953" s="556" t="s">
        <v>783</v>
      </c>
      <c r="L1953" s="556" t="s">
        <v>2916</v>
      </c>
      <c r="M1953" s="557" t="s">
        <v>1545</v>
      </c>
      <c r="O1953" s="545" t="str">
        <f>+_xlfn.CONCAT(B1953,"-",E1953)</f>
        <v>B2/21/01-E</v>
      </c>
    </row>
    <row r="1954" spans="1:18" ht="14.5">
      <c r="P1954" s="546"/>
      <c r="Q1954" s="546"/>
      <c r="R1954" s="546"/>
    </row>
    <row r="1955" spans="1:18" ht="14.5">
      <c r="A1955" s="551">
        <v>3</v>
      </c>
      <c r="B1955" s="555" t="s">
        <v>1625</v>
      </c>
      <c r="C1955" s="555" t="s">
        <v>36</v>
      </c>
      <c r="D1955" s="555" t="s">
        <v>36</v>
      </c>
      <c r="E1955" s="555" t="s">
        <v>36</v>
      </c>
      <c r="F1955" s="551" t="s">
        <v>2042</v>
      </c>
      <c r="G1955" s="555" t="s">
        <v>36</v>
      </c>
      <c r="H1955" s="551"/>
      <c r="I1955" s="551"/>
      <c r="J1955" s="552">
        <v>232132.5</v>
      </c>
      <c r="K1955" s="555"/>
      <c r="L1955" s="555"/>
      <c r="M1955" s="551"/>
      <c r="N1955" s="551"/>
      <c r="O1955" s="551"/>
    </row>
    <row r="1956" spans="1:18">
      <c r="B1956" s="556" t="s">
        <v>1625</v>
      </c>
      <c r="C1956" s="556" t="s">
        <v>2034</v>
      </c>
      <c r="D1956" s="556" t="s">
        <v>2035</v>
      </c>
      <c r="E1956" s="556" t="s">
        <v>11</v>
      </c>
      <c r="F1956" s="557" t="s">
        <v>1544</v>
      </c>
      <c r="G1956" s="556" t="s">
        <v>289</v>
      </c>
      <c r="H1956" s="553">
        <v>18</v>
      </c>
      <c r="I1956" s="554">
        <v>12896.25</v>
      </c>
      <c r="J1956" s="554">
        <v>232132.5</v>
      </c>
      <c r="K1956" s="556" t="s">
        <v>783</v>
      </c>
      <c r="L1956" s="556" t="s">
        <v>2917</v>
      </c>
      <c r="M1956" s="557" t="s">
        <v>1544</v>
      </c>
      <c r="O1956" s="545" t="str">
        <f>+_xlfn.CONCAT(B1956,"-",E1956)</f>
        <v>B2/21/01-F</v>
      </c>
    </row>
    <row r="1957" spans="1:18" ht="14.5">
      <c r="P1957" s="546"/>
      <c r="Q1957" s="546"/>
      <c r="R1957" s="546"/>
    </row>
    <row r="1958" spans="1:18" ht="14.5">
      <c r="A1958" s="551">
        <v>3</v>
      </c>
      <c r="B1958" s="555" t="s">
        <v>1625</v>
      </c>
      <c r="C1958" s="555" t="s">
        <v>36</v>
      </c>
      <c r="D1958" s="555" t="s">
        <v>36</v>
      </c>
      <c r="E1958" s="555" t="s">
        <v>36</v>
      </c>
      <c r="F1958" s="551" t="s">
        <v>1310</v>
      </c>
      <c r="G1958" s="555" t="s">
        <v>36</v>
      </c>
      <c r="H1958" s="551"/>
      <c r="I1958" s="551"/>
      <c r="J1958" s="552">
        <v>15023.34</v>
      </c>
      <c r="K1958" s="555"/>
      <c r="L1958" s="555"/>
      <c r="M1958" s="551"/>
      <c r="N1958" s="551"/>
      <c r="O1958" s="551"/>
    </row>
    <row r="1959" spans="1:18">
      <c r="B1959" s="556" t="s">
        <v>1625</v>
      </c>
      <c r="C1959" s="556" t="s">
        <v>2034</v>
      </c>
      <c r="D1959" s="556" t="s">
        <v>2035</v>
      </c>
      <c r="E1959" s="556" t="s">
        <v>27</v>
      </c>
      <c r="F1959" s="557" t="s">
        <v>1544</v>
      </c>
      <c r="G1959" s="556" t="s">
        <v>289</v>
      </c>
      <c r="H1959" s="553">
        <v>18</v>
      </c>
      <c r="I1959" s="553">
        <v>834.63</v>
      </c>
      <c r="J1959" s="554">
        <v>15023.34</v>
      </c>
      <c r="K1959" s="556" t="s">
        <v>783</v>
      </c>
      <c r="L1959" s="556" t="s">
        <v>2918</v>
      </c>
      <c r="M1959" s="557" t="s">
        <v>1544</v>
      </c>
      <c r="O1959" s="545" t="str">
        <f>+_xlfn.CONCAT(B1959,"-",E1959)</f>
        <v>B2/21/01-G</v>
      </c>
    </row>
    <row r="1960" spans="1:18" ht="14.5">
      <c r="P1960" s="546"/>
      <c r="Q1960" s="546"/>
      <c r="R1960" s="546"/>
    </row>
    <row r="1961" spans="1:18" ht="14.5">
      <c r="A1961" s="551">
        <v>3</v>
      </c>
      <c r="B1961" s="555" t="s">
        <v>1625</v>
      </c>
      <c r="C1961" s="555" t="s">
        <v>36</v>
      </c>
      <c r="D1961" s="555" t="s">
        <v>36</v>
      </c>
      <c r="E1961" s="555" t="s">
        <v>36</v>
      </c>
      <c r="F1961" s="551" t="s">
        <v>1311</v>
      </c>
      <c r="G1961" s="555" t="s">
        <v>36</v>
      </c>
      <c r="H1961" s="551"/>
      <c r="I1961" s="551"/>
      <c r="J1961" s="552">
        <v>27150.84</v>
      </c>
      <c r="K1961" s="555"/>
      <c r="L1961" s="555"/>
      <c r="M1961" s="551"/>
      <c r="N1961" s="551"/>
      <c r="O1961" s="551"/>
    </row>
    <row r="1962" spans="1:18">
      <c r="B1962" s="556" t="s">
        <v>1625</v>
      </c>
      <c r="C1962" s="556" t="s">
        <v>2034</v>
      </c>
      <c r="D1962" s="556" t="s">
        <v>2035</v>
      </c>
      <c r="E1962" s="556" t="s">
        <v>28</v>
      </c>
      <c r="F1962" s="557" t="s">
        <v>1544</v>
      </c>
      <c r="G1962" s="556" t="s">
        <v>289</v>
      </c>
      <c r="H1962" s="553">
        <v>18</v>
      </c>
      <c r="I1962" s="554">
        <v>1508.38</v>
      </c>
      <c r="J1962" s="554">
        <v>27150.84</v>
      </c>
      <c r="K1962" s="556" t="s">
        <v>783</v>
      </c>
      <c r="L1962" s="556" t="s">
        <v>2919</v>
      </c>
      <c r="M1962" s="557" t="s">
        <v>1544</v>
      </c>
      <c r="O1962" s="545" t="str">
        <f>+_xlfn.CONCAT(B1962,"-",E1962)</f>
        <v>B2/21/01-H</v>
      </c>
    </row>
    <row r="1963" spans="1:18" ht="14.5">
      <c r="P1963" s="546"/>
      <c r="Q1963" s="546"/>
      <c r="R1963" s="546"/>
    </row>
    <row r="1964" spans="1:18" ht="29">
      <c r="A1964" s="551">
        <v>3</v>
      </c>
      <c r="B1964" s="555" t="s">
        <v>1625</v>
      </c>
      <c r="C1964" s="555" t="s">
        <v>36</v>
      </c>
      <c r="D1964" s="555" t="s">
        <v>36</v>
      </c>
      <c r="E1964" s="555" t="s">
        <v>36</v>
      </c>
      <c r="F1964" s="551" t="s">
        <v>2046</v>
      </c>
      <c r="G1964" s="555" t="s">
        <v>36</v>
      </c>
      <c r="H1964" s="551"/>
      <c r="I1964" s="551"/>
      <c r="J1964" s="552">
        <v>32737.5</v>
      </c>
      <c r="K1964" s="555"/>
      <c r="L1964" s="555"/>
      <c r="M1964" s="551"/>
      <c r="N1964" s="551"/>
      <c r="O1964" s="551"/>
    </row>
    <row r="1965" spans="1:18">
      <c r="B1965" s="556" t="s">
        <v>1625</v>
      </c>
      <c r="C1965" s="556" t="s">
        <v>2034</v>
      </c>
      <c r="D1965" s="556" t="s">
        <v>2035</v>
      </c>
      <c r="E1965" s="556" t="s">
        <v>33</v>
      </c>
      <c r="F1965" s="557" t="s">
        <v>1313</v>
      </c>
      <c r="G1965" s="556" t="s">
        <v>289</v>
      </c>
      <c r="H1965" s="553">
        <v>18</v>
      </c>
      <c r="I1965" s="554">
        <v>1818.75</v>
      </c>
      <c r="J1965" s="554">
        <v>32737.5</v>
      </c>
      <c r="K1965" s="556" t="s">
        <v>783</v>
      </c>
      <c r="L1965" s="556" t="s">
        <v>2920</v>
      </c>
      <c r="M1965" s="557" t="s">
        <v>1313</v>
      </c>
      <c r="O1965" s="545" t="str">
        <f>+_xlfn.CONCAT(B1965,"-",E1965)</f>
        <v>B2/21/01-J</v>
      </c>
    </row>
    <row r="1966" spans="1:18" ht="14.5">
      <c r="P1966" s="546"/>
      <c r="Q1966" s="546"/>
      <c r="R1966" s="546"/>
    </row>
    <row r="1967" spans="1:18" ht="14.5">
      <c r="A1967" s="551">
        <v>3</v>
      </c>
      <c r="B1967" s="555" t="s">
        <v>1625</v>
      </c>
      <c r="C1967" s="555" t="s">
        <v>36</v>
      </c>
      <c r="D1967" s="555" t="s">
        <v>36</v>
      </c>
      <c r="E1967" s="555" t="s">
        <v>36</v>
      </c>
      <c r="F1967" s="551" t="s">
        <v>2048</v>
      </c>
      <c r="G1967" s="555" t="s">
        <v>36</v>
      </c>
      <c r="H1967" s="551"/>
      <c r="I1967" s="551"/>
      <c r="J1967" s="552">
        <v>14285.34</v>
      </c>
      <c r="K1967" s="555"/>
      <c r="L1967" s="555"/>
      <c r="M1967" s="551"/>
      <c r="N1967" s="551"/>
      <c r="O1967" s="551"/>
    </row>
    <row r="1968" spans="1:18">
      <c r="B1968" s="556" t="s">
        <v>1625</v>
      </c>
      <c r="C1968" s="556" t="s">
        <v>2034</v>
      </c>
      <c r="D1968" s="556" t="s">
        <v>2035</v>
      </c>
      <c r="E1968" s="556" t="s">
        <v>34</v>
      </c>
      <c r="F1968" s="557" t="s">
        <v>1546</v>
      </c>
      <c r="G1968" s="556" t="s">
        <v>289</v>
      </c>
      <c r="H1968" s="553">
        <v>18</v>
      </c>
      <c r="I1968" s="553">
        <v>793.63</v>
      </c>
      <c r="J1968" s="554">
        <v>14285.34</v>
      </c>
      <c r="K1968" s="556" t="s">
        <v>783</v>
      </c>
      <c r="L1968" s="556" t="s">
        <v>2921</v>
      </c>
      <c r="M1968" s="557" t="s">
        <v>1546</v>
      </c>
      <c r="O1968" s="545" t="str">
        <f>+_xlfn.CONCAT(B1968,"-",E1968)</f>
        <v>B2/21/01-K</v>
      </c>
    </row>
    <row r="1969" spans="1:18" ht="14.5">
      <c r="P1969" s="546"/>
      <c r="Q1969" s="546"/>
      <c r="R1969" s="546"/>
    </row>
    <row r="1970" spans="1:18" ht="14.5">
      <c r="A1970" s="551">
        <v>3</v>
      </c>
      <c r="B1970" s="555" t="s">
        <v>1625</v>
      </c>
      <c r="C1970" s="555" t="s">
        <v>36</v>
      </c>
      <c r="D1970" s="555" t="s">
        <v>36</v>
      </c>
      <c r="E1970" s="555" t="s">
        <v>36</v>
      </c>
      <c r="F1970" s="551" t="s">
        <v>1315</v>
      </c>
      <c r="G1970" s="555" t="s">
        <v>36</v>
      </c>
      <c r="H1970" s="551"/>
      <c r="I1970" s="551"/>
      <c r="J1970" s="552">
        <v>12080.34</v>
      </c>
      <c r="K1970" s="555"/>
      <c r="L1970" s="555"/>
      <c r="M1970" s="551"/>
      <c r="N1970" s="551"/>
      <c r="O1970" s="551"/>
    </row>
    <row r="1971" spans="1:18">
      <c r="B1971" s="556" t="s">
        <v>1625</v>
      </c>
      <c r="C1971" s="556" t="s">
        <v>2034</v>
      </c>
      <c r="D1971" s="556" t="s">
        <v>2035</v>
      </c>
      <c r="E1971" s="556" t="s">
        <v>39</v>
      </c>
      <c r="F1971" s="557" t="s">
        <v>1547</v>
      </c>
      <c r="G1971" s="556" t="s">
        <v>289</v>
      </c>
      <c r="H1971" s="553">
        <v>18</v>
      </c>
      <c r="I1971" s="553">
        <v>671.13</v>
      </c>
      <c r="J1971" s="554">
        <v>12080.34</v>
      </c>
      <c r="K1971" s="556" t="s">
        <v>783</v>
      </c>
      <c r="L1971" s="556" t="s">
        <v>2922</v>
      </c>
      <c r="M1971" s="557" t="s">
        <v>1547</v>
      </c>
      <c r="O1971" s="545" t="str">
        <f>+_xlfn.CONCAT(B1971,"-",E1971)</f>
        <v>B2/21/01-L</v>
      </c>
    </row>
    <row r="1973" spans="1:18" ht="14.5">
      <c r="P1973" s="546"/>
      <c r="Q1973" s="546"/>
      <c r="R1973" s="546"/>
    </row>
    <row r="1974" spans="1:18" ht="14.5">
      <c r="A1974" s="551">
        <v>3</v>
      </c>
      <c r="B1974" s="555" t="s">
        <v>1626</v>
      </c>
      <c r="C1974" s="555" t="s">
        <v>36</v>
      </c>
      <c r="D1974" s="555" t="s">
        <v>36</v>
      </c>
      <c r="E1974" s="555" t="s">
        <v>36</v>
      </c>
      <c r="F1974" s="551" t="s">
        <v>1316</v>
      </c>
      <c r="G1974" s="555" t="s">
        <v>36</v>
      </c>
      <c r="H1974" s="551"/>
      <c r="I1974" s="551"/>
      <c r="J1974" s="552">
        <v>1016.5</v>
      </c>
      <c r="K1974" s="555"/>
      <c r="L1974" s="555"/>
      <c r="M1974" s="551"/>
      <c r="N1974" s="551"/>
      <c r="O1974" s="551"/>
    </row>
    <row r="1975" spans="1:18">
      <c r="B1975" s="556" t="s">
        <v>1626</v>
      </c>
      <c r="C1975" s="556" t="s">
        <v>2034</v>
      </c>
      <c r="D1975" s="556" t="s">
        <v>2035</v>
      </c>
      <c r="E1975" s="556" t="s">
        <v>5</v>
      </c>
      <c r="F1975" s="557" t="s">
        <v>1546</v>
      </c>
      <c r="G1975" s="556" t="s">
        <v>289</v>
      </c>
      <c r="H1975" s="553">
        <v>19</v>
      </c>
      <c r="I1975" s="553">
        <v>53.5</v>
      </c>
      <c r="J1975" s="554">
        <v>1016.5</v>
      </c>
      <c r="K1975" s="556" t="s">
        <v>783</v>
      </c>
      <c r="L1975" s="556" t="s">
        <v>2923</v>
      </c>
      <c r="M1975" s="557" t="s">
        <v>1546</v>
      </c>
      <c r="O1975" s="545" t="str">
        <f>+_xlfn.CONCAT(B1975,"-",E1975)</f>
        <v>B2/21/02-A</v>
      </c>
    </row>
    <row r="1976" spans="1:18" ht="14.5">
      <c r="P1976" s="546"/>
      <c r="Q1976" s="546"/>
      <c r="R1976" s="546"/>
    </row>
    <row r="1977" spans="1:18" ht="14.5">
      <c r="A1977" s="551">
        <v>3</v>
      </c>
      <c r="B1977" s="555" t="s">
        <v>1626</v>
      </c>
      <c r="C1977" s="555" t="s">
        <v>36</v>
      </c>
      <c r="D1977" s="555" t="s">
        <v>36</v>
      </c>
      <c r="E1977" s="555" t="s">
        <v>36</v>
      </c>
      <c r="F1977" s="551" t="s">
        <v>2053</v>
      </c>
      <c r="G1977" s="555" t="s">
        <v>36</v>
      </c>
      <c r="H1977" s="551"/>
      <c r="I1977" s="551"/>
      <c r="J1977" s="551">
        <v>0</v>
      </c>
      <c r="K1977" s="555"/>
      <c r="L1977" s="555"/>
      <c r="M1977" s="551"/>
      <c r="N1977" s="551"/>
      <c r="O1977" s="551"/>
      <c r="P1977" s="546"/>
      <c r="Q1977" s="546"/>
      <c r="R1977" s="546"/>
    </row>
    <row r="1978" spans="1:18" ht="14.5">
      <c r="A1978" s="551">
        <v>3</v>
      </c>
      <c r="B1978" s="555" t="s">
        <v>1626</v>
      </c>
      <c r="C1978" s="555" t="s">
        <v>36</v>
      </c>
      <c r="D1978" s="555" t="s">
        <v>36</v>
      </c>
      <c r="E1978" s="555" t="s">
        <v>36</v>
      </c>
      <c r="F1978" s="551" t="s">
        <v>2054</v>
      </c>
      <c r="G1978" s="555" t="s">
        <v>36</v>
      </c>
      <c r="H1978" s="551"/>
      <c r="I1978" s="551"/>
      <c r="J1978" s="552">
        <v>10323</v>
      </c>
      <c r="K1978" s="555"/>
      <c r="L1978" s="555"/>
      <c r="M1978" s="551"/>
      <c r="N1978" s="551"/>
      <c r="O1978" s="551"/>
    </row>
    <row r="1979" spans="1:18">
      <c r="B1979" s="556" t="s">
        <v>1626</v>
      </c>
      <c r="C1979" s="556" t="s">
        <v>2034</v>
      </c>
      <c r="D1979" s="556" t="s">
        <v>2035</v>
      </c>
      <c r="E1979" s="556" t="s">
        <v>6</v>
      </c>
      <c r="F1979" s="557" t="s">
        <v>1548</v>
      </c>
      <c r="G1979" s="556" t="s">
        <v>179</v>
      </c>
      <c r="H1979" s="553">
        <v>186</v>
      </c>
      <c r="I1979" s="553">
        <v>55.5</v>
      </c>
      <c r="J1979" s="554">
        <v>10323</v>
      </c>
      <c r="K1979" s="556" t="s">
        <v>783</v>
      </c>
      <c r="L1979" s="556" t="s">
        <v>2924</v>
      </c>
      <c r="M1979" s="557" t="s">
        <v>1548</v>
      </c>
      <c r="O1979" s="545" t="str">
        <f>+_xlfn.CONCAT(B1979,"-",E1979)</f>
        <v>B2/21/02-B</v>
      </c>
    </row>
    <row r="1980" spans="1:18" ht="14.5">
      <c r="P1980" s="546"/>
      <c r="Q1980" s="546"/>
      <c r="R1980" s="546"/>
    </row>
    <row r="1981" spans="1:18" ht="43.5">
      <c r="A1981" s="551">
        <v>3</v>
      </c>
      <c r="B1981" s="555" t="s">
        <v>1626</v>
      </c>
      <c r="C1981" s="555" t="s">
        <v>36</v>
      </c>
      <c r="D1981" s="555" t="s">
        <v>36</v>
      </c>
      <c r="E1981" s="555" t="s">
        <v>36</v>
      </c>
      <c r="F1981" s="551" t="s">
        <v>1319</v>
      </c>
      <c r="G1981" s="555" t="s">
        <v>36</v>
      </c>
      <c r="H1981" s="551"/>
      <c r="I1981" s="551"/>
      <c r="J1981" s="552">
        <v>862026.69</v>
      </c>
      <c r="K1981" s="555"/>
      <c r="L1981" s="555"/>
      <c r="M1981" s="551"/>
      <c r="N1981" s="551"/>
      <c r="O1981" s="551"/>
    </row>
    <row r="1982" spans="1:18">
      <c r="B1982" s="556" t="s">
        <v>1626</v>
      </c>
      <c r="C1982" s="556" t="s">
        <v>2034</v>
      </c>
      <c r="D1982" s="556" t="s">
        <v>2035</v>
      </c>
      <c r="E1982" s="556" t="s">
        <v>7</v>
      </c>
      <c r="F1982" s="557" t="s">
        <v>1546</v>
      </c>
      <c r="G1982" s="556" t="s">
        <v>179</v>
      </c>
      <c r="H1982" s="558">
        <v>2700</v>
      </c>
      <c r="I1982" s="553">
        <v>46.25</v>
      </c>
      <c r="J1982" s="554">
        <v>124875</v>
      </c>
      <c r="K1982" s="556" t="s">
        <v>783</v>
      </c>
      <c r="L1982" s="556" t="s">
        <v>2925</v>
      </c>
      <c r="M1982" s="557" t="s">
        <v>1546</v>
      </c>
      <c r="O1982" s="545" t="str">
        <f t="shared" ref="O1982:O1989" si="160">+_xlfn.CONCAT(B1982,"-",E1982)</f>
        <v>B2/21/02-C</v>
      </c>
    </row>
    <row r="1983" spans="1:18">
      <c r="B1983" s="556" t="s">
        <v>1626</v>
      </c>
      <c r="C1983" s="556" t="s">
        <v>2034</v>
      </c>
      <c r="D1983" s="556" t="s">
        <v>2035</v>
      </c>
      <c r="E1983" s="556" t="s">
        <v>8</v>
      </c>
      <c r="F1983" s="557" t="s">
        <v>1548</v>
      </c>
      <c r="G1983" s="556" t="s">
        <v>179</v>
      </c>
      <c r="H1983" s="558">
        <v>3565</v>
      </c>
      <c r="I1983" s="553">
        <v>55.5</v>
      </c>
      <c r="J1983" s="554">
        <v>197857.5</v>
      </c>
      <c r="K1983" s="556" t="s">
        <v>783</v>
      </c>
      <c r="L1983" s="556" t="s">
        <v>2926</v>
      </c>
      <c r="M1983" s="557" t="s">
        <v>1548</v>
      </c>
      <c r="O1983" s="545" t="str">
        <f t="shared" si="160"/>
        <v>B2/21/02-D</v>
      </c>
    </row>
    <row r="1984" spans="1:18">
      <c r="B1984" s="556" t="s">
        <v>1626</v>
      </c>
      <c r="C1984" s="556" t="s">
        <v>2034</v>
      </c>
      <c r="D1984" s="556" t="s">
        <v>2035</v>
      </c>
      <c r="E1984" s="556" t="s">
        <v>10</v>
      </c>
      <c r="F1984" s="557" t="s">
        <v>1547</v>
      </c>
      <c r="G1984" s="556" t="s">
        <v>179</v>
      </c>
      <c r="H1984" s="558">
        <v>2150</v>
      </c>
      <c r="I1984" s="553">
        <v>82.13</v>
      </c>
      <c r="J1984" s="554">
        <v>176579.5</v>
      </c>
      <c r="K1984" s="556" t="s">
        <v>783</v>
      </c>
      <c r="L1984" s="556" t="s">
        <v>2927</v>
      </c>
      <c r="M1984" s="557" t="s">
        <v>1547</v>
      </c>
      <c r="O1984" s="545" t="str">
        <f t="shared" si="160"/>
        <v>B2/21/02-E</v>
      </c>
    </row>
    <row r="1985" spans="1:18">
      <c r="B1985" s="556" t="s">
        <v>1626</v>
      </c>
      <c r="C1985" s="556" t="s">
        <v>2034</v>
      </c>
      <c r="D1985" s="556" t="s">
        <v>2035</v>
      </c>
      <c r="E1985" s="556" t="s">
        <v>11</v>
      </c>
      <c r="F1985" s="557" t="s">
        <v>1549</v>
      </c>
      <c r="G1985" s="556" t="s">
        <v>179</v>
      </c>
      <c r="H1985" s="553">
        <v>421</v>
      </c>
      <c r="I1985" s="553">
        <v>96.5</v>
      </c>
      <c r="J1985" s="554">
        <v>40626.5</v>
      </c>
      <c r="K1985" s="556" t="s">
        <v>783</v>
      </c>
      <c r="L1985" s="556" t="s">
        <v>2928</v>
      </c>
      <c r="M1985" s="557" t="s">
        <v>1549</v>
      </c>
      <c r="O1985" s="545" t="str">
        <f t="shared" si="160"/>
        <v>B2/21/02-F</v>
      </c>
    </row>
    <row r="1986" spans="1:18">
      <c r="B1986" s="556" t="s">
        <v>1626</v>
      </c>
      <c r="C1986" s="556" t="s">
        <v>2034</v>
      </c>
      <c r="D1986" s="556" t="s">
        <v>2035</v>
      </c>
      <c r="E1986" s="556" t="s">
        <v>27</v>
      </c>
      <c r="F1986" s="557" t="s">
        <v>1550</v>
      </c>
      <c r="G1986" s="556" t="s">
        <v>179</v>
      </c>
      <c r="H1986" s="553">
        <v>388</v>
      </c>
      <c r="I1986" s="553">
        <v>128.88</v>
      </c>
      <c r="J1986" s="554">
        <v>50005.440000000002</v>
      </c>
      <c r="K1986" s="556" t="s">
        <v>783</v>
      </c>
      <c r="L1986" s="556" t="s">
        <v>2929</v>
      </c>
      <c r="M1986" s="557" t="s">
        <v>1550</v>
      </c>
      <c r="O1986" s="545" t="str">
        <f t="shared" si="160"/>
        <v>B2/21/02-G</v>
      </c>
    </row>
    <row r="1987" spans="1:18">
      <c r="B1987" s="556" t="s">
        <v>1626</v>
      </c>
      <c r="C1987" s="556" t="s">
        <v>2034</v>
      </c>
      <c r="D1987" s="556" t="s">
        <v>2035</v>
      </c>
      <c r="E1987" s="556" t="s">
        <v>28</v>
      </c>
      <c r="F1987" s="557" t="s">
        <v>1551</v>
      </c>
      <c r="G1987" s="556" t="s">
        <v>179</v>
      </c>
      <c r="H1987" s="553">
        <v>452</v>
      </c>
      <c r="I1987" s="553">
        <v>176.25</v>
      </c>
      <c r="J1987" s="554">
        <v>79665</v>
      </c>
      <c r="K1987" s="556" t="s">
        <v>783</v>
      </c>
      <c r="L1987" s="556" t="s">
        <v>2930</v>
      </c>
      <c r="M1987" s="557" t="s">
        <v>1551</v>
      </c>
      <c r="O1987" s="545" t="str">
        <f t="shared" si="160"/>
        <v>B2/21/02-H</v>
      </c>
    </row>
    <row r="1988" spans="1:18">
      <c r="B1988" s="556" t="s">
        <v>1626</v>
      </c>
      <c r="C1988" s="556" t="s">
        <v>2034</v>
      </c>
      <c r="D1988" s="556" t="s">
        <v>2035</v>
      </c>
      <c r="E1988" s="556" t="s">
        <v>33</v>
      </c>
      <c r="F1988" s="557" t="s">
        <v>1552</v>
      </c>
      <c r="G1988" s="556" t="s">
        <v>179</v>
      </c>
      <c r="H1988" s="553">
        <v>285</v>
      </c>
      <c r="I1988" s="553">
        <v>244.75</v>
      </c>
      <c r="J1988" s="554">
        <v>69753.75</v>
      </c>
      <c r="K1988" s="556" t="s">
        <v>783</v>
      </c>
      <c r="L1988" s="556" t="s">
        <v>2931</v>
      </c>
      <c r="M1988" s="557" t="s">
        <v>1552</v>
      </c>
      <c r="O1988" s="545" t="str">
        <f t="shared" si="160"/>
        <v>B2/21/02-J</v>
      </c>
    </row>
    <row r="1989" spans="1:18">
      <c r="B1989" s="556" t="s">
        <v>1626</v>
      </c>
      <c r="C1989" s="556" t="s">
        <v>2034</v>
      </c>
      <c r="D1989" s="556" t="s">
        <v>2035</v>
      </c>
      <c r="E1989" s="556" t="s">
        <v>34</v>
      </c>
      <c r="F1989" s="557" t="s">
        <v>1544</v>
      </c>
      <c r="G1989" s="556" t="s">
        <v>179</v>
      </c>
      <c r="H1989" s="553">
        <v>300</v>
      </c>
      <c r="I1989" s="553">
        <v>408.88</v>
      </c>
      <c r="J1989" s="554">
        <v>122664</v>
      </c>
      <c r="K1989" s="556" t="s">
        <v>783</v>
      </c>
      <c r="L1989" s="556" t="s">
        <v>2932</v>
      </c>
      <c r="M1989" s="557" t="s">
        <v>1544</v>
      </c>
      <c r="O1989" s="545" t="str">
        <f t="shared" si="160"/>
        <v>B2/21/02-K</v>
      </c>
    </row>
    <row r="1990" spans="1:18" ht="14.5">
      <c r="P1990" s="546"/>
      <c r="Q1990" s="546"/>
      <c r="R1990" s="546"/>
    </row>
    <row r="1991" spans="1:18" ht="14.5">
      <c r="A1991" s="551">
        <v>3</v>
      </c>
      <c r="B1991" s="555" t="s">
        <v>1626</v>
      </c>
      <c r="C1991" s="555" t="s">
        <v>36</v>
      </c>
      <c r="D1991" s="555" t="s">
        <v>36</v>
      </c>
      <c r="E1991" s="555" t="s">
        <v>36</v>
      </c>
      <c r="F1991" s="551" t="s">
        <v>1320</v>
      </c>
      <c r="G1991" s="555" t="s">
        <v>36</v>
      </c>
      <c r="H1991" s="551"/>
      <c r="I1991" s="551"/>
      <c r="J1991" s="552">
        <v>5175937.5</v>
      </c>
      <c r="K1991" s="555"/>
      <c r="L1991" s="555"/>
      <c r="M1991" s="551"/>
      <c r="N1991" s="551"/>
      <c r="O1991" s="551"/>
    </row>
    <row r="1992" spans="1:18" ht="62.5">
      <c r="B1992" s="556" t="s">
        <v>1626</v>
      </c>
      <c r="C1992" s="556" t="s">
        <v>2034</v>
      </c>
      <c r="D1992" s="556" t="s">
        <v>2035</v>
      </c>
      <c r="E1992" s="556" t="s">
        <v>39</v>
      </c>
      <c r="F1992" s="557" t="s">
        <v>2064</v>
      </c>
      <c r="G1992" s="556" t="s">
        <v>0</v>
      </c>
      <c r="H1992" s="553">
        <v>1</v>
      </c>
      <c r="I1992" s="554">
        <v>112500</v>
      </c>
      <c r="J1992" s="554">
        <v>112500</v>
      </c>
      <c r="K1992" s="556" t="s">
        <v>783</v>
      </c>
      <c r="L1992" s="556" t="s">
        <v>2933</v>
      </c>
      <c r="M1992" s="557" t="s">
        <v>2064</v>
      </c>
      <c r="O1992" s="545" t="str">
        <f>+_xlfn.CONCAT(B1992,"-",E1992)</f>
        <v>B2/21/02-L</v>
      </c>
    </row>
    <row r="1995" spans="1:18" ht="75">
      <c r="B1995" s="556" t="s">
        <v>1627</v>
      </c>
      <c r="C1995" s="556" t="s">
        <v>2034</v>
      </c>
      <c r="D1995" s="556" t="s">
        <v>2035</v>
      </c>
      <c r="E1995" s="556" t="s">
        <v>5</v>
      </c>
      <c r="F1995" s="557" t="s">
        <v>2934</v>
      </c>
      <c r="G1995" s="556" t="s">
        <v>0</v>
      </c>
      <c r="H1995" s="553">
        <v>1</v>
      </c>
      <c r="I1995" s="554">
        <v>94687.5</v>
      </c>
      <c r="J1995" s="554">
        <v>94687.5</v>
      </c>
      <c r="K1995" s="556" t="s">
        <v>783</v>
      </c>
      <c r="L1995" s="556" t="s">
        <v>2935</v>
      </c>
      <c r="M1995" s="557" t="s">
        <v>2934</v>
      </c>
      <c r="O1995" s="545" t="str">
        <f t="shared" ref="O1995:O1999" si="161">+_xlfn.CONCAT(B1995,"-",E1995)</f>
        <v>B2/21/03-A</v>
      </c>
    </row>
    <row r="1996" spans="1:18" ht="75">
      <c r="B1996" s="556" t="s">
        <v>1627</v>
      </c>
      <c r="C1996" s="556" t="s">
        <v>2034</v>
      </c>
      <c r="D1996" s="556" t="s">
        <v>2035</v>
      </c>
      <c r="E1996" s="556" t="s">
        <v>6</v>
      </c>
      <c r="F1996" s="557" t="s">
        <v>2936</v>
      </c>
      <c r="G1996" s="556" t="s">
        <v>0</v>
      </c>
      <c r="H1996" s="553">
        <v>1</v>
      </c>
      <c r="I1996" s="554">
        <v>93750</v>
      </c>
      <c r="J1996" s="554">
        <v>93750</v>
      </c>
      <c r="K1996" s="556" t="s">
        <v>783</v>
      </c>
      <c r="L1996" s="556" t="s">
        <v>2937</v>
      </c>
      <c r="M1996" s="557" t="s">
        <v>2936</v>
      </c>
      <c r="O1996" s="545" t="str">
        <f t="shared" si="161"/>
        <v>B2/21/03-B</v>
      </c>
    </row>
    <row r="1997" spans="1:18" ht="75">
      <c r="B1997" s="556" t="s">
        <v>1627</v>
      </c>
      <c r="C1997" s="556" t="s">
        <v>2034</v>
      </c>
      <c r="D1997" s="556" t="s">
        <v>2035</v>
      </c>
      <c r="E1997" s="556" t="s">
        <v>7</v>
      </c>
      <c r="F1997" s="557" t="s">
        <v>2934</v>
      </c>
      <c r="G1997" s="556" t="s">
        <v>0</v>
      </c>
      <c r="H1997" s="553">
        <v>1</v>
      </c>
      <c r="I1997" s="554">
        <v>93750</v>
      </c>
      <c r="J1997" s="554">
        <v>93750</v>
      </c>
      <c r="K1997" s="556" t="s">
        <v>783</v>
      </c>
      <c r="L1997" s="556" t="s">
        <v>2938</v>
      </c>
      <c r="M1997" s="557" t="s">
        <v>2934</v>
      </c>
      <c r="O1997" s="545" t="str">
        <f t="shared" si="161"/>
        <v>B2/21/03-C</v>
      </c>
    </row>
    <row r="1998" spans="1:18" ht="75">
      <c r="B1998" s="556" t="s">
        <v>1627</v>
      </c>
      <c r="C1998" s="556" t="s">
        <v>2034</v>
      </c>
      <c r="D1998" s="556" t="s">
        <v>2035</v>
      </c>
      <c r="E1998" s="556" t="s">
        <v>8</v>
      </c>
      <c r="F1998" s="557" t="s">
        <v>2936</v>
      </c>
      <c r="G1998" s="556" t="s">
        <v>0</v>
      </c>
      <c r="H1998" s="553">
        <v>1</v>
      </c>
      <c r="I1998" s="554">
        <v>93750</v>
      </c>
      <c r="J1998" s="554">
        <v>93750</v>
      </c>
      <c r="K1998" s="556" t="s">
        <v>783</v>
      </c>
      <c r="L1998" s="556" t="s">
        <v>2939</v>
      </c>
      <c r="M1998" s="557" t="s">
        <v>2936</v>
      </c>
      <c r="O1998" s="545" t="str">
        <f t="shared" si="161"/>
        <v>B2/21/03-D</v>
      </c>
    </row>
    <row r="1999" spans="1:18" ht="75">
      <c r="B1999" s="556" t="s">
        <v>1627</v>
      </c>
      <c r="C1999" s="556" t="s">
        <v>2034</v>
      </c>
      <c r="D1999" s="556" t="s">
        <v>2035</v>
      </c>
      <c r="E1999" s="556" t="s">
        <v>10</v>
      </c>
      <c r="F1999" s="557" t="s">
        <v>2934</v>
      </c>
      <c r="G1999" s="556" t="s">
        <v>0</v>
      </c>
      <c r="H1999" s="553">
        <v>1</v>
      </c>
      <c r="I1999" s="554">
        <v>93750</v>
      </c>
      <c r="J1999" s="554">
        <v>93750</v>
      </c>
      <c r="K1999" s="556" t="s">
        <v>783</v>
      </c>
      <c r="L1999" s="556" t="s">
        <v>2940</v>
      </c>
      <c r="M1999" s="557" t="s">
        <v>2934</v>
      </c>
      <c r="O1999" s="545" t="str">
        <f t="shared" si="161"/>
        <v>B2/21/03-E</v>
      </c>
    </row>
    <row r="2002" spans="2:15" ht="75">
      <c r="B2002" s="556" t="s">
        <v>1628</v>
      </c>
      <c r="C2002" s="556" t="s">
        <v>2034</v>
      </c>
      <c r="D2002" s="556" t="s">
        <v>2035</v>
      </c>
      <c r="E2002" s="556" t="s">
        <v>5</v>
      </c>
      <c r="F2002" s="557" t="s">
        <v>2936</v>
      </c>
      <c r="G2002" s="556" t="s">
        <v>0</v>
      </c>
      <c r="H2002" s="553">
        <v>1</v>
      </c>
      <c r="I2002" s="554">
        <v>93750</v>
      </c>
      <c r="J2002" s="554">
        <v>93750</v>
      </c>
      <c r="K2002" s="556" t="s">
        <v>783</v>
      </c>
      <c r="L2002" s="556" t="s">
        <v>2941</v>
      </c>
      <c r="M2002" s="557" t="s">
        <v>2936</v>
      </c>
      <c r="O2002" s="545" t="str">
        <f t="shared" ref="O2002:O2006" si="162">+_xlfn.CONCAT(B2002,"-",E2002)</f>
        <v>B2/21/04-A</v>
      </c>
    </row>
    <row r="2003" spans="2:15" ht="75">
      <c r="B2003" s="556" t="s">
        <v>1628</v>
      </c>
      <c r="C2003" s="556" t="s">
        <v>2034</v>
      </c>
      <c r="D2003" s="556" t="s">
        <v>2035</v>
      </c>
      <c r="E2003" s="556" t="s">
        <v>6</v>
      </c>
      <c r="F2003" s="557" t="s">
        <v>2934</v>
      </c>
      <c r="G2003" s="556" t="s">
        <v>0</v>
      </c>
      <c r="H2003" s="553">
        <v>1</v>
      </c>
      <c r="I2003" s="554">
        <v>93750</v>
      </c>
      <c r="J2003" s="554">
        <v>93750</v>
      </c>
      <c r="K2003" s="556" t="s">
        <v>783</v>
      </c>
      <c r="L2003" s="556" t="s">
        <v>2942</v>
      </c>
      <c r="M2003" s="557" t="s">
        <v>2934</v>
      </c>
      <c r="O2003" s="545" t="str">
        <f t="shared" si="162"/>
        <v>B2/21/04-B</v>
      </c>
    </row>
    <row r="2004" spans="2:15" ht="75">
      <c r="B2004" s="556" t="s">
        <v>1628</v>
      </c>
      <c r="C2004" s="556" t="s">
        <v>2034</v>
      </c>
      <c r="D2004" s="556" t="s">
        <v>2035</v>
      </c>
      <c r="E2004" s="556" t="s">
        <v>7</v>
      </c>
      <c r="F2004" s="557" t="s">
        <v>2936</v>
      </c>
      <c r="G2004" s="556" t="s">
        <v>0</v>
      </c>
      <c r="H2004" s="553">
        <v>1</v>
      </c>
      <c r="I2004" s="554">
        <v>93750</v>
      </c>
      <c r="J2004" s="554">
        <v>93750</v>
      </c>
      <c r="K2004" s="556" t="s">
        <v>783</v>
      </c>
      <c r="L2004" s="556" t="s">
        <v>2943</v>
      </c>
      <c r="M2004" s="557" t="s">
        <v>2936</v>
      </c>
      <c r="O2004" s="545" t="str">
        <f t="shared" si="162"/>
        <v>B2/21/04-C</v>
      </c>
    </row>
    <row r="2005" spans="2:15" ht="75">
      <c r="B2005" s="556" t="s">
        <v>1628</v>
      </c>
      <c r="C2005" s="556" t="s">
        <v>2034</v>
      </c>
      <c r="D2005" s="556" t="s">
        <v>2035</v>
      </c>
      <c r="E2005" s="556" t="s">
        <v>8</v>
      </c>
      <c r="F2005" s="557" t="s">
        <v>2934</v>
      </c>
      <c r="G2005" s="556" t="s">
        <v>0</v>
      </c>
      <c r="H2005" s="553">
        <v>1</v>
      </c>
      <c r="I2005" s="554">
        <v>93750</v>
      </c>
      <c r="J2005" s="554">
        <v>93750</v>
      </c>
      <c r="K2005" s="556" t="s">
        <v>783</v>
      </c>
      <c r="L2005" s="556" t="s">
        <v>2944</v>
      </c>
      <c r="M2005" s="557" t="s">
        <v>2934</v>
      </c>
      <c r="O2005" s="545" t="str">
        <f t="shared" si="162"/>
        <v>B2/21/04-D</v>
      </c>
    </row>
    <row r="2006" spans="2:15" ht="75">
      <c r="B2006" s="556" t="s">
        <v>1628</v>
      </c>
      <c r="C2006" s="556" t="s">
        <v>2034</v>
      </c>
      <c r="D2006" s="556" t="s">
        <v>2035</v>
      </c>
      <c r="E2006" s="556" t="s">
        <v>10</v>
      </c>
      <c r="F2006" s="557" t="s">
        <v>2936</v>
      </c>
      <c r="G2006" s="556" t="s">
        <v>0</v>
      </c>
      <c r="H2006" s="553">
        <v>1</v>
      </c>
      <c r="I2006" s="554">
        <v>93750</v>
      </c>
      <c r="J2006" s="554">
        <v>93750</v>
      </c>
      <c r="K2006" s="556" t="s">
        <v>783</v>
      </c>
      <c r="L2006" s="556" t="s">
        <v>2945</v>
      </c>
      <c r="M2006" s="557" t="s">
        <v>2936</v>
      </c>
      <c r="O2006" s="545" t="str">
        <f t="shared" si="162"/>
        <v>B2/21/04-E</v>
      </c>
    </row>
    <row r="2009" spans="2:15" ht="62.5">
      <c r="B2009" s="556" t="s">
        <v>1629</v>
      </c>
      <c r="C2009" s="556" t="s">
        <v>2034</v>
      </c>
      <c r="D2009" s="556" t="s">
        <v>2035</v>
      </c>
      <c r="E2009" s="556" t="s">
        <v>5</v>
      </c>
      <c r="F2009" s="557" t="s">
        <v>2064</v>
      </c>
      <c r="G2009" s="556" t="s">
        <v>0</v>
      </c>
      <c r="H2009" s="553">
        <v>1</v>
      </c>
      <c r="I2009" s="554">
        <v>93750</v>
      </c>
      <c r="J2009" s="554">
        <v>93750</v>
      </c>
      <c r="K2009" s="556" t="s">
        <v>783</v>
      </c>
      <c r="L2009" s="556" t="s">
        <v>2946</v>
      </c>
      <c r="M2009" s="557" t="s">
        <v>2064</v>
      </c>
      <c r="O2009" s="545" t="str">
        <f t="shared" ref="O2009:O2013" si="163">+_xlfn.CONCAT(B2009,"-",E2009)</f>
        <v>B2/21/05-A</v>
      </c>
    </row>
    <row r="2010" spans="2:15" ht="75">
      <c r="B2010" s="556" t="s">
        <v>1629</v>
      </c>
      <c r="C2010" s="556" t="s">
        <v>2034</v>
      </c>
      <c r="D2010" s="556" t="s">
        <v>2035</v>
      </c>
      <c r="E2010" s="556" t="s">
        <v>6</v>
      </c>
      <c r="F2010" s="557" t="s">
        <v>2934</v>
      </c>
      <c r="G2010" s="556" t="s">
        <v>0</v>
      </c>
      <c r="H2010" s="553">
        <v>1</v>
      </c>
      <c r="I2010" s="554">
        <v>93750</v>
      </c>
      <c r="J2010" s="554">
        <v>93750</v>
      </c>
      <c r="K2010" s="556" t="s">
        <v>783</v>
      </c>
      <c r="L2010" s="556" t="s">
        <v>2947</v>
      </c>
      <c r="M2010" s="557" t="s">
        <v>2934</v>
      </c>
      <c r="O2010" s="545" t="str">
        <f t="shared" si="163"/>
        <v>B2/21/05-B</v>
      </c>
    </row>
    <row r="2011" spans="2:15" ht="75">
      <c r="B2011" s="556" t="s">
        <v>1629</v>
      </c>
      <c r="C2011" s="556" t="s">
        <v>2034</v>
      </c>
      <c r="D2011" s="556" t="s">
        <v>2035</v>
      </c>
      <c r="E2011" s="556" t="s">
        <v>7</v>
      </c>
      <c r="F2011" s="557" t="s">
        <v>2936</v>
      </c>
      <c r="G2011" s="556" t="s">
        <v>0</v>
      </c>
      <c r="H2011" s="553">
        <v>1</v>
      </c>
      <c r="I2011" s="554">
        <v>93750</v>
      </c>
      <c r="J2011" s="554">
        <v>93750</v>
      </c>
      <c r="K2011" s="556" t="s">
        <v>783</v>
      </c>
      <c r="L2011" s="556" t="s">
        <v>2948</v>
      </c>
      <c r="M2011" s="557" t="s">
        <v>2936</v>
      </c>
      <c r="O2011" s="545" t="str">
        <f t="shared" si="163"/>
        <v>B2/21/05-C</v>
      </c>
    </row>
    <row r="2012" spans="2:15" ht="62.5">
      <c r="B2012" s="556" t="s">
        <v>1629</v>
      </c>
      <c r="C2012" s="556" t="s">
        <v>2034</v>
      </c>
      <c r="D2012" s="556" t="s">
        <v>2035</v>
      </c>
      <c r="E2012" s="556" t="s">
        <v>8</v>
      </c>
      <c r="F2012" s="557" t="s">
        <v>2949</v>
      </c>
      <c r="G2012" s="556" t="s">
        <v>0</v>
      </c>
      <c r="H2012" s="553">
        <v>1</v>
      </c>
      <c r="I2012" s="554">
        <v>93750</v>
      </c>
      <c r="J2012" s="554">
        <v>93750</v>
      </c>
      <c r="K2012" s="556" t="s">
        <v>783</v>
      </c>
      <c r="L2012" s="556" t="s">
        <v>2950</v>
      </c>
      <c r="M2012" s="557" t="s">
        <v>2949</v>
      </c>
      <c r="O2012" s="545" t="str">
        <f t="shared" si="163"/>
        <v>B2/21/05-D</v>
      </c>
    </row>
    <row r="2013" spans="2:15" ht="62.5">
      <c r="B2013" s="556" t="s">
        <v>1629</v>
      </c>
      <c r="C2013" s="556" t="s">
        <v>2034</v>
      </c>
      <c r="D2013" s="556" t="s">
        <v>2035</v>
      </c>
      <c r="E2013" s="556" t="s">
        <v>10</v>
      </c>
      <c r="F2013" s="557" t="s">
        <v>2951</v>
      </c>
      <c r="G2013" s="556" t="s">
        <v>0</v>
      </c>
      <c r="H2013" s="553">
        <v>1</v>
      </c>
      <c r="I2013" s="554">
        <v>93750</v>
      </c>
      <c r="J2013" s="554">
        <v>93750</v>
      </c>
      <c r="K2013" s="556" t="s">
        <v>783</v>
      </c>
      <c r="L2013" s="556" t="s">
        <v>2952</v>
      </c>
      <c r="M2013" s="557" t="s">
        <v>2951</v>
      </c>
      <c r="O2013" s="545" t="str">
        <f t="shared" si="163"/>
        <v>B2/21/05-E</v>
      </c>
    </row>
    <row r="2016" spans="2:15" ht="62.5">
      <c r="B2016" s="556" t="s">
        <v>1630</v>
      </c>
      <c r="C2016" s="556" t="s">
        <v>2034</v>
      </c>
      <c r="D2016" s="556" t="s">
        <v>2035</v>
      </c>
      <c r="E2016" s="556" t="s">
        <v>5</v>
      </c>
      <c r="F2016" s="557" t="s">
        <v>2064</v>
      </c>
      <c r="G2016" s="556" t="s">
        <v>0</v>
      </c>
      <c r="H2016" s="553">
        <v>1</v>
      </c>
      <c r="I2016" s="554">
        <v>93750</v>
      </c>
      <c r="J2016" s="554">
        <v>93750</v>
      </c>
      <c r="K2016" s="556" t="s">
        <v>783</v>
      </c>
      <c r="L2016" s="556" t="s">
        <v>2953</v>
      </c>
      <c r="M2016" s="557" t="s">
        <v>2064</v>
      </c>
      <c r="O2016" s="545" t="str">
        <f t="shared" ref="O2016:O2020" si="164">+_xlfn.CONCAT(B2016,"-",E2016)</f>
        <v>B2/21/06-A</v>
      </c>
    </row>
    <row r="2017" spans="2:15" ht="75">
      <c r="B2017" s="556" t="s">
        <v>1630</v>
      </c>
      <c r="C2017" s="556" t="s">
        <v>2034</v>
      </c>
      <c r="D2017" s="556" t="s">
        <v>2035</v>
      </c>
      <c r="E2017" s="556" t="s">
        <v>6</v>
      </c>
      <c r="F2017" s="557" t="s">
        <v>2934</v>
      </c>
      <c r="G2017" s="556" t="s">
        <v>0</v>
      </c>
      <c r="H2017" s="553">
        <v>1</v>
      </c>
      <c r="I2017" s="554">
        <v>93750</v>
      </c>
      <c r="J2017" s="554">
        <v>93750</v>
      </c>
      <c r="K2017" s="556" t="s">
        <v>783</v>
      </c>
      <c r="L2017" s="556" t="s">
        <v>2954</v>
      </c>
      <c r="M2017" s="557" t="s">
        <v>2934</v>
      </c>
      <c r="O2017" s="545" t="str">
        <f t="shared" si="164"/>
        <v>B2/21/06-B</v>
      </c>
    </row>
    <row r="2018" spans="2:15" ht="75">
      <c r="B2018" s="556" t="s">
        <v>1630</v>
      </c>
      <c r="C2018" s="556" t="s">
        <v>2034</v>
      </c>
      <c r="D2018" s="556" t="s">
        <v>2035</v>
      </c>
      <c r="E2018" s="556" t="s">
        <v>7</v>
      </c>
      <c r="F2018" s="557" t="s">
        <v>2936</v>
      </c>
      <c r="G2018" s="556" t="s">
        <v>0</v>
      </c>
      <c r="H2018" s="553">
        <v>1</v>
      </c>
      <c r="I2018" s="554">
        <v>93750</v>
      </c>
      <c r="J2018" s="554">
        <v>93750</v>
      </c>
      <c r="K2018" s="556" t="s">
        <v>783</v>
      </c>
      <c r="L2018" s="556" t="s">
        <v>2955</v>
      </c>
      <c r="M2018" s="557" t="s">
        <v>2936</v>
      </c>
      <c r="O2018" s="545" t="str">
        <f t="shared" si="164"/>
        <v>B2/21/06-C</v>
      </c>
    </row>
    <row r="2019" spans="2:15" ht="75">
      <c r="B2019" s="556" t="s">
        <v>1630</v>
      </c>
      <c r="C2019" s="556" t="s">
        <v>2034</v>
      </c>
      <c r="D2019" s="556" t="s">
        <v>2035</v>
      </c>
      <c r="E2019" s="556" t="s">
        <v>8</v>
      </c>
      <c r="F2019" s="557" t="s">
        <v>2934</v>
      </c>
      <c r="G2019" s="556" t="s">
        <v>0</v>
      </c>
      <c r="H2019" s="553">
        <v>1</v>
      </c>
      <c r="I2019" s="554">
        <v>93750</v>
      </c>
      <c r="J2019" s="554">
        <v>93750</v>
      </c>
      <c r="K2019" s="556" t="s">
        <v>783</v>
      </c>
      <c r="L2019" s="556" t="s">
        <v>2956</v>
      </c>
      <c r="M2019" s="557" t="s">
        <v>2934</v>
      </c>
      <c r="O2019" s="545" t="str">
        <f t="shared" si="164"/>
        <v>B2/21/06-D</v>
      </c>
    </row>
    <row r="2020" spans="2:15" ht="75">
      <c r="B2020" s="556" t="s">
        <v>1630</v>
      </c>
      <c r="C2020" s="556" t="s">
        <v>2034</v>
      </c>
      <c r="D2020" s="556" t="s">
        <v>2035</v>
      </c>
      <c r="E2020" s="556" t="s">
        <v>10</v>
      </c>
      <c r="F2020" s="557" t="s">
        <v>2936</v>
      </c>
      <c r="G2020" s="556" t="s">
        <v>0</v>
      </c>
      <c r="H2020" s="553">
        <v>1</v>
      </c>
      <c r="I2020" s="554">
        <v>93750</v>
      </c>
      <c r="J2020" s="554">
        <v>93750</v>
      </c>
      <c r="K2020" s="556" t="s">
        <v>783</v>
      </c>
      <c r="L2020" s="556" t="s">
        <v>2957</v>
      </c>
      <c r="M2020" s="557" t="s">
        <v>2936</v>
      </c>
      <c r="O2020" s="545" t="str">
        <f t="shared" si="164"/>
        <v>B2/21/06-E</v>
      </c>
    </row>
    <row r="2023" spans="2:15" ht="75">
      <c r="B2023" s="556" t="s">
        <v>1631</v>
      </c>
      <c r="C2023" s="556" t="s">
        <v>2034</v>
      </c>
      <c r="D2023" s="556" t="s">
        <v>2035</v>
      </c>
      <c r="E2023" s="556" t="s">
        <v>5</v>
      </c>
      <c r="F2023" s="557" t="s">
        <v>2934</v>
      </c>
      <c r="G2023" s="556" t="s">
        <v>0</v>
      </c>
      <c r="H2023" s="553">
        <v>1</v>
      </c>
      <c r="I2023" s="554">
        <v>93750</v>
      </c>
      <c r="J2023" s="554">
        <v>93750</v>
      </c>
      <c r="K2023" s="556" t="s">
        <v>783</v>
      </c>
      <c r="L2023" s="556" t="s">
        <v>2958</v>
      </c>
      <c r="M2023" s="557" t="s">
        <v>2934</v>
      </c>
      <c r="O2023" s="545" t="str">
        <f t="shared" ref="O2023:O2027" si="165">+_xlfn.CONCAT(B2023,"-",E2023)</f>
        <v>B2/21/07-A</v>
      </c>
    </row>
    <row r="2024" spans="2:15" ht="75">
      <c r="B2024" s="556" t="s">
        <v>1631</v>
      </c>
      <c r="C2024" s="556" t="s">
        <v>2034</v>
      </c>
      <c r="D2024" s="556" t="s">
        <v>2035</v>
      </c>
      <c r="E2024" s="556" t="s">
        <v>6</v>
      </c>
      <c r="F2024" s="557" t="s">
        <v>2936</v>
      </c>
      <c r="G2024" s="556" t="s">
        <v>0</v>
      </c>
      <c r="H2024" s="553">
        <v>1</v>
      </c>
      <c r="I2024" s="554">
        <v>93750</v>
      </c>
      <c r="J2024" s="554">
        <v>93750</v>
      </c>
      <c r="K2024" s="556" t="s">
        <v>783</v>
      </c>
      <c r="L2024" s="556" t="s">
        <v>2959</v>
      </c>
      <c r="M2024" s="557" t="s">
        <v>2936</v>
      </c>
      <c r="O2024" s="545" t="str">
        <f t="shared" si="165"/>
        <v>B2/21/07-B</v>
      </c>
    </row>
    <row r="2025" spans="2:15" ht="75">
      <c r="B2025" s="556" t="s">
        <v>1631</v>
      </c>
      <c r="C2025" s="556" t="s">
        <v>2034</v>
      </c>
      <c r="D2025" s="556" t="s">
        <v>2035</v>
      </c>
      <c r="E2025" s="556" t="s">
        <v>7</v>
      </c>
      <c r="F2025" s="557" t="s">
        <v>2934</v>
      </c>
      <c r="G2025" s="556" t="s">
        <v>0</v>
      </c>
      <c r="H2025" s="553">
        <v>1</v>
      </c>
      <c r="I2025" s="554">
        <v>93750</v>
      </c>
      <c r="J2025" s="554">
        <v>93750</v>
      </c>
      <c r="K2025" s="556" t="s">
        <v>783</v>
      </c>
      <c r="L2025" s="556" t="s">
        <v>2960</v>
      </c>
      <c r="M2025" s="557" t="s">
        <v>2934</v>
      </c>
      <c r="O2025" s="545" t="str">
        <f t="shared" si="165"/>
        <v>B2/21/07-C</v>
      </c>
    </row>
    <row r="2026" spans="2:15" ht="75">
      <c r="B2026" s="556" t="s">
        <v>1631</v>
      </c>
      <c r="C2026" s="556" t="s">
        <v>2034</v>
      </c>
      <c r="D2026" s="556" t="s">
        <v>2035</v>
      </c>
      <c r="E2026" s="556" t="s">
        <v>8</v>
      </c>
      <c r="F2026" s="557" t="s">
        <v>2936</v>
      </c>
      <c r="G2026" s="556" t="s">
        <v>0</v>
      </c>
      <c r="H2026" s="553">
        <v>1</v>
      </c>
      <c r="I2026" s="554">
        <v>93750</v>
      </c>
      <c r="J2026" s="554">
        <v>93750</v>
      </c>
      <c r="K2026" s="556" t="s">
        <v>783</v>
      </c>
      <c r="L2026" s="556" t="s">
        <v>2961</v>
      </c>
      <c r="M2026" s="557" t="s">
        <v>2936</v>
      </c>
      <c r="O2026" s="545" t="str">
        <f t="shared" si="165"/>
        <v>B2/21/07-D</v>
      </c>
    </row>
    <row r="2027" spans="2:15" ht="75">
      <c r="B2027" s="556" t="s">
        <v>1631</v>
      </c>
      <c r="C2027" s="556" t="s">
        <v>2034</v>
      </c>
      <c r="D2027" s="556" t="s">
        <v>2035</v>
      </c>
      <c r="E2027" s="556" t="s">
        <v>10</v>
      </c>
      <c r="F2027" s="557" t="s">
        <v>2934</v>
      </c>
      <c r="G2027" s="556" t="s">
        <v>0</v>
      </c>
      <c r="H2027" s="553">
        <v>1</v>
      </c>
      <c r="I2027" s="554">
        <v>93750</v>
      </c>
      <c r="J2027" s="554">
        <v>93750</v>
      </c>
      <c r="K2027" s="556" t="s">
        <v>783</v>
      </c>
      <c r="L2027" s="556" t="s">
        <v>2962</v>
      </c>
      <c r="M2027" s="557" t="s">
        <v>2934</v>
      </c>
      <c r="O2027" s="545" t="str">
        <f t="shared" si="165"/>
        <v>B2/21/07-E</v>
      </c>
    </row>
    <row r="2030" spans="2:15" ht="75">
      <c r="B2030" s="556" t="s">
        <v>1632</v>
      </c>
      <c r="C2030" s="556" t="s">
        <v>2034</v>
      </c>
      <c r="D2030" s="556" t="s">
        <v>2035</v>
      </c>
      <c r="E2030" s="556" t="s">
        <v>5</v>
      </c>
      <c r="F2030" s="557" t="s">
        <v>2936</v>
      </c>
      <c r="G2030" s="556" t="s">
        <v>0</v>
      </c>
      <c r="H2030" s="553">
        <v>1</v>
      </c>
      <c r="I2030" s="554">
        <v>93750</v>
      </c>
      <c r="J2030" s="554">
        <v>93750</v>
      </c>
      <c r="K2030" s="556" t="s">
        <v>783</v>
      </c>
      <c r="L2030" s="556" t="s">
        <v>2963</v>
      </c>
      <c r="M2030" s="557" t="s">
        <v>2936</v>
      </c>
      <c r="O2030" s="545" t="str">
        <f t="shared" ref="O2030:O2034" si="166">+_xlfn.CONCAT(B2030,"-",E2030)</f>
        <v>B2/21/08-A</v>
      </c>
    </row>
    <row r="2031" spans="2:15" ht="62.5">
      <c r="B2031" s="556" t="s">
        <v>1632</v>
      </c>
      <c r="C2031" s="556" t="s">
        <v>2034</v>
      </c>
      <c r="D2031" s="556" t="s">
        <v>2035</v>
      </c>
      <c r="E2031" s="556" t="s">
        <v>6</v>
      </c>
      <c r="F2031" s="557" t="s">
        <v>2064</v>
      </c>
      <c r="G2031" s="556" t="s">
        <v>0</v>
      </c>
      <c r="H2031" s="553">
        <v>1</v>
      </c>
      <c r="I2031" s="554">
        <v>93750</v>
      </c>
      <c r="J2031" s="554">
        <v>93750</v>
      </c>
      <c r="K2031" s="556" t="s">
        <v>783</v>
      </c>
      <c r="L2031" s="556" t="s">
        <v>2964</v>
      </c>
      <c r="M2031" s="557" t="s">
        <v>2064</v>
      </c>
      <c r="O2031" s="545" t="str">
        <f t="shared" si="166"/>
        <v>B2/21/08-B</v>
      </c>
    </row>
    <row r="2032" spans="2:15" ht="75">
      <c r="B2032" s="556" t="s">
        <v>1632</v>
      </c>
      <c r="C2032" s="556" t="s">
        <v>2034</v>
      </c>
      <c r="D2032" s="556" t="s">
        <v>2035</v>
      </c>
      <c r="E2032" s="556" t="s">
        <v>7</v>
      </c>
      <c r="F2032" s="557" t="s">
        <v>2934</v>
      </c>
      <c r="G2032" s="556" t="s">
        <v>0</v>
      </c>
      <c r="H2032" s="553">
        <v>1</v>
      </c>
      <c r="I2032" s="554">
        <v>93750</v>
      </c>
      <c r="J2032" s="554">
        <v>93750</v>
      </c>
      <c r="K2032" s="556" t="s">
        <v>783</v>
      </c>
      <c r="L2032" s="556" t="s">
        <v>2965</v>
      </c>
      <c r="M2032" s="557" t="s">
        <v>2934</v>
      </c>
      <c r="O2032" s="545" t="str">
        <f t="shared" si="166"/>
        <v>B2/21/08-C</v>
      </c>
    </row>
    <row r="2033" spans="2:15" ht="75">
      <c r="B2033" s="556" t="s">
        <v>1632</v>
      </c>
      <c r="C2033" s="556" t="s">
        <v>2034</v>
      </c>
      <c r="D2033" s="556" t="s">
        <v>2035</v>
      </c>
      <c r="E2033" s="556" t="s">
        <v>8</v>
      </c>
      <c r="F2033" s="557" t="s">
        <v>2936</v>
      </c>
      <c r="G2033" s="556" t="s">
        <v>0</v>
      </c>
      <c r="H2033" s="553">
        <v>1</v>
      </c>
      <c r="I2033" s="554">
        <v>93750</v>
      </c>
      <c r="J2033" s="554">
        <v>93750</v>
      </c>
      <c r="K2033" s="556" t="s">
        <v>783</v>
      </c>
      <c r="L2033" s="556" t="s">
        <v>2966</v>
      </c>
      <c r="M2033" s="557" t="s">
        <v>2936</v>
      </c>
      <c r="O2033" s="545" t="str">
        <f t="shared" si="166"/>
        <v>B2/21/08-D</v>
      </c>
    </row>
    <row r="2034" spans="2:15" ht="62.5">
      <c r="B2034" s="556" t="s">
        <v>1632</v>
      </c>
      <c r="C2034" s="556" t="s">
        <v>2034</v>
      </c>
      <c r="D2034" s="556" t="s">
        <v>2035</v>
      </c>
      <c r="E2034" s="556" t="s">
        <v>10</v>
      </c>
      <c r="F2034" s="557" t="s">
        <v>2064</v>
      </c>
      <c r="G2034" s="556" t="s">
        <v>0</v>
      </c>
      <c r="H2034" s="553">
        <v>1</v>
      </c>
      <c r="I2034" s="554">
        <v>93750</v>
      </c>
      <c r="J2034" s="554">
        <v>93750</v>
      </c>
      <c r="K2034" s="556" t="s">
        <v>783</v>
      </c>
      <c r="L2034" s="556" t="s">
        <v>2967</v>
      </c>
      <c r="M2034" s="557" t="s">
        <v>2064</v>
      </c>
      <c r="O2034" s="545" t="str">
        <f t="shared" si="166"/>
        <v>B2/21/08-E</v>
      </c>
    </row>
    <row r="2037" spans="2:15" ht="75">
      <c r="B2037" s="556" t="s">
        <v>1633</v>
      </c>
      <c r="C2037" s="556" t="s">
        <v>2034</v>
      </c>
      <c r="D2037" s="556" t="s">
        <v>2035</v>
      </c>
      <c r="E2037" s="556" t="s">
        <v>5</v>
      </c>
      <c r="F2037" s="557" t="s">
        <v>2934</v>
      </c>
      <c r="G2037" s="556" t="s">
        <v>0</v>
      </c>
      <c r="H2037" s="553">
        <v>1</v>
      </c>
      <c r="I2037" s="554">
        <v>93750</v>
      </c>
      <c r="J2037" s="554">
        <v>93750</v>
      </c>
      <c r="K2037" s="556" t="s">
        <v>783</v>
      </c>
      <c r="L2037" s="556" t="s">
        <v>2968</v>
      </c>
      <c r="M2037" s="557" t="s">
        <v>2934</v>
      </c>
      <c r="O2037" s="545" t="str">
        <f t="shared" ref="O2037:O2041" si="167">+_xlfn.CONCAT(B2037,"-",E2037)</f>
        <v>B2/21/09-A</v>
      </c>
    </row>
    <row r="2038" spans="2:15" ht="75">
      <c r="B2038" s="556" t="s">
        <v>1633</v>
      </c>
      <c r="C2038" s="556" t="s">
        <v>2034</v>
      </c>
      <c r="D2038" s="556" t="s">
        <v>2035</v>
      </c>
      <c r="E2038" s="556" t="s">
        <v>6</v>
      </c>
      <c r="F2038" s="557" t="s">
        <v>2936</v>
      </c>
      <c r="G2038" s="556" t="s">
        <v>0</v>
      </c>
      <c r="H2038" s="553">
        <v>1</v>
      </c>
      <c r="I2038" s="554">
        <v>93750</v>
      </c>
      <c r="J2038" s="554">
        <v>93750</v>
      </c>
      <c r="K2038" s="556" t="s">
        <v>783</v>
      </c>
      <c r="L2038" s="556" t="s">
        <v>2969</v>
      </c>
      <c r="M2038" s="557" t="s">
        <v>2936</v>
      </c>
      <c r="O2038" s="545" t="str">
        <f t="shared" si="167"/>
        <v>B2/21/09-B</v>
      </c>
    </row>
    <row r="2039" spans="2:15" ht="75">
      <c r="B2039" s="556" t="s">
        <v>1633</v>
      </c>
      <c r="C2039" s="556" t="s">
        <v>2034</v>
      </c>
      <c r="D2039" s="556" t="s">
        <v>2035</v>
      </c>
      <c r="E2039" s="556" t="s">
        <v>7</v>
      </c>
      <c r="F2039" s="557" t="s">
        <v>2934</v>
      </c>
      <c r="G2039" s="556" t="s">
        <v>0</v>
      </c>
      <c r="H2039" s="553">
        <v>1</v>
      </c>
      <c r="I2039" s="554">
        <v>93750</v>
      </c>
      <c r="J2039" s="554">
        <v>93750</v>
      </c>
      <c r="K2039" s="556" t="s">
        <v>783</v>
      </c>
      <c r="L2039" s="556" t="s">
        <v>2970</v>
      </c>
      <c r="M2039" s="557" t="s">
        <v>2934</v>
      </c>
      <c r="O2039" s="545" t="str">
        <f t="shared" si="167"/>
        <v>B2/21/09-C</v>
      </c>
    </row>
    <row r="2040" spans="2:15" ht="75">
      <c r="B2040" s="556" t="s">
        <v>1633</v>
      </c>
      <c r="C2040" s="556" t="s">
        <v>2034</v>
      </c>
      <c r="D2040" s="556" t="s">
        <v>2035</v>
      </c>
      <c r="E2040" s="556" t="s">
        <v>8</v>
      </c>
      <c r="F2040" s="557" t="s">
        <v>2936</v>
      </c>
      <c r="G2040" s="556" t="s">
        <v>0</v>
      </c>
      <c r="H2040" s="553">
        <v>1</v>
      </c>
      <c r="I2040" s="554">
        <v>93750</v>
      </c>
      <c r="J2040" s="554">
        <v>93750</v>
      </c>
      <c r="K2040" s="556" t="s">
        <v>783</v>
      </c>
      <c r="L2040" s="556" t="s">
        <v>2971</v>
      </c>
      <c r="M2040" s="557" t="s">
        <v>2936</v>
      </c>
      <c r="O2040" s="545" t="str">
        <f t="shared" si="167"/>
        <v>B2/21/09-D</v>
      </c>
    </row>
    <row r="2041" spans="2:15" ht="75">
      <c r="B2041" s="556" t="s">
        <v>1633</v>
      </c>
      <c r="C2041" s="556" t="s">
        <v>2034</v>
      </c>
      <c r="D2041" s="556" t="s">
        <v>2035</v>
      </c>
      <c r="E2041" s="556" t="s">
        <v>10</v>
      </c>
      <c r="F2041" s="557" t="s">
        <v>2934</v>
      </c>
      <c r="G2041" s="556" t="s">
        <v>0</v>
      </c>
      <c r="H2041" s="553">
        <v>1</v>
      </c>
      <c r="I2041" s="554">
        <v>93750</v>
      </c>
      <c r="J2041" s="554">
        <v>93750</v>
      </c>
      <c r="K2041" s="556" t="s">
        <v>783</v>
      </c>
      <c r="L2041" s="556" t="s">
        <v>2972</v>
      </c>
      <c r="M2041" s="557" t="s">
        <v>2934</v>
      </c>
      <c r="O2041" s="545" t="str">
        <f t="shared" si="167"/>
        <v>B2/21/09-E</v>
      </c>
    </row>
    <row r="2044" spans="2:15" ht="75">
      <c r="B2044" s="556" t="s">
        <v>1634</v>
      </c>
      <c r="C2044" s="556" t="s">
        <v>2034</v>
      </c>
      <c r="D2044" s="556" t="s">
        <v>2035</v>
      </c>
      <c r="E2044" s="556" t="s">
        <v>5</v>
      </c>
      <c r="F2044" s="557" t="s">
        <v>2936</v>
      </c>
      <c r="G2044" s="556" t="s">
        <v>0</v>
      </c>
      <c r="H2044" s="553">
        <v>1</v>
      </c>
      <c r="I2044" s="554">
        <v>93750</v>
      </c>
      <c r="J2044" s="554">
        <v>93750</v>
      </c>
      <c r="K2044" s="556" t="s">
        <v>783</v>
      </c>
      <c r="L2044" s="556" t="s">
        <v>2973</v>
      </c>
      <c r="M2044" s="557" t="s">
        <v>2936</v>
      </c>
      <c r="O2044" s="545" t="str">
        <f t="shared" ref="O2044:O2048" si="168">+_xlfn.CONCAT(B2044,"-",E2044)</f>
        <v>B2/21/10-A</v>
      </c>
    </row>
    <row r="2045" spans="2:15" ht="75">
      <c r="B2045" s="556" t="s">
        <v>1634</v>
      </c>
      <c r="C2045" s="556" t="s">
        <v>2034</v>
      </c>
      <c r="D2045" s="556" t="s">
        <v>2035</v>
      </c>
      <c r="E2045" s="556" t="s">
        <v>6</v>
      </c>
      <c r="F2045" s="557" t="s">
        <v>2934</v>
      </c>
      <c r="G2045" s="556" t="s">
        <v>0</v>
      </c>
      <c r="H2045" s="553">
        <v>1</v>
      </c>
      <c r="I2045" s="554">
        <v>93750</v>
      </c>
      <c r="J2045" s="554">
        <v>93750</v>
      </c>
      <c r="K2045" s="556" t="s">
        <v>783</v>
      </c>
      <c r="L2045" s="556" t="s">
        <v>2974</v>
      </c>
      <c r="M2045" s="557" t="s">
        <v>2934</v>
      </c>
      <c r="O2045" s="545" t="str">
        <f t="shared" si="168"/>
        <v>B2/21/10-B</v>
      </c>
    </row>
    <row r="2046" spans="2:15" ht="75">
      <c r="B2046" s="556" t="s">
        <v>1634</v>
      </c>
      <c r="C2046" s="556" t="s">
        <v>2034</v>
      </c>
      <c r="D2046" s="556" t="s">
        <v>2035</v>
      </c>
      <c r="E2046" s="556" t="s">
        <v>7</v>
      </c>
      <c r="F2046" s="557" t="s">
        <v>2936</v>
      </c>
      <c r="G2046" s="556" t="s">
        <v>0</v>
      </c>
      <c r="H2046" s="553">
        <v>1</v>
      </c>
      <c r="I2046" s="554">
        <v>93750</v>
      </c>
      <c r="J2046" s="554">
        <v>93750</v>
      </c>
      <c r="K2046" s="556" t="s">
        <v>783</v>
      </c>
      <c r="L2046" s="556" t="s">
        <v>2975</v>
      </c>
      <c r="M2046" s="557" t="s">
        <v>2936</v>
      </c>
      <c r="O2046" s="545" t="str">
        <f t="shared" si="168"/>
        <v>B2/21/10-C</v>
      </c>
    </row>
    <row r="2047" spans="2:15" ht="75">
      <c r="B2047" s="556" t="s">
        <v>1634</v>
      </c>
      <c r="C2047" s="556" t="s">
        <v>2034</v>
      </c>
      <c r="D2047" s="556" t="s">
        <v>2035</v>
      </c>
      <c r="E2047" s="556" t="s">
        <v>8</v>
      </c>
      <c r="F2047" s="557" t="s">
        <v>2934</v>
      </c>
      <c r="G2047" s="556" t="s">
        <v>0</v>
      </c>
      <c r="H2047" s="553">
        <v>1</v>
      </c>
      <c r="I2047" s="554">
        <v>93750</v>
      </c>
      <c r="J2047" s="554">
        <v>93750</v>
      </c>
      <c r="K2047" s="556" t="s">
        <v>783</v>
      </c>
      <c r="L2047" s="556" t="s">
        <v>2976</v>
      </c>
      <c r="M2047" s="557" t="s">
        <v>2934</v>
      </c>
      <c r="O2047" s="545" t="str">
        <f t="shared" si="168"/>
        <v>B2/21/10-D</v>
      </c>
    </row>
    <row r="2048" spans="2:15" ht="75">
      <c r="B2048" s="556" t="s">
        <v>1634</v>
      </c>
      <c r="C2048" s="556" t="s">
        <v>2034</v>
      </c>
      <c r="D2048" s="556" t="s">
        <v>2035</v>
      </c>
      <c r="E2048" s="556" t="s">
        <v>10</v>
      </c>
      <c r="F2048" s="557" t="s">
        <v>2936</v>
      </c>
      <c r="G2048" s="556" t="s">
        <v>0</v>
      </c>
      <c r="H2048" s="553">
        <v>1</v>
      </c>
      <c r="I2048" s="554">
        <v>93750</v>
      </c>
      <c r="J2048" s="554">
        <v>93750</v>
      </c>
      <c r="K2048" s="556" t="s">
        <v>783</v>
      </c>
      <c r="L2048" s="556" t="s">
        <v>2977</v>
      </c>
      <c r="M2048" s="557" t="s">
        <v>2936</v>
      </c>
      <c r="O2048" s="545" t="str">
        <f t="shared" si="168"/>
        <v>B2/21/10-E</v>
      </c>
    </row>
    <row r="2051" spans="2:15" ht="62.5">
      <c r="B2051" s="556" t="s">
        <v>1635</v>
      </c>
      <c r="C2051" s="556" t="s">
        <v>2034</v>
      </c>
      <c r="D2051" s="556" t="s">
        <v>2035</v>
      </c>
      <c r="E2051" s="556" t="s">
        <v>5</v>
      </c>
      <c r="F2051" s="557" t="s">
        <v>2064</v>
      </c>
      <c r="G2051" s="556" t="s">
        <v>0</v>
      </c>
      <c r="H2051" s="553">
        <v>1</v>
      </c>
      <c r="I2051" s="554">
        <v>93750</v>
      </c>
      <c r="J2051" s="554">
        <v>93750</v>
      </c>
      <c r="K2051" s="556" t="s">
        <v>783</v>
      </c>
      <c r="L2051" s="556" t="s">
        <v>2978</v>
      </c>
      <c r="M2051" s="557" t="s">
        <v>2064</v>
      </c>
      <c r="O2051" s="545" t="str">
        <f t="shared" ref="O2051:O2055" si="169">+_xlfn.CONCAT(B2051,"-",E2051)</f>
        <v>B2/21/11-A</v>
      </c>
    </row>
    <row r="2052" spans="2:15" ht="75">
      <c r="B2052" s="556" t="s">
        <v>1635</v>
      </c>
      <c r="C2052" s="556" t="s">
        <v>2034</v>
      </c>
      <c r="D2052" s="556" t="s">
        <v>2035</v>
      </c>
      <c r="E2052" s="556" t="s">
        <v>6</v>
      </c>
      <c r="F2052" s="557" t="s">
        <v>2934</v>
      </c>
      <c r="G2052" s="556" t="s">
        <v>0</v>
      </c>
      <c r="H2052" s="553">
        <v>1</v>
      </c>
      <c r="I2052" s="554">
        <v>93750</v>
      </c>
      <c r="J2052" s="554">
        <v>93750</v>
      </c>
      <c r="K2052" s="556" t="s">
        <v>783</v>
      </c>
      <c r="L2052" s="556" t="s">
        <v>2979</v>
      </c>
      <c r="M2052" s="557" t="s">
        <v>2934</v>
      </c>
      <c r="O2052" s="545" t="str">
        <f t="shared" si="169"/>
        <v>B2/21/11-B</v>
      </c>
    </row>
    <row r="2053" spans="2:15" ht="75">
      <c r="B2053" s="556" t="s">
        <v>1635</v>
      </c>
      <c r="C2053" s="556" t="s">
        <v>2034</v>
      </c>
      <c r="D2053" s="556" t="s">
        <v>2035</v>
      </c>
      <c r="E2053" s="556" t="s">
        <v>7</v>
      </c>
      <c r="F2053" s="557" t="s">
        <v>2936</v>
      </c>
      <c r="G2053" s="556" t="s">
        <v>0</v>
      </c>
      <c r="H2053" s="553">
        <v>1</v>
      </c>
      <c r="I2053" s="554">
        <v>93750</v>
      </c>
      <c r="J2053" s="554">
        <v>93750</v>
      </c>
      <c r="K2053" s="556" t="s">
        <v>783</v>
      </c>
      <c r="L2053" s="556" t="s">
        <v>2980</v>
      </c>
      <c r="M2053" s="557" t="s">
        <v>2936</v>
      </c>
      <c r="O2053" s="545" t="str">
        <f t="shared" si="169"/>
        <v>B2/21/11-C</v>
      </c>
    </row>
    <row r="2054" spans="2:15" ht="62.5">
      <c r="B2054" s="556" t="s">
        <v>1635</v>
      </c>
      <c r="C2054" s="556" t="s">
        <v>2034</v>
      </c>
      <c r="D2054" s="556" t="s">
        <v>2035</v>
      </c>
      <c r="E2054" s="556" t="s">
        <v>8</v>
      </c>
      <c r="F2054" s="557" t="s">
        <v>2981</v>
      </c>
      <c r="G2054" s="556" t="s">
        <v>0</v>
      </c>
      <c r="H2054" s="553">
        <v>1</v>
      </c>
      <c r="I2054" s="554">
        <v>93750</v>
      </c>
      <c r="J2054" s="554">
        <v>93750</v>
      </c>
      <c r="K2054" s="556" t="s">
        <v>783</v>
      </c>
      <c r="L2054" s="556" t="s">
        <v>2982</v>
      </c>
      <c r="M2054" s="557" t="s">
        <v>2981</v>
      </c>
      <c r="O2054" s="545" t="str">
        <f t="shared" si="169"/>
        <v>B2/21/11-D</v>
      </c>
    </row>
    <row r="2055" spans="2:15" ht="62.5">
      <c r="B2055" s="556" t="s">
        <v>1635</v>
      </c>
      <c r="C2055" s="556" t="s">
        <v>2034</v>
      </c>
      <c r="D2055" s="556" t="s">
        <v>2035</v>
      </c>
      <c r="E2055" s="556" t="s">
        <v>10</v>
      </c>
      <c r="F2055" s="557" t="s">
        <v>2983</v>
      </c>
      <c r="G2055" s="556" t="s">
        <v>0</v>
      </c>
      <c r="H2055" s="553">
        <v>1</v>
      </c>
      <c r="I2055" s="554">
        <v>93750</v>
      </c>
      <c r="J2055" s="554">
        <v>93750</v>
      </c>
      <c r="K2055" s="556" t="s">
        <v>783</v>
      </c>
      <c r="L2055" s="556" t="s">
        <v>2984</v>
      </c>
      <c r="M2055" s="557" t="s">
        <v>2983</v>
      </c>
      <c r="O2055" s="545" t="str">
        <f t="shared" si="169"/>
        <v>B2/21/11-E</v>
      </c>
    </row>
    <row r="2058" spans="2:15" ht="62.5">
      <c r="B2058" s="556" t="s">
        <v>1636</v>
      </c>
      <c r="C2058" s="556" t="s">
        <v>2034</v>
      </c>
      <c r="D2058" s="556" t="s">
        <v>2035</v>
      </c>
      <c r="E2058" s="556" t="s">
        <v>5</v>
      </c>
      <c r="F2058" s="557" t="s">
        <v>2951</v>
      </c>
      <c r="G2058" s="556" t="s">
        <v>0</v>
      </c>
      <c r="H2058" s="553">
        <v>1</v>
      </c>
      <c r="I2058" s="554">
        <v>93750</v>
      </c>
      <c r="J2058" s="554">
        <v>93750</v>
      </c>
      <c r="K2058" s="556" t="s">
        <v>783</v>
      </c>
      <c r="L2058" s="556" t="s">
        <v>2985</v>
      </c>
      <c r="M2058" s="557" t="s">
        <v>2951</v>
      </c>
      <c r="O2058" s="545" t="str">
        <f t="shared" ref="O2058:O2062" si="170">+_xlfn.CONCAT(B2058,"-",E2058)</f>
        <v>B2/21/12-A</v>
      </c>
    </row>
    <row r="2059" spans="2:15" ht="62.5">
      <c r="B2059" s="556" t="s">
        <v>1636</v>
      </c>
      <c r="C2059" s="556" t="s">
        <v>2034</v>
      </c>
      <c r="D2059" s="556" t="s">
        <v>2035</v>
      </c>
      <c r="E2059" s="556" t="s">
        <v>6</v>
      </c>
      <c r="F2059" s="557" t="s">
        <v>2981</v>
      </c>
      <c r="G2059" s="556" t="s">
        <v>0</v>
      </c>
      <c r="H2059" s="553">
        <v>1</v>
      </c>
      <c r="I2059" s="554">
        <v>93750</v>
      </c>
      <c r="J2059" s="554">
        <v>93750</v>
      </c>
      <c r="K2059" s="556" t="s">
        <v>783</v>
      </c>
      <c r="L2059" s="556" t="s">
        <v>2986</v>
      </c>
      <c r="M2059" s="557" t="s">
        <v>2981</v>
      </c>
      <c r="O2059" s="545" t="str">
        <f t="shared" si="170"/>
        <v>B2/21/12-B</v>
      </c>
    </row>
    <row r="2060" spans="2:15" ht="75">
      <c r="B2060" s="556" t="s">
        <v>1636</v>
      </c>
      <c r="C2060" s="556" t="s">
        <v>2034</v>
      </c>
      <c r="D2060" s="556" t="s">
        <v>2035</v>
      </c>
      <c r="E2060" s="556" t="s">
        <v>7</v>
      </c>
      <c r="F2060" s="557" t="s">
        <v>2069</v>
      </c>
      <c r="G2060" s="556" t="s">
        <v>0</v>
      </c>
      <c r="H2060" s="553">
        <v>1</v>
      </c>
      <c r="I2060" s="554">
        <v>93750</v>
      </c>
      <c r="J2060" s="554">
        <v>93750</v>
      </c>
      <c r="K2060" s="556" t="s">
        <v>783</v>
      </c>
      <c r="L2060" s="556" t="s">
        <v>2987</v>
      </c>
      <c r="M2060" s="557" t="s">
        <v>2069</v>
      </c>
      <c r="O2060" s="545" t="str">
        <f t="shared" si="170"/>
        <v>B2/21/12-C</v>
      </c>
    </row>
    <row r="2061" spans="2:15" ht="75">
      <c r="B2061" s="556" t="s">
        <v>1636</v>
      </c>
      <c r="C2061" s="556" t="s">
        <v>2034</v>
      </c>
      <c r="D2061" s="556" t="s">
        <v>2035</v>
      </c>
      <c r="E2061" s="556" t="s">
        <v>8</v>
      </c>
      <c r="F2061" s="557" t="s">
        <v>2988</v>
      </c>
      <c r="G2061" s="556" t="s">
        <v>0</v>
      </c>
      <c r="H2061" s="553">
        <v>1</v>
      </c>
      <c r="I2061" s="554">
        <v>93750</v>
      </c>
      <c r="J2061" s="554">
        <v>93750</v>
      </c>
      <c r="K2061" s="556" t="s">
        <v>783</v>
      </c>
      <c r="L2061" s="556" t="s">
        <v>2989</v>
      </c>
      <c r="M2061" s="557" t="s">
        <v>2988</v>
      </c>
      <c r="O2061" s="545" t="str">
        <f t="shared" si="170"/>
        <v>B2/21/12-D</v>
      </c>
    </row>
    <row r="2062" spans="2:15" ht="75">
      <c r="B2062" s="556" t="s">
        <v>1636</v>
      </c>
      <c r="C2062" s="556" t="s">
        <v>2034</v>
      </c>
      <c r="D2062" s="556" t="s">
        <v>2035</v>
      </c>
      <c r="E2062" s="556" t="s">
        <v>10</v>
      </c>
      <c r="F2062" s="557" t="s">
        <v>2988</v>
      </c>
      <c r="G2062" s="556" t="s">
        <v>0</v>
      </c>
      <c r="H2062" s="553">
        <v>1</v>
      </c>
      <c r="I2062" s="554">
        <v>93750</v>
      </c>
      <c r="J2062" s="554">
        <v>93750</v>
      </c>
      <c r="K2062" s="556" t="s">
        <v>783</v>
      </c>
      <c r="L2062" s="556" t="s">
        <v>2990</v>
      </c>
      <c r="M2062" s="557" t="s">
        <v>2988</v>
      </c>
      <c r="O2062" s="545" t="str">
        <f t="shared" si="170"/>
        <v>B2/21/12-E</v>
      </c>
    </row>
    <row r="2065" spans="1:18" ht="62.5">
      <c r="B2065" s="556" t="s">
        <v>1637</v>
      </c>
      <c r="C2065" s="556" t="s">
        <v>2034</v>
      </c>
      <c r="D2065" s="556" t="s">
        <v>2035</v>
      </c>
      <c r="E2065" s="556" t="s">
        <v>5</v>
      </c>
      <c r="F2065" s="557" t="s">
        <v>2064</v>
      </c>
      <c r="G2065" s="556" t="s">
        <v>0</v>
      </c>
      <c r="H2065" s="553">
        <v>1</v>
      </c>
      <c r="I2065" s="554">
        <v>93750</v>
      </c>
      <c r="J2065" s="554">
        <v>93750</v>
      </c>
      <c r="K2065" s="556" t="s">
        <v>783</v>
      </c>
      <c r="L2065" s="556" t="s">
        <v>2991</v>
      </c>
      <c r="M2065" s="557" t="s">
        <v>2064</v>
      </c>
      <c r="O2065" s="545" t="str">
        <f t="shared" ref="O2065:O2068" si="171">+_xlfn.CONCAT(B2065,"-",E2065)</f>
        <v>B2/21/13-A</v>
      </c>
    </row>
    <row r="2066" spans="1:18" ht="75">
      <c r="B2066" s="556" t="s">
        <v>1637</v>
      </c>
      <c r="C2066" s="556" t="s">
        <v>2034</v>
      </c>
      <c r="D2066" s="556" t="s">
        <v>2035</v>
      </c>
      <c r="E2066" s="556" t="s">
        <v>6</v>
      </c>
      <c r="F2066" s="557" t="s">
        <v>2992</v>
      </c>
      <c r="G2066" s="556" t="s">
        <v>0</v>
      </c>
      <c r="H2066" s="553">
        <v>1</v>
      </c>
      <c r="I2066" s="554">
        <v>93750</v>
      </c>
      <c r="J2066" s="554">
        <v>93750</v>
      </c>
      <c r="K2066" s="556" t="s">
        <v>783</v>
      </c>
      <c r="L2066" s="556" t="s">
        <v>2993</v>
      </c>
      <c r="M2066" s="557" t="s">
        <v>2992</v>
      </c>
      <c r="O2066" s="545" t="str">
        <f t="shared" si="171"/>
        <v>B2/21/13-B</v>
      </c>
    </row>
    <row r="2067" spans="1:18" ht="75">
      <c r="B2067" s="556" t="s">
        <v>1637</v>
      </c>
      <c r="C2067" s="556" t="s">
        <v>2034</v>
      </c>
      <c r="D2067" s="556" t="s">
        <v>2035</v>
      </c>
      <c r="E2067" s="556" t="s">
        <v>7</v>
      </c>
      <c r="F2067" s="557" t="s">
        <v>2994</v>
      </c>
      <c r="G2067" s="556" t="s">
        <v>0</v>
      </c>
      <c r="H2067" s="553">
        <v>1</v>
      </c>
      <c r="I2067" s="554">
        <v>93750</v>
      </c>
      <c r="J2067" s="554">
        <v>93750</v>
      </c>
      <c r="K2067" s="556" t="s">
        <v>783</v>
      </c>
      <c r="L2067" s="556" t="s">
        <v>2995</v>
      </c>
      <c r="M2067" s="557" t="s">
        <v>2994</v>
      </c>
      <c r="O2067" s="545" t="str">
        <f t="shared" si="171"/>
        <v>B2/21/13-C</v>
      </c>
    </row>
    <row r="2068" spans="1:18" ht="62.5">
      <c r="B2068" s="556" t="s">
        <v>1637</v>
      </c>
      <c r="C2068" s="556" t="s">
        <v>2034</v>
      </c>
      <c r="D2068" s="556" t="s">
        <v>2035</v>
      </c>
      <c r="E2068" s="556" t="s">
        <v>8</v>
      </c>
      <c r="F2068" s="557" t="s">
        <v>2996</v>
      </c>
      <c r="G2068" s="556" t="s">
        <v>0</v>
      </c>
      <c r="H2068" s="553">
        <v>1</v>
      </c>
      <c r="I2068" s="554">
        <v>93750</v>
      </c>
      <c r="J2068" s="554">
        <v>93750</v>
      </c>
      <c r="K2068" s="556" t="s">
        <v>783</v>
      </c>
      <c r="L2068" s="556" t="s">
        <v>2997</v>
      </c>
      <c r="M2068" s="557" t="s">
        <v>2996</v>
      </c>
      <c r="O2068" s="545" t="str">
        <f t="shared" si="171"/>
        <v>B2/21/13-D</v>
      </c>
    </row>
    <row r="2069" spans="1:18" ht="14.5">
      <c r="P2069" s="546"/>
      <c r="Q2069" s="546"/>
      <c r="R2069" s="546"/>
    </row>
    <row r="2070" spans="1:18" ht="14.5">
      <c r="A2070" s="551" t="s">
        <v>1774</v>
      </c>
      <c r="B2070" s="555" t="s">
        <v>1637</v>
      </c>
      <c r="C2070" s="555" t="s">
        <v>36</v>
      </c>
      <c r="D2070" s="555" t="s">
        <v>36</v>
      </c>
      <c r="E2070" s="555" t="s">
        <v>36</v>
      </c>
      <c r="F2070" s="551" t="s">
        <v>41</v>
      </c>
      <c r="G2070" s="555"/>
      <c r="H2070" s="551"/>
      <c r="I2070" s="551"/>
      <c r="J2070" s="551"/>
      <c r="K2070" s="555"/>
      <c r="L2070" s="555"/>
      <c r="M2070" s="551"/>
      <c r="N2070" s="551"/>
      <c r="O2070" s="551"/>
      <c r="P2070" s="546"/>
      <c r="Q2070" s="546"/>
      <c r="R2070" s="546"/>
    </row>
    <row r="2071" spans="1:18" ht="14.5">
      <c r="A2071" s="551" t="s">
        <v>1774</v>
      </c>
      <c r="B2071" s="555" t="s">
        <v>1637</v>
      </c>
      <c r="C2071" s="555" t="s">
        <v>36</v>
      </c>
      <c r="D2071" s="555" t="s">
        <v>36</v>
      </c>
      <c r="E2071" s="555" t="s">
        <v>36</v>
      </c>
      <c r="F2071" s="551" t="s">
        <v>9</v>
      </c>
      <c r="G2071" s="555"/>
      <c r="H2071" s="551"/>
      <c r="I2071" s="551"/>
      <c r="J2071" s="551"/>
      <c r="K2071" s="555"/>
      <c r="L2071" s="555"/>
      <c r="M2071" s="551"/>
      <c r="N2071" s="551"/>
      <c r="O2071" s="551"/>
    </row>
    <row r="2073" spans="1:18" ht="14.5">
      <c r="P2073" s="546"/>
      <c r="Q2073" s="546"/>
      <c r="R2073" s="546"/>
    </row>
    <row r="2074" spans="1:18" ht="14.5">
      <c r="A2074" s="551">
        <v>2</v>
      </c>
      <c r="B2074" s="555" t="s">
        <v>1638</v>
      </c>
      <c r="C2074" s="555" t="s">
        <v>36</v>
      </c>
      <c r="D2074" s="555" t="s">
        <v>36</v>
      </c>
      <c r="E2074" s="555" t="s">
        <v>36</v>
      </c>
      <c r="F2074" s="551" t="s">
        <v>42</v>
      </c>
      <c r="G2074" s="555" t="s">
        <v>36</v>
      </c>
      <c r="H2074" s="551"/>
      <c r="I2074" s="551"/>
      <c r="J2074" s="552">
        <v>7190873.6399999997</v>
      </c>
      <c r="K2074" s="555"/>
      <c r="L2074" s="555"/>
      <c r="M2074" s="551"/>
      <c r="N2074" s="551"/>
      <c r="O2074" s="551"/>
      <c r="P2074" s="546"/>
      <c r="Q2074" s="546"/>
      <c r="R2074" s="546"/>
    </row>
    <row r="2075" spans="1:18" ht="29">
      <c r="A2075" s="551">
        <v>3</v>
      </c>
      <c r="B2075" s="555" t="s">
        <v>1638</v>
      </c>
      <c r="C2075" s="555" t="s">
        <v>36</v>
      </c>
      <c r="D2075" s="555" t="s">
        <v>36</v>
      </c>
      <c r="E2075" s="555" t="s">
        <v>36</v>
      </c>
      <c r="F2075" s="551" t="s">
        <v>1333</v>
      </c>
      <c r="G2075" s="555" t="s">
        <v>36</v>
      </c>
      <c r="H2075" s="551"/>
      <c r="I2075" s="551"/>
      <c r="J2075" s="552">
        <v>58832.71</v>
      </c>
      <c r="K2075" s="555"/>
      <c r="L2075" s="555"/>
      <c r="M2075" s="551"/>
      <c r="N2075" s="551"/>
      <c r="O2075" s="551"/>
      <c r="P2075" s="546"/>
      <c r="Q2075" s="546"/>
      <c r="R2075" s="546"/>
    </row>
    <row r="2076" spans="1:18" ht="14.5">
      <c r="A2076" s="551">
        <v>4</v>
      </c>
      <c r="B2076" s="555" t="s">
        <v>1638</v>
      </c>
      <c r="C2076" s="555" t="s">
        <v>36</v>
      </c>
      <c r="D2076" s="555" t="s">
        <v>36</v>
      </c>
      <c r="E2076" s="555" t="s">
        <v>36</v>
      </c>
      <c r="F2076" s="551" t="s">
        <v>1334</v>
      </c>
      <c r="G2076" s="555" t="s">
        <v>36</v>
      </c>
      <c r="H2076" s="551"/>
      <c r="I2076" s="551"/>
      <c r="J2076" s="552">
        <v>32525</v>
      </c>
      <c r="K2076" s="555"/>
      <c r="L2076" s="555"/>
      <c r="M2076" s="551"/>
      <c r="N2076" s="551"/>
      <c r="O2076" s="551"/>
    </row>
    <row r="2077" spans="1:18" ht="25">
      <c r="B2077" s="556" t="s">
        <v>1638</v>
      </c>
      <c r="C2077" s="556" t="s">
        <v>2034</v>
      </c>
      <c r="D2077" s="556" t="s">
        <v>2074</v>
      </c>
      <c r="E2077" s="556" t="s">
        <v>5</v>
      </c>
      <c r="F2077" s="557" t="s">
        <v>1335</v>
      </c>
      <c r="G2077" s="556" t="s">
        <v>0</v>
      </c>
      <c r="H2077" s="553">
        <v>1</v>
      </c>
      <c r="I2077" s="554">
        <v>32525</v>
      </c>
      <c r="J2077" s="554">
        <v>32525</v>
      </c>
      <c r="K2077" s="556" t="s">
        <v>785</v>
      </c>
      <c r="L2077" s="556" t="s">
        <v>2998</v>
      </c>
      <c r="M2077" s="557" t="s">
        <v>1335</v>
      </c>
      <c r="O2077" s="545" t="str">
        <f>+_xlfn.CONCAT(B2077,"-",E2077)</f>
        <v>B2/22/01-A</v>
      </c>
    </row>
    <row r="2078" spans="1:18" ht="14.5">
      <c r="P2078" s="546"/>
      <c r="Q2078" s="546"/>
      <c r="R2078" s="546"/>
    </row>
    <row r="2079" spans="1:18" ht="14.5">
      <c r="A2079" s="551">
        <v>4</v>
      </c>
      <c r="B2079" s="555" t="s">
        <v>1638</v>
      </c>
      <c r="C2079" s="555" t="s">
        <v>36</v>
      </c>
      <c r="D2079" s="555" t="s">
        <v>36</v>
      </c>
      <c r="E2079" s="555" t="s">
        <v>36</v>
      </c>
      <c r="F2079" s="551" t="s">
        <v>563</v>
      </c>
      <c r="G2079" s="555" t="s">
        <v>36</v>
      </c>
      <c r="H2079" s="551"/>
      <c r="I2079" s="551"/>
      <c r="J2079" s="552">
        <v>9390.02</v>
      </c>
      <c r="K2079" s="555"/>
      <c r="L2079" s="555"/>
      <c r="M2079" s="551"/>
      <c r="N2079" s="551"/>
      <c r="O2079" s="551"/>
    </row>
    <row r="2080" spans="1:18">
      <c r="B2080" s="556" t="s">
        <v>1638</v>
      </c>
      <c r="C2080" s="556" t="s">
        <v>2034</v>
      </c>
      <c r="D2080" s="556" t="s">
        <v>2074</v>
      </c>
      <c r="E2080" s="556" t="s">
        <v>6</v>
      </c>
      <c r="F2080" s="557" t="s">
        <v>1553</v>
      </c>
      <c r="G2080" s="556" t="s">
        <v>289</v>
      </c>
      <c r="H2080" s="553">
        <v>46</v>
      </c>
      <c r="I2080" s="553">
        <v>186.25</v>
      </c>
      <c r="J2080" s="554">
        <v>8567.5</v>
      </c>
      <c r="K2080" s="556" t="s">
        <v>785</v>
      </c>
      <c r="L2080" s="556" t="s">
        <v>2999</v>
      </c>
      <c r="M2080" s="557" t="s">
        <v>1553</v>
      </c>
      <c r="O2080" s="545" t="str">
        <f t="shared" ref="O2080:O2081" si="172">+_xlfn.CONCAT(B2080,"-",E2080)</f>
        <v>B2/22/01-B</v>
      </c>
    </row>
    <row r="2081" spans="1:18">
      <c r="B2081" s="556" t="s">
        <v>1638</v>
      </c>
      <c r="C2081" s="556" t="s">
        <v>2034</v>
      </c>
      <c r="D2081" s="556" t="s">
        <v>2074</v>
      </c>
      <c r="E2081" s="556" t="s">
        <v>7</v>
      </c>
      <c r="F2081" s="557" t="s">
        <v>1554</v>
      </c>
      <c r="G2081" s="556" t="s">
        <v>289</v>
      </c>
      <c r="H2081" s="553">
        <v>4</v>
      </c>
      <c r="I2081" s="553">
        <v>205.63</v>
      </c>
      <c r="J2081" s="553">
        <v>822.52</v>
      </c>
      <c r="K2081" s="556" t="s">
        <v>785</v>
      </c>
      <c r="L2081" s="556" t="s">
        <v>3000</v>
      </c>
      <c r="M2081" s="557" t="s">
        <v>1554</v>
      </c>
      <c r="O2081" s="545" t="str">
        <f t="shared" si="172"/>
        <v>B2/22/01-C</v>
      </c>
    </row>
    <row r="2082" spans="1:18" ht="14.5">
      <c r="P2082" s="546"/>
      <c r="Q2082" s="546"/>
      <c r="R2082" s="546"/>
    </row>
    <row r="2083" spans="1:18" ht="14.5">
      <c r="A2083" s="551">
        <v>4</v>
      </c>
      <c r="B2083" s="555" t="s">
        <v>1638</v>
      </c>
      <c r="C2083" s="555" t="s">
        <v>36</v>
      </c>
      <c r="D2083" s="555" t="s">
        <v>36</v>
      </c>
      <c r="E2083" s="555" t="s">
        <v>36</v>
      </c>
      <c r="F2083" s="551" t="s">
        <v>564</v>
      </c>
      <c r="G2083" s="555" t="s">
        <v>36</v>
      </c>
      <c r="H2083" s="551"/>
      <c r="I2083" s="551"/>
      <c r="J2083" s="552">
        <v>16917.689999999999</v>
      </c>
      <c r="K2083" s="555"/>
      <c r="L2083" s="555"/>
      <c r="M2083" s="551"/>
      <c r="N2083" s="551"/>
      <c r="O2083" s="551"/>
    </row>
    <row r="2084" spans="1:18">
      <c r="B2084" s="556" t="s">
        <v>1638</v>
      </c>
      <c r="C2084" s="556" t="s">
        <v>2034</v>
      </c>
      <c r="D2084" s="556" t="s">
        <v>2074</v>
      </c>
      <c r="E2084" s="556" t="s">
        <v>8</v>
      </c>
      <c r="F2084" s="557" t="s">
        <v>1555</v>
      </c>
      <c r="G2084" s="556" t="s">
        <v>289</v>
      </c>
      <c r="H2084" s="553">
        <v>2</v>
      </c>
      <c r="I2084" s="553">
        <v>94.63</v>
      </c>
      <c r="J2084" s="553">
        <v>189.26</v>
      </c>
      <c r="K2084" s="556" t="s">
        <v>785</v>
      </c>
      <c r="L2084" s="556" t="s">
        <v>3001</v>
      </c>
      <c r="M2084" s="557" t="s">
        <v>1555</v>
      </c>
      <c r="O2084" s="545" t="str">
        <f t="shared" ref="O2084:O2087" si="173">+_xlfn.CONCAT(B2084,"-",E2084)</f>
        <v>B2/22/01-D</v>
      </c>
    </row>
    <row r="2085" spans="1:18">
      <c r="B2085" s="556" t="s">
        <v>1638</v>
      </c>
      <c r="C2085" s="556" t="s">
        <v>2034</v>
      </c>
      <c r="D2085" s="556" t="s">
        <v>2074</v>
      </c>
      <c r="E2085" s="556" t="s">
        <v>10</v>
      </c>
      <c r="F2085" s="557" t="s">
        <v>1556</v>
      </c>
      <c r="G2085" s="556" t="s">
        <v>289</v>
      </c>
      <c r="H2085" s="553">
        <v>111</v>
      </c>
      <c r="I2085" s="553">
        <v>98.38</v>
      </c>
      <c r="J2085" s="554">
        <v>10920.18</v>
      </c>
      <c r="K2085" s="556" t="s">
        <v>785</v>
      </c>
      <c r="L2085" s="556" t="s">
        <v>3002</v>
      </c>
      <c r="M2085" s="557" t="s">
        <v>1556</v>
      </c>
      <c r="O2085" s="545" t="str">
        <f t="shared" si="173"/>
        <v>B2/22/01-E</v>
      </c>
    </row>
    <row r="2086" spans="1:18">
      <c r="B2086" s="556" t="s">
        <v>1638</v>
      </c>
      <c r="C2086" s="556" t="s">
        <v>2034</v>
      </c>
      <c r="D2086" s="556" t="s">
        <v>2074</v>
      </c>
      <c r="E2086" s="556" t="s">
        <v>11</v>
      </c>
      <c r="F2086" s="557" t="s">
        <v>1557</v>
      </c>
      <c r="G2086" s="556" t="s">
        <v>289</v>
      </c>
      <c r="H2086" s="553">
        <v>37</v>
      </c>
      <c r="I2086" s="553">
        <v>139.25</v>
      </c>
      <c r="J2086" s="554">
        <v>5152.25</v>
      </c>
      <c r="K2086" s="556" t="s">
        <v>785</v>
      </c>
      <c r="L2086" s="556" t="s">
        <v>3003</v>
      </c>
      <c r="M2086" s="557" t="s">
        <v>1557</v>
      </c>
      <c r="O2086" s="545" t="str">
        <f t="shared" si="173"/>
        <v>B2/22/01-F</v>
      </c>
    </row>
    <row r="2087" spans="1:18">
      <c r="B2087" s="556" t="s">
        <v>1638</v>
      </c>
      <c r="C2087" s="556" t="s">
        <v>2034</v>
      </c>
      <c r="D2087" s="556" t="s">
        <v>2074</v>
      </c>
      <c r="E2087" s="556" t="s">
        <v>27</v>
      </c>
      <c r="F2087" s="557" t="s">
        <v>1558</v>
      </c>
      <c r="G2087" s="556" t="s">
        <v>289</v>
      </c>
      <c r="H2087" s="553">
        <v>4</v>
      </c>
      <c r="I2087" s="553">
        <v>164</v>
      </c>
      <c r="J2087" s="553">
        <v>656</v>
      </c>
      <c r="K2087" s="556" t="s">
        <v>785</v>
      </c>
      <c r="L2087" s="556" t="s">
        <v>3004</v>
      </c>
      <c r="M2087" s="557" t="s">
        <v>1558</v>
      </c>
      <c r="O2087" s="545" t="str">
        <f t="shared" si="173"/>
        <v>B2/22/01-G</v>
      </c>
    </row>
    <row r="2088" spans="1:18" ht="14.5">
      <c r="P2088" s="546"/>
      <c r="Q2088" s="546"/>
      <c r="R2088" s="546"/>
    </row>
    <row r="2089" spans="1:18" ht="14.5">
      <c r="A2089" s="551">
        <v>3</v>
      </c>
      <c r="B2089" s="555" t="s">
        <v>1638</v>
      </c>
      <c r="C2089" s="555" t="s">
        <v>36</v>
      </c>
      <c r="D2089" s="555" t="s">
        <v>36</v>
      </c>
      <c r="E2089" s="555" t="s">
        <v>36</v>
      </c>
      <c r="F2089" s="551" t="s">
        <v>1336</v>
      </c>
      <c r="G2089" s="555" t="s">
        <v>36</v>
      </c>
      <c r="H2089" s="551"/>
      <c r="I2089" s="551"/>
      <c r="J2089" s="552">
        <v>263143.8</v>
      </c>
      <c r="K2089" s="555"/>
      <c r="L2089" s="555"/>
      <c r="M2089" s="551"/>
      <c r="N2089" s="551"/>
      <c r="O2089" s="551"/>
      <c r="P2089" s="546"/>
      <c r="Q2089" s="546"/>
      <c r="R2089" s="546"/>
    </row>
    <row r="2090" spans="1:18" ht="43.5">
      <c r="A2090" s="551">
        <v>4</v>
      </c>
      <c r="B2090" s="555" t="s">
        <v>1638</v>
      </c>
      <c r="C2090" s="555" t="s">
        <v>36</v>
      </c>
      <c r="D2090" s="555" t="s">
        <v>36</v>
      </c>
      <c r="E2090" s="555" t="s">
        <v>36</v>
      </c>
      <c r="F2090" s="551" t="s">
        <v>1337</v>
      </c>
      <c r="G2090" s="555" t="s">
        <v>36</v>
      </c>
      <c r="H2090" s="551"/>
      <c r="I2090" s="551"/>
      <c r="J2090" s="552">
        <v>7801.25</v>
      </c>
      <c r="K2090" s="555"/>
      <c r="L2090" s="555"/>
      <c r="M2090" s="551"/>
      <c r="N2090" s="551"/>
      <c r="O2090" s="551"/>
      <c r="P2090" s="546"/>
      <c r="Q2090" s="546"/>
      <c r="R2090" s="546"/>
    </row>
    <row r="2091" spans="1:18" ht="29">
      <c r="A2091" s="551">
        <v>5</v>
      </c>
      <c r="B2091" s="555" t="s">
        <v>1638</v>
      </c>
      <c r="C2091" s="555" t="s">
        <v>36</v>
      </c>
      <c r="D2091" s="555" t="s">
        <v>36</v>
      </c>
      <c r="E2091" s="555" t="s">
        <v>36</v>
      </c>
      <c r="F2091" s="551" t="s">
        <v>1559</v>
      </c>
      <c r="G2091" s="555" t="s">
        <v>36</v>
      </c>
      <c r="H2091" s="551"/>
      <c r="I2091" s="551"/>
      <c r="J2091" s="552">
        <v>1302.5</v>
      </c>
      <c r="K2091" s="555"/>
      <c r="L2091" s="555"/>
      <c r="M2091" s="551"/>
      <c r="N2091" s="551"/>
      <c r="O2091" s="551"/>
    </row>
    <row r="2092" spans="1:18">
      <c r="B2092" s="556" t="s">
        <v>1638</v>
      </c>
      <c r="C2092" s="556" t="s">
        <v>2034</v>
      </c>
      <c r="D2092" s="556" t="s">
        <v>2079</v>
      </c>
      <c r="E2092" s="556" t="s">
        <v>28</v>
      </c>
      <c r="F2092" s="557" t="s">
        <v>1555</v>
      </c>
      <c r="G2092" s="556" t="s">
        <v>179</v>
      </c>
      <c r="H2092" s="553">
        <v>15</v>
      </c>
      <c r="I2092" s="553">
        <v>32.5</v>
      </c>
      <c r="J2092" s="553">
        <v>487.5</v>
      </c>
      <c r="K2092" s="556" t="s">
        <v>785</v>
      </c>
      <c r="L2092" s="556" t="s">
        <v>3005</v>
      </c>
      <c r="M2092" s="557" t="s">
        <v>1555</v>
      </c>
      <c r="O2092" s="545" t="str">
        <f t="shared" ref="O2092:O2093" si="174">+_xlfn.CONCAT(B2092,"-",E2092)</f>
        <v>B2/22/01-H</v>
      </c>
    </row>
    <row r="2093" spans="1:18">
      <c r="B2093" s="556" t="s">
        <v>1638</v>
      </c>
      <c r="C2093" s="556" t="s">
        <v>2034</v>
      </c>
      <c r="D2093" s="556" t="s">
        <v>2079</v>
      </c>
      <c r="E2093" s="556" t="s">
        <v>33</v>
      </c>
      <c r="F2093" s="557" t="s">
        <v>1560</v>
      </c>
      <c r="G2093" s="556" t="s">
        <v>179</v>
      </c>
      <c r="H2093" s="553">
        <v>20</v>
      </c>
      <c r="I2093" s="553">
        <v>40.75</v>
      </c>
      <c r="J2093" s="553">
        <v>815</v>
      </c>
      <c r="K2093" s="556" t="s">
        <v>785</v>
      </c>
      <c r="L2093" s="556" t="s">
        <v>3006</v>
      </c>
      <c r="M2093" s="557" t="s">
        <v>1560</v>
      </c>
      <c r="O2093" s="545" t="str">
        <f t="shared" si="174"/>
        <v>B2/22/01-J</v>
      </c>
    </row>
    <row r="2095" spans="1:18" ht="14.5">
      <c r="P2095" s="546"/>
      <c r="Q2095" s="546"/>
      <c r="R2095" s="546"/>
    </row>
    <row r="2096" spans="1:18" ht="29">
      <c r="A2096" s="551">
        <v>5</v>
      </c>
      <c r="B2096" s="555" t="s">
        <v>1639</v>
      </c>
      <c r="C2096" s="555" t="s">
        <v>36</v>
      </c>
      <c r="D2096" s="555" t="s">
        <v>36</v>
      </c>
      <c r="E2096" s="555" t="s">
        <v>36</v>
      </c>
      <c r="F2096" s="551" t="s">
        <v>1561</v>
      </c>
      <c r="G2096" s="555" t="s">
        <v>36</v>
      </c>
      <c r="H2096" s="551"/>
      <c r="I2096" s="551"/>
      <c r="J2096" s="552">
        <v>1142.5</v>
      </c>
      <c r="K2096" s="555"/>
      <c r="L2096" s="555"/>
      <c r="M2096" s="551"/>
      <c r="N2096" s="551"/>
      <c r="O2096" s="551"/>
    </row>
    <row r="2097" spans="1:18">
      <c r="B2097" s="556" t="s">
        <v>1639</v>
      </c>
      <c r="C2097" s="556" t="s">
        <v>2034</v>
      </c>
      <c r="D2097" s="556" t="s">
        <v>2079</v>
      </c>
      <c r="E2097" s="556" t="s">
        <v>5</v>
      </c>
      <c r="F2097" s="557" t="s">
        <v>1557</v>
      </c>
      <c r="G2097" s="556" t="s">
        <v>179</v>
      </c>
      <c r="H2097" s="553">
        <v>10</v>
      </c>
      <c r="I2097" s="553">
        <v>114.25</v>
      </c>
      <c r="J2097" s="554">
        <v>1142.5</v>
      </c>
      <c r="K2097" s="556" t="s">
        <v>785</v>
      </c>
      <c r="L2097" s="556" t="s">
        <v>3007</v>
      </c>
      <c r="M2097" s="557" t="s">
        <v>1557</v>
      </c>
      <c r="O2097" s="545" t="str">
        <f>+_xlfn.CONCAT(B2097,"-",E2097)</f>
        <v>B2/22/02-A</v>
      </c>
    </row>
    <row r="2098" spans="1:18" ht="14.5">
      <c r="P2098" s="546"/>
      <c r="Q2098" s="546"/>
      <c r="R2098" s="546"/>
    </row>
    <row r="2099" spans="1:18" ht="29">
      <c r="A2099" s="551">
        <v>5</v>
      </c>
      <c r="B2099" s="555" t="s">
        <v>1639</v>
      </c>
      <c r="C2099" s="555" t="s">
        <v>36</v>
      </c>
      <c r="D2099" s="555" t="s">
        <v>36</v>
      </c>
      <c r="E2099" s="555" t="s">
        <v>36</v>
      </c>
      <c r="F2099" s="551" t="s">
        <v>1562</v>
      </c>
      <c r="G2099" s="555" t="s">
        <v>36</v>
      </c>
      <c r="H2099" s="551"/>
      <c r="I2099" s="551"/>
      <c r="J2099" s="552">
        <v>5356.25</v>
      </c>
      <c r="K2099" s="555"/>
      <c r="L2099" s="555"/>
      <c r="M2099" s="551"/>
      <c r="N2099" s="551"/>
      <c r="O2099" s="551"/>
    </row>
    <row r="2100" spans="1:18">
      <c r="B2100" s="556" t="s">
        <v>1639</v>
      </c>
      <c r="C2100" s="556" t="s">
        <v>2034</v>
      </c>
      <c r="D2100" s="556" t="s">
        <v>2079</v>
      </c>
      <c r="E2100" s="556" t="s">
        <v>6</v>
      </c>
      <c r="F2100" s="557" t="s">
        <v>1554</v>
      </c>
      <c r="G2100" s="556" t="s">
        <v>179</v>
      </c>
      <c r="H2100" s="553">
        <v>25</v>
      </c>
      <c r="I2100" s="553">
        <v>214.25</v>
      </c>
      <c r="J2100" s="554">
        <v>5356.25</v>
      </c>
      <c r="K2100" s="556" t="s">
        <v>785</v>
      </c>
      <c r="L2100" s="556" t="s">
        <v>3008</v>
      </c>
      <c r="M2100" s="557" t="s">
        <v>1554</v>
      </c>
      <c r="O2100" s="545" t="str">
        <f>+_xlfn.CONCAT(B2100,"-",E2100)</f>
        <v>B2/22/02-B</v>
      </c>
    </row>
    <row r="2101" spans="1:18" ht="14.5">
      <c r="P2101" s="546"/>
      <c r="Q2101" s="546"/>
      <c r="R2101" s="546"/>
    </row>
    <row r="2102" spans="1:18" ht="43.5">
      <c r="A2102" s="551">
        <v>4</v>
      </c>
      <c r="B2102" s="555" t="s">
        <v>1639</v>
      </c>
      <c r="C2102" s="555" t="s">
        <v>36</v>
      </c>
      <c r="D2102" s="555" t="s">
        <v>36</v>
      </c>
      <c r="E2102" s="555" t="s">
        <v>36</v>
      </c>
      <c r="F2102" s="551" t="s">
        <v>1338</v>
      </c>
      <c r="G2102" s="555" t="s">
        <v>36</v>
      </c>
      <c r="H2102" s="551"/>
      <c r="I2102" s="551"/>
      <c r="J2102" s="552">
        <v>34556.1</v>
      </c>
      <c r="K2102" s="555"/>
      <c r="L2102" s="555"/>
      <c r="M2102" s="551"/>
      <c r="N2102" s="551"/>
      <c r="O2102" s="551"/>
      <c r="P2102" s="546"/>
      <c r="Q2102" s="546"/>
      <c r="R2102" s="546"/>
    </row>
    <row r="2103" spans="1:18" ht="29">
      <c r="A2103" s="551">
        <v>5</v>
      </c>
      <c r="B2103" s="555" t="s">
        <v>1639</v>
      </c>
      <c r="C2103" s="555" t="s">
        <v>36</v>
      </c>
      <c r="D2103" s="555" t="s">
        <v>36</v>
      </c>
      <c r="E2103" s="555" t="s">
        <v>36</v>
      </c>
      <c r="F2103" s="551" t="s">
        <v>1563</v>
      </c>
      <c r="G2103" s="555" t="s">
        <v>36</v>
      </c>
      <c r="H2103" s="551"/>
      <c r="I2103" s="551"/>
      <c r="J2103" s="552">
        <v>30056.1</v>
      </c>
      <c r="K2103" s="555"/>
      <c r="L2103" s="555"/>
      <c r="M2103" s="551"/>
      <c r="N2103" s="551"/>
      <c r="O2103" s="551"/>
    </row>
    <row r="2104" spans="1:18">
      <c r="B2104" s="556" t="s">
        <v>1639</v>
      </c>
      <c r="C2104" s="556" t="s">
        <v>2034</v>
      </c>
      <c r="D2104" s="556" t="s">
        <v>2079</v>
      </c>
      <c r="E2104" s="556" t="s">
        <v>7</v>
      </c>
      <c r="F2104" s="557" t="s">
        <v>1555</v>
      </c>
      <c r="G2104" s="556" t="s">
        <v>179</v>
      </c>
      <c r="H2104" s="553">
        <v>240</v>
      </c>
      <c r="I2104" s="553">
        <v>25.63</v>
      </c>
      <c r="J2104" s="554">
        <v>6151.2</v>
      </c>
      <c r="K2104" s="556" t="s">
        <v>785</v>
      </c>
      <c r="L2104" s="556" t="s">
        <v>3009</v>
      </c>
      <c r="M2104" s="557" t="s">
        <v>1555</v>
      </c>
      <c r="O2104" s="545" t="str">
        <f t="shared" ref="O2104:O2108" si="175">+_xlfn.CONCAT(B2104,"-",E2104)</f>
        <v>B2/22/02-C</v>
      </c>
    </row>
    <row r="2105" spans="1:18">
      <c r="B2105" s="556" t="s">
        <v>1639</v>
      </c>
      <c r="C2105" s="556" t="s">
        <v>2034</v>
      </c>
      <c r="D2105" s="556" t="s">
        <v>2079</v>
      </c>
      <c r="E2105" s="556" t="s">
        <v>8</v>
      </c>
      <c r="F2105" s="557" t="s">
        <v>1560</v>
      </c>
      <c r="G2105" s="556" t="s">
        <v>179</v>
      </c>
      <c r="H2105" s="553">
        <v>30</v>
      </c>
      <c r="I2105" s="553">
        <v>32.25</v>
      </c>
      <c r="J2105" s="553">
        <v>967.5</v>
      </c>
      <c r="K2105" s="556" t="s">
        <v>785</v>
      </c>
      <c r="L2105" s="556" t="s">
        <v>3010</v>
      </c>
      <c r="M2105" s="557" t="s">
        <v>1560</v>
      </c>
      <c r="O2105" s="545" t="str">
        <f t="shared" si="175"/>
        <v>B2/22/02-D</v>
      </c>
    </row>
    <row r="2106" spans="1:18">
      <c r="B2106" s="556" t="s">
        <v>1639</v>
      </c>
      <c r="C2106" s="556" t="s">
        <v>2034</v>
      </c>
      <c r="D2106" s="556" t="s">
        <v>2079</v>
      </c>
      <c r="E2106" s="556" t="s">
        <v>10</v>
      </c>
      <c r="F2106" s="557" t="s">
        <v>1556</v>
      </c>
      <c r="G2106" s="556" t="s">
        <v>179</v>
      </c>
      <c r="H2106" s="553">
        <v>285</v>
      </c>
      <c r="I2106" s="553">
        <v>32</v>
      </c>
      <c r="J2106" s="554">
        <v>9120</v>
      </c>
      <c r="K2106" s="556" t="s">
        <v>785</v>
      </c>
      <c r="L2106" s="556" t="s">
        <v>3011</v>
      </c>
      <c r="M2106" s="557" t="s">
        <v>1556</v>
      </c>
      <c r="O2106" s="545" t="str">
        <f t="shared" si="175"/>
        <v>B2/22/02-E</v>
      </c>
    </row>
    <row r="2107" spans="1:18">
      <c r="B2107" s="556" t="s">
        <v>1639</v>
      </c>
      <c r="C2107" s="556" t="s">
        <v>2034</v>
      </c>
      <c r="D2107" s="556" t="s">
        <v>2079</v>
      </c>
      <c r="E2107" s="556" t="s">
        <v>11</v>
      </c>
      <c r="F2107" s="557" t="s">
        <v>1557</v>
      </c>
      <c r="G2107" s="556" t="s">
        <v>179</v>
      </c>
      <c r="H2107" s="553">
        <v>150</v>
      </c>
      <c r="I2107" s="553">
        <v>53</v>
      </c>
      <c r="J2107" s="554">
        <v>7950</v>
      </c>
      <c r="K2107" s="556" t="s">
        <v>785</v>
      </c>
      <c r="L2107" s="556" t="s">
        <v>3012</v>
      </c>
      <c r="M2107" s="557" t="s">
        <v>1557</v>
      </c>
      <c r="O2107" s="545" t="str">
        <f t="shared" si="175"/>
        <v>B2/22/02-F</v>
      </c>
    </row>
    <row r="2108" spans="1:18">
      <c r="B2108" s="556" t="s">
        <v>1639</v>
      </c>
      <c r="C2108" s="556" t="s">
        <v>2034</v>
      </c>
      <c r="D2108" s="556" t="s">
        <v>2079</v>
      </c>
      <c r="E2108" s="556" t="s">
        <v>27</v>
      </c>
      <c r="F2108" s="557" t="s">
        <v>1558</v>
      </c>
      <c r="G2108" s="556" t="s">
        <v>179</v>
      </c>
      <c r="H2108" s="553">
        <v>105</v>
      </c>
      <c r="I2108" s="553">
        <v>55.88</v>
      </c>
      <c r="J2108" s="554">
        <v>5867.4</v>
      </c>
      <c r="K2108" s="556" t="s">
        <v>785</v>
      </c>
      <c r="L2108" s="556" t="s">
        <v>3013</v>
      </c>
      <c r="M2108" s="557" t="s">
        <v>1558</v>
      </c>
      <c r="O2108" s="545" t="str">
        <f t="shared" si="175"/>
        <v>B2/22/02-G</v>
      </c>
    </row>
    <row r="2109" spans="1:18" ht="14.5">
      <c r="P2109" s="546"/>
      <c r="Q2109" s="546"/>
      <c r="R2109" s="546"/>
    </row>
    <row r="2110" spans="1:18" ht="29">
      <c r="A2110" s="551">
        <v>5</v>
      </c>
      <c r="B2110" s="555" t="s">
        <v>1639</v>
      </c>
      <c r="C2110" s="555" t="s">
        <v>36</v>
      </c>
      <c r="D2110" s="555" t="s">
        <v>36</v>
      </c>
      <c r="E2110" s="555" t="s">
        <v>36</v>
      </c>
      <c r="F2110" s="551" t="s">
        <v>1564</v>
      </c>
      <c r="G2110" s="555" t="s">
        <v>36</v>
      </c>
      <c r="H2110" s="551"/>
      <c r="I2110" s="551"/>
      <c r="J2110" s="552">
        <v>4500</v>
      </c>
      <c r="K2110" s="555"/>
      <c r="L2110" s="555"/>
      <c r="M2110" s="551"/>
      <c r="N2110" s="551"/>
      <c r="O2110" s="551"/>
    </row>
    <row r="2111" spans="1:18">
      <c r="B2111" s="556" t="s">
        <v>1639</v>
      </c>
      <c r="C2111" s="556" t="s">
        <v>2034</v>
      </c>
      <c r="D2111" s="556" t="s">
        <v>2079</v>
      </c>
      <c r="E2111" s="556" t="s">
        <v>28</v>
      </c>
      <c r="F2111" s="557" t="s">
        <v>1554</v>
      </c>
      <c r="G2111" s="556" t="s">
        <v>179</v>
      </c>
      <c r="H2111" s="553">
        <v>50</v>
      </c>
      <c r="I2111" s="553">
        <v>90</v>
      </c>
      <c r="J2111" s="554">
        <v>4500</v>
      </c>
      <c r="K2111" s="556" t="s">
        <v>785</v>
      </c>
      <c r="L2111" s="556" t="s">
        <v>3014</v>
      </c>
      <c r="M2111" s="557" t="s">
        <v>1554</v>
      </c>
      <c r="O2111" s="545" t="str">
        <f>+_xlfn.CONCAT(B2111,"-",E2111)</f>
        <v>B2/22/02-H</v>
      </c>
    </row>
    <row r="2112" spans="1:18" ht="14.5">
      <c r="P2112" s="546"/>
      <c r="Q2112" s="546"/>
      <c r="R2112" s="546"/>
    </row>
    <row r="2113" spans="1:18" ht="43.5">
      <c r="A2113" s="551">
        <v>4</v>
      </c>
      <c r="B2113" s="555" t="s">
        <v>1639</v>
      </c>
      <c r="C2113" s="555" t="s">
        <v>36</v>
      </c>
      <c r="D2113" s="555" t="s">
        <v>36</v>
      </c>
      <c r="E2113" s="555" t="s">
        <v>36</v>
      </c>
      <c r="F2113" s="551" t="s">
        <v>1339</v>
      </c>
      <c r="G2113" s="555" t="s">
        <v>36</v>
      </c>
      <c r="H2113" s="551"/>
      <c r="I2113" s="551"/>
      <c r="J2113" s="552">
        <v>15176.25</v>
      </c>
      <c r="K2113" s="555"/>
      <c r="L2113" s="555"/>
      <c r="M2113" s="551"/>
      <c r="N2113" s="551"/>
      <c r="O2113" s="551"/>
      <c r="P2113" s="546"/>
      <c r="Q2113" s="546"/>
      <c r="R2113" s="546"/>
    </row>
    <row r="2114" spans="1:18" ht="29">
      <c r="A2114" s="551">
        <v>5</v>
      </c>
      <c r="B2114" s="555" t="s">
        <v>1639</v>
      </c>
      <c r="C2114" s="555" t="s">
        <v>36</v>
      </c>
      <c r="D2114" s="555" t="s">
        <v>36</v>
      </c>
      <c r="E2114" s="555" t="s">
        <v>36</v>
      </c>
      <c r="F2114" s="551" t="s">
        <v>1563</v>
      </c>
      <c r="G2114" s="555" t="s">
        <v>36</v>
      </c>
      <c r="H2114" s="551"/>
      <c r="I2114" s="551"/>
      <c r="J2114" s="552">
        <v>15176.25</v>
      </c>
      <c r="K2114" s="555"/>
      <c r="L2114" s="555"/>
      <c r="M2114" s="551"/>
      <c r="N2114" s="551"/>
      <c r="O2114" s="551"/>
    </row>
    <row r="2115" spans="1:18">
      <c r="B2115" s="556" t="s">
        <v>1639</v>
      </c>
      <c r="C2115" s="556" t="s">
        <v>2034</v>
      </c>
      <c r="D2115" s="556" t="s">
        <v>2079</v>
      </c>
      <c r="E2115" s="556" t="s">
        <v>33</v>
      </c>
      <c r="F2115" s="557" t="s">
        <v>1565</v>
      </c>
      <c r="G2115" s="556" t="s">
        <v>179</v>
      </c>
      <c r="H2115" s="553">
        <v>855</v>
      </c>
      <c r="I2115" s="553">
        <v>17.75</v>
      </c>
      <c r="J2115" s="554">
        <v>15176.25</v>
      </c>
      <c r="K2115" s="556" t="s">
        <v>785</v>
      </c>
      <c r="L2115" s="556" t="s">
        <v>3015</v>
      </c>
      <c r="M2115" s="557" t="s">
        <v>1565</v>
      </c>
      <c r="O2115" s="545" t="str">
        <f>+_xlfn.CONCAT(B2115,"-",E2115)</f>
        <v>B2/22/02-J</v>
      </c>
    </row>
    <row r="2117" spans="1:18" ht="14.5">
      <c r="P2117" s="546"/>
      <c r="Q2117" s="546"/>
      <c r="R2117" s="546"/>
    </row>
    <row r="2118" spans="1:18" ht="29">
      <c r="A2118" s="551">
        <v>4</v>
      </c>
      <c r="B2118" s="555" t="s">
        <v>1640</v>
      </c>
      <c r="C2118" s="555" t="s">
        <v>36</v>
      </c>
      <c r="D2118" s="555" t="s">
        <v>36</v>
      </c>
      <c r="E2118" s="555" t="s">
        <v>36</v>
      </c>
      <c r="F2118" s="551" t="s">
        <v>2085</v>
      </c>
      <c r="G2118" s="555" t="s">
        <v>36</v>
      </c>
      <c r="H2118" s="551"/>
      <c r="I2118" s="551"/>
      <c r="J2118" s="552">
        <v>137563.95000000001</v>
      </c>
      <c r="K2118" s="555"/>
      <c r="L2118" s="555"/>
      <c r="M2118" s="551"/>
      <c r="N2118" s="551"/>
      <c r="O2118" s="551"/>
      <c r="P2118" s="546"/>
      <c r="Q2118" s="546"/>
      <c r="R2118" s="546"/>
    </row>
    <row r="2119" spans="1:18" ht="29">
      <c r="A2119" s="551">
        <v>5</v>
      </c>
      <c r="B2119" s="555" t="s">
        <v>1640</v>
      </c>
      <c r="C2119" s="555" t="s">
        <v>36</v>
      </c>
      <c r="D2119" s="555" t="s">
        <v>36</v>
      </c>
      <c r="E2119" s="555" t="s">
        <v>36</v>
      </c>
      <c r="F2119" s="551" t="s">
        <v>1563</v>
      </c>
      <c r="G2119" s="555" t="s">
        <v>36</v>
      </c>
      <c r="H2119" s="551"/>
      <c r="I2119" s="551"/>
      <c r="J2119" s="552">
        <v>71228.649999999994</v>
      </c>
      <c r="K2119" s="555"/>
      <c r="L2119" s="555"/>
      <c r="M2119" s="551"/>
      <c r="N2119" s="551"/>
      <c r="O2119" s="551"/>
    </row>
    <row r="2120" spans="1:18">
      <c r="B2120" s="556" t="s">
        <v>1640</v>
      </c>
      <c r="C2120" s="556" t="s">
        <v>2034</v>
      </c>
      <c r="D2120" s="556" t="s">
        <v>2079</v>
      </c>
      <c r="E2120" s="556" t="s">
        <v>5</v>
      </c>
      <c r="F2120" s="557" t="s">
        <v>1555</v>
      </c>
      <c r="G2120" s="556" t="s">
        <v>179</v>
      </c>
      <c r="H2120" s="553">
        <v>15</v>
      </c>
      <c r="I2120" s="553">
        <v>25.63</v>
      </c>
      <c r="J2120" s="553">
        <v>384.45</v>
      </c>
      <c r="K2120" s="556" t="s">
        <v>785</v>
      </c>
      <c r="L2120" s="556" t="s">
        <v>3016</v>
      </c>
      <c r="M2120" s="557" t="s">
        <v>1555</v>
      </c>
      <c r="O2120" s="545" t="str">
        <f t="shared" ref="O2120:O2123" si="176">+_xlfn.CONCAT(B2120,"-",E2120)</f>
        <v>B2/22/03-A</v>
      </c>
    </row>
    <row r="2121" spans="1:18">
      <c r="B2121" s="556" t="s">
        <v>1640</v>
      </c>
      <c r="C2121" s="556" t="s">
        <v>2034</v>
      </c>
      <c r="D2121" s="556" t="s">
        <v>2079</v>
      </c>
      <c r="E2121" s="556" t="s">
        <v>6</v>
      </c>
      <c r="F2121" s="557" t="s">
        <v>1556</v>
      </c>
      <c r="G2121" s="556" t="s">
        <v>179</v>
      </c>
      <c r="H2121" s="558">
        <v>1270</v>
      </c>
      <c r="I2121" s="553">
        <v>32</v>
      </c>
      <c r="J2121" s="554">
        <v>40640</v>
      </c>
      <c r="K2121" s="556" t="s">
        <v>785</v>
      </c>
      <c r="L2121" s="556" t="s">
        <v>3017</v>
      </c>
      <c r="M2121" s="557" t="s">
        <v>1556</v>
      </c>
      <c r="O2121" s="545" t="str">
        <f t="shared" si="176"/>
        <v>B2/22/03-B</v>
      </c>
    </row>
    <row r="2122" spans="1:18">
      <c r="B2122" s="556" t="s">
        <v>1640</v>
      </c>
      <c r="C2122" s="556" t="s">
        <v>2034</v>
      </c>
      <c r="D2122" s="556" t="s">
        <v>2079</v>
      </c>
      <c r="E2122" s="556" t="s">
        <v>7</v>
      </c>
      <c r="F2122" s="557" t="s">
        <v>1557</v>
      </c>
      <c r="G2122" s="556" t="s">
        <v>179</v>
      </c>
      <c r="H2122" s="553">
        <v>475</v>
      </c>
      <c r="I2122" s="553">
        <v>53</v>
      </c>
      <c r="J2122" s="554">
        <v>25175</v>
      </c>
      <c r="K2122" s="556" t="s">
        <v>785</v>
      </c>
      <c r="L2122" s="556" t="s">
        <v>3018</v>
      </c>
      <c r="M2122" s="557" t="s">
        <v>1557</v>
      </c>
      <c r="O2122" s="545" t="str">
        <f t="shared" si="176"/>
        <v>B2/22/03-C</v>
      </c>
    </row>
    <row r="2123" spans="1:18">
      <c r="B2123" s="556" t="s">
        <v>1640</v>
      </c>
      <c r="C2123" s="556" t="s">
        <v>2034</v>
      </c>
      <c r="D2123" s="556" t="s">
        <v>2079</v>
      </c>
      <c r="E2123" s="556" t="s">
        <v>8</v>
      </c>
      <c r="F2123" s="557" t="s">
        <v>1558</v>
      </c>
      <c r="G2123" s="556" t="s">
        <v>179</v>
      </c>
      <c r="H2123" s="553">
        <v>90</v>
      </c>
      <c r="I2123" s="553">
        <v>55.88</v>
      </c>
      <c r="J2123" s="554">
        <v>5029.2</v>
      </c>
      <c r="K2123" s="556" t="s">
        <v>785</v>
      </c>
      <c r="L2123" s="556" t="s">
        <v>3019</v>
      </c>
      <c r="M2123" s="557" t="s">
        <v>1558</v>
      </c>
      <c r="O2123" s="545" t="str">
        <f t="shared" si="176"/>
        <v>B2/22/03-D</v>
      </c>
    </row>
    <row r="2124" spans="1:18" ht="14.5">
      <c r="P2124" s="546"/>
      <c r="Q2124" s="546"/>
      <c r="R2124" s="546"/>
    </row>
    <row r="2125" spans="1:18" ht="29">
      <c r="A2125" s="551">
        <v>5</v>
      </c>
      <c r="B2125" s="555" t="s">
        <v>1640</v>
      </c>
      <c r="C2125" s="555" t="s">
        <v>36</v>
      </c>
      <c r="D2125" s="555" t="s">
        <v>36</v>
      </c>
      <c r="E2125" s="555" t="s">
        <v>36</v>
      </c>
      <c r="F2125" s="551" t="s">
        <v>1564</v>
      </c>
      <c r="G2125" s="555" t="s">
        <v>36</v>
      </c>
      <c r="H2125" s="551"/>
      <c r="I2125" s="551"/>
      <c r="J2125" s="552">
        <v>66335.3</v>
      </c>
      <c r="K2125" s="555"/>
      <c r="L2125" s="555"/>
      <c r="M2125" s="551"/>
      <c r="N2125" s="551"/>
      <c r="O2125" s="551"/>
    </row>
    <row r="2126" spans="1:18">
      <c r="B2126" s="556" t="s">
        <v>1640</v>
      </c>
      <c r="C2126" s="556" t="s">
        <v>2034</v>
      </c>
      <c r="D2126" s="556" t="s">
        <v>2079</v>
      </c>
      <c r="E2126" s="556" t="s">
        <v>10</v>
      </c>
      <c r="F2126" s="557" t="s">
        <v>1566</v>
      </c>
      <c r="G2126" s="556" t="s">
        <v>179</v>
      </c>
      <c r="H2126" s="553">
        <v>240</v>
      </c>
      <c r="I2126" s="553">
        <v>94.13</v>
      </c>
      <c r="J2126" s="554">
        <v>22591.200000000001</v>
      </c>
      <c r="K2126" s="556" t="s">
        <v>785</v>
      </c>
      <c r="L2126" s="556" t="s">
        <v>3020</v>
      </c>
      <c r="M2126" s="557" t="s">
        <v>1566</v>
      </c>
      <c r="O2126" s="545" t="str">
        <f t="shared" ref="O2126:O2129" si="177">+_xlfn.CONCAT(B2126,"-",E2126)</f>
        <v>B2/22/03-E</v>
      </c>
    </row>
    <row r="2127" spans="1:18">
      <c r="B2127" s="556" t="s">
        <v>1640</v>
      </c>
      <c r="C2127" s="556" t="s">
        <v>2034</v>
      </c>
      <c r="D2127" s="556" t="s">
        <v>2079</v>
      </c>
      <c r="E2127" s="556" t="s">
        <v>11</v>
      </c>
      <c r="F2127" s="557" t="s">
        <v>1554</v>
      </c>
      <c r="G2127" s="556" t="s">
        <v>179</v>
      </c>
      <c r="H2127" s="553">
        <v>180</v>
      </c>
      <c r="I2127" s="553">
        <v>124.5</v>
      </c>
      <c r="J2127" s="554">
        <v>22410</v>
      </c>
      <c r="K2127" s="556" t="s">
        <v>785</v>
      </c>
      <c r="L2127" s="556" t="s">
        <v>3021</v>
      </c>
      <c r="M2127" s="557" t="s">
        <v>1554</v>
      </c>
      <c r="O2127" s="545" t="str">
        <f t="shared" si="177"/>
        <v>B2/22/03-F</v>
      </c>
    </row>
    <row r="2128" spans="1:18">
      <c r="B2128" s="556" t="s">
        <v>1640</v>
      </c>
      <c r="C2128" s="556" t="s">
        <v>2034</v>
      </c>
      <c r="D2128" s="556" t="s">
        <v>2079</v>
      </c>
      <c r="E2128" s="556" t="s">
        <v>27</v>
      </c>
      <c r="F2128" s="557" t="s">
        <v>1567</v>
      </c>
      <c r="G2128" s="556" t="s">
        <v>179</v>
      </c>
      <c r="H2128" s="553">
        <v>60</v>
      </c>
      <c r="I2128" s="553">
        <v>303.63</v>
      </c>
      <c r="J2128" s="554">
        <v>18217.8</v>
      </c>
      <c r="K2128" s="556" t="s">
        <v>785</v>
      </c>
      <c r="L2128" s="556" t="s">
        <v>3022</v>
      </c>
      <c r="M2128" s="557" t="s">
        <v>1567</v>
      </c>
      <c r="O2128" s="545" t="str">
        <f t="shared" si="177"/>
        <v>B2/22/03-G</v>
      </c>
    </row>
    <row r="2129" spans="1:18">
      <c r="B2129" s="556" t="s">
        <v>1640</v>
      </c>
      <c r="C2129" s="556" t="s">
        <v>2034</v>
      </c>
      <c r="D2129" s="556" t="s">
        <v>2079</v>
      </c>
      <c r="E2129" s="556" t="s">
        <v>28</v>
      </c>
      <c r="F2129" s="557" t="s">
        <v>1568</v>
      </c>
      <c r="G2129" s="556" t="s">
        <v>179</v>
      </c>
      <c r="H2129" s="553">
        <v>10</v>
      </c>
      <c r="I2129" s="553">
        <v>311.63</v>
      </c>
      <c r="J2129" s="554">
        <v>3116.3</v>
      </c>
      <c r="K2129" s="556" t="s">
        <v>785</v>
      </c>
      <c r="L2129" s="556" t="s">
        <v>3023</v>
      </c>
      <c r="M2129" s="557" t="s">
        <v>1568</v>
      </c>
      <c r="O2129" s="545" t="str">
        <f t="shared" si="177"/>
        <v>B2/22/03-H</v>
      </c>
    </row>
    <row r="2130" spans="1:18" ht="14.5">
      <c r="P2130" s="546"/>
      <c r="Q2130" s="546"/>
      <c r="R2130" s="546"/>
    </row>
    <row r="2131" spans="1:18" ht="29">
      <c r="A2131" s="551">
        <v>4</v>
      </c>
      <c r="B2131" s="555" t="s">
        <v>1640</v>
      </c>
      <c r="C2131" s="555" t="s">
        <v>36</v>
      </c>
      <c r="D2131" s="555" t="s">
        <v>36</v>
      </c>
      <c r="E2131" s="555" t="s">
        <v>36</v>
      </c>
      <c r="F2131" s="551" t="s">
        <v>1341</v>
      </c>
      <c r="G2131" s="555" t="s">
        <v>36</v>
      </c>
      <c r="H2131" s="551"/>
      <c r="I2131" s="551"/>
      <c r="J2131" s="552">
        <v>34910</v>
      </c>
      <c r="K2131" s="555"/>
      <c r="L2131" s="555"/>
      <c r="M2131" s="551"/>
      <c r="N2131" s="551"/>
      <c r="O2131" s="551"/>
      <c r="P2131" s="546"/>
      <c r="Q2131" s="546"/>
      <c r="R2131" s="546"/>
    </row>
    <row r="2132" spans="1:18" ht="29">
      <c r="A2132" s="551">
        <v>5</v>
      </c>
      <c r="B2132" s="555" t="s">
        <v>1640</v>
      </c>
      <c r="C2132" s="555" t="s">
        <v>36</v>
      </c>
      <c r="D2132" s="555" t="s">
        <v>36</v>
      </c>
      <c r="E2132" s="555" t="s">
        <v>36</v>
      </c>
      <c r="F2132" s="551" t="s">
        <v>1563</v>
      </c>
      <c r="G2132" s="555" t="s">
        <v>36</v>
      </c>
      <c r="H2132" s="551"/>
      <c r="I2132" s="551"/>
      <c r="J2132" s="552">
        <v>34910</v>
      </c>
      <c r="K2132" s="555"/>
      <c r="L2132" s="555"/>
      <c r="M2132" s="551"/>
      <c r="N2132" s="551"/>
      <c r="O2132" s="551"/>
    </row>
    <row r="2133" spans="1:18">
      <c r="B2133" s="556" t="s">
        <v>1640</v>
      </c>
      <c r="C2133" s="556" t="s">
        <v>2034</v>
      </c>
      <c r="D2133" s="556" t="s">
        <v>2079</v>
      </c>
      <c r="E2133" s="556" t="s">
        <v>33</v>
      </c>
      <c r="F2133" s="557" t="s">
        <v>1565</v>
      </c>
      <c r="G2133" s="556" t="s">
        <v>179</v>
      </c>
      <c r="H2133" s="558">
        <v>1200</v>
      </c>
      <c r="I2133" s="553">
        <v>17.75</v>
      </c>
      <c r="J2133" s="554">
        <v>21300</v>
      </c>
      <c r="K2133" s="556" t="s">
        <v>785</v>
      </c>
      <c r="L2133" s="556" t="s">
        <v>3024</v>
      </c>
      <c r="M2133" s="557" t="s">
        <v>1565</v>
      </c>
      <c r="O2133" s="545" t="str">
        <f t="shared" ref="O2133:O2135" si="178">+_xlfn.CONCAT(B2133,"-",E2133)</f>
        <v>B2/22/03-J</v>
      </c>
    </row>
    <row r="2134" spans="1:18">
      <c r="B2134" s="556" t="s">
        <v>1640</v>
      </c>
      <c r="C2134" s="556" t="s">
        <v>2034</v>
      </c>
      <c r="D2134" s="556" t="s">
        <v>2079</v>
      </c>
      <c r="E2134" s="556" t="s">
        <v>34</v>
      </c>
      <c r="F2134" s="557" t="s">
        <v>1560</v>
      </c>
      <c r="G2134" s="556" t="s">
        <v>179</v>
      </c>
      <c r="H2134" s="553">
        <v>40</v>
      </c>
      <c r="I2134" s="553">
        <v>32.25</v>
      </c>
      <c r="J2134" s="554">
        <v>1290</v>
      </c>
      <c r="K2134" s="556" t="s">
        <v>785</v>
      </c>
      <c r="L2134" s="556" t="s">
        <v>3025</v>
      </c>
      <c r="M2134" s="557" t="s">
        <v>1560</v>
      </c>
      <c r="O2134" s="545" t="str">
        <f t="shared" si="178"/>
        <v>B2/22/03-K</v>
      </c>
    </row>
    <row r="2135" spans="1:18">
      <c r="B2135" s="556" t="s">
        <v>1640</v>
      </c>
      <c r="C2135" s="556" t="s">
        <v>2034</v>
      </c>
      <c r="D2135" s="556" t="s">
        <v>2079</v>
      </c>
      <c r="E2135" s="556" t="s">
        <v>39</v>
      </c>
      <c r="F2135" s="557" t="s">
        <v>1556</v>
      </c>
      <c r="G2135" s="556" t="s">
        <v>179</v>
      </c>
      <c r="H2135" s="553">
        <v>385</v>
      </c>
      <c r="I2135" s="553">
        <v>32</v>
      </c>
      <c r="J2135" s="554">
        <v>12320</v>
      </c>
      <c r="K2135" s="556" t="s">
        <v>785</v>
      </c>
      <c r="L2135" s="556" t="s">
        <v>3026</v>
      </c>
      <c r="M2135" s="557" t="s">
        <v>1556</v>
      </c>
      <c r="O2135" s="545" t="str">
        <f t="shared" si="178"/>
        <v>B2/22/03-L</v>
      </c>
    </row>
    <row r="2137" spans="1:18" ht="14.5">
      <c r="P2137" s="546"/>
      <c r="Q2137" s="546"/>
      <c r="R2137" s="546"/>
    </row>
    <row r="2138" spans="1:18" ht="14.5">
      <c r="A2138" s="551">
        <v>4</v>
      </c>
      <c r="B2138" s="555" t="s">
        <v>1641</v>
      </c>
      <c r="C2138" s="555" t="s">
        <v>36</v>
      </c>
      <c r="D2138" s="555" t="s">
        <v>36</v>
      </c>
      <c r="E2138" s="555" t="s">
        <v>36</v>
      </c>
      <c r="F2138" s="551" t="s">
        <v>1342</v>
      </c>
      <c r="G2138" s="555" t="s">
        <v>36</v>
      </c>
      <c r="H2138" s="551"/>
      <c r="I2138" s="551"/>
      <c r="J2138" s="552">
        <v>33136.25</v>
      </c>
      <c r="K2138" s="555"/>
      <c r="L2138" s="555"/>
      <c r="M2138" s="551"/>
      <c r="N2138" s="551"/>
      <c r="O2138" s="551"/>
      <c r="P2138" s="546"/>
      <c r="Q2138" s="546"/>
      <c r="R2138" s="546"/>
    </row>
    <row r="2139" spans="1:18" ht="29">
      <c r="A2139" s="551">
        <v>5</v>
      </c>
      <c r="B2139" s="555" t="s">
        <v>1641</v>
      </c>
      <c r="C2139" s="555" t="s">
        <v>36</v>
      </c>
      <c r="D2139" s="555" t="s">
        <v>36</v>
      </c>
      <c r="E2139" s="555" t="s">
        <v>36</v>
      </c>
      <c r="F2139" s="551" t="s">
        <v>1559</v>
      </c>
      <c r="G2139" s="555" t="s">
        <v>36</v>
      </c>
      <c r="H2139" s="551"/>
      <c r="I2139" s="551"/>
      <c r="J2139" s="552">
        <v>33136.25</v>
      </c>
      <c r="K2139" s="555"/>
      <c r="L2139" s="555"/>
      <c r="M2139" s="551"/>
      <c r="N2139" s="551"/>
      <c r="O2139" s="551"/>
    </row>
    <row r="2140" spans="1:18">
      <c r="B2140" s="556" t="s">
        <v>1641</v>
      </c>
      <c r="C2140" s="556" t="s">
        <v>2034</v>
      </c>
      <c r="D2140" s="556" t="s">
        <v>2079</v>
      </c>
      <c r="E2140" s="556" t="s">
        <v>5</v>
      </c>
      <c r="F2140" s="557" t="s">
        <v>1560</v>
      </c>
      <c r="G2140" s="556" t="s">
        <v>179</v>
      </c>
      <c r="H2140" s="553">
        <v>15</v>
      </c>
      <c r="I2140" s="553">
        <v>40.75</v>
      </c>
      <c r="J2140" s="553">
        <v>611.25</v>
      </c>
      <c r="K2140" s="556" t="s">
        <v>785</v>
      </c>
      <c r="L2140" s="556" t="s">
        <v>3027</v>
      </c>
      <c r="M2140" s="557" t="s">
        <v>1560</v>
      </c>
      <c r="O2140" s="545" t="str">
        <f t="shared" ref="O2140:O2141" si="179">+_xlfn.CONCAT(B2140,"-",E2140)</f>
        <v>B2/22/04-A</v>
      </c>
    </row>
    <row r="2141" spans="1:18">
      <c r="B2141" s="556" t="s">
        <v>1641</v>
      </c>
      <c r="C2141" s="556" t="s">
        <v>2034</v>
      </c>
      <c r="D2141" s="556" t="s">
        <v>2079</v>
      </c>
      <c r="E2141" s="556" t="s">
        <v>6</v>
      </c>
      <c r="F2141" s="557" t="s">
        <v>1343</v>
      </c>
      <c r="G2141" s="556" t="s">
        <v>0</v>
      </c>
      <c r="H2141" s="553">
        <v>1</v>
      </c>
      <c r="I2141" s="554">
        <v>32525</v>
      </c>
      <c r="J2141" s="554">
        <v>32525</v>
      </c>
      <c r="K2141" s="556" t="s">
        <v>785</v>
      </c>
      <c r="L2141" s="556" t="s">
        <v>3028</v>
      </c>
      <c r="M2141" s="557" t="s">
        <v>1343</v>
      </c>
      <c r="O2141" s="545" t="str">
        <f t="shared" si="179"/>
        <v>B2/22/04-B</v>
      </c>
    </row>
    <row r="2142" spans="1:18" ht="14.5">
      <c r="P2142" s="546"/>
      <c r="Q2142" s="546"/>
      <c r="R2142" s="546"/>
    </row>
    <row r="2143" spans="1:18" ht="14.5">
      <c r="A2143" s="551">
        <v>3</v>
      </c>
      <c r="B2143" s="555" t="s">
        <v>1641</v>
      </c>
      <c r="C2143" s="555" t="s">
        <v>36</v>
      </c>
      <c r="D2143" s="555" t="s">
        <v>36</v>
      </c>
      <c r="E2143" s="555" t="s">
        <v>36</v>
      </c>
      <c r="F2143" s="551" t="s">
        <v>1344</v>
      </c>
      <c r="G2143" s="555" t="s">
        <v>36</v>
      </c>
      <c r="H2143" s="551"/>
      <c r="I2143" s="551"/>
      <c r="J2143" s="552">
        <v>255046.05</v>
      </c>
      <c r="K2143" s="555"/>
      <c r="L2143" s="555"/>
      <c r="M2143" s="551"/>
      <c r="N2143" s="551"/>
      <c r="O2143" s="551"/>
      <c r="P2143" s="546"/>
      <c r="Q2143" s="546"/>
      <c r="R2143" s="546"/>
    </row>
    <row r="2144" spans="1:18" ht="14.5">
      <c r="A2144" s="551">
        <v>4</v>
      </c>
      <c r="B2144" s="555" t="s">
        <v>1641</v>
      </c>
      <c r="C2144" s="555" t="s">
        <v>36</v>
      </c>
      <c r="D2144" s="555" t="s">
        <v>36</v>
      </c>
      <c r="E2144" s="555" t="s">
        <v>36</v>
      </c>
      <c r="F2144" s="551" t="s">
        <v>1345</v>
      </c>
      <c r="G2144" s="555" t="s">
        <v>36</v>
      </c>
      <c r="H2144" s="551"/>
      <c r="I2144" s="551"/>
      <c r="J2144" s="552">
        <v>19173.900000000001</v>
      </c>
      <c r="K2144" s="555"/>
      <c r="L2144" s="555"/>
      <c r="M2144" s="551"/>
      <c r="N2144" s="551"/>
      <c r="O2144" s="551"/>
    </row>
    <row r="2145" spans="1:18">
      <c r="B2145" s="556" t="s">
        <v>1641</v>
      </c>
      <c r="C2145" s="556" t="s">
        <v>2034</v>
      </c>
      <c r="D2145" s="556" t="s">
        <v>2098</v>
      </c>
      <c r="E2145" s="556" t="s">
        <v>7</v>
      </c>
      <c r="F2145" s="557" t="s">
        <v>1569</v>
      </c>
      <c r="G2145" s="556" t="s">
        <v>179</v>
      </c>
      <c r="H2145" s="553">
        <v>15</v>
      </c>
      <c r="I2145" s="553">
        <v>32.5</v>
      </c>
      <c r="J2145" s="553">
        <v>487.5</v>
      </c>
      <c r="K2145" s="556" t="s">
        <v>785</v>
      </c>
      <c r="L2145" s="556" t="s">
        <v>3029</v>
      </c>
      <c r="M2145" s="557" t="s">
        <v>1569</v>
      </c>
      <c r="O2145" s="545" t="str">
        <f t="shared" ref="O2145:O2147" si="180">+_xlfn.CONCAT(B2145,"-",E2145)</f>
        <v>B2/22/04-C</v>
      </c>
    </row>
    <row r="2146" spans="1:18">
      <c r="B2146" s="556" t="s">
        <v>1641</v>
      </c>
      <c r="C2146" s="556" t="s">
        <v>2034</v>
      </c>
      <c r="D2146" s="556" t="s">
        <v>2098</v>
      </c>
      <c r="E2146" s="556" t="s">
        <v>8</v>
      </c>
      <c r="F2146" s="557" t="s">
        <v>1570</v>
      </c>
      <c r="G2146" s="556" t="s">
        <v>179</v>
      </c>
      <c r="H2146" s="553">
        <v>75</v>
      </c>
      <c r="I2146" s="553">
        <v>124.5</v>
      </c>
      <c r="J2146" s="554">
        <v>9337.5</v>
      </c>
      <c r="K2146" s="556" t="s">
        <v>785</v>
      </c>
      <c r="L2146" s="556" t="s">
        <v>3030</v>
      </c>
      <c r="M2146" s="557" t="s">
        <v>1570</v>
      </c>
      <c r="O2146" s="545" t="str">
        <f t="shared" si="180"/>
        <v>B2/22/04-D</v>
      </c>
    </row>
    <row r="2147" spans="1:18">
      <c r="B2147" s="556" t="s">
        <v>1641</v>
      </c>
      <c r="C2147" s="556" t="s">
        <v>2034</v>
      </c>
      <c r="D2147" s="556" t="s">
        <v>2098</v>
      </c>
      <c r="E2147" s="556" t="s">
        <v>10</v>
      </c>
      <c r="F2147" s="557" t="s">
        <v>1571</v>
      </c>
      <c r="G2147" s="556" t="s">
        <v>179</v>
      </c>
      <c r="H2147" s="553">
        <v>30</v>
      </c>
      <c r="I2147" s="553">
        <v>311.63</v>
      </c>
      <c r="J2147" s="554">
        <v>9348.9</v>
      </c>
      <c r="K2147" s="556" t="s">
        <v>785</v>
      </c>
      <c r="L2147" s="556" t="s">
        <v>3031</v>
      </c>
      <c r="M2147" s="557" t="s">
        <v>1571</v>
      </c>
      <c r="O2147" s="545" t="str">
        <f t="shared" si="180"/>
        <v>B2/22/04-E</v>
      </c>
    </row>
    <row r="2148" spans="1:18" ht="14.5">
      <c r="P2148" s="546"/>
      <c r="Q2148" s="546"/>
      <c r="R2148" s="546"/>
    </row>
    <row r="2149" spans="1:18" ht="29">
      <c r="A2149" s="551">
        <v>4</v>
      </c>
      <c r="B2149" s="555" t="s">
        <v>1641</v>
      </c>
      <c r="C2149" s="555" t="s">
        <v>36</v>
      </c>
      <c r="D2149" s="555" t="s">
        <v>36</v>
      </c>
      <c r="E2149" s="555" t="s">
        <v>36</v>
      </c>
      <c r="F2149" s="551" t="s">
        <v>1346</v>
      </c>
      <c r="G2149" s="555" t="s">
        <v>36</v>
      </c>
      <c r="H2149" s="551"/>
      <c r="I2149" s="551"/>
      <c r="J2149" s="552">
        <v>135182</v>
      </c>
      <c r="K2149" s="555"/>
      <c r="L2149" s="555"/>
      <c r="M2149" s="551"/>
      <c r="N2149" s="551"/>
      <c r="O2149" s="551"/>
    </row>
    <row r="2150" spans="1:18">
      <c r="B2150" s="556" t="s">
        <v>1641</v>
      </c>
      <c r="C2150" s="556" t="s">
        <v>2034</v>
      </c>
      <c r="D2150" s="556" t="s">
        <v>2098</v>
      </c>
      <c r="E2150" s="556" t="s">
        <v>11</v>
      </c>
      <c r="F2150" s="557" t="s">
        <v>1572</v>
      </c>
      <c r="G2150" s="556" t="s">
        <v>179</v>
      </c>
      <c r="H2150" s="553">
        <v>15</v>
      </c>
      <c r="I2150" s="553">
        <v>21.25</v>
      </c>
      <c r="J2150" s="553">
        <v>318.75</v>
      </c>
      <c r="K2150" s="556" t="s">
        <v>785</v>
      </c>
      <c r="L2150" s="556" t="s">
        <v>3032</v>
      </c>
      <c r="M2150" s="557" t="s">
        <v>1572</v>
      </c>
      <c r="O2150" s="545" t="str">
        <f t="shared" ref="O2150:O2157" si="181">+_xlfn.CONCAT(B2150,"-",E2150)</f>
        <v>B2/22/04-F</v>
      </c>
    </row>
    <row r="2151" spans="1:18">
      <c r="B2151" s="556" t="s">
        <v>1641</v>
      </c>
      <c r="C2151" s="556" t="s">
        <v>2034</v>
      </c>
      <c r="D2151" s="556" t="s">
        <v>2098</v>
      </c>
      <c r="E2151" s="556" t="s">
        <v>27</v>
      </c>
      <c r="F2151" s="557" t="s">
        <v>1569</v>
      </c>
      <c r="G2151" s="556" t="s">
        <v>179</v>
      </c>
      <c r="H2151" s="558">
        <v>1270</v>
      </c>
      <c r="I2151" s="553">
        <v>32.5</v>
      </c>
      <c r="J2151" s="554">
        <v>41275</v>
      </c>
      <c r="K2151" s="556" t="s">
        <v>785</v>
      </c>
      <c r="L2151" s="556" t="s">
        <v>3033</v>
      </c>
      <c r="M2151" s="557" t="s">
        <v>1569</v>
      </c>
      <c r="O2151" s="545" t="str">
        <f t="shared" si="181"/>
        <v>B2/22/04-G</v>
      </c>
    </row>
    <row r="2152" spans="1:18">
      <c r="B2152" s="556" t="s">
        <v>1641</v>
      </c>
      <c r="C2152" s="556" t="s">
        <v>2034</v>
      </c>
      <c r="D2152" s="556" t="s">
        <v>2098</v>
      </c>
      <c r="E2152" s="556" t="s">
        <v>28</v>
      </c>
      <c r="F2152" s="557" t="s">
        <v>1573</v>
      </c>
      <c r="G2152" s="556" t="s">
        <v>179</v>
      </c>
      <c r="H2152" s="553">
        <v>475</v>
      </c>
      <c r="I2152" s="553">
        <v>41.75</v>
      </c>
      <c r="J2152" s="554">
        <v>19831.25</v>
      </c>
      <c r="K2152" s="556" t="s">
        <v>785</v>
      </c>
      <c r="L2152" s="556" t="s">
        <v>3034</v>
      </c>
      <c r="M2152" s="557" t="s">
        <v>1573</v>
      </c>
      <c r="O2152" s="545" t="str">
        <f t="shared" si="181"/>
        <v>B2/22/04-H</v>
      </c>
    </row>
    <row r="2153" spans="1:18">
      <c r="B2153" s="556" t="s">
        <v>1641</v>
      </c>
      <c r="C2153" s="556" t="s">
        <v>2034</v>
      </c>
      <c r="D2153" s="556" t="s">
        <v>2098</v>
      </c>
      <c r="E2153" s="556" t="s">
        <v>33</v>
      </c>
      <c r="F2153" s="557" t="s">
        <v>1574</v>
      </c>
      <c r="G2153" s="556" t="s">
        <v>179</v>
      </c>
      <c r="H2153" s="553">
        <v>90</v>
      </c>
      <c r="I2153" s="553">
        <v>77.13</v>
      </c>
      <c r="J2153" s="554">
        <v>6941.7</v>
      </c>
      <c r="K2153" s="556" t="s">
        <v>785</v>
      </c>
      <c r="L2153" s="556" t="s">
        <v>3035</v>
      </c>
      <c r="M2153" s="557" t="s">
        <v>1574</v>
      </c>
      <c r="O2153" s="545" t="str">
        <f t="shared" si="181"/>
        <v>B2/22/04-J</v>
      </c>
    </row>
    <row r="2154" spans="1:18">
      <c r="B2154" s="556" t="s">
        <v>1641</v>
      </c>
      <c r="C2154" s="556" t="s">
        <v>2034</v>
      </c>
      <c r="D2154" s="556" t="s">
        <v>2098</v>
      </c>
      <c r="E2154" s="556" t="s">
        <v>34</v>
      </c>
      <c r="F2154" s="557" t="s">
        <v>1575</v>
      </c>
      <c r="G2154" s="556" t="s">
        <v>179</v>
      </c>
      <c r="H2154" s="553">
        <v>240</v>
      </c>
      <c r="I2154" s="553">
        <v>94.13</v>
      </c>
      <c r="J2154" s="554">
        <v>22591.200000000001</v>
      </c>
      <c r="K2154" s="556" t="s">
        <v>785</v>
      </c>
      <c r="L2154" s="556" t="s">
        <v>3036</v>
      </c>
      <c r="M2154" s="557" t="s">
        <v>1575</v>
      </c>
      <c r="O2154" s="545" t="str">
        <f t="shared" si="181"/>
        <v>B2/22/04-K</v>
      </c>
    </row>
    <row r="2155" spans="1:18">
      <c r="B2155" s="556" t="s">
        <v>1641</v>
      </c>
      <c r="C2155" s="556" t="s">
        <v>2034</v>
      </c>
      <c r="D2155" s="556" t="s">
        <v>2098</v>
      </c>
      <c r="E2155" s="556" t="s">
        <v>39</v>
      </c>
      <c r="F2155" s="557" t="s">
        <v>1570</v>
      </c>
      <c r="G2155" s="556" t="s">
        <v>179</v>
      </c>
      <c r="H2155" s="553">
        <v>180</v>
      </c>
      <c r="I2155" s="553">
        <v>124.5</v>
      </c>
      <c r="J2155" s="554">
        <v>22410</v>
      </c>
      <c r="K2155" s="556" t="s">
        <v>785</v>
      </c>
      <c r="L2155" s="556" t="s">
        <v>3037</v>
      </c>
      <c r="M2155" s="557" t="s">
        <v>1570</v>
      </c>
      <c r="O2155" s="545" t="str">
        <f t="shared" si="181"/>
        <v>B2/22/04-L</v>
      </c>
    </row>
    <row r="2156" spans="1:18">
      <c r="B2156" s="556" t="s">
        <v>1641</v>
      </c>
      <c r="C2156" s="556" t="s">
        <v>2034</v>
      </c>
      <c r="D2156" s="556" t="s">
        <v>2098</v>
      </c>
      <c r="E2156" s="556" t="s">
        <v>38</v>
      </c>
      <c r="F2156" s="557" t="s">
        <v>1576</v>
      </c>
      <c r="G2156" s="556" t="s">
        <v>179</v>
      </c>
      <c r="H2156" s="553">
        <v>60</v>
      </c>
      <c r="I2156" s="553">
        <v>311.63</v>
      </c>
      <c r="J2156" s="554">
        <v>18697.8</v>
      </c>
      <c r="K2156" s="556" t="s">
        <v>785</v>
      </c>
      <c r="L2156" s="556" t="s">
        <v>3038</v>
      </c>
      <c r="M2156" s="557" t="s">
        <v>1576</v>
      </c>
      <c r="O2156" s="545" t="str">
        <f t="shared" si="181"/>
        <v>B2/22/04-M</v>
      </c>
    </row>
    <row r="2157" spans="1:18">
      <c r="B2157" s="556" t="s">
        <v>1641</v>
      </c>
      <c r="C2157" s="556" t="s">
        <v>2034</v>
      </c>
      <c r="D2157" s="556" t="s">
        <v>2098</v>
      </c>
      <c r="E2157" s="556" t="s">
        <v>204</v>
      </c>
      <c r="F2157" s="557" t="s">
        <v>1571</v>
      </c>
      <c r="G2157" s="556" t="s">
        <v>179</v>
      </c>
      <c r="H2157" s="553">
        <v>10</v>
      </c>
      <c r="I2157" s="553">
        <v>311.63</v>
      </c>
      <c r="J2157" s="554">
        <v>3116.3</v>
      </c>
      <c r="K2157" s="556" t="s">
        <v>785</v>
      </c>
      <c r="L2157" s="556" t="s">
        <v>3039</v>
      </c>
      <c r="M2157" s="557" t="s">
        <v>1571</v>
      </c>
      <c r="O2157" s="545" t="str">
        <f t="shared" si="181"/>
        <v>B2/22/04-N</v>
      </c>
    </row>
    <row r="2159" spans="1:18" ht="14.5">
      <c r="P2159" s="546"/>
      <c r="Q2159" s="546"/>
      <c r="R2159" s="546"/>
    </row>
    <row r="2160" spans="1:18" ht="43.5">
      <c r="A2160" s="551">
        <v>4</v>
      </c>
      <c r="B2160" s="555" t="s">
        <v>1642</v>
      </c>
      <c r="C2160" s="555" t="s">
        <v>36</v>
      </c>
      <c r="D2160" s="555" t="s">
        <v>36</v>
      </c>
      <c r="E2160" s="555" t="s">
        <v>36</v>
      </c>
      <c r="F2160" s="551" t="s">
        <v>1347</v>
      </c>
      <c r="G2160" s="555" t="s">
        <v>36</v>
      </c>
      <c r="H2160" s="551"/>
      <c r="I2160" s="551"/>
      <c r="J2160" s="552">
        <v>42392.5</v>
      </c>
      <c r="K2160" s="555"/>
      <c r="L2160" s="555"/>
      <c r="M2160" s="551"/>
      <c r="N2160" s="551"/>
      <c r="O2160" s="551"/>
    </row>
    <row r="2161" spans="1:18">
      <c r="B2161" s="556" t="s">
        <v>1642</v>
      </c>
      <c r="C2161" s="556" t="s">
        <v>2034</v>
      </c>
      <c r="D2161" s="556" t="s">
        <v>2098</v>
      </c>
      <c r="E2161" s="556" t="s">
        <v>5</v>
      </c>
      <c r="F2161" s="557" t="s">
        <v>1577</v>
      </c>
      <c r="G2161" s="556" t="s">
        <v>179</v>
      </c>
      <c r="H2161" s="558">
        <v>1200</v>
      </c>
      <c r="I2161" s="553">
        <v>21.25</v>
      </c>
      <c r="J2161" s="554">
        <v>25500</v>
      </c>
      <c r="K2161" s="556" t="s">
        <v>785</v>
      </c>
      <c r="L2161" s="556" t="s">
        <v>3040</v>
      </c>
      <c r="M2161" s="557" t="s">
        <v>1577</v>
      </c>
      <c r="O2161" s="545" t="str">
        <f t="shared" ref="O2161:O2163" si="182">+_xlfn.CONCAT(B2161,"-",E2161)</f>
        <v>B2/22/05-A</v>
      </c>
    </row>
    <row r="2162" spans="1:18">
      <c r="B2162" s="556" t="s">
        <v>1642</v>
      </c>
      <c r="C2162" s="556" t="s">
        <v>2034</v>
      </c>
      <c r="D2162" s="556" t="s">
        <v>2098</v>
      </c>
      <c r="E2162" s="556" t="s">
        <v>6</v>
      </c>
      <c r="F2162" s="557" t="s">
        <v>1578</v>
      </c>
      <c r="G2162" s="556" t="s">
        <v>179</v>
      </c>
      <c r="H2162" s="553">
        <v>40</v>
      </c>
      <c r="I2162" s="553">
        <v>32.5</v>
      </c>
      <c r="J2162" s="554">
        <v>1300</v>
      </c>
      <c r="K2162" s="556" t="s">
        <v>785</v>
      </c>
      <c r="L2162" s="556" t="s">
        <v>3041</v>
      </c>
      <c r="M2162" s="557" t="s">
        <v>1578</v>
      </c>
      <c r="O2162" s="545" t="str">
        <f t="shared" si="182"/>
        <v>B2/22/05-B</v>
      </c>
    </row>
    <row r="2163" spans="1:18">
      <c r="B2163" s="556" t="s">
        <v>1642</v>
      </c>
      <c r="C2163" s="556" t="s">
        <v>2034</v>
      </c>
      <c r="D2163" s="556" t="s">
        <v>2098</v>
      </c>
      <c r="E2163" s="556" t="s">
        <v>7</v>
      </c>
      <c r="F2163" s="557" t="s">
        <v>1569</v>
      </c>
      <c r="G2163" s="556" t="s">
        <v>179</v>
      </c>
      <c r="H2163" s="553">
        <v>385</v>
      </c>
      <c r="I2163" s="553">
        <v>40.5</v>
      </c>
      <c r="J2163" s="554">
        <v>15592.5</v>
      </c>
      <c r="K2163" s="556" t="s">
        <v>785</v>
      </c>
      <c r="L2163" s="556" t="s">
        <v>3042</v>
      </c>
      <c r="M2163" s="557" t="s">
        <v>1569</v>
      </c>
      <c r="O2163" s="545" t="str">
        <f t="shared" si="182"/>
        <v>B2/22/05-C</v>
      </c>
    </row>
    <row r="2164" spans="1:18" ht="14.5">
      <c r="P2164" s="546"/>
      <c r="Q2164" s="546"/>
      <c r="R2164" s="546"/>
    </row>
    <row r="2165" spans="1:18" ht="29">
      <c r="A2165" s="551">
        <v>4</v>
      </c>
      <c r="B2165" s="555" t="s">
        <v>1642</v>
      </c>
      <c r="C2165" s="555" t="s">
        <v>36</v>
      </c>
      <c r="D2165" s="555" t="s">
        <v>36</v>
      </c>
      <c r="E2165" s="555" t="s">
        <v>36</v>
      </c>
      <c r="F2165" s="551" t="s">
        <v>1348</v>
      </c>
      <c r="G2165" s="555" t="s">
        <v>36</v>
      </c>
      <c r="H2165" s="551"/>
      <c r="I2165" s="551"/>
      <c r="J2165" s="552">
        <v>40128.9</v>
      </c>
      <c r="K2165" s="555"/>
      <c r="L2165" s="555"/>
      <c r="M2165" s="551"/>
      <c r="N2165" s="551"/>
      <c r="O2165" s="551"/>
    </row>
    <row r="2166" spans="1:18">
      <c r="B2166" s="556" t="s">
        <v>1642</v>
      </c>
      <c r="C2166" s="556" t="s">
        <v>2034</v>
      </c>
      <c r="D2166" s="556" t="s">
        <v>2098</v>
      </c>
      <c r="E2166" s="556" t="s">
        <v>8</v>
      </c>
      <c r="F2166" s="557" t="s">
        <v>1572</v>
      </c>
      <c r="G2166" s="556" t="s">
        <v>179</v>
      </c>
      <c r="H2166" s="553">
        <v>255</v>
      </c>
      <c r="I2166" s="553">
        <v>21.25</v>
      </c>
      <c r="J2166" s="554">
        <v>5418.75</v>
      </c>
      <c r="K2166" s="556" t="s">
        <v>785</v>
      </c>
      <c r="L2166" s="556" t="s">
        <v>3043</v>
      </c>
      <c r="M2166" s="557" t="s">
        <v>1572</v>
      </c>
      <c r="O2166" s="545" t="str">
        <f t="shared" ref="O2166:O2171" si="183">+_xlfn.CONCAT(B2166,"-",E2166)</f>
        <v>B2/22/05-D</v>
      </c>
    </row>
    <row r="2167" spans="1:18">
      <c r="B2167" s="556" t="s">
        <v>1642</v>
      </c>
      <c r="C2167" s="556" t="s">
        <v>2034</v>
      </c>
      <c r="D2167" s="556" t="s">
        <v>2098</v>
      </c>
      <c r="E2167" s="556" t="s">
        <v>10</v>
      </c>
      <c r="F2167" s="557" t="s">
        <v>1578</v>
      </c>
      <c r="G2167" s="556" t="s">
        <v>179</v>
      </c>
      <c r="H2167" s="553">
        <v>50</v>
      </c>
      <c r="I2167" s="553">
        <v>26.63</v>
      </c>
      <c r="J2167" s="554">
        <v>1331.5</v>
      </c>
      <c r="K2167" s="556" t="s">
        <v>785</v>
      </c>
      <c r="L2167" s="556" t="s">
        <v>3044</v>
      </c>
      <c r="M2167" s="557" t="s">
        <v>1578</v>
      </c>
      <c r="O2167" s="545" t="str">
        <f t="shared" si="183"/>
        <v>B2/22/05-E</v>
      </c>
    </row>
    <row r="2168" spans="1:18">
      <c r="B2168" s="556" t="s">
        <v>1642</v>
      </c>
      <c r="C2168" s="556" t="s">
        <v>2034</v>
      </c>
      <c r="D2168" s="556" t="s">
        <v>2098</v>
      </c>
      <c r="E2168" s="556" t="s">
        <v>11</v>
      </c>
      <c r="F2168" s="557" t="s">
        <v>1569</v>
      </c>
      <c r="G2168" s="556" t="s">
        <v>179</v>
      </c>
      <c r="H2168" s="553">
        <v>285</v>
      </c>
      <c r="I2168" s="553">
        <v>32.5</v>
      </c>
      <c r="J2168" s="554">
        <v>9262.5</v>
      </c>
      <c r="K2168" s="556" t="s">
        <v>785</v>
      </c>
      <c r="L2168" s="556" t="s">
        <v>3045</v>
      </c>
      <c r="M2168" s="557" t="s">
        <v>1569</v>
      </c>
      <c r="O2168" s="545" t="str">
        <f t="shared" si="183"/>
        <v>B2/22/05-F</v>
      </c>
    </row>
    <row r="2169" spans="1:18">
      <c r="B2169" s="556" t="s">
        <v>1642</v>
      </c>
      <c r="C2169" s="556" t="s">
        <v>2034</v>
      </c>
      <c r="D2169" s="556" t="s">
        <v>2098</v>
      </c>
      <c r="E2169" s="556" t="s">
        <v>27</v>
      </c>
      <c r="F2169" s="557" t="s">
        <v>1573</v>
      </c>
      <c r="G2169" s="556" t="s">
        <v>179</v>
      </c>
      <c r="H2169" s="553">
        <v>160</v>
      </c>
      <c r="I2169" s="553">
        <v>41.75</v>
      </c>
      <c r="J2169" s="554">
        <v>6680</v>
      </c>
      <c r="K2169" s="556" t="s">
        <v>785</v>
      </c>
      <c r="L2169" s="556" t="s">
        <v>3046</v>
      </c>
      <c r="M2169" s="557" t="s">
        <v>1573</v>
      </c>
      <c r="O2169" s="545" t="str">
        <f t="shared" si="183"/>
        <v>B2/22/05-G</v>
      </c>
    </row>
    <row r="2170" spans="1:18">
      <c r="B2170" s="556" t="s">
        <v>1642</v>
      </c>
      <c r="C2170" s="556" t="s">
        <v>2034</v>
      </c>
      <c r="D2170" s="556" t="s">
        <v>2098</v>
      </c>
      <c r="E2170" s="556" t="s">
        <v>28</v>
      </c>
      <c r="F2170" s="557" t="s">
        <v>1574</v>
      </c>
      <c r="G2170" s="556" t="s">
        <v>179</v>
      </c>
      <c r="H2170" s="553">
        <v>105</v>
      </c>
      <c r="I2170" s="553">
        <v>77.13</v>
      </c>
      <c r="J2170" s="554">
        <v>8098.65</v>
      </c>
      <c r="K2170" s="556" t="s">
        <v>785</v>
      </c>
      <c r="L2170" s="556" t="s">
        <v>3047</v>
      </c>
      <c r="M2170" s="557" t="s">
        <v>1574</v>
      </c>
      <c r="O2170" s="545" t="str">
        <f t="shared" si="183"/>
        <v>B2/22/05-H</v>
      </c>
    </row>
    <row r="2171" spans="1:18">
      <c r="B2171" s="556" t="s">
        <v>1642</v>
      </c>
      <c r="C2171" s="556" t="s">
        <v>2034</v>
      </c>
      <c r="D2171" s="556" t="s">
        <v>2098</v>
      </c>
      <c r="E2171" s="556" t="s">
        <v>33</v>
      </c>
      <c r="F2171" s="557" t="s">
        <v>1570</v>
      </c>
      <c r="G2171" s="556" t="s">
        <v>179</v>
      </c>
      <c r="H2171" s="553">
        <v>75</v>
      </c>
      <c r="I2171" s="553">
        <v>124.5</v>
      </c>
      <c r="J2171" s="554">
        <v>9337.5</v>
      </c>
      <c r="K2171" s="556" t="s">
        <v>785</v>
      </c>
      <c r="L2171" s="556" t="s">
        <v>3048</v>
      </c>
      <c r="M2171" s="557" t="s">
        <v>1570</v>
      </c>
      <c r="O2171" s="545" t="str">
        <f t="shared" si="183"/>
        <v>B2/22/05-J</v>
      </c>
    </row>
    <row r="2172" spans="1:18" ht="14.5">
      <c r="P2172" s="546"/>
      <c r="Q2172" s="546"/>
      <c r="R2172" s="546"/>
    </row>
    <row r="2173" spans="1:18" ht="43.5">
      <c r="A2173" s="551">
        <v>4</v>
      </c>
      <c r="B2173" s="555" t="s">
        <v>1642</v>
      </c>
      <c r="C2173" s="555" t="s">
        <v>36</v>
      </c>
      <c r="D2173" s="555" t="s">
        <v>36</v>
      </c>
      <c r="E2173" s="555" t="s">
        <v>36</v>
      </c>
      <c r="F2173" s="551" t="s">
        <v>1349</v>
      </c>
      <c r="G2173" s="555" t="s">
        <v>36</v>
      </c>
      <c r="H2173" s="551"/>
      <c r="I2173" s="551"/>
      <c r="J2173" s="552">
        <v>18168.75</v>
      </c>
      <c r="K2173" s="555"/>
      <c r="L2173" s="555"/>
      <c r="M2173" s="551"/>
      <c r="N2173" s="551"/>
      <c r="O2173" s="551"/>
    </row>
    <row r="2174" spans="1:18">
      <c r="B2174" s="556" t="s">
        <v>1642</v>
      </c>
      <c r="C2174" s="556" t="s">
        <v>2034</v>
      </c>
      <c r="D2174" s="556" t="s">
        <v>2098</v>
      </c>
      <c r="E2174" s="556" t="s">
        <v>34</v>
      </c>
      <c r="F2174" s="557" t="s">
        <v>1577</v>
      </c>
      <c r="G2174" s="556" t="s">
        <v>179</v>
      </c>
      <c r="H2174" s="553">
        <v>855</v>
      </c>
      <c r="I2174" s="553">
        <v>21.25</v>
      </c>
      <c r="J2174" s="554">
        <v>18168.75</v>
      </c>
      <c r="K2174" s="556" t="s">
        <v>785</v>
      </c>
      <c r="L2174" s="556" t="s">
        <v>3049</v>
      </c>
      <c r="M2174" s="557" t="s">
        <v>1577</v>
      </c>
      <c r="O2174" s="545" t="str">
        <f>+_xlfn.CONCAT(B2174,"-",E2174)</f>
        <v>B2/22/05-K</v>
      </c>
    </row>
    <row r="2175" spans="1:18" ht="14.5">
      <c r="P2175" s="546"/>
      <c r="Q2175" s="546"/>
      <c r="R2175" s="546"/>
    </row>
    <row r="2176" spans="1:18" ht="29">
      <c r="A2176" s="551">
        <v>3</v>
      </c>
      <c r="B2176" s="555" t="s">
        <v>1642</v>
      </c>
      <c r="C2176" s="555" t="s">
        <v>36</v>
      </c>
      <c r="D2176" s="555" t="s">
        <v>36</v>
      </c>
      <c r="E2176" s="555" t="s">
        <v>36</v>
      </c>
      <c r="F2176" s="551" t="s">
        <v>1350</v>
      </c>
      <c r="G2176" s="555" t="s">
        <v>36</v>
      </c>
      <c r="H2176" s="551"/>
      <c r="I2176" s="551"/>
      <c r="J2176" s="552">
        <v>484055.65</v>
      </c>
      <c r="K2176" s="555"/>
      <c r="L2176" s="555"/>
      <c r="M2176" s="551"/>
      <c r="N2176" s="551"/>
      <c r="O2176" s="551"/>
      <c r="P2176" s="546"/>
      <c r="Q2176" s="546"/>
      <c r="R2176" s="546"/>
    </row>
    <row r="2177" spans="1:18" ht="14.5">
      <c r="A2177" s="551">
        <v>4</v>
      </c>
      <c r="B2177" s="555" t="s">
        <v>1642</v>
      </c>
      <c r="C2177" s="555" t="s">
        <v>36</v>
      </c>
      <c r="D2177" s="555" t="s">
        <v>36</v>
      </c>
      <c r="E2177" s="555" t="s">
        <v>36</v>
      </c>
      <c r="F2177" s="551" t="s">
        <v>1351</v>
      </c>
      <c r="G2177" s="555" t="s">
        <v>36</v>
      </c>
      <c r="H2177" s="551"/>
      <c r="I2177" s="551"/>
      <c r="J2177" s="552">
        <v>1936</v>
      </c>
      <c r="K2177" s="555"/>
      <c r="L2177" s="555"/>
      <c r="M2177" s="551"/>
      <c r="N2177" s="551"/>
      <c r="O2177" s="551"/>
    </row>
    <row r="2178" spans="1:18">
      <c r="B2178" s="556" t="s">
        <v>1642</v>
      </c>
      <c r="C2178" s="556" t="s">
        <v>2034</v>
      </c>
      <c r="D2178" s="556" t="s">
        <v>2098</v>
      </c>
      <c r="E2178" s="556" t="s">
        <v>39</v>
      </c>
      <c r="F2178" s="557" t="s">
        <v>1352</v>
      </c>
      <c r="G2178" s="556" t="s">
        <v>289</v>
      </c>
      <c r="H2178" s="553">
        <v>44</v>
      </c>
      <c r="I2178" s="553">
        <v>44</v>
      </c>
      <c r="J2178" s="554">
        <v>1936</v>
      </c>
      <c r="K2178" s="556" t="s">
        <v>785</v>
      </c>
      <c r="L2178" s="556" t="s">
        <v>3050</v>
      </c>
      <c r="M2178" s="557" t="s">
        <v>1352</v>
      </c>
      <c r="O2178" s="545" t="str">
        <f>+_xlfn.CONCAT(B2178,"-",E2178)</f>
        <v>B2/22/05-L</v>
      </c>
    </row>
    <row r="2180" spans="1:18" ht="14.5">
      <c r="P2180" s="546"/>
      <c r="Q2180" s="546"/>
      <c r="R2180" s="546"/>
    </row>
    <row r="2181" spans="1:18" ht="14.5">
      <c r="A2181" s="551">
        <v>4</v>
      </c>
      <c r="B2181" s="555" t="s">
        <v>1643</v>
      </c>
      <c r="C2181" s="555" t="s">
        <v>36</v>
      </c>
      <c r="D2181" s="555" t="s">
        <v>36</v>
      </c>
      <c r="E2181" s="555" t="s">
        <v>36</v>
      </c>
      <c r="F2181" s="551" t="s">
        <v>1353</v>
      </c>
      <c r="G2181" s="555" t="s">
        <v>36</v>
      </c>
      <c r="H2181" s="551"/>
      <c r="I2181" s="551"/>
      <c r="J2181" s="552">
        <v>405245.84</v>
      </c>
      <c r="K2181" s="555"/>
      <c r="L2181" s="555"/>
      <c r="M2181" s="551"/>
      <c r="N2181" s="551"/>
      <c r="O2181" s="551"/>
    </row>
    <row r="2182" spans="1:18">
      <c r="B2182" s="556" t="s">
        <v>1643</v>
      </c>
      <c r="C2182" s="556" t="s">
        <v>2034</v>
      </c>
      <c r="D2182" s="556" t="s">
        <v>2098</v>
      </c>
      <c r="E2182" s="556" t="s">
        <v>5</v>
      </c>
      <c r="F2182" s="557" t="s">
        <v>1573</v>
      </c>
      <c r="G2182" s="556" t="s">
        <v>289</v>
      </c>
      <c r="H2182" s="553">
        <v>2</v>
      </c>
      <c r="I2182" s="554">
        <v>3340.5</v>
      </c>
      <c r="J2182" s="554">
        <v>6681</v>
      </c>
      <c r="K2182" s="556" t="s">
        <v>785</v>
      </c>
      <c r="L2182" s="556" t="s">
        <v>3051</v>
      </c>
      <c r="M2182" s="557" t="s">
        <v>1573</v>
      </c>
      <c r="O2182" s="545" t="str">
        <f t="shared" ref="O2182:O2186" si="184">+_xlfn.CONCAT(B2182,"-",E2182)</f>
        <v>B2/22/06-A</v>
      </c>
    </row>
    <row r="2183" spans="1:18">
      <c r="B2183" s="556" t="s">
        <v>1643</v>
      </c>
      <c r="C2183" s="556" t="s">
        <v>2034</v>
      </c>
      <c r="D2183" s="556" t="s">
        <v>2098</v>
      </c>
      <c r="E2183" s="556" t="s">
        <v>6</v>
      </c>
      <c r="F2183" s="557" t="s">
        <v>1579</v>
      </c>
      <c r="G2183" s="556" t="s">
        <v>289</v>
      </c>
      <c r="H2183" s="553">
        <v>15</v>
      </c>
      <c r="I2183" s="554">
        <v>5328.63</v>
      </c>
      <c r="J2183" s="554">
        <v>79929.45</v>
      </c>
      <c r="K2183" s="556" t="s">
        <v>785</v>
      </c>
      <c r="L2183" s="556" t="s">
        <v>3052</v>
      </c>
      <c r="M2183" s="557" t="s">
        <v>1579</v>
      </c>
      <c r="O2183" s="545" t="str">
        <f t="shared" si="184"/>
        <v>B2/22/06-B</v>
      </c>
    </row>
    <row r="2184" spans="1:18">
      <c r="B2184" s="556" t="s">
        <v>1643</v>
      </c>
      <c r="C2184" s="556" t="s">
        <v>2034</v>
      </c>
      <c r="D2184" s="556" t="s">
        <v>2098</v>
      </c>
      <c r="E2184" s="556" t="s">
        <v>7</v>
      </c>
      <c r="F2184" s="557" t="s">
        <v>1570</v>
      </c>
      <c r="G2184" s="556" t="s">
        <v>289</v>
      </c>
      <c r="H2184" s="553">
        <v>25</v>
      </c>
      <c r="I2184" s="554">
        <v>10600</v>
      </c>
      <c r="J2184" s="554">
        <v>265000</v>
      </c>
      <c r="K2184" s="556" t="s">
        <v>785</v>
      </c>
      <c r="L2184" s="556" t="s">
        <v>3053</v>
      </c>
      <c r="M2184" s="557" t="s">
        <v>1570</v>
      </c>
      <c r="O2184" s="545" t="str">
        <f t="shared" si="184"/>
        <v>B2/22/06-C</v>
      </c>
    </row>
    <row r="2185" spans="1:18">
      <c r="B2185" s="556" t="s">
        <v>1643</v>
      </c>
      <c r="C2185" s="556" t="s">
        <v>2034</v>
      </c>
      <c r="D2185" s="556" t="s">
        <v>2098</v>
      </c>
      <c r="E2185" s="556" t="s">
        <v>8</v>
      </c>
      <c r="F2185" s="557" t="s">
        <v>1576</v>
      </c>
      <c r="G2185" s="556" t="s">
        <v>289</v>
      </c>
      <c r="H2185" s="553">
        <v>2</v>
      </c>
      <c r="I2185" s="554">
        <v>15514.63</v>
      </c>
      <c r="J2185" s="554">
        <v>31029.26</v>
      </c>
      <c r="K2185" s="556" t="s">
        <v>785</v>
      </c>
      <c r="L2185" s="556" t="s">
        <v>3054</v>
      </c>
      <c r="M2185" s="557" t="s">
        <v>1576</v>
      </c>
      <c r="O2185" s="545" t="str">
        <f t="shared" si="184"/>
        <v>B2/22/06-D</v>
      </c>
    </row>
    <row r="2186" spans="1:18">
      <c r="B2186" s="556" t="s">
        <v>1643</v>
      </c>
      <c r="C2186" s="556" t="s">
        <v>2034</v>
      </c>
      <c r="D2186" s="556" t="s">
        <v>2098</v>
      </c>
      <c r="E2186" s="556" t="s">
        <v>10</v>
      </c>
      <c r="F2186" s="557" t="s">
        <v>1571</v>
      </c>
      <c r="G2186" s="556" t="s">
        <v>289</v>
      </c>
      <c r="H2186" s="553">
        <v>1</v>
      </c>
      <c r="I2186" s="554">
        <v>22606.13</v>
      </c>
      <c r="J2186" s="554">
        <v>22606.13</v>
      </c>
      <c r="K2186" s="556" t="s">
        <v>785</v>
      </c>
      <c r="L2186" s="556" t="s">
        <v>3055</v>
      </c>
      <c r="M2186" s="557" t="s">
        <v>1571</v>
      </c>
      <c r="O2186" s="545" t="str">
        <f t="shared" si="184"/>
        <v>B2/22/06-E</v>
      </c>
    </row>
    <row r="2187" spans="1:18" ht="14.5">
      <c r="P2187" s="546"/>
      <c r="Q2187" s="546"/>
      <c r="R2187" s="546"/>
    </row>
    <row r="2188" spans="1:18" ht="14.5">
      <c r="A2188" s="551">
        <v>4</v>
      </c>
      <c r="B2188" s="555" t="s">
        <v>1643</v>
      </c>
      <c r="C2188" s="555" t="s">
        <v>36</v>
      </c>
      <c r="D2188" s="555" t="s">
        <v>36</v>
      </c>
      <c r="E2188" s="555" t="s">
        <v>36</v>
      </c>
      <c r="F2188" s="551" t="s">
        <v>1354</v>
      </c>
      <c r="G2188" s="555" t="s">
        <v>36</v>
      </c>
      <c r="H2188" s="551"/>
      <c r="I2188" s="551"/>
      <c r="J2188" s="552">
        <v>69481.47</v>
      </c>
      <c r="K2188" s="555"/>
      <c r="L2188" s="555"/>
      <c r="M2188" s="551"/>
      <c r="N2188" s="551"/>
      <c r="O2188" s="551"/>
    </row>
    <row r="2189" spans="1:18">
      <c r="B2189" s="556" t="s">
        <v>1643</v>
      </c>
      <c r="C2189" s="556" t="s">
        <v>2034</v>
      </c>
      <c r="D2189" s="556" t="s">
        <v>2098</v>
      </c>
      <c r="E2189" s="556" t="s">
        <v>11</v>
      </c>
      <c r="F2189" s="557" t="s">
        <v>1580</v>
      </c>
      <c r="G2189" s="556" t="s">
        <v>289</v>
      </c>
      <c r="H2189" s="553">
        <v>17</v>
      </c>
      <c r="I2189" s="553">
        <v>471.88</v>
      </c>
      <c r="J2189" s="554">
        <v>8021.96</v>
      </c>
      <c r="K2189" s="556" t="s">
        <v>785</v>
      </c>
      <c r="L2189" s="556" t="s">
        <v>3056</v>
      </c>
      <c r="M2189" s="557" t="s">
        <v>1580</v>
      </c>
      <c r="O2189" s="545" t="str">
        <f t="shared" ref="O2189:O2192" si="185">+_xlfn.CONCAT(B2189,"-",E2189)</f>
        <v>B2/22/06-F</v>
      </c>
    </row>
    <row r="2190" spans="1:18">
      <c r="B2190" s="556" t="s">
        <v>1643</v>
      </c>
      <c r="C2190" s="556" t="s">
        <v>2034</v>
      </c>
      <c r="D2190" s="556" t="s">
        <v>2098</v>
      </c>
      <c r="E2190" s="556" t="s">
        <v>27</v>
      </c>
      <c r="F2190" s="557" t="s">
        <v>1581</v>
      </c>
      <c r="G2190" s="556" t="s">
        <v>289</v>
      </c>
      <c r="H2190" s="553">
        <v>2</v>
      </c>
      <c r="I2190" s="553">
        <v>596.88</v>
      </c>
      <c r="J2190" s="554">
        <v>1193.76</v>
      </c>
      <c r="K2190" s="556" t="s">
        <v>785</v>
      </c>
      <c r="L2190" s="556" t="s">
        <v>3057</v>
      </c>
      <c r="M2190" s="557" t="s">
        <v>1581</v>
      </c>
      <c r="O2190" s="545" t="str">
        <f t="shared" si="185"/>
        <v>B2/22/06-G</v>
      </c>
    </row>
    <row r="2191" spans="1:18">
      <c r="B2191" s="556" t="s">
        <v>1643</v>
      </c>
      <c r="C2191" s="556" t="s">
        <v>2034</v>
      </c>
      <c r="D2191" s="556" t="s">
        <v>2098</v>
      </c>
      <c r="E2191" s="556" t="s">
        <v>28</v>
      </c>
      <c r="F2191" s="557" t="s">
        <v>1355</v>
      </c>
      <c r="G2191" s="556" t="s">
        <v>289</v>
      </c>
      <c r="H2191" s="553">
        <v>50</v>
      </c>
      <c r="I2191" s="554">
        <v>1192.25</v>
      </c>
      <c r="J2191" s="554">
        <v>59612.5</v>
      </c>
      <c r="K2191" s="556" t="s">
        <v>785</v>
      </c>
      <c r="L2191" s="556" t="s">
        <v>3058</v>
      </c>
      <c r="M2191" s="557" t="s">
        <v>1355</v>
      </c>
      <c r="O2191" s="545" t="str">
        <f t="shared" si="185"/>
        <v>B2/22/06-H</v>
      </c>
    </row>
    <row r="2192" spans="1:18">
      <c r="B2192" s="556" t="s">
        <v>1643</v>
      </c>
      <c r="C2192" s="556" t="s">
        <v>2034</v>
      </c>
      <c r="D2192" s="556" t="s">
        <v>2098</v>
      </c>
      <c r="E2192" s="556" t="s">
        <v>33</v>
      </c>
      <c r="F2192" s="557" t="s">
        <v>1356</v>
      </c>
      <c r="G2192" s="556" t="s">
        <v>289</v>
      </c>
      <c r="H2192" s="553">
        <v>25</v>
      </c>
      <c r="I2192" s="553">
        <v>26.13</v>
      </c>
      <c r="J2192" s="553">
        <v>653.25</v>
      </c>
      <c r="K2192" s="556" t="s">
        <v>785</v>
      </c>
      <c r="L2192" s="556" t="s">
        <v>3059</v>
      </c>
      <c r="M2192" s="557" t="s">
        <v>1356</v>
      </c>
      <c r="O2192" s="545" t="str">
        <f t="shared" si="185"/>
        <v>B2/22/06-J</v>
      </c>
    </row>
    <row r="2193" spans="1:18" ht="14.5">
      <c r="P2193" s="546"/>
      <c r="Q2193" s="546"/>
      <c r="R2193" s="546"/>
    </row>
    <row r="2194" spans="1:18" ht="29">
      <c r="A2194" s="551">
        <v>4</v>
      </c>
      <c r="B2194" s="555" t="s">
        <v>1643</v>
      </c>
      <c r="C2194" s="555" t="s">
        <v>36</v>
      </c>
      <c r="D2194" s="555" t="s">
        <v>36</v>
      </c>
      <c r="E2194" s="555" t="s">
        <v>36</v>
      </c>
      <c r="F2194" s="551" t="s">
        <v>1357</v>
      </c>
      <c r="G2194" s="555" t="s">
        <v>36</v>
      </c>
      <c r="H2194" s="551"/>
      <c r="I2194" s="551"/>
      <c r="J2194" s="552">
        <v>7392.34</v>
      </c>
      <c r="K2194" s="555"/>
      <c r="L2194" s="555"/>
      <c r="M2194" s="551"/>
      <c r="N2194" s="551"/>
      <c r="O2194" s="551"/>
    </row>
    <row r="2195" spans="1:18">
      <c r="B2195" s="556" t="s">
        <v>1643</v>
      </c>
      <c r="C2195" s="556" t="s">
        <v>2034</v>
      </c>
      <c r="D2195" s="556" t="s">
        <v>2098</v>
      </c>
      <c r="E2195" s="556" t="s">
        <v>34</v>
      </c>
      <c r="F2195" s="557" t="s">
        <v>1572</v>
      </c>
      <c r="G2195" s="556" t="s">
        <v>289</v>
      </c>
      <c r="H2195" s="553">
        <v>1</v>
      </c>
      <c r="I2195" s="553">
        <v>227.38</v>
      </c>
      <c r="J2195" s="553">
        <v>227.38</v>
      </c>
      <c r="K2195" s="556" t="s">
        <v>785</v>
      </c>
      <c r="L2195" s="556" t="s">
        <v>3060</v>
      </c>
      <c r="M2195" s="557" t="s">
        <v>1572</v>
      </c>
      <c r="O2195" s="545" t="str">
        <f t="shared" ref="O2195:O2196" si="186">+_xlfn.CONCAT(B2195,"-",E2195)</f>
        <v>B2/22/06-K</v>
      </c>
    </row>
    <row r="2196" spans="1:18">
      <c r="B2196" s="556" t="s">
        <v>1643</v>
      </c>
      <c r="C2196" s="556" t="s">
        <v>2034</v>
      </c>
      <c r="D2196" s="556" t="s">
        <v>2098</v>
      </c>
      <c r="E2196" s="556" t="s">
        <v>39</v>
      </c>
      <c r="F2196" s="557" t="s">
        <v>1569</v>
      </c>
      <c r="G2196" s="556" t="s">
        <v>289</v>
      </c>
      <c r="H2196" s="553">
        <v>92</v>
      </c>
      <c r="I2196" s="553">
        <v>77.88</v>
      </c>
      <c r="J2196" s="554">
        <v>7164.96</v>
      </c>
      <c r="K2196" s="556" t="s">
        <v>785</v>
      </c>
      <c r="L2196" s="556" t="s">
        <v>3061</v>
      </c>
      <c r="M2196" s="557" t="s">
        <v>1569</v>
      </c>
      <c r="O2196" s="545" t="str">
        <f t="shared" si="186"/>
        <v>B2/22/06-L</v>
      </c>
    </row>
    <row r="2197" spans="1:18" ht="14.5">
      <c r="P2197" s="546"/>
      <c r="Q2197" s="546"/>
      <c r="R2197" s="546"/>
    </row>
    <row r="2198" spans="1:18" ht="14.5">
      <c r="A2198" s="551">
        <v>3</v>
      </c>
      <c r="B2198" s="555" t="s">
        <v>1643</v>
      </c>
      <c r="C2198" s="555" t="s">
        <v>36</v>
      </c>
      <c r="D2198" s="555" t="s">
        <v>36</v>
      </c>
      <c r="E2198" s="555" t="s">
        <v>36</v>
      </c>
      <c r="F2198" s="551" t="s">
        <v>1358</v>
      </c>
      <c r="G2198" s="555" t="s">
        <v>36</v>
      </c>
      <c r="H2198" s="551"/>
      <c r="I2198" s="551"/>
      <c r="J2198" s="552">
        <v>269555</v>
      </c>
      <c r="K2198" s="555"/>
      <c r="L2198" s="555"/>
      <c r="M2198" s="551"/>
      <c r="N2198" s="551"/>
      <c r="O2198" s="551"/>
      <c r="P2198" s="546"/>
      <c r="Q2198" s="546"/>
      <c r="R2198" s="546"/>
    </row>
    <row r="2199" spans="1:18" ht="87">
      <c r="A2199" s="551">
        <v>4</v>
      </c>
      <c r="B2199" s="555" t="s">
        <v>1643</v>
      </c>
      <c r="C2199" s="555" t="s">
        <v>36</v>
      </c>
      <c r="D2199" s="555" t="s">
        <v>36</v>
      </c>
      <c r="E2199" s="555" t="s">
        <v>36</v>
      </c>
      <c r="F2199" s="551" t="s">
        <v>1359</v>
      </c>
      <c r="G2199" s="555" t="s">
        <v>36</v>
      </c>
      <c r="H2199" s="551"/>
      <c r="I2199" s="551"/>
      <c r="J2199" s="552">
        <v>138325</v>
      </c>
      <c r="K2199" s="555"/>
      <c r="L2199" s="555"/>
      <c r="M2199" s="551"/>
      <c r="N2199" s="551"/>
      <c r="O2199" s="551"/>
    </row>
    <row r="2200" spans="1:18">
      <c r="B2200" s="556" t="s">
        <v>1643</v>
      </c>
      <c r="C2200" s="556" t="s">
        <v>2034</v>
      </c>
      <c r="D2200" s="556" t="s">
        <v>3062</v>
      </c>
      <c r="E2200" s="556" t="s">
        <v>38</v>
      </c>
      <c r="F2200" s="557" t="s">
        <v>1360</v>
      </c>
      <c r="G2200" s="556" t="s">
        <v>289</v>
      </c>
      <c r="H2200" s="553">
        <v>2</v>
      </c>
      <c r="I2200" s="554">
        <v>34581.25</v>
      </c>
      <c r="J2200" s="554">
        <v>69162.5</v>
      </c>
      <c r="K2200" s="556" t="s">
        <v>785</v>
      </c>
      <c r="L2200" s="556" t="s">
        <v>3063</v>
      </c>
      <c r="M2200" s="557" t="s">
        <v>1360</v>
      </c>
      <c r="O2200" s="545" t="str">
        <f t="shared" ref="O2200:O2201" si="187">+_xlfn.CONCAT(B2200,"-",E2200)</f>
        <v>B2/22/06-M</v>
      </c>
    </row>
    <row r="2201" spans="1:18">
      <c r="B2201" s="556" t="s">
        <v>1643</v>
      </c>
      <c r="C2201" s="556" t="s">
        <v>2034</v>
      </c>
      <c r="D2201" s="556" t="s">
        <v>3062</v>
      </c>
      <c r="E2201" s="556" t="s">
        <v>204</v>
      </c>
      <c r="F2201" s="557" t="s">
        <v>1361</v>
      </c>
      <c r="G2201" s="556" t="s">
        <v>289</v>
      </c>
      <c r="H2201" s="553">
        <v>2</v>
      </c>
      <c r="I2201" s="554">
        <v>34581.25</v>
      </c>
      <c r="J2201" s="554">
        <v>69162.5</v>
      </c>
      <c r="K2201" s="556" t="s">
        <v>785</v>
      </c>
      <c r="L2201" s="556" t="s">
        <v>3064</v>
      </c>
      <c r="M2201" s="557" t="s">
        <v>1361</v>
      </c>
      <c r="O2201" s="545" t="str">
        <f t="shared" si="187"/>
        <v>B2/22/06-N</v>
      </c>
    </row>
    <row r="2203" spans="1:18" ht="14.5">
      <c r="P2203" s="546"/>
      <c r="Q2203" s="546"/>
      <c r="R2203" s="546"/>
    </row>
    <row r="2204" spans="1:18" ht="29">
      <c r="A2204" s="551">
        <v>4</v>
      </c>
      <c r="B2204" s="555" t="s">
        <v>1644</v>
      </c>
      <c r="C2204" s="555" t="s">
        <v>36</v>
      </c>
      <c r="D2204" s="555" t="s">
        <v>36</v>
      </c>
      <c r="E2204" s="555" t="s">
        <v>36</v>
      </c>
      <c r="F2204" s="551" t="s">
        <v>1362</v>
      </c>
      <c r="G2204" s="555" t="s">
        <v>36</v>
      </c>
      <c r="H2204" s="551"/>
      <c r="I2204" s="551"/>
      <c r="J2204" s="552">
        <v>131230</v>
      </c>
      <c r="K2204" s="555"/>
      <c r="L2204" s="555"/>
      <c r="M2204" s="551"/>
      <c r="N2204" s="551"/>
      <c r="O2204" s="551"/>
      <c r="P2204" s="546"/>
      <c r="Q2204" s="546"/>
      <c r="R2204" s="546"/>
    </row>
    <row r="2205" spans="1:18" ht="101.5">
      <c r="A2205" s="551">
        <v>5</v>
      </c>
      <c r="B2205" s="555" t="s">
        <v>1644</v>
      </c>
      <c r="C2205" s="555" t="s">
        <v>36</v>
      </c>
      <c r="D2205" s="555" t="s">
        <v>36</v>
      </c>
      <c r="E2205" s="555" t="s">
        <v>36</v>
      </c>
      <c r="F2205" s="551" t="s">
        <v>1363</v>
      </c>
      <c r="G2205" s="555" t="s">
        <v>36</v>
      </c>
      <c r="H2205" s="551"/>
      <c r="I2205" s="551"/>
      <c r="J2205" s="552">
        <v>131230</v>
      </c>
      <c r="K2205" s="555"/>
      <c r="L2205" s="555"/>
      <c r="M2205" s="551"/>
      <c r="N2205" s="551"/>
      <c r="O2205" s="551"/>
    </row>
    <row r="2206" spans="1:18">
      <c r="B2206" s="556" t="s">
        <v>1644</v>
      </c>
      <c r="C2206" s="556" t="s">
        <v>2034</v>
      </c>
      <c r="D2206" s="556" t="s">
        <v>3062</v>
      </c>
      <c r="E2206" s="556" t="s">
        <v>5</v>
      </c>
      <c r="F2206" s="557" t="s">
        <v>1364</v>
      </c>
      <c r="G2206" s="556" t="s">
        <v>627</v>
      </c>
      <c r="H2206" s="553">
        <v>1</v>
      </c>
      <c r="I2206" s="554">
        <v>65615</v>
      </c>
      <c r="J2206" s="554">
        <v>65615</v>
      </c>
      <c r="K2206" s="556" t="s">
        <v>785</v>
      </c>
      <c r="L2206" s="556" t="s">
        <v>3065</v>
      </c>
      <c r="M2206" s="557" t="s">
        <v>1364</v>
      </c>
      <c r="O2206" s="545" t="str">
        <f t="shared" ref="O2206:O2207" si="188">+_xlfn.CONCAT(B2206,"-",E2206)</f>
        <v>B2/22/07-A</v>
      </c>
    </row>
    <row r="2207" spans="1:18">
      <c r="B2207" s="556" t="s">
        <v>1644</v>
      </c>
      <c r="C2207" s="556" t="s">
        <v>2034</v>
      </c>
      <c r="D2207" s="556" t="s">
        <v>3062</v>
      </c>
      <c r="E2207" s="556" t="s">
        <v>6</v>
      </c>
      <c r="F2207" s="557" t="s">
        <v>1365</v>
      </c>
      <c r="G2207" s="556" t="s">
        <v>627</v>
      </c>
      <c r="H2207" s="553">
        <v>1</v>
      </c>
      <c r="I2207" s="554">
        <v>65615</v>
      </c>
      <c r="J2207" s="554">
        <v>65615</v>
      </c>
      <c r="K2207" s="556" t="s">
        <v>785</v>
      </c>
      <c r="L2207" s="556" t="s">
        <v>3066</v>
      </c>
      <c r="M2207" s="557" t="s">
        <v>1365</v>
      </c>
      <c r="O2207" s="545" t="str">
        <f t="shared" si="188"/>
        <v>B2/22/07-B</v>
      </c>
    </row>
    <row r="2208" spans="1:18" ht="14.5">
      <c r="P2208" s="546"/>
      <c r="Q2208" s="546"/>
      <c r="R2208" s="546"/>
    </row>
    <row r="2209" spans="1:18" ht="87">
      <c r="A2209" s="551">
        <v>5</v>
      </c>
      <c r="B2209" s="555" t="s">
        <v>1644</v>
      </c>
      <c r="C2209" s="555" t="s">
        <v>36</v>
      </c>
      <c r="D2209" s="555" t="s">
        <v>36</v>
      </c>
      <c r="E2209" s="555" t="s">
        <v>36</v>
      </c>
      <c r="F2209" s="551" t="s">
        <v>1366</v>
      </c>
      <c r="G2209" s="555" t="s">
        <v>36</v>
      </c>
      <c r="H2209" s="551"/>
      <c r="I2209" s="551"/>
      <c r="J2209" s="551">
        <v>0</v>
      </c>
      <c r="K2209" s="555"/>
      <c r="L2209" s="555"/>
      <c r="M2209" s="551"/>
      <c r="N2209" s="551"/>
      <c r="O2209" s="551"/>
    </row>
    <row r="2210" spans="1:18">
      <c r="B2210" s="556" t="s">
        <v>1644</v>
      </c>
      <c r="C2210" s="556" t="s">
        <v>2034</v>
      </c>
      <c r="D2210" s="556" t="s">
        <v>3062</v>
      </c>
      <c r="E2210" s="556" t="s">
        <v>7</v>
      </c>
      <c r="F2210" s="557" t="s">
        <v>1367</v>
      </c>
      <c r="G2210" s="556" t="s">
        <v>627</v>
      </c>
      <c r="H2210" s="553">
        <v>1</v>
      </c>
      <c r="J2210" s="553" t="s">
        <v>1909</v>
      </c>
      <c r="K2210" s="556" t="s">
        <v>785</v>
      </c>
      <c r="L2210" s="556" t="s">
        <v>3067</v>
      </c>
      <c r="M2210" s="557" t="s">
        <v>1367</v>
      </c>
      <c r="O2210" s="545" t="str">
        <f>+_xlfn.CONCAT(B2210,"-",E2210)</f>
        <v>B2/22/07-C</v>
      </c>
    </row>
    <row r="2211" spans="1:18" ht="14.5">
      <c r="P2211" s="546"/>
      <c r="Q2211" s="546"/>
      <c r="R2211" s="546"/>
    </row>
    <row r="2212" spans="1:18" ht="29">
      <c r="A2212" s="551">
        <v>3</v>
      </c>
      <c r="B2212" s="555" t="s">
        <v>1644</v>
      </c>
      <c r="C2212" s="555" t="s">
        <v>36</v>
      </c>
      <c r="D2212" s="555" t="s">
        <v>36</v>
      </c>
      <c r="E2212" s="555" t="s">
        <v>36</v>
      </c>
      <c r="F2212" s="551" t="s">
        <v>1368</v>
      </c>
      <c r="G2212" s="555" t="s">
        <v>36</v>
      </c>
      <c r="H2212" s="551"/>
      <c r="I2212" s="551"/>
      <c r="J2212" s="552">
        <v>9559.3799999999992</v>
      </c>
      <c r="K2212" s="555"/>
      <c r="L2212" s="555"/>
      <c r="M2212" s="551"/>
      <c r="N2212" s="551"/>
      <c r="O2212" s="551"/>
    </row>
    <row r="2213" spans="1:18">
      <c r="B2213" s="556" t="s">
        <v>1644</v>
      </c>
      <c r="C2213" s="556" t="s">
        <v>2034</v>
      </c>
      <c r="D2213" s="556" t="s">
        <v>3062</v>
      </c>
      <c r="E2213" s="556" t="s">
        <v>8</v>
      </c>
      <c r="F2213" s="557" t="s">
        <v>1369</v>
      </c>
      <c r="G2213" s="556" t="s">
        <v>289</v>
      </c>
      <c r="H2213" s="553">
        <v>1</v>
      </c>
      <c r="I2213" s="554">
        <v>9559.3799999999992</v>
      </c>
      <c r="J2213" s="554">
        <v>9559.3799999999992</v>
      </c>
      <c r="K2213" s="556" t="s">
        <v>785</v>
      </c>
      <c r="L2213" s="556" t="s">
        <v>3068</v>
      </c>
      <c r="M2213" s="557" t="s">
        <v>1369</v>
      </c>
      <c r="O2213" s="545" t="str">
        <f>+_xlfn.CONCAT(B2213,"-",E2213)</f>
        <v>B2/22/07-D</v>
      </c>
    </row>
    <row r="2214" spans="1:18" ht="14.5">
      <c r="P2214" s="546"/>
      <c r="Q2214" s="546"/>
      <c r="R2214" s="546"/>
    </row>
    <row r="2215" spans="1:18" ht="14.5">
      <c r="A2215" s="551">
        <v>3</v>
      </c>
      <c r="B2215" s="555" t="s">
        <v>1644</v>
      </c>
      <c r="C2215" s="555" t="s">
        <v>36</v>
      </c>
      <c r="D2215" s="555" t="s">
        <v>36</v>
      </c>
      <c r="E2215" s="555" t="s">
        <v>36</v>
      </c>
      <c r="F2215" s="551" t="s">
        <v>1370</v>
      </c>
      <c r="G2215" s="555" t="s">
        <v>36</v>
      </c>
      <c r="H2215" s="551"/>
      <c r="I2215" s="551"/>
      <c r="J2215" s="552">
        <v>1319152.25</v>
      </c>
      <c r="K2215" s="555"/>
      <c r="L2215" s="555"/>
      <c r="M2215" s="551"/>
      <c r="N2215" s="551"/>
      <c r="O2215" s="551"/>
      <c r="P2215" s="546"/>
      <c r="Q2215" s="546"/>
      <c r="R2215" s="546"/>
    </row>
    <row r="2216" spans="1:18" ht="43.5">
      <c r="A2216" s="551">
        <v>4</v>
      </c>
      <c r="B2216" s="555" t="s">
        <v>1644</v>
      </c>
      <c r="C2216" s="555" t="s">
        <v>36</v>
      </c>
      <c r="D2216" s="555" t="s">
        <v>36</v>
      </c>
      <c r="E2216" s="555" t="s">
        <v>36</v>
      </c>
      <c r="F2216" s="551" t="s">
        <v>1371</v>
      </c>
      <c r="G2216" s="555" t="s">
        <v>36</v>
      </c>
      <c r="H2216" s="551"/>
      <c r="I2216" s="551"/>
      <c r="J2216" s="552">
        <v>489398.4</v>
      </c>
      <c r="K2216" s="555"/>
      <c r="L2216" s="555"/>
      <c r="M2216" s="551"/>
      <c r="N2216" s="551"/>
      <c r="O2216" s="551"/>
    </row>
    <row r="2217" spans="1:18">
      <c r="B2217" s="556" t="s">
        <v>1644</v>
      </c>
      <c r="C2217" s="556" t="s">
        <v>2034</v>
      </c>
      <c r="D2217" s="556" t="s">
        <v>2124</v>
      </c>
      <c r="E2217" s="556" t="s">
        <v>10</v>
      </c>
      <c r="F2217" s="557" t="s">
        <v>1574</v>
      </c>
      <c r="G2217" s="556" t="s">
        <v>179</v>
      </c>
      <c r="H2217" s="558">
        <v>1480</v>
      </c>
      <c r="I2217" s="553">
        <v>73.5</v>
      </c>
      <c r="J2217" s="554">
        <v>108780</v>
      </c>
      <c r="K2217" s="556" t="s">
        <v>785</v>
      </c>
      <c r="L2217" s="556" t="s">
        <v>3069</v>
      </c>
      <c r="M2217" s="557" t="s">
        <v>1574</v>
      </c>
      <c r="O2217" s="545" t="str">
        <f t="shared" ref="O2217:O2218" si="189">+_xlfn.CONCAT(B2217,"-",E2217)</f>
        <v>B2/22/07-E</v>
      </c>
    </row>
    <row r="2218" spans="1:18">
      <c r="B2218" s="556" t="s">
        <v>1644</v>
      </c>
      <c r="C2218" s="556" t="s">
        <v>2034</v>
      </c>
      <c r="D2218" s="556" t="s">
        <v>2124</v>
      </c>
      <c r="E2218" s="556" t="s">
        <v>11</v>
      </c>
      <c r="F2218" s="557" t="s">
        <v>1579</v>
      </c>
      <c r="G2218" s="556" t="s">
        <v>179</v>
      </c>
      <c r="H2218" s="553">
        <v>180</v>
      </c>
      <c r="I2218" s="553">
        <v>79.13</v>
      </c>
      <c r="J2218" s="554">
        <v>14243.4</v>
      </c>
      <c r="K2218" s="556" t="s">
        <v>785</v>
      </c>
      <c r="L2218" s="556" t="s">
        <v>3070</v>
      </c>
      <c r="M2218" s="557" t="s">
        <v>1579</v>
      </c>
      <c r="O2218" s="545" t="str">
        <f t="shared" si="189"/>
        <v>B2/22/07-F</v>
      </c>
    </row>
    <row r="2221" spans="1:18">
      <c r="B2221" s="556" t="s">
        <v>1645</v>
      </c>
      <c r="C2221" s="556" t="s">
        <v>2034</v>
      </c>
      <c r="D2221" s="556" t="s">
        <v>2124</v>
      </c>
      <c r="E2221" s="556" t="s">
        <v>5</v>
      </c>
      <c r="F2221" s="557" t="s">
        <v>1580</v>
      </c>
      <c r="G2221" s="556" t="s">
        <v>179</v>
      </c>
      <c r="H2221" s="553">
        <v>750</v>
      </c>
      <c r="I2221" s="553">
        <v>87</v>
      </c>
      <c r="J2221" s="554">
        <v>65250</v>
      </c>
      <c r="K2221" s="556" t="s">
        <v>785</v>
      </c>
      <c r="L2221" s="556" t="s">
        <v>3071</v>
      </c>
      <c r="M2221" s="557" t="s">
        <v>1580</v>
      </c>
      <c r="O2221" s="545" t="str">
        <f t="shared" ref="O2221:O2222" si="190">+_xlfn.CONCAT(B2221,"-",E2221)</f>
        <v>B2/22/08-A</v>
      </c>
    </row>
    <row r="2222" spans="1:18">
      <c r="B2222" s="556" t="s">
        <v>1645</v>
      </c>
      <c r="C2222" s="556" t="s">
        <v>2034</v>
      </c>
      <c r="D2222" s="556" t="s">
        <v>2124</v>
      </c>
      <c r="E2222" s="556" t="s">
        <v>6</v>
      </c>
      <c r="F2222" s="557" t="s">
        <v>1571</v>
      </c>
      <c r="G2222" s="556" t="s">
        <v>179</v>
      </c>
      <c r="H2222" s="558">
        <v>2190</v>
      </c>
      <c r="I2222" s="553">
        <v>137.5</v>
      </c>
      <c r="J2222" s="554">
        <v>301125</v>
      </c>
      <c r="K2222" s="556" t="s">
        <v>785</v>
      </c>
      <c r="L2222" s="556" t="s">
        <v>3072</v>
      </c>
      <c r="M2222" s="557" t="s">
        <v>1571</v>
      </c>
      <c r="O2222" s="545" t="str">
        <f t="shared" si="190"/>
        <v>B2/22/08-B</v>
      </c>
    </row>
    <row r="2223" spans="1:18" ht="14.5">
      <c r="P2223" s="546"/>
      <c r="Q2223" s="546"/>
      <c r="R2223" s="546"/>
    </row>
    <row r="2224" spans="1:18" ht="43.5">
      <c r="A2224" s="551">
        <v>4</v>
      </c>
      <c r="B2224" s="555" t="s">
        <v>1645</v>
      </c>
      <c r="C2224" s="555" t="s">
        <v>36</v>
      </c>
      <c r="D2224" s="555" t="s">
        <v>36</v>
      </c>
      <c r="E2224" s="555" t="s">
        <v>36</v>
      </c>
      <c r="F2224" s="551" t="s">
        <v>1372</v>
      </c>
      <c r="G2224" s="555" t="s">
        <v>36</v>
      </c>
      <c r="H2224" s="551"/>
      <c r="I2224" s="551"/>
      <c r="J2224" s="552">
        <v>313558.55</v>
      </c>
      <c r="K2224" s="555"/>
      <c r="L2224" s="555"/>
      <c r="M2224" s="551"/>
      <c r="N2224" s="551"/>
      <c r="O2224" s="551"/>
    </row>
    <row r="2225" spans="1:18">
      <c r="B2225" s="556" t="s">
        <v>1645</v>
      </c>
      <c r="C2225" s="556" t="s">
        <v>2034</v>
      </c>
      <c r="D2225" s="556" t="s">
        <v>2124</v>
      </c>
      <c r="E2225" s="556" t="s">
        <v>7</v>
      </c>
      <c r="F2225" s="557" t="s">
        <v>1574</v>
      </c>
      <c r="G2225" s="556" t="s">
        <v>179</v>
      </c>
      <c r="H2225" s="553">
        <v>85</v>
      </c>
      <c r="I2225" s="553">
        <v>52.13</v>
      </c>
      <c r="J2225" s="554">
        <v>4431.05</v>
      </c>
      <c r="K2225" s="556" t="s">
        <v>785</v>
      </c>
      <c r="L2225" s="556" t="s">
        <v>3073</v>
      </c>
      <c r="M2225" s="557" t="s">
        <v>1574</v>
      </c>
      <c r="O2225" s="545" t="str">
        <f t="shared" ref="O2225:O2227" si="191">+_xlfn.CONCAT(B2225,"-",E2225)</f>
        <v>B2/22/08-C</v>
      </c>
    </row>
    <row r="2226" spans="1:18">
      <c r="B2226" s="556" t="s">
        <v>1645</v>
      </c>
      <c r="C2226" s="556" t="s">
        <v>2034</v>
      </c>
      <c r="D2226" s="556" t="s">
        <v>2124</v>
      </c>
      <c r="E2226" s="556" t="s">
        <v>8</v>
      </c>
      <c r="F2226" s="557" t="s">
        <v>1570</v>
      </c>
      <c r="G2226" s="556" t="s">
        <v>179</v>
      </c>
      <c r="H2226" s="553">
        <v>495</v>
      </c>
      <c r="I2226" s="553">
        <v>87</v>
      </c>
      <c r="J2226" s="554">
        <v>43065</v>
      </c>
      <c r="K2226" s="556" t="s">
        <v>785</v>
      </c>
      <c r="L2226" s="556" t="s">
        <v>3074</v>
      </c>
      <c r="M2226" s="557" t="s">
        <v>1570</v>
      </c>
      <c r="O2226" s="545" t="str">
        <f t="shared" si="191"/>
        <v>B2/22/08-D</v>
      </c>
    </row>
    <row r="2227" spans="1:18">
      <c r="B2227" s="556" t="s">
        <v>1645</v>
      </c>
      <c r="C2227" s="556" t="s">
        <v>2034</v>
      </c>
      <c r="D2227" s="556" t="s">
        <v>2124</v>
      </c>
      <c r="E2227" s="556" t="s">
        <v>10</v>
      </c>
      <c r="F2227" s="557" t="s">
        <v>1571</v>
      </c>
      <c r="G2227" s="556" t="s">
        <v>179</v>
      </c>
      <c r="H2227" s="558">
        <v>1935</v>
      </c>
      <c r="I2227" s="553">
        <v>137.5</v>
      </c>
      <c r="J2227" s="554">
        <v>266062.5</v>
      </c>
      <c r="K2227" s="556" t="s">
        <v>785</v>
      </c>
      <c r="L2227" s="556" t="s">
        <v>3075</v>
      </c>
      <c r="M2227" s="557" t="s">
        <v>1571</v>
      </c>
      <c r="O2227" s="545" t="str">
        <f t="shared" si="191"/>
        <v>B2/22/08-E</v>
      </c>
    </row>
    <row r="2228" spans="1:18" ht="14.5">
      <c r="P2228" s="546"/>
      <c r="Q2228" s="546"/>
      <c r="R2228" s="546"/>
    </row>
    <row r="2229" spans="1:18" ht="43.5">
      <c r="A2229" s="551">
        <v>4</v>
      </c>
      <c r="B2229" s="555" t="s">
        <v>1645</v>
      </c>
      <c r="C2229" s="555" t="s">
        <v>36</v>
      </c>
      <c r="D2229" s="555" t="s">
        <v>36</v>
      </c>
      <c r="E2229" s="555" t="s">
        <v>36</v>
      </c>
      <c r="F2229" s="551" t="s">
        <v>1373</v>
      </c>
      <c r="G2229" s="555" t="s">
        <v>36</v>
      </c>
      <c r="H2229" s="551"/>
      <c r="I2229" s="551"/>
      <c r="J2229" s="552">
        <v>140130</v>
      </c>
      <c r="K2229" s="555"/>
      <c r="L2229" s="555"/>
      <c r="M2229" s="551"/>
      <c r="N2229" s="551"/>
      <c r="O2229" s="551"/>
    </row>
    <row r="2230" spans="1:18">
      <c r="B2230" s="556" t="s">
        <v>1645</v>
      </c>
      <c r="C2230" s="556" t="s">
        <v>2034</v>
      </c>
      <c r="D2230" s="556" t="s">
        <v>2124</v>
      </c>
      <c r="E2230" s="556" t="s">
        <v>11</v>
      </c>
      <c r="F2230" s="557" t="s">
        <v>1582</v>
      </c>
      <c r="G2230" s="556" t="s">
        <v>179</v>
      </c>
      <c r="H2230" s="553">
        <v>180</v>
      </c>
      <c r="I2230" s="553">
        <v>778.5</v>
      </c>
      <c r="J2230" s="554">
        <v>140130</v>
      </c>
      <c r="K2230" s="556" t="s">
        <v>785</v>
      </c>
      <c r="L2230" s="556" t="s">
        <v>3076</v>
      </c>
      <c r="M2230" s="557" t="s">
        <v>1582</v>
      </c>
      <c r="O2230" s="545" t="str">
        <f>+_xlfn.CONCAT(B2230,"-",E2230)</f>
        <v>B2/22/08-F</v>
      </c>
    </row>
    <row r="2231" spans="1:18" ht="14.5">
      <c r="P2231" s="546"/>
      <c r="Q2231" s="546"/>
      <c r="R2231" s="546"/>
    </row>
    <row r="2232" spans="1:18" ht="58">
      <c r="A2232" s="551">
        <v>4</v>
      </c>
      <c r="B2232" s="555" t="s">
        <v>1645</v>
      </c>
      <c r="C2232" s="555" t="s">
        <v>36</v>
      </c>
      <c r="D2232" s="555" t="s">
        <v>36</v>
      </c>
      <c r="E2232" s="555" t="s">
        <v>36</v>
      </c>
      <c r="F2232" s="551" t="s">
        <v>1374</v>
      </c>
      <c r="G2232" s="555" t="s">
        <v>36</v>
      </c>
      <c r="H2232" s="551"/>
      <c r="I2232" s="551"/>
      <c r="J2232" s="552">
        <v>375283.35</v>
      </c>
      <c r="K2232" s="555"/>
      <c r="L2232" s="555"/>
      <c r="M2232" s="551"/>
      <c r="N2232" s="551"/>
      <c r="O2232" s="551"/>
    </row>
    <row r="2233" spans="1:18">
      <c r="B2233" s="556" t="s">
        <v>1645</v>
      </c>
      <c r="C2233" s="556" t="s">
        <v>2034</v>
      </c>
      <c r="D2233" s="556" t="s">
        <v>2124</v>
      </c>
      <c r="E2233" s="556" t="s">
        <v>27</v>
      </c>
      <c r="F2233" s="557" t="s">
        <v>1581</v>
      </c>
      <c r="G2233" s="556" t="s">
        <v>179</v>
      </c>
      <c r="H2233" s="553">
        <v>45</v>
      </c>
      <c r="I2233" s="553">
        <v>137.5</v>
      </c>
      <c r="J2233" s="554">
        <v>6187.5</v>
      </c>
      <c r="K2233" s="556" t="s">
        <v>785</v>
      </c>
      <c r="L2233" s="556" t="s">
        <v>3077</v>
      </c>
      <c r="M2233" s="557" t="s">
        <v>1581</v>
      </c>
      <c r="O2233" s="545" t="str">
        <f t="shared" ref="O2233:O2235" si="192">+_xlfn.CONCAT(B2233,"-",E2233)</f>
        <v>B2/22/08-G</v>
      </c>
    </row>
    <row r="2234" spans="1:18">
      <c r="B2234" s="556" t="s">
        <v>1645</v>
      </c>
      <c r="C2234" s="556" t="s">
        <v>2034</v>
      </c>
      <c r="D2234" s="556" t="s">
        <v>2124</v>
      </c>
      <c r="E2234" s="556" t="s">
        <v>28</v>
      </c>
      <c r="F2234" s="557" t="s">
        <v>1583</v>
      </c>
      <c r="G2234" s="556" t="s">
        <v>179</v>
      </c>
      <c r="H2234" s="553">
        <v>45</v>
      </c>
      <c r="I2234" s="553">
        <v>676.63</v>
      </c>
      <c r="J2234" s="554">
        <v>30448.35</v>
      </c>
      <c r="K2234" s="556" t="s">
        <v>785</v>
      </c>
      <c r="L2234" s="556" t="s">
        <v>3078</v>
      </c>
      <c r="M2234" s="557" t="s">
        <v>1583</v>
      </c>
      <c r="O2234" s="545" t="str">
        <f t="shared" si="192"/>
        <v>B2/22/08-H</v>
      </c>
    </row>
    <row r="2235" spans="1:18">
      <c r="B2235" s="556" t="s">
        <v>1645</v>
      </c>
      <c r="C2235" s="556" t="s">
        <v>2034</v>
      </c>
      <c r="D2235" s="556" t="s">
        <v>2124</v>
      </c>
      <c r="E2235" s="556" t="s">
        <v>33</v>
      </c>
      <c r="F2235" s="557" t="s">
        <v>1582</v>
      </c>
      <c r="G2235" s="556" t="s">
        <v>179</v>
      </c>
      <c r="H2235" s="553">
        <v>435</v>
      </c>
      <c r="I2235" s="553">
        <v>778.5</v>
      </c>
      <c r="J2235" s="554">
        <v>338647.5</v>
      </c>
      <c r="K2235" s="556" t="s">
        <v>785</v>
      </c>
      <c r="L2235" s="556" t="s">
        <v>3079</v>
      </c>
      <c r="M2235" s="557" t="s">
        <v>1582</v>
      </c>
      <c r="O2235" s="545" t="str">
        <f t="shared" si="192"/>
        <v>B2/22/08-J</v>
      </c>
    </row>
    <row r="2236" spans="1:18" ht="14.5">
      <c r="P2236" s="546"/>
      <c r="Q2236" s="546"/>
      <c r="R2236" s="546"/>
    </row>
    <row r="2237" spans="1:18" ht="43.5">
      <c r="A2237" s="551">
        <v>4</v>
      </c>
      <c r="B2237" s="555" t="s">
        <v>1645</v>
      </c>
      <c r="C2237" s="555" t="s">
        <v>36</v>
      </c>
      <c r="D2237" s="555" t="s">
        <v>36</v>
      </c>
      <c r="E2237" s="555" t="s">
        <v>36</v>
      </c>
      <c r="F2237" s="551" t="s">
        <v>1375</v>
      </c>
      <c r="G2237" s="555" t="s">
        <v>36</v>
      </c>
      <c r="H2237" s="551"/>
      <c r="I2237" s="551"/>
      <c r="J2237" s="551">
        <v>781.95</v>
      </c>
      <c r="K2237" s="555"/>
      <c r="L2237" s="555"/>
      <c r="M2237" s="551"/>
      <c r="N2237" s="551"/>
      <c r="O2237" s="551"/>
    </row>
    <row r="2238" spans="1:18">
      <c r="B2238" s="556" t="s">
        <v>1645</v>
      </c>
      <c r="C2238" s="556" t="s">
        <v>2034</v>
      </c>
      <c r="D2238" s="556" t="s">
        <v>2124</v>
      </c>
      <c r="E2238" s="556" t="s">
        <v>34</v>
      </c>
      <c r="F2238" s="557" t="s">
        <v>1574</v>
      </c>
      <c r="G2238" s="556" t="s">
        <v>179</v>
      </c>
      <c r="H2238" s="553">
        <v>15</v>
      </c>
      <c r="I2238" s="553">
        <v>52.13</v>
      </c>
      <c r="J2238" s="553">
        <v>781.95</v>
      </c>
      <c r="K2238" s="556" t="s">
        <v>785</v>
      </c>
      <c r="L2238" s="556" t="s">
        <v>3080</v>
      </c>
      <c r="M2238" s="557" t="s">
        <v>1574</v>
      </c>
      <c r="O2238" s="545" t="str">
        <f>+_xlfn.CONCAT(B2238,"-",E2238)</f>
        <v>B2/22/08-K</v>
      </c>
    </row>
    <row r="2240" spans="1:18" ht="14.5">
      <c r="P2240" s="546"/>
      <c r="Q2240" s="546"/>
      <c r="R2240" s="546"/>
    </row>
    <row r="2241" spans="1:18" ht="14.5">
      <c r="A2241" s="551">
        <v>3</v>
      </c>
      <c r="B2241" s="555" t="s">
        <v>1646</v>
      </c>
      <c r="C2241" s="555" t="s">
        <v>36</v>
      </c>
      <c r="D2241" s="555" t="s">
        <v>36</v>
      </c>
      <c r="E2241" s="555" t="s">
        <v>36</v>
      </c>
      <c r="F2241" s="551" t="s">
        <v>1376</v>
      </c>
      <c r="G2241" s="555" t="s">
        <v>36</v>
      </c>
      <c r="H2241" s="551"/>
      <c r="I2241" s="551"/>
      <c r="J2241" s="552">
        <v>1603216.23</v>
      </c>
      <c r="K2241" s="555"/>
      <c r="L2241" s="555"/>
      <c r="M2241" s="551"/>
      <c r="N2241" s="551"/>
      <c r="O2241" s="551"/>
      <c r="P2241" s="546"/>
      <c r="Q2241" s="546"/>
      <c r="R2241" s="546"/>
    </row>
    <row r="2242" spans="1:18" ht="14.5">
      <c r="A2242" s="551">
        <v>4</v>
      </c>
      <c r="B2242" s="555" t="s">
        <v>1646</v>
      </c>
      <c r="C2242" s="555" t="s">
        <v>36</v>
      </c>
      <c r="D2242" s="555" t="s">
        <v>36</v>
      </c>
      <c r="E2242" s="555" t="s">
        <v>36</v>
      </c>
      <c r="F2242" s="551" t="s">
        <v>1377</v>
      </c>
      <c r="G2242" s="555" t="s">
        <v>36</v>
      </c>
      <c r="H2242" s="551"/>
      <c r="I2242" s="551"/>
      <c r="J2242" s="552">
        <v>86988.02</v>
      </c>
      <c r="K2242" s="555"/>
      <c r="L2242" s="555"/>
      <c r="M2242" s="551"/>
      <c r="N2242" s="551"/>
      <c r="O2242" s="551"/>
    </row>
    <row r="2243" spans="1:18">
      <c r="B2243" s="556" t="s">
        <v>1646</v>
      </c>
      <c r="C2243" s="556" t="s">
        <v>2034</v>
      </c>
      <c r="D2243" s="556" t="s">
        <v>2124</v>
      </c>
      <c r="E2243" s="556" t="s">
        <v>5</v>
      </c>
      <c r="F2243" s="557" t="s">
        <v>1378</v>
      </c>
      <c r="G2243" s="556" t="s">
        <v>289</v>
      </c>
      <c r="H2243" s="553">
        <v>150</v>
      </c>
      <c r="I2243" s="553">
        <v>471.88</v>
      </c>
      <c r="J2243" s="554">
        <v>70782</v>
      </c>
      <c r="K2243" s="556" t="s">
        <v>785</v>
      </c>
      <c r="L2243" s="556" t="s">
        <v>3081</v>
      </c>
      <c r="M2243" s="557" t="s">
        <v>1378</v>
      </c>
      <c r="O2243" s="545" t="str">
        <f t="shared" ref="O2243:O2247" si="193">+_xlfn.CONCAT(B2243,"-",E2243)</f>
        <v>B2/22/09-A</v>
      </c>
    </row>
    <row r="2244" spans="1:18">
      <c r="B2244" s="556" t="s">
        <v>1646</v>
      </c>
      <c r="C2244" s="556" t="s">
        <v>2034</v>
      </c>
      <c r="D2244" s="556" t="s">
        <v>2124</v>
      </c>
      <c r="E2244" s="556" t="s">
        <v>6</v>
      </c>
      <c r="F2244" s="557" t="s">
        <v>1379</v>
      </c>
      <c r="G2244" s="556" t="s">
        <v>289</v>
      </c>
      <c r="H2244" s="553">
        <v>2</v>
      </c>
      <c r="I2244" s="553">
        <v>676.63</v>
      </c>
      <c r="J2244" s="554">
        <v>1353.26</v>
      </c>
      <c r="K2244" s="556" t="s">
        <v>785</v>
      </c>
      <c r="L2244" s="556" t="s">
        <v>3082</v>
      </c>
      <c r="M2244" s="557" t="s">
        <v>1379</v>
      </c>
      <c r="O2244" s="545" t="str">
        <f t="shared" si="193"/>
        <v>B2/22/09-B</v>
      </c>
    </row>
    <row r="2245" spans="1:18">
      <c r="B2245" s="556" t="s">
        <v>1646</v>
      </c>
      <c r="C2245" s="556" t="s">
        <v>2034</v>
      </c>
      <c r="D2245" s="556" t="s">
        <v>2124</v>
      </c>
      <c r="E2245" s="556" t="s">
        <v>7</v>
      </c>
      <c r="F2245" s="557" t="s">
        <v>1380</v>
      </c>
      <c r="G2245" s="556" t="s">
        <v>289</v>
      </c>
      <c r="H2245" s="553">
        <v>26</v>
      </c>
      <c r="I2245" s="553">
        <v>217.25</v>
      </c>
      <c r="J2245" s="554">
        <v>5648.5</v>
      </c>
      <c r="K2245" s="556" t="s">
        <v>785</v>
      </c>
      <c r="L2245" s="556" t="s">
        <v>3083</v>
      </c>
      <c r="M2245" s="557" t="s">
        <v>1380</v>
      </c>
      <c r="O2245" s="545" t="str">
        <f t="shared" si="193"/>
        <v>B2/22/09-C</v>
      </c>
    </row>
    <row r="2246" spans="1:18">
      <c r="B2246" s="556" t="s">
        <v>1646</v>
      </c>
      <c r="C2246" s="556" t="s">
        <v>2034</v>
      </c>
      <c r="D2246" s="556" t="s">
        <v>2124</v>
      </c>
      <c r="E2246" s="556" t="s">
        <v>8</v>
      </c>
      <c r="F2246" s="557" t="s">
        <v>1381</v>
      </c>
      <c r="G2246" s="556" t="s">
        <v>289</v>
      </c>
      <c r="H2246" s="553">
        <v>2</v>
      </c>
      <c r="I2246" s="553">
        <v>257.13</v>
      </c>
      <c r="J2246" s="553">
        <v>514.26</v>
      </c>
      <c r="K2246" s="556" t="s">
        <v>785</v>
      </c>
      <c r="L2246" s="556" t="s">
        <v>3084</v>
      </c>
      <c r="M2246" s="557" t="s">
        <v>1381</v>
      </c>
      <c r="O2246" s="545" t="str">
        <f t="shared" si="193"/>
        <v>B2/22/09-D</v>
      </c>
    </row>
    <row r="2247" spans="1:18">
      <c r="B2247" s="556" t="s">
        <v>1646</v>
      </c>
      <c r="C2247" s="556" t="s">
        <v>2034</v>
      </c>
      <c r="D2247" s="556" t="s">
        <v>2124</v>
      </c>
      <c r="E2247" s="556" t="s">
        <v>10</v>
      </c>
      <c r="F2247" s="557" t="s">
        <v>1382</v>
      </c>
      <c r="G2247" s="556" t="s">
        <v>289</v>
      </c>
      <c r="H2247" s="553">
        <v>40</v>
      </c>
      <c r="I2247" s="553">
        <v>217.25</v>
      </c>
      <c r="J2247" s="554">
        <v>8690</v>
      </c>
      <c r="K2247" s="556" t="s">
        <v>785</v>
      </c>
      <c r="L2247" s="556" t="s">
        <v>3085</v>
      </c>
      <c r="M2247" s="557" t="s">
        <v>1382</v>
      </c>
      <c r="O2247" s="545" t="str">
        <f t="shared" si="193"/>
        <v>B2/22/09-E</v>
      </c>
    </row>
    <row r="2248" spans="1:18" ht="14.5">
      <c r="P2248" s="546"/>
      <c r="Q2248" s="546"/>
      <c r="R2248" s="546"/>
    </row>
    <row r="2249" spans="1:18" ht="14.5">
      <c r="A2249" s="551">
        <v>4</v>
      </c>
      <c r="B2249" s="555" t="s">
        <v>1646</v>
      </c>
      <c r="C2249" s="555" t="s">
        <v>36</v>
      </c>
      <c r="D2249" s="555" t="s">
        <v>36</v>
      </c>
      <c r="E2249" s="555" t="s">
        <v>36</v>
      </c>
      <c r="F2249" s="551" t="s">
        <v>1383</v>
      </c>
      <c r="G2249" s="555" t="s">
        <v>36</v>
      </c>
      <c r="H2249" s="551"/>
      <c r="I2249" s="551"/>
      <c r="J2249" s="552">
        <v>122218.75</v>
      </c>
      <c r="K2249" s="555"/>
      <c r="L2249" s="555"/>
      <c r="M2249" s="551"/>
      <c r="N2249" s="551"/>
      <c r="O2249" s="551"/>
    </row>
    <row r="2250" spans="1:18">
      <c r="B2250" s="556" t="s">
        <v>1646</v>
      </c>
      <c r="C2250" s="556" t="s">
        <v>2034</v>
      </c>
      <c r="D2250" s="556" t="s">
        <v>2124</v>
      </c>
      <c r="E2250" s="556" t="s">
        <v>11</v>
      </c>
      <c r="F2250" s="557" t="s">
        <v>1384</v>
      </c>
      <c r="G2250" s="556" t="s">
        <v>289</v>
      </c>
      <c r="H2250" s="553">
        <v>80</v>
      </c>
      <c r="I2250" s="553">
        <v>756.25</v>
      </c>
      <c r="J2250" s="554">
        <v>60500</v>
      </c>
      <c r="K2250" s="556" t="s">
        <v>785</v>
      </c>
      <c r="L2250" s="556" t="s">
        <v>3086</v>
      </c>
      <c r="M2250" s="557" t="s">
        <v>1384</v>
      </c>
      <c r="O2250" s="545" t="str">
        <f t="shared" ref="O2250:O2252" si="194">+_xlfn.CONCAT(B2250,"-",E2250)</f>
        <v>B2/22/09-F</v>
      </c>
    </row>
    <row r="2251" spans="1:18">
      <c r="B2251" s="556" t="s">
        <v>1646</v>
      </c>
      <c r="C2251" s="556" t="s">
        <v>2034</v>
      </c>
      <c r="D2251" s="556" t="s">
        <v>2124</v>
      </c>
      <c r="E2251" s="556" t="s">
        <v>27</v>
      </c>
      <c r="F2251" s="557" t="s">
        <v>1385</v>
      </c>
      <c r="G2251" s="556" t="s">
        <v>289</v>
      </c>
      <c r="H2251" s="553">
        <v>40</v>
      </c>
      <c r="I2251" s="553">
        <v>881.25</v>
      </c>
      <c r="J2251" s="554">
        <v>35250</v>
      </c>
      <c r="K2251" s="556" t="s">
        <v>785</v>
      </c>
      <c r="L2251" s="556" t="s">
        <v>3087</v>
      </c>
      <c r="M2251" s="557" t="s">
        <v>1385</v>
      </c>
      <c r="O2251" s="545" t="str">
        <f t="shared" si="194"/>
        <v>B2/22/09-G</v>
      </c>
    </row>
    <row r="2252" spans="1:18">
      <c r="B2252" s="556" t="s">
        <v>1646</v>
      </c>
      <c r="C2252" s="556" t="s">
        <v>2034</v>
      </c>
      <c r="D2252" s="556" t="s">
        <v>2124</v>
      </c>
      <c r="E2252" s="556" t="s">
        <v>28</v>
      </c>
      <c r="F2252" s="557" t="s">
        <v>1386</v>
      </c>
      <c r="G2252" s="556" t="s">
        <v>289</v>
      </c>
      <c r="H2252" s="553">
        <v>35</v>
      </c>
      <c r="I2252" s="553">
        <v>756.25</v>
      </c>
      <c r="J2252" s="554">
        <v>26468.75</v>
      </c>
      <c r="K2252" s="556" t="s">
        <v>785</v>
      </c>
      <c r="L2252" s="556" t="s">
        <v>3088</v>
      </c>
      <c r="M2252" s="557" t="s">
        <v>1386</v>
      </c>
      <c r="O2252" s="545" t="str">
        <f t="shared" si="194"/>
        <v>B2/22/09-H</v>
      </c>
    </row>
    <row r="2253" spans="1:18" ht="14.5">
      <c r="P2253" s="546"/>
      <c r="Q2253" s="546"/>
      <c r="R2253" s="546"/>
    </row>
    <row r="2254" spans="1:18" ht="14.5">
      <c r="A2254" s="551">
        <v>4</v>
      </c>
      <c r="B2254" s="555" t="s">
        <v>1646</v>
      </c>
      <c r="C2254" s="555" t="s">
        <v>36</v>
      </c>
      <c r="D2254" s="555" t="s">
        <v>36</v>
      </c>
      <c r="E2254" s="555" t="s">
        <v>36</v>
      </c>
      <c r="F2254" s="551" t="s">
        <v>1387</v>
      </c>
      <c r="G2254" s="555" t="s">
        <v>36</v>
      </c>
      <c r="H2254" s="551"/>
      <c r="I2254" s="551"/>
      <c r="J2254" s="552">
        <v>279171.96000000002</v>
      </c>
      <c r="K2254" s="555"/>
      <c r="L2254" s="555"/>
      <c r="M2254" s="551"/>
      <c r="N2254" s="551"/>
      <c r="O2254" s="551"/>
    </row>
    <row r="2255" spans="1:18">
      <c r="B2255" s="556" t="s">
        <v>1646</v>
      </c>
      <c r="C2255" s="556" t="s">
        <v>2034</v>
      </c>
      <c r="D2255" s="556" t="s">
        <v>2124</v>
      </c>
      <c r="E2255" s="556" t="s">
        <v>33</v>
      </c>
      <c r="F2255" s="557" t="s">
        <v>1388</v>
      </c>
      <c r="G2255" s="556" t="s">
        <v>289</v>
      </c>
      <c r="H2255" s="553">
        <v>17</v>
      </c>
      <c r="I2255" s="554">
        <v>16421.88</v>
      </c>
      <c r="J2255" s="554">
        <v>279171.96000000002</v>
      </c>
      <c r="K2255" s="556" t="s">
        <v>785</v>
      </c>
      <c r="L2255" s="556" t="s">
        <v>3089</v>
      </c>
      <c r="M2255" s="557" t="s">
        <v>1388</v>
      </c>
      <c r="O2255" s="545" t="str">
        <f>+_xlfn.CONCAT(B2255,"-",E2255)</f>
        <v>B2/22/09-J</v>
      </c>
    </row>
    <row r="2256" spans="1:18" ht="14.5">
      <c r="P2256" s="546"/>
      <c r="Q2256" s="546"/>
      <c r="R2256" s="546"/>
    </row>
    <row r="2257" spans="1:18" ht="14.5">
      <c r="A2257" s="551">
        <v>4</v>
      </c>
      <c r="B2257" s="555" t="s">
        <v>1646</v>
      </c>
      <c r="C2257" s="555" t="s">
        <v>36</v>
      </c>
      <c r="D2257" s="555" t="s">
        <v>36</v>
      </c>
      <c r="E2257" s="555" t="s">
        <v>36</v>
      </c>
      <c r="F2257" s="551" t="s">
        <v>1389</v>
      </c>
      <c r="G2257" s="555" t="s">
        <v>36</v>
      </c>
      <c r="H2257" s="551"/>
      <c r="I2257" s="551"/>
      <c r="J2257" s="552">
        <v>247775</v>
      </c>
      <c r="K2257" s="555"/>
      <c r="L2257" s="555"/>
      <c r="M2257" s="551"/>
      <c r="N2257" s="551"/>
      <c r="O2257" s="551"/>
    </row>
    <row r="2258" spans="1:18">
      <c r="B2258" s="556" t="s">
        <v>1646</v>
      </c>
      <c r="C2258" s="556" t="s">
        <v>2034</v>
      </c>
      <c r="D2258" s="556" t="s">
        <v>2124</v>
      </c>
      <c r="E2258" s="556" t="s">
        <v>34</v>
      </c>
      <c r="F2258" s="557" t="s">
        <v>1390</v>
      </c>
      <c r="G2258" s="556" t="s">
        <v>289</v>
      </c>
      <c r="H2258" s="553">
        <v>2</v>
      </c>
      <c r="I2258" s="554">
        <v>11262.5</v>
      </c>
      <c r="J2258" s="554">
        <v>22525</v>
      </c>
      <c r="K2258" s="556" t="s">
        <v>785</v>
      </c>
      <c r="L2258" s="556" t="s">
        <v>3090</v>
      </c>
      <c r="M2258" s="557" t="s">
        <v>1390</v>
      </c>
      <c r="O2258" s="545" t="str">
        <f t="shared" ref="O2258:O2260" si="195">+_xlfn.CONCAT(B2258,"-",E2258)</f>
        <v>B2/22/09-K</v>
      </c>
    </row>
    <row r="2259" spans="1:18">
      <c r="B2259" s="556" t="s">
        <v>1646</v>
      </c>
      <c r="C2259" s="556" t="s">
        <v>2034</v>
      </c>
      <c r="D2259" s="556" t="s">
        <v>2124</v>
      </c>
      <c r="E2259" s="556" t="s">
        <v>39</v>
      </c>
      <c r="F2259" s="557" t="s">
        <v>1391</v>
      </c>
      <c r="G2259" s="556" t="s">
        <v>289</v>
      </c>
      <c r="H2259" s="553">
        <v>14</v>
      </c>
      <c r="I2259" s="554">
        <v>11262.5</v>
      </c>
      <c r="J2259" s="554">
        <v>157675</v>
      </c>
      <c r="K2259" s="556" t="s">
        <v>785</v>
      </c>
      <c r="L2259" s="556" t="s">
        <v>3091</v>
      </c>
      <c r="M2259" s="557" t="s">
        <v>1391</v>
      </c>
      <c r="O2259" s="545" t="str">
        <f t="shared" si="195"/>
        <v>B2/22/09-L</v>
      </c>
    </row>
    <row r="2260" spans="1:18">
      <c r="B2260" s="556" t="s">
        <v>1646</v>
      </c>
      <c r="C2260" s="556" t="s">
        <v>2034</v>
      </c>
      <c r="D2260" s="556" t="s">
        <v>2124</v>
      </c>
      <c r="E2260" s="556" t="s">
        <v>38</v>
      </c>
      <c r="F2260" s="557" t="s">
        <v>1392</v>
      </c>
      <c r="G2260" s="556" t="s">
        <v>289</v>
      </c>
      <c r="H2260" s="553">
        <v>6</v>
      </c>
      <c r="I2260" s="554">
        <v>11262.5</v>
      </c>
      <c r="J2260" s="554">
        <v>67575</v>
      </c>
      <c r="K2260" s="556" t="s">
        <v>785</v>
      </c>
      <c r="L2260" s="556" t="s">
        <v>3092</v>
      </c>
      <c r="M2260" s="557" t="s">
        <v>1392</v>
      </c>
      <c r="O2260" s="545" t="str">
        <f t="shared" si="195"/>
        <v>B2/22/09-M</v>
      </c>
    </row>
    <row r="2261" spans="1:18" ht="14.5">
      <c r="P2261" s="546"/>
      <c r="Q2261" s="546"/>
      <c r="R2261" s="546"/>
    </row>
    <row r="2262" spans="1:18" ht="14.5">
      <c r="A2262" s="551">
        <v>4</v>
      </c>
      <c r="B2262" s="555" t="s">
        <v>1646</v>
      </c>
      <c r="C2262" s="555" t="s">
        <v>36</v>
      </c>
      <c r="D2262" s="555" t="s">
        <v>36</v>
      </c>
      <c r="E2262" s="555" t="s">
        <v>36</v>
      </c>
      <c r="F2262" s="551" t="s">
        <v>1393</v>
      </c>
      <c r="G2262" s="555" t="s">
        <v>36</v>
      </c>
      <c r="H2262" s="551"/>
      <c r="I2262" s="551"/>
      <c r="J2262" s="552">
        <v>867062.5</v>
      </c>
      <c r="K2262" s="555"/>
      <c r="L2262" s="555"/>
      <c r="M2262" s="551"/>
      <c r="N2262" s="551"/>
      <c r="O2262" s="551"/>
    </row>
    <row r="2263" spans="1:18">
      <c r="B2263" s="556" t="s">
        <v>1646</v>
      </c>
      <c r="C2263" s="556" t="s">
        <v>2034</v>
      </c>
      <c r="D2263" s="556" t="s">
        <v>2124</v>
      </c>
      <c r="E2263" s="556" t="s">
        <v>204</v>
      </c>
      <c r="F2263" s="557" t="s">
        <v>1394</v>
      </c>
      <c r="G2263" s="556" t="s">
        <v>289</v>
      </c>
      <c r="H2263" s="553">
        <v>1</v>
      </c>
      <c r="I2263" s="554">
        <v>11900</v>
      </c>
      <c r="J2263" s="554">
        <v>11900</v>
      </c>
      <c r="K2263" s="556" t="s">
        <v>785</v>
      </c>
      <c r="L2263" s="556" t="s">
        <v>3093</v>
      </c>
      <c r="M2263" s="557" t="s">
        <v>1394</v>
      </c>
      <c r="O2263" s="545" t="str">
        <f t="shared" ref="O2263:O2265" si="196">+_xlfn.CONCAT(B2263,"-",E2263)</f>
        <v>B2/22/09-N</v>
      </c>
    </row>
    <row r="2264" spans="1:18">
      <c r="B2264" s="556" t="s">
        <v>1646</v>
      </c>
      <c r="C2264" s="556" t="s">
        <v>2034</v>
      </c>
      <c r="D2264" s="556" t="s">
        <v>2124</v>
      </c>
      <c r="E2264" s="556" t="s">
        <v>507</v>
      </c>
      <c r="F2264" s="557" t="s">
        <v>1395</v>
      </c>
      <c r="G2264" s="556" t="s">
        <v>289</v>
      </c>
      <c r="H2264" s="553">
        <v>30</v>
      </c>
      <c r="I2264" s="554">
        <v>1381.25</v>
      </c>
      <c r="J2264" s="554">
        <v>41437.5</v>
      </c>
      <c r="K2264" s="556" t="s">
        <v>785</v>
      </c>
      <c r="L2264" s="556" t="s">
        <v>3094</v>
      </c>
      <c r="M2264" s="557" t="s">
        <v>1395</v>
      </c>
      <c r="O2264" s="545" t="str">
        <f t="shared" si="196"/>
        <v>B2/22/09-P</v>
      </c>
    </row>
    <row r="2265" spans="1:18">
      <c r="B2265" s="556" t="s">
        <v>1646</v>
      </c>
      <c r="C2265" s="556" t="s">
        <v>2034</v>
      </c>
      <c r="D2265" s="556" t="s">
        <v>2124</v>
      </c>
      <c r="E2265" s="556" t="s">
        <v>508</v>
      </c>
      <c r="F2265" s="557" t="s">
        <v>1396</v>
      </c>
      <c r="G2265" s="556" t="s">
        <v>289</v>
      </c>
      <c r="H2265" s="553">
        <v>55</v>
      </c>
      <c r="I2265" s="554">
        <v>14795</v>
      </c>
      <c r="J2265" s="554">
        <v>813725</v>
      </c>
      <c r="K2265" s="556" t="s">
        <v>785</v>
      </c>
      <c r="L2265" s="556" t="s">
        <v>3095</v>
      </c>
      <c r="M2265" s="557" t="s">
        <v>1396</v>
      </c>
      <c r="O2265" s="545" t="str">
        <f t="shared" si="196"/>
        <v>B2/22/09-Q</v>
      </c>
    </row>
    <row r="2267" spans="1:18" ht="14.5">
      <c r="P2267" s="546"/>
      <c r="Q2267" s="546"/>
      <c r="R2267" s="546"/>
    </row>
    <row r="2268" spans="1:18" ht="29">
      <c r="A2268" s="551">
        <v>3</v>
      </c>
      <c r="B2268" s="555" t="s">
        <v>1647</v>
      </c>
      <c r="C2268" s="555" t="s">
        <v>36</v>
      </c>
      <c r="D2268" s="555" t="s">
        <v>36</v>
      </c>
      <c r="E2268" s="555" t="s">
        <v>36</v>
      </c>
      <c r="F2268" s="551" t="s">
        <v>1397</v>
      </c>
      <c r="G2268" s="555" t="s">
        <v>36</v>
      </c>
      <c r="H2268" s="551"/>
      <c r="I2268" s="551"/>
      <c r="J2268" s="552">
        <v>570312.5</v>
      </c>
      <c r="K2268" s="555"/>
      <c r="L2268" s="555"/>
      <c r="M2268" s="551"/>
      <c r="N2268" s="551"/>
      <c r="O2268" s="551"/>
      <c r="P2268" s="546"/>
      <c r="Q2268" s="546"/>
      <c r="R2268" s="546"/>
    </row>
    <row r="2269" spans="1:18" ht="14.5">
      <c r="A2269" s="551">
        <v>4</v>
      </c>
      <c r="B2269" s="555" t="s">
        <v>1647</v>
      </c>
      <c r="C2269" s="555" t="s">
        <v>36</v>
      </c>
      <c r="D2269" s="555" t="s">
        <v>36</v>
      </c>
      <c r="E2269" s="555" t="s">
        <v>36</v>
      </c>
      <c r="F2269" s="551" t="s">
        <v>1398</v>
      </c>
      <c r="G2269" s="555" t="s">
        <v>36</v>
      </c>
      <c r="H2269" s="551"/>
      <c r="I2269" s="551"/>
      <c r="J2269" s="552">
        <v>570312.5</v>
      </c>
      <c r="K2269" s="555"/>
      <c r="L2269" s="555"/>
      <c r="M2269" s="551"/>
      <c r="N2269" s="551"/>
      <c r="O2269" s="551"/>
      <c r="P2269" s="546"/>
      <c r="Q2269" s="546"/>
      <c r="R2269" s="546"/>
    </row>
    <row r="2270" spans="1:18" ht="14.5">
      <c r="A2270" s="551">
        <v>5</v>
      </c>
      <c r="B2270" s="555" t="s">
        <v>1647</v>
      </c>
      <c r="C2270" s="555" t="s">
        <v>36</v>
      </c>
      <c r="D2270" s="555" t="s">
        <v>36</v>
      </c>
      <c r="E2270" s="555" t="s">
        <v>36</v>
      </c>
      <c r="F2270" s="551" t="s">
        <v>1399</v>
      </c>
      <c r="G2270" s="555" t="s">
        <v>36</v>
      </c>
      <c r="H2270" s="551"/>
      <c r="I2270" s="551"/>
      <c r="J2270" s="552">
        <v>6906.25</v>
      </c>
      <c r="K2270" s="555"/>
      <c r="L2270" s="555"/>
      <c r="M2270" s="551"/>
      <c r="N2270" s="551"/>
      <c r="O2270" s="551"/>
    </row>
    <row r="2271" spans="1:18">
      <c r="B2271" s="556" t="s">
        <v>1647</v>
      </c>
      <c r="C2271" s="556" t="s">
        <v>2034</v>
      </c>
      <c r="D2271" s="556" t="s">
        <v>2148</v>
      </c>
      <c r="E2271" s="556" t="s">
        <v>5</v>
      </c>
      <c r="F2271" s="557" t="s">
        <v>1584</v>
      </c>
      <c r="G2271" s="556" t="s">
        <v>289</v>
      </c>
      <c r="H2271" s="553">
        <v>5</v>
      </c>
      <c r="I2271" s="554">
        <v>1381.25</v>
      </c>
      <c r="J2271" s="554">
        <v>6906.25</v>
      </c>
      <c r="K2271" s="556" t="s">
        <v>785</v>
      </c>
      <c r="L2271" s="556" t="s">
        <v>3096</v>
      </c>
      <c r="M2271" s="557" t="s">
        <v>1584</v>
      </c>
      <c r="O2271" s="545" t="str">
        <f>+_xlfn.CONCAT(B2271,"-",E2271)</f>
        <v>B2/22/10-A</v>
      </c>
    </row>
    <row r="2272" spans="1:18" ht="14.5">
      <c r="P2272" s="546"/>
      <c r="Q2272" s="546"/>
      <c r="R2272" s="546"/>
    </row>
    <row r="2273" spans="1:18" ht="14.5">
      <c r="A2273" s="551">
        <v>5</v>
      </c>
      <c r="B2273" s="555" t="s">
        <v>1647</v>
      </c>
      <c r="C2273" s="555" t="s">
        <v>36</v>
      </c>
      <c r="D2273" s="555" t="s">
        <v>36</v>
      </c>
      <c r="E2273" s="555" t="s">
        <v>36</v>
      </c>
      <c r="F2273" s="551" t="s">
        <v>1400</v>
      </c>
      <c r="G2273" s="555" t="s">
        <v>36</v>
      </c>
      <c r="H2273" s="551"/>
      <c r="I2273" s="551"/>
      <c r="J2273" s="552">
        <v>6906.25</v>
      </c>
      <c r="K2273" s="555"/>
      <c r="L2273" s="555"/>
      <c r="M2273" s="551"/>
      <c r="N2273" s="551"/>
      <c r="O2273" s="551"/>
    </row>
    <row r="2274" spans="1:18">
      <c r="B2274" s="556" t="s">
        <v>1647</v>
      </c>
      <c r="C2274" s="556" t="s">
        <v>2034</v>
      </c>
      <c r="D2274" s="556" t="s">
        <v>2148</v>
      </c>
      <c r="E2274" s="556" t="s">
        <v>6</v>
      </c>
      <c r="F2274" s="557" t="s">
        <v>1585</v>
      </c>
      <c r="G2274" s="556" t="s">
        <v>289</v>
      </c>
      <c r="H2274" s="553">
        <v>5</v>
      </c>
      <c r="I2274" s="554">
        <v>1381.25</v>
      </c>
      <c r="J2274" s="554">
        <v>6906.25</v>
      </c>
      <c r="K2274" s="556" t="s">
        <v>785</v>
      </c>
      <c r="L2274" s="556" t="s">
        <v>3097</v>
      </c>
      <c r="M2274" s="557" t="s">
        <v>1585</v>
      </c>
      <c r="O2274" s="545" t="str">
        <f>+_xlfn.CONCAT(B2274,"-",E2274)</f>
        <v>B2/22/10-B</v>
      </c>
    </row>
    <row r="2275" spans="1:18" ht="14.5">
      <c r="P2275" s="546"/>
      <c r="Q2275" s="546"/>
      <c r="R2275" s="546"/>
    </row>
    <row r="2276" spans="1:18" ht="14.5">
      <c r="A2276" s="551">
        <v>5</v>
      </c>
      <c r="B2276" s="555" t="s">
        <v>1647</v>
      </c>
      <c r="C2276" s="555" t="s">
        <v>36</v>
      </c>
      <c r="D2276" s="555" t="s">
        <v>36</v>
      </c>
      <c r="E2276" s="555" t="s">
        <v>36</v>
      </c>
      <c r="F2276" s="551" t="s">
        <v>1401</v>
      </c>
      <c r="G2276" s="555" t="s">
        <v>36</v>
      </c>
      <c r="H2276" s="551"/>
      <c r="I2276" s="551"/>
      <c r="J2276" s="552">
        <v>38675</v>
      </c>
      <c r="K2276" s="555"/>
      <c r="L2276" s="555"/>
      <c r="M2276" s="551"/>
      <c r="N2276" s="551"/>
      <c r="O2276" s="551"/>
    </row>
    <row r="2277" spans="1:18">
      <c r="B2277" s="556" t="s">
        <v>1647</v>
      </c>
      <c r="C2277" s="556" t="s">
        <v>2034</v>
      </c>
      <c r="D2277" s="556" t="s">
        <v>2148</v>
      </c>
      <c r="E2277" s="556" t="s">
        <v>7</v>
      </c>
      <c r="F2277" s="557" t="s">
        <v>1586</v>
      </c>
      <c r="G2277" s="556" t="s">
        <v>289</v>
      </c>
      <c r="H2277" s="553">
        <v>28</v>
      </c>
      <c r="I2277" s="554">
        <v>1381.25</v>
      </c>
      <c r="J2277" s="554">
        <v>38675</v>
      </c>
      <c r="K2277" s="556" t="s">
        <v>785</v>
      </c>
      <c r="L2277" s="556" t="s">
        <v>3098</v>
      </c>
      <c r="M2277" s="557" t="s">
        <v>1586</v>
      </c>
      <c r="O2277" s="545" t="str">
        <f>+_xlfn.CONCAT(B2277,"-",E2277)</f>
        <v>B2/22/10-C</v>
      </c>
    </row>
    <row r="2278" spans="1:18" ht="14.5">
      <c r="P2278" s="546"/>
      <c r="Q2278" s="546"/>
      <c r="R2278" s="546"/>
    </row>
    <row r="2279" spans="1:18" ht="14.5">
      <c r="A2279" s="551">
        <v>5</v>
      </c>
      <c r="B2279" s="555" t="s">
        <v>1647</v>
      </c>
      <c r="C2279" s="555" t="s">
        <v>36</v>
      </c>
      <c r="D2279" s="555" t="s">
        <v>36</v>
      </c>
      <c r="E2279" s="555" t="s">
        <v>36</v>
      </c>
      <c r="F2279" s="551" t="s">
        <v>1402</v>
      </c>
      <c r="G2279" s="555" t="s">
        <v>36</v>
      </c>
      <c r="H2279" s="551"/>
      <c r="I2279" s="551"/>
      <c r="J2279" s="552">
        <v>517825</v>
      </c>
      <c r="K2279" s="555"/>
      <c r="L2279" s="555"/>
      <c r="M2279" s="551"/>
      <c r="N2279" s="551"/>
      <c r="O2279" s="551"/>
    </row>
    <row r="2280" spans="1:18">
      <c r="B2280" s="556" t="s">
        <v>1647</v>
      </c>
      <c r="C2280" s="556" t="s">
        <v>2034</v>
      </c>
      <c r="D2280" s="556" t="s">
        <v>2148</v>
      </c>
      <c r="E2280" s="556" t="s">
        <v>8</v>
      </c>
      <c r="F2280" s="557" t="s">
        <v>2152</v>
      </c>
      <c r="G2280" s="556" t="s">
        <v>289</v>
      </c>
      <c r="H2280" s="553">
        <v>35</v>
      </c>
      <c r="I2280" s="554">
        <v>14795</v>
      </c>
      <c r="J2280" s="554">
        <v>517825</v>
      </c>
      <c r="K2280" s="556" t="s">
        <v>785</v>
      </c>
      <c r="L2280" s="556" t="s">
        <v>3099</v>
      </c>
      <c r="M2280" s="557" t="s">
        <v>2152</v>
      </c>
      <c r="O2280" s="545" t="str">
        <f>+_xlfn.CONCAT(B2280,"-",E2280)</f>
        <v>B2/22/10-D</v>
      </c>
    </row>
    <row r="2281" spans="1:18" ht="14.5">
      <c r="P2281" s="546"/>
      <c r="Q2281" s="546"/>
      <c r="R2281" s="546"/>
    </row>
    <row r="2282" spans="1:18" ht="14.5">
      <c r="A2282" s="551">
        <v>3</v>
      </c>
      <c r="B2282" s="555" t="s">
        <v>1647</v>
      </c>
      <c r="C2282" s="555" t="s">
        <v>36</v>
      </c>
      <c r="D2282" s="555" t="s">
        <v>36</v>
      </c>
      <c r="E2282" s="555" t="s">
        <v>36</v>
      </c>
      <c r="F2282" s="551" t="s">
        <v>1404</v>
      </c>
      <c r="G2282" s="555" t="s">
        <v>36</v>
      </c>
      <c r="H2282" s="551"/>
      <c r="I2282" s="551"/>
      <c r="J2282" s="552">
        <v>12537.5</v>
      </c>
      <c r="K2282" s="555"/>
      <c r="L2282" s="555"/>
      <c r="M2282" s="551"/>
      <c r="N2282" s="551"/>
      <c r="O2282" s="551"/>
      <c r="P2282" s="546"/>
      <c r="Q2282" s="546"/>
      <c r="R2282" s="546"/>
    </row>
    <row r="2283" spans="1:18" ht="87">
      <c r="A2283" s="551">
        <v>4</v>
      </c>
      <c r="B2283" s="555" t="s">
        <v>1647</v>
      </c>
      <c r="C2283" s="555" t="s">
        <v>36</v>
      </c>
      <c r="D2283" s="555" t="s">
        <v>36</v>
      </c>
      <c r="E2283" s="555" t="s">
        <v>36</v>
      </c>
      <c r="F2283" s="551" t="s">
        <v>2154</v>
      </c>
      <c r="G2283" s="555" t="s">
        <v>36</v>
      </c>
      <c r="H2283" s="551"/>
      <c r="I2283" s="551"/>
      <c r="J2283" s="552">
        <v>12537.5</v>
      </c>
      <c r="K2283" s="555"/>
      <c r="L2283" s="555"/>
      <c r="M2283" s="551"/>
      <c r="N2283" s="551"/>
      <c r="O2283" s="551"/>
    </row>
    <row r="2284" spans="1:18">
      <c r="B2284" s="556" t="s">
        <v>1647</v>
      </c>
      <c r="C2284" s="556" t="s">
        <v>2034</v>
      </c>
      <c r="D2284" s="556" t="s">
        <v>2124</v>
      </c>
      <c r="E2284" s="556" t="s">
        <v>10</v>
      </c>
      <c r="F2284" s="557" t="s">
        <v>1406</v>
      </c>
      <c r="G2284" s="556" t="s">
        <v>627</v>
      </c>
      <c r="H2284" s="553">
        <v>1</v>
      </c>
      <c r="I2284" s="554">
        <v>12537.5</v>
      </c>
      <c r="J2284" s="554">
        <v>12537.5</v>
      </c>
      <c r="K2284" s="556" t="s">
        <v>785</v>
      </c>
      <c r="L2284" s="556" t="s">
        <v>3100</v>
      </c>
      <c r="M2284" s="557" t="s">
        <v>1406</v>
      </c>
      <c r="O2284" s="545" t="str">
        <f>+_xlfn.CONCAT(B2284,"-",E2284)</f>
        <v>B2/22/10-E</v>
      </c>
    </row>
    <row r="2286" spans="1:18" ht="14.5">
      <c r="P2286" s="546"/>
      <c r="Q2286" s="546"/>
      <c r="R2286" s="546"/>
    </row>
    <row r="2287" spans="1:18" ht="14.5">
      <c r="A2287" s="551">
        <v>3</v>
      </c>
      <c r="B2287" s="555" t="s">
        <v>1648</v>
      </c>
      <c r="C2287" s="555" t="s">
        <v>36</v>
      </c>
      <c r="D2287" s="555" t="s">
        <v>36</v>
      </c>
      <c r="E2287" s="555" t="s">
        <v>36</v>
      </c>
      <c r="F2287" s="551" t="s">
        <v>1407</v>
      </c>
      <c r="G2287" s="555" t="s">
        <v>36</v>
      </c>
      <c r="H2287" s="551"/>
      <c r="I2287" s="551"/>
      <c r="J2287" s="552">
        <v>1090650</v>
      </c>
      <c r="K2287" s="555"/>
      <c r="L2287" s="555"/>
      <c r="M2287" s="551"/>
      <c r="N2287" s="551"/>
      <c r="O2287" s="551"/>
      <c r="P2287" s="546"/>
      <c r="Q2287" s="546"/>
      <c r="R2287" s="546"/>
    </row>
    <row r="2288" spans="1:18" ht="87">
      <c r="A2288" s="551">
        <v>4</v>
      </c>
      <c r="B2288" s="555" t="s">
        <v>1648</v>
      </c>
      <c r="C2288" s="555" t="s">
        <v>36</v>
      </c>
      <c r="D2288" s="555" t="s">
        <v>36</v>
      </c>
      <c r="E2288" s="555" t="s">
        <v>36</v>
      </c>
      <c r="F2288" s="551" t="s">
        <v>1408</v>
      </c>
      <c r="G2288" s="555" t="s">
        <v>36</v>
      </c>
      <c r="H2288" s="551"/>
      <c r="I2288" s="551"/>
      <c r="J2288" s="552">
        <v>46300</v>
      </c>
      <c r="K2288" s="555"/>
      <c r="L2288" s="555"/>
      <c r="M2288" s="551"/>
      <c r="N2288" s="551"/>
      <c r="O2288" s="551"/>
    </row>
    <row r="2289" spans="1:18">
      <c r="B2289" s="556" t="s">
        <v>1648</v>
      </c>
      <c r="C2289" s="556" t="s">
        <v>2034</v>
      </c>
      <c r="D2289" s="556" t="s">
        <v>2124</v>
      </c>
      <c r="E2289" s="556" t="s">
        <v>5</v>
      </c>
      <c r="F2289" s="557" t="s">
        <v>1409</v>
      </c>
      <c r="G2289" s="556" t="s">
        <v>289</v>
      </c>
      <c r="H2289" s="553">
        <v>1</v>
      </c>
      <c r="I2289" s="554">
        <v>46300</v>
      </c>
      <c r="J2289" s="554">
        <v>46300</v>
      </c>
      <c r="K2289" s="556" t="s">
        <v>785</v>
      </c>
      <c r="L2289" s="556" t="s">
        <v>3101</v>
      </c>
      <c r="M2289" s="557" t="s">
        <v>1409</v>
      </c>
      <c r="O2289" s="545" t="str">
        <f>+_xlfn.CONCAT(B2289,"-",E2289)</f>
        <v>B2/22/11-A</v>
      </c>
    </row>
    <row r="2290" spans="1:18" ht="14.5">
      <c r="P2290" s="546"/>
      <c r="Q2290" s="546"/>
      <c r="R2290" s="546"/>
    </row>
    <row r="2291" spans="1:18" ht="14.5">
      <c r="A2291" s="551">
        <v>4</v>
      </c>
      <c r="B2291" s="555" t="s">
        <v>1648</v>
      </c>
      <c r="C2291" s="555" t="s">
        <v>36</v>
      </c>
      <c r="D2291" s="555" t="s">
        <v>36</v>
      </c>
      <c r="E2291" s="555" t="s">
        <v>36</v>
      </c>
      <c r="F2291" s="551" t="s">
        <v>1410</v>
      </c>
      <c r="G2291" s="555" t="s">
        <v>36</v>
      </c>
      <c r="H2291" s="551"/>
      <c r="I2291" s="551"/>
      <c r="J2291" s="552">
        <v>32525</v>
      </c>
      <c r="K2291" s="555"/>
      <c r="L2291" s="555"/>
      <c r="M2291" s="551"/>
      <c r="N2291" s="551"/>
      <c r="O2291" s="551"/>
    </row>
    <row r="2292" spans="1:18">
      <c r="B2292" s="556" t="s">
        <v>1648</v>
      </c>
      <c r="C2292" s="556" t="s">
        <v>2034</v>
      </c>
      <c r="D2292" s="556" t="s">
        <v>2124</v>
      </c>
      <c r="E2292" s="556" t="s">
        <v>6</v>
      </c>
      <c r="F2292" s="557" t="s">
        <v>1411</v>
      </c>
      <c r="G2292" s="556" t="s">
        <v>289</v>
      </c>
      <c r="H2292" s="553">
        <v>1</v>
      </c>
      <c r="I2292" s="554">
        <v>32525</v>
      </c>
      <c r="J2292" s="554">
        <v>32525</v>
      </c>
      <c r="K2292" s="556" t="s">
        <v>785</v>
      </c>
      <c r="L2292" s="556" t="s">
        <v>3102</v>
      </c>
      <c r="M2292" s="557" t="s">
        <v>1411</v>
      </c>
      <c r="O2292" s="545" t="str">
        <f>+_xlfn.CONCAT(B2292,"-",E2292)</f>
        <v>B2/22/11-B</v>
      </c>
    </row>
    <row r="2293" spans="1:18" ht="14.5">
      <c r="P2293" s="546"/>
      <c r="Q2293" s="546"/>
      <c r="R2293" s="546"/>
    </row>
    <row r="2294" spans="1:18" ht="29">
      <c r="A2294" s="551">
        <v>4</v>
      </c>
      <c r="B2294" s="555" t="s">
        <v>1648</v>
      </c>
      <c r="C2294" s="555" t="s">
        <v>36</v>
      </c>
      <c r="D2294" s="555" t="s">
        <v>36</v>
      </c>
      <c r="E2294" s="555" t="s">
        <v>36</v>
      </c>
      <c r="F2294" s="551" t="s">
        <v>1412</v>
      </c>
      <c r="G2294" s="555" t="s">
        <v>36</v>
      </c>
      <c r="H2294" s="551"/>
      <c r="I2294" s="551"/>
      <c r="J2294" s="552">
        <v>939075</v>
      </c>
      <c r="K2294" s="555"/>
      <c r="L2294" s="555"/>
      <c r="M2294" s="551"/>
      <c r="N2294" s="551"/>
      <c r="O2294" s="551"/>
    </row>
    <row r="2295" spans="1:18">
      <c r="B2295" s="556" t="s">
        <v>1648</v>
      </c>
      <c r="C2295" s="556" t="s">
        <v>2034</v>
      </c>
      <c r="D2295" s="556" t="s">
        <v>2157</v>
      </c>
      <c r="E2295" s="556" t="s">
        <v>7</v>
      </c>
      <c r="F2295" s="557" t="s">
        <v>1413</v>
      </c>
      <c r="G2295" s="556" t="s">
        <v>289</v>
      </c>
      <c r="H2295" s="553">
        <v>19</v>
      </c>
      <c r="I2295" s="554">
        <v>16900</v>
      </c>
      <c r="J2295" s="554">
        <v>321100</v>
      </c>
      <c r="K2295" s="556" t="s">
        <v>785</v>
      </c>
      <c r="L2295" s="556" t="s">
        <v>3103</v>
      </c>
      <c r="M2295" s="557" t="s">
        <v>1413</v>
      </c>
      <c r="O2295" s="545" t="str">
        <f t="shared" ref="O2295:O2296" si="197">+_xlfn.CONCAT(B2295,"-",E2295)</f>
        <v>B2/22/11-C</v>
      </c>
    </row>
    <row r="2296" spans="1:18">
      <c r="B2296" s="556" t="s">
        <v>1648</v>
      </c>
      <c r="C2296" s="556" t="s">
        <v>2034</v>
      </c>
      <c r="D2296" s="556" t="s">
        <v>2157</v>
      </c>
      <c r="E2296" s="556" t="s">
        <v>8</v>
      </c>
      <c r="F2296" s="557" t="s">
        <v>1414</v>
      </c>
      <c r="G2296" s="556" t="s">
        <v>289</v>
      </c>
      <c r="H2296" s="553">
        <v>19</v>
      </c>
      <c r="I2296" s="554">
        <v>32525</v>
      </c>
      <c r="J2296" s="554">
        <v>617975</v>
      </c>
      <c r="K2296" s="556" t="s">
        <v>785</v>
      </c>
      <c r="L2296" s="556" t="s">
        <v>3104</v>
      </c>
      <c r="M2296" s="557" t="s">
        <v>1414</v>
      </c>
      <c r="O2296" s="545" t="str">
        <f t="shared" si="197"/>
        <v>B2/22/11-D</v>
      </c>
    </row>
    <row r="2297" spans="1:18" ht="14.5">
      <c r="P2297" s="546"/>
      <c r="Q2297" s="546"/>
      <c r="R2297" s="546"/>
    </row>
    <row r="2298" spans="1:18" ht="29">
      <c r="A2298" s="551">
        <v>4</v>
      </c>
      <c r="B2298" s="555" t="s">
        <v>1648</v>
      </c>
      <c r="C2298" s="555" t="s">
        <v>36</v>
      </c>
      <c r="D2298" s="555" t="s">
        <v>36</v>
      </c>
      <c r="E2298" s="555" t="s">
        <v>36</v>
      </c>
      <c r="F2298" s="551" t="s">
        <v>1415</v>
      </c>
      <c r="G2298" s="555" t="s">
        <v>36</v>
      </c>
      <c r="H2298" s="551"/>
      <c r="I2298" s="551"/>
      <c r="J2298" s="552">
        <v>72750</v>
      </c>
      <c r="K2298" s="555"/>
      <c r="L2298" s="555"/>
      <c r="M2298" s="551"/>
      <c r="N2298" s="551"/>
      <c r="O2298" s="551"/>
    </row>
    <row r="2299" spans="1:18">
      <c r="B2299" s="556" t="s">
        <v>1648</v>
      </c>
      <c r="C2299" s="556" t="s">
        <v>2034</v>
      </c>
      <c r="D2299" s="556" t="s">
        <v>2157</v>
      </c>
      <c r="E2299" s="556" t="s">
        <v>10</v>
      </c>
      <c r="F2299" s="557" t="s">
        <v>1416</v>
      </c>
      <c r="G2299" s="556" t="s">
        <v>289</v>
      </c>
      <c r="H2299" s="553">
        <v>1</v>
      </c>
      <c r="I2299" s="554">
        <v>1818.75</v>
      </c>
      <c r="J2299" s="554">
        <v>1818.75</v>
      </c>
      <c r="K2299" s="556" t="s">
        <v>785</v>
      </c>
      <c r="L2299" s="556" t="s">
        <v>3105</v>
      </c>
      <c r="M2299" s="557" t="s">
        <v>1416</v>
      </c>
      <c r="O2299" s="545" t="str">
        <f t="shared" ref="O2299:O2304" si="198">+_xlfn.CONCAT(B2299,"-",E2299)</f>
        <v>B2/22/11-E</v>
      </c>
    </row>
    <row r="2300" spans="1:18">
      <c r="B2300" s="556" t="s">
        <v>1648</v>
      </c>
      <c r="C2300" s="556" t="s">
        <v>2034</v>
      </c>
      <c r="D2300" s="556" t="s">
        <v>2157</v>
      </c>
      <c r="E2300" s="556" t="s">
        <v>11</v>
      </c>
      <c r="F2300" s="557" t="s">
        <v>1417</v>
      </c>
      <c r="G2300" s="556" t="s">
        <v>289</v>
      </c>
      <c r="H2300" s="553">
        <v>12</v>
      </c>
      <c r="I2300" s="554">
        <v>1818.75</v>
      </c>
      <c r="J2300" s="554">
        <v>21825</v>
      </c>
      <c r="K2300" s="556" t="s">
        <v>785</v>
      </c>
      <c r="L2300" s="556" t="s">
        <v>3106</v>
      </c>
      <c r="M2300" s="557" t="s">
        <v>1417</v>
      </c>
      <c r="O2300" s="545" t="str">
        <f t="shared" si="198"/>
        <v>B2/22/11-F</v>
      </c>
    </row>
    <row r="2301" spans="1:18">
      <c r="B2301" s="556" t="s">
        <v>1648</v>
      </c>
      <c r="C2301" s="556" t="s">
        <v>2034</v>
      </c>
      <c r="D2301" s="556" t="s">
        <v>2157</v>
      </c>
      <c r="E2301" s="556" t="s">
        <v>27</v>
      </c>
      <c r="F2301" s="557" t="s">
        <v>1418</v>
      </c>
      <c r="G2301" s="556" t="s">
        <v>289</v>
      </c>
      <c r="H2301" s="553">
        <v>12</v>
      </c>
      <c r="I2301" s="554">
        <v>1818.75</v>
      </c>
      <c r="J2301" s="554">
        <v>21825</v>
      </c>
      <c r="K2301" s="556" t="s">
        <v>785</v>
      </c>
      <c r="L2301" s="556" t="s">
        <v>3107</v>
      </c>
      <c r="M2301" s="557" t="s">
        <v>1418</v>
      </c>
      <c r="O2301" s="545" t="str">
        <f t="shared" si="198"/>
        <v>B2/22/11-G</v>
      </c>
    </row>
    <row r="2302" spans="1:18">
      <c r="B2302" s="556" t="s">
        <v>1648</v>
      </c>
      <c r="C2302" s="556" t="s">
        <v>2034</v>
      </c>
      <c r="D2302" s="556" t="s">
        <v>2157</v>
      </c>
      <c r="E2302" s="556" t="s">
        <v>28</v>
      </c>
      <c r="F2302" s="557" t="s">
        <v>1419</v>
      </c>
      <c r="G2302" s="556" t="s">
        <v>289</v>
      </c>
      <c r="H2302" s="553">
        <v>5</v>
      </c>
      <c r="I2302" s="554">
        <v>1818.75</v>
      </c>
      <c r="J2302" s="554">
        <v>9093.75</v>
      </c>
      <c r="K2302" s="556" t="s">
        <v>785</v>
      </c>
      <c r="L2302" s="556" t="s">
        <v>3108</v>
      </c>
      <c r="M2302" s="557" t="s">
        <v>1419</v>
      </c>
      <c r="O2302" s="545" t="str">
        <f t="shared" si="198"/>
        <v>B2/22/11-H</v>
      </c>
    </row>
    <row r="2303" spans="1:18">
      <c r="B2303" s="556" t="s">
        <v>1648</v>
      </c>
      <c r="C2303" s="556" t="s">
        <v>2034</v>
      </c>
      <c r="D2303" s="556" t="s">
        <v>2157</v>
      </c>
      <c r="E2303" s="556" t="s">
        <v>33</v>
      </c>
      <c r="F2303" s="557" t="s">
        <v>1420</v>
      </c>
      <c r="G2303" s="556" t="s">
        <v>289</v>
      </c>
      <c r="H2303" s="553">
        <v>5</v>
      </c>
      <c r="I2303" s="554">
        <v>1818.75</v>
      </c>
      <c r="J2303" s="554">
        <v>9093.75</v>
      </c>
      <c r="K2303" s="556" t="s">
        <v>785</v>
      </c>
      <c r="L2303" s="556" t="s">
        <v>3109</v>
      </c>
      <c r="M2303" s="557" t="s">
        <v>1420</v>
      </c>
      <c r="O2303" s="545" t="str">
        <f t="shared" si="198"/>
        <v>B2/22/11-J</v>
      </c>
    </row>
    <row r="2304" spans="1:18">
      <c r="B2304" s="556" t="s">
        <v>1648</v>
      </c>
      <c r="C2304" s="556" t="s">
        <v>2034</v>
      </c>
      <c r="D2304" s="556" t="s">
        <v>2157</v>
      </c>
      <c r="E2304" s="556" t="s">
        <v>34</v>
      </c>
      <c r="F2304" s="557" t="s">
        <v>1421</v>
      </c>
      <c r="G2304" s="556" t="s">
        <v>289</v>
      </c>
      <c r="H2304" s="553">
        <v>5</v>
      </c>
      <c r="I2304" s="554">
        <v>1818.75</v>
      </c>
      <c r="J2304" s="554">
        <v>9093.75</v>
      </c>
      <c r="K2304" s="556" t="s">
        <v>785</v>
      </c>
      <c r="L2304" s="556" t="s">
        <v>3110</v>
      </c>
      <c r="M2304" s="557" t="s">
        <v>1421</v>
      </c>
      <c r="O2304" s="545" t="str">
        <f t="shared" si="198"/>
        <v>B2/22/11-K</v>
      </c>
    </row>
    <row r="2306" spans="1:18" ht="14.5">
      <c r="P2306" s="546"/>
      <c r="Q2306" s="546"/>
      <c r="R2306" s="546"/>
    </row>
    <row r="2307" spans="1:18" ht="14.5">
      <c r="A2307" s="551">
        <v>3</v>
      </c>
      <c r="B2307" s="555" t="s">
        <v>1649</v>
      </c>
      <c r="C2307" s="555" t="s">
        <v>36</v>
      </c>
      <c r="D2307" s="555" t="s">
        <v>36</v>
      </c>
      <c r="E2307" s="555" t="s">
        <v>36</v>
      </c>
      <c r="F2307" s="551" t="s">
        <v>1422</v>
      </c>
      <c r="G2307" s="555" t="s">
        <v>36</v>
      </c>
      <c r="H2307" s="551"/>
      <c r="I2307" s="551"/>
      <c r="J2307" s="552">
        <v>1254812.57</v>
      </c>
      <c r="K2307" s="555"/>
      <c r="L2307" s="555"/>
      <c r="M2307" s="551"/>
      <c r="N2307" s="551"/>
      <c r="O2307" s="551"/>
    </row>
    <row r="2308" spans="1:18" ht="37.5">
      <c r="B2308" s="556" t="s">
        <v>1649</v>
      </c>
      <c r="C2308" s="556" t="s">
        <v>2034</v>
      </c>
      <c r="D2308" s="556" t="s">
        <v>2169</v>
      </c>
      <c r="E2308" s="556" t="s">
        <v>5</v>
      </c>
      <c r="F2308" s="557" t="s">
        <v>1423</v>
      </c>
      <c r="G2308" s="556" t="s">
        <v>289</v>
      </c>
      <c r="H2308" s="553">
        <v>98</v>
      </c>
      <c r="I2308" s="554">
        <v>4712.5</v>
      </c>
      <c r="J2308" s="554">
        <v>461825</v>
      </c>
      <c r="K2308" s="556" t="s">
        <v>785</v>
      </c>
      <c r="L2308" s="556" t="s">
        <v>3111</v>
      </c>
      <c r="M2308" s="557" t="s">
        <v>1423</v>
      </c>
      <c r="O2308" s="545" t="str">
        <f t="shared" ref="O2308:O2317" si="199">+_xlfn.CONCAT(B2308,"-",E2308)</f>
        <v>B2/22/12-A</v>
      </c>
    </row>
    <row r="2309" spans="1:18" ht="37.5">
      <c r="B2309" s="556" t="s">
        <v>1649</v>
      </c>
      <c r="C2309" s="556" t="s">
        <v>2034</v>
      </c>
      <c r="D2309" s="556" t="s">
        <v>2169</v>
      </c>
      <c r="E2309" s="556" t="s">
        <v>6</v>
      </c>
      <c r="F2309" s="557" t="s">
        <v>1424</v>
      </c>
      <c r="G2309" s="556" t="s">
        <v>289</v>
      </c>
      <c r="H2309" s="553">
        <v>19</v>
      </c>
      <c r="I2309" s="554">
        <v>6087.5</v>
      </c>
      <c r="J2309" s="554">
        <v>115662.5</v>
      </c>
      <c r="K2309" s="556" t="s">
        <v>785</v>
      </c>
      <c r="L2309" s="556" t="s">
        <v>3112</v>
      </c>
      <c r="M2309" s="557" t="s">
        <v>1424</v>
      </c>
      <c r="O2309" s="545" t="str">
        <f t="shared" si="199"/>
        <v>B2/22/12-B</v>
      </c>
    </row>
    <row r="2310" spans="1:18" ht="37.5">
      <c r="B2310" s="556" t="s">
        <v>1649</v>
      </c>
      <c r="C2310" s="556" t="s">
        <v>2034</v>
      </c>
      <c r="D2310" s="556" t="s">
        <v>2169</v>
      </c>
      <c r="E2310" s="556" t="s">
        <v>7</v>
      </c>
      <c r="F2310" s="557" t="s">
        <v>1425</v>
      </c>
      <c r="G2310" s="556" t="s">
        <v>289</v>
      </c>
      <c r="H2310" s="553">
        <v>59</v>
      </c>
      <c r="I2310" s="554">
        <v>3750</v>
      </c>
      <c r="J2310" s="554">
        <v>221250</v>
      </c>
      <c r="K2310" s="556" t="s">
        <v>785</v>
      </c>
      <c r="L2310" s="556" t="s">
        <v>3113</v>
      </c>
      <c r="M2310" s="557" t="s">
        <v>1425</v>
      </c>
      <c r="O2310" s="545" t="str">
        <f t="shared" si="199"/>
        <v>B2/22/12-C</v>
      </c>
    </row>
    <row r="2311" spans="1:18" ht="37.5">
      <c r="B2311" s="556" t="s">
        <v>1649</v>
      </c>
      <c r="C2311" s="556" t="s">
        <v>2034</v>
      </c>
      <c r="D2311" s="556" t="s">
        <v>2169</v>
      </c>
      <c r="E2311" s="556" t="s">
        <v>8</v>
      </c>
      <c r="F2311" s="557" t="s">
        <v>1426</v>
      </c>
      <c r="G2311" s="556" t="s">
        <v>289</v>
      </c>
      <c r="H2311" s="553">
        <v>19</v>
      </c>
      <c r="I2311" s="554">
        <v>4712.5</v>
      </c>
      <c r="J2311" s="554">
        <v>89537.5</v>
      </c>
      <c r="K2311" s="556" t="s">
        <v>785</v>
      </c>
      <c r="L2311" s="556" t="s">
        <v>3114</v>
      </c>
      <c r="M2311" s="557" t="s">
        <v>1426</v>
      </c>
      <c r="O2311" s="545" t="str">
        <f t="shared" si="199"/>
        <v>B2/22/12-D</v>
      </c>
    </row>
    <row r="2312" spans="1:18" ht="37.5">
      <c r="B2312" s="556" t="s">
        <v>1649</v>
      </c>
      <c r="C2312" s="556" t="s">
        <v>2034</v>
      </c>
      <c r="D2312" s="556" t="s">
        <v>2169</v>
      </c>
      <c r="E2312" s="556" t="s">
        <v>10</v>
      </c>
      <c r="F2312" s="557" t="s">
        <v>1427</v>
      </c>
      <c r="G2312" s="556" t="s">
        <v>289</v>
      </c>
      <c r="H2312" s="553">
        <v>78</v>
      </c>
      <c r="I2312" s="554">
        <v>1531.25</v>
      </c>
      <c r="J2312" s="554">
        <v>119437.5</v>
      </c>
      <c r="K2312" s="556" t="s">
        <v>785</v>
      </c>
      <c r="L2312" s="556" t="s">
        <v>3115</v>
      </c>
      <c r="M2312" s="557" t="s">
        <v>1427</v>
      </c>
      <c r="O2312" s="545" t="str">
        <f t="shared" si="199"/>
        <v>B2/22/12-E</v>
      </c>
    </row>
    <row r="2313" spans="1:18" ht="50">
      <c r="B2313" s="556" t="s">
        <v>1649</v>
      </c>
      <c r="C2313" s="556" t="s">
        <v>2034</v>
      </c>
      <c r="D2313" s="556" t="s">
        <v>2169</v>
      </c>
      <c r="E2313" s="556" t="s">
        <v>11</v>
      </c>
      <c r="F2313" s="557" t="s">
        <v>1428</v>
      </c>
      <c r="G2313" s="556" t="s">
        <v>289</v>
      </c>
      <c r="H2313" s="553">
        <v>78</v>
      </c>
      <c r="I2313" s="553">
        <v>937.5</v>
      </c>
      <c r="J2313" s="554">
        <v>73125</v>
      </c>
      <c r="K2313" s="556" t="s">
        <v>785</v>
      </c>
      <c r="L2313" s="556" t="s">
        <v>3116</v>
      </c>
      <c r="M2313" s="557" t="s">
        <v>1428</v>
      </c>
      <c r="O2313" s="545" t="str">
        <f t="shared" si="199"/>
        <v>B2/22/12-F</v>
      </c>
    </row>
    <row r="2314" spans="1:18" ht="37.5">
      <c r="B2314" s="556" t="s">
        <v>1649</v>
      </c>
      <c r="C2314" s="556" t="s">
        <v>2034</v>
      </c>
      <c r="D2314" s="556" t="s">
        <v>2169</v>
      </c>
      <c r="E2314" s="556" t="s">
        <v>27</v>
      </c>
      <c r="F2314" s="557" t="s">
        <v>1429</v>
      </c>
      <c r="G2314" s="556" t="s">
        <v>289</v>
      </c>
      <c r="H2314" s="553">
        <v>7</v>
      </c>
      <c r="I2314" s="554">
        <v>1371.88</v>
      </c>
      <c r="J2314" s="554">
        <v>9603.16</v>
      </c>
      <c r="K2314" s="556" t="s">
        <v>785</v>
      </c>
      <c r="L2314" s="556" t="s">
        <v>3117</v>
      </c>
      <c r="M2314" s="557" t="s">
        <v>1429</v>
      </c>
      <c r="O2314" s="545" t="str">
        <f t="shared" si="199"/>
        <v>B2/22/12-G</v>
      </c>
    </row>
    <row r="2315" spans="1:18">
      <c r="B2315" s="556" t="s">
        <v>1649</v>
      </c>
      <c r="C2315" s="556" t="s">
        <v>2034</v>
      </c>
      <c r="D2315" s="556" t="s">
        <v>2169</v>
      </c>
      <c r="E2315" s="556" t="s">
        <v>28</v>
      </c>
      <c r="F2315" s="557" t="s">
        <v>1430</v>
      </c>
      <c r="G2315" s="556" t="s">
        <v>289</v>
      </c>
      <c r="H2315" s="553">
        <v>7</v>
      </c>
      <c r="I2315" s="553">
        <v>778.13</v>
      </c>
      <c r="J2315" s="554">
        <v>5446.91</v>
      </c>
      <c r="K2315" s="556" t="s">
        <v>785</v>
      </c>
      <c r="L2315" s="556" t="s">
        <v>3118</v>
      </c>
      <c r="M2315" s="557" t="s">
        <v>1430</v>
      </c>
      <c r="O2315" s="545" t="str">
        <f t="shared" si="199"/>
        <v>B2/22/12-H</v>
      </c>
    </row>
    <row r="2316" spans="1:18" ht="25">
      <c r="B2316" s="556" t="s">
        <v>1649</v>
      </c>
      <c r="C2316" s="556" t="s">
        <v>2034</v>
      </c>
      <c r="D2316" s="556" t="s">
        <v>2169</v>
      </c>
      <c r="E2316" s="556" t="s">
        <v>33</v>
      </c>
      <c r="F2316" s="557" t="s">
        <v>1431</v>
      </c>
      <c r="G2316" s="556" t="s">
        <v>289</v>
      </c>
      <c r="H2316" s="553">
        <v>38</v>
      </c>
      <c r="I2316" s="554">
        <v>2287.5</v>
      </c>
      <c r="J2316" s="554">
        <v>86925</v>
      </c>
      <c r="K2316" s="556" t="s">
        <v>785</v>
      </c>
      <c r="L2316" s="556" t="s">
        <v>3119</v>
      </c>
      <c r="M2316" s="557" t="s">
        <v>1431</v>
      </c>
      <c r="O2316" s="545" t="str">
        <f t="shared" si="199"/>
        <v>B2/22/12-J</v>
      </c>
    </row>
    <row r="2317" spans="1:18" ht="25">
      <c r="B2317" s="556" t="s">
        <v>1649</v>
      </c>
      <c r="C2317" s="556" t="s">
        <v>2034</v>
      </c>
      <c r="D2317" s="556" t="s">
        <v>2169</v>
      </c>
      <c r="E2317" s="556" t="s">
        <v>34</v>
      </c>
      <c r="F2317" s="557" t="s">
        <v>1432</v>
      </c>
      <c r="G2317" s="556" t="s">
        <v>289</v>
      </c>
      <c r="H2317" s="553">
        <v>14</v>
      </c>
      <c r="I2317" s="554">
        <v>2700</v>
      </c>
      <c r="J2317" s="554">
        <v>37800</v>
      </c>
      <c r="K2317" s="556" t="s">
        <v>785</v>
      </c>
      <c r="L2317" s="556" t="s">
        <v>3120</v>
      </c>
      <c r="M2317" s="557" t="s">
        <v>1432</v>
      </c>
      <c r="O2317" s="545" t="str">
        <f t="shared" si="199"/>
        <v>B2/22/12-K</v>
      </c>
    </row>
    <row r="2320" spans="1:18" ht="25">
      <c r="B2320" s="556" t="s">
        <v>1650</v>
      </c>
      <c r="C2320" s="556" t="s">
        <v>2034</v>
      </c>
      <c r="D2320" s="556" t="s">
        <v>2169</v>
      </c>
      <c r="E2320" s="556" t="s">
        <v>5</v>
      </c>
      <c r="F2320" s="557" t="s">
        <v>1433</v>
      </c>
      <c r="G2320" s="556" t="s">
        <v>289</v>
      </c>
      <c r="H2320" s="553">
        <v>7</v>
      </c>
      <c r="I2320" s="554">
        <v>1531.25</v>
      </c>
      <c r="J2320" s="554">
        <v>10718.75</v>
      </c>
      <c r="K2320" s="556" t="s">
        <v>785</v>
      </c>
      <c r="L2320" s="556" t="s">
        <v>3121</v>
      </c>
      <c r="M2320" s="557" t="s">
        <v>1433</v>
      </c>
      <c r="O2320" s="545" t="str">
        <f t="shared" ref="O2320:O2321" si="200">+_xlfn.CONCAT(B2320,"-",E2320)</f>
        <v>B2/22/13-A</v>
      </c>
    </row>
    <row r="2321" spans="1:18" ht="25">
      <c r="B2321" s="556" t="s">
        <v>1650</v>
      </c>
      <c r="C2321" s="556" t="s">
        <v>2034</v>
      </c>
      <c r="D2321" s="556" t="s">
        <v>2169</v>
      </c>
      <c r="E2321" s="556" t="s">
        <v>6</v>
      </c>
      <c r="F2321" s="557" t="s">
        <v>1434</v>
      </c>
      <c r="G2321" s="556" t="s">
        <v>289</v>
      </c>
      <c r="H2321" s="553">
        <v>13</v>
      </c>
      <c r="I2321" s="554">
        <v>1806.25</v>
      </c>
      <c r="J2321" s="554">
        <v>23481.25</v>
      </c>
      <c r="K2321" s="556" t="s">
        <v>785</v>
      </c>
      <c r="L2321" s="556" t="s">
        <v>3122</v>
      </c>
      <c r="M2321" s="557" t="s">
        <v>1434</v>
      </c>
      <c r="O2321" s="545" t="str">
        <f t="shared" si="200"/>
        <v>B2/22/13-B</v>
      </c>
    </row>
    <row r="2322" spans="1:18" ht="14.5">
      <c r="P2322" s="546"/>
      <c r="Q2322" s="546"/>
      <c r="R2322" s="546"/>
    </row>
    <row r="2323" spans="1:18" ht="14.5">
      <c r="A2323" s="551" t="s">
        <v>1774</v>
      </c>
      <c r="B2323" s="555" t="s">
        <v>1650</v>
      </c>
      <c r="C2323" s="555" t="s">
        <v>36</v>
      </c>
      <c r="D2323" s="555" t="s">
        <v>36</v>
      </c>
      <c r="E2323" s="555" t="s">
        <v>36</v>
      </c>
      <c r="F2323" s="551" t="s">
        <v>42</v>
      </c>
      <c r="G2323" s="555"/>
      <c r="H2323" s="551"/>
      <c r="I2323" s="551"/>
      <c r="J2323" s="551"/>
      <c r="K2323" s="555"/>
      <c r="L2323" s="555"/>
      <c r="M2323" s="551"/>
      <c r="N2323" s="551"/>
      <c r="O2323" s="551"/>
      <c r="P2323" s="546"/>
      <c r="Q2323" s="546"/>
      <c r="R2323" s="546"/>
    </row>
    <row r="2324" spans="1:18" ht="14.5">
      <c r="A2324" s="551" t="s">
        <v>1774</v>
      </c>
      <c r="B2324" s="555" t="s">
        <v>1650</v>
      </c>
      <c r="C2324" s="555" t="s">
        <v>36</v>
      </c>
      <c r="D2324" s="555" t="s">
        <v>36</v>
      </c>
      <c r="E2324" s="555" t="s">
        <v>36</v>
      </c>
      <c r="F2324" s="551" t="s">
        <v>9</v>
      </c>
      <c r="G2324" s="555"/>
      <c r="H2324" s="551"/>
      <c r="I2324" s="551"/>
      <c r="J2324" s="551"/>
      <c r="K2324" s="555"/>
      <c r="L2324" s="555"/>
      <c r="M2324" s="551"/>
      <c r="N2324" s="551"/>
      <c r="O2324" s="551"/>
    </row>
    <row r="2326" spans="1:18" ht="14.5">
      <c r="P2326" s="546"/>
      <c r="Q2326" s="546"/>
      <c r="R2326" s="546"/>
    </row>
    <row r="2327" spans="1:18" ht="29">
      <c r="A2327" s="551">
        <v>2</v>
      </c>
      <c r="B2327" s="555" t="s">
        <v>1651</v>
      </c>
      <c r="C2327" s="555" t="s">
        <v>36</v>
      </c>
      <c r="D2327" s="555" t="s">
        <v>36</v>
      </c>
      <c r="E2327" s="555" t="s">
        <v>36</v>
      </c>
      <c r="F2327" s="551" t="s">
        <v>43</v>
      </c>
      <c r="G2327" s="555" t="s">
        <v>36</v>
      </c>
      <c r="H2327" s="551"/>
      <c r="I2327" s="551"/>
      <c r="J2327" s="552">
        <v>25557753.719999999</v>
      </c>
      <c r="K2327" s="555"/>
      <c r="L2327" s="555"/>
      <c r="M2327" s="551"/>
      <c r="N2327" s="551"/>
      <c r="O2327" s="551"/>
      <c r="P2327" s="546"/>
      <c r="Q2327" s="546"/>
      <c r="R2327" s="546"/>
    </row>
    <row r="2328" spans="1:18" ht="29">
      <c r="A2328" s="551">
        <v>3</v>
      </c>
      <c r="B2328" s="555" t="s">
        <v>1651</v>
      </c>
      <c r="C2328" s="555" t="s">
        <v>36</v>
      </c>
      <c r="D2328" s="555" t="s">
        <v>36</v>
      </c>
      <c r="E2328" s="555" t="s">
        <v>36</v>
      </c>
      <c r="F2328" s="551" t="s">
        <v>559</v>
      </c>
      <c r="G2328" s="555" t="s">
        <v>36</v>
      </c>
      <c r="H2328" s="551"/>
      <c r="I2328" s="551"/>
      <c r="J2328" s="552">
        <v>195150</v>
      </c>
      <c r="K2328" s="555"/>
      <c r="L2328" s="555"/>
      <c r="M2328" s="551"/>
      <c r="N2328" s="551"/>
      <c r="O2328" s="551"/>
      <c r="P2328" s="546"/>
      <c r="Q2328" s="546"/>
      <c r="R2328" s="546"/>
    </row>
    <row r="2329" spans="1:18" ht="14.5">
      <c r="A2329" s="551">
        <v>4</v>
      </c>
      <c r="B2329" s="555" t="s">
        <v>1651</v>
      </c>
      <c r="C2329" s="555" t="s">
        <v>36</v>
      </c>
      <c r="D2329" s="555" t="s">
        <v>36</v>
      </c>
      <c r="E2329" s="555" t="s">
        <v>36</v>
      </c>
      <c r="F2329" s="551" t="s">
        <v>560</v>
      </c>
      <c r="G2329" s="555" t="s">
        <v>36</v>
      </c>
      <c r="H2329" s="551"/>
      <c r="I2329" s="551"/>
      <c r="J2329" s="552">
        <v>32525</v>
      </c>
      <c r="K2329" s="555"/>
      <c r="L2329" s="555"/>
      <c r="M2329" s="551"/>
      <c r="N2329" s="551"/>
      <c r="O2329" s="551"/>
    </row>
    <row r="2330" spans="1:18" ht="25">
      <c r="B2330" s="556" t="s">
        <v>1651</v>
      </c>
      <c r="C2330" s="556" t="s">
        <v>2034</v>
      </c>
      <c r="D2330" s="556" t="s">
        <v>2181</v>
      </c>
      <c r="E2330" s="556" t="s">
        <v>5</v>
      </c>
      <c r="F2330" s="557" t="s">
        <v>561</v>
      </c>
      <c r="G2330" s="556" t="s">
        <v>0</v>
      </c>
      <c r="H2330" s="553">
        <v>1</v>
      </c>
      <c r="I2330" s="554">
        <v>32525</v>
      </c>
      <c r="J2330" s="554">
        <v>32525</v>
      </c>
      <c r="K2330" s="556" t="s">
        <v>787</v>
      </c>
      <c r="L2330" s="556" t="s">
        <v>3123</v>
      </c>
      <c r="M2330" s="557" t="s">
        <v>561</v>
      </c>
      <c r="O2330" s="545" t="str">
        <f>+_xlfn.CONCAT(B2330,"-",E2330)</f>
        <v>B2/23/01-A</v>
      </c>
    </row>
    <row r="2331" spans="1:18" ht="14.5">
      <c r="P2331" s="546"/>
      <c r="Q2331" s="546"/>
      <c r="R2331" s="546"/>
    </row>
    <row r="2332" spans="1:18" ht="29">
      <c r="A2332" s="551">
        <v>4</v>
      </c>
      <c r="B2332" s="555" t="s">
        <v>1651</v>
      </c>
      <c r="C2332" s="555" t="s">
        <v>36</v>
      </c>
      <c r="D2332" s="555" t="s">
        <v>36</v>
      </c>
      <c r="E2332" s="555" t="s">
        <v>36</v>
      </c>
      <c r="F2332" s="551" t="s">
        <v>562</v>
      </c>
      <c r="G2332" s="555" t="s">
        <v>36</v>
      </c>
      <c r="H2332" s="551"/>
      <c r="I2332" s="551"/>
      <c r="J2332" s="552">
        <v>162625</v>
      </c>
      <c r="K2332" s="555"/>
      <c r="L2332" s="555"/>
      <c r="M2332" s="551"/>
      <c r="N2332" s="551"/>
      <c r="O2332" s="551"/>
    </row>
    <row r="2333" spans="1:18">
      <c r="B2333" s="556" t="s">
        <v>1651</v>
      </c>
      <c r="C2333" s="556" t="s">
        <v>2034</v>
      </c>
      <c r="D2333" s="556" t="s">
        <v>2181</v>
      </c>
      <c r="E2333" s="556" t="s">
        <v>6</v>
      </c>
      <c r="F2333" s="557" t="s">
        <v>563</v>
      </c>
      <c r="G2333" s="556" t="s">
        <v>0</v>
      </c>
      <c r="H2333" s="553">
        <v>1</v>
      </c>
      <c r="I2333" s="554">
        <v>32525</v>
      </c>
      <c r="J2333" s="554">
        <v>32525</v>
      </c>
      <c r="K2333" s="556" t="s">
        <v>787</v>
      </c>
      <c r="L2333" s="556" t="s">
        <v>3124</v>
      </c>
      <c r="M2333" s="557" t="s">
        <v>563</v>
      </c>
      <c r="O2333" s="545" t="str">
        <f t="shared" ref="O2333:O2337" si="201">+_xlfn.CONCAT(B2333,"-",E2333)</f>
        <v>B2/23/01-B</v>
      </c>
    </row>
    <row r="2334" spans="1:18">
      <c r="B2334" s="556" t="s">
        <v>1651</v>
      </c>
      <c r="C2334" s="556" t="s">
        <v>2034</v>
      </c>
      <c r="D2334" s="556" t="s">
        <v>2181</v>
      </c>
      <c r="E2334" s="556" t="s">
        <v>7</v>
      </c>
      <c r="F2334" s="557" t="s">
        <v>564</v>
      </c>
      <c r="G2334" s="556" t="s">
        <v>0</v>
      </c>
      <c r="H2334" s="553">
        <v>1</v>
      </c>
      <c r="I2334" s="554">
        <v>32525</v>
      </c>
      <c r="J2334" s="554">
        <v>32525</v>
      </c>
      <c r="K2334" s="556" t="s">
        <v>787</v>
      </c>
      <c r="L2334" s="556" t="s">
        <v>3125</v>
      </c>
      <c r="M2334" s="557" t="s">
        <v>564</v>
      </c>
      <c r="O2334" s="545" t="str">
        <f t="shared" si="201"/>
        <v>B2/23/01-C</v>
      </c>
    </row>
    <row r="2335" spans="1:18">
      <c r="B2335" s="556" t="s">
        <v>1651</v>
      </c>
      <c r="C2335" s="556" t="s">
        <v>2034</v>
      </c>
      <c r="D2335" s="556" t="s">
        <v>2181</v>
      </c>
      <c r="E2335" s="556" t="s">
        <v>8</v>
      </c>
      <c r="F2335" s="557" t="s">
        <v>565</v>
      </c>
      <c r="G2335" s="556" t="s">
        <v>0</v>
      </c>
      <c r="H2335" s="553">
        <v>1</v>
      </c>
      <c r="I2335" s="554">
        <v>32525</v>
      </c>
      <c r="J2335" s="554">
        <v>32525</v>
      </c>
      <c r="K2335" s="556" t="s">
        <v>787</v>
      </c>
      <c r="L2335" s="556" t="s">
        <v>3126</v>
      </c>
      <c r="M2335" s="557" t="s">
        <v>565</v>
      </c>
      <c r="O2335" s="545" t="str">
        <f t="shared" si="201"/>
        <v>B2/23/01-D</v>
      </c>
    </row>
    <row r="2336" spans="1:18">
      <c r="B2336" s="556" t="s">
        <v>1651</v>
      </c>
      <c r="C2336" s="556" t="s">
        <v>2034</v>
      </c>
      <c r="D2336" s="556" t="s">
        <v>2181</v>
      </c>
      <c r="E2336" s="556" t="s">
        <v>10</v>
      </c>
      <c r="F2336" s="557" t="s">
        <v>566</v>
      </c>
      <c r="G2336" s="556" t="s">
        <v>0</v>
      </c>
      <c r="H2336" s="553">
        <v>1</v>
      </c>
      <c r="I2336" s="554">
        <v>32525</v>
      </c>
      <c r="J2336" s="554">
        <v>32525</v>
      </c>
      <c r="K2336" s="556" t="s">
        <v>787</v>
      </c>
      <c r="L2336" s="556" t="s">
        <v>3127</v>
      </c>
      <c r="M2336" s="557" t="s">
        <v>566</v>
      </c>
      <c r="O2336" s="545" t="str">
        <f t="shared" si="201"/>
        <v>B2/23/01-E</v>
      </c>
    </row>
    <row r="2337" spans="1:18">
      <c r="B2337" s="556" t="s">
        <v>1651</v>
      </c>
      <c r="C2337" s="556" t="s">
        <v>2034</v>
      </c>
      <c r="D2337" s="556" t="s">
        <v>2181</v>
      </c>
      <c r="E2337" s="556" t="s">
        <v>11</v>
      </c>
      <c r="F2337" s="557" t="s">
        <v>567</v>
      </c>
      <c r="G2337" s="556" t="s">
        <v>0</v>
      </c>
      <c r="H2337" s="553">
        <v>1</v>
      </c>
      <c r="I2337" s="554">
        <v>32525</v>
      </c>
      <c r="J2337" s="554">
        <v>32525</v>
      </c>
      <c r="K2337" s="556" t="s">
        <v>787</v>
      </c>
      <c r="L2337" s="556" t="s">
        <v>3128</v>
      </c>
      <c r="M2337" s="557" t="s">
        <v>567</v>
      </c>
      <c r="O2337" s="545" t="str">
        <f t="shared" si="201"/>
        <v>B2/23/01-F</v>
      </c>
    </row>
    <row r="2338" spans="1:18" ht="14.5">
      <c r="P2338" s="546"/>
      <c r="Q2338" s="546"/>
      <c r="R2338" s="546"/>
    </row>
    <row r="2339" spans="1:18" ht="14.5">
      <c r="A2339" s="551">
        <v>3</v>
      </c>
      <c r="B2339" s="555" t="s">
        <v>1651</v>
      </c>
      <c r="C2339" s="555" t="s">
        <v>36</v>
      </c>
      <c r="D2339" s="555" t="s">
        <v>36</v>
      </c>
      <c r="E2339" s="555" t="s">
        <v>36</v>
      </c>
      <c r="F2339" s="551" t="s">
        <v>568</v>
      </c>
      <c r="G2339" s="555" t="s">
        <v>36</v>
      </c>
      <c r="H2339" s="551"/>
      <c r="I2339" s="551"/>
      <c r="J2339" s="552">
        <v>828832.23</v>
      </c>
      <c r="K2339" s="555"/>
      <c r="L2339" s="555"/>
      <c r="M2339" s="551"/>
      <c r="N2339" s="551"/>
      <c r="O2339" s="551"/>
      <c r="P2339" s="546"/>
      <c r="Q2339" s="546"/>
      <c r="R2339" s="546"/>
    </row>
    <row r="2340" spans="1:18" ht="14.5">
      <c r="A2340" s="551">
        <v>4</v>
      </c>
      <c r="B2340" s="555" t="s">
        <v>1651</v>
      </c>
      <c r="C2340" s="555" t="s">
        <v>36</v>
      </c>
      <c r="D2340" s="555" t="s">
        <v>36</v>
      </c>
      <c r="E2340" s="555" t="s">
        <v>36</v>
      </c>
      <c r="F2340" s="551" t="s">
        <v>569</v>
      </c>
      <c r="G2340" s="555" t="s">
        <v>36</v>
      </c>
      <c r="H2340" s="551"/>
      <c r="I2340" s="551"/>
      <c r="J2340" s="552">
        <v>382957</v>
      </c>
      <c r="K2340" s="555"/>
      <c r="L2340" s="555"/>
      <c r="M2340" s="551"/>
      <c r="N2340" s="551"/>
      <c r="O2340" s="551"/>
      <c r="P2340" s="546"/>
      <c r="Q2340" s="546"/>
      <c r="R2340" s="546"/>
    </row>
    <row r="2341" spans="1:18" ht="14.5">
      <c r="A2341" s="551">
        <v>5</v>
      </c>
      <c r="B2341" s="555" t="s">
        <v>1651</v>
      </c>
      <c r="C2341" s="555" t="s">
        <v>36</v>
      </c>
      <c r="D2341" s="555" t="s">
        <v>36</v>
      </c>
      <c r="E2341" s="555" t="s">
        <v>36</v>
      </c>
      <c r="F2341" s="551" t="s">
        <v>570</v>
      </c>
      <c r="G2341" s="555" t="s">
        <v>36</v>
      </c>
      <c r="H2341" s="551"/>
      <c r="I2341" s="551"/>
      <c r="J2341" s="552">
        <v>121815</v>
      </c>
      <c r="K2341" s="555"/>
      <c r="L2341" s="555"/>
      <c r="M2341" s="551"/>
      <c r="N2341" s="551"/>
      <c r="O2341" s="551"/>
    </row>
    <row r="2342" spans="1:18" ht="25">
      <c r="B2342" s="556" t="s">
        <v>1651</v>
      </c>
      <c r="C2342" s="556" t="s">
        <v>2034</v>
      </c>
      <c r="D2342" s="556" t="s">
        <v>2188</v>
      </c>
      <c r="E2342" s="556" t="s">
        <v>27</v>
      </c>
      <c r="F2342" s="557" t="s">
        <v>571</v>
      </c>
      <c r="G2342" s="556" t="s">
        <v>168</v>
      </c>
      <c r="H2342" s="558">
        <v>1575</v>
      </c>
      <c r="I2342" s="553">
        <v>29</v>
      </c>
      <c r="J2342" s="554">
        <v>45675</v>
      </c>
      <c r="K2342" s="556" t="s">
        <v>787</v>
      </c>
      <c r="L2342" s="556" t="s">
        <v>3129</v>
      </c>
      <c r="M2342" s="557" t="s">
        <v>571</v>
      </c>
      <c r="O2342" s="545" t="str">
        <f t="shared" ref="O2342:O2343" si="202">+_xlfn.CONCAT(B2342,"-",E2342)</f>
        <v>B2/23/01-G</v>
      </c>
    </row>
    <row r="2343" spans="1:18" ht="25">
      <c r="B2343" s="556" t="s">
        <v>1651</v>
      </c>
      <c r="C2343" s="556" t="s">
        <v>2034</v>
      </c>
      <c r="D2343" s="556" t="s">
        <v>2188</v>
      </c>
      <c r="E2343" s="556" t="s">
        <v>28</v>
      </c>
      <c r="F2343" s="557" t="s">
        <v>572</v>
      </c>
      <c r="G2343" s="556" t="s">
        <v>168</v>
      </c>
      <c r="H2343" s="558">
        <v>1269</v>
      </c>
      <c r="I2343" s="553">
        <v>60</v>
      </c>
      <c r="J2343" s="554">
        <v>76140</v>
      </c>
      <c r="K2343" s="556" t="s">
        <v>787</v>
      </c>
      <c r="L2343" s="556" t="s">
        <v>3130</v>
      </c>
      <c r="M2343" s="557" t="s">
        <v>572</v>
      </c>
      <c r="O2343" s="545" t="str">
        <f t="shared" si="202"/>
        <v>B2/23/01-H</v>
      </c>
    </row>
    <row r="2344" spans="1:18" ht="14.5">
      <c r="P2344" s="546"/>
      <c r="Q2344" s="546"/>
      <c r="R2344" s="546"/>
    </row>
    <row r="2345" spans="1:18" ht="14.5">
      <c r="A2345" s="551">
        <v>5</v>
      </c>
      <c r="B2345" s="555" t="s">
        <v>1651</v>
      </c>
      <c r="C2345" s="555" t="s">
        <v>36</v>
      </c>
      <c r="D2345" s="555" t="s">
        <v>36</v>
      </c>
      <c r="E2345" s="555" t="s">
        <v>36</v>
      </c>
      <c r="F2345" s="551" t="s">
        <v>573</v>
      </c>
      <c r="G2345" s="555" t="s">
        <v>36</v>
      </c>
      <c r="H2345" s="551"/>
      <c r="I2345" s="551"/>
      <c r="J2345" s="552">
        <v>87742</v>
      </c>
      <c r="K2345" s="555"/>
      <c r="L2345" s="555"/>
      <c r="M2345" s="551"/>
      <c r="N2345" s="551"/>
      <c r="O2345" s="551"/>
    </row>
    <row r="2346" spans="1:18" ht="25">
      <c r="B2346" s="556" t="s">
        <v>1651</v>
      </c>
      <c r="C2346" s="556" t="s">
        <v>2034</v>
      </c>
      <c r="D2346" s="556" t="s">
        <v>2188</v>
      </c>
      <c r="E2346" s="556" t="s">
        <v>33</v>
      </c>
      <c r="F2346" s="557" t="s">
        <v>571</v>
      </c>
      <c r="G2346" s="556" t="s">
        <v>168</v>
      </c>
      <c r="H2346" s="558">
        <v>2858</v>
      </c>
      <c r="I2346" s="553">
        <v>29</v>
      </c>
      <c r="J2346" s="554">
        <v>82882</v>
      </c>
      <c r="K2346" s="556" t="s">
        <v>787</v>
      </c>
      <c r="L2346" s="556" t="s">
        <v>3131</v>
      </c>
      <c r="M2346" s="557" t="s">
        <v>571</v>
      </c>
      <c r="O2346" s="545" t="str">
        <f>+_xlfn.CONCAT(B2346,"-",E2346)</f>
        <v>B2/23/01-J</v>
      </c>
    </row>
    <row r="2349" spans="1:18" ht="25">
      <c r="B2349" s="556" t="s">
        <v>1652</v>
      </c>
      <c r="C2349" s="556" t="s">
        <v>2034</v>
      </c>
      <c r="D2349" s="556" t="s">
        <v>2188</v>
      </c>
      <c r="E2349" s="556" t="s">
        <v>5</v>
      </c>
      <c r="F2349" s="557" t="s">
        <v>572</v>
      </c>
      <c r="G2349" s="556" t="s">
        <v>168</v>
      </c>
      <c r="H2349" s="553">
        <v>81</v>
      </c>
      <c r="I2349" s="553">
        <v>60</v>
      </c>
      <c r="J2349" s="554">
        <v>4860</v>
      </c>
      <c r="K2349" s="556" t="s">
        <v>787</v>
      </c>
      <c r="L2349" s="556" t="s">
        <v>3132</v>
      </c>
      <c r="M2349" s="557" t="s">
        <v>572</v>
      </c>
      <c r="O2349" s="545" t="str">
        <f>+_xlfn.CONCAT(B2349,"-",E2349)</f>
        <v>B2/23/02-A</v>
      </c>
    </row>
    <row r="2350" spans="1:18" ht="14.5">
      <c r="P2350" s="546"/>
      <c r="Q2350" s="546"/>
      <c r="R2350" s="546"/>
    </row>
    <row r="2351" spans="1:18" ht="14.5">
      <c r="A2351" s="551">
        <v>5</v>
      </c>
      <c r="B2351" s="555" t="s">
        <v>1652</v>
      </c>
      <c r="C2351" s="555" t="s">
        <v>36</v>
      </c>
      <c r="D2351" s="555" t="s">
        <v>36</v>
      </c>
      <c r="E2351" s="555" t="s">
        <v>36</v>
      </c>
      <c r="F2351" s="551" t="s">
        <v>574</v>
      </c>
      <c r="G2351" s="555" t="s">
        <v>36</v>
      </c>
      <c r="H2351" s="551"/>
      <c r="I2351" s="551"/>
      <c r="J2351" s="552">
        <v>87742</v>
      </c>
      <c r="K2351" s="555"/>
      <c r="L2351" s="555"/>
      <c r="M2351" s="551"/>
      <c r="N2351" s="551"/>
      <c r="O2351" s="551"/>
    </row>
    <row r="2352" spans="1:18" ht="25">
      <c r="B2352" s="556" t="s">
        <v>1652</v>
      </c>
      <c r="C2352" s="556" t="s">
        <v>2034</v>
      </c>
      <c r="D2352" s="556" t="s">
        <v>2188</v>
      </c>
      <c r="E2352" s="556" t="s">
        <v>6</v>
      </c>
      <c r="F2352" s="557" t="s">
        <v>571</v>
      </c>
      <c r="G2352" s="556" t="s">
        <v>168</v>
      </c>
      <c r="H2352" s="558">
        <v>2858</v>
      </c>
      <c r="I2352" s="553">
        <v>29</v>
      </c>
      <c r="J2352" s="554">
        <v>82882</v>
      </c>
      <c r="K2352" s="556" t="s">
        <v>787</v>
      </c>
      <c r="L2352" s="556" t="s">
        <v>3133</v>
      </c>
      <c r="M2352" s="557" t="s">
        <v>571</v>
      </c>
      <c r="O2352" s="545" t="str">
        <f t="shared" ref="O2352:O2353" si="203">+_xlfn.CONCAT(B2352,"-",E2352)</f>
        <v>B2/23/02-B</v>
      </c>
    </row>
    <row r="2353" spans="1:18" ht="25">
      <c r="B2353" s="556" t="s">
        <v>1652</v>
      </c>
      <c r="C2353" s="556" t="s">
        <v>2034</v>
      </c>
      <c r="D2353" s="556" t="s">
        <v>2188</v>
      </c>
      <c r="E2353" s="556" t="s">
        <v>7</v>
      </c>
      <c r="F2353" s="557" t="s">
        <v>572</v>
      </c>
      <c r="G2353" s="556" t="s">
        <v>168</v>
      </c>
      <c r="H2353" s="553">
        <v>81</v>
      </c>
      <c r="I2353" s="553">
        <v>60</v>
      </c>
      <c r="J2353" s="554">
        <v>4860</v>
      </c>
      <c r="K2353" s="556" t="s">
        <v>787</v>
      </c>
      <c r="L2353" s="556" t="s">
        <v>3134</v>
      </c>
      <c r="M2353" s="557" t="s">
        <v>572</v>
      </c>
      <c r="O2353" s="545" t="str">
        <f t="shared" si="203"/>
        <v>B2/23/02-C</v>
      </c>
    </row>
    <row r="2354" spans="1:18" ht="14.5">
      <c r="P2354" s="546"/>
      <c r="Q2354" s="546"/>
      <c r="R2354" s="546"/>
    </row>
    <row r="2355" spans="1:18" ht="14.5">
      <c r="A2355" s="551">
        <v>5</v>
      </c>
      <c r="B2355" s="555" t="s">
        <v>1652</v>
      </c>
      <c r="C2355" s="555" t="s">
        <v>36</v>
      </c>
      <c r="D2355" s="555" t="s">
        <v>36</v>
      </c>
      <c r="E2355" s="555" t="s">
        <v>36</v>
      </c>
      <c r="F2355" s="551" t="s">
        <v>575</v>
      </c>
      <c r="G2355" s="555" t="s">
        <v>36</v>
      </c>
      <c r="H2355" s="551"/>
      <c r="I2355" s="551"/>
      <c r="J2355" s="552">
        <v>73158</v>
      </c>
      <c r="K2355" s="555"/>
      <c r="L2355" s="555"/>
      <c r="M2355" s="551"/>
      <c r="N2355" s="551"/>
      <c r="O2355" s="551"/>
    </row>
    <row r="2356" spans="1:18" ht="25">
      <c r="B2356" s="556" t="s">
        <v>1652</v>
      </c>
      <c r="C2356" s="556" t="s">
        <v>2034</v>
      </c>
      <c r="D2356" s="556" t="s">
        <v>2188</v>
      </c>
      <c r="E2356" s="556" t="s">
        <v>8</v>
      </c>
      <c r="F2356" s="557" t="s">
        <v>571</v>
      </c>
      <c r="G2356" s="556" t="s">
        <v>168</v>
      </c>
      <c r="H2356" s="558">
        <v>2382</v>
      </c>
      <c r="I2356" s="553">
        <v>29</v>
      </c>
      <c r="J2356" s="554">
        <v>69078</v>
      </c>
      <c r="K2356" s="556" t="s">
        <v>787</v>
      </c>
      <c r="L2356" s="556" t="s">
        <v>3135</v>
      </c>
      <c r="M2356" s="557" t="s">
        <v>571</v>
      </c>
      <c r="O2356" s="545" t="str">
        <f t="shared" ref="O2356:O2357" si="204">+_xlfn.CONCAT(B2356,"-",E2356)</f>
        <v>B2/23/02-D</v>
      </c>
    </row>
    <row r="2357" spans="1:18" ht="25">
      <c r="B2357" s="556" t="s">
        <v>1652</v>
      </c>
      <c r="C2357" s="556" t="s">
        <v>2034</v>
      </c>
      <c r="D2357" s="556" t="s">
        <v>2188</v>
      </c>
      <c r="E2357" s="556" t="s">
        <v>10</v>
      </c>
      <c r="F2357" s="557" t="s">
        <v>572</v>
      </c>
      <c r="G2357" s="556" t="s">
        <v>168</v>
      </c>
      <c r="H2357" s="553">
        <v>68</v>
      </c>
      <c r="I2357" s="553">
        <v>60</v>
      </c>
      <c r="J2357" s="554">
        <v>4080</v>
      </c>
      <c r="K2357" s="556" t="s">
        <v>787</v>
      </c>
      <c r="L2357" s="556" t="s">
        <v>3136</v>
      </c>
      <c r="M2357" s="557" t="s">
        <v>572</v>
      </c>
      <c r="O2357" s="545" t="str">
        <f t="shared" si="204"/>
        <v>B2/23/02-E</v>
      </c>
    </row>
    <row r="2358" spans="1:18" ht="14.5">
      <c r="P2358" s="546"/>
      <c r="Q2358" s="546"/>
      <c r="R2358" s="546"/>
    </row>
    <row r="2359" spans="1:18" ht="14.5">
      <c r="A2359" s="551">
        <v>5</v>
      </c>
      <c r="B2359" s="555" t="s">
        <v>1652</v>
      </c>
      <c r="C2359" s="555" t="s">
        <v>36</v>
      </c>
      <c r="D2359" s="555" t="s">
        <v>36</v>
      </c>
      <c r="E2359" s="555" t="s">
        <v>36</v>
      </c>
      <c r="F2359" s="551" t="s">
        <v>576</v>
      </c>
      <c r="G2359" s="555" t="s">
        <v>36</v>
      </c>
      <c r="H2359" s="551"/>
      <c r="I2359" s="551"/>
      <c r="J2359" s="552">
        <v>12500</v>
      </c>
      <c r="K2359" s="555"/>
      <c r="L2359" s="555"/>
      <c r="M2359" s="551"/>
      <c r="N2359" s="551"/>
      <c r="O2359" s="551"/>
    </row>
    <row r="2360" spans="1:18">
      <c r="B2360" s="556" t="s">
        <v>1652</v>
      </c>
      <c r="C2360" s="556" t="s">
        <v>2034</v>
      </c>
      <c r="D2360" s="556" t="s">
        <v>2188</v>
      </c>
      <c r="E2360" s="556" t="s">
        <v>11</v>
      </c>
      <c r="F2360" s="557" t="s">
        <v>577</v>
      </c>
      <c r="G2360" s="556" t="s">
        <v>0</v>
      </c>
      <c r="H2360" s="553">
        <v>1</v>
      </c>
      <c r="I2360" s="554">
        <v>12500</v>
      </c>
      <c r="J2360" s="554">
        <v>12500</v>
      </c>
      <c r="K2360" s="556" t="s">
        <v>787</v>
      </c>
      <c r="L2360" s="556" t="s">
        <v>3137</v>
      </c>
      <c r="M2360" s="557" t="s">
        <v>577</v>
      </c>
      <c r="O2360" s="545" t="str">
        <f>+_xlfn.CONCAT(B2360,"-",E2360)</f>
        <v>B2/23/02-F</v>
      </c>
    </row>
    <row r="2361" spans="1:18" ht="14.5">
      <c r="P2361" s="546"/>
      <c r="Q2361" s="546"/>
      <c r="R2361" s="546"/>
    </row>
    <row r="2362" spans="1:18" ht="14.5">
      <c r="A2362" s="551">
        <v>4</v>
      </c>
      <c r="B2362" s="555" t="s">
        <v>1652</v>
      </c>
      <c r="C2362" s="555" t="s">
        <v>36</v>
      </c>
      <c r="D2362" s="555" t="s">
        <v>36</v>
      </c>
      <c r="E2362" s="555" t="s">
        <v>36</v>
      </c>
      <c r="F2362" s="551" t="s">
        <v>578</v>
      </c>
      <c r="G2362" s="555" t="s">
        <v>36</v>
      </c>
      <c r="H2362" s="551"/>
      <c r="I2362" s="551"/>
      <c r="J2362" s="552">
        <v>445875.23</v>
      </c>
      <c r="K2362" s="555"/>
      <c r="L2362" s="555"/>
      <c r="M2362" s="551"/>
      <c r="N2362" s="551"/>
      <c r="O2362" s="551"/>
      <c r="P2362" s="546"/>
      <c r="Q2362" s="546"/>
      <c r="R2362" s="546"/>
    </row>
    <row r="2363" spans="1:18" ht="43.5">
      <c r="A2363" s="551">
        <v>5</v>
      </c>
      <c r="B2363" s="555" t="s">
        <v>1652</v>
      </c>
      <c r="C2363" s="555" t="s">
        <v>36</v>
      </c>
      <c r="D2363" s="555" t="s">
        <v>36</v>
      </c>
      <c r="E2363" s="555" t="s">
        <v>36</v>
      </c>
      <c r="F2363" s="551" t="s">
        <v>579</v>
      </c>
      <c r="G2363" s="555" t="s">
        <v>36</v>
      </c>
      <c r="H2363" s="551"/>
      <c r="I2363" s="551"/>
      <c r="J2363" s="552">
        <v>128207.4</v>
      </c>
      <c r="K2363" s="555"/>
      <c r="L2363" s="555"/>
      <c r="M2363" s="551"/>
      <c r="N2363" s="551"/>
      <c r="O2363" s="551"/>
      <c r="P2363" s="546"/>
      <c r="Q2363" s="546"/>
      <c r="R2363" s="546"/>
    </row>
    <row r="2364" spans="1:18" ht="14.5">
      <c r="A2364" s="551">
        <v>6</v>
      </c>
      <c r="B2364" s="555" t="s">
        <v>1652</v>
      </c>
      <c r="C2364" s="555" t="s">
        <v>36</v>
      </c>
      <c r="D2364" s="555" t="s">
        <v>36</v>
      </c>
      <c r="E2364" s="555" t="s">
        <v>36</v>
      </c>
      <c r="F2364" s="551" t="s">
        <v>570</v>
      </c>
      <c r="G2364" s="555" t="s">
        <v>36</v>
      </c>
      <c r="H2364" s="551"/>
      <c r="I2364" s="551"/>
      <c r="J2364" s="552">
        <v>14566.3</v>
      </c>
      <c r="K2364" s="555"/>
      <c r="L2364" s="555"/>
      <c r="M2364" s="551"/>
      <c r="N2364" s="551"/>
      <c r="O2364" s="551"/>
    </row>
    <row r="2365" spans="1:18">
      <c r="B2365" s="556" t="s">
        <v>1652</v>
      </c>
      <c r="C2365" s="556" t="s">
        <v>2034</v>
      </c>
      <c r="D2365" s="556" t="s">
        <v>2188</v>
      </c>
      <c r="E2365" s="556" t="s">
        <v>27</v>
      </c>
      <c r="F2365" s="557" t="s">
        <v>1572</v>
      </c>
      <c r="G2365" s="556" t="s">
        <v>179</v>
      </c>
      <c r="H2365" s="553">
        <v>510</v>
      </c>
      <c r="I2365" s="553">
        <v>25.63</v>
      </c>
      <c r="J2365" s="554">
        <v>13071.3</v>
      </c>
      <c r="K2365" s="556" t="s">
        <v>787</v>
      </c>
      <c r="L2365" s="556" t="s">
        <v>3138</v>
      </c>
      <c r="M2365" s="557" t="s">
        <v>1572</v>
      </c>
      <c r="O2365" s="545" t="str">
        <f t="shared" ref="O2365:O2368" si="205">+_xlfn.CONCAT(B2365,"-",E2365)</f>
        <v>B2/23/02-G</v>
      </c>
    </row>
    <row r="2366" spans="1:18">
      <c r="B2366" s="556" t="s">
        <v>1652</v>
      </c>
      <c r="C2366" s="556" t="s">
        <v>2034</v>
      </c>
      <c r="D2366" s="556" t="s">
        <v>2188</v>
      </c>
      <c r="E2366" s="556" t="s">
        <v>28</v>
      </c>
      <c r="F2366" s="557" t="s">
        <v>1578</v>
      </c>
      <c r="G2366" s="556" t="s">
        <v>179</v>
      </c>
      <c r="H2366" s="553">
        <v>20</v>
      </c>
      <c r="I2366" s="553">
        <v>32.25</v>
      </c>
      <c r="J2366" s="553">
        <v>645</v>
      </c>
      <c r="K2366" s="556" t="s">
        <v>787</v>
      </c>
      <c r="L2366" s="556" t="s">
        <v>3139</v>
      </c>
      <c r="M2366" s="557" t="s">
        <v>1578</v>
      </c>
      <c r="O2366" s="545" t="str">
        <f t="shared" si="205"/>
        <v>B2/23/02-H</v>
      </c>
    </row>
    <row r="2367" spans="1:18">
      <c r="B2367" s="556" t="s">
        <v>1652</v>
      </c>
      <c r="C2367" s="556" t="s">
        <v>2034</v>
      </c>
      <c r="D2367" s="556" t="s">
        <v>2188</v>
      </c>
      <c r="E2367" s="556" t="s">
        <v>33</v>
      </c>
      <c r="F2367" s="557" t="s">
        <v>1569</v>
      </c>
      <c r="G2367" s="556" t="s">
        <v>179</v>
      </c>
      <c r="H2367" s="553">
        <v>10</v>
      </c>
      <c r="I2367" s="553">
        <v>32</v>
      </c>
      <c r="J2367" s="553">
        <v>320</v>
      </c>
      <c r="K2367" s="556" t="s">
        <v>787</v>
      </c>
      <c r="L2367" s="556" t="s">
        <v>3140</v>
      </c>
      <c r="M2367" s="557" t="s">
        <v>1569</v>
      </c>
      <c r="O2367" s="545" t="str">
        <f t="shared" si="205"/>
        <v>B2/23/02-J</v>
      </c>
    </row>
    <row r="2368" spans="1:18">
      <c r="B2368" s="556" t="s">
        <v>1652</v>
      </c>
      <c r="C2368" s="556" t="s">
        <v>2034</v>
      </c>
      <c r="D2368" s="556" t="s">
        <v>2188</v>
      </c>
      <c r="E2368" s="556" t="s">
        <v>34</v>
      </c>
      <c r="F2368" s="557" t="s">
        <v>1573</v>
      </c>
      <c r="G2368" s="556" t="s">
        <v>179</v>
      </c>
      <c r="H2368" s="553">
        <v>10</v>
      </c>
      <c r="I2368" s="553">
        <v>53</v>
      </c>
      <c r="J2368" s="553">
        <v>530</v>
      </c>
      <c r="K2368" s="556" t="s">
        <v>787</v>
      </c>
      <c r="L2368" s="556" t="s">
        <v>3141</v>
      </c>
      <c r="M2368" s="557" t="s">
        <v>1573</v>
      </c>
      <c r="O2368" s="545" t="str">
        <f t="shared" si="205"/>
        <v>B2/23/02-K</v>
      </c>
    </row>
    <row r="2370" spans="1:18" ht="14.5">
      <c r="P2370" s="546"/>
      <c r="Q2370" s="546"/>
      <c r="R2370" s="546"/>
    </row>
    <row r="2371" spans="1:18" ht="14.5">
      <c r="A2371" s="551">
        <v>6</v>
      </c>
      <c r="B2371" s="555" t="s">
        <v>1653</v>
      </c>
      <c r="C2371" s="555" t="s">
        <v>36</v>
      </c>
      <c r="D2371" s="555" t="s">
        <v>36</v>
      </c>
      <c r="E2371" s="555" t="s">
        <v>36</v>
      </c>
      <c r="F2371" s="551" t="s">
        <v>573</v>
      </c>
      <c r="G2371" s="555" t="s">
        <v>36</v>
      </c>
      <c r="H2371" s="551"/>
      <c r="I2371" s="551"/>
      <c r="J2371" s="552">
        <v>39867.4</v>
      </c>
      <c r="K2371" s="555"/>
      <c r="L2371" s="555"/>
      <c r="M2371" s="551"/>
      <c r="N2371" s="551"/>
      <c r="O2371" s="551"/>
    </row>
    <row r="2372" spans="1:18">
      <c r="B2372" s="556" t="s">
        <v>1653</v>
      </c>
      <c r="C2372" s="556" t="s">
        <v>2034</v>
      </c>
      <c r="D2372" s="556" t="s">
        <v>2188</v>
      </c>
      <c r="E2372" s="556" t="s">
        <v>5</v>
      </c>
      <c r="F2372" s="557" t="s">
        <v>1572</v>
      </c>
      <c r="G2372" s="556" t="s">
        <v>179</v>
      </c>
      <c r="H2372" s="558">
        <v>1480</v>
      </c>
      <c r="I2372" s="553">
        <v>25.63</v>
      </c>
      <c r="J2372" s="554">
        <v>37932.400000000001</v>
      </c>
      <c r="K2372" s="556" t="s">
        <v>787</v>
      </c>
      <c r="L2372" s="556" t="s">
        <v>3142</v>
      </c>
      <c r="M2372" s="557" t="s">
        <v>1572</v>
      </c>
      <c r="O2372" s="545" t="str">
        <f t="shared" ref="O2372:O2373" si="206">+_xlfn.CONCAT(B2372,"-",E2372)</f>
        <v>B2/23/03-A</v>
      </c>
    </row>
    <row r="2373" spans="1:18">
      <c r="B2373" s="556" t="s">
        <v>1653</v>
      </c>
      <c r="C2373" s="556" t="s">
        <v>2034</v>
      </c>
      <c r="D2373" s="556" t="s">
        <v>2188</v>
      </c>
      <c r="E2373" s="556" t="s">
        <v>6</v>
      </c>
      <c r="F2373" s="557" t="s">
        <v>1578</v>
      </c>
      <c r="G2373" s="556" t="s">
        <v>179</v>
      </c>
      <c r="H2373" s="553">
        <v>60</v>
      </c>
      <c r="I2373" s="553">
        <v>32.25</v>
      </c>
      <c r="J2373" s="554">
        <v>1935</v>
      </c>
      <c r="K2373" s="556" t="s">
        <v>787</v>
      </c>
      <c r="L2373" s="556" t="s">
        <v>3143</v>
      </c>
      <c r="M2373" s="557" t="s">
        <v>1578</v>
      </c>
      <c r="O2373" s="545" t="str">
        <f t="shared" si="206"/>
        <v>B2/23/03-B</v>
      </c>
    </row>
    <row r="2374" spans="1:18" ht="14.5">
      <c r="P2374" s="546"/>
      <c r="Q2374" s="546"/>
      <c r="R2374" s="546"/>
    </row>
    <row r="2375" spans="1:18" ht="14.5">
      <c r="A2375" s="551">
        <v>6</v>
      </c>
      <c r="B2375" s="555" t="s">
        <v>1653</v>
      </c>
      <c r="C2375" s="555" t="s">
        <v>36</v>
      </c>
      <c r="D2375" s="555" t="s">
        <v>36</v>
      </c>
      <c r="E2375" s="555" t="s">
        <v>36</v>
      </c>
      <c r="F2375" s="551" t="s">
        <v>574</v>
      </c>
      <c r="G2375" s="555" t="s">
        <v>36</v>
      </c>
      <c r="H2375" s="551"/>
      <c r="I2375" s="551"/>
      <c r="J2375" s="552">
        <v>39867.4</v>
      </c>
      <c r="K2375" s="555"/>
      <c r="L2375" s="555"/>
      <c r="M2375" s="551"/>
      <c r="N2375" s="551"/>
      <c r="O2375" s="551"/>
    </row>
    <row r="2376" spans="1:18">
      <c r="B2376" s="556" t="s">
        <v>1653</v>
      </c>
      <c r="C2376" s="556" t="s">
        <v>2034</v>
      </c>
      <c r="D2376" s="556" t="s">
        <v>2188</v>
      </c>
      <c r="E2376" s="556" t="s">
        <v>7</v>
      </c>
      <c r="F2376" s="557" t="s">
        <v>1572</v>
      </c>
      <c r="G2376" s="556" t="s">
        <v>179</v>
      </c>
      <c r="H2376" s="558">
        <v>1480</v>
      </c>
      <c r="I2376" s="553">
        <v>25.63</v>
      </c>
      <c r="J2376" s="554">
        <v>37932.400000000001</v>
      </c>
      <c r="K2376" s="556" t="s">
        <v>787</v>
      </c>
      <c r="L2376" s="556" t="s">
        <v>3144</v>
      </c>
      <c r="M2376" s="557" t="s">
        <v>1572</v>
      </c>
      <c r="O2376" s="545" t="str">
        <f t="shared" ref="O2376:O2377" si="207">+_xlfn.CONCAT(B2376,"-",E2376)</f>
        <v>B2/23/03-C</v>
      </c>
    </row>
    <row r="2377" spans="1:18">
      <c r="B2377" s="556" t="s">
        <v>1653</v>
      </c>
      <c r="C2377" s="556" t="s">
        <v>2034</v>
      </c>
      <c r="D2377" s="556" t="s">
        <v>2188</v>
      </c>
      <c r="E2377" s="556" t="s">
        <v>8</v>
      </c>
      <c r="F2377" s="557" t="s">
        <v>1578</v>
      </c>
      <c r="G2377" s="556" t="s">
        <v>179</v>
      </c>
      <c r="H2377" s="553">
        <v>60</v>
      </c>
      <c r="I2377" s="553">
        <v>32.25</v>
      </c>
      <c r="J2377" s="554">
        <v>1935</v>
      </c>
      <c r="K2377" s="556" t="s">
        <v>787</v>
      </c>
      <c r="L2377" s="556" t="s">
        <v>3145</v>
      </c>
      <c r="M2377" s="557" t="s">
        <v>1578</v>
      </c>
      <c r="O2377" s="545" t="str">
        <f t="shared" si="207"/>
        <v>B2/23/03-D</v>
      </c>
    </row>
    <row r="2378" spans="1:18" ht="14.5">
      <c r="P2378" s="546"/>
      <c r="Q2378" s="546"/>
      <c r="R2378" s="546"/>
    </row>
    <row r="2379" spans="1:18" ht="14.5">
      <c r="A2379" s="551">
        <v>6</v>
      </c>
      <c r="B2379" s="555" t="s">
        <v>1653</v>
      </c>
      <c r="C2379" s="555" t="s">
        <v>36</v>
      </c>
      <c r="D2379" s="555" t="s">
        <v>36</v>
      </c>
      <c r="E2379" s="555" t="s">
        <v>36</v>
      </c>
      <c r="F2379" s="551" t="s">
        <v>575</v>
      </c>
      <c r="G2379" s="555" t="s">
        <v>36</v>
      </c>
      <c r="H2379" s="551"/>
      <c r="I2379" s="551"/>
      <c r="J2379" s="552">
        <v>33906.300000000003</v>
      </c>
      <c r="K2379" s="555"/>
      <c r="L2379" s="555"/>
      <c r="M2379" s="551"/>
      <c r="N2379" s="551"/>
      <c r="O2379" s="551"/>
    </row>
    <row r="2380" spans="1:18">
      <c r="B2380" s="556" t="s">
        <v>1653</v>
      </c>
      <c r="C2380" s="556" t="s">
        <v>2034</v>
      </c>
      <c r="D2380" s="556" t="s">
        <v>2188</v>
      </c>
      <c r="E2380" s="556" t="s">
        <v>10</v>
      </c>
      <c r="F2380" s="557" t="s">
        <v>1572</v>
      </c>
      <c r="G2380" s="556" t="s">
        <v>179</v>
      </c>
      <c r="H2380" s="558">
        <v>1260</v>
      </c>
      <c r="I2380" s="553">
        <v>25.63</v>
      </c>
      <c r="J2380" s="554">
        <v>32293.8</v>
      </c>
      <c r="K2380" s="556" t="s">
        <v>787</v>
      </c>
      <c r="L2380" s="556" t="s">
        <v>3146</v>
      </c>
      <c r="M2380" s="557" t="s">
        <v>1572</v>
      </c>
      <c r="O2380" s="545" t="str">
        <f t="shared" ref="O2380:O2381" si="208">+_xlfn.CONCAT(B2380,"-",E2380)</f>
        <v>B2/23/03-E</v>
      </c>
    </row>
    <row r="2381" spans="1:18">
      <c r="B2381" s="556" t="s">
        <v>1653</v>
      </c>
      <c r="C2381" s="556" t="s">
        <v>2034</v>
      </c>
      <c r="D2381" s="556" t="s">
        <v>2188</v>
      </c>
      <c r="E2381" s="556" t="s">
        <v>11</v>
      </c>
      <c r="F2381" s="557" t="s">
        <v>1578</v>
      </c>
      <c r="G2381" s="556" t="s">
        <v>179</v>
      </c>
      <c r="H2381" s="553">
        <v>50</v>
      </c>
      <c r="I2381" s="553">
        <v>32.25</v>
      </c>
      <c r="J2381" s="554">
        <v>1612.5</v>
      </c>
      <c r="K2381" s="556" t="s">
        <v>787</v>
      </c>
      <c r="L2381" s="556" t="s">
        <v>3147</v>
      </c>
      <c r="M2381" s="557" t="s">
        <v>1578</v>
      </c>
      <c r="O2381" s="545" t="str">
        <f t="shared" si="208"/>
        <v>B2/23/03-F</v>
      </c>
    </row>
    <row r="2382" spans="1:18" ht="14.5">
      <c r="P2382" s="546"/>
      <c r="Q2382" s="546"/>
      <c r="R2382" s="546"/>
    </row>
    <row r="2383" spans="1:18" ht="58">
      <c r="A2383" s="551">
        <v>5</v>
      </c>
      <c r="B2383" s="555" t="s">
        <v>1653</v>
      </c>
      <c r="C2383" s="555" t="s">
        <v>36</v>
      </c>
      <c r="D2383" s="555" t="s">
        <v>36</v>
      </c>
      <c r="E2383" s="555" t="s">
        <v>36</v>
      </c>
      <c r="F2383" s="551" t="s">
        <v>580</v>
      </c>
      <c r="G2383" s="555" t="s">
        <v>36</v>
      </c>
      <c r="H2383" s="551"/>
      <c r="I2383" s="551"/>
      <c r="J2383" s="552">
        <v>73678.25</v>
      </c>
      <c r="K2383" s="555"/>
      <c r="L2383" s="555"/>
      <c r="M2383" s="551"/>
      <c r="N2383" s="551"/>
      <c r="O2383" s="551"/>
      <c r="P2383" s="546"/>
      <c r="Q2383" s="546"/>
      <c r="R2383" s="546"/>
    </row>
    <row r="2384" spans="1:18" ht="14.5">
      <c r="A2384" s="551">
        <v>6</v>
      </c>
      <c r="B2384" s="555" t="s">
        <v>1653</v>
      </c>
      <c r="C2384" s="555" t="s">
        <v>36</v>
      </c>
      <c r="D2384" s="555" t="s">
        <v>36</v>
      </c>
      <c r="E2384" s="555" t="s">
        <v>36</v>
      </c>
      <c r="F2384" s="551" t="s">
        <v>570</v>
      </c>
      <c r="G2384" s="555" t="s">
        <v>36</v>
      </c>
      <c r="H2384" s="551"/>
      <c r="I2384" s="551"/>
      <c r="J2384" s="552">
        <v>44851.54</v>
      </c>
      <c r="K2384" s="555"/>
      <c r="L2384" s="555"/>
      <c r="M2384" s="551"/>
      <c r="N2384" s="551"/>
      <c r="O2384" s="551"/>
    </row>
    <row r="2385" spans="1:18">
      <c r="B2385" s="556" t="s">
        <v>1653</v>
      </c>
      <c r="C2385" s="556" t="s">
        <v>2034</v>
      </c>
      <c r="D2385" s="556" t="s">
        <v>2188</v>
      </c>
      <c r="E2385" s="556" t="s">
        <v>27</v>
      </c>
      <c r="F2385" s="557" t="s">
        <v>1572</v>
      </c>
      <c r="G2385" s="556" t="s">
        <v>179</v>
      </c>
      <c r="H2385" s="553">
        <v>414</v>
      </c>
      <c r="I2385" s="553">
        <v>25.63</v>
      </c>
      <c r="J2385" s="554">
        <v>10610.82</v>
      </c>
      <c r="K2385" s="556" t="s">
        <v>787</v>
      </c>
      <c r="L2385" s="556" t="s">
        <v>3148</v>
      </c>
      <c r="M2385" s="557" t="s">
        <v>1572</v>
      </c>
      <c r="O2385" s="545" t="str">
        <f t="shared" ref="O2385:O2392" si="209">+_xlfn.CONCAT(B2385,"-",E2385)</f>
        <v>B2/23/03-G</v>
      </c>
    </row>
    <row r="2386" spans="1:18">
      <c r="B2386" s="556" t="s">
        <v>1653</v>
      </c>
      <c r="C2386" s="556" t="s">
        <v>2034</v>
      </c>
      <c r="D2386" s="556" t="s">
        <v>2188</v>
      </c>
      <c r="E2386" s="556" t="s">
        <v>28</v>
      </c>
      <c r="F2386" s="557" t="s">
        <v>1578</v>
      </c>
      <c r="G2386" s="556" t="s">
        <v>179</v>
      </c>
      <c r="H2386" s="553">
        <v>286</v>
      </c>
      <c r="I2386" s="553">
        <v>32.25</v>
      </c>
      <c r="J2386" s="554">
        <v>9223.5</v>
      </c>
      <c r="K2386" s="556" t="s">
        <v>787</v>
      </c>
      <c r="L2386" s="556" t="s">
        <v>3149</v>
      </c>
      <c r="M2386" s="557" t="s">
        <v>1578</v>
      </c>
      <c r="O2386" s="545" t="str">
        <f t="shared" si="209"/>
        <v>B2/23/03-H</v>
      </c>
    </row>
    <row r="2387" spans="1:18">
      <c r="B2387" s="556" t="s">
        <v>1653</v>
      </c>
      <c r="C2387" s="556" t="s">
        <v>2034</v>
      </c>
      <c r="D2387" s="556" t="s">
        <v>2188</v>
      </c>
      <c r="E2387" s="556" t="s">
        <v>33</v>
      </c>
      <c r="F2387" s="557" t="s">
        <v>1569</v>
      </c>
      <c r="G2387" s="556" t="s">
        <v>179</v>
      </c>
      <c r="H2387" s="553">
        <v>112</v>
      </c>
      <c r="I2387" s="553">
        <v>32</v>
      </c>
      <c r="J2387" s="554">
        <v>3584</v>
      </c>
      <c r="K2387" s="556" t="s">
        <v>787</v>
      </c>
      <c r="L2387" s="556" t="s">
        <v>3150</v>
      </c>
      <c r="M2387" s="557" t="s">
        <v>1569</v>
      </c>
      <c r="O2387" s="545" t="str">
        <f t="shared" si="209"/>
        <v>B2/23/03-J</v>
      </c>
    </row>
    <row r="2388" spans="1:18">
      <c r="B2388" s="556" t="s">
        <v>1653</v>
      </c>
      <c r="C2388" s="556" t="s">
        <v>2034</v>
      </c>
      <c r="D2388" s="556" t="s">
        <v>2188</v>
      </c>
      <c r="E2388" s="556" t="s">
        <v>34</v>
      </c>
      <c r="F2388" s="557" t="s">
        <v>1573</v>
      </c>
      <c r="G2388" s="556" t="s">
        <v>179</v>
      </c>
      <c r="H2388" s="553">
        <v>164</v>
      </c>
      <c r="I2388" s="553">
        <v>53</v>
      </c>
      <c r="J2388" s="554">
        <v>8692</v>
      </c>
      <c r="K2388" s="556" t="s">
        <v>787</v>
      </c>
      <c r="L2388" s="556" t="s">
        <v>3151</v>
      </c>
      <c r="M2388" s="557" t="s">
        <v>1573</v>
      </c>
      <c r="O2388" s="545" t="str">
        <f t="shared" si="209"/>
        <v>B2/23/03-K</v>
      </c>
    </row>
    <row r="2389" spans="1:18">
      <c r="B2389" s="556" t="s">
        <v>1653</v>
      </c>
      <c r="C2389" s="556" t="s">
        <v>2034</v>
      </c>
      <c r="D2389" s="556" t="s">
        <v>2188</v>
      </c>
      <c r="E2389" s="556" t="s">
        <v>39</v>
      </c>
      <c r="F2389" s="557" t="s">
        <v>1574</v>
      </c>
      <c r="G2389" s="556" t="s">
        <v>179</v>
      </c>
      <c r="H2389" s="553">
        <v>119</v>
      </c>
      <c r="I2389" s="553">
        <v>55.88</v>
      </c>
      <c r="J2389" s="554">
        <v>6649.72</v>
      </c>
      <c r="K2389" s="556" t="s">
        <v>787</v>
      </c>
      <c r="L2389" s="556" t="s">
        <v>3152</v>
      </c>
      <c r="M2389" s="557" t="s">
        <v>1574</v>
      </c>
      <c r="O2389" s="545" t="str">
        <f t="shared" si="209"/>
        <v>B2/23/03-L</v>
      </c>
    </row>
    <row r="2390" spans="1:18">
      <c r="B2390" s="556" t="s">
        <v>1653</v>
      </c>
      <c r="C2390" s="556" t="s">
        <v>2034</v>
      </c>
      <c r="D2390" s="556" t="s">
        <v>2188</v>
      </c>
      <c r="E2390" s="556" t="s">
        <v>38</v>
      </c>
      <c r="F2390" s="557" t="s">
        <v>1579</v>
      </c>
      <c r="G2390" s="556" t="s">
        <v>179</v>
      </c>
      <c r="H2390" s="553">
        <v>10</v>
      </c>
      <c r="I2390" s="553">
        <v>60.75</v>
      </c>
      <c r="J2390" s="553">
        <v>607.5</v>
      </c>
      <c r="K2390" s="556" t="s">
        <v>787</v>
      </c>
      <c r="L2390" s="556" t="s">
        <v>3153</v>
      </c>
      <c r="M2390" s="557" t="s">
        <v>1579</v>
      </c>
      <c r="O2390" s="545" t="str">
        <f t="shared" si="209"/>
        <v>B2/23/03-M</v>
      </c>
    </row>
    <row r="2391" spans="1:18">
      <c r="B2391" s="556" t="s">
        <v>1653</v>
      </c>
      <c r="C2391" s="556" t="s">
        <v>2034</v>
      </c>
      <c r="D2391" s="556" t="s">
        <v>2188</v>
      </c>
      <c r="E2391" s="556" t="s">
        <v>204</v>
      </c>
      <c r="F2391" s="557" t="s">
        <v>1581</v>
      </c>
      <c r="G2391" s="556" t="s">
        <v>179</v>
      </c>
      <c r="H2391" s="553">
        <v>10</v>
      </c>
      <c r="I2391" s="553">
        <v>84</v>
      </c>
      <c r="J2391" s="553">
        <v>840</v>
      </c>
      <c r="K2391" s="556" t="s">
        <v>787</v>
      </c>
      <c r="L2391" s="556" t="s">
        <v>3154</v>
      </c>
      <c r="M2391" s="557" t="s">
        <v>1581</v>
      </c>
      <c r="O2391" s="545" t="str">
        <f t="shared" si="209"/>
        <v>B2/23/03-N</v>
      </c>
    </row>
    <row r="2392" spans="1:18">
      <c r="B2392" s="556" t="s">
        <v>1653</v>
      </c>
      <c r="C2392" s="556" t="s">
        <v>2034</v>
      </c>
      <c r="D2392" s="556" t="s">
        <v>2188</v>
      </c>
      <c r="E2392" s="556" t="s">
        <v>507</v>
      </c>
      <c r="F2392" s="557" t="s">
        <v>1583</v>
      </c>
      <c r="G2392" s="556" t="s">
        <v>179</v>
      </c>
      <c r="H2392" s="553">
        <v>43</v>
      </c>
      <c r="I2392" s="553">
        <v>108</v>
      </c>
      <c r="J2392" s="554">
        <v>4644</v>
      </c>
      <c r="K2392" s="556" t="s">
        <v>787</v>
      </c>
      <c r="L2392" s="556" t="s">
        <v>3155</v>
      </c>
      <c r="M2392" s="557" t="s">
        <v>1583</v>
      </c>
      <c r="O2392" s="545" t="str">
        <f t="shared" si="209"/>
        <v>B2/23/03-P</v>
      </c>
    </row>
    <row r="2394" spans="1:18" ht="14.5">
      <c r="P2394" s="546"/>
      <c r="Q2394" s="546"/>
      <c r="R2394" s="546"/>
    </row>
    <row r="2395" spans="1:18" ht="14.5">
      <c r="A2395" s="551">
        <v>6</v>
      </c>
      <c r="B2395" s="555" t="s">
        <v>1654</v>
      </c>
      <c r="C2395" s="555" t="s">
        <v>36</v>
      </c>
      <c r="D2395" s="555" t="s">
        <v>36</v>
      </c>
      <c r="E2395" s="555" t="s">
        <v>36</v>
      </c>
      <c r="F2395" s="551" t="s">
        <v>581</v>
      </c>
      <c r="G2395" s="555" t="s">
        <v>36</v>
      </c>
      <c r="H2395" s="551"/>
      <c r="I2395" s="551"/>
      <c r="J2395" s="552">
        <v>10162.780000000001</v>
      </c>
      <c r="K2395" s="555"/>
      <c r="L2395" s="555"/>
      <c r="M2395" s="551"/>
      <c r="N2395" s="551"/>
      <c r="O2395" s="551"/>
    </row>
    <row r="2396" spans="1:18">
      <c r="B2396" s="556" t="s">
        <v>1654</v>
      </c>
      <c r="C2396" s="556" t="s">
        <v>2034</v>
      </c>
      <c r="D2396" s="556" t="s">
        <v>2188</v>
      </c>
      <c r="E2396" s="556" t="s">
        <v>5</v>
      </c>
      <c r="F2396" s="557" t="s">
        <v>1572</v>
      </c>
      <c r="G2396" s="556" t="s">
        <v>179</v>
      </c>
      <c r="H2396" s="553">
        <v>156</v>
      </c>
      <c r="I2396" s="553">
        <v>25.63</v>
      </c>
      <c r="J2396" s="554">
        <v>3998.28</v>
      </c>
      <c r="K2396" s="556" t="s">
        <v>787</v>
      </c>
      <c r="L2396" s="556" t="s">
        <v>3156</v>
      </c>
      <c r="M2396" s="557" t="s">
        <v>1572</v>
      </c>
      <c r="O2396" s="545" t="str">
        <f t="shared" ref="O2396:O2398" si="210">+_xlfn.CONCAT(B2396,"-",E2396)</f>
        <v>B2/23/04-A</v>
      </c>
    </row>
    <row r="2397" spans="1:18">
      <c r="B2397" s="556" t="s">
        <v>1654</v>
      </c>
      <c r="C2397" s="556" t="s">
        <v>2034</v>
      </c>
      <c r="D2397" s="556" t="s">
        <v>2188</v>
      </c>
      <c r="E2397" s="556" t="s">
        <v>6</v>
      </c>
      <c r="F2397" s="557" t="s">
        <v>1578</v>
      </c>
      <c r="G2397" s="556" t="s">
        <v>179</v>
      </c>
      <c r="H2397" s="553">
        <v>82</v>
      </c>
      <c r="I2397" s="553">
        <v>32.25</v>
      </c>
      <c r="J2397" s="554">
        <v>2644.5</v>
      </c>
      <c r="K2397" s="556" t="s">
        <v>787</v>
      </c>
      <c r="L2397" s="556" t="s">
        <v>3157</v>
      </c>
      <c r="M2397" s="557" t="s">
        <v>1578</v>
      </c>
      <c r="O2397" s="545" t="str">
        <f t="shared" si="210"/>
        <v>B2/23/04-B</v>
      </c>
    </row>
    <row r="2398" spans="1:18">
      <c r="B2398" s="556" t="s">
        <v>1654</v>
      </c>
      <c r="C2398" s="556" t="s">
        <v>2034</v>
      </c>
      <c r="D2398" s="556" t="s">
        <v>2188</v>
      </c>
      <c r="E2398" s="556" t="s">
        <v>7</v>
      </c>
      <c r="F2398" s="557" t="s">
        <v>1569</v>
      </c>
      <c r="G2398" s="556" t="s">
        <v>179</v>
      </c>
      <c r="H2398" s="553">
        <v>110</v>
      </c>
      <c r="I2398" s="553">
        <v>32</v>
      </c>
      <c r="J2398" s="554">
        <v>3520</v>
      </c>
      <c r="K2398" s="556" t="s">
        <v>787</v>
      </c>
      <c r="L2398" s="556" t="s">
        <v>3158</v>
      </c>
      <c r="M2398" s="557" t="s">
        <v>1569</v>
      </c>
      <c r="O2398" s="545" t="str">
        <f t="shared" si="210"/>
        <v>B2/23/04-C</v>
      </c>
    </row>
    <row r="2399" spans="1:18" ht="14.5">
      <c r="P2399" s="546"/>
      <c r="Q2399" s="546"/>
      <c r="R2399" s="546"/>
    </row>
    <row r="2400" spans="1:18" ht="14.5">
      <c r="A2400" s="551">
        <v>6</v>
      </c>
      <c r="B2400" s="555" t="s">
        <v>1654</v>
      </c>
      <c r="C2400" s="555" t="s">
        <v>36</v>
      </c>
      <c r="D2400" s="555" t="s">
        <v>36</v>
      </c>
      <c r="E2400" s="555" t="s">
        <v>36</v>
      </c>
      <c r="F2400" s="551" t="s">
        <v>582</v>
      </c>
      <c r="G2400" s="555" t="s">
        <v>36</v>
      </c>
      <c r="H2400" s="551"/>
      <c r="I2400" s="551"/>
      <c r="J2400" s="552">
        <v>10162.780000000001</v>
      </c>
      <c r="K2400" s="555"/>
      <c r="L2400" s="555"/>
      <c r="M2400" s="551"/>
      <c r="N2400" s="551"/>
      <c r="O2400" s="551"/>
    </row>
    <row r="2401" spans="1:18">
      <c r="B2401" s="556" t="s">
        <v>1654</v>
      </c>
      <c r="C2401" s="556" t="s">
        <v>2034</v>
      </c>
      <c r="D2401" s="556" t="s">
        <v>2188</v>
      </c>
      <c r="E2401" s="556" t="s">
        <v>8</v>
      </c>
      <c r="F2401" s="557" t="s">
        <v>1572</v>
      </c>
      <c r="G2401" s="556" t="s">
        <v>179</v>
      </c>
      <c r="H2401" s="553">
        <v>156</v>
      </c>
      <c r="I2401" s="553">
        <v>25.63</v>
      </c>
      <c r="J2401" s="554">
        <v>3998.28</v>
      </c>
      <c r="K2401" s="556" t="s">
        <v>787</v>
      </c>
      <c r="L2401" s="556" t="s">
        <v>3159</v>
      </c>
      <c r="M2401" s="557" t="s">
        <v>1572</v>
      </c>
      <c r="O2401" s="545" t="str">
        <f t="shared" ref="O2401:O2403" si="211">+_xlfn.CONCAT(B2401,"-",E2401)</f>
        <v>B2/23/04-D</v>
      </c>
    </row>
    <row r="2402" spans="1:18">
      <c r="B2402" s="556" t="s">
        <v>1654</v>
      </c>
      <c r="C2402" s="556" t="s">
        <v>2034</v>
      </c>
      <c r="D2402" s="556" t="s">
        <v>2188</v>
      </c>
      <c r="E2402" s="556" t="s">
        <v>10</v>
      </c>
      <c r="F2402" s="557" t="s">
        <v>1578</v>
      </c>
      <c r="G2402" s="556" t="s">
        <v>179</v>
      </c>
      <c r="H2402" s="553">
        <v>82</v>
      </c>
      <c r="I2402" s="553">
        <v>32.25</v>
      </c>
      <c r="J2402" s="554">
        <v>2644.5</v>
      </c>
      <c r="K2402" s="556" t="s">
        <v>787</v>
      </c>
      <c r="L2402" s="556" t="s">
        <v>3160</v>
      </c>
      <c r="M2402" s="557" t="s">
        <v>1578</v>
      </c>
      <c r="O2402" s="545" t="str">
        <f t="shared" si="211"/>
        <v>B2/23/04-E</v>
      </c>
    </row>
    <row r="2403" spans="1:18">
      <c r="B2403" s="556" t="s">
        <v>1654</v>
      </c>
      <c r="C2403" s="556" t="s">
        <v>2034</v>
      </c>
      <c r="D2403" s="556" t="s">
        <v>2188</v>
      </c>
      <c r="E2403" s="556" t="s">
        <v>11</v>
      </c>
      <c r="F2403" s="557" t="s">
        <v>1569</v>
      </c>
      <c r="G2403" s="556" t="s">
        <v>179</v>
      </c>
      <c r="H2403" s="553">
        <v>110</v>
      </c>
      <c r="I2403" s="553">
        <v>32</v>
      </c>
      <c r="J2403" s="554">
        <v>3520</v>
      </c>
      <c r="K2403" s="556" t="s">
        <v>787</v>
      </c>
      <c r="L2403" s="556" t="s">
        <v>3161</v>
      </c>
      <c r="M2403" s="557" t="s">
        <v>1569</v>
      </c>
      <c r="O2403" s="545" t="str">
        <f t="shared" si="211"/>
        <v>B2/23/04-F</v>
      </c>
    </row>
    <row r="2404" spans="1:18" ht="14.5">
      <c r="P2404" s="546"/>
      <c r="Q2404" s="546"/>
      <c r="R2404" s="546"/>
    </row>
    <row r="2405" spans="1:18" ht="14.5">
      <c r="A2405" s="551">
        <v>6</v>
      </c>
      <c r="B2405" s="555" t="s">
        <v>1654</v>
      </c>
      <c r="C2405" s="555" t="s">
        <v>36</v>
      </c>
      <c r="D2405" s="555" t="s">
        <v>36</v>
      </c>
      <c r="E2405" s="555" t="s">
        <v>36</v>
      </c>
      <c r="F2405" s="551" t="s">
        <v>583</v>
      </c>
      <c r="G2405" s="555" t="s">
        <v>36</v>
      </c>
      <c r="H2405" s="551"/>
      <c r="I2405" s="551"/>
      <c r="J2405" s="552">
        <v>8501.15</v>
      </c>
      <c r="K2405" s="555"/>
      <c r="L2405" s="555"/>
      <c r="M2405" s="551"/>
      <c r="N2405" s="551"/>
      <c r="O2405" s="551"/>
    </row>
    <row r="2406" spans="1:18">
      <c r="B2406" s="556" t="s">
        <v>1654</v>
      </c>
      <c r="C2406" s="556" t="s">
        <v>2034</v>
      </c>
      <c r="D2406" s="556" t="s">
        <v>2188</v>
      </c>
      <c r="E2406" s="556" t="s">
        <v>27</v>
      </c>
      <c r="F2406" s="557" t="s">
        <v>1572</v>
      </c>
      <c r="G2406" s="556" t="s">
        <v>179</v>
      </c>
      <c r="H2406" s="553">
        <v>130</v>
      </c>
      <c r="I2406" s="553">
        <v>25.63</v>
      </c>
      <c r="J2406" s="554">
        <v>3331.9</v>
      </c>
      <c r="K2406" s="556" t="s">
        <v>787</v>
      </c>
      <c r="L2406" s="556" t="s">
        <v>3162</v>
      </c>
      <c r="M2406" s="557" t="s">
        <v>1572</v>
      </c>
      <c r="O2406" s="545" t="str">
        <f t="shared" ref="O2406:O2408" si="212">+_xlfn.CONCAT(B2406,"-",E2406)</f>
        <v>B2/23/04-G</v>
      </c>
    </row>
    <row r="2407" spans="1:18">
      <c r="B2407" s="556" t="s">
        <v>1654</v>
      </c>
      <c r="C2407" s="556" t="s">
        <v>2034</v>
      </c>
      <c r="D2407" s="556" t="s">
        <v>2188</v>
      </c>
      <c r="E2407" s="556" t="s">
        <v>28</v>
      </c>
      <c r="F2407" s="557" t="s">
        <v>1578</v>
      </c>
      <c r="G2407" s="556" t="s">
        <v>179</v>
      </c>
      <c r="H2407" s="553">
        <v>69</v>
      </c>
      <c r="I2407" s="553">
        <v>32.25</v>
      </c>
      <c r="J2407" s="554">
        <v>2225.25</v>
      </c>
      <c r="K2407" s="556" t="s">
        <v>787</v>
      </c>
      <c r="L2407" s="556" t="s">
        <v>3163</v>
      </c>
      <c r="M2407" s="557" t="s">
        <v>1578</v>
      </c>
      <c r="O2407" s="545" t="str">
        <f t="shared" si="212"/>
        <v>B2/23/04-H</v>
      </c>
    </row>
    <row r="2408" spans="1:18">
      <c r="B2408" s="556" t="s">
        <v>1654</v>
      </c>
      <c r="C2408" s="556" t="s">
        <v>2034</v>
      </c>
      <c r="D2408" s="556" t="s">
        <v>2188</v>
      </c>
      <c r="E2408" s="556" t="s">
        <v>33</v>
      </c>
      <c r="F2408" s="557" t="s">
        <v>1569</v>
      </c>
      <c r="G2408" s="556" t="s">
        <v>179</v>
      </c>
      <c r="H2408" s="553">
        <v>92</v>
      </c>
      <c r="I2408" s="553">
        <v>32</v>
      </c>
      <c r="J2408" s="554">
        <v>2944</v>
      </c>
      <c r="K2408" s="556" t="s">
        <v>787</v>
      </c>
      <c r="L2408" s="556" t="s">
        <v>3164</v>
      </c>
      <c r="M2408" s="557" t="s">
        <v>1569</v>
      </c>
      <c r="O2408" s="545" t="str">
        <f t="shared" si="212"/>
        <v>B2/23/04-J</v>
      </c>
    </row>
    <row r="2409" spans="1:18" ht="14.5">
      <c r="P2409" s="546"/>
      <c r="Q2409" s="546"/>
      <c r="R2409" s="546"/>
    </row>
    <row r="2410" spans="1:18" ht="72.5">
      <c r="A2410" s="551">
        <v>5</v>
      </c>
      <c r="B2410" s="555" t="s">
        <v>1654</v>
      </c>
      <c r="C2410" s="555" t="s">
        <v>36</v>
      </c>
      <c r="D2410" s="555" t="s">
        <v>36</v>
      </c>
      <c r="E2410" s="555" t="s">
        <v>36</v>
      </c>
      <c r="F2410" s="551" t="s">
        <v>584</v>
      </c>
      <c r="G2410" s="555" t="s">
        <v>36</v>
      </c>
      <c r="H2410" s="551"/>
      <c r="I2410" s="551"/>
      <c r="J2410" s="552">
        <v>243989.58</v>
      </c>
      <c r="K2410" s="555"/>
      <c r="L2410" s="555"/>
      <c r="M2410" s="551"/>
      <c r="N2410" s="551"/>
      <c r="O2410" s="551"/>
      <c r="P2410" s="546"/>
      <c r="Q2410" s="546"/>
      <c r="R2410" s="546"/>
    </row>
    <row r="2411" spans="1:18" ht="14.5">
      <c r="A2411" s="551">
        <v>6</v>
      </c>
      <c r="B2411" s="555" t="s">
        <v>1654</v>
      </c>
      <c r="C2411" s="555" t="s">
        <v>36</v>
      </c>
      <c r="D2411" s="555" t="s">
        <v>36</v>
      </c>
      <c r="E2411" s="555" t="s">
        <v>36</v>
      </c>
      <c r="F2411" s="551" t="s">
        <v>570</v>
      </c>
      <c r="G2411" s="555" t="s">
        <v>36</v>
      </c>
      <c r="H2411" s="551"/>
      <c r="I2411" s="551"/>
      <c r="J2411" s="552">
        <v>17528.62</v>
      </c>
      <c r="K2411" s="555"/>
      <c r="L2411" s="555"/>
      <c r="M2411" s="551"/>
      <c r="N2411" s="551"/>
      <c r="O2411" s="551"/>
    </row>
    <row r="2412" spans="1:18">
      <c r="B2412" s="556" t="s">
        <v>1654</v>
      </c>
      <c r="C2412" s="556" t="s">
        <v>2034</v>
      </c>
      <c r="D2412" s="556" t="s">
        <v>2188</v>
      </c>
      <c r="E2412" s="556" t="s">
        <v>34</v>
      </c>
      <c r="F2412" s="557" t="s">
        <v>1569</v>
      </c>
      <c r="G2412" s="556" t="s">
        <v>179</v>
      </c>
      <c r="H2412" s="553">
        <v>31</v>
      </c>
      <c r="I2412" s="553">
        <v>32</v>
      </c>
      <c r="J2412" s="553">
        <v>992</v>
      </c>
      <c r="K2412" s="556" t="s">
        <v>787</v>
      </c>
      <c r="L2412" s="556" t="s">
        <v>3165</v>
      </c>
      <c r="M2412" s="557" t="s">
        <v>1569</v>
      </c>
      <c r="O2412" s="545" t="str">
        <f t="shared" ref="O2412:O2416" si="213">+_xlfn.CONCAT(B2412,"-",E2412)</f>
        <v>B2/23/04-K</v>
      </c>
    </row>
    <row r="2413" spans="1:18">
      <c r="B2413" s="556" t="s">
        <v>1654</v>
      </c>
      <c r="C2413" s="556" t="s">
        <v>2034</v>
      </c>
      <c r="D2413" s="556" t="s">
        <v>2188</v>
      </c>
      <c r="E2413" s="556" t="s">
        <v>39</v>
      </c>
      <c r="F2413" s="557" t="s">
        <v>1573</v>
      </c>
      <c r="G2413" s="556" t="s">
        <v>179</v>
      </c>
      <c r="H2413" s="553">
        <v>41</v>
      </c>
      <c r="I2413" s="553">
        <v>53</v>
      </c>
      <c r="J2413" s="554">
        <v>2173</v>
      </c>
      <c r="K2413" s="556" t="s">
        <v>787</v>
      </c>
      <c r="L2413" s="556" t="s">
        <v>3166</v>
      </c>
      <c r="M2413" s="557" t="s">
        <v>1573</v>
      </c>
      <c r="O2413" s="545" t="str">
        <f t="shared" si="213"/>
        <v>B2/23/04-L</v>
      </c>
    </row>
    <row r="2414" spans="1:18">
      <c r="B2414" s="556" t="s">
        <v>1654</v>
      </c>
      <c r="C2414" s="556" t="s">
        <v>2034</v>
      </c>
      <c r="D2414" s="556" t="s">
        <v>2188</v>
      </c>
      <c r="E2414" s="556" t="s">
        <v>38</v>
      </c>
      <c r="F2414" s="557" t="s">
        <v>1574</v>
      </c>
      <c r="G2414" s="556" t="s">
        <v>179</v>
      </c>
      <c r="H2414" s="553">
        <v>74</v>
      </c>
      <c r="I2414" s="553">
        <v>55.88</v>
      </c>
      <c r="J2414" s="554">
        <v>4135.12</v>
      </c>
      <c r="K2414" s="556" t="s">
        <v>787</v>
      </c>
      <c r="L2414" s="556" t="s">
        <v>3167</v>
      </c>
      <c r="M2414" s="557" t="s">
        <v>1574</v>
      </c>
      <c r="O2414" s="545" t="str">
        <f t="shared" si="213"/>
        <v>B2/23/04-M</v>
      </c>
    </row>
    <row r="2415" spans="1:18">
      <c r="B2415" s="556" t="s">
        <v>1654</v>
      </c>
      <c r="C2415" s="556" t="s">
        <v>2034</v>
      </c>
      <c r="D2415" s="556" t="s">
        <v>2188</v>
      </c>
      <c r="E2415" s="556" t="s">
        <v>204</v>
      </c>
      <c r="F2415" s="557" t="s">
        <v>1579</v>
      </c>
      <c r="G2415" s="556" t="s">
        <v>179</v>
      </c>
      <c r="H2415" s="553">
        <v>14</v>
      </c>
      <c r="I2415" s="553">
        <v>60.75</v>
      </c>
      <c r="J2415" s="553">
        <v>850.5</v>
      </c>
      <c r="K2415" s="556" t="s">
        <v>787</v>
      </c>
      <c r="L2415" s="556" t="s">
        <v>3168</v>
      </c>
      <c r="M2415" s="557" t="s">
        <v>1579</v>
      </c>
      <c r="O2415" s="545" t="str">
        <f t="shared" si="213"/>
        <v>B2/23/04-N</v>
      </c>
    </row>
    <row r="2416" spans="1:18">
      <c r="B2416" s="556" t="s">
        <v>1654</v>
      </c>
      <c r="C2416" s="556" t="s">
        <v>2034</v>
      </c>
      <c r="D2416" s="556" t="s">
        <v>2188</v>
      </c>
      <c r="E2416" s="556" t="s">
        <v>507</v>
      </c>
      <c r="F2416" s="557" t="s">
        <v>1587</v>
      </c>
      <c r="G2416" s="556" t="s">
        <v>179</v>
      </c>
      <c r="H2416" s="553">
        <v>12</v>
      </c>
      <c r="I2416" s="553">
        <v>65.5</v>
      </c>
      <c r="J2416" s="553">
        <v>786</v>
      </c>
      <c r="K2416" s="556" t="s">
        <v>787</v>
      </c>
      <c r="L2416" s="556" t="s">
        <v>3169</v>
      </c>
      <c r="M2416" s="557" t="s">
        <v>1587</v>
      </c>
      <c r="O2416" s="545" t="str">
        <f t="shared" si="213"/>
        <v>B2/23/04-P</v>
      </c>
    </row>
    <row r="2419" spans="1:18">
      <c r="B2419" s="556" t="s">
        <v>1655</v>
      </c>
      <c r="C2419" s="556" t="s">
        <v>2034</v>
      </c>
      <c r="D2419" s="556" t="s">
        <v>2188</v>
      </c>
      <c r="E2419" s="556" t="s">
        <v>5</v>
      </c>
      <c r="F2419" s="557" t="s">
        <v>1581</v>
      </c>
      <c r="G2419" s="556" t="s">
        <v>179</v>
      </c>
      <c r="H2419" s="553">
        <v>74</v>
      </c>
      <c r="I2419" s="553">
        <v>84</v>
      </c>
      <c r="J2419" s="554">
        <v>6216</v>
      </c>
      <c r="K2419" s="556" t="s">
        <v>787</v>
      </c>
      <c r="L2419" s="556" t="s">
        <v>3170</v>
      </c>
      <c r="M2419" s="557" t="s">
        <v>1581</v>
      </c>
      <c r="O2419" s="545" t="str">
        <f t="shared" ref="O2419:O2420" si="214">+_xlfn.CONCAT(B2419,"-",E2419)</f>
        <v>B2/23/05-A</v>
      </c>
    </row>
    <row r="2420" spans="1:18">
      <c r="B2420" s="556" t="s">
        <v>1655</v>
      </c>
      <c r="C2420" s="556" t="s">
        <v>2034</v>
      </c>
      <c r="D2420" s="556" t="s">
        <v>2188</v>
      </c>
      <c r="E2420" s="556" t="s">
        <v>6</v>
      </c>
      <c r="F2420" s="557" t="s">
        <v>1583</v>
      </c>
      <c r="G2420" s="556" t="s">
        <v>179</v>
      </c>
      <c r="H2420" s="553">
        <v>22</v>
      </c>
      <c r="I2420" s="553">
        <v>108</v>
      </c>
      <c r="J2420" s="554">
        <v>2376</v>
      </c>
      <c r="K2420" s="556" t="s">
        <v>787</v>
      </c>
      <c r="L2420" s="556" t="s">
        <v>3171</v>
      </c>
      <c r="M2420" s="557" t="s">
        <v>1583</v>
      </c>
      <c r="O2420" s="545" t="str">
        <f t="shared" si="214"/>
        <v>B2/23/05-B</v>
      </c>
    </row>
    <row r="2421" spans="1:18" ht="14.5">
      <c r="P2421" s="546"/>
      <c r="Q2421" s="546"/>
      <c r="R2421" s="546"/>
    </row>
    <row r="2422" spans="1:18" ht="14.5">
      <c r="A2422" s="551">
        <v>6</v>
      </c>
      <c r="B2422" s="555" t="s">
        <v>1655</v>
      </c>
      <c r="C2422" s="555" t="s">
        <v>36</v>
      </c>
      <c r="D2422" s="555" t="s">
        <v>36</v>
      </c>
      <c r="E2422" s="555" t="s">
        <v>36</v>
      </c>
      <c r="F2422" s="551" t="s">
        <v>581</v>
      </c>
      <c r="G2422" s="555" t="s">
        <v>36</v>
      </c>
      <c r="H2422" s="551"/>
      <c r="I2422" s="551"/>
      <c r="J2422" s="552">
        <v>79933.279999999999</v>
      </c>
      <c r="K2422" s="555"/>
      <c r="L2422" s="555"/>
      <c r="M2422" s="551"/>
      <c r="N2422" s="551"/>
      <c r="O2422" s="551"/>
    </row>
    <row r="2423" spans="1:18">
      <c r="B2423" s="556" t="s">
        <v>1655</v>
      </c>
      <c r="C2423" s="556" t="s">
        <v>2034</v>
      </c>
      <c r="D2423" s="556" t="s">
        <v>2188</v>
      </c>
      <c r="E2423" s="556" t="s">
        <v>7</v>
      </c>
      <c r="F2423" s="557" t="s">
        <v>1572</v>
      </c>
      <c r="G2423" s="556" t="s">
        <v>179</v>
      </c>
      <c r="H2423" s="553">
        <v>773</v>
      </c>
      <c r="I2423" s="553">
        <v>25.63</v>
      </c>
      <c r="J2423" s="554">
        <v>19811.990000000002</v>
      </c>
      <c r="K2423" s="556" t="s">
        <v>787</v>
      </c>
      <c r="L2423" s="556" t="s">
        <v>3172</v>
      </c>
      <c r="M2423" s="557" t="s">
        <v>1572</v>
      </c>
      <c r="O2423" s="545" t="str">
        <f t="shared" ref="O2423:O2429" si="215">+_xlfn.CONCAT(B2423,"-",E2423)</f>
        <v>B2/23/05-C</v>
      </c>
    </row>
    <row r="2424" spans="1:18">
      <c r="B2424" s="556" t="s">
        <v>1655</v>
      </c>
      <c r="C2424" s="556" t="s">
        <v>2034</v>
      </c>
      <c r="D2424" s="556" t="s">
        <v>2188</v>
      </c>
      <c r="E2424" s="556" t="s">
        <v>8</v>
      </c>
      <c r="F2424" s="557" t="s">
        <v>1578</v>
      </c>
      <c r="G2424" s="556" t="s">
        <v>179</v>
      </c>
      <c r="H2424" s="553">
        <v>184</v>
      </c>
      <c r="I2424" s="553">
        <v>32.25</v>
      </c>
      <c r="J2424" s="554">
        <v>5934</v>
      </c>
      <c r="K2424" s="556" t="s">
        <v>787</v>
      </c>
      <c r="L2424" s="556" t="s">
        <v>3173</v>
      </c>
      <c r="M2424" s="557" t="s">
        <v>1578</v>
      </c>
      <c r="O2424" s="545" t="str">
        <f t="shared" si="215"/>
        <v>B2/23/05-D</v>
      </c>
    </row>
    <row r="2425" spans="1:18">
      <c r="B2425" s="556" t="s">
        <v>1655</v>
      </c>
      <c r="C2425" s="556" t="s">
        <v>2034</v>
      </c>
      <c r="D2425" s="556" t="s">
        <v>2188</v>
      </c>
      <c r="E2425" s="556" t="s">
        <v>10</v>
      </c>
      <c r="F2425" s="557" t="s">
        <v>1569</v>
      </c>
      <c r="G2425" s="556" t="s">
        <v>179</v>
      </c>
      <c r="H2425" s="553">
        <v>436</v>
      </c>
      <c r="I2425" s="553">
        <v>32</v>
      </c>
      <c r="J2425" s="554">
        <v>13952</v>
      </c>
      <c r="K2425" s="556" t="s">
        <v>787</v>
      </c>
      <c r="L2425" s="556" t="s">
        <v>3174</v>
      </c>
      <c r="M2425" s="557" t="s">
        <v>1569</v>
      </c>
      <c r="O2425" s="545" t="str">
        <f t="shared" si="215"/>
        <v>B2/23/05-E</v>
      </c>
    </row>
    <row r="2426" spans="1:18">
      <c r="B2426" s="556" t="s">
        <v>1655</v>
      </c>
      <c r="C2426" s="556" t="s">
        <v>2034</v>
      </c>
      <c r="D2426" s="556" t="s">
        <v>2188</v>
      </c>
      <c r="E2426" s="556" t="s">
        <v>11</v>
      </c>
      <c r="F2426" s="557" t="s">
        <v>1573</v>
      </c>
      <c r="G2426" s="556" t="s">
        <v>179</v>
      </c>
      <c r="H2426" s="553">
        <v>78</v>
      </c>
      <c r="I2426" s="553">
        <v>53</v>
      </c>
      <c r="J2426" s="554">
        <v>4134</v>
      </c>
      <c r="K2426" s="556" t="s">
        <v>787</v>
      </c>
      <c r="L2426" s="556" t="s">
        <v>3175</v>
      </c>
      <c r="M2426" s="557" t="s">
        <v>1573</v>
      </c>
      <c r="O2426" s="545" t="str">
        <f t="shared" si="215"/>
        <v>B2/23/05-F</v>
      </c>
    </row>
    <row r="2427" spans="1:18">
      <c r="B2427" s="556" t="s">
        <v>1655</v>
      </c>
      <c r="C2427" s="556" t="s">
        <v>2034</v>
      </c>
      <c r="D2427" s="556" t="s">
        <v>2188</v>
      </c>
      <c r="E2427" s="556" t="s">
        <v>27</v>
      </c>
      <c r="F2427" s="557" t="s">
        <v>1574</v>
      </c>
      <c r="G2427" s="556" t="s">
        <v>179</v>
      </c>
      <c r="H2427" s="553">
        <v>133</v>
      </c>
      <c r="I2427" s="553">
        <v>55.88</v>
      </c>
      <c r="J2427" s="554">
        <v>7432.04</v>
      </c>
      <c r="K2427" s="556" t="s">
        <v>787</v>
      </c>
      <c r="L2427" s="556" t="s">
        <v>3176</v>
      </c>
      <c r="M2427" s="557" t="s">
        <v>1574</v>
      </c>
      <c r="O2427" s="545" t="str">
        <f t="shared" si="215"/>
        <v>B2/23/05-G</v>
      </c>
    </row>
    <row r="2428" spans="1:18">
      <c r="B2428" s="556" t="s">
        <v>1655</v>
      </c>
      <c r="C2428" s="556" t="s">
        <v>2034</v>
      </c>
      <c r="D2428" s="556" t="s">
        <v>2188</v>
      </c>
      <c r="E2428" s="556" t="s">
        <v>28</v>
      </c>
      <c r="F2428" s="557" t="s">
        <v>1579</v>
      </c>
      <c r="G2428" s="556" t="s">
        <v>179</v>
      </c>
      <c r="H2428" s="553">
        <v>211</v>
      </c>
      <c r="I2428" s="553">
        <v>60.75</v>
      </c>
      <c r="J2428" s="554">
        <v>12818.25</v>
      </c>
      <c r="K2428" s="556" t="s">
        <v>787</v>
      </c>
      <c r="L2428" s="556" t="s">
        <v>3177</v>
      </c>
      <c r="M2428" s="557" t="s">
        <v>1579</v>
      </c>
      <c r="O2428" s="545" t="str">
        <f t="shared" si="215"/>
        <v>B2/23/05-H</v>
      </c>
    </row>
    <row r="2429" spans="1:18">
      <c r="B2429" s="556" t="s">
        <v>1655</v>
      </c>
      <c r="C2429" s="556" t="s">
        <v>2034</v>
      </c>
      <c r="D2429" s="556" t="s">
        <v>2188</v>
      </c>
      <c r="E2429" s="556" t="s">
        <v>33</v>
      </c>
      <c r="F2429" s="557" t="s">
        <v>1587</v>
      </c>
      <c r="G2429" s="556" t="s">
        <v>179</v>
      </c>
      <c r="H2429" s="553">
        <v>242</v>
      </c>
      <c r="I2429" s="553">
        <v>65.5</v>
      </c>
      <c r="J2429" s="554">
        <v>15851</v>
      </c>
      <c r="K2429" s="556" t="s">
        <v>787</v>
      </c>
      <c r="L2429" s="556" t="s">
        <v>3178</v>
      </c>
      <c r="M2429" s="557" t="s">
        <v>1587</v>
      </c>
      <c r="O2429" s="545" t="str">
        <f t="shared" si="215"/>
        <v>B2/23/05-J</v>
      </c>
    </row>
    <row r="2430" spans="1:18" ht="14.5">
      <c r="P2430" s="546"/>
      <c r="Q2430" s="546"/>
      <c r="R2430" s="546"/>
    </row>
    <row r="2431" spans="1:18" ht="14.5">
      <c r="A2431" s="551">
        <v>6</v>
      </c>
      <c r="B2431" s="555" t="s">
        <v>1655</v>
      </c>
      <c r="C2431" s="555" t="s">
        <v>36</v>
      </c>
      <c r="D2431" s="555" t="s">
        <v>36</v>
      </c>
      <c r="E2431" s="555" t="s">
        <v>36</v>
      </c>
      <c r="F2431" s="551" t="s">
        <v>582</v>
      </c>
      <c r="G2431" s="555" t="s">
        <v>36</v>
      </c>
      <c r="H2431" s="551"/>
      <c r="I2431" s="551"/>
      <c r="J2431" s="552">
        <v>79933.279999999999</v>
      </c>
      <c r="K2431" s="555"/>
      <c r="L2431" s="555"/>
      <c r="M2431" s="551"/>
      <c r="N2431" s="551"/>
      <c r="O2431" s="551"/>
    </row>
    <row r="2432" spans="1:18">
      <c r="B2432" s="556" t="s">
        <v>1655</v>
      </c>
      <c r="C2432" s="556" t="s">
        <v>2034</v>
      </c>
      <c r="D2432" s="556" t="s">
        <v>2188</v>
      </c>
      <c r="E2432" s="556" t="s">
        <v>34</v>
      </c>
      <c r="F2432" s="557" t="s">
        <v>1572</v>
      </c>
      <c r="G2432" s="556" t="s">
        <v>179</v>
      </c>
      <c r="H2432" s="553">
        <v>773</v>
      </c>
      <c r="I2432" s="553">
        <v>25.63</v>
      </c>
      <c r="J2432" s="554">
        <v>19811.990000000002</v>
      </c>
      <c r="K2432" s="556" t="s">
        <v>787</v>
      </c>
      <c r="L2432" s="556" t="s">
        <v>3179</v>
      </c>
      <c r="M2432" s="557" t="s">
        <v>1572</v>
      </c>
      <c r="O2432" s="545" t="str">
        <f t="shared" ref="O2432:O2438" si="216">+_xlfn.CONCAT(B2432,"-",E2432)</f>
        <v>B2/23/05-K</v>
      </c>
    </row>
    <row r="2433" spans="1:18">
      <c r="B2433" s="556" t="s">
        <v>1655</v>
      </c>
      <c r="C2433" s="556" t="s">
        <v>2034</v>
      </c>
      <c r="D2433" s="556" t="s">
        <v>2188</v>
      </c>
      <c r="E2433" s="556" t="s">
        <v>39</v>
      </c>
      <c r="F2433" s="557" t="s">
        <v>1578</v>
      </c>
      <c r="G2433" s="556" t="s">
        <v>179</v>
      </c>
      <c r="H2433" s="553">
        <v>184</v>
      </c>
      <c r="I2433" s="553">
        <v>32.25</v>
      </c>
      <c r="J2433" s="554">
        <v>5934</v>
      </c>
      <c r="K2433" s="556" t="s">
        <v>787</v>
      </c>
      <c r="L2433" s="556" t="s">
        <v>3180</v>
      </c>
      <c r="M2433" s="557" t="s">
        <v>1578</v>
      </c>
      <c r="O2433" s="545" t="str">
        <f t="shared" si="216"/>
        <v>B2/23/05-L</v>
      </c>
    </row>
    <row r="2434" spans="1:18">
      <c r="B2434" s="556" t="s">
        <v>1655</v>
      </c>
      <c r="C2434" s="556" t="s">
        <v>2034</v>
      </c>
      <c r="D2434" s="556" t="s">
        <v>2188</v>
      </c>
      <c r="E2434" s="556" t="s">
        <v>38</v>
      </c>
      <c r="F2434" s="557" t="s">
        <v>1569</v>
      </c>
      <c r="G2434" s="556" t="s">
        <v>179</v>
      </c>
      <c r="H2434" s="553">
        <v>436</v>
      </c>
      <c r="I2434" s="553">
        <v>32</v>
      </c>
      <c r="J2434" s="554">
        <v>13952</v>
      </c>
      <c r="K2434" s="556" t="s">
        <v>787</v>
      </c>
      <c r="L2434" s="556" t="s">
        <v>3181</v>
      </c>
      <c r="M2434" s="557" t="s">
        <v>1569</v>
      </c>
      <c r="O2434" s="545" t="str">
        <f t="shared" si="216"/>
        <v>B2/23/05-M</v>
      </c>
    </row>
    <row r="2435" spans="1:18">
      <c r="B2435" s="556" t="s">
        <v>1655</v>
      </c>
      <c r="C2435" s="556" t="s">
        <v>2034</v>
      </c>
      <c r="D2435" s="556" t="s">
        <v>2188</v>
      </c>
      <c r="E2435" s="556" t="s">
        <v>204</v>
      </c>
      <c r="F2435" s="557" t="s">
        <v>1573</v>
      </c>
      <c r="G2435" s="556" t="s">
        <v>179</v>
      </c>
      <c r="H2435" s="553">
        <v>78</v>
      </c>
      <c r="I2435" s="553">
        <v>53</v>
      </c>
      <c r="J2435" s="554">
        <v>4134</v>
      </c>
      <c r="K2435" s="556" t="s">
        <v>787</v>
      </c>
      <c r="L2435" s="556" t="s">
        <v>3182</v>
      </c>
      <c r="M2435" s="557" t="s">
        <v>1573</v>
      </c>
      <c r="O2435" s="545" t="str">
        <f t="shared" si="216"/>
        <v>B2/23/05-N</v>
      </c>
    </row>
    <row r="2436" spans="1:18">
      <c r="B2436" s="556" t="s">
        <v>1655</v>
      </c>
      <c r="C2436" s="556" t="s">
        <v>2034</v>
      </c>
      <c r="D2436" s="556" t="s">
        <v>2188</v>
      </c>
      <c r="E2436" s="556" t="s">
        <v>507</v>
      </c>
      <c r="F2436" s="557" t="s">
        <v>1574</v>
      </c>
      <c r="G2436" s="556" t="s">
        <v>179</v>
      </c>
      <c r="H2436" s="553">
        <v>133</v>
      </c>
      <c r="I2436" s="553">
        <v>55.88</v>
      </c>
      <c r="J2436" s="554">
        <v>7432.04</v>
      </c>
      <c r="K2436" s="556" t="s">
        <v>787</v>
      </c>
      <c r="L2436" s="556" t="s">
        <v>3183</v>
      </c>
      <c r="M2436" s="557" t="s">
        <v>1574</v>
      </c>
      <c r="O2436" s="545" t="str">
        <f t="shared" si="216"/>
        <v>B2/23/05-P</v>
      </c>
    </row>
    <row r="2437" spans="1:18">
      <c r="B2437" s="556" t="s">
        <v>1655</v>
      </c>
      <c r="C2437" s="556" t="s">
        <v>2034</v>
      </c>
      <c r="D2437" s="556" t="s">
        <v>2188</v>
      </c>
      <c r="E2437" s="556" t="s">
        <v>508</v>
      </c>
      <c r="F2437" s="557" t="s">
        <v>1579</v>
      </c>
      <c r="G2437" s="556" t="s">
        <v>179</v>
      </c>
      <c r="H2437" s="553">
        <v>211</v>
      </c>
      <c r="I2437" s="553">
        <v>60.75</v>
      </c>
      <c r="J2437" s="554">
        <v>12818.25</v>
      </c>
      <c r="K2437" s="556" t="s">
        <v>787</v>
      </c>
      <c r="L2437" s="556" t="s">
        <v>3184</v>
      </c>
      <c r="M2437" s="557" t="s">
        <v>1579</v>
      </c>
      <c r="O2437" s="545" t="str">
        <f t="shared" si="216"/>
        <v>B2/23/05-Q</v>
      </c>
    </row>
    <row r="2438" spans="1:18">
      <c r="B2438" s="556" t="s">
        <v>1655</v>
      </c>
      <c r="C2438" s="556" t="s">
        <v>2034</v>
      </c>
      <c r="D2438" s="556" t="s">
        <v>2188</v>
      </c>
      <c r="E2438" s="556" t="s">
        <v>738</v>
      </c>
      <c r="F2438" s="557" t="s">
        <v>1587</v>
      </c>
      <c r="G2438" s="556" t="s">
        <v>179</v>
      </c>
      <c r="H2438" s="553">
        <v>242</v>
      </c>
      <c r="I2438" s="553">
        <v>65.5</v>
      </c>
      <c r="J2438" s="554">
        <v>15851</v>
      </c>
      <c r="K2438" s="556" t="s">
        <v>787</v>
      </c>
      <c r="L2438" s="556" t="s">
        <v>3185</v>
      </c>
      <c r="M2438" s="557" t="s">
        <v>1587</v>
      </c>
      <c r="O2438" s="545" t="str">
        <f t="shared" si="216"/>
        <v>B2/23/05-R</v>
      </c>
    </row>
    <row r="2439" spans="1:18" ht="14.5">
      <c r="P2439" s="546"/>
      <c r="Q2439" s="546"/>
      <c r="R2439" s="546"/>
    </row>
    <row r="2440" spans="1:18" ht="14.5">
      <c r="A2440" s="551">
        <v>6</v>
      </c>
      <c r="B2440" s="555" t="s">
        <v>1655</v>
      </c>
      <c r="C2440" s="555" t="s">
        <v>36</v>
      </c>
      <c r="D2440" s="555" t="s">
        <v>36</v>
      </c>
      <c r="E2440" s="555" t="s">
        <v>36</v>
      </c>
      <c r="F2440" s="551" t="s">
        <v>583</v>
      </c>
      <c r="G2440" s="555" t="s">
        <v>36</v>
      </c>
      <c r="H2440" s="551"/>
      <c r="I2440" s="551"/>
      <c r="J2440" s="552">
        <v>66594.399999999994</v>
      </c>
      <c r="K2440" s="555"/>
      <c r="L2440" s="555"/>
      <c r="M2440" s="551"/>
      <c r="N2440" s="551"/>
      <c r="O2440" s="551"/>
    </row>
    <row r="2441" spans="1:18">
      <c r="B2441" s="556" t="s">
        <v>1655</v>
      </c>
      <c r="C2441" s="556" t="s">
        <v>2034</v>
      </c>
      <c r="D2441" s="556" t="s">
        <v>2188</v>
      </c>
      <c r="E2441" s="556" t="s">
        <v>739</v>
      </c>
      <c r="F2441" s="557" t="s">
        <v>1572</v>
      </c>
      <c r="G2441" s="556" t="s">
        <v>179</v>
      </c>
      <c r="H2441" s="553">
        <v>644</v>
      </c>
      <c r="I2441" s="553">
        <v>25.63</v>
      </c>
      <c r="J2441" s="554">
        <v>16505.72</v>
      </c>
      <c r="K2441" s="556" t="s">
        <v>787</v>
      </c>
      <c r="L2441" s="556" t="s">
        <v>3186</v>
      </c>
      <c r="M2441" s="557" t="s">
        <v>1572</v>
      </c>
      <c r="O2441" s="545" t="str">
        <f t="shared" ref="O2441:O2442" si="217">+_xlfn.CONCAT(B2441,"-",E2441)</f>
        <v>B2/23/05-S</v>
      </c>
    </row>
    <row r="2442" spans="1:18">
      <c r="B2442" s="556" t="s">
        <v>1655</v>
      </c>
      <c r="C2442" s="556" t="s">
        <v>2034</v>
      </c>
      <c r="D2442" s="556" t="s">
        <v>2188</v>
      </c>
      <c r="E2442" s="556" t="s">
        <v>216</v>
      </c>
      <c r="F2442" s="557" t="s">
        <v>1578</v>
      </c>
      <c r="G2442" s="556" t="s">
        <v>179</v>
      </c>
      <c r="H2442" s="553">
        <v>152</v>
      </c>
      <c r="I2442" s="553">
        <v>32.25</v>
      </c>
      <c r="J2442" s="554">
        <v>4902</v>
      </c>
      <c r="K2442" s="556" t="s">
        <v>787</v>
      </c>
      <c r="L2442" s="556" t="s">
        <v>3187</v>
      </c>
      <c r="M2442" s="557" t="s">
        <v>1578</v>
      </c>
      <c r="O2442" s="545" t="str">
        <f t="shared" si="217"/>
        <v>B2/23/05-T</v>
      </c>
    </row>
    <row r="2445" spans="1:18">
      <c r="B2445" s="556" t="s">
        <v>1656</v>
      </c>
      <c r="C2445" s="556" t="s">
        <v>2034</v>
      </c>
      <c r="D2445" s="556" t="s">
        <v>2188</v>
      </c>
      <c r="E2445" s="556" t="s">
        <v>5</v>
      </c>
      <c r="F2445" s="557" t="s">
        <v>1569</v>
      </c>
      <c r="G2445" s="556" t="s">
        <v>179</v>
      </c>
      <c r="H2445" s="553">
        <v>363</v>
      </c>
      <c r="I2445" s="553">
        <v>32</v>
      </c>
      <c r="J2445" s="554">
        <v>11616</v>
      </c>
      <c r="K2445" s="556" t="s">
        <v>787</v>
      </c>
      <c r="L2445" s="556" t="s">
        <v>3188</v>
      </c>
      <c r="M2445" s="557" t="s">
        <v>1569</v>
      </c>
      <c r="O2445" s="545" t="str">
        <f t="shared" ref="O2445:O2449" si="218">+_xlfn.CONCAT(B2445,"-",E2445)</f>
        <v>B2/23/06-A</v>
      </c>
    </row>
    <row r="2446" spans="1:18">
      <c r="B2446" s="556" t="s">
        <v>1656</v>
      </c>
      <c r="C2446" s="556" t="s">
        <v>2034</v>
      </c>
      <c r="D2446" s="556" t="s">
        <v>2188</v>
      </c>
      <c r="E2446" s="556" t="s">
        <v>6</v>
      </c>
      <c r="F2446" s="557" t="s">
        <v>1573</v>
      </c>
      <c r="G2446" s="556" t="s">
        <v>179</v>
      </c>
      <c r="H2446" s="553">
        <v>65</v>
      </c>
      <c r="I2446" s="553">
        <v>53</v>
      </c>
      <c r="J2446" s="554">
        <v>3445</v>
      </c>
      <c r="K2446" s="556" t="s">
        <v>787</v>
      </c>
      <c r="L2446" s="556" t="s">
        <v>3189</v>
      </c>
      <c r="M2446" s="557" t="s">
        <v>1573</v>
      </c>
      <c r="O2446" s="545" t="str">
        <f t="shared" si="218"/>
        <v>B2/23/06-B</v>
      </c>
    </row>
    <row r="2447" spans="1:18">
      <c r="B2447" s="556" t="s">
        <v>1656</v>
      </c>
      <c r="C2447" s="556" t="s">
        <v>2034</v>
      </c>
      <c r="D2447" s="556" t="s">
        <v>2188</v>
      </c>
      <c r="E2447" s="556" t="s">
        <v>7</v>
      </c>
      <c r="F2447" s="557" t="s">
        <v>1574</v>
      </c>
      <c r="G2447" s="556" t="s">
        <v>179</v>
      </c>
      <c r="H2447" s="553">
        <v>111</v>
      </c>
      <c r="I2447" s="553">
        <v>55.88</v>
      </c>
      <c r="J2447" s="554">
        <v>6202.68</v>
      </c>
      <c r="K2447" s="556" t="s">
        <v>787</v>
      </c>
      <c r="L2447" s="556" t="s">
        <v>3190</v>
      </c>
      <c r="M2447" s="557" t="s">
        <v>1574</v>
      </c>
      <c r="O2447" s="545" t="str">
        <f t="shared" si="218"/>
        <v>B2/23/06-C</v>
      </c>
    </row>
    <row r="2448" spans="1:18">
      <c r="B2448" s="556" t="s">
        <v>1656</v>
      </c>
      <c r="C2448" s="556" t="s">
        <v>2034</v>
      </c>
      <c r="D2448" s="556" t="s">
        <v>2188</v>
      </c>
      <c r="E2448" s="556" t="s">
        <v>8</v>
      </c>
      <c r="F2448" s="557" t="s">
        <v>1579</v>
      </c>
      <c r="G2448" s="556" t="s">
        <v>179</v>
      </c>
      <c r="H2448" s="553">
        <v>176</v>
      </c>
      <c r="I2448" s="553">
        <v>60.75</v>
      </c>
      <c r="J2448" s="554">
        <v>10692</v>
      </c>
      <c r="K2448" s="556" t="s">
        <v>787</v>
      </c>
      <c r="L2448" s="556" t="s">
        <v>3191</v>
      </c>
      <c r="M2448" s="557" t="s">
        <v>1579</v>
      </c>
      <c r="O2448" s="545" t="str">
        <f t="shared" si="218"/>
        <v>B2/23/06-D</v>
      </c>
    </row>
    <row r="2449" spans="1:18">
      <c r="B2449" s="556" t="s">
        <v>1656</v>
      </c>
      <c r="C2449" s="556" t="s">
        <v>2034</v>
      </c>
      <c r="D2449" s="556" t="s">
        <v>2188</v>
      </c>
      <c r="E2449" s="556" t="s">
        <v>10</v>
      </c>
      <c r="F2449" s="557" t="s">
        <v>1587</v>
      </c>
      <c r="G2449" s="556" t="s">
        <v>179</v>
      </c>
      <c r="H2449" s="553">
        <v>202</v>
      </c>
      <c r="I2449" s="553">
        <v>65.5</v>
      </c>
      <c r="J2449" s="554">
        <v>13231</v>
      </c>
      <c r="K2449" s="556" t="s">
        <v>787</v>
      </c>
      <c r="L2449" s="556" t="s">
        <v>3192</v>
      </c>
      <c r="M2449" s="557" t="s">
        <v>1587</v>
      </c>
      <c r="O2449" s="545" t="str">
        <f t="shared" si="218"/>
        <v>B2/23/06-E</v>
      </c>
    </row>
    <row r="2450" spans="1:18" ht="14.5">
      <c r="P2450" s="546"/>
      <c r="Q2450" s="546"/>
      <c r="R2450" s="546"/>
    </row>
    <row r="2451" spans="1:18" ht="29">
      <c r="A2451" s="551">
        <v>3</v>
      </c>
      <c r="B2451" s="555" t="s">
        <v>1656</v>
      </c>
      <c r="C2451" s="555" t="s">
        <v>36</v>
      </c>
      <c r="D2451" s="555" t="s">
        <v>36</v>
      </c>
      <c r="E2451" s="555" t="s">
        <v>36</v>
      </c>
      <c r="F2451" s="551" t="s">
        <v>585</v>
      </c>
      <c r="G2451" s="555" t="s">
        <v>36</v>
      </c>
      <c r="H2451" s="551"/>
      <c r="I2451" s="551"/>
      <c r="J2451" s="552">
        <v>1100125</v>
      </c>
      <c r="K2451" s="555"/>
      <c r="L2451" s="555"/>
      <c r="M2451" s="551"/>
      <c r="N2451" s="551"/>
      <c r="O2451" s="551"/>
      <c r="P2451" s="546"/>
      <c r="Q2451" s="546"/>
      <c r="R2451" s="546"/>
    </row>
    <row r="2452" spans="1:18" ht="14.5">
      <c r="A2452" s="551">
        <v>4</v>
      </c>
      <c r="B2452" s="555" t="s">
        <v>1656</v>
      </c>
      <c r="C2452" s="555" t="s">
        <v>36</v>
      </c>
      <c r="D2452" s="555" t="s">
        <v>36</v>
      </c>
      <c r="E2452" s="555" t="s">
        <v>36</v>
      </c>
      <c r="F2452" s="551" t="s">
        <v>586</v>
      </c>
      <c r="G2452" s="555" t="s">
        <v>36</v>
      </c>
      <c r="H2452" s="551"/>
      <c r="I2452" s="551"/>
      <c r="J2452" s="552">
        <v>1100125</v>
      </c>
      <c r="K2452" s="555"/>
      <c r="L2452" s="555"/>
      <c r="M2452" s="551"/>
      <c r="N2452" s="551"/>
      <c r="O2452" s="551"/>
    </row>
    <row r="2453" spans="1:18" ht="50">
      <c r="B2453" s="556" t="s">
        <v>1656</v>
      </c>
      <c r="C2453" s="556" t="s">
        <v>2034</v>
      </c>
      <c r="D2453" s="556" t="s">
        <v>2210</v>
      </c>
      <c r="E2453" s="556" t="s">
        <v>11</v>
      </c>
      <c r="F2453" s="557" t="s">
        <v>587</v>
      </c>
      <c r="G2453" s="556" t="s">
        <v>0</v>
      </c>
      <c r="H2453" s="553">
        <v>1</v>
      </c>
      <c r="I2453" s="554">
        <v>1100125</v>
      </c>
      <c r="J2453" s="554">
        <v>1100125</v>
      </c>
      <c r="K2453" s="556" t="s">
        <v>787</v>
      </c>
      <c r="L2453" s="556" t="s">
        <v>3193</v>
      </c>
      <c r="M2453" s="557" t="s">
        <v>587</v>
      </c>
      <c r="O2453" s="545" t="str">
        <f>+_xlfn.CONCAT(B2453,"-",E2453)</f>
        <v>B2/23/06-F</v>
      </c>
    </row>
    <row r="2454" spans="1:18" ht="14.5">
      <c r="P2454" s="546"/>
      <c r="Q2454" s="546"/>
      <c r="R2454" s="546"/>
    </row>
    <row r="2455" spans="1:18" ht="14.5">
      <c r="A2455" s="551">
        <v>3</v>
      </c>
      <c r="B2455" s="555" t="s">
        <v>1656</v>
      </c>
      <c r="C2455" s="555" t="s">
        <v>36</v>
      </c>
      <c r="D2455" s="555" t="s">
        <v>36</v>
      </c>
      <c r="E2455" s="555" t="s">
        <v>36</v>
      </c>
      <c r="F2455" s="551" t="s">
        <v>588</v>
      </c>
      <c r="G2455" s="555" t="s">
        <v>36</v>
      </c>
      <c r="H2455" s="551"/>
      <c r="I2455" s="551"/>
      <c r="J2455" s="552">
        <v>847366.88</v>
      </c>
      <c r="K2455" s="555"/>
      <c r="L2455" s="555"/>
      <c r="M2455" s="551"/>
      <c r="N2455" s="551"/>
      <c r="O2455" s="551"/>
      <c r="P2455" s="546"/>
      <c r="Q2455" s="546"/>
      <c r="R2455" s="546"/>
    </row>
    <row r="2456" spans="1:18" ht="58">
      <c r="A2456" s="551">
        <v>4</v>
      </c>
      <c r="B2456" s="555" t="s">
        <v>1656</v>
      </c>
      <c r="C2456" s="555" t="s">
        <v>36</v>
      </c>
      <c r="D2456" s="555" t="s">
        <v>36</v>
      </c>
      <c r="E2456" s="555" t="s">
        <v>36</v>
      </c>
      <c r="F2456" s="551" t="s">
        <v>589</v>
      </c>
      <c r="G2456" s="555" t="s">
        <v>36</v>
      </c>
      <c r="H2456" s="551"/>
      <c r="I2456" s="551"/>
      <c r="J2456" s="552">
        <v>18635.63</v>
      </c>
      <c r="K2456" s="555"/>
      <c r="L2456" s="555"/>
      <c r="M2456" s="551"/>
      <c r="N2456" s="551"/>
      <c r="O2456" s="551"/>
    </row>
    <row r="2457" spans="1:18">
      <c r="B2457" s="556" t="s">
        <v>1656</v>
      </c>
      <c r="C2457" s="556" t="s">
        <v>2034</v>
      </c>
      <c r="D2457" s="556" t="s">
        <v>2212</v>
      </c>
      <c r="E2457" s="556" t="s">
        <v>27</v>
      </c>
      <c r="F2457" s="557" t="s">
        <v>1574</v>
      </c>
      <c r="G2457" s="556" t="s">
        <v>179</v>
      </c>
      <c r="H2457" s="553">
        <v>50</v>
      </c>
      <c r="I2457" s="553">
        <v>126.63</v>
      </c>
      <c r="J2457" s="554">
        <v>6331.5</v>
      </c>
      <c r="K2457" s="556" t="s">
        <v>787</v>
      </c>
      <c r="L2457" s="556" t="s">
        <v>3194</v>
      </c>
      <c r="M2457" s="557" t="s">
        <v>1574</v>
      </c>
      <c r="O2457" s="545" t="str">
        <f t="shared" ref="O2457:O2458" si="219">+_xlfn.CONCAT(B2457,"-",E2457)</f>
        <v>B2/23/06-G</v>
      </c>
    </row>
    <row r="2458" spans="1:18">
      <c r="B2458" s="556" t="s">
        <v>1656</v>
      </c>
      <c r="C2458" s="556" t="s">
        <v>2034</v>
      </c>
      <c r="D2458" s="556" t="s">
        <v>2212</v>
      </c>
      <c r="E2458" s="556" t="s">
        <v>28</v>
      </c>
      <c r="F2458" s="557" t="s">
        <v>2214</v>
      </c>
      <c r="G2458" s="556" t="s">
        <v>0</v>
      </c>
      <c r="H2458" s="553">
        <v>1</v>
      </c>
      <c r="I2458" s="554">
        <v>12304.13</v>
      </c>
      <c r="J2458" s="554">
        <v>12304.13</v>
      </c>
      <c r="K2458" s="556" t="s">
        <v>787</v>
      </c>
      <c r="L2458" s="556" t="s">
        <v>3195</v>
      </c>
      <c r="M2458" s="557" t="s">
        <v>2214</v>
      </c>
      <c r="O2458" s="545" t="str">
        <f t="shared" si="219"/>
        <v>B2/23/06-H</v>
      </c>
    </row>
    <row r="2459" spans="1:18" ht="14.5">
      <c r="P2459" s="546"/>
      <c r="Q2459" s="546"/>
      <c r="R2459" s="546"/>
    </row>
    <row r="2460" spans="1:18" ht="14.5">
      <c r="A2460" s="551">
        <v>4</v>
      </c>
      <c r="B2460" s="555" t="s">
        <v>1656</v>
      </c>
      <c r="C2460" s="555" t="s">
        <v>36</v>
      </c>
      <c r="D2460" s="555" t="s">
        <v>36</v>
      </c>
      <c r="E2460" s="555" t="s">
        <v>36</v>
      </c>
      <c r="F2460" s="551" t="s">
        <v>591</v>
      </c>
      <c r="G2460" s="555" t="s">
        <v>36</v>
      </c>
      <c r="H2460" s="551"/>
      <c r="I2460" s="551"/>
      <c r="J2460" s="552">
        <v>119968.75</v>
      </c>
      <c r="K2460" s="555"/>
      <c r="L2460" s="555"/>
      <c r="M2460" s="551"/>
      <c r="N2460" s="551"/>
      <c r="O2460" s="551"/>
      <c r="P2460" s="546"/>
      <c r="Q2460" s="546"/>
      <c r="R2460" s="546"/>
    </row>
    <row r="2461" spans="1:18" ht="14.5">
      <c r="A2461" s="551">
        <v>5</v>
      </c>
      <c r="B2461" s="555" t="s">
        <v>1656</v>
      </c>
      <c r="C2461" s="555" t="s">
        <v>36</v>
      </c>
      <c r="D2461" s="555" t="s">
        <v>36</v>
      </c>
      <c r="E2461" s="555" t="s">
        <v>36</v>
      </c>
      <c r="F2461" s="551" t="s">
        <v>592</v>
      </c>
      <c r="G2461" s="555" t="s">
        <v>36</v>
      </c>
      <c r="H2461" s="551"/>
      <c r="I2461" s="551"/>
      <c r="J2461" s="552">
        <v>119968.75</v>
      </c>
      <c r="K2461" s="555"/>
      <c r="L2461" s="555"/>
      <c r="M2461" s="551"/>
      <c r="N2461" s="551"/>
      <c r="O2461" s="551"/>
    </row>
    <row r="2462" spans="1:18">
      <c r="B2462" s="556" t="s">
        <v>1656</v>
      </c>
      <c r="C2462" s="556" t="s">
        <v>2034</v>
      </c>
      <c r="D2462" s="556" t="s">
        <v>2212</v>
      </c>
      <c r="E2462" s="556" t="s">
        <v>33</v>
      </c>
      <c r="F2462" s="557" t="s">
        <v>593</v>
      </c>
      <c r="G2462" s="556" t="s">
        <v>0</v>
      </c>
      <c r="H2462" s="553">
        <v>1</v>
      </c>
      <c r="I2462" s="554">
        <v>10968.75</v>
      </c>
      <c r="J2462" s="554">
        <v>10968.75</v>
      </c>
      <c r="K2462" s="556" t="s">
        <v>787</v>
      </c>
      <c r="L2462" s="556" t="s">
        <v>3196</v>
      </c>
      <c r="M2462" s="557" t="s">
        <v>593</v>
      </c>
      <c r="O2462" s="545" t="str">
        <f t="shared" ref="O2462:O2464" si="220">+_xlfn.CONCAT(B2462,"-",E2462)</f>
        <v>B2/23/06-J</v>
      </c>
    </row>
    <row r="2463" spans="1:18">
      <c r="B2463" s="556" t="s">
        <v>1656</v>
      </c>
      <c r="C2463" s="556" t="s">
        <v>2034</v>
      </c>
      <c r="D2463" s="556" t="s">
        <v>2212</v>
      </c>
      <c r="E2463" s="556" t="s">
        <v>34</v>
      </c>
      <c r="F2463" s="557" t="s">
        <v>594</v>
      </c>
      <c r="G2463" s="556" t="s">
        <v>0</v>
      </c>
      <c r="H2463" s="553">
        <v>1</v>
      </c>
      <c r="I2463" s="554">
        <v>9718.75</v>
      </c>
      <c r="J2463" s="554">
        <v>9718.75</v>
      </c>
      <c r="K2463" s="556" t="s">
        <v>787</v>
      </c>
      <c r="L2463" s="556" t="s">
        <v>3197</v>
      </c>
      <c r="M2463" s="557" t="s">
        <v>594</v>
      </c>
      <c r="O2463" s="545" t="str">
        <f t="shared" si="220"/>
        <v>B2/23/06-K</v>
      </c>
    </row>
    <row r="2464" spans="1:18">
      <c r="B2464" s="556" t="s">
        <v>1656</v>
      </c>
      <c r="C2464" s="556" t="s">
        <v>2034</v>
      </c>
      <c r="D2464" s="556" t="s">
        <v>2212</v>
      </c>
      <c r="E2464" s="556" t="s">
        <v>39</v>
      </c>
      <c r="F2464" s="557" t="s">
        <v>565</v>
      </c>
      <c r="G2464" s="556" t="s">
        <v>0</v>
      </c>
      <c r="H2464" s="553">
        <v>1</v>
      </c>
      <c r="I2464" s="554">
        <v>5968.75</v>
      </c>
      <c r="J2464" s="554">
        <v>5968.75</v>
      </c>
      <c r="K2464" s="556" t="s">
        <v>787</v>
      </c>
      <c r="L2464" s="556" t="s">
        <v>3198</v>
      </c>
      <c r="M2464" s="557" t="s">
        <v>565</v>
      </c>
      <c r="O2464" s="545" t="str">
        <f t="shared" si="220"/>
        <v>B2/23/06-L</v>
      </c>
    </row>
    <row r="2467" spans="1:18">
      <c r="B2467" s="556" t="s">
        <v>1657</v>
      </c>
      <c r="C2467" s="556" t="s">
        <v>2034</v>
      </c>
      <c r="D2467" s="556" t="s">
        <v>2212</v>
      </c>
      <c r="E2467" s="556" t="s">
        <v>5</v>
      </c>
      <c r="F2467" s="557" t="s">
        <v>595</v>
      </c>
      <c r="G2467" s="556" t="s">
        <v>0</v>
      </c>
      <c r="H2467" s="553">
        <v>1</v>
      </c>
      <c r="I2467" s="554">
        <v>9718.75</v>
      </c>
      <c r="J2467" s="554">
        <v>9718.75</v>
      </c>
      <c r="K2467" s="556" t="s">
        <v>787</v>
      </c>
      <c r="L2467" s="556" t="s">
        <v>3199</v>
      </c>
      <c r="M2467" s="557" t="s">
        <v>595</v>
      </c>
      <c r="O2467" s="545" t="str">
        <f t="shared" ref="O2467:O2471" si="221">+_xlfn.CONCAT(B2467,"-",E2467)</f>
        <v>B2/23/07-A</v>
      </c>
    </row>
    <row r="2468" spans="1:18">
      <c r="B2468" s="556" t="s">
        <v>1657</v>
      </c>
      <c r="C2468" s="556" t="s">
        <v>2034</v>
      </c>
      <c r="D2468" s="556" t="s">
        <v>2212</v>
      </c>
      <c r="E2468" s="556" t="s">
        <v>6</v>
      </c>
      <c r="F2468" s="557" t="s">
        <v>596</v>
      </c>
      <c r="G2468" s="556" t="s">
        <v>0</v>
      </c>
      <c r="H2468" s="553">
        <v>1</v>
      </c>
      <c r="I2468" s="554">
        <v>17218.75</v>
      </c>
      <c r="J2468" s="554">
        <v>17218.75</v>
      </c>
      <c r="K2468" s="556" t="s">
        <v>787</v>
      </c>
      <c r="L2468" s="556" t="s">
        <v>3200</v>
      </c>
      <c r="M2468" s="557" t="s">
        <v>596</v>
      </c>
      <c r="O2468" s="545" t="str">
        <f t="shared" si="221"/>
        <v>B2/23/07-B</v>
      </c>
    </row>
    <row r="2469" spans="1:18">
      <c r="B2469" s="556" t="s">
        <v>1657</v>
      </c>
      <c r="C2469" s="556" t="s">
        <v>2034</v>
      </c>
      <c r="D2469" s="556" t="s">
        <v>2212</v>
      </c>
      <c r="E2469" s="556" t="s">
        <v>7</v>
      </c>
      <c r="F2469" s="557" t="s">
        <v>597</v>
      </c>
      <c r="G2469" s="556" t="s">
        <v>0</v>
      </c>
      <c r="H2469" s="553">
        <v>1</v>
      </c>
      <c r="I2469" s="554">
        <v>46937.5</v>
      </c>
      <c r="J2469" s="554">
        <v>46937.5</v>
      </c>
      <c r="K2469" s="556" t="s">
        <v>787</v>
      </c>
      <c r="L2469" s="556" t="s">
        <v>3201</v>
      </c>
      <c r="M2469" s="557" t="s">
        <v>597</v>
      </c>
      <c r="O2469" s="545" t="str">
        <f t="shared" si="221"/>
        <v>B2/23/07-C</v>
      </c>
    </row>
    <row r="2470" spans="1:18">
      <c r="B2470" s="556" t="s">
        <v>1657</v>
      </c>
      <c r="C2470" s="556" t="s">
        <v>2034</v>
      </c>
      <c r="D2470" s="556" t="s">
        <v>2212</v>
      </c>
      <c r="E2470" s="556" t="s">
        <v>8</v>
      </c>
      <c r="F2470" s="557" t="s">
        <v>598</v>
      </c>
      <c r="G2470" s="556" t="s">
        <v>0</v>
      </c>
      <c r="H2470" s="553">
        <v>1</v>
      </c>
      <c r="I2470" s="554">
        <v>9718.75</v>
      </c>
      <c r="J2470" s="554">
        <v>9718.75</v>
      </c>
      <c r="K2470" s="556" t="s">
        <v>787</v>
      </c>
      <c r="L2470" s="556" t="s">
        <v>3202</v>
      </c>
      <c r="M2470" s="557" t="s">
        <v>598</v>
      </c>
      <c r="O2470" s="545" t="str">
        <f t="shared" si="221"/>
        <v>B2/23/07-D</v>
      </c>
    </row>
    <row r="2471" spans="1:18">
      <c r="B2471" s="556" t="s">
        <v>1657</v>
      </c>
      <c r="C2471" s="556" t="s">
        <v>2034</v>
      </c>
      <c r="D2471" s="556" t="s">
        <v>2212</v>
      </c>
      <c r="E2471" s="556" t="s">
        <v>10</v>
      </c>
      <c r="F2471" s="557" t="s">
        <v>599</v>
      </c>
      <c r="G2471" s="556" t="s">
        <v>0</v>
      </c>
      <c r="H2471" s="553">
        <v>1</v>
      </c>
      <c r="I2471" s="554">
        <v>9718.75</v>
      </c>
      <c r="J2471" s="554">
        <v>9718.75</v>
      </c>
      <c r="K2471" s="556" t="s">
        <v>787</v>
      </c>
      <c r="L2471" s="556" t="s">
        <v>3203</v>
      </c>
      <c r="M2471" s="557" t="s">
        <v>599</v>
      </c>
      <c r="O2471" s="545" t="str">
        <f t="shared" si="221"/>
        <v>B2/23/07-E</v>
      </c>
    </row>
    <row r="2472" spans="1:18" ht="14.5">
      <c r="P2472" s="546"/>
      <c r="Q2472" s="546"/>
      <c r="R2472" s="546"/>
    </row>
    <row r="2473" spans="1:18" ht="58">
      <c r="A2473" s="551">
        <v>4</v>
      </c>
      <c r="B2473" s="555" t="s">
        <v>1657</v>
      </c>
      <c r="C2473" s="555" t="s">
        <v>36</v>
      </c>
      <c r="D2473" s="555" t="s">
        <v>36</v>
      </c>
      <c r="E2473" s="555" t="s">
        <v>36</v>
      </c>
      <c r="F2473" s="551" t="s">
        <v>600</v>
      </c>
      <c r="G2473" s="555" t="s">
        <v>36</v>
      </c>
      <c r="H2473" s="551"/>
      <c r="I2473" s="551"/>
      <c r="J2473" s="552">
        <v>650825</v>
      </c>
      <c r="K2473" s="555"/>
      <c r="L2473" s="555"/>
      <c r="M2473" s="551"/>
      <c r="N2473" s="551"/>
      <c r="O2473" s="551"/>
    </row>
    <row r="2474" spans="1:18">
      <c r="B2474" s="556" t="s">
        <v>1657</v>
      </c>
      <c r="C2474" s="556" t="s">
        <v>2034</v>
      </c>
      <c r="D2474" s="556" t="s">
        <v>2212</v>
      </c>
      <c r="E2474" s="556" t="s">
        <v>11</v>
      </c>
      <c r="F2474" s="557" t="s">
        <v>601</v>
      </c>
      <c r="G2474" s="556" t="s">
        <v>289</v>
      </c>
      <c r="H2474" s="553">
        <v>2</v>
      </c>
      <c r="I2474" s="554">
        <v>325412.5</v>
      </c>
      <c r="J2474" s="554">
        <v>650825</v>
      </c>
      <c r="K2474" s="556" t="s">
        <v>787</v>
      </c>
      <c r="L2474" s="556" t="s">
        <v>3204</v>
      </c>
      <c r="M2474" s="557" t="s">
        <v>601</v>
      </c>
      <c r="O2474" s="545" t="str">
        <f>+_xlfn.CONCAT(B2474,"-",E2474)</f>
        <v>B2/23/07-F</v>
      </c>
    </row>
    <row r="2475" spans="1:18" ht="14.5">
      <c r="P2475" s="546"/>
      <c r="Q2475" s="546"/>
      <c r="R2475" s="546"/>
    </row>
    <row r="2476" spans="1:18" ht="29">
      <c r="A2476" s="551">
        <v>4</v>
      </c>
      <c r="B2476" s="555" t="s">
        <v>1657</v>
      </c>
      <c r="C2476" s="555" t="s">
        <v>36</v>
      </c>
      <c r="D2476" s="555" t="s">
        <v>36</v>
      </c>
      <c r="E2476" s="555" t="s">
        <v>36</v>
      </c>
      <c r="F2476" s="551" t="s">
        <v>602</v>
      </c>
      <c r="G2476" s="555" t="s">
        <v>36</v>
      </c>
      <c r="H2476" s="551"/>
      <c r="I2476" s="551"/>
      <c r="J2476" s="552">
        <v>11587.5</v>
      </c>
      <c r="K2476" s="555"/>
      <c r="L2476" s="555"/>
      <c r="M2476" s="551"/>
      <c r="N2476" s="551"/>
      <c r="O2476" s="551"/>
    </row>
    <row r="2477" spans="1:18">
      <c r="B2477" s="556" t="s">
        <v>1657</v>
      </c>
      <c r="C2477" s="556" t="s">
        <v>2034</v>
      </c>
      <c r="D2477" s="556" t="s">
        <v>2212</v>
      </c>
      <c r="E2477" s="556" t="s">
        <v>27</v>
      </c>
      <c r="F2477" s="557" t="s">
        <v>1574</v>
      </c>
      <c r="G2477" s="556" t="s">
        <v>289</v>
      </c>
      <c r="H2477" s="553">
        <v>1</v>
      </c>
      <c r="I2477" s="554">
        <v>11587.5</v>
      </c>
      <c r="J2477" s="554">
        <v>11587.5</v>
      </c>
      <c r="K2477" s="556" t="s">
        <v>787</v>
      </c>
      <c r="L2477" s="556" t="s">
        <v>3205</v>
      </c>
      <c r="M2477" s="557" t="s">
        <v>1574</v>
      </c>
      <c r="O2477" s="545" t="str">
        <f>+_xlfn.CONCAT(B2477,"-",E2477)</f>
        <v>B2/23/07-G</v>
      </c>
    </row>
    <row r="2478" spans="1:18" ht="14.5">
      <c r="P2478" s="546"/>
      <c r="Q2478" s="546"/>
      <c r="R2478" s="546"/>
    </row>
    <row r="2479" spans="1:18" ht="14.5">
      <c r="A2479" s="551">
        <v>4</v>
      </c>
      <c r="B2479" s="555" t="s">
        <v>1657</v>
      </c>
      <c r="C2479" s="555" t="s">
        <v>36</v>
      </c>
      <c r="D2479" s="555" t="s">
        <v>36</v>
      </c>
      <c r="E2479" s="555" t="s">
        <v>36</v>
      </c>
      <c r="F2479" s="551" t="s">
        <v>603</v>
      </c>
      <c r="G2479" s="555" t="s">
        <v>36</v>
      </c>
      <c r="H2479" s="551"/>
      <c r="I2479" s="551"/>
      <c r="J2479" s="552">
        <v>46350</v>
      </c>
      <c r="K2479" s="555"/>
      <c r="L2479" s="555"/>
      <c r="M2479" s="551"/>
      <c r="N2479" s="551"/>
      <c r="O2479" s="551"/>
    </row>
    <row r="2480" spans="1:18">
      <c r="B2480" s="556" t="s">
        <v>1657</v>
      </c>
      <c r="C2480" s="556" t="s">
        <v>2034</v>
      </c>
      <c r="D2480" s="556" t="s">
        <v>2212</v>
      </c>
      <c r="E2480" s="556" t="s">
        <v>28</v>
      </c>
      <c r="F2480" s="557" t="s">
        <v>604</v>
      </c>
      <c r="G2480" s="556" t="s">
        <v>289</v>
      </c>
      <c r="H2480" s="553">
        <v>4</v>
      </c>
      <c r="I2480" s="554">
        <v>11587.5</v>
      </c>
      <c r="J2480" s="554">
        <v>46350</v>
      </c>
      <c r="K2480" s="556" t="s">
        <v>787</v>
      </c>
      <c r="L2480" s="556" t="s">
        <v>3206</v>
      </c>
      <c r="M2480" s="557" t="s">
        <v>604</v>
      </c>
      <c r="O2480" s="545" t="str">
        <f>+_xlfn.CONCAT(B2480,"-",E2480)</f>
        <v>B2/23/07-H</v>
      </c>
    </row>
    <row r="2481" spans="1:18" ht="14.5">
      <c r="P2481" s="546"/>
      <c r="Q2481" s="546"/>
      <c r="R2481" s="546"/>
    </row>
    <row r="2482" spans="1:18" ht="14.5">
      <c r="A2482" s="551">
        <v>3</v>
      </c>
      <c r="B2482" s="555" t="s">
        <v>1657</v>
      </c>
      <c r="C2482" s="555" t="s">
        <v>36</v>
      </c>
      <c r="D2482" s="555" t="s">
        <v>36</v>
      </c>
      <c r="E2482" s="555" t="s">
        <v>36</v>
      </c>
      <c r="F2482" s="551" t="s">
        <v>605</v>
      </c>
      <c r="G2482" s="555" t="s">
        <v>36</v>
      </c>
      <c r="H2482" s="551"/>
      <c r="I2482" s="551"/>
      <c r="J2482" s="552">
        <v>2853720.12</v>
      </c>
      <c r="K2482" s="555"/>
      <c r="L2482" s="555"/>
      <c r="M2482" s="551"/>
      <c r="N2482" s="551"/>
      <c r="O2482" s="551"/>
      <c r="P2482" s="546"/>
      <c r="Q2482" s="546"/>
      <c r="R2482" s="546"/>
    </row>
    <row r="2483" spans="1:18" ht="43.5">
      <c r="A2483" s="551">
        <v>4</v>
      </c>
      <c r="B2483" s="555" t="s">
        <v>1657</v>
      </c>
      <c r="C2483" s="555" t="s">
        <v>36</v>
      </c>
      <c r="D2483" s="555" t="s">
        <v>36</v>
      </c>
      <c r="E2483" s="555" t="s">
        <v>36</v>
      </c>
      <c r="F2483" s="551" t="s">
        <v>606</v>
      </c>
      <c r="G2483" s="555" t="s">
        <v>36</v>
      </c>
      <c r="H2483" s="551"/>
      <c r="I2483" s="551"/>
      <c r="J2483" s="552">
        <v>1355366.71</v>
      </c>
      <c r="K2483" s="555"/>
      <c r="L2483" s="555"/>
      <c r="M2483" s="551"/>
      <c r="N2483" s="551"/>
      <c r="O2483" s="551"/>
      <c r="P2483" s="546"/>
      <c r="Q2483" s="546"/>
      <c r="R2483" s="546"/>
    </row>
    <row r="2484" spans="1:18" ht="14.5">
      <c r="A2484" s="551">
        <v>5</v>
      </c>
      <c r="B2484" s="555" t="s">
        <v>1657</v>
      </c>
      <c r="C2484" s="555" t="s">
        <v>36</v>
      </c>
      <c r="D2484" s="555" t="s">
        <v>36</v>
      </c>
      <c r="E2484" s="555" t="s">
        <v>36</v>
      </c>
      <c r="F2484" s="551" t="s">
        <v>607</v>
      </c>
      <c r="G2484" s="555" t="s">
        <v>36</v>
      </c>
      <c r="H2484" s="551"/>
      <c r="I2484" s="551"/>
      <c r="J2484" s="552">
        <v>1355366.71</v>
      </c>
      <c r="K2484" s="555"/>
      <c r="L2484" s="555"/>
      <c r="M2484" s="551"/>
      <c r="N2484" s="551"/>
      <c r="O2484" s="551"/>
    </row>
    <row r="2485" spans="1:18">
      <c r="B2485" s="556" t="s">
        <v>1657</v>
      </c>
      <c r="C2485" s="556" t="s">
        <v>2034</v>
      </c>
      <c r="D2485" s="556" t="s">
        <v>2230</v>
      </c>
      <c r="E2485" s="556" t="s">
        <v>33</v>
      </c>
      <c r="F2485" s="557" t="s">
        <v>1579</v>
      </c>
      <c r="G2485" s="556" t="s">
        <v>179</v>
      </c>
      <c r="H2485" s="558">
        <v>1148</v>
      </c>
      <c r="I2485" s="553">
        <v>140.63</v>
      </c>
      <c r="J2485" s="554">
        <v>161443.24</v>
      </c>
      <c r="K2485" s="556" t="s">
        <v>787</v>
      </c>
      <c r="L2485" s="556" t="s">
        <v>3207</v>
      </c>
      <c r="M2485" s="557" t="s">
        <v>1579</v>
      </c>
      <c r="O2485" s="545" t="str">
        <f t="shared" ref="O2485:O2488" si="222">+_xlfn.CONCAT(B2485,"-",E2485)</f>
        <v>B2/23/07-J</v>
      </c>
    </row>
    <row r="2486" spans="1:18">
      <c r="B2486" s="556" t="s">
        <v>1657</v>
      </c>
      <c r="C2486" s="556" t="s">
        <v>2034</v>
      </c>
      <c r="D2486" s="556" t="s">
        <v>2230</v>
      </c>
      <c r="E2486" s="556" t="s">
        <v>34</v>
      </c>
      <c r="F2486" s="557" t="s">
        <v>1581</v>
      </c>
      <c r="G2486" s="556" t="s">
        <v>179</v>
      </c>
      <c r="H2486" s="553">
        <v>291</v>
      </c>
      <c r="I2486" s="553">
        <v>329.88</v>
      </c>
      <c r="J2486" s="554">
        <v>95995.08</v>
      </c>
      <c r="K2486" s="556" t="s">
        <v>787</v>
      </c>
      <c r="L2486" s="556" t="s">
        <v>3208</v>
      </c>
      <c r="M2486" s="557" t="s">
        <v>1581</v>
      </c>
      <c r="O2486" s="545" t="str">
        <f t="shared" si="222"/>
        <v>B2/23/07-K</v>
      </c>
    </row>
    <row r="2487" spans="1:18">
      <c r="B2487" s="556" t="s">
        <v>1657</v>
      </c>
      <c r="C2487" s="556" t="s">
        <v>2034</v>
      </c>
      <c r="D2487" s="556" t="s">
        <v>2230</v>
      </c>
      <c r="E2487" s="556" t="s">
        <v>39</v>
      </c>
      <c r="F2487" s="557" t="s">
        <v>1583</v>
      </c>
      <c r="G2487" s="556" t="s">
        <v>179</v>
      </c>
      <c r="H2487" s="553">
        <v>464</v>
      </c>
      <c r="I2487" s="553">
        <v>493</v>
      </c>
      <c r="J2487" s="554">
        <v>228752</v>
      </c>
      <c r="K2487" s="556" t="s">
        <v>787</v>
      </c>
      <c r="L2487" s="556" t="s">
        <v>3209</v>
      </c>
      <c r="M2487" s="557" t="s">
        <v>1583</v>
      </c>
      <c r="O2487" s="545" t="str">
        <f t="shared" si="222"/>
        <v>B2/23/07-L</v>
      </c>
    </row>
    <row r="2488" spans="1:18">
      <c r="B2488" s="556" t="s">
        <v>1657</v>
      </c>
      <c r="C2488" s="556" t="s">
        <v>2034</v>
      </c>
      <c r="D2488" s="556" t="s">
        <v>2230</v>
      </c>
      <c r="E2488" s="556" t="s">
        <v>38</v>
      </c>
      <c r="F2488" s="557" t="s">
        <v>1582</v>
      </c>
      <c r="G2488" s="556" t="s">
        <v>179</v>
      </c>
      <c r="H2488" s="553">
        <v>413</v>
      </c>
      <c r="I2488" s="553">
        <v>726.75</v>
      </c>
      <c r="J2488" s="554">
        <v>300147.75</v>
      </c>
      <c r="K2488" s="556" t="s">
        <v>787</v>
      </c>
      <c r="L2488" s="556" t="s">
        <v>3210</v>
      </c>
      <c r="M2488" s="557" t="s">
        <v>1582</v>
      </c>
      <c r="O2488" s="545" t="str">
        <f t="shared" si="222"/>
        <v>B2/23/07-M</v>
      </c>
    </row>
    <row r="2491" spans="1:18">
      <c r="B2491" s="556" t="s">
        <v>1658</v>
      </c>
      <c r="C2491" s="556" t="s">
        <v>2034</v>
      </c>
      <c r="D2491" s="556" t="s">
        <v>2230</v>
      </c>
      <c r="E2491" s="556" t="s">
        <v>5</v>
      </c>
      <c r="F2491" s="557" t="s">
        <v>1588</v>
      </c>
      <c r="G2491" s="556" t="s">
        <v>179</v>
      </c>
      <c r="H2491" s="553">
        <v>192</v>
      </c>
      <c r="I2491" s="553">
        <v>908.38</v>
      </c>
      <c r="J2491" s="554">
        <v>174408.95999999999</v>
      </c>
      <c r="K2491" s="556" t="s">
        <v>787</v>
      </c>
      <c r="L2491" s="556" t="s">
        <v>3211</v>
      </c>
      <c r="M2491" s="557" t="s">
        <v>1588</v>
      </c>
      <c r="O2491" s="545" t="str">
        <f t="shared" ref="O2491:O2493" si="223">+_xlfn.CONCAT(B2491,"-",E2491)</f>
        <v>B2/23/08-A</v>
      </c>
    </row>
    <row r="2492" spans="1:18">
      <c r="B2492" s="556" t="s">
        <v>1658</v>
      </c>
      <c r="C2492" s="556" t="s">
        <v>2034</v>
      </c>
      <c r="D2492" s="556" t="s">
        <v>2230</v>
      </c>
      <c r="E2492" s="556" t="s">
        <v>6</v>
      </c>
      <c r="F2492" s="557" t="s">
        <v>1589</v>
      </c>
      <c r="G2492" s="556" t="s">
        <v>179</v>
      </c>
      <c r="H2492" s="553">
        <v>236</v>
      </c>
      <c r="I2492" s="554">
        <v>1090.1300000000001</v>
      </c>
      <c r="J2492" s="554">
        <v>257270.68</v>
      </c>
      <c r="K2492" s="556" t="s">
        <v>787</v>
      </c>
      <c r="L2492" s="556" t="s">
        <v>3212</v>
      </c>
      <c r="M2492" s="557" t="s">
        <v>1589</v>
      </c>
      <c r="O2492" s="545" t="str">
        <f t="shared" si="223"/>
        <v>B2/23/08-B</v>
      </c>
    </row>
    <row r="2493" spans="1:18">
      <c r="B2493" s="556" t="s">
        <v>1658</v>
      </c>
      <c r="C2493" s="556" t="s">
        <v>2034</v>
      </c>
      <c r="D2493" s="556" t="s">
        <v>2230</v>
      </c>
      <c r="E2493" s="556" t="s">
        <v>7</v>
      </c>
      <c r="F2493" s="557" t="s">
        <v>1590</v>
      </c>
      <c r="G2493" s="556" t="s">
        <v>179</v>
      </c>
      <c r="H2493" s="553">
        <v>108</v>
      </c>
      <c r="I2493" s="554">
        <v>1271.75</v>
      </c>
      <c r="J2493" s="554">
        <v>137349</v>
      </c>
      <c r="K2493" s="556" t="s">
        <v>787</v>
      </c>
      <c r="L2493" s="556" t="s">
        <v>3213</v>
      </c>
      <c r="M2493" s="557" t="s">
        <v>1590</v>
      </c>
      <c r="O2493" s="545" t="str">
        <f t="shared" si="223"/>
        <v>B2/23/08-C</v>
      </c>
    </row>
    <row r="2494" spans="1:18" ht="14.5">
      <c r="P2494" s="546"/>
      <c r="Q2494" s="546"/>
      <c r="R2494" s="546"/>
    </row>
    <row r="2495" spans="1:18" ht="43.5">
      <c r="A2495" s="551">
        <v>4</v>
      </c>
      <c r="B2495" s="555" t="s">
        <v>1658</v>
      </c>
      <c r="C2495" s="555" t="s">
        <v>36</v>
      </c>
      <c r="D2495" s="555" t="s">
        <v>36</v>
      </c>
      <c r="E2495" s="555" t="s">
        <v>36</v>
      </c>
      <c r="F2495" s="551" t="s">
        <v>608</v>
      </c>
      <c r="G2495" s="555" t="s">
        <v>36</v>
      </c>
      <c r="H2495" s="551"/>
      <c r="I2495" s="551"/>
      <c r="J2495" s="552">
        <v>1008288.57</v>
      </c>
      <c r="K2495" s="555"/>
      <c r="L2495" s="555"/>
      <c r="M2495" s="551"/>
      <c r="N2495" s="551"/>
      <c r="O2495" s="551"/>
      <c r="P2495" s="546"/>
      <c r="Q2495" s="546"/>
      <c r="R2495" s="546"/>
    </row>
    <row r="2496" spans="1:18" ht="14.5">
      <c r="A2496" s="551">
        <v>5</v>
      </c>
      <c r="B2496" s="555" t="s">
        <v>1658</v>
      </c>
      <c r="C2496" s="555" t="s">
        <v>36</v>
      </c>
      <c r="D2496" s="555" t="s">
        <v>36</v>
      </c>
      <c r="E2496" s="555" t="s">
        <v>36</v>
      </c>
      <c r="F2496" s="551" t="s">
        <v>570</v>
      </c>
      <c r="G2496" s="555" t="s">
        <v>36</v>
      </c>
      <c r="H2496" s="551"/>
      <c r="I2496" s="551"/>
      <c r="J2496" s="552">
        <v>198830.78</v>
      </c>
      <c r="K2496" s="555"/>
      <c r="L2496" s="555"/>
      <c r="M2496" s="551"/>
      <c r="N2496" s="551"/>
      <c r="O2496" s="551"/>
    </row>
    <row r="2497" spans="1:18">
      <c r="B2497" s="556" t="s">
        <v>1658</v>
      </c>
      <c r="C2497" s="556" t="s">
        <v>2034</v>
      </c>
      <c r="D2497" s="556" t="s">
        <v>2230</v>
      </c>
      <c r="E2497" s="556" t="s">
        <v>8</v>
      </c>
      <c r="F2497" s="557" t="s">
        <v>1572</v>
      </c>
      <c r="G2497" s="556" t="s">
        <v>179</v>
      </c>
      <c r="H2497" s="553">
        <v>414</v>
      </c>
      <c r="I2497" s="553">
        <v>82.5</v>
      </c>
      <c r="J2497" s="554">
        <v>34155</v>
      </c>
      <c r="K2497" s="556" t="s">
        <v>787</v>
      </c>
      <c r="L2497" s="556" t="s">
        <v>3214</v>
      </c>
      <c r="M2497" s="557" t="s">
        <v>1572</v>
      </c>
      <c r="O2497" s="545" t="str">
        <f t="shared" ref="O2497:O2505" si="224">+_xlfn.CONCAT(B2497,"-",E2497)</f>
        <v>B2/23/08-D</v>
      </c>
    </row>
    <row r="2498" spans="1:18">
      <c r="B2498" s="556" t="s">
        <v>1658</v>
      </c>
      <c r="C2498" s="556" t="s">
        <v>2034</v>
      </c>
      <c r="D2498" s="556" t="s">
        <v>2230</v>
      </c>
      <c r="E2498" s="556" t="s">
        <v>10</v>
      </c>
      <c r="F2498" s="557" t="s">
        <v>1578</v>
      </c>
      <c r="G2498" s="556" t="s">
        <v>179</v>
      </c>
      <c r="H2498" s="553">
        <v>286</v>
      </c>
      <c r="I2498" s="553">
        <v>98</v>
      </c>
      <c r="J2498" s="554">
        <v>28028</v>
      </c>
      <c r="K2498" s="556" t="s">
        <v>787</v>
      </c>
      <c r="L2498" s="556" t="s">
        <v>3215</v>
      </c>
      <c r="M2498" s="557" t="s">
        <v>1578</v>
      </c>
      <c r="O2498" s="545" t="str">
        <f t="shared" si="224"/>
        <v>B2/23/08-E</v>
      </c>
    </row>
    <row r="2499" spans="1:18">
      <c r="B2499" s="556" t="s">
        <v>1658</v>
      </c>
      <c r="C2499" s="556" t="s">
        <v>2034</v>
      </c>
      <c r="D2499" s="556" t="s">
        <v>2230</v>
      </c>
      <c r="E2499" s="556" t="s">
        <v>11</v>
      </c>
      <c r="F2499" s="557" t="s">
        <v>1569</v>
      </c>
      <c r="G2499" s="556" t="s">
        <v>179</v>
      </c>
      <c r="H2499" s="553">
        <v>143</v>
      </c>
      <c r="I2499" s="553">
        <v>119.88</v>
      </c>
      <c r="J2499" s="554">
        <v>17142.84</v>
      </c>
      <c r="K2499" s="556" t="s">
        <v>787</v>
      </c>
      <c r="L2499" s="556" t="s">
        <v>3216</v>
      </c>
      <c r="M2499" s="557" t="s">
        <v>1569</v>
      </c>
      <c r="O2499" s="545" t="str">
        <f t="shared" si="224"/>
        <v>B2/23/08-F</v>
      </c>
    </row>
    <row r="2500" spans="1:18">
      <c r="B2500" s="556" t="s">
        <v>1658</v>
      </c>
      <c r="C2500" s="556" t="s">
        <v>2034</v>
      </c>
      <c r="D2500" s="556" t="s">
        <v>2230</v>
      </c>
      <c r="E2500" s="556" t="s">
        <v>27</v>
      </c>
      <c r="F2500" s="557" t="s">
        <v>1573</v>
      </c>
      <c r="G2500" s="556" t="s">
        <v>179</v>
      </c>
      <c r="H2500" s="553">
        <v>205</v>
      </c>
      <c r="I2500" s="553">
        <v>145</v>
      </c>
      <c r="J2500" s="554">
        <v>29725</v>
      </c>
      <c r="K2500" s="556" t="s">
        <v>787</v>
      </c>
      <c r="L2500" s="556" t="s">
        <v>3217</v>
      </c>
      <c r="M2500" s="557" t="s">
        <v>1573</v>
      </c>
      <c r="O2500" s="545" t="str">
        <f t="shared" si="224"/>
        <v>B2/23/08-G</v>
      </c>
    </row>
    <row r="2501" spans="1:18">
      <c r="B2501" s="556" t="s">
        <v>1658</v>
      </c>
      <c r="C2501" s="556" t="s">
        <v>2034</v>
      </c>
      <c r="D2501" s="556" t="s">
        <v>2230</v>
      </c>
      <c r="E2501" s="556" t="s">
        <v>28</v>
      </c>
      <c r="F2501" s="557" t="s">
        <v>1574</v>
      </c>
      <c r="G2501" s="556" t="s">
        <v>179</v>
      </c>
      <c r="H2501" s="553">
        <v>193</v>
      </c>
      <c r="I2501" s="553">
        <v>126.63</v>
      </c>
      <c r="J2501" s="554">
        <v>24439.59</v>
      </c>
      <c r="K2501" s="556" t="s">
        <v>787</v>
      </c>
      <c r="L2501" s="556" t="s">
        <v>3218</v>
      </c>
      <c r="M2501" s="557" t="s">
        <v>1574</v>
      </c>
      <c r="O2501" s="545" t="str">
        <f t="shared" si="224"/>
        <v>B2/23/08-H</v>
      </c>
    </row>
    <row r="2502" spans="1:18">
      <c r="B2502" s="556" t="s">
        <v>1658</v>
      </c>
      <c r="C2502" s="556" t="s">
        <v>2034</v>
      </c>
      <c r="D2502" s="556" t="s">
        <v>2230</v>
      </c>
      <c r="E2502" s="556" t="s">
        <v>33</v>
      </c>
      <c r="F2502" s="557" t="s">
        <v>1579</v>
      </c>
      <c r="G2502" s="556" t="s">
        <v>179</v>
      </c>
      <c r="H2502" s="553">
        <v>24</v>
      </c>
      <c r="I2502" s="553">
        <v>140.63</v>
      </c>
      <c r="J2502" s="554">
        <v>3375.12</v>
      </c>
      <c r="K2502" s="556" t="s">
        <v>787</v>
      </c>
      <c r="L2502" s="556" t="s">
        <v>3219</v>
      </c>
      <c r="M2502" s="557" t="s">
        <v>1579</v>
      </c>
      <c r="O2502" s="545" t="str">
        <f t="shared" si="224"/>
        <v>B2/23/08-J</v>
      </c>
    </row>
    <row r="2503" spans="1:18">
      <c r="B2503" s="556" t="s">
        <v>1658</v>
      </c>
      <c r="C2503" s="556" t="s">
        <v>2034</v>
      </c>
      <c r="D2503" s="556" t="s">
        <v>2230</v>
      </c>
      <c r="E2503" s="556" t="s">
        <v>34</v>
      </c>
      <c r="F2503" s="557" t="s">
        <v>1587</v>
      </c>
      <c r="G2503" s="556" t="s">
        <v>179</v>
      </c>
      <c r="H2503" s="553">
        <v>21</v>
      </c>
      <c r="I2503" s="553">
        <v>246.63</v>
      </c>
      <c r="J2503" s="554">
        <v>5179.2299999999996</v>
      </c>
      <c r="K2503" s="556" t="s">
        <v>787</v>
      </c>
      <c r="L2503" s="556" t="s">
        <v>3220</v>
      </c>
      <c r="M2503" s="557" t="s">
        <v>1587</v>
      </c>
      <c r="O2503" s="545" t="str">
        <f t="shared" si="224"/>
        <v>B2/23/08-K</v>
      </c>
    </row>
    <row r="2504" spans="1:18">
      <c r="B2504" s="556" t="s">
        <v>1658</v>
      </c>
      <c r="C2504" s="556" t="s">
        <v>2034</v>
      </c>
      <c r="D2504" s="556" t="s">
        <v>2230</v>
      </c>
      <c r="E2504" s="556" t="s">
        <v>39</v>
      </c>
      <c r="F2504" s="557" t="s">
        <v>1581</v>
      </c>
      <c r="G2504" s="556" t="s">
        <v>179</v>
      </c>
      <c r="H2504" s="553">
        <v>75</v>
      </c>
      <c r="I2504" s="553">
        <v>329.88</v>
      </c>
      <c r="J2504" s="554">
        <v>24741</v>
      </c>
      <c r="K2504" s="556" t="s">
        <v>787</v>
      </c>
      <c r="L2504" s="556" t="s">
        <v>3221</v>
      </c>
      <c r="M2504" s="557" t="s">
        <v>1581</v>
      </c>
      <c r="O2504" s="545" t="str">
        <f t="shared" si="224"/>
        <v>B2/23/08-L</v>
      </c>
    </row>
    <row r="2505" spans="1:18">
      <c r="B2505" s="556" t="s">
        <v>1658</v>
      </c>
      <c r="C2505" s="556" t="s">
        <v>2034</v>
      </c>
      <c r="D2505" s="556" t="s">
        <v>2230</v>
      </c>
      <c r="E2505" s="556" t="s">
        <v>38</v>
      </c>
      <c r="F2505" s="557" t="s">
        <v>1583</v>
      </c>
      <c r="G2505" s="556" t="s">
        <v>179</v>
      </c>
      <c r="H2505" s="553">
        <v>65</v>
      </c>
      <c r="I2505" s="553">
        <v>493</v>
      </c>
      <c r="J2505" s="554">
        <v>32045</v>
      </c>
      <c r="K2505" s="556" t="s">
        <v>787</v>
      </c>
      <c r="L2505" s="556" t="s">
        <v>3222</v>
      </c>
      <c r="M2505" s="557" t="s">
        <v>1583</v>
      </c>
      <c r="O2505" s="545" t="str">
        <f t="shared" si="224"/>
        <v>B2/23/08-M</v>
      </c>
    </row>
    <row r="2506" spans="1:18" ht="14.5">
      <c r="P2506" s="546"/>
      <c r="Q2506" s="546"/>
      <c r="R2506" s="546"/>
    </row>
    <row r="2507" spans="1:18" ht="14.5">
      <c r="A2507" s="551">
        <v>5</v>
      </c>
      <c r="B2507" s="555" t="s">
        <v>1658</v>
      </c>
      <c r="C2507" s="555" t="s">
        <v>36</v>
      </c>
      <c r="D2507" s="555" t="s">
        <v>36</v>
      </c>
      <c r="E2507" s="555" t="s">
        <v>36</v>
      </c>
      <c r="F2507" s="551" t="s">
        <v>581</v>
      </c>
      <c r="G2507" s="555" t="s">
        <v>36</v>
      </c>
      <c r="H2507" s="551"/>
      <c r="I2507" s="551"/>
      <c r="J2507" s="552">
        <v>285674.15999999997</v>
      </c>
      <c r="K2507" s="555"/>
      <c r="L2507" s="555"/>
      <c r="M2507" s="551"/>
      <c r="N2507" s="551"/>
      <c r="O2507" s="551"/>
    </row>
    <row r="2508" spans="1:18">
      <c r="B2508" s="556" t="s">
        <v>1658</v>
      </c>
      <c r="C2508" s="556" t="s">
        <v>2034</v>
      </c>
      <c r="D2508" s="556" t="s">
        <v>2230</v>
      </c>
      <c r="E2508" s="556" t="s">
        <v>204</v>
      </c>
      <c r="F2508" s="557" t="s">
        <v>1572</v>
      </c>
      <c r="G2508" s="556" t="s">
        <v>179</v>
      </c>
      <c r="H2508" s="553">
        <v>929</v>
      </c>
      <c r="I2508" s="553">
        <v>82.5</v>
      </c>
      <c r="J2508" s="554">
        <v>76642.5</v>
      </c>
      <c r="K2508" s="556" t="s">
        <v>787</v>
      </c>
      <c r="L2508" s="556" t="s">
        <v>3223</v>
      </c>
      <c r="M2508" s="557" t="s">
        <v>1572</v>
      </c>
      <c r="O2508" s="545" t="str">
        <f t="shared" ref="O2508:O2512" si="225">+_xlfn.CONCAT(B2508,"-",E2508)</f>
        <v>B2/23/08-N</v>
      </c>
    </row>
    <row r="2509" spans="1:18">
      <c r="B2509" s="556" t="s">
        <v>1658</v>
      </c>
      <c r="C2509" s="556" t="s">
        <v>2034</v>
      </c>
      <c r="D2509" s="556" t="s">
        <v>2230</v>
      </c>
      <c r="E2509" s="556" t="s">
        <v>507</v>
      </c>
      <c r="F2509" s="557" t="s">
        <v>1578</v>
      </c>
      <c r="G2509" s="556" t="s">
        <v>179</v>
      </c>
      <c r="H2509" s="553">
        <v>266</v>
      </c>
      <c r="I2509" s="553">
        <v>98</v>
      </c>
      <c r="J2509" s="554">
        <v>26068</v>
      </c>
      <c r="K2509" s="556" t="s">
        <v>787</v>
      </c>
      <c r="L2509" s="556" t="s">
        <v>3224</v>
      </c>
      <c r="M2509" s="557" t="s">
        <v>1578</v>
      </c>
      <c r="O2509" s="545" t="str">
        <f t="shared" si="225"/>
        <v>B2/23/08-P</v>
      </c>
    </row>
    <row r="2510" spans="1:18">
      <c r="B2510" s="556" t="s">
        <v>1658</v>
      </c>
      <c r="C2510" s="556" t="s">
        <v>2034</v>
      </c>
      <c r="D2510" s="556" t="s">
        <v>2230</v>
      </c>
      <c r="E2510" s="556" t="s">
        <v>508</v>
      </c>
      <c r="F2510" s="557" t="s">
        <v>1569</v>
      </c>
      <c r="G2510" s="556" t="s">
        <v>179</v>
      </c>
      <c r="H2510" s="553">
        <v>546</v>
      </c>
      <c r="I2510" s="553">
        <v>119.88</v>
      </c>
      <c r="J2510" s="554">
        <v>65454.48</v>
      </c>
      <c r="K2510" s="556" t="s">
        <v>787</v>
      </c>
      <c r="L2510" s="556" t="s">
        <v>3225</v>
      </c>
      <c r="M2510" s="557" t="s">
        <v>1569</v>
      </c>
      <c r="O2510" s="545" t="str">
        <f t="shared" si="225"/>
        <v>B2/23/08-Q</v>
      </c>
    </row>
    <row r="2511" spans="1:18">
      <c r="B2511" s="556" t="s">
        <v>1658</v>
      </c>
      <c r="C2511" s="556" t="s">
        <v>2034</v>
      </c>
      <c r="D2511" s="556" t="s">
        <v>2230</v>
      </c>
      <c r="E2511" s="556" t="s">
        <v>738</v>
      </c>
      <c r="F2511" s="557" t="s">
        <v>1573</v>
      </c>
      <c r="G2511" s="556" t="s">
        <v>179</v>
      </c>
      <c r="H2511" s="553">
        <v>78</v>
      </c>
      <c r="I2511" s="553">
        <v>145</v>
      </c>
      <c r="J2511" s="554">
        <v>11310</v>
      </c>
      <c r="K2511" s="556" t="s">
        <v>787</v>
      </c>
      <c r="L2511" s="556" t="s">
        <v>3226</v>
      </c>
      <c r="M2511" s="557" t="s">
        <v>1573</v>
      </c>
      <c r="O2511" s="545" t="str">
        <f t="shared" si="225"/>
        <v>B2/23/08-R</v>
      </c>
    </row>
    <row r="2512" spans="1:18">
      <c r="B2512" s="556" t="s">
        <v>1658</v>
      </c>
      <c r="C2512" s="556" t="s">
        <v>2034</v>
      </c>
      <c r="D2512" s="556" t="s">
        <v>2230</v>
      </c>
      <c r="E2512" s="556" t="s">
        <v>739</v>
      </c>
      <c r="F2512" s="557" t="s">
        <v>1574</v>
      </c>
      <c r="G2512" s="556" t="s">
        <v>179</v>
      </c>
      <c r="H2512" s="553">
        <v>133</v>
      </c>
      <c r="I2512" s="553">
        <v>126.63</v>
      </c>
      <c r="J2512" s="554">
        <v>16841.79</v>
      </c>
      <c r="K2512" s="556" t="s">
        <v>787</v>
      </c>
      <c r="L2512" s="556" t="s">
        <v>3227</v>
      </c>
      <c r="M2512" s="557" t="s">
        <v>1574</v>
      </c>
      <c r="O2512" s="545" t="str">
        <f t="shared" si="225"/>
        <v>B2/23/08-S</v>
      </c>
    </row>
    <row r="2515" spans="1:18">
      <c r="B2515" s="556" t="s">
        <v>1659</v>
      </c>
      <c r="C2515" s="556" t="s">
        <v>2034</v>
      </c>
      <c r="D2515" s="556" t="s">
        <v>2230</v>
      </c>
      <c r="E2515" s="556" t="s">
        <v>5</v>
      </c>
      <c r="F2515" s="557" t="s">
        <v>1579</v>
      </c>
      <c r="G2515" s="556" t="s">
        <v>179</v>
      </c>
      <c r="H2515" s="553">
        <v>211</v>
      </c>
      <c r="I2515" s="553">
        <v>140.63</v>
      </c>
      <c r="J2515" s="554">
        <v>29672.93</v>
      </c>
      <c r="K2515" s="556" t="s">
        <v>787</v>
      </c>
      <c r="L2515" s="556" t="s">
        <v>3228</v>
      </c>
      <c r="M2515" s="557" t="s">
        <v>1579</v>
      </c>
      <c r="O2515" s="545" t="str">
        <f t="shared" ref="O2515:O2516" si="226">+_xlfn.CONCAT(B2515,"-",E2515)</f>
        <v>B2/23/09-A</v>
      </c>
    </row>
    <row r="2516" spans="1:18">
      <c r="B2516" s="556" t="s">
        <v>1659</v>
      </c>
      <c r="C2516" s="556" t="s">
        <v>2034</v>
      </c>
      <c r="D2516" s="556" t="s">
        <v>2230</v>
      </c>
      <c r="E2516" s="556" t="s">
        <v>6</v>
      </c>
      <c r="F2516" s="557" t="s">
        <v>1587</v>
      </c>
      <c r="G2516" s="556" t="s">
        <v>179</v>
      </c>
      <c r="H2516" s="553">
        <v>242</v>
      </c>
      <c r="I2516" s="553">
        <v>246.63</v>
      </c>
      <c r="J2516" s="554">
        <v>59684.46</v>
      </c>
      <c r="K2516" s="556" t="s">
        <v>787</v>
      </c>
      <c r="L2516" s="556" t="s">
        <v>3229</v>
      </c>
      <c r="M2516" s="557" t="s">
        <v>1587</v>
      </c>
      <c r="O2516" s="545" t="str">
        <f t="shared" si="226"/>
        <v>B2/23/09-B</v>
      </c>
    </row>
    <row r="2517" spans="1:18" ht="14.5">
      <c r="P2517" s="546"/>
      <c r="Q2517" s="546"/>
      <c r="R2517" s="546"/>
    </row>
    <row r="2518" spans="1:18" ht="14.5">
      <c r="A2518" s="551">
        <v>5</v>
      </c>
      <c r="B2518" s="555" t="s">
        <v>1659</v>
      </c>
      <c r="C2518" s="555" t="s">
        <v>36</v>
      </c>
      <c r="D2518" s="555" t="s">
        <v>36</v>
      </c>
      <c r="E2518" s="555" t="s">
        <v>36</v>
      </c>
      <c r="F2518" s="551" t="s">
        <v>582</v>
      </c>
      <c r="G2518" s="555" t="s">
        <v>36</v>
      </c>
      <c r="H2518" s="551"/>
      <c r="I2518" s="551"/>
      <c r="J2518" s="552">
        <v>285674.15999999997</v>
      </c>
      <c r="K2518" s="555"/>
      <c r="L2518" s="555"/>
      <c r="M2518" s="551"/>
      <c r="N2518" s="551"/>
      <c r="O2518" s="551"/>
    </row>
    <row r="2519" spans="1:18">
      <c r="B2519" s="556" t="s">
        <v>1659</v>
      </c>
      <c r="C2519" s="556" t="s">
        <v>2034</v>
      </c>
      <c r="D2519" s="556" t="s">
        <v>2230</v>
      </c>
      <c r="E2519" s="556" t="s">
        <v>7</v>
      </c>
      <c r="F2519" s="557" t="s">
        <v>1572</v>
      </c>
      <c r="G2519" s="556" t="s">
        <v>179</v>
      </c>
      <c r="H2519" s="553">
        <v>929</v>
      </c>
      <c r="I2519" s="553">
        <v>82.5</v>
      </c>
      <c r="J2519" s="554">
        <v>76642.5</v>
      </c>
      <c r="K2519" s="556" t="s">
        <v>787</v>
      </c>
      <c r="L2519" s="556" t="s">
        <v>3230</v>
      </c>
      <c r="M2519" s="557" t="s">
        <v>1572</v>
      </c>
      <c r="O2519" s="545" t="str">
        <f t="shared" ref="O2519:O2525" si="227">+_xlfn.CONCAT(B2519,"-",E2519)</f>
        <v>B2/23/09-C</v>
      </c>
    </row>
    <row r="2520" spans="1:18">
      <c r="B2520" s="556" t="s">
        <v>1659</v>
      </c>
      <c r="C2520" s="556" t="s">
        <v>2034</v>
      </c>
      <c r="D2520" s="556" t="s">
        <v>2230</v>
      </c>
      <c r="E2520" s="556" t="s">
        <v>8</v>
      </c>
      <c r="F2520" s="557" t="s">
        <v>1578</v>
      </c>
      <c r="G2520" s="556" t="s">
        <v>179</v>
      </c>
      <c r="H2520" s="553">
        <v>266</v>
      </c>
      <c r="I2520" s="553">
        <v>98</v>
      </c>
      <c r="J2520" s="554">
        <v>26068</v>
      </c>
      <c r="K2520" s="556" t="s">
        <v>787</v>
      </c>
      <c r="L2520" s="556" t="s">
        <v>3231</v>
      </c>
      <c r="M2520" s="557" t="s">
        <v>1578</v>
      </c>
      <c r="O2520" s="545" t="str">
        <f t="shared" si="227"/>
        <v>B2/23/09-D</v>
      </c>
    </row>
    <row r="2521" spans="1:18">
      <c r="B2521" s="556" t="s">
        <v>1659</v>
      </c>
      <c r="C2521" s="556" t="s">
        <v>2034</v>
      </c>
      <c r="D2521" s="556" t="s">
        <v>2230</v>
      </c>
      <c r="E2521" s="556" t="s">
        <v>10</v>
      </c>
      <c r="F2521" s="557" t="s">
        <v>1569</v>
      </c>
      <c r="G2521" s="556" t="s">
        <v>179</v>
      </c>
      <c r="H2521" s="553">
        <v>546</v>
      </c>
      <c r="I2521" s="553">
        <v>119.88</v>
      </c>
      <c r="J2521" s="554">
        <v>65454.48</v>
      </c>
      <c r="K2521" s="556" t="s">
        <v>787</v>
      </c>
      <c r="L2521" s="556" t="s">
        <v>3232</v>
      </c>
      <c r="M2521" s="557" t="s">
        <v>1569</v>
      </c>
      <c r="O2521" s="545" t="str">
        <f t="shared" si="227"/>
        <v>B2/23/09-E</v>
      </c>
    </row>
    <row r="2522" spans="1:18">
      <c r="B2522" s="556" t="s">
        <v>1659</v>
      </c>
      <c r="C2522" s="556" t="s">
        <v>2034</v>
      </c>
      <c r="D2522" s="556" t="s">
        <v>2230</v>
      </c>
      <c r="E2522" s="556" t="s">
        <v>11</v>
      </c>
      <c r="F2522" s="557" t="s">
        <v>1573</v>
      </c>
      <c r="G2522" s="556" t="s">
        <v>179</v>
      </c>
      <c r="H2522" s="553">
        <v>78</v>
      </c>
      <c r="I2522" s="553">
        <v>145</v>
      </c>
      <c r="J2522" s="554">
        <v>11310</v>
      </c>
      <c r="K2522" s="556" t="s">
        <v>787</v>
      </c>
      <c r="L2522" s="556" t="s">
        <v>3233</v>
      </c>
      <c r="M2522" s="557" t="s">
        <v>1573</v>
      </c>
      <c r="O2522" s="545" t="str">
        <f t="shared" si="227"/>
        <v>B2/23/09-F</v>
      </c>
    </row>
    <row r="2523" spans="1:18">
      <c r="B2523" s="556" t="s">
        <v>1659</v>
      </c>
      <c r="C2523" s="556" t="s">
        <v>2034</v>
      </c>
      <c r="D2523" s="556" t="s">
        <v>2230</v>
      </c>
      <c r="E2523" s="556" t="s">
        <v>27</v>
      </c>
      <c r="F2523" s="557" t="s">
        <v>1574</v>
      </c>
      <c r="G2523" s="556" t="s">
        <v>179</v>
      </c>
      <c r="H2523" s="553">
        <v>133</v>
      </c>
      <c r="I2523" s="553">
        <v>126.63</v>
      </c>
      <c r="J2523" s="554">
        <v>16841.79</v>
      </c>
      <c r="K2523" s="556" t="s">
        <v>787</v>
      </c>
      <c r="L2523" s="556" t="s">
        <v>3234</v>
      </c>
      <c r="M2523" s="557" t="s">
        <v>1574</v>
      </c>
      <c r="O2523" s="545" t="str">
        <f t="shared" si="227"/>
        <v>B2/23/09-G</v>
      </c>
    </row>
    <row r="2524" spans="1:18">
      <c r="B2524" s="556" t="s">
        <v>1659</v>
      </c>
      <c r="C2524" s="556" t="s">
        <v>2034</v>
      </c>
      <c r="D2524" s="556" t="s">
        <v>2230</v>
      </c>
      <c r="E2524" s="556" t="s">
        <v>28</v>
      </c>
      <c r="F2524" s="557" t="s">
        <v>1579</v>
      </c>
      <c r="G2524" s="556" t="s">
        <v>179</v>
      </c>
      <c r="H2524" s="553">
        <v>211</v>
      </c>
      <c r="I2524" s="553">
        <v>140.63</v>
      </c>
      <c r="J2524" s="554">
        <v>29672.93</v>
      </c>
      <c r="K2524" s="556" t="s">
        <v>787</v>
      </c>
      <c r="L2524" s="556" t="s">
        <v>3235</v>
      </c>
      <c r="M2524" s="557" t="s">
        <v>1579</v>
      </c>
      <c r="O2524" s="545" t="str">
        <f t="shared" si="227"/>
        <v>B2/23/09-H</v>
      </c>
    </row>
    <row r="2525" spans="1:18">
      <c r="B2525" s="556" t="s">
        <v>1659</v>
      </c>
      <c r="C2525" s="556" t="s">
        <v>2034</v>
      </c>
      <c r="D2525" s="556" t="s">
        <v>2230</v>
      </c>
      <c r="E2525" s="556" t="s">
        <v>33</v>
      </c>
      <c r="F2525" s="557" t="s">
        <v>1587</v>
      </c>
      <c r="G2525" s="556" t="s">
        <v>179</v>
      </c>
      <c r="H2525" s="553">
        <v>242</v>
      </c>
      <c r="I2525" s="553">
        <v>246.63</v>
      </c>
      <c r="J2525" s="554">
        <v>59684.46</v>
      </c>
      <c r="K2525" s="556" t="s">
        <v>787</v>
      </c>
      <c r="L2525" s="556" t="s">
        <v>3236</v>
      </c>
      <c r="M2525" s="557" t="s">
        <v>1587</v>
      </c>
      <c r="O2525" s="545" t="str">
        <f t="shared" si="227"/>
        <v>B2/23/09-J</v>
      </c>
    </row>
    <row r="2526" spans="1:18" ht="14.5">
      <c r="P2526" s="546"/>
      <c r="Q2526" s="546"/>
      <c r="R2526" s="546"/>
    </row>
    <row r="2527" spans="1:18" ht="14.5">
      <c r="A2527" s="551">
        <v>5</v>
      </c>
      <c r="B2527" s="555" t="s">
        <v>1659</v>
      </c>
      <c r="C2527" s="555" t="s">
        <v>36</v>
      </c>
      <c r="D2527" s="555" t="s">
        <v>36</v>
      </c>
      <c r="E2527" s="555" t="s">
        <v>36</v>
      </c>
      <c r="F2527" s="551" t="s">
        <v>583</v>
      </c>
      <c r="G2527" s="555" t="s">
        <v>36</v>
      </c>
      <c r="H2527" s="551"/>
      <c r="I2527" s="551"/>
      <c r="J2527" s="552">
        <v>238109.47</v>
      </c>
      <c r="K2527" s="555"/>
      <c r="L2527" s="555"/>
      <c r="M2527" s="551"/>
      <c r="N2527" s="551"/>
      <c r="O2527" s="551"/>
    </row>
    <row r="2528" spans="1:18">
      <c r="B2528" s="556" t="s">
        <v>1659</v>
      </c>
      <c r="C2528" s="556" t="s">
        <v>2034</v>
      </c>
      <c r="D2528" s="556" t="s">
        <v>2230</v>
      </c>
      <c r="E2528" s="556" t="s">
        <v>34</v>
      </c>
      <c r="F2528" s="557" t="s">
        <v>1572</v>
      </c>
      <c r="G2528" s="556" t="s">
        <v>179</v>
      </c>
      <c r="H2528" s="553">
        <v>774</v>
      </c>
      <c r="I2528" s="553">
        <v>82.5</v>
      </c>
      <c r="J2528" s="554">
        <v>63855</v>
      </c>
      <c r="K2528" s="556" t="s">
        <v>787</v>
      </c>
      <c r="L2528" s="556" t="s">
        <v>3237</v>
      </c>
      <c r="M2528" s="557" t="s">
        <v>1572</v>
      </c>
      <c r="O2528" s="545" t="str">
        <f t="shared" ref="O2528:O2534" si="228">+_xlfn.CONCAT(B2528,"-",E2528)</f>
        <v>B2/23/09-K</v>
      </c>
    </row>
    <row r="2529" spans="1:18">
      <c r="B2529" s="556" t="s">
        <v>1659</v>
      </c>
      <c r="C2529" s="556" t="s">
        <v>2034</v>
      </c>
      <c r="D2529" s="556" t="s">
        <v>2230</v>
      </c>
      <c r="E2529" s="556" t="s">
        <v>39</v>
      </c>
      <c r="F2529" s="557" t="s">
        <v>1578</v>
      </c>
      <c r="G2529" s="556" t="s">
        <v>179</v>
      </c>
      <c r="H2529" s="553">
        <v>221</v>
      </c>
      <c r="I2529" s="553">
        <v>98</v>
      </c>
      <c r="J2529" s="554">
        <v>21658</v>
      </c>
      <c r="K2529" s="556" t="s">
        <v>787</v>
      </c>
      <c r="L2529" s="556" t="s">
        <v>3238</v>
      </c>
      <c r="M2529" s="557" t="s">
        <v>1578</v>
      </c>
      <c r="O2529" s="545" t="str">
        <f t="shared" si="228"/>
        <v>B2/23/09-L</v>
      </c>
    </row>
    <row r="2530" spans="1:18">
      <c r="B2530" s="556" t="s">
        <v>1659</v>
      </c>
      <c r="C2530" s="556" t="s">
        <v>2034</v>
      </c>
      <c r="D2530" s="556" t="s">
        <v>2230</v>
      </c>
      <c r="E2530" s="556" t="s">
        <v>38</v>
      </c>
      <c r="F2530" s="557" t="s">
        <v>1569</v>
      </c>
      <c r="G2530" s="556" t="s">
        <v>179</v>
      </c>
      <c r="H2530" s="553">
        <v>455</v>
      </c>
      <c r="I2530" s="553">
        <v>119.88</v>
      </c>
      <c r="J2530" s="554">
        <v>54545.4</v>
      </c>
      <c r="K2530" s="556" t="s">
        <v>787</v>
      </c>
      <c r="L2530" s="556" t="s">
        <v>3239</v>
      </c>
      <c r="M2530" s="557" t="s">
        <v>1569</v>
      </c>
      <c r="O2530" s="545" t="str">
        <f t="shared" si="228"/>
        <v>B2/23/09-M</v>
      </c>
    </row>
    <row r="2531" spans="1:18">
      <c r="B2531" s="556" t="s">
        <v>1659</v>
      </c>
      <c r="C2531" s="556" t="s">
        <v>2034</v>
      </c>
      <c r="D2531" s="556" t="s">
        <v>2230</v>
      </c>
      <c r="E2531" s="556" t="s">
        <v>204</v>
      </c>
      <c r="F2531" s="557" t="s">
        <v>1573</v>
      </c>
      <c r="G2531" s="556" t="s">
        <v>179</v>
      </c>
      <c r="H2531" s="553">
        <v>65</v>
      </c>
      <c r="I2531" s="553">
        <v>145</v>
      </c>
      <c r="J2531" s="554">
        <v>9425</v>
      </c>
      <c r="K2531" s="556" t="s">
        <v>787</v>
      </c>
      <c r="L2531" s="556" t="s">
        <v>3240</v>
      </c>
      <c r="M2531" s="557" t="s">
        <v>1573</v>
      </c>
      <c r="O2531" s="545" t="str">
        <f t="shared" si="228"/>
        <v>B2/23/09-N</v>
      </c>
    </row>
    <row r="2532" spans="1:18">
      <c r="B2532" s="556" t="s">
        <v>1659</v>
      </c>
      <c r="C2532" s="556" t="s">
        <v>2034</v>
      </c>
      <c r="D2532" s="556" t="s">
        <v>2230</v>
      </c>
      <c r="E2532" s="556" t="s">
        <v>507</v>
      </c>
      <c r="F2532" s="557" t="s">
        <v>1574</v>
      </c>
      <c r="G2532" s="556" t="s">
        <v>179</v>
      </c>
      <c r="H2532" s="553">
        <v>111</v>
      </c>
      <c r="I2532" s="553">
        <v>126.63</v>
      </c>
      <c r="J2532" s="554">
        <v>14055.93</v>
      </c>
      <c r="K2532" s="556" t="s">
        <v>787</v>
      </c>
      <c r="L2532" s="556" t="s">
        <v>3241</v>
      </c>
      <c r="M2532" s="557" t="s">
        <v>1574</v>
      </c>
      <c r="O2532" s="545" t="str">
        <f t="shared" si="228"/>
        <v>B2/23/09-P</v>
      </c>
    </row>
    <row r="2533" spans="1:18">
      <c r="B2533" s="556" t="s">
        <v>1659</v>
      </c>
      <c r="C2533" s="556" t="s">
        <v>2034</v>
      </c>
      <c r="D2533" s="556" t="s">
        <v>2230</v>
      </c>
      <c r="E2533" s="556" t="s">
        <v>508</v>
      </c>
      <c r="F2533" s="557" t="s">
        <v>1579</v>
      </c>
      <c r="G2533" s="556" t="s">
        <v>179</v>
      </c>
      <c r="H2533" s="553">
        <v>176</v>
      </c>
      <c r="I2533" s="553">
        <v>140.63</v>
      </c>
      <c r="J2533" s="554">
        <v>24750.880000000001</v>
      </c>
      <c r="K2533" s="556" t="s">
        <v>787</v>
      </c>
      <c r="L2533" s="556" t="s">
        <v>3242</v>
      </c>
      <c r="M2533" s="557" t="s">
        <v>1579</v>
      </c>
      <c r="O2533" s="545" t="str">
        <f t="shared" si="228"/>
        <v>B2/23/09-Q</v>
      </c>
    </row>
    <row r="2534" spans="1:18">
      <c r="B2534" s="556" t="s">
        <v>1659</v>
      </c>
      <c r="C2534" s="556" t="s">
        <v>2034</v>
      </c>
      <c r="D2534" s="556" t="s">
        <v>2230</v>
      </c>
      <c r="E2534" s="556" t="s">
        <v>738</v>
      </c>
      <c r="F2534" s="557" t="s">
        <v>1587</v>
      </c>
      <c r="G2534" s="556" t="s">
        <v>179</v>
      </c>
      <c r="H2534" s="553">
        <v>202</v>
      </c>
      <c r="I2534" s="553">
        <v>246.63</v>
      </c>
      <c r="J2534" s="554">
        <v>49819.26</v>
      </c>
      <c r="K2534" s="556" t="s">
        <v>787</v>
      </c>
      <c r="L2534" s="556" t="s">
        <v>3243</v>
      </c>
      <c r="M2534" s="557" t="s">
        <v>1587</v>
      </c>
      <c r="O2534" s="545" t="str">
        <f t="shared" si="228"/>
        <v>B2/23/09-R</v>
      </c>
    </row>
    <row r="2536" spans="1:18" ht="14.5">
      <c r="P2536" s="546"/>
      <c r="Q2536" s="546"/>
      <c r="R2536" s="546"/>
    </row>
    <row r="2537" spans="1:18" ht="43.5">
      <c r="A2537" s="551">
        <v>4</v>
      </c>
      <c r="B2537" s="555" t="s">
        <v>1660</v>
      </c>
      <c r="C2537" s="555" t="s">
        <v>36</v>
      </c>
      <c r="D2537" s="555" t="s">
        <v>36</v>
      </c>
      <c r="E2537" s="555" t="s">
        <v>36</v>
      </c>
      <c r="F2537" s="551" t="s">
        <v>609</v>
      </c>
      <c r="G2537" s="555" t="s">
        <v>36</v>
      </c>
      <c r="H2537" s="551"/>
      <c r="I2537" s="551"/>
      <c r="J2537" s="552">
        <v>458009.46</v>
      </c>
      <c r="K2537" s="555"/>
      <c r="L2537" s="555"/>
      <c r="M2537" s="551"/>
      <c r="N2537" s="551"/>
      <c r="O2537" s="551"/>
      <c r="P2537" s="546"/>
      <c r="Q2537" s="546"/>
      <c r="R2537" s="546"/>
    </row>
    <row r="2538" spans="1:18" ht="14.5">
      <c r="A2538" s="551">
        <v>5</v>
      </c>
      <c r="B2538" s="555" t="s">
        <v>1660</v>
      </c>
      <c r="C2538" s="555" t="s">
        <v>36</v>
      </c>
      <c r="D2538" s="555" t="s">
        <v>36</v>
      </c>
      <c r="E2538" s="555" t="s">
        <v>36</v>
      </c>
      <c r="F2538" s="551" t="s">
        <v>570</v>
      </c>
      <c r="G2538" s="555" t="s">
        <v>36</v>
      </c>
      <c r="H2538" s="551"/>
      <c r="I2538" s="551"/>
      <c r="J2538" s="552">
        <v>46683.8</v>
      </c>
      <c r="K2538" s="555"/>
      <c r="L2538" s="555"/>
      <c r="M2538" s="551"/>
      <c r="N2538" s="551"/>
      <c r="O2538" s="551"/>
    </row>
    <row r="2539" spans="1:18">
      <c r="B2539" s="556" t="s">
        <v>1660</v>
      </c>
      <c r="C2539" s="556" t="s">
        <v>2034</v>
      </c>
      <c r="D2539" s="556" t="s">
        <v>2230</v>
      </c>
      <c r="E2539" s="556" t="s">
        <v>5</v>
      </c>
      <c r="F2539" s="557" t="s">
        <v>1572</v>
      </c>
      <c r="G2539" s="556" t="s">
        <v>179</v>
      </c>
      <c r="H2539" s="553">
        <v>510</v>
      </c>
      <c r="I2539" s="553">
        <v>82.5</v>
      </c>
      <c r="J2539" s="554">
        <v>42075</v>
      </c>
      <c r="K2539" s="556" t="s">
        <v>787</v>
      </c>
      <c r="L2539" s="556" t="s">
        <v>3244</v>
      </c>
      <c r="M2539" s="557" t="s">
        <v>1572</v>
      </c>
      <c r="O2539" s="545" t="str">
        <f t="shared" ref="O2539:O2542" si="229">+_xlfn.CONCAT(B2539,"-",E2539)</f>
        <v>B2/23/10-A</v>
      </c>
    </row>
    <row r="2540" spans="1:18">
      <c r="B2540" s="556" t="s">
        <v>1660</v>
      </c>
      <c r="C2540" s="556" t="s">
        <v>2034</v>
      </c>
      <c r="D2540" s="556" t="s">
        <v>2230</v>
      </c>
      <c r="E2540" s="556" t="s">
        <v>6</v>
      </c>
      <c r="F2540" s="557" t="s">
        <v>1578</v>
      </c>
      <c r="G2540" s="556" t="s">
        <v>179</v>
      </c>
      <c r="H2540" s="553">
        <v>20</v>
      </c>
      <c r="I2540" s="553">
        <v>98</v>
      </c>
      <c r="J2540" s="554">
        <v>1960</v>
      </c>
      <c r="K2540" s="556" t="s">
        <v>787</v>
      </c>
      <c r="L2540" s="556" t="s">
        <v>3245</v>
      </c>
      <c r="M2540" s="557" t="s">
        <v>1578</v>
      </c>
      <c r="O2540" s="545" t="str">
        <f t="shared" si="229"/>
        <v>B2/23/10-B</v>
      </c>
    </row>
    <row r="2541" spans="1:18">
      <c r="B2541" s="556" t="s">
        <v>1660</v>
      </c>
      <c r="C2541" s="556" t="s">
        <v>2034</v>
      </c>
      <c r="D2541" s="556" t="s">
        <v>2230</v>
      </c>
      <c r="E2541" s="556" t="s">
        <v>7</v>
      </c>
      <c r="F2541" s="557" t="s">
        <v>1569</v>
      </c>
      <c r="G2541" s="556" t="s">
        <v>179</v>
      </c>
      <c r="H2541" s="553">
        <v>10</v>
      </c>
      <c r="I2541" s="553">
        <v>119.88</v>
      </c>
      <c r="J2541" s="554">
        <v>1198.8</v>
      </c>
      <c r="K2541" s="556" t="s">
        <v>787</v>
      </c>
      <c r="L2541" s="556" t="s">
        <v>3246</v>
      </c>
      <c r="M2541" s="557" t="s">
        <v>1569</v>
      </c>
      <c r="O2541" s="545" t="str">
        <f t="shared" si="229"/>
        <v>B2/23/10-C</v>
      </c>
    </row>
    <row r="2542" spans="1:18">
      <c r="B2542" s="556" t="s">
        <v>1660</v>
      </c>
      <c r="C2542" s="556" t="s">
        <v>2034</v>
      </c>
      <c r="D2542" s="556" t="s">
        <v>2230</v>
      </c>
      <c r="E2542" s="556" t="s">
        <v>8</v>
      </c>
      <c r="F2542" s="557" t="s">
        <v>1573</v>
      </c>
      <c r="G2542" s="556" t="s">
        <v>179</v>
      </c>
      <c r="H2542" s="553">
        <v>10</v>
      </c>
      <c r="I2542" s="553">
        <v>145</v>
      </c>
      <c r="J2542" s="554">
        <v>1450</v>
      </c>
      <c r="K2542" s="556" t="s">
        <v>787</v>
      </c>
      <c r="L2542" s="556" t="s">
        <v>3247</v>
      </c>
      <c r="M2542" s="557" t="s">
        <v>1573</v>
      </c>
      <c r="O2542" s="545" t="str">
        <f t="shared" si="229"/>
        <v>B2/23/10-D</v>
      </c>
    </row>
    <row r="2543" spans="1:18" ht="14.5">
      <c r="P2543" s="546"/>
      <c r="Q2543" s="546"/>
      <c r="R2543" s="546"/>
    </row>
    <row r="2544" spans="1:18" ht="14.5">
      <c r="A2544" s="551">
        <v>5</v>
      </c>
      <c r="B2544" s="555" t="s">
        <v>1660</v>
      </c>
      <c r="C2544" s="555" t="s">
        <v>36</v>
      </c>
      <c r="D2544" s="555" t="s">
        <v>36</v>
      </c>
      <c r="E2544" s="555" t="s">
        <v>36</v>
      </c>
      <c r="F2544" s="551" t="s">
        <v>573</v>
      </c>
      <c r="G2544" s="555" t="s">
        <v>36</v>
      </c>
      <c r="H2544" s="551"/>
      <c r="I2544" s="551"/>
      <c r="J2544" s="552">
        <v>127980</v>
      </c>
      <c r="K2544" s="555"/>
      <c r="L2544" s="555"/>
      <c r="M2544" s="551"/>
      <c r="N2544" s="551"/>
      <c r="O2544" s="551"/>
    </row>
    <row r="2545" spans="1:18">
      <c r="B2545" s="556" t="s">
        <v>1660</v>
      </c>
      <c r="C2545" s="556" t="s">
        <v>2034</v>
      </c>
      <c r="D2545" s="556" t="s">
        <v>2230</v>
      </c>
      <c r="E2545" s="556" t="s">
        <v>10</v>
      </c>
      <c r="F2545" s="557" t="s">
        <v>1572</v>
      </c>
      <c r="G2545" s="556" t="s">
        <v>179</v>
      </c>
      <c r="H2545" s="558">
        <v>1480</v>
      </c>
      <c r="I2545" s="553">
        <v>82.5</v>
      </c>
      <c r="J2545" s="554">
        <v>122100</v>
      </c>
      <c r="K2545" s="556" t="s">
        <v>787</v>
      </c>
      <c r="L2545" s="556" t="s">
        <v>3248</v>
      </c>
      <c r="M2545" s="557" t="s">
        <v>1572</v>
      </c>
      <c r="O2545" s="545" t="str">
        <f t="shared" ref="O2545:O2546" si="230">+_xlfn.CONCAT(B2545,"-",E2545)</f>
        <v>B2/23/10-E</v>
      </c>
    </row>
    <row r="2546" spans="1:18">
      <c r="B2546" s="556" t="s">
        <v>1660</v>
      </c>
      <c r="C2546" s="556" t="s">
        <v>2034</v>
      </c>
      <c r="D2546" s="556" t="s">
        <v>2230</v>
      </c>
      <c r="E2546" s="556" t="s">
        <v>11</v>
      </c>
      <c r="F2546" s="557" t="s">
        <v>1578</v>
      </c>
      <c r="G2546" s="556" t="s">
        <v>179</v>
      </c>
      <c r="H2546" s="553">
        <v>60</v>
      </c>
      <c r="I2546" s="553">
        <v>98</v>
      </c>
      <c r="J2546" s="554">
        <v>5880</v>
      </c>
      <c r="K2546" s="556" t="s">
        <v>787</v>
      </c>
      <c r="L2546" s="556" t="s">
        <v>3249</v>
      </c>
      <c r="M2546" s="557" t="s">
        <v>1578</v>
      </c>
      <c r="O2546" s="545" t="str">
        <f t="shared" si="230"/>
        <v>B2/23/10-F</v>
      </c>
    </row>
    <row r="2547" spans="1:18" ht="14.5">
      <c r="P2547" s="546"/>
      <c r="Q2547" s="546"/>
      <c r="R2547" s="546"/>
    </row>
    <row r="2548" spans="1:18" ht="14.5">
      <c r="A2548" s="551">
        <v>5</v>
      </c>
      <c r="B2548" s="555" t="s">
        <v>1660</v>
      </c>
      <c r="C2548" s="555" t="s">
        <v>36</v>
      </c>
      <c r="D2548" s="555" t="s">
        <v>36</v>
      </c>
      <c r="E2548" s="555" t="s">
        <v>36</v>
      </c>
      <c r="F2548" s="551" t="s">
        <v>574</v>
      </c>
      <c r="G2548" s="555" t="s">
        <v>36</v>
      </c>
      <c r="H2548" s="551"/>
      <c r="I2548" s="551"/>
      <c r="J2548" s="552">
        <v>127980</v>
      </c>
      <c r="K2548" s="555"/>
      <c r="L2548" s="555"/>
      <c r="M2548" s="551"/>
      <c r="N2548" s="551"/>
      <c r="O2548" s="551"/>
    </row>
    <row r="2549" spans="1:18">
      <c r="B2549" s="556" t="s">
        <v>1660</v>
      </c>
      <c r="C2549" s="556" t="s">
        <v>2034</v>
      </c>
      <c r="D2549" s="556" t="s">
        <v>2230</v>
      </c>
      <c r="E2549" s="556" t="s">
        <v>27</v>
      </c>
      <c r="F2549" s="557" t="s">
        <v>1572</v>
      </c>
      <c r="G2549" s="556" t="s">
        <v>179</v>
      </c>
      <c r="H2549" s="558">
        <v>1480</v>
      </c>
      <c r="I2549" s="553">
        <v>82.5</v>
      </c>
      <c r="J2549" s="554">
        <v>122100</v>
      </c>
      <c r="K2549" s="556" t="s">
        <v>787</v>
      </c>
      <c r="L2549" s="556" t="s">
        <v>3250</v>
      </c>
      <c r="M2549" s="557" t="s">
        <v>1572</v>
      </c>
      <c r="O2549" s="545" t="str">
        <f t="shared" ref="O2549:O2550" si="231">+_xlfn.CONCAT(B2549,"-",E2549)</f>
        <v>B2/23/10-G</v>
      </c>
    </row>
    <row r="2550" spans="1:18">
      <c r="B2550" s="556" t="s">
        <v>1660</v>
      </c>
      <c r="C2550" s="556" t="s">
        <v>2034</v>
      </c>
      <c r="D2550" s="556" t="s">
        <v>2230</v>
      </c>
      <c r="E2550" s="556" t="s">
        <v>28</v>
      </c>
      <c r="F2550" s="557" t="s">
        <v>1578</v>
      </c>
      <c r="G2550" s="556" t="s">
        <v>179</v>
      </c>
      <c r="H2550" s="553">
        <v>60</v>
      </c>
      <c r="I2550" s="553">
        <v>98</v>
      </c>
      <c r="J2550" s="554">
        <v>5880</v>
      </c>
      <c r="K2550" s="556" t="s">
        <v>787</v>
      </c>
      <c r="L2550" s="556" t="s">
        <v>3251</v>
      </c>
      <c r="M2550" s="557" t="s">
        <v>1578</v>
      </c>
      <c r="O2550" s="545" t="str">
        <f t="shared" si="231"/>
        <v>B2/23/10-H</v>
      </c>
    </row>
    <row r="2551" spans="1:18" ht="14.5">
      <c r="P2551" s="546"/>
      <c r="Q2551" s="546"/>
      <c r="R2551" s="546"/>
    </row>
    <row r="2552" spans="1:18" ht="14.5">
      <c r="A2552" s="551">
        <v>5</v>
      </c>
      <c r="B2552" s="555" t="s">
        <v>1660</v>
      </c>
      <c r="C2552" s="555" t="s">
        <v>36</v>
      </c>
      <c r="D2552" s="555" t="s">
        <v>36</v>
      </c>
      <c r="E2552" s="555" t="s">
        <v>36</v>
      </c>
      <c r="F2552" s="551" t="s">
        <v>575</v>
      </c>
      <c r="G2552" s="555" t="s">
        <v>36</v>
      </c>
      <c r="H2552" s="551"/>
      <c r="I2552" s="551"/>
      <c r="J2552" s="552">
        <v>155365.66</v>
      </c>
      <c r="K2552" s="555"/>
      <c r="L2552" s="555"/>
      <c r="M2552" s="551"/>
      <c r="N2552" s="551"/>
      <c r="O2552" s="551"/>
    </row>
    <row r="2553" spans="1:18">
      <c r="B2553" s="556" t="s">
        <v>1660</v>
      </c>
      <c r="C2553" s="556" t="s">
        <v>2034</v>
      </c>
      <c r="D2553" s="556" t="s">
        <v>2230</v>
      </c>
      <c r="E2553" s="556" t="s">
        <v>33</v>
      </c>
      <c r="F2553" s="557" t="s">
        <v>1572</v>
      </c>
      <c r="G2553" s="556" t="s">
        <v>179</v>
      </c>
      <c r="H2553" s="558">
        <v>1260</v>
      </c>
      <c r="I2553" s="553">
        <v>82.5</v>
      </c>
      <c r="J2553" s="554">
        <v>103950</v>
      </c>
      <c r="K2553" s="556" t="s">
        <v>787</v>
      </c>
      <c r="L2553" s="556" t="s">
        <v>3252</v>
      </c>
      <c r="M2553" s="557" t="s">
        <v>1572</v>
      </c>
      <c r="O2553" s="545" t="str">
        <f t="shared" ref="O2553:O2559" si="232">+_xlfn.CONCAT(B2553,"-",E2553)</f>
        <v>B2/23/10-J</v>
      </c>
    </row>
    <row r="2554" spans="1:18">
      <c r="B2554" s="556" t="s">
        <v>1660</v>
      </c>
      <c r="C2554" s="556" t="s">
        <v>2034</v>
      </c>
      <c r="D2554" s="556" t="s">
        <v>2230</v>
      </c>
      <c r="E2554" s="556" t="s">
        <v>34</v>
      </c>
      <c r="F2554" s="557" t="s">
        <v>1578</v>
      </c>
      <c r="G2554" s="556" t="s">
        <v>179</v>
      </c>
      <c r="H2554" s="553">
        <v>50</v>
      </c>
      <c r="I2554" s="553">
        <v>98</v>
      </c>
      <c r="J2554" s="554">
        <v>4900</v>
      </c>
      <c r="K2554" s="556" t="s">
        <v>787</v>
      </c>
      <c r="L2554" s="556" t="s">
        <v>3253</v>
      </c>
      <c r="M2554" s="557" t="s">
        <v>1578</v>
      </c>
      <c r="O2554" s="545" t="str">
        <f t="shared" si="232"/>
        <v>B2/23/10-K</v>
      </c>
    </row>
    <row r="2555" spans="1:18">
      <c r="B2555" s="556" t="s">
        <v>1660</v>
      </c>
      <c r="C2555" s="556" t="s">
        <v>2034</v>
      </c>
      <c r="D2555" s="556" t="s">
        <v>2230</v>
      </c>
      <c r="E2555" s="556" t="s">
        <v>39</v>
      </c>
      <c r="F2555" s="557" t="s">
        <v>610</v>
      </c>
      <c r="G2555" s="556" t="s">
        <v>0</v>
      </c>
      <c r="H2555" s="553">
        <v>1</v>
      </c>
      <c r="I2555" s="554">
        <v>5171.88</v>
      </c>
      <c r="J2555" s="554">
        <v>5171.88</v>
      </c>
      <c r="K2555" s="556" t="s">
        <v>787</v>
      </c>
      <c r="L2555" s="556" t="s">
        <v>3254</v>
      </c>
      <c r="M2555" s="557" t="s">
        <v>610</v>
      </c>
      <c r="O2555" s="545" t="str">
        <f t="shared" si="232"/>
        <v>B2/23/10-L</v>
      </c>
    </row>
    <row r="2556" spans="1:18">
      <c r="B2556" s="556" t="s">
        <v>1660</v>
      </c>
      <c r="C2556" s="556" t="s">
        <v>2034</v>
      </c>
      <c r="D2556" s="556" t="s">
        <v>2230</v>
      </c>
      <c r="E2556" s="556" t="s">
        <v>38</v>
      </c>
      <c r="F2556" s="557" t="s">
        <v>611</v>
      </c>
      <c r="G2556" s="556" t="s">
        <v>0</v>
      </c>
      <c r="H2556" s="553">
        <v>1</v>
      </c>
      <c r="I2556" s="554">
        <v>5171.88</v>
      </c>
      <c r="J2556" s="554">
        <v>5171.88</v>
      </c>
      <c r="K2556" s="556" t="s">
        <v>787</v>
      </c>
      <c r="L2556" s="556" t="s">
        <v>3255</v>
      </c>
      <c r="M2556" s="557" t="s">
        <v>611</v>
      </c>
      <c r="O2556" s="545" t="str">
        <f t="shared" si="232"/>
        <v>B2/23/10-M</v>
      </c>
    </row>
    <row r="2557" spans="1:18">
      <c r="B2557" s="556" t="s">
        <v>1660</v>
      </c>
      <c r="C2557" s="556" t="s">
        <v>2034</v>
      </c>
      <c r="D2557" s="556" t="s">
        <v>2230</v>
      </c>
      <c r="E2557" s="556" t="s">
        <v>204</v>
      </c>
      <c r="F2557" s="557" t="s">
        <v>612</v>
      </c>
      <c r="G2557" s="556" t="s">
        <v>0</v>
      </c>
      <c r="H2557" s="553">
        <v>1</v>
      </c>
      <c r="I2557" s="554">
        <v>5171.88</v>
      </c>
      <c r="J2557" s="554">
        <v>5171.88</v>
      </c>
      <c r="K2557" s="556" t="s">
        <v>787</v>
      </c>
      <c r="L2557" s="556" t="s">
        <v>3256</v>
      </c>
      <c r="M2557" s="557" t="s">
        <v>612</v>
      </c>
      <c r="O2557" s="545" t="str">
        <f t="shared" si="232"/>
        <v>B2/23/10-N</v>
      </c>
    </row>
    <row r="2558" spans="1:18">
      <c r="B2558" s="556" t="s">
        <v>1660</v>
      </c>
      <c r="C2558" s="556" t="s">
        <v>2034</v>
      </c>
      <c r="D2558" s="556" t="s">
        <v>2230</v>
      </c>
      <c r="E2558" s="556" t="s">
        <v>507</v>
      </c>
      <c r="F2558" s="557" t="s">
        <v>613</v>
      </c>
      <c r="G2558" s="556" t="s">
        <v>0</v>
      </c>
      <c r="H2558" s="553">
        <v>1</v>
      </c>
      <c r="I2558" s="554">
        <v>8921.8799999999992</v>
      </c>
      <c r="J2558" s="554">
        <v>8921.8799999999992</v>
      </c>
      <c r="K2558" s="556" t="s">
        <v>787</v>
      </c>
      <c r="L2558" s="556" t="s">
        <v>3257</v>
      </c>
      <c r="M2558" s="557" t="s">
        <v>613</v>
      </c>
      <c r="O2558" s="545" t="str">
        <f t="shared" si="232"/>
        <v>B2/23/10-P</v>
      </c>
    </row>
    <row r="2559" spans="1:18">
      <c r="B2559" s="556" t="s">
        <v>1660</v>
      </c>
      <c r="C2559" s="556" t="s">
        <v>2034</v>
      </c>
      <c r="D2559" s="556" t="s">
        <v>2230</v>
      </c>
      <c r="E2559" s="556" t="s">
        <v>508</v>
      </c>
      <c r="F2559" s="557" t="s">
        <v>614</v>
      </c>
      <c r="G2559" s="556" t="s">
        <v>0</v>
      </c>
      <c r="H2559" s="553">
        <v>1</v>
      </c>
      <c r="I2559" s="554">
        <v>11421.88</v>
      </c>
      <c r="J2559" s="554">
        <v>11421.88</v>
      </c>
      <c r="K2559" s="556" t="s">
        <v>787</v>
      </c>
      <c r="L2559" s="556" t="s">
        <v>3258</v>
      </c>
      <c r="M2559" s="557" t="s">
        <v>614</v>
      </c>
      <c r="O2559" s="545" t="str">
        <f t="shared" si="232"/>
        <v>B2/23/10-Q</v>
      </c>
    </row>
    <row r="2562" spans="1:18">
      <c r="B2562" s="556" t="s">
        <v>1661</v>
      </c>
      <c r="C2562" s="556" t="s">
        <v>2034</v>
      </c>
      <c r="D2562" s="556" t="s">
        <v>2230</v>
      </c>
      <c r="E2562" s="556" t="s">
        <v>5</v>
      </c>
      <c r="F2562" s="557" t="s">
        <v>615</v>
      </c>
      <c r="G2562" s="556" t="s">
        <v>0</v>
      </c>
      <c r="H2562" s="553">
        <v>1</v>
      </c>
      <c r="I2562" s="554">
        <v>5171.88</v>
      </c>
      <c r="J2562" s="554">
        <v>5171.88</v>
      </c>
      <c r="K2562" s="556" t="s">
        <v>787</v>
      </c>
      <c r="L2562" s="556" t="s">
        <v>3259</v>
      </c>
      <c r="M2562" s="557" t="s">
        <v>615</v>
      </c>
      <c r="O2562" s="545" t="str">
        <f t="shared" ref="O2562:O2563" si="233">+_xlfn.CONCAT(B2562,"-",E2562)</f>
        <v>B2/23/11-A</v>
      </c>
    </row>
    <row r="2563" spans="1:18">
      <c r="B2563" s="556" t="s">
        <v>1661</v>
      </c>
      <c r="C2563" s="556" t="s">
        <v>2034</v>
      </c>
      <c r="D2563" s="556" t="s">
        <v>2230</v>
      </c>
      <c r="E2563" s="556" t="s">
        <v>6</v>
      </c>
      <c r="F2563" s="557" t="s">
        <v>616</v>
      </c>
      <c r="G2563" s="556" t="s">
        <v>0</v>
      </c>
      <c r="H2563" s="553">
        <v>1</v>
      </c>
      <c r="I2563" s="554">
        <v>5484.38</v>
      </c>
      <c r="J2563" s="554">
        <v>5484.38</v>
      </c>
      <c r="K2563" s="556" t="s">
        <v>787</v>
      </c>
      <c r="L2563" s="556" t="s">
        <v>3260</v>
      </c>
      <c r="M2563" s="557" t="s">
        <v>616</v>
      </c>
      <c r="O2563" s="545" t="str">
        <f t="shared" si="233"/>
        <v>B2/23/11-B</v>
      </c>
    </row>
    <row r="2564" spans="1:18" ht="14.5">
      <c r="P2564" s="546"/>
      <c r="Q2564" s="546"/>
      <c r="R2564" s="546"/>
    </row>
    <row r="2565" spans="1:18" ht="14.5">
      <c r="A2565" s="551">
        <v>4</v>
      </c>
      <c r="B2565" s="555" t="s">
        <v>1661</v>
      </c>
      <c r="C2565" s="555" t="s">
        <v>36</v>
      </c>
      <c r="D2565" s="555" t="s">
        <v>36</v>
      </c>
      <c r="E2565" s="555" t="s">
        <v>36</v>
      </c>
      <c r="F2565" s="551" t="s">
        <v>617</v>
      </c>
      <c r="G2565" s="555" t="s">
        <v>36</v>
      </c>
      <c r="H2565" s="551"/>
      <c r="I2565" s="551"/>
      <c r="J2565" s="552">
        <v>11537.5</v>
      </c>
      <c r="K2565" s="555"/>
      <c r="L2565" s="555"/>
      <c r="M2565" s="551"/>
      <c r="N2565" s="551"/>
      <c r="O2565" s="551"/>
    </row>
    <row r="2566" spans="1:18">
      <c r="B2566" s="556" t="s">
        <v>1661</v>
      </c>
      <c r="C2566" s="556" t="s">
        <v>2034</v>
      </c>
      <c r="D2566" s="556" t="s">
        <v>2230</v>
      </c>
      <c r="E2566" s="556" t="s">
        <v>7</v>
      </c>
      <c r="F2566" s="557" t="s">
        <v>618</v>
      </c>
      <c r="G2566" s="556" t="s">
        <v>289</v>
      </c>
      <c r="H2566" s="553">
        <v>2</v>
      </c>
      <c r="I2566" s="554">
        <v>5768.75</v>
      </c>
      <c r="J2566" s="554">
        <v>11537.5</v>
      </c>
      <c r="K2566" s="556" t="s">
        <v>787</v>
      </c>
      <c r="L2566" s="556" t="s">
        <v>3261</v>
      </c>
      <c r="M2566" s="557" t="s">
        <v>618</v>
      </c>
      <c r="O2566" s="545" t="str">
        <f>+_xlfn.CONCAT(B2566,"-",E2566)</f>
        <v>B2/23/11-C</v>
      </c>
    </row>
    <row r="2567" spans="1:18" ht="14.5">
      <c r="P2567" s="546"/>
      <c r="Q2567" s="546"/>
      <c r="R2567" s="546"/>
    </row>
    <row r="2568" spans="1:18" ht="14.5">
      <c r="A2568" s="551">
        <v>4</v>
      </c>
      <c r="B2568" s="555" t="s">
        <v>1661</v>
      </c>
      <c r="C2568" s="555" t="s">
        <v>36</v>
      </c>
      <c r="D2568" s="555" t="s">
        <v>36</v>
      </c>
      <c r="E2568" s="555" t="s">
        <v>36</v>
      </c>
      <c r="F2568" s="551" t="s">
        <v>2251</v>
      </c>
      <c r="G2568" s="555" t="s">
        <v>36</v>
      </c>
      <c r="H2568" s="551"/>
      <c r="I2568" s="551"/>
      <c r="J2568" s="552">
        <v>18230.38</v>
      </c>
      <c r="K2568" s="555"/>
      <c r="L2568" s="555"/>
      <c r="M2568" s="551"/>
      <c r="N2568" s="551"/>
      <c r="O2568" s="551"/>
      <c r="P2568" s="546"/>
      <c r="Q2568" s="546"/>
      <c r="R2568" s="546"/>
    </row>
    <row r="2569" spans="1:18" ht="14.5">
      <c r="A2569" s="551">
        <v>5</v>
      </c>
      <c r="B2569" s="555" t="s">
        <v>1661</v>
      </c>
      <c r="C2569" s="555" t="s">
        <v>36</v>
      </c>
      <c r="D2569" s="555" t="s">
        <v>36</v>
      </c>
      <c r="E2569" s="555" t="s">
        <v>36</v>
      </c>
      <c r="F2569" s="551" t="s">
        <v>620</v>
      </c>
      <c r="G2569" s="555" t="s">
        <v>36</v>
      </c>
      <c r="H2569" s="551"/>
      <c r="I2569" s="551"/>
      <c r="J2569" s="552">
        <v>18230.38</v>
      </c>
      <c r="K2569" s="555"/>
      <c r="L2569" s="555"/>
      <c r="M2569" s="551"/>
      <c r="N2569" s="551"/>
      <c r="O2569" s="551"/>
    </row>
    <row r="2570" spans="1:18">
      <c r="B2570" s="556" t="s">
        <v>1661</v>
      </c>
      <c r="C2570" s="556" t="s">
        <v>2034</v>
      </c>
      <c r="D2570" s="556" t="s">
        <v>2230</v>
      </c>
      <c r="E2570" s="556" t="s">
        <v>8</v>
      </c>
      <c r="F2570" s="557" t="s">
        <v>621</v>
      </c>
      <c r="G2570" s="556" t="s">
        <v>289</v>
      </c>
      <c r="H2570" s="553">
        <v>1</v>
      </c>
      <c r="I2570" s="554">
        <v>18230.38</v>
      </c>
      <c r="J2570" s="554">
        <v>18230.38</v>
      </c>
      <c r="K2570" s="556" t="s">
        <v>787</v>
      </c>
      <c r="L2570" s="556" t="s">
        <v>3262</v>
      </c>
      <c r="M2570" s="557" t="s">
        <v>621</v>
      </c>
      <c r="O2570" s="545" t="str">
        <f>+_xlfn.CONCAT(B2570,"-",E2570)</f>
        <v>B2/23/11-D</v>
      </c>
    </row>
    <row r="2571" spans="1:18" ht="14.5">
      <c r="P2571" s="546"/>
      <c r="Q2571" s="546"/>
      <c r="R2571" s="546"/>
    </row>
    <row r="2572" spans="1:18" ht="14.5">
      <c r="A2572" s="551">
        <v>4</v>
      </c>
      <c r="B2572" s="555" t="s">
        <v>1661</v>
      </c>
      <c r="C2572" s="555" t="s">
        <v>36</v>
      </c>
      <c r="D2572" s="555" t="s">
        <v>36</v>
      </c>
      <c r="E2572" s="555" t="s">
        <v>36</v>
      </c>
      <c r="F2572" s="551" t="s">
        <v>570</v>
      </c>
      <c r="G2572" s="555" t="s">
        <v>36</v>
      </c>
      <c r="H2572" s="551"/>
      <c r="I2572" s="551"/>
      <c r="J2572" s="552">
        <v>2287.5</v>
      </c>
      <c r="K2572" s="555"/>
      <c r="L2572" s="555"/>
      <c r="M2572" s="551"/>
      <c r="N2572" s="551"/>
      <c r="O2572" s="551"/>
    </row>
    <row r="2573" spans="1:18">
      <c r="B2573" s="556" t="s">
        <v>1661</v>
      </c>
      <c r="C2573" s="556" t="s">
        <v>2034</v>
      </c>
      <c r="D2573" s="556" t="s">
        <v>2230</v>
      </c>
      <c r="E2573" s="556" t="s">
        <v>10</v>
      </c>
      <c r="F2573" s="557" t="s">
        <v>622</v>
      </c>
      <c r="G2573" s="556" t="s">
        <v>289</v>
      </c>
      <c r="H2573" s="553">
        <v>1</v>
      </c>
      <c r="I2573" s="554">
        <v>2287.5</v>
      </c>
      <c r="J2573" s="554">
        <v>2287.5</v>
      </c>
      <c r="K2573" s="556" t="s">
        <v>787</v>
      </c>
      <c r="L2573" s="556" t="s">
        <v>3263</v>
      </c>
      <c r="M2573" s="557" t="s">
        <v>622</v>
      </c>
      <c r="O2573" s="545" t="str">
        <f>+_xlfn.CONCAT(B2573,"-",E2573)</f>
        <v>B2/23/11-E</v>
      </c>
    </row>
    <row r="2574" spans="1:18" ht="14.5">
      <c r="P2574" s="546"/>
      <c r="Q2574" s="546"/>
      <c r="R2574" s="546"/>
    </row>
    <row r="2575" spans="1:18" ht="14.5">
      <c r="A2575" s="551">
        <v>3</v>
      </c>
      <c r="B2575" s="555" t="s">
        <v>1661</v>
      </c>
      <c r="C2575" s="555" t="s">
        <v>36</v>
      </c>
      <c r="D2575" s="555" t="s">
        <v>36</v>
      </c>
      <c r="E2575" s="555" t="s">
        <v>36</v>
      </c>
      <c r="F2575" s="551" t="s">
        <v>623</v>
      </c>
      <c r="G2575" s="555" t="s">
        <v>36</v>
      </c>
      <c r="H2575" s="551"/>
      <c r="I2575" s="551"/>
      <c r="J2575" s="552">
        <v>158112.5</v>
      </c>
      <c r="K2575" s="555"/>
      <c r="L2575" s="555"/>
      <c r="M2575" s="551"/>
      <c r="N2575" s="551"/>
      <c r="O2575" s="551"/>
      <c r="P2575" s="546"/>
      <c r="Q2575" s="546"/>
      <c r="R2575" s="546"/>
    </row>
    <row r="2576" spans="1:18" ht="72.5">
      <c r="A2576" s="551">
        <v>4</v>
      </c>
      <c r="B2576" s="555" t="s">
        <v>1661</v>
      </c>
      <c r="C2576" s="555" t="s">
        <v>36</v>
      </c>
      <c r="D2576" s="555" t="s">
        <v>36</v>
      </c>
      <c r="E2576" s="555" t="s">
        <v>36</v>
      </c>
      <c r="F2576" s="551" t="s">
        <v>624</v>
      </c>
      <c r="G2576" s="555" t="s">
        <v>36</v>
      </c>
      <c r="H2576" s="551"/>
      <c r="I2576" s="551"/>
      <c r="J2576" s="552">
        <v>158112.5</v>
      </c>
      <c r="K2576" s="555"/>
      <c r="L2576" s="555"/>
      <c r="M2576" s="551"/>
      <c r="N2576" s="551"/>
      <c r="O2576" s="551"/>
    </row>
    <row r="2577" spans="1:18">
      <c r="B2577" s="556" t="s">
        <v>1661</v>
      </c>
      <c r="C2577" s="556" t="s">
        <v>2034</v>
      </c>
      <c r="D2577" s="556" t="s">
        <v>2230</v>
      </c>
      <c r="E2577" s="556" t="s">
        <v>11</v>
      </c>
      <c r="F2577" s="557" t="s">
        <v>625</v>
      </c>
      <c r="G2577" s="556" t="s">
        <v>289</v>
      </c>
      <c r="H2577" s="553">
        <v>4</v>
      </c>
      <c r="I2577" s="554">
        <v>36287.5</v>
      </c>
      <c r="J2577" s="554">
        <v>145150</v>
      </c>
      <c r="K2577" s="556" t="s">
        <v>787</v>
      </c>
      <c r="L2577" s="556" t="s">
        <v>3264</v>
      </c>
      <c r="M2577" s="557" t="s">
        <v>625</v>
      </c>
      <c r="O2577" s="545" t="str">
        <f t="shared" ref="O2577:O2578" si="234">+_xlfn.CONCAT(B2577,"-",E2577)</f>
        <v>B2/23/11-F</v>
      </c>
    </row>
    <row r="2578" spans="1:18">
      <c r="B2578" s="556" t="s">
        <v>1661</v>
      </c>
      <c r="C2578" s="556" t="s">
        <v>2034</v>
      </c>
      <c r="D2578" s="556" t="s">
        <v>2230</v>
      </c>
      <c r="E2578" s="556" t="s">
        <v>27</v>
      </c>
      <c r="F2578" s="557" t="s">
        <v>626</v>
      </c>
      <c r="G2578" s="556" t="s">
        <v>627</v>
      </c>
      <c r="H2578" s="553">
        <v>1</v>
      </c>
      <c r="I2578" s="554">
        <v>12962.5</v>
      </c>
      <c r="J2578" s="554">
        <v>12962.5</v>
      </c>
      <c r="K2578" s="556" t="s">
        <v>787</v>
      </c>
      <c r="L2578" s="556" t="s">
        <v>3265</v>
      </c>
      <c r="M2578" s="557" t="s">
        <v>626</v>
      </c>
      <c r="O2578" s="545" t="str">
        <f t="shared" si="234"/>
        <v>B2/23/11-G</v>
      </c>
    </row>
    <row r="2579" spans="1:18" ht="14.5">
      <c r="P2579" s="546"/>
      <c r="Q2579" s="546"/>
      <c r="R2579" s="546"/>
    </row>
    <row r="2580" spans="1:18" ht="14.5">
      <c r="A2580" s="551">
        <v>3</v>
      </c>
      <c r="B2580" s="555" t="s">
        <v>1661</v>
      </c>
      <c r="C2580" s="555" t="s">
        <v>36</v>
      </c>
      <c r="D2580" s="555" t="s">
        <v>36</v>
      </c>
      <c r="E2580" s="555" t="s">
        <v>36</v>
      </c>
      <c r="F2580" s="551" t="s">
        <v>628</v>
      </c>
      <c r="G2580" s="555" t="s">
        <v>36</v>
      </c>
      <c r="H2580" s="551"/>
      <c r="I2580" s="551"/>
      <c r="J2580" s="552">
        <v>20025.13</v>
      </c>
      <c r="K2580" s="555"/>
      <c r="L2580" s="555"/>
      <c r="M2580" s="551"/>
      <c r="N2580" s="551"/>
      <c r="O2580" s="551"/>
      <c r="P2580" s="546"/>
      <c r="Q2580" s="546"/>
      <c r="R2580" s="546"/>
    </row>
    <row r="2581" spans="1:18" ht="14.5">
      <c r="A2581" s="551">
        <v>4</v>
      </c>
      <c r="B2581" s="555" t="s">
        <v>1661</v>
      </c>
      <c r="C2581" s="555" t="s">
        <v>36</v>
      </c>
      <c r="D2581" s="555" t="s">
        <v>36</v>
      </c>
      <c r="E2581" s="555" t="s">
        <v>36</v>
      </c>
      <c r="F2581" s="551" t="s">
        <v>629</v>
      </c>
      <c r="G2581" s="555" t="s">
        <v>36</v>
      </c>
      <c r="H2581" s="551"/>
      <c r="I2581" s="551"/>
      <c r="J2581" s="552">
        <v>20025.13</v>
      </c>
      <c r="K2581" s="555"/>
      <c r="L2581" s="555"/>
      <c r="M2581" s="551"/>
      <c r="N2581" s="551"/>
      <c r="O2581" s="551"/>
    </row>
    <row r="2582" spans="1:18">
      <c r="B2582" s="556" t="s">
        <v>1661</v>
      </c>
      <c r="C2582" s="556" t="s">
        <v>2034</v>
      </c>
      <c r="D2582" s="556" t="s">
        <v>2256</v>
      </c>
      <c r="E2582" s="556" t="s">
        <v>28</v>
      </c>
      <c r="F2582" s="557" t="s">
        <v>630</v>
      </c>
      <c r="G2582" s="556" t="s">
        <v>289</v>
      </c>
      <c r="H2582" s="553">
        <v>1</v>
      </c>
      <c r="I2582" s="554">
        <v>20025.13</v>
      </c>
      <c r="J2582" s="554">
        <v>20025.13</v>
      </c>
      <c r="K2582" s="556" t="s">
        <v>787</v>
      </c>
      <c r="L2582" s="556" t="s">
        <v>3266</v>
      </c>
      <c r="M2582" s="557" t="s">
        <v>630</v>
      </c>
      <c r="O2582" s="545" t="str">
        <f>+_xlfn.CONCAT(B2582,"-",E2582)</f>
        <v>B2/23/11-H</v>
      </c>
    </row>
    <row r="2584" spans="1:18" ht="14.5">
      <c r="P2584" s="546"/>
      <c r="Q2584" s="546"/>
      <c r="R2584" s="546"/>
    </row>
    <row r="2585" spans="1:18" ht="14.5">
      <c r="A2585" s="551">
        <v>3</v>
      </c>
      <c r="B2585" s="555" t="s">
        <v>1662</v>
      </c>
      <c r="C2585" s="555" t="s">
        <v>36</v>
      </c>
      <c r="D2585" s="555" t="s">
        <v>36</v>
      </c>
      <c r="E2585" s="555" t="s">
        <v>36</v>
      </c>
      <c r="F2585" s="551" t="s">
        <v>631</v>
      </c>
      <c r="G2585" s="555" t="s">
        <v>36</v>
      </c>
      <c r="H2585" s="551"/>
      <c r="I2585" s="551"/>
      <c r="J2585" s="552">
        <v>5589999.9299999997</v>
      </c>
      <c r="K2585" s="555"/>
      <c r="L2585" s="555"/>
      <c r="M2585" s="551"/>
      <c r="N2585" s="551"/>
      <c r="O2585" s="551"/>
      <c r="P2585" s="546"/>
      <c r="Q2585" s="546"/>
      <c r="R2585" s="546"/>
    </row>
    <row r="2586" spans="1:18" ht="43.5">
      <c r="A2586" s="551">
        <v>4</v>
      </c>
      <c r="B2586" s="555" t="s">
        <v>1662</v>
      </c>
      <c r="C2586" s="555" t="s">
        <v>36</v>
      </c>
      <c r="D2586" s="555" t="s">
        <v>36</v>
      </c>
      <c r="E2586" s="555" t="s">
        <v>36</v>
      </c>
      <c r="F2586" s="551" t="s">
        <v>632</v>
      </c>
      <c r="G2586" s="555" t="s">
        <v>36</v>
      </c>
      <c r="H2586" s="551"/>
      <c r="I2586" s="551"/>
      <c r="J2586" s="552">
        <v>5589999.9299999997</v>
      </c>
      <c r="K2586" s="555"/>
      <c r="L2586" s="555"/>
      <c r="M2586" s="551"/>
      <c r="N2586" s="551"/>
      <c r="O2586" s="551"/>
      <c r="P2586" s="546"/>
      <c r="Q2586" s="546"/>
      <c r="R2586" s="546"/>
    </row>
    <row r="2587" spans="1:18" ht="14.5">
      <c r="A2587" s="551">
        <v>5</v>
      </c>
      <c r="B2587" s="555" t="s">
        <v>1662</v>
      </c>
      <c r="C2587" s="555" t="s">
        <v>36</v>
      </c>
      <c r="D2587" s="555" t="s">
        <v>36</v>
      </c>
      <c r="E2587" s="555" t="s">
        <v>36</v>
      </c>
      <c r="F2587" s="551" t="s">
        <v>570</v>
      </c>
      <c r="G2587" s="555" t="s">
        <v>36</v>
      </c>
      <c r="H2587" s="551"/>
      <c r="I2587" s="551"/>
      <c r="J2587" s="552">
        <v>990211.04</v>
      </c>
      <c r="K2587" s="555"/>
      <c r="L2587" s="555"/>
      <c r="M2587" s="551"/>
      <c r="N2587" s="551"/>
      <c r="O2587" s="551"/>
    </row>
    <row r="2588" spans="1:18">
      <c r="B2588" s="556" t="s">
        <v>1662</v>
      </c>
      <c r="C2588" s="556" t="s">
        <v>2034</v>
      </c>
      <c r="D2588" s="556" t="s">
        <v>2258</v>
      </c>
      <c r="E2588" s="556" t="s">
        <v>5</v>
      </c>
      <c r="F2588" s="557" t="s">
        <v>633</v>
      </c>
      <c r="G2588" s="556" t="s">
        <v>634</v>
      </c>
      <c r="H2588" s="558">
        <v>20258</v>
      </c>
      <c r="I2588" s="553">
        <v>48.88</v>
      </c>
      <c r="J2588" s="554">
        <v>990211.04</v>
      </c>
      <c r="K2588" s="556" t="s">
        <v>787</v>
      </c>
      <c r="L2588" s="556" t="s">
        <v>3267</v>
      </c>
      <c r="M2588" s="557" t="s">
        <v>633</v>
      </c>
      <c r="O2588" s="545" t="str">
        <f>+_xlfn.CONCAT(B2588,"-",E2588)</f>
        <v>B2/23/12-A</v>
      </c>
    </row>
    <row r="2589" spans="1:18" ht="14.5">
      <c r="P2589" s="546"/>
      <c r="Q2589" s="546"/>
      <c r="R2589" s="546"/>
    </row>
    <row r="2590" spans="1:18" ht="14.5">
      <c r="A2590" s="551">
        <v>5</v>
      </c>
      <c r="B2590" s="555" t="s">
        <v>1662</v>
      </c>
      <c r="C2590" s="555" t="s">
        <v>36</v>
      </c>
      <c r="D2590" s="555" t="s">
        <v>36</v>
      </c>
      <c r="E2590" s="555" t="s">
        <v>36</v>
      </c>
      <c r="F2590" s="551" t="s">
        <v>573</v>
      </c>
      <c r="G2590" s="555" t="s">
        <v>36</v>
      </c>
      <c r="H2590" s="551"/>
      <c r="I2590" s="551"/>
      <c r="J2590" s="552">
        <v>992752.8</v>
      </c>
      <c r="K2590" s="555"/>
      <c r="L2590" s="555"/>
      <c r="M2590" s="551"/>
      <c r="N2590" s="551"/>
      <c r="O2590" s="551"/>
    </row>
    <row r="2591" spans="1:18">
      <c r="B2591" s="556" t="s">
        <v>1662</v>
      </c>
      <c r="C2591" s="556" t="s">
        <v>2034</v>
      </c>
      <c r="D2591" s="556" t="s">
        <v>2258</v>
      </c>
      <c r="E2591" s="556" t="s">
        <v>6</v>
      </c>
      <c r="F2591" s="557" t="s">
        <v>633</v>
      </c>
      <c r="G2591" s="556" t="s">
        <v>634</v>
      </c>
      <c r="H2591" s="558">
        <v>20310</v>
      </c>
      <c r="I2591" s="553">
        <v>48.88</v>
      </c>
      <c r="J2591" s="554">
        <v>992752.8</v>
      </c>
      <c r="K2591" s="556" t="s">
        <v>787</v>
      </c>
      <c r="L2591" s="556" t="s">
        <v>3268</v>
      </c>
      <c r="M2591" s="557" t="s">
        <v>633</v>
      </c>
      <c r="O2591" s="545" t="str">
        <f>+_xlfn.CONCAT(B2591,"-",E2591)</f>
        <v>B2/23/12-B</v>
      </c>
    </row>
    <row r="2592" spans="1:18" ht="14.5">
      <c r="P2592" s="546"/>
      <c r="Q2592" s="546"/>
      <c r="R2592" s="546"/>
    </row>
    <row r="2593" spans="1:18" ht="14.5">
      <c r="A2593" s="551">
        <v>5</v>
      </c>
      <c r="B2593" s="555" t="s">
        <v>1662</v>
      </c>
      <c r="C2593" s="555" t="s">
        <v>36</v>
      </c>
      <c r="D2593" s="555" t="s">
        <v>36</v>
      </c>
      <c r="E2593" s="555" t="s">
        <v>36</v>
      </c>
      <c r="F2593" s="551" t="s">
        <v>574</v>
      </c>
      <c r="G2593" s="555" t="s">
        <v>36</v>
      </c>
      <c r="H2593" s="551"/>
      <c r="I2593" s="551"/>
      <c r="J2593" s="552">
        <v>992752.8</v>
      </c>
      <c r="K2593" s="555"/>
      <c r="L2593" s="555"/>
      <c r="M2593" s="551"/>
      <c r="N2593" s="551"/>
      <c r="O2593" s="551"/>
    </row>
    <row r="2594" spans="1:18">
      <c r="B2594" s="556" t="s">
        <v>1662</v>
      </c>
      <c r="C2594" s="556" t="s">
        <v>2034</v>
      </c>
      <c r="D2594" s="556" t="s">
        <v>2258</v>
      </c>
      <c r="E2594" s="556" t="s">
        <v>7</v>
      </c>
      <c r="F2594" s="557" t="s">
        <v>633</v>
      </c>
      <c r="G2594" s="556" t="s">
        <v>634</v>
      </c>
      <c r="H2594" s="558">
        <v>20310</v>
      </c>
      <c r="I2594" s="553">
        <v>48.88</v>
      </c>
      <c r="J2594" s="554">
        <v>992752.8</v>
      </c>
      <c r="K2594" s="556" t="s">
        <v>787</v>
      </c>
      <c r="L2594" s="556" t="s">
        <v>3269</v>
      </c>
      <c r="M2594" s="557" t="s">
        <v>633</v>
      </c>
      <c r="O2594" s="545" t="str">
        <f>+_xlfn.CONCAT(B2594,"-",E2594)</f>
        <v>B2/23/12-C</v>
      </c>
    </row>
    <row r="2595" spans="1:18" ht="14.5">
      <c r="P2595" s="546"/>
      <c r="Q2595" s="546"/>
      <c r="R2595" s="546"/>
    </row>
    <row r="2596" spans="1:18" ht="14.5">
      <c r="A2596" s="551">
        <v>5</v>
      </c>
      <c r="B2596" s="555" t="s">
        <v>1662</v>
      </c>
      <c r="C2596" s="555" t="s">
        <v>36</v>
      </c>
      <c r="D2596" s="555" t="s">
        <v>36</v>
      </c>
      <c r="E2596" s="555" t="s">
        <v>36</v>
      </c>
      <c r="F2596" s="551" t="s">
        <v>575</v>
      </c>
      <c r="G2596" s="555" t="s">
        <v>36</v>
      </c>
      <c r="H2596" s="551"/>
      <c r="I2596" s="551"/>
      <c r="J2596" s="552">
        <v>827260.91</v>
      </c>
      <c r="K2596" s="555"/>
      <c r="L2596" s="555"/>
      <c r="M2596" s="551"/>
      <c r="N2596" s="551"/>
      <c r="O2596" s="551"/>
    </row>
    <row r="2597" spans="1:18">
      <c r="B2597" s="556" t="s">
        <v>1662</v>
      </c>
      <c r="C2597" s="556" t="s">
        <v>2034</v>
      </c>
      <c r="D2597" s="556" t="s">
        <v>2258</v>
      </c>
      <c r="E2597" s="556" t="s">
        <v>8</v>
      </c>
      <c r="F2597" s="557" t="s">
        <v>633</v>
      </c>
      <c r="G2597" s="556" t="s">
        <v>634</v>
      </c>
      <c r="H2597" s="554">
        <v>16924.323</v>
      </c>
      <c r="I2597" s="553">
        <v>48.88</v>
      </c>
      <c r="J2597" s="554">
        <v>827260.91</v>
      </c>
      <c r="K2597" s="556" t="s">
        <v>787</v>
      </c>
      <c r="L2597" s="556" t="s">
        <v>3270</v>
      </c>
      <c r="M2597" s="557" t="s">
        <v>633</v>
      </c>
      <c r="O2597" s="545" t="str">
        <f>+_xlfn.CONCAT(B2597,"-",E2597)</f>
        <v>B2/23/12-D</v>
      </c>
    </row>
    <row r="2598" spans="1:18" ht="14.5">
      <c r="P2598" s="546"/>
      <c r="Q2598" s="546"/>
      <c r="R2598" s="546"/>
    </row>
    <row r="2599" spans="1:18" ht="14.5">
      <c r="A2599" s="551">
        <v>5</v>
      </c>
      <c r="B2599" s="555" t="s">
        <v>1662</v>
      </c>
      <c r="C2599" s="555" t="s">
        <v>36</v>
      </c>
      <c r="D2599" s="555" t="s">
        <v>36</v>
      </c>
      <c r="E2599" s="555" t="s">
        <v>36</v>
      </c>
      <c r="F2599" s="551" t="s">
        <v>635</v>
      </c>
      <c r="G2599" s="555" t="s">
        <v>36</v>
      </c>
      <c r="H2599" s="551"/>
      <c r="I2599" s="551"/>
      <c r="J2599" s="552">
        <v>699005.38</v>
      </c>
      <c r="K2599" s="555"/>
      <c r="L2599" s="555"/>
      <c r="M2599" s="551"/>
      <c r="N2599" s="551"/>
      <c r="O2599" s="551"/>
    </row>
    <row r="2600" spans="1:18">
      <c r="B2600" s="556" t="s">
        <v>1662</v>
      </c>
      <c r="C2600" s="556" t="s">
        <v>2034</v>
      </c>
      <c r="D2600" s="556" t="s">
        <v>2258</v>
      </c>
      <c r="E2600" s="556" t="s">
        <v>10</v>
      </c>
      <c r="F2600" s="557" t="s">
        <v>635</v>
      </c>
      <c r="G2600" s="556" t="s">
        <v>0</v>
      </c>
      <c r="H2600" s="553">
        <v>1</v>
      </c>
      <c r="I2600" s="554">
        <v>699005.38</v>
      </c>
      <c r="J2600" s="554">
        <v>699005.38</v>
      </c>
      <c r="K2600" s="556" t="s">
        <v>787</v>
      </c>
      <c r="L2600" s="556" t="s">
        <v>3271</v>
      </c>
      <c r="M2600" s="557" t="s">
        <v>635</v>
      </c>
      <c r="O2600" s="545" t="str">
        <f>+_xlfn.CONCAT(B2600,"-",E2600)</f>
        <v>B2/23/12-E</v>
      </c>
    </row>
    <row r="2601" spans="1:18" ht="14.5">
      <c r="P2601" s="546"/>
      <c r="Q2601" s="546"/>
      <c r="R2601" s="546"/>
    </row>
    <row r="2602" spans="1:18" ht="14.5">
      <c r="A2602" s="551">
        <v>5</v>
      </c>
      <c r="B2602" s="555" t="s">
        <v>1662</v>
      </c>
      <c r="C2602" s="555" t="s">
        <v>36</v>
      </c>
      <c r="D2602" s="555" t="s">
        <v>36</v>
      </c>
      <c r="E2602" s="555" t="s">
        <v>36</v>
      </c>
      <c r="F2602" s="551" t="s">
        <v>636</v>
      </c>
      <c r="G2602" s="555" t="s">
        <v>36</v>
      </c>
      <c r="H2602" s="551"/>
      <c r="I2602" s="551"/>
      <c r="J2602" s="552">
        <v>1088017</v>
      </c>
      <c r="K2602" s="555"/>
      <c r="L2602" s="555"/>
      <c r="M2602" s="551"/>
      <c r="N2602" s="551"/>
      <c r="O2602" s="551"/>
    </row>
    <row r="2603" spans="1:18">
      <c r="B2603" s="556" t="s">
        <v>1662</v>
      </c>
      <c r="C2603" s="556" t="s">
        <v>2034</v>
      </c>
      <c r="D2603" s="556" t="s">
        <v>2258</v>
      </c>
      <c r="E2603" s="556" t="s">
        <v>11</v>
      </c>
      <c r="F2603" s="557" t="s">
        <v>637</v>
      </c>
      <c r="G2603" s="556" t="s">
        <v>0</v>
      </c>
      <c r="H2603" s="553">
        <v>1</v>
      </c>
      <c r="I2603" s="554">
        <v>1088017</v>
      </c>
      <c r="J2603" s="554">
        <v>1088017</v>
      </c>
      <c r="K2603" s="556" t="s">
        <v>787</v>
      </c>
      <c r="L2603" s="556" t="s">
        <v>3272</v>
      </c>
      <c r="M2603" s="557" t="s">
        <v>637</v>
      </c>
      <c r="O2603" s="545" t="str">
        <f>+_xlfn.CONCAT(B2603,"-",E2603)</f>
        <v>B2/23/12-F</v>
      </c>
    </row>
    <row r="2604" spans="1:18" ht="14.5">
      <c r="P2604" s="546"/>
      <c r="Q2604" s="546"/>
      <c r="R2604" s="546"/>
    </row>
    <row r="2605" spans="1:18" ht="14.5">
      <c r="A2605" s="551">
        <v>3</v>
      </c>
      <c r="B2605" s="555" t="s">
        <v>1662</v>
      </c>
      <c r="C2605" s="555" t="s">
        <v>36</v>
      </c>
      <c r="D2605" s="555" t="s">
        <v>36</v>
      </c>
      <c r="E2605" s="555" t="s">
        <v>36</v>
      </c>
      <c r="F2605" s="551" t="s">
        <v>638</v>
      </c>
      <c r="G2605" s="555" t="s">
        <v>36</v>
      </c>
      <c r="H2605" s="551"/>
      <c r="I2605" s="551"/>
      <c r="J2605" s="552">
        <v>1983249.88</v>
      </c>
      <c r="K2605" s="555"/>
      <c r="L2605" s="555"/>
      <c r="M2605" s="551"/>
      <c r="N2605" s="551"/>
      <c r="O2605" s="551"/>
      <c r="P2605" s="546"/>
      <c r="Q2605" s="546"/>
      <c r="R2605" s="546"/>
    </row>
    <row r="2606" spans="1:18" ht="14.5">
      <c r="A2606" s="551">
        <v>4</v>
      </c>
      <c r="B2606" s="555" t="s">
        <v>1662</v>
      </c>
      <c r="C2606" s="555" t="s">
        <v>36</v>
      </c>
      <c r="D2606" s="555" t="s">
        <v>36</v>
      </c>
      <c r="E2606" s="555" t="s">
        <v>36</v>
      </c>
      <c r="F2606" s="551" t="s">
        <v>639</v>
      </c>
      <c r="G2606" s="555" t="s">
        <v>36</v>
      </c>
      <c r="H2606" s="551"/>
      <c r="I2606" s="551"/>
      <c r="J2606" s="552">
        <v>610261.88</v>
      </c>
      <c r="K2606" s="555"/>
      <c r="L2606" s="555"/>
      <c r="M2606" s="551"/>
      <c r="N2606" s="551"/>
      <c r="O2606" s="551"/>
    </row>
    <row r="2607" spans="1:18">
      <c r="B2607" s="556" t="s">
        <v>1662</v>
      </c>
      <c r="C2607" s="556" t="s">
        <v>2034</v>
      </c>
      <c r="D2607" s="556" t="s">
        <v>2262</v>
      </c>
      <c r="E2607" s="556" t="s">
        <v>27</v>
      </c>
      <c r="F2607" s="557" t="s">
        <v>640</v>
      </c>
      <c r="G2607" s="556" t="s">
        <v>0</v>
      </c>
      <c r="H2607" s="553">
        <v>1</v>
      </c>
      <c r="I2607" s="554">
        <v>610261.88</v>
      </c>
      <c r="J2607" s="554">
        <v>610261.88</v>
      </c>
      <c r="K2607" s="556" t="s">
        <v>787</v>
      </c>
      <c r="L2607" s="556" t="s">
        <v>3273</v>
      </c>
      <c r="M2607" s="557" t="s">
        <v>640</v>
      </c>
      <c r="O2607" s="545" t="str">
        <f>+_xlfn.CONCAT(B2607,"-",E2607)</f>
        <v>B2/23/12-G</v>
      </c>
    </row>
    <row r="2608" spans="1:18" ht="14.5">
      <c r="P2608" s="546"/>
      <c r="Q2608" s="546"/>
      <c r="R2608" s="546"/>
    </row>
    <row r="2609" spans="1:18" ht="14.5">
      <c r="A2609" s="551">
        <v>4</v>
      </c>
      <c r="B2609" s="555" t="s">
        <v>1662</v>
      </c>
      <c r="C2609" s="555" t="s">
        <v>36</v>
      </c>
      <c r="D2609" s="555" t="s">
        <v>36</v>
      </c>
      <c r="E2609" s="555" t="s">
        <v>36</v>
      </c>
      <c r="F2609" s="551" t="s">
        <v>641</v>
      </c>
      <c r="G2609" s="555" t="s">
        <v>36</v>
      </c>
      <c r="H2609" s="551"/>
      <c r="I2609" s="551"/>
      <c r="J2609" s="552">
        <v>1372988</v>
      </c>
      <c r="K2609" s="555"/>
      <c r="L2609" s="555"/>
      <c r="M2609" s="551"/>
      <c r="N2609" s="551"/>
      <c r="O2609" s="551"/>
    </row>
    <row r="2610" spans="1:18">
      <c r="B2610" s="556" t="s">
        <v>1662</v>
      </c>
      <c r="C2610" s="556" t="s">
        <v>2034</v>
      </c>
      <c r="D2610" s="556" t="s">
        <v>2262</v>
      </c>
      <c r="E2610" s="556" t="s">
        <v>28</v>
      </c>
      <c r="F2610" s="557" t="s">
        <v>642</v>
      </c>
      <c r="G2610" s="556" t="s">
        <v>0</v>
      </c>
      <c r="H2610" s="553">
        <v>1</v>
      </c>
      <c r="I2610" s="554">
        <v>406841.25</v>
      </c>
      <c r="J2610" s="554">
        <v>406841.25</v>
      </c>
      <c r="K2610" s="556" t="s">
        <v>787</v>
      </c>
      <c r="L2610" s="556" t="s">
        <v>3274</v>
      </c>
      <c r="M2610" s="557" t="s">
        <v>642</v>
      </c>
      <c r="O2610" s="545" t="str">
        <f>+_xlfn.CONCAT(B2610,"-",E2610)</f>
        <v>B2/23/12-H</v>
      </c>
    </row>
    <row r="2613" spans="1:18">
      <c r="B2613" s="556" t="s">
        <v>1663</v>
      </c>
      <c r="C2613" s="556" t="s">
        <v>2034</v>
      </c>
      <c r="D2613" s="556" t="s">
        <v>2262</v>
      </c>
      <c r="E2613" s="556" t="s">
        <v>5</v>
      </c>
      <c r="F2613" s="557" t="s">
        <v>643</v>
      </c>
      <c r="G2613" s="556" t="s">
        <v>0</v>
      </c>
      <c r="H2613" s="553">
        <v>1</v>
      </c>
      <c r="I2613" s="554">
        <v>804767.75</v>
      </c>
      <c r="J2613" s="554">
        <v>804767.75</v>
      </c>
      <c r="K2613" s="556" t="s">
        <v>787</v>
      </c>
      <c r="L2613" s="556" t="s">
        <v>3275</v>
      </c>
      <c r="M2613" s="557" t="s">
        <v>643</v>
      </c>
      <c r="O2613" s="545" t="str">
        <f t="shared" ref="O2613:O2614" si="235">+_xlfn.CONCAT(B2613,"-",E2613)</f>
        <v>B2/23/13-A</v>
      </c>
    </row>
    <row r="2614" spans="1:18">
      <c r="B2614" s="556" t="s">
        <v>1663</v>
      </c>
      <c r="C2614" s="556" t="s">
        <v>2034</v>
      </c>
      <c r="D2614" s="556" t="s">
        <v>2262</v>
      </c>
      <c r="E2614" s="556" t="s">
        <v>6</v>
      </c>
      <c r="F2614" s="557" t="s">
        <v>644</v>
      </c>
      <c r="G2614" s="556" t="s">
        <v>0</v>
      </c>
      <c r="H2614" s="553">
        <v>1</v>
      </c>
      <c r="I2614" s="554">
        <v>161379</v>
      </c>
      <c r="J2614" s="554">
        <v>161379</v>
      </c>
      <c r="K2614" s="556" t="s">
        <v>787</v>
      </c>
      <c r="L2614" s="556" t="s">
        <v>3276</v>
      </c>
      <c r="M2614" s="557" t="s">
        <v>644</v>
      </c>
      <c r="O2614" s="545" t="str">
        <f t="shared" si="235"/>
        <v>B2/23/13-B</v>
      </c>
    </row>
    <row r="2615" spans="1:18" ht="14.5">
      <c r="P2615" s="546"/>
      <c r="Q2615" s="546"/>
      <c r="R2615" s="546"/>
    </row>
    <row r="2616" spans="1:18" ht="14.5">
      <c r="A2616" s="551">
        <v>3</v>
      </c>
      <c r="B2616" s="555" t="s">
        <v>1663</v>
      </c>
      <c r="C2616" s="555" t="s">
        <v>36</v>
      </c>
      <c r="D2616" s="555" t="s">
        <v>36</v>
      </c>
      <c r="E2616" s="555" t="s">
        <v>36</v>
      </c>
      <c r="F2616" s="551" t="s">
        <v>645</v>
      </c>
      <c r="G2616" s="555" t="s">
        <v>36</v>
      </c>
      <c r="H2616" s="551"/>
      <c r="I2616" s="551"/>
      <c r="J2616" s="552">
        <v>322537.5</v>
      </c>
      <c r="K2616" s="555"/>
      <c r="L2616" s="555"/>
      <c r="M2616" s="551"/>
      <c r="N2616" s="551"/>
      <c r="O2616" s="551"/>
      <c r="P2616" s="546"/>
      <c r="Q2616" s="546"/>
      <c r="R2616" s="546"/>
    </row>
    <row r="2617" spans="1:18" ht="14.5">
      <c r="A2617" s="551">
        <v>4</v>
      </c>
      <c r="B2617" s="555" t="s">
        <v>1663</v>
      </c>
      <c r="C2617" s="555" t="s">
        <v>36</v>
      </c>
      <c r="D2617" s="555" t="s">
        <v>36</v>
      </c>
      <c r="E2617" s="555" t="s">
        <v>36</v>
      </c>
      <c r="F2617" s="551" t="s">
        <v>646</v>
      </c>
      <c r="G2617" s="555" t="s">
        <v>36</v>
      </c>
      <c r="H2617" s="551"/>
      <c r="I2617" s="551"/>
      <c r="J2617" s="552">
        <v>322537.5</v>
      </c>
      <c r="K2617" s="555"/>
      <c r="L2617" s="555"/>
      <c r="M2617" s="551"/>
      <c r="N2617" s="551"/>
      <c r="O2617" s="551"/>
      <c r="P2617" s="546"/>
      <c r="Q2617" s="546"/>
      <c r="R2617" s="546"/>
    </row>
    <row r="2618" spans="1:18" ht="72.5">
      <c r="A2618" s="551">
        <v>5</v>
      </c>
      <c r="B2618" s="555" t="s">
        <v>1663</v>
      </c>
      <c r="C2618" s="555" t="s">
        <v>36</v>
      </c>
      <c r="D2618" s="555" t="s">
        <v>36</v>
      </c>
      <c r="E2618" s="555" t="s">
        <v>36</v>
      </c>
      <c r="F2618" s="551" t="s">
        <v>647</v>
      </c>
      <c r="G2618" s="555" t="s">
        <v>36</v>
      </c>
      <c r="H2618" s="551"/>
      <c r="I2618" s="551"/>
      <c r="J2618" s="552">
        <v>322537.5</v>
      </c>
      <c r="K2618" s="555"/>
      <c r="L2618" s="555"/>
      <c r="M2618" s="551"/>
      <c r="N2618" s="551"/>
      <c r="O2618" s="551"/>
      <c r="P2618" s="546"/>
      <c r="Q2618" s="546"/>
      <c r="R2618" s="546"/>
    </row>
    <row r="2619" spans="1:18" ht="14.5">
      <c r="A2619" s="551">
        <v>6</v>
      </c>
      <c r="B2619" s="555" t="s">
        <v>1663</v>
      </c>
      <c r="C2619" s="555" t="s">
        <v>36</v>
      </c>
      <c r="D2619" s="555" t="s">
        <v>36</v>
      </c>
      <c r="E2619" s="555" t="s">
        <v>36</v>
      </c>
      <c r="F2619" s="551" t="s">
        <v>570</v>
      </c>
      <c r="G2619" s="555" t="s">
        <v>36</v>
      </c>
      <c r="H2619" s="551"/>
      <c r="I2619" s="551"/>
      <c r="J2619" s="552">
        <v>11437.5</v>
      </c>
      <c r="K2619" s="555"/>
      <c r="L2619" s="555"/>
      <c r="M2619" s="551"/>
      <c r="N2619" s="551"/>
      <c r="O2619" s="551"/>
    </row>
    <row r="2620" spans="1:18">
      <c r="B2620" s="556" t="s">
        <v>1663</v>
      </c>
      <c r="C2620" s="556" t="s">
        <v>2034</v>
      </c>
      <c r="D2620" s="556" t="s">
        <v>2268</v>
      </c>
      <c r="E2620" s="556" t="s">
        <v>7</v>
      </c>
      <c r="F2620" s="557" t="s">
        <v>648</v>
      </c>
      <c r="G2620" s="556" t="s">
        <v>289</v>
      </c>
      <c r="H2620" s="553">
        <v>1</v>
      </c>
      <c r="I2620" s="554">
        <v>2287.5</v>
      </c>
      <c r="J2620" s="554">
        <v>2287.5</v>
      </c>
      <c r="K2620" s="556" t="s">
        <v>787</v>
      </c>
      <c r="L2620" s="556" t="s">
        <v>3277</v>
      </c>
      <c r="M2620" s="557" t="s">
        <v>648</v>
      </c>
      <c r="O2620" s="545" t="str">
        <f t="shared" ref="O2620:O2624" si="236">+_xlfn.CONCAT(B2620,"-",E2620)</f>
        <v>B2/23/13-C</v>
      </c>
    </row>
    <row r="2621" spans="1:18">
      <c r="B2621" s="556" t="s">
        <v>1663</v>
      </c>
      <c r="C2621" s="556" t="s">
        <v>2034</v>
      </c>
      <c r="D2621" s="556" t="s">
        <v>2268</v>
      </c>
      <c r="E2621" s="556" t="s">
        <v>8</v>
      </c>
      <c r="F2621" s="557" t="s">
        <v>649</v>
      </c>
      <c r="G2621" s="556" t="s">
        <v>289</v>
      </c>
      <c r="H2621" s="553">
        <v>1</v>
      </c>
      <c r="I2621" s="554">
        <v>2287.5</v>
      </c>
      <c r="J2621" s="554">
        <v>2287.5</v>
      </c>
      <c r="K2621" s="556" t="s">
        <v>787</v>
      </c>
      <c r="L2621" s="556" t="s">
        <v>3278</v>
      </c>
      <c r="M2621" s="557" t="s">
        <v>649</v>
      </c>
      <c r="O2621" s="545" t="str">
        <f t="shared" si="236"/>
        <v>B2/23/13-D</v>
      </c>
    </row>
    <row r="2622" spans="1:18">
      <c r="B2622" s="556" t="s">
        <v>1663</v>
      </c>
      <c r="C2622" s="556" t="s">
        <v>2034</v>
      </c>
      <c r="D2622" s="556" t="s">
        <v>2268</v>
      </c>
      <c r="E2622" s="556" t="s">
        <v>10</v>
      </c>
      <c r="F2622" s="557" t="s">
        <v>650</v>
      </c>
      <c r="G2622" s="556" t="s">
        <v>289</v>
      </c>
      <c r="H2622" s="553">
        <v>1</v>
      </c>
      <c r="I2622" s="554">
        <v>2287.5</v>
      </c>
      <c r="J2622" s="554">
        <v>2287.5</v>
      </c>
      <c r="K2622" s="556" t="s">
        <v>787</v>
      </c>
      <c r="L2622" s="556" t="s">
        <v>3279</v>
      </c>
      <c r="M2622" s="557" t="s">
        <v>650</v>
      </c>
      <c r="O2622" s="545" t="str">
        <f t="shared" si="236"/>
        <v>B2/23/13-E</v>
      </c>
    </row>
    <row r="2623" spans="1:18">
      <c r="B2623" s="556" t="s">
        <v>1663</v>
      </c>
      <c r="C2623" s="556" t="s">
        <v>2034</v>
      </c>
      <c r="D2623" s="556" t="s">
        <v>2268</v>
      </c>
      <c r="E2623" s="556" t="s">
        <v>11</v>
      </c>
      <c r="F2623" s="557" t="s">
        <v>651</v>
      </c>
      <c r="G2623" s="556" t="s">
        <v>289</v>
      </c>
      <c r="H2623" s="553">
        <v>1</v>
      </c>
      <c r="I2623" s="554">
        <v>2287.5</v>
      </c>
      <c r="J2623" s="554">
        <v>2287.5</v>
      </c>
      <c r="K2623" s="556" t="s">
        <v>787</v>
      </c>
      <c r="L2623" s="556" t="s">
        <v>3280</v>
      </c>
      <c r="M2623" s="557" t="s">
        <v>651</v>
      </c>
      <c r="O2623" s="545" t="str">
        <f t="shared" si="236"/>
        <v>B2/23/13-F</v>
      </c>
    </row>
    <row r="2624" spans="1:18">
      <c r="B2624" s="556" t="s">
        <v>1663</v>
      </c>
      <c r="C2624" s="556" t="s">
        <v>2034</v>
      </c>
      <c r="D2624" s="556" t="s">
        <v>2268</v>
      </c>
      <c r="E2624" s="556" t="s">
        <v>27</v>
      </c>
      <c r="F2624" s="557" t="s">
        <v>652</v>
      </c>
      <c r="G2624" s="556" t="s">
        <v>289</v>
      </c>
      <c r="H2624" s="553">
        <v>1</v>
      </c>
      <c r="I2624" s="554">
        <v>2287.5</v>
      </c>
      <c r="J2624" s="554">
        <v>2287.5</v>
      </c>
      <c r="K2624" s="556" t="s">
        <v>787</v>
      </c>
      <c r="L2624" s="556" t="s">
        <v>3281</v>
      </c>
      <c r="M2624" s="557" t="s">
        <v>652</v>
      </c>
      <c r="O2624" s="545" t="str">
        <f t="shared" si="236"/>
        <v>B2/23/13-G</v>
      </c>
    </row>
    <row r="2625" spans="1:18" ht="14.5">
      <c r="P2625" s="546"/>
      <c r="Q2625" s="546"/>
      <c r="R2625" s="546"/>
    </row>
    <row r="2626" spans="1:18" ht="14.5">
      <c r="A2626" s="551">
        <v>6</v>
      </c>
      <c r="B2626" s="555" t="s">
        <v>1663</v>
      </c>
      <c r="C2626" s="555" t="s">
        <v>36</v>
      </c>
      <c r="D2626" s="555" t="s">
        <v>36</v>
      </c>
      <c r="E2626" s="555" t="s">
        <v>36</v>
      </c>
      <c r="F2626" s="551" t="s">
        <v>573</v>
      </c>
      <c r="G2626" s="555" t="s">
        <v>36</v>
      </c>
      <c r="H2626" s="551"/>
      <c r="I2626" s="551"/>
      <c r="J2626" s="552">
        <v>109800</v>
      </c>
      <c r="K2626" s="555"/>
      <c r="L2626" s="555"/>
      <c r="M2626" s="551"/>
      <c r="N2626" s="551"/>
      <c r="O2626" s="551"/>
    </row>
    <row r="2627" spans="1:18">
      <c r="B2627" s="556" t="s">
        <v>1663</v>
      </c>
      <c r="C2627" s="556" t="s">
        <v>2034</v>
      </c>
      <c r="D2627" s="556" t="s">
        <v>2268</v>
      </c>
      <c r="E2627" s="556" t="s">
        <v>28</v>
      </c>
      <c r="F2627" s="557" t="s">
        <v>653</v>
      </c>
      <c r="G2627" s="556" t="s">
        <v>289</v>
      </c>
      <c r="H2627" s="553">
        <v>6</v>
      </c>
      <c r="I2627" s="554">
        <v>2287.5</v>
      </c>
      <c r="J2627" s="554">
        <v>13725</v>
      </c>
      <c r="K2627" s="556" t="s">
        <v>787</v>
      </c>
      <c r="L2627" s="556" t="s">
        <v>3282</v>
      </c>
      <c r="M2627" s="557" t="s">
        <v>653</v>
      </c>
      <c r="O2627" s="545" t="str">
        <f t="shared" ref="O2627:O2633" si="237">+_xlfn.CONCAT(B2627,"-",E2627)</f>
        <v>B2/23/13-H</v>
      </c>
    </row>
    <row r="2628" spans="1:18">
      <c r="B2628" s="556" t="s">
        <v>1663</v>
      </c>
      <c r="C2628" s="556" t="s">
        <v>2034</v>
      </c>
      <c r="D2628" s="556" t="s">
        <v>2268</v>
      </c>
      <c r="E2628" s="556" t="s">
        <v>33</v>
      </c>
      <c r="F2628" s="557" t="s">
        <v>654</v>
      </c>
      <c r="G2628" s="556" t="s">
        <v>289</v>
      </c>
      <c r="H2628" s="553">
        <v>6</v>
      </c>
      <c r="I2628" s="554">
        <v>2287.5</v>
      </c>
      <c r="J2628" s="554">
        <v>13725</v>
      </c>
      <c r="K2628" s="556" t="s">
        <v>787</v>
      </c>
      <c r="L2628" s="556" t="s">
        <v>3283</v>
      </c>
      <c r="M2628" s="557" t="s">
        <v>654</v>
      </c>
      <c r="O2628" s="545" t="str">
        <f t="shared" si="237"/>
        <v>B2/23/13-J</v>
      </c>
    </row>
    <row r="2629" spans="1:18">
      <c r="B2629" s="556" t="s">
        <v>1663</v>
      </c>
      <c r="C2629" s="556" t="s">
        <v>2034</v>
      </c>
      <c r="D2629" s="556" t="s">
        <v>2268</v>
      </c>
      <c r="E2629" s="556" t="s">
        <v>34</v>
      </c>
      <c r="F2629" s="557" t="s">
        <v>655</v>
      </c>
      <c r="G2629" s="556" t="s">
        <v>289</v>
      </c>
      <c r="H2629" s="553">
        <v>6</v>
      </c>
      <c r="I2629" s="554">
        <v>2287.5</v>
      </c>
      <c r="J2629" s="554">
        <v>13725</v>
      </c>
      <c r="K2629" s="556" t="s">
        <v>787</v>
      </c>
      <c r="L2629" s="556" t="s">
        <v>3284</v>
      </c>
      <c r="M2629" s="557" t="s">
        <v>655</v>
      </c>
      <c r="O2629" s="545" t="str">
        <f t="shared" si="237"/>
        <v>B2/23/13-K</v>
      </c>
    </row>
    <row r="2630" spans="1:18">
      <c r="B2630" s="556" t="s">
        <v>1663</v>
      </c>
      <c r="C2630" s="556" t="s">
        <v>2034</v>
      </c>
      <c r="D2630" s="556" t="s">
        <v>2268</v>
      </c>
      <c r="E2630" s="556" t="s">
        <v>39</v>
      </c>
      <c r="F2630" s="557" t="s">
        <v>656</v>
      </c>
      <c r="G2630" s="556" t="s">
        <v>289</v>
      </c>
      <c r="H2630" s="553">
        <v>6</v>
      </c>
      <c r="I2630" s="554">
        <v>2287.5</v>
      </c>
      <c r="J2630" s="554">
        <v>13725</v>
      </c>
      <c r="K2630" s="556" t="s">
        <v>787</v>
      </c>
      <c r="L2630" s="556" t="s">
        <v>3285</v>
      </c>
      <c r="M2630" s="557" t="s">
        <v>656</v>
      </c>
      <c r="O2630" s="545" t="str">
        <f t="shared" si="237"/>
        <v>B2/23/13-L</v>
      </c>
    </row>
    <row r="2631" spans="1:18">
      <c r="B2631" s="556" t="s">
        <v>1663</v>
      </c>
      <c r="C2631" s="556" t="s">
        <v>2034</v>
      </c>
      <c r="D2631" s="556" t="s">
        <v>2268</v>
      </c>
      <c r="E2631" s="556" t="s">
        <v>38</v>
      </c>
      <c r="F2631" s="557" t="s">
        <v>657</v>
      </c>
      <c r="G2631" s="556" t="s">
        <v>289</v>
      </c>
      <c r="H2631" s="553">
        <v>6</v>
      </c>
      <c r="I2631" s="554">
        <v>2287.5</v>
      </c>
      <c r="J2631" s="554">
        <v>13725</v>
      </c>
      <c r="K2631" s="556" t="s">
        <v>787</v>
      </c>
      <c r="L2631" s="556" t="s">
        <v>3286</v>
      </c>
      <c r="M2631" s="557" t="s">
        <v>657</v>
      </c>
      <c r="O2631" s="545" t="str">
        <f t="shared" si="237"/>
        <v>B2/23/13-M</v>
      </c>
    </row>
    <row r="2632" spans="1:18">
      <c r="B2632" s="556" t="s">
        <v>1663</v>
      </c>
      <c r="C2632" s="556" t="s">
        <v>2034</v>
      </c>
      <c r="D2632" s="556" t="s">
        <v>2268</v>
      </c>
      <c r="E2632" s="556" t="s">
        <v>204</v>
      </c>
      <c r="F2632" s="557" t="s">
        <v>658</v>
      </c>
      <c r="G2632" s="556" t="s">
        <v>289</v>
      </c>
      <c r="H2632" s="553">
        <v>6</v>
      </c>
      <c r="I2632" s="554">
        <v>2287.5</v>
      </c>
      <c r="J2632" s="554">
        <v>13725</v>
      </c>
      <c r="K2632" s="556" t="s">
        <v>787</v>
      </c>
      <c r="L2632" s="556" t="s">
        <v>3287</v>
      </c>
      <c r="M2632" s="557" t="s">
        <v>658</v>
      </c>
      <c r="O2632" s="545" t="str">
        <f t="shared" si="237"/>
        <v>B2/23/13-N</v>
      </c>
    </row>
    <row r="2633" spans="1:18">
      <c r="B2633" s="556" t="s">
        <v>1663</v>
      </c>
      <c r="C2633" s="556" t="s">
        <v>2034</v>
      </c>
      <c r="D2633" s="556" t="s">
        <v>2268</v>
      </c>
      <c r="E2633" s="556" t="s">
        <v>507</v>
      </c>
      <c r="F2633" s="557" t="s">
        <v>659</v>
      </c>
      <c r="G2633" s="556" t="s">
        <v>289</v>
      </c>
      <c r="H2633" s="553">
        <v>6</v>
      </c>
      <c r="I2633" s="554">
        <v>2287.5</v>
      </c>
      <c r="J2633" s="554">
        <v>13725</v>
      </c>
      <c r="K2633" s="556" t="s">
        <v>787</v>
      </c>
      <c r="L2633" s="556" t="s">
        <v>3288</v>
      </c>
      <c r="M2633" s="557" t="s">
        <v>659</v>
      </c>
      <c r="O2633" s="545" t="str">
        <f t="shared" si="237"/>
        <v>B2/23/13-P</v>
      </c>
    </row>
    <row r="2636" spans="1:18">
      <c r="B2636" s="556" t="s">
        <v>1664</v>
      </c>
      <c r="C2636" s="556" t="s">
        <v>2034</v>
      </c>
      <c r="D2636" s="556" t="s">
        <v>2268</v>
      </c>
      <c r="E2636" s="556" t="s">
        <v>5</v>
      </c>
      <c r="F2636" s="557" t="s">
        <v>660</v>
      </c>
      <c r="G2636" s="556" t="s">
        <v>289</v>
      </c>
      <c r="H2636" s="553">
        <v>6</v>
      </c>
      <c r="I2636" s="554">
        <v>2287.5</v>
      </c>
      <c r="J2636" s="554">
        <v>13725</v>
      </c>
      <c r="K2636" s="556" t="s">
        <v>787</v>
      </c>
      <c r="L2636" s="556" t="s">
        <v>3289</v>
      </c>
      <c r="M2636" s="557" t="s">
        <v>660</v>
      </c>
      <c r="O2636" s="545" t="str">
        <f>+_xlfn.CONCAT(B2636,"-",E2636)</f>
        <v>B2/23/14-A</v>
      </c>
    </row>
    <row r="2637" spans="1:18" ht="14.5">
      <c r="P2637" s="546"/>
      <c r="Q2637" s="546"/>
      <c r="R2637" s="546"/>
    </row>
    <row r="2638" spans="1:18" ht="14.5">
      <c r="A2638" s="551">
        <v>6</v>
      </c>
      <c r="B2638" s="555" t="s">
        <v>1664</v>
      </c>
      <c r="C2638" s="555" t="s">
        <v>36</v>
      </c>
      <c r="D2638" s="555" t="s">
        <v>36</v>
      </c>
      <c r="E2638" s="555" t="s">
        <v>36</v>
      </c>
      <c r="F2638" s="551" t="s">
        <v>574</v>
      </c>
      <c r="G2638" s="555" t="s">
        <v>36</v>
      </c>
      <c r="H2638" s="551"/>
      <c r="I2638" s="551"/>
      <c r="J2638" s="552">
        <v>109800</v>
      </c>
      <c r="K2638" s="555"/>
      <c r="L2638" s="555"/>
      <c r="M2638" s="551"/>
      <c r="N2638" s="551"/>
      <c r="O2638" s="551"/>
    </row>
    <row r="2639" spans="1:18">
      <c r="B2639" s="556" t="s">
        <v>1664</v>
      </c>
      <c r="C2639" s="556" t="s">
        <v>2034</v>
      </c>
      <c r="D2639" s="556" t="s">
        <v>2268</v>
      </c>
      <c r="E2639" s="556" t="s">
        <v>6</v>
      </c>
      <c r="F2639" s="557" t="s">
        <v>661</v>
      </c>
      <c r="G2639" s="556" t="s">
        <v>289</v>
      </c>
      <c r="H2639" s="553">
        <v>6</v>
      </c>
      <c r="I2639" s="554">
        <v>2287.5</v>
      </c>
      <c r="J2639" s="554">
        <v>13725</v>
      </c>
      <c r="K2639" s="556" t="s">
        <v>787</v>
      </c>
      <c r="L2639" s="556" t="s">
        <v>3290</v>
      </c>
      <c r="M2639" s="557" t="s">
        <v>661</v>
      </c>
      <c r="O2639" s="545" t="str">
        <f t="shared" ref="O2639:O2646" si="238">+_xlfn.CONCAT(B2639,"-",E2639)</f>
        <v>B2/23/14-B</v>
      </c>
    </row>
    <row r="2640" spans="1:18">
      <c r="B2640" s="556" t="s">
        <v>1664</v>
      </c>
      <c r="C2640" s="556" t="s">
        <v>2034</v>
      </c>
      <c r="D2640" s="556" t="s">
        <v>2268</v>
      </c>
      <c r="E2640" s="556" t="s">
        <v>7</v>
      </c>
      <c r="F2640" s="557" t="s">
        <v>662</v>
      </c>
      <c r="G2640" s="556" t="s">
        <v>289</v>
      </c>
      <c r="H2640" s="553">
        <v>6</v>
      </c>
      <c r="I2640" s="554">
        <v>2287.5</v>
      </c>
      <c r="J2640" s="554">
        <v>13725</v>
      </c>
      <c r="K2640" s="556" t="s">
        <v>787</v>
      </c>
      <c r="L2640" s="556" t="s">
        <v>3291</v>
      </c>
      <c r="M2640" s="557" t="s">
        <v>662</v>
      </c>
      <c r="O2640" s="545" t="str">
        <f t="shared" si="238"/>
        <v>B2/23/14-C</v>
      </c>
    </row>
    <row r="2641" spans="1:18">
      <c r="B2641" s="556" t="s">
        <v>1664</v>
      </c>
      <c r="C2641" s="556" t="s">
        <v>2034</v>
      </c>
      <c r="D2641" s="556" t="s">
        <v>2268</v>
      </c>
      <c r="E2641" s="556" t="s">
        <v>8</v>
      </c>
      <c r="F2641" s="557" t="s">
        <v>663</v>
      </c>
      <c r="G2641" s="556" t="s">
        <v>289</v>
      </c>
      <c r="H2641" s="553">
        <v>6</v>
      </c>
      <c r="I2641" s="554">
        <v>2287.5</v>
      </c>
      <c r="J2641" s="554">
        <v>13725</v>
      </c>
      <c r="K2641" s="556" t="s">
        <v>787</v>
      </c>
      <c r="L2641" s="556" t="s">
        <v>3292</v>
      </c>
      <c r="M2641" s="557" t="s">
        <v>663</v>
      </c>
      <c r="O2641" s="545" t="str">
        <f t="shared" si="238"/>
        <v>B2/23/14-D</v>
      </c>
    </row>
    <row r="2642" spans="1:18">
      <c r="B2642" s="556" t="s">
        <v>1664</v>
      </c>
      <c r="C2642" s="556" t="s">
        <v>2034</v>
      </c>
      <c r="D2642" s="556" t="s">
        <v>2268</v>
      </c>
      <c r="E2642" s="556" t="s">
        <v>10</v>
      </c>
      <c r="F2642" s="557" t="s">
        <v>664</v>
      </c>
      <c r="G2642" s="556" t="s">
        <v>289</v>
      </c>
      <c r="H2642" s="553">
        <v>6</v>
      </c>
      <c r="I2642" s="554">
        <v>2287.5</v>
      </c>
      <c r="J2642" s="554">
        <v>13725</v>
      </c>
      <c r="K2642" s="556" t="s">
        <v>787</v>
      </c>
      <c r="L2642" s="556" t="s">
        <v>3293</v>
      </c>
      <c r="M2642" s="557" t="s">
        <v>664</v>
      </c>
      <c r="O2642" s="545" t="str">
        <f t="shared" si="238"/>
        <v>B2/23/14-E</v>
      </c>
    </row>
    <row r="2643" spans="1:18">
      <c r="B2643" s="556" t="s">
        <v>1664</v>
      </c>
      <c r="C2643" s="556" t="s">
        <v>2034</v>
      </c>
      <c r="D2643" s="556" t="s">
        <v>2268</v>
      </c>
      <c r="E2643" s="556" t="s">
        <v>11</v>
      </c>
      <c r="F2643" s="557" t="s">
        <v>665</v>
      </c>
      <c r="G2643" s="556" t="s">
        <v>289</v>
      </c>
      <c r="H2643" s="553">
        <v>6</v>
      </c>
      <c r="I2643" s="554">
        <v>2287.5</v>
      </c>
      <c r="J2643" s="554">
        <v>13725</v>
      </c>
      <c r="K2643" s="556" t="s">
        <v>787</v>
      </c>
      <c r="L2643" s="556" t="s">
        <v>3294</v>
      </c>
      <c r="M2643" s="557" t="s">
        <v>665</v>
      </c>
      <c r="O2643" s="545" t="str">
        <f t="shared" si="238"/>
        <v>B2/23/14-F</v>
      </c>
    </row>
    <row r="2644" spans="1:18">
      <c r="B2644" s="556" t="s">
        <v>1664</v>
      </c>
      <c r="C2644" s="556" t="s">
        <v>2034</v>
      </c>
      <c r="D2644" s="556" t="s">
        <v>2268</v>
      </c>
      <c r="E2644" s="556" t="s">
        <v>27</v>
      </c>
      <c r="F2644" s="557" t="s">
        <v>666</v>
      </c>
      <c r="G2644" s="556" t="s">
        <v>289</v>
      </c>
      <c r="H2644" s="553">
        <v>6</v>
      </c>
      <c r="I2644" s="554">
        <v>2287.5</v>
      </c>
      <c r="J2644" s="554">
        <v>13725</v>
      </c>
      <c r="K2644" s="556" t="s">
        <v>787</v>
      </c>
      <c r="L2644" s="556" t="s">
        <v>3295</v>
      </c>
      <c r="M2644" s="557" t="s">
        <v>666</v>
      </c>
      <c r="O2644" s="545" t="str">
        <f t="shared" si="238"/>
        <v>B2/23/14-G</v>
      </c>
    </row>
    <row r="2645" spans="1:18">
      <c r="B2645" s="556" t="s">
        <v>1664</v>
      </c>
      <c r="C2645" s="556" t="s">
        <v>2034</v>
      </c>
      <c r="D2645" s="556" t="s">
        <v>2268</v>
      </c>
      <c r="E2645" s="556" t="s">
        <v>28</v>
      </c>
      <c r="F2645" s="557" t="s">
        <v>667</v>
      </c>
      <c r="G2645" s="556" t="s">
        <v>289</v>
      </c>
      <c r="H2645" s="553">
        <v>6</v>
      </c>
      <c r="I2645" s="554">
        <v>2287.5</v>
      </c>
      <c r="J2645" s="554">
        <v>13725</v>
      </c>
      <c r="K2645" s="556" t="s">
        <v>787</v>
      </c>
      <c r="L2645" s="556" t="s">
        <v>3296</v>
      </c>
      <c r="M2645" s="557" t="s">
        <v>667</v>
      </c>
      <c r="O2645" s="545" t="str">
        <f t="shared" si="238"/>
        <v>B2/23/14-H</v>
      </c>
    </row>
    <row r="2646" spans="1:18">
      <c r="B2646" s="556" t="s">
        <v>1664</v>
      </c>
      <c r="C2646" s="556" t="s">
        <v>2034</v>
      </c>
      <c r="D2646" s="556" t="s">
        <v>2268</v>
      </c>
      <c r="E2646" s="556" t="s">
        <v>33</v>
      </c>
      <c r="F2646" s="557" t="s">
        <v>668</v>
      </c>
      <c r="G2646" s="556" t="s">
        <v>289</v>
      </c>
      <c r="H2646" s="553">
        <v>6</v>
      </c>
      <c r="I2646" s="554">
        <v>2287.5</v>
      </c>
      <c r="J2646" s="554">
        <v>13725</v>
      </c>
      <c r="K2646" s="556" t="s">
        <v>787</v>
      </c>
      <c r="L2646" s="556" t="s">
        <v>3297</v>
      </c>
      <c r="M2646" s="557" t="s">
        <v>668</v>
      </c>
      <c r="O2646" s="545" t="str">
        <f t="shared" si="238"/>
        <v>B2/23/14-J</v>
      </c>
    </row>
    <row r="2647" spans="1:18" ht="14.5">
      <c r="P2647" s="546"/>
      <c r="Q2647" s="546"/>
      <c r="R2647" s="546"/>
    </row>
    <row r="2648" spans="1:18" ht="14.5">
      <c r="A2648" s="551">
        <v>6</v>
      </c>
      <c r="B2648" s="555" t="s">
        <v>1664</v>
      </c>
      <c r="C2648" s="555" t="s">
        <v>36</v>
      </c>
      <c r="D2648" s="555" t="s">
        <v>36</v>
      </c>
      <c r="E2648" s="555" t="s">
        <v>36</v>
      </c>
      <c r="F2648" s="551" t="s">
        <v>575</v>
      </c>
      <c r="G2648" s="555" t="s">
        <v>36</v>
      </c>
      <c r="H2648" s="551"/>
      <c r="I2648" s="551"/>
      <c r="J2648" s="552">
        <v>91500</v>
      </c>
      <c r="K2648" s="555"/>
      <c r="L2648" s="555"/>
      <c r="M2648" s="551"/>
      <c r="N2648" s="551"/>
      <c r="O2648" s="551"/>
    </row>
    <row r="2649" spans="1:18">
      <c r="B2649" s="556" t="s">
        <v>1664</v>
      </c>
      <c r="C2649" s="556" t="s">
        <v>2034</v>
      </c>
      <c r="D2649" s="556" t="s">
        <v>2268</v>
      </c>
      <c r="E2649" s="556" t="s">
        <v>34</v>
      </c>
      <c r="F2649" s="557" t="s">
        <v>669</v>
      </c>
      <c r="G2649" s="556" t="s">
        <v>289</v>
      </c>
      <c r="H2649" s="553">
        <v>5</v>
      </c>
      <c r="I2649" s="554">
        <v>2287.5</v>
      </c>
      <c r="J2649" s="554">
        <v>11437.5</v>
      </c>
      <c r="K2649" s="556" t="s">
        <v>787</v>
      </c>
      <c r="L2649" s="556" t="s">
        <v>3298</v>
      </c>
      <c r="M2649" s="557" t="s">
        <v>669</v>
      </c>
      <c r="O2649" s="545" t="str">
        <f t="shared" ref="O2649:O2657" si="239">+_xlfn.CONCAT(B2649,"-",E2649)</f>
        <v>B2/23/14-K</v>
      </c>
    </row>
    <row r="2650" spans="1:18">
      <c r="B2650" s="556" t="s">
        <v>1664</v>
      </c>
      <c r="C2650" s="556" t="s">
        <v>2034</v>
      </c>
      <c r="D2650" s="556" t="s">
        <v>2268</v>
      </c>
      <c r="E2650" s="556" t="s">
        <v>39</v>
      </c>
      <c r="F2650" s="557" t="s">
        <v>670</v>
      </c>
      <c r="G2650" s="556" t="s">
        <v>289</v>
      </c>
      <c r="H2650" s="553">
        <v>5</v>
      </c>
      <c r="I2650" s="554">
        <v>2287.5</v>
      </c>
      <c r="J2650" s="554">
        <v>11437.5</v>
      </c>
      <c r="K2650" s="556" t="s">
        <v>787</v>
      </c>
      <c r="L2650" s="556" t="s">
        <v>3299</v>
      </c>
      <c r="M2650" s="557" t="s">
        <v>670</v>
      </c>
      <c r="O2650" s="545" t="str">
        <f t="shared" si="239"/>
        <v>B2/23/14-L</v>
      </c>
    </row>
    <row r="2651" spans="1:18">
      <c r="B2651" s="556" t="s">
        <v>1664</v>
      </c>
      <c r="C2651" s="556" t="s">
        <v>2034</v>
      </c>
      <c r="D2651" s="556" t="s">
        <v>2268</v>
      </c>
      <c r="E2651" s="556" t="s">
        <v>38</v>
      </c>
      <c r="F2651" s="557" t="s">
        <v>671</v>
      </c>
      <c r="G2651" s="556" t="s">
        <v>289</v>
      </c>
      <c r="H2651" s="553">
        <v>2</v>
      </c>
      <c r="I2651" s="554">
        <v>2287.5</v>
      </c>
      <c r="J2651" s="554">
        <v>4575</v>
      </c>
      <c r="K2651" s="556" t="s">
        <v>787</v>
      </c>
      <c r="L2651" s="556" t="s">
        <v>3300</v>
      </c>
      <c r="M2651" s="557" t="s">
        <v>671</v>
      </c>
      <c r="O2651" s="545" t="str">
        <f t="shared" si="239"/>
        <v>B2/23/14-M</v>
      </c>
    </row>
    <row r="2652" spans="1:18">
      <c r="B2652" s="556" t="s">
        <v>1664</v>
      </c>
      <c r="C2652" s="556" t="s">
        <v>2034</v>
      </c>
      <c r="D2652" s="556" t="s">
        <v>2268</v>
      </c>
      <c r="E2652" s="556" t="s">
        <v>204</v>
      </c>
      <c r="F2652" s="557" t="s">
        <v>672</v>
      </c>
      <c r="G2652" s="556" t="s">
        <v>289</v>
      </c>
      <c r="H2652" s="553">
        <v>3</v>
      </c>
      <c r="I2652" s="554">
        <v>2287.5</v>
      </c>
      <c r="J2652" s="554">
        <v>6862.5</v>
      </c>
      <c r="K2652" s="556" t="s">
        <v>787</v>
      </c>
      <c r="L2652" s="556" t="s">
        <v>3301</v>
      </c>
      <c r="M2652" s="557" t="s">
        <v>672</v>
      </c>
      <c r="O2652" s="545" t="str">
        <f t="shared" si="239"/>
        <v>B2/23/14-N</v>
      </c>
    </row>
    <row r="2653" spans="1:18">
      <c r="B2653" s="556" t="s">
        <v>1664</v>
      </c>
      <c r="C2653" s="556" t="s">
        <v>2034</v>
      </c>
      <c r="D2653" s="556" t="s">
        <v>2268</v>
      </c>
      <c r="E2653" s="556" t="s">
        <v>507</v>
      </c>
      <c r="F2653" s="557" t="s">
        <v>673</v>
      </c>
      <c r="G2653" s="556" t="s">
        <v>289</v>
      </c>
      <c r="H2653" s="553">
        <v>5</v>
      </c>
      <c r="I2653" s="554">
        <v>2287.5</v>
      </c>
      <c r="J2653" s="554">
        <v>11437.5</v>
      </c>
      <c r="K2653" s="556" t="s">
        <v>787</v>
      </c>
      <c r="L2653" s="556" t="s">
        <v>3302</v>
      </c>
      <c r="M2653" s="557" t="s">
        <v>673</v>
      </c>
      <c r="O2653" s="545" t="str">
        <f t="shared" si="239"/>
        <v>B2/23/14-P</v>
      </c>
    </row>
    <row r="2654" spans="1:18">
      <c r="B2654" s="556" t="s">
        <v>1664</v>
      </c>
      <c r="C2654" s="556" t="s">
        <v>2034</v>
      </c>
      <c r="D2654" s="556" t="s">
        <v>2268</v>
      </c>
      <c r="E2654" s="556" t="s">
        <v>508</v>
      </c>
      <c r="F2654" s="557" t="s">
        <v>674</v>
      </c>
      <c r="G2654" s="556" t="s">
        <v>289</v>
      </c>
      <c r="H2654" s="553">
        <v>5</v>
      </c>
      <c r="I2654" s="554">
        <v>2287.5</v>
      </c>
      <c r="J2654" s="554">
        <v>11437.5</v>
      </c>
      <c r="K2654" s="556" t="s">
        <v>787</v>
      </c>
      <c r="L2654" s="556" t="s">
        <v>3303</v>
      </c>
      <c r="M2654" s="557" t="s">
        <v>674</v>
      </c>
      <c r="O2654" s="545" t="str">
        <f t="shared" si="239"/>
        <v>B2/23/14-Q</v>
      </c>
    </row>
    <row r="2655" spans="1:18">
      <c r="B2655" s="556" t="s">
        <v>1664</v>
      </c>
      <c r="C2655" s="556" t="s">
        <v>2034</v>
      </c>
      <c r="D2655" s="556" t="s">
        <v>2268</v>
      </c>
      <c r="E2655" s="556" t="s">
        <v>738</v>
      </c>
      <c r="F2655" s="557" t="s">
        <v>675</v>
      </c>
      <c r="G2655" s="556" t="s">
        <v>289</v>
      </c>
      <c r="H2655" s="553">
        <v>5</v>
      </c>
      <c r="I2655" s="554">
        <v>2287.5</v>
      </c>
      <c r="J2655" s="554">
        <v>11437.5</v>
      </c>
      <c r="K2655" s="556" t="s">
        <v>787</v>
      </c>
      <c r="L2655" s="556" t="s">
        <v>3304</v>
      </c>
      <c r="M2655" s="557" t="s">
        <v>675</v>
      </c>
      <c r="O2655" s="545" t="str">
        <f t="shared" si="239"/>
        <v>B2/23/14-R</v>
      </c>
    </row>
    <row r="2656" spans="1:18">
      <c r="B2656" s="556" t="s">
        <v>1664</v>
      </c>
      <c r="C2656" s="556" t="s">
        <v>2034</v>
      </c>
      <c r="D2656" s="556" t="s">
        <v>2268</v>
      </c>
      <c r="E2656" s="556" t="s">
        <v>739</v>
      </c>
      <c r="F2656" s="557" t="s">
        <v>676</v>
      </c>
      <c r="G2656" s="556" t="s">
        <v>289</v>
      </c>
      <c r="H2656" s="553">
        <v>5</v>
      </c>
      <c r="I2656" s="554">
        <v>2287.5</v>
      </c>
      <c r="J2656" s="554">
        <v>11437.5</v>
      </c>
      <c r="K2656" s="556" t="s">
        <v>787</v>
      </c>
      <c r="L2656" s="556" t="s">
        <v>3305</v>
      </c>
      <c r="M2656" s="557" t="s">
        <v>676</v>
      </c>
      <c r="O2656" s="545" t="str">
        <f t="shared" si="239"/>
        <v>B2/23/14-S</v>
      </c>
    </row>
    <row r="2657" spans="1:18">
      <c r="B2657" s="556" t="s">
        <v>1664</v>
      </c>
      <c r="C2657" s="556" t="s">
        <v>2034</v>
      </c>
      <c r="D2657" s="556" t="s">
        <v>2268</v>
      </c>
      <c r="E2657" s="556" t="s">
        <v>216</v>
      </c>
      <c r="F2657" s="557" t="s">
        <v>677</v>
      </c>
      <c r="G2657" s="556" t="s">
        <v>289</v>
      </c>
      <c r="H2657" s="553">
        <v>5</v>
      </c>
      <c r="I2657" s="554">
        <v>2287.5</v>
      </c>
      <c r="J2657" s="554">
        <v>11437.5</v>
      </c>
      <c r="K2657" s="556" t="s">
        <v>787</v>
      </c>
      <c r="L2657" s="556" t="s">
        <v>3306</v>
      </c>
      <c r="M2657" s="557" t="s">
        <v>677</v>
      </c>
      <c r="O2657" s="545" t="str">
        <f t="shared" si="239"/>
        <v>B2/23/14-T</v>
      </c>
    </row>
    <row r="2659" spans="1:18" ht="14.5">
      <c r="P2659" s="546"/>
      <c r="Q2659" s="546"/>
      <c r="R2659" s="546"/>
    </row>
    <row r="2660" spans="1:18" ht="14.5">
      <c r="A2660" s="551">
        <v>3</v>
      </c>
      <c r="B2660" s="555" t="s">
        <v>1665</v>
      </c>
      <c r="C2660" s="555" t="s">
        <v>36</v>
      </c>
      <c r="D2660" s="555" t="s">
        <v>36</v>
      </c>
      <c r="E2660" s="555" t="s">
        <v>36</v>
      </c>
      <c r="F2660" s="551" t="s">
        <v>678</v>
      </c>
      <c r="G2660" s="555" t="s">
        <v>36</v>
      </c>
      <c r="H2660" s="551"/>
      <c r="I2660" s="551"/>
      <c r="J2660" s="552">
        <v>268293.75</v>
      </c>
      <c r="K2660" s="555"/>
      <c r="L2660" s="555"/>
      <c r="M2660" s="551"/>
      <c r="N2660" s="551"/>
      <c r="O2660" s="551"/>
      <c r="P2660" s="546"/>
      <c r="Q2660" s="546"/>
      <c r="R2660" s="546"/>
    </row>
    <row r="2661" spans="1:18" ht="87">
      <c r="A2661" s="551">
        <v>4</v>
      </c>
      <c r="B2661" s="555" t="s">
        <v>1665</v>
      </c>
      <c r="C2661" s="555" t="s">
        <v>36</v>
      </c>
      <c r="D2661" s="555" t="s">
        <v>36</v>
      </c>
      <c r="E2661" s="555" t="s">
        <v>36</v>
      </c>
      <c r="F2661" s="551" t="s">
        <v>679</v>
      </c>
      <c r="G2661" s="555" t="s">
        <v>36</v>
      </c>
      <c r="H2661" s="551"/>
      <c r="I2661" s="551"/>
      <c r="J2661" s="552">
        <v>268293.75</v>
      </c>
      <c r="K2661" s="555"/>
      <c r="L2661" s="555"/>
      <c r="M2661" s="551"/>
      <c r="N2661" s="551"/>
      <c r="O2661" s="551"/>
      <c r="P2661" s="546"/>
      <c r="Q2661" s="546"/>
      <c r="R2661" s="546"/>
    </row>
    <row r="2662" spans="1:18" ht="14.5">
      <c r="A2662" s="551">
        <v>5</v>
      </c>
      <c r="B2662" s="555" t="s">
        <v>1665</v>
      </c>
      <c r="C2662" s="555" t="s">
        <v>36</v>
      </c>
      <c r="D2662" s="555" t="s">
        <v>36</v>
      </c>
      <c r="E2662" s="555" t="s">
        <v>36</v>
      </c>
      <c r="F2662" s="551" t="s">
        <v>570</v>
      </c>
      <c r="G2662" s="555" t="s">
        <v>36</v>
      </c>
      <c r="H2662" s="551"/>
      <c r="I2662" s="551"/>
      <c r="J2662" s="552">
        <v>268293.75</v>
      </c>
      <c r="K2662" s="555"/>
      <c r="L2662" s="555"/>
      <c r="M2662" s="551"/>
      <c r="N2662" s="551"/>
      <c r="O2662" s="551"/>
    </row>
    <row r="2663" spans="1:18">
      <c r="B2663" s="556" t="s">
        <v>1665</v>
      </c>
      <c r="C2663" s="556" t="s">
        <v>2034</v>
      </c>
      <c r="D2663" s="556" t="s">
        <v>3307</v>
      </c>
      <c r="E2663" s="556" t="s">
        <v>5</v>
      </c>
      <c r="F2663" s="557" t="s">
        <v>680</v>
      </c>
      <c r="G2663" s="556" t="s">
        <v>289</v>
      </c>
      <c r="H2663" s="553">
        <v>41</v>
      </c>
      <c r="I2663" s="554">
        <v>6543.75</v>
      </c>
      <c r="J2663" s="554">
        <v>268293.75</v>
      </c>
      <c r="K2663" s="556" t="s">
        <v>787</v>
      </c>
      <c r="L2663" s="556" t="s">
        <v>3308</v>
      </c>
      <c r="M2663" s="557" t="s">
        <v>680</v>
      </c>
      <c r="O2663" s="545" t="str">
        <f>+_xlfn.CONCAT(B2663,"-",E2663)</f>
        <v>B2/23/15-A</v>
      </c>
    </row>
    <row r="2664" spans="1:18" ht="14.5">
      <c r="P2664" s="546"/>
      <c r="Q2664" s="546"/>
      <c r="R2664" s="546"/>
    </row>
    <row r="2665" spans="1:18" ht="14.5">
      <c r="A2665" s="551">
        <v>3</v>
      </c>
      <c r="B2665" s="555" t="s">
        <v>1665</v>
      </c>
      <c r="C2665" s="555" t="s">
        <v>36</v>
      </c>
      <c r="D2665" s="555" t="s">
        <v>36</v>
      </c>
      <c r="E2665" s="555" t="s">
        <v>36</v>
      </c>
      <c r="F2665" s="551" t="s">
        <v>681</v>
      </c>
      <c r="G2665" s="555" t="s">
        <v>36</v>
      </c>
      <c r="H2665" s="551"/>
      <c r="I2665" s="551"/>
      <c r="J2665" s="552">
        <v>1243772.25</v>
      </c>
      <c r="K2665" s="555"/>
      <c r="L2665" s="555"/>
      <c r="M2665" s="551"/>
      <c r="N2665" s="551"/>
      <c r="O2665" s="551"/>
      <c r="P2665" s="546"/>
      <c r="Q2665" s="546"/>
      <c r="R2665" s="546"/>
    </row>
    <row r="2666" spans="1:18" ht="14.5">
      <c r="A2666" s="551">
        <v>4</v>
      </c>
      <c r="B2666" s="555" t="s">
        <v>1665</v>
      </c>
      <c r="C2666" s="555" t="s">
        <v>36</v>
      </c>
      <c r="D2666" s="555" t="s">
        <v>36</v>
      </c>
      <c r="E2666" s="555" t="s">
        <v>36</v>
      </c>
      <c r="F2666" s="551" t="s">
        <v>570</v>
      </c>
      <c r="G2666" s="555" t="s">
        <v>36</v>
      </c>
      <c r="H2666" s="551"/>
      <c r="I2666" s="551"/>
      <c r="J2666" s="552">
        <v>326659.11</v>
      </c>
      <c r="K2666" s="555"/>
      <c r="L2666" s="555"/>
      <c r="M2666" s="551"/>
      <c r="N2666" s="551"/>
      <c r="O2666" s="551"/>
      <c r="P2666" s="546"/>
      <c r="Q2666" s="546"/>
      <c r="R2666" s="546"/>
    </row>
    <row r="2667" spans="1:18" ht="29">
      <c r="A2667" s="551">
        <v>5</v>
      </c>
      <c r="B2667" s="555" t="s">
        <v>1665</v>
      </c>
      <c r="C2667" s="555" t="s">
        <v>36</v>
      </c>
      <c r="D2667" s="555" t="s">
        <v>36</v>
      </c>
      <c r="E2667" s="555" t="s">
        <v>36</v>
      </c>
      <c r="F2667" s="551" t="s">
        <v>682</v>
      </c>
      <c r="G2667" s="555" t="s">
        <v>36</v>
      </c>
      <c r="H2667" s="551"/>
      <c r="I2667" s="551"/>
      <c r="J2667" s="552">
        <v>135519.5</v>
      </c>
      <c r="K2667" s="555"/>
      <c r="L2667" s="555"/>
      <c r="M2667" s="551"/>
      <c r="N2667" s="551"/>
      <c r="O2667" s="551"/>
    </row>
    <row r="2668" spans="1:18">
      <c r="B2668" s="556" t="s">
        <v>1665</v>
      </c>
      <c r="C2668" s="556" t="s">
        <v>2034</v>
      </c>
      <c r="D2668" s="556" t="s">
        <v>3307</v>
      </c>
      <c r="E2668" s="556" t="s">
        <v>6</v>
      </c>
      <c r="F2668" s="557" t="s">
        <v>683</v>
      </c>
      <c r="G2668" s="556" t="s">
        <v>289</v>
      </c>
      <c r="H2668" s="553">
        <v>131</v>
      </c>
      <c r="I2668" s="553">
        <v>517.25</v>
      </c>
      <c r="J2668" s="554">
        <v>67759.75</v>
      </c>
      <c r="K2668" s="556" t="s">
        <v>787</v>
      </c>
      <c r="L2668" s="556" t="s">
        <v>3309</v>
      </c>
      <c r="M2668" s="557" t="s">
        <v>683</v>
      </c>
      <c r="O2668" s="545" t="str">
        <f t="shared" ref="O2668:O2669" si="240">+_xlfn.CONCAT(B2668,"-",E2668)</f>
        <v>B2/23/15-B</v>
      </c>
    </row>
    <row r="2669" spans="1:18">
      <c r="B2669" s="556" t="s">
        <v>1665</v>
      </c>
      <c r="C2669" s="556" t="s">
        <v>2034</v>
      </c>
      <c r="D2669" s="556" t="s">
        <v>3307</v>
      </c>
      <c r="E2669" s="556" t="s">
        <v>7</v>
      </c>
      <c r="F2669" s="557" t="s">
        <v>683</v>
      </c>
      <c r="G2669" s="556" t="s">
        <v>289</v>
      </c>
      <c r="H2669" s="553">
        <v>131</v>
      </c>
      <c r="I2669" s="553">
        <v>517.25</v>
      </c>
      <c r="J2669" s="554">
        <v>67759.75</v>
      </c>
      <c r="K2669" s="556" t="s">
        <v>787</v>
      </c>
      <c r="L2669" s="556" t="s">
        <v>3310</v>
      </c>
      <c r="M2669" s="557" t="s">
        <v>683</v>
      </c>
      <c r="O2669" s="545" t="str">
        <f t="shared" si="240"/>
        <v>B2/23/15-C</v>
      </c>
    </row>
    <row r="2670" spans="1:18" ht="14.5">
      <c r="P2670" s="546"/>
      <c r="Q2670" s="546"/>
      <c r="R2670" s="546"/>
    </row>
    <row r="2671" spans="1:18" ht="29">
      <c r="A2671" s="551">
        <v>5</v>
      </c>
      <c r="B2671" s="555" t="s">
        <v>1665</v>
      </c>
      <c r="C2671" s="555" t="s">
        <v>36</v>
      </c>
      <c r="D2671" s="555" t="s">
        <v>36</v>
      </c>
      <c r="E2671" s="555" t="s">
        <v>36</v>
      </c>
      <c r="F2671" s="551" t="s">
        <v>684</v>
      </c>
      <c r="G2671" s="555" t="s">
        <v>36</v>
      </c>
      <c r="H2671" s="551"/>
      <c r="I2671" s="551"/>
      <c r="J2671" s="552">
        <v>44512.93</v>
      </c>
      <c r="K2671" s="555"/>
      <c r="L2671" s="555"/>
      <c r="M2671" s="551"/>
      <c r="N2671" s="551"/>
      <c r="O2671" s="551"/>
    </row>
    <row r="2672" spans="1:18">
      <c r="B2672" s="556" t="s">
        <v>1665</v>
      </c>
      <c r="C2672" s="556" t="s">
        <v>2034</v>
      </c>
      <c r="D2672" s="556" t="s">
        <v>3307</v>
      </c>
      <c r="E2672" s="556" t="s">
        <v>8</v>
      </c>
      <c r="F2672" s="557" t="s">
        <v>685</v>
      </c>
      <c r="G2672" s="556" t="s">
        <v>289</v>
      </c>
      <c r="H2672" s="553">
        <v>36</v>
      </c>
      <c r="I2672" s="553">
        <v>276.63</v>
      </c>
      <c r="J2672" s="554">
        <v>9958.68</v>
      </c>
      <c r="K2672" s="556" t="s">
        <v>787</v>
      </c>
      <c r="L2672" s="556" t="s">
        <v>3311</v>
      </c>
      <c r="M2672" s="557" t="s">
        <v>685</v>
      </c>
      <c r="O2672" s="545" t="str">
        <f t="shared" ref="O2672:O2677" si="241">+_xlfn.CONCAT(B2672,"-",E2672)</f>
        <v>B2/23/15-D</v>
      </c>
    </row>
    <row r="2673" spans="1:18">
      <c r="B2673" s="556" t="s">
        <v>1665</v>
      </c>
      <c r="C2673" s="556" t="s">
        <v>2034</v>
      </c>
      <c r="D2673" s="556" t="s">
        <v>3307</v>
      </c>
      <c r="E2673" s="556" t="s">
        <v>10</v>
      </c>
      <c r="F2673" s="557" t="s">
        <v>686</v>
      </c>
      <c r="G2673" s="556" t="s">
        <v>289</v>
      </c>
      <c r="H2673" s="553">
        <v>1</v>
      </c>
      <c r="I2673" s="553">
        <v>454.75</v>
      </c>
      <c r="J2673" s="553">
        <v>454.75</v>
      </c>
      <c r="K2673" s="556" t="s">
        <v>787</v>
      </c>
      <c r="L2673" s="556" t="s">
        <v>3312</v>
      </c>
      <c r="M2673" s="557" t="s">
        <v>686</v>
      </c>
      <c r="O2673" s="545" t="str">
        <f t="shared" si="241"/>
        <v>B2/23/15-E</v>
      </c>
    </row>
    <row r="2674" spans="1:18">
      <c r="B2674" s="556" t="s">
        <v>1665</v>
      </c>
      <c r="C2674" s="556" t="s">
        <v>2034</v>
      </c>
      <c r="D2674" s="556" t="s">
        <v>3307</v>
      </c>
      <c r="E2674" s="556" t="s">
        <v>11</v>
      </c>
      <c r="F2674" s="557" t="s">
        <v>687</v>
      </c>
      <c r="G2674" s="556" t="s">
        <v>289</v>
      </c>
      <c r="H2674" s="553">
        <v>9</v>
      </c>
      <c r="I2674" s="553">
        <v>642.25</v>
      </c>
      <c r="J2674" s="554">
        <v>5780.25</v>
      </c>
      <c r="K2674" s="556" t="s">
        <v>787</v>
      </c>
      <c r="L2674" s="556" t="s">
        <v>3313</v>
      </c>
      <c r="M2674" s="557" t="s">
        <v>687</v>
      </c>
      <c r="O2674" s="545" t="str">
        <f t="shared" si="241"/>
        <v>B2/23/15-F</v>
      </c>
    </row>
    <row r="2675" spans="1:18">
      <c r="B2675" s="556" t="s">
        <v>1665</v>
      </c>
      <c r="C2675" s="556" t="s">
        <v>2034</v>
      </c>
      <c r="D2675" s="556" t="s">
        <v>3307</v>
      </c>
      <c r="E2675" s="556" t="s">
        <v>27</v>
      </c>
      <c r="F2675" s="557" t="s">
        <v>688</v>
      </c>
      <c r="G2675" s="556" t="s">
        <v>289</v>
      </c>
      <c r="H2675" s="553">
        <v>9</v>
      </c>
      <c r="I2675" s="553">
        <v>517.25</v>
      </c>
      <c r="J2675" s="554">
        <v>4655.25</v>
      </c>
      <c r="K2675" s="556" t="s">
        <v>787</v>
      </c>
      <c r="L2675" s="556" t="s">
        <v>3314</v>
      </c>
      <c r="M2675" s="557" t="s">
        <v>688</v>
      </c>
      <c r="O2675" s="545" t="str">
        <f t="shared" si="241"/>
        <v>B2/23/15-G</v>
      </c>
    </row>
    <row r="2676" spans="1:18">
      <c r="B2676" s="556" t="s">
        <v>1665</v>
      </c>
      <c r="C2676" s="556" t="s">
        <v>2034</v>
      </c>
      <c r="D2676" s="556" t="s">
        <v>3307</v>
      </c>
      <c r="E2676" s="556" t="s">
        <v>28</v>
      </c>
      <c r="F2676" s="557" t="s">
        <v>689</v>
      </c>
      <c r="G2676" s="556" t="s">
        <v>289</v>
      </c>
      <c r="H2676" s="553">
        <v>12</v>
      </c>
      <c r="I2676" s="554">
        <v>1079.75</v>
      </c>
      <c r="J2676" s="554">
        <v>12957</v>
      </c>
      <c r="K2676" s="556" t="s">
        <v>787</v>
      </c>
      <c r="L2676" s="556" t="s">
        <v>3315</v>
      </c>
      <c r="M2676" s="557" t="s">
        <v>689</v>
      </c>
      <c r="O2676" s="545" t="str">
        <f t="shared" si="241"/>
        <v>B2/23/15-H</v>
      </c>
    </row>
    <row r="2677" spans="1:18">
      <c r="B2677" s="556" t="s">
        <v>1665</v>
      </c>
      <c r="C2677" s="556" t="s">
        <v>2034</v>
      </c>
      <c r="D2677" s="556" t="s">
        <v>3307</v>
      </c>
      <c r="E2677" s="556" t="s">
        <v>33</v>
      </c>
      <c r="F2677" s="557" t="s">
        <v>690</v>
      </c>
      <c r="G2677" s="556" t="s">
        <v>289</v>
      </c>
      <c r="H2677" s="553">
        <v>12</v>
      </c>
      <c r="I2677" s="553">
        <v>892.25</v>
      </c>
      <c r="J2677" s="554">
        <v>10707</v>
      </c>
      <c r="K2677" s="556" t="s">
        <v>787</v>
      </c>
      <c r="L2677" s="556" t="s">
        <v>3316</v>
      </c>
      <c r="M2677" s="557" t="s">
        <v>690</v>
      </c>
      <c r="O2677" s="545" t="str">
        <f t="shared" si="241"/>
        <v>B2/23/15-J</v>
      </c>
    </row>
    <row r="2679" spans="1:18" ht="14.5">
      <c r="P2679" s="546"/>
      <c r="Q2679" s="546"/>
      <c r="R2679" s="546"/>
    </row>
    <row r="2680" spans="1:18" ht="29">
      <c r="A2680" s="551">
        <v>5</v>
      </c>
      <c r="B2680" s="555" t="s">
        <v>1666</v>
      </c>
      <c r="C2680" s="555" t="s">
        <v>36</v>
      </c>
      <c r="D2680" s="555" t="s">
        <v>36</v>
      </c>
      <c r="E2680" s="555" t="s">
        <v>36</v>
      </c>
      <c r="F2680" s="551" t="s">
        <v>691</v>
      </c>
      <c r="G2680" s="555" t="s">
        <v>36</v>
      </c>
      <c r="H2680" s="551"/>
      <c r="I2680" s="551"/>
      <c r="J2680" s="552">
        <v>78313.679999999993</v>
      </c>
      <c r="K2680" s="555"/>
      <c r="L2680" s="555"/>
      <c r="M2680" s="551"/>
      <c r="N2680" s="551"/>
      <c r="O2680" s="551"/>
    </row>
    <row r="2681" spans="1:18">
      <c r="B2681" s="556" t="s">
        <v>1666</v>
      </c>
      <c r="C2681" s="556" t="s">
        <v>2034</v>
      </c>
      <c r="D2681" s="556" t="s">
        <v>3307</v>
      </c>
      <c r="E2681" s="556" t="s">
        <v>5</v>
      </c>
      <c r="F2681" s="557" t="s">
        <v>3317</v>
      </c>
      <c r="G2681" s="556" t="s">
        <v>289</v>
      </c>
      <c r="H2681" s="553">
        <v>36</v>
      </c>
      <c r="I2681" s="554">
        <v>1158.1300000000001</v>
      </c>
      <c r="J2681" s="554">
        <v>41692.68</v>
      </c>
      <c r="K2681" s="556" t="s">
        <v>787</v>
      </c>
      <c r="L2681" s="556" t="s">
        <v>3318</v>
      </c>
      <c r="M2681" s="557" t="s">
        <v>3317</v>
      </c>
      <c r="O2681" s="545" t="str">
        <f t="shared" ref="O2681:O2682" si="242">+_xlfn.CONCAT(B2681,"-",E2681)</f>
        <v>B2/23/16-A</v>
      </c>
    </row>
    <row r="2682" spans="1:18">
      <c r="B2682" s="556" t="s">
        <v>1666</v>
      </c>
      <c r="C2682" s="556" t="s">
        <v>2034</v>
      </c>
      <c r="D2682" s="556" t="s">
        <v>3307</v>
      </c>
      <c r="E2682" s="556" t="s">
        <v>6</v>
      </c>
      <c r="F2682" s="557" t="s">
        <v>3319</v>
      </c>
      <c r="G2682" s="556" t="s">
        <v>289</v>
      </c>
      <c r="H2682" s="553">
        <v>36</v>
      </c>
      <c r="I2682" s="554">
        <v>1017.25</v>
      </c>
      <c r="J2682" s="554">
        <v>36621</v>
      </c>
      <c r="K2682" s="556" t="s">
        <v>787</v>
      </c>
      <c r="L2682" s="556" t="s">
        <v>3320</v>
      </c>
      <c r="M2682" s="557" t="s">
        <v>3319</v>
      </c>
      <c r="O2682" s="545" t="str">
        <f t="shared" si="242"/>
        <v>B2/23/16-B</v>
      </c>
    </row>
    <row r="2683" spans="1:18" ht="14.5">
      <c r="P2683" s="546"/>
      <c r="Q2683" s="546"/>
      <c r="R2683" s="546"/>
    </row>
    <row r="2684" spans="1:18" ht="14.5">
      <c r="A2684" s="551">
        <v>5</v>
      </c>
      <c r="B2684" s="555" t="s">
        <v>1666</v>
      </c>
      <c r="C2684" s="555" t="s">
        <v>36</v>
      </c>
      <c r="D2684" s="555" t="s">
        <v>36</v>
      </c>
      <c r="E2684" s="555" t="s">
        <v>36</v>
      </c>
      <c r="F2684" s="551" t="s">
        <v>694</v>
      </c>
      <c r="G2684" s="555" t="s">
        <v>36</v>
      </c>
      <c r="H2684" s="551"/>
      <c r="I2684" s="551"/>
      <c r="J2684" s="552">
        <v>68313</v>
      </c>
      <c r="K2684" s="555"/>
      <c r="L2684" s="555"/>
      <c r="M2684" s="551"/>
      <c r="N2684" s="551"/>
      <c r="O2684" s="551"/>
    </row>
    <row r="2685" spans="1:18">
      <c r="B2685" s="556" t="s">
        <v>1666</v>
      </c>
      <c r="C2685" s="556" t="s">
        <v>2034</v>
      </c>
      <c r="D2685" s="556" t="s">
        <v>3307</v>
      </c>
      <c r="E2685" s="556" t="s">
        <v>7</v>
      </c>
      <c r="F2685" s="557" t="s">
        <v>695</v>
      </c>
      <c r="G2685" s="556" t="s">
        <v>289</v>
      </c>
      <c r="H2685" s="553">
        <v>4</v>
      </c>
      <c r="I2685" s="553">
        <v>229.75</v>
      </c>
      <c r="J2685" s="553">
        <v>919</v>
      </c>
      <c r="K2685" s="556" t="s">
        <v>787</v>
      </c>
      <c r="L2685" s="556" t="s">
        <v>3321</v>
      </c>
      <c r="M2685" s="557" t="s">
        <v>695</v>
      </c>
      <c r="O2685" s="545" t="str">
        <f t="shared" ref="O2685:O2687" si="243">+_xlfn.CONCAT(B2685,"-",E2685)</f>
        <v>B2/23/16-C</v>
      </c>
    </row>
    <row r="2686" spans="1:18">
      <c r="B2686" s="556" t="s">
        <v>1666</v>
      </c>
      <c r="C2686" s="556" t="s">
        <v>2034</v>
      </c>
      <c r="D2686" s="556" t="s">
        <v>3307</v>
      </c>
      <c r="E2686" s="556" t="s">
        <v>8</v>
      </c>
      <c r="F2686" s="557" t="s">
        <v>696</v>
      </c>
      <c r="G2686" s="556" t="s">
        <v>289</v>
      </c>
      <c r="H2686" s="553">
        <v>4</v>
      </c>
      <c r="I2686" s="553">
        <v>267.25</v>
      </c>
      <c r="J2686" s="554">
        <v>1069</v>
      </c>
      <c r="K2686" s="556" t="s">
        <v>787</v>
      </c>
      <c r="L2686" s="556" t="s">
        <v>3322</v>
      </c>
      <c r="M2686" s="557" t="s">
        <v>696</v>
      </c>
      <c r="O2686" s="545" t="str">
        <f t="shared" si="243"/>
        <v>B2/23/16-D</v>
      </c>
    </row>
    <row r="2687" spans="1:18">
      <c r="B2687" s="556" t="s">
        <v>1666</v>
      </c>
      <c r="C2687" s="556" t="s">
        <v>2034</v>
      </c>
      <c r="D2687" s="556" t="s">
        <v>3307</v>
      </c>
      <c r="E2687" s="556" t="s">
        <v>10</v>
      </c>
      <c r="F2687" s="557" t="s">
        <v>697</v>
      </c>
      <c r="G2687" s="556" t="s">
        <v>0</v>
      </c>
      <c r="H2687" s="553">
        <v>1</v>
      </c>
      <c r="I2687" s="554">
        <v>66325</v>
      </c>
      <c r="J2687" s="554">
        <v>66325</v>
      </c>
      <c r="K2687" s="556" t="s">
        <v>787</v>
      </c>
      <c r="L2687" s="556" t="s">
        <v>3323</v>
      </c>
      <c r="M2687" s="557" t="s">
        <v>697</v>
      </c>
      <c r="O2687" s="545" t="str">
        <f t="shared" si="243"/>
        <v>B2/23/16-E</v>
      </c>
    </row>
    <row r="2688" spans="1:18" ht="14.5">
      <c r="P2688" s="546"/>
      <c r="Q2688" s="546"/>
      <c r="R2688" s="546"/>
    </row>
    <row r="2689" spans="1:18" ht="14.5">
      <c r="A2689" s="551">
        <v>4</v>
      </c>
      <c r="B2689" s="555" t="s">
        <v>1666</v>
      </c>
      <c r="C2689" s="555" t="s">
        <v>36</v>
      </c>
      <c r="D2689" s="555" t="s">
        <v>36</v>
      </c>
      <c r="E2689" s="555" t="s">
        <v>36</v>
      </c>
      <c r="F2689" s="551" t="s">
        <v>573</v>
      </c>
      <c r="G2689" s="555" t="s">
        <v>36</v>
      </c>
      <c r="H2689" s="551"/>
      <c r="I2689" s="551"/>
      <c r="J2689" s="552">
        <v>323613.52</v>
      </c>
      <c r="K2689" s="555"/>
      <c r="L2689" s="555"/>
      <c r="M2689" s="551"/>
      <c r="N2689" s="551"/>
      <c r="O2689" s="551"/>
      <c r="P2689" s="546"/>
      <c r="Q2689" s="546"/>
      <c r="R2689" s="546"/>
    </row>
    <row r="2690" spans="1:18" ht="29">
      <c r="A2690" s="551">
        <v>5</v>
      </c>
      <c r="B2690" s="555" t="s">
        <v>1666</v>
      </c>
      <c r="C2690" s="555" t="s">
        <v>36</v>
      </c>
      <c r="D2690" s="555" t="s">
        <v>36</v>
      </c>
      <c r="E2690" s="555" t="s">
        <v>36</v>
      </c>
      <c r="F2690" s="551" t="s">
        <v>682</v>
      </c>
      <c r="G2690" s="555" t="s">
        <v>36</v>
      </c>
      <c r="H2690" s="551"/>
      <c r="I2690" s="551"/>
      <c r="J2690" s="552">
        <v>31035</v>
      </c>
      <c r="K2690" s="555"/>
      <c r="L2690" s="555"/>
      <c r="M2690" s="551"/>
      <c r="N2690" s="551"/>
      <c r="O2690" s="551"/>
    </row>
    <row r="2691" spans="1:18">
      <c r="B2691" s="556" t="s">
        <v>1666</v>
      </c>
      <c r="C2691" s="556" t="s">
        <v>2034</v>
      </c>
      <c r="D2691" s="556" t="s">
        <v>3307</v>
      </c>
      <c r="E2691" s="556" t="s">
        <v>11</v>
      </c>
      <c r="F2691" s="557" t="s">
        <v>683</v>
      </c>
      <c r="G2691" s="556" t="s">
        <v>289</v>
      </c>
      <c r="H2691" s="553">
        <v>30</v>
      </c>
      <c r="I2691" s="553">
        <v>517.25</v>
      </c>
      <c r="J2691" s="554">
        <v>15517.5</v>
      </c>
      <c r="K2691" s="556" t="s">
        <v>787</v>
      </c>
      <c r="L2691" s="556" t="s">
        <v>3324</v>
      </c>
      <c r="M2691" s="557" t="s">
        <v>683</v>
      </c>
      <c r="O2691" s="545" t="str">
        <f t="shared" ref="O2691:O2692" si="244">+_xlfn.CONCAT(B2691,"-",E2691)</f>
        <v>B2/23/16-F</v>
      </c>
    </row>
    <row r="2692" spans="1:18">
      <c r="B2692" s="556" t="s">
        <v>1666</v>
      </c>
      <c r="C2692" s="556" t="s">
        <v>2034</v>
      </c>
      <c r="D2692" s="556" t="s">
        <v>3307</v>
      </c>
      <c r="E2692" s="556" t="s">
        <v>27</v>
      </c>
      <c r="F2692" s="557" t="s">
        <v>683</v>
      </c>
      <c r="G2692" s="556" t="s">
        <v>289</v>
      </c>
      <c r="H2692" s="553">
        <v>30</v>
      </c>
      <c r="I2692" s="553">
        <v>517.25</v>
      </c>
      <c r="J2692" s="554">
        <v>15517.5</v>
      </c>
      <c r="K2692" s="556" t="s">
        <v>787</v>
      </c>
      <c r="L2692" s="556" t="s">
        <v>3325</v>
      </c>
      <c r="M2692" s="557" t="s">
        <v>683</v>
      </c>
      <c r="O2692" s="545" t="str">
        <f t="shared" si="244"/>
        <v>B2/23/16-G</v>
      </c>
    </row>
    <row r="2693" spans="1:18" ht="14.5">
      <c r="P2693" s="546"/>
      <c r="Q2693" s="546"/>
      <c r="R2693" s="546"/>
    </row>
    <row r="2694" spans="1:18" ht="29">
      <c r="A2694" s="551">
        <v>5</v>
      </c>
      <c r="B2694" s="555" t="s">
        <v>1666</v>
      </c>
      <c r="C2694" s="555" t="s">
        <v>36</v>
      </c>
      <c r="D2694" s="555" t="s">
        <v>36</v>
      </c>
      <c r="E2694" s="555" t="s">
        <v>36</v>
      </c>
      <c r="F2694" s="551" t="s">
        <v>684</v>
      </c>
      <c r="G2694" s="555" t="s">
        <v>36</v>
      </c>
      <c r="H2694" s="551"/>
      <c r="I2694" s="551"/>
      <c r="J2694" s="552">
        <v>200148.96</v>
      </c>
      <c r="K2694" s="555"/>
      <c r="L2694" s="555"/>
      <c r="M2694" s="551"/>
      <c r="N2694" s="551"/>
      <c r="O2694" s="551"/>
    </row>
    <row r="2695" spans="1:18">
      <c r="B2695" s="556" t="s">
        <v>1666</v>
      </c>
      <c r="C2695" s="556" t="s">
        <v>2034</v>
      </c>
      <c r="D2695" s="556" t="s">
        <v>3307</v>
      </c>
      <c r="E2695" s="556" t="s">
        <v>28</v>
      </c>
      <c r="F2695" s="557" t="s">
        <v>685</v>
      </c>
      <c r="G2695" s="556" t="s">
        <v>289</v>
      </c>
      <c r="H2695" s="553">
        <v>42</v>
      </c>
      <c r="I2695" s="553">
        <v>276.63</v>
      </c>
      <c r="J2695" s="554">
        <v>11618.46</v>
      </c>
      <c r="K2695" s="556" t="s">
        <v>787</v>
      </c>
      <c r="L2695" s="556" t="s">
        <v>3326</v>
      </c>
      <c r="M2695" s="557" t="s">
        <v>685</v>
      </c>
      <c r="O2695" s="545" t="str">
        <f t="shared" ref="O2695:O2700" si="245">+_xlfn.CONCAT(B2695,"-",E2695)</f>
        <v>B2/23/16-H</v>
      </c>
    </row>
    <row r="2696" spans="1:18">
      <c r="B2696" s="556" t="s">
        <v>1666</v>
      </c>
      <c r="C2696" s="556" t="s">
        <v>2034</v>
      </c>
      <c r="D2696" s="556" t="s">
        <v>3307</v>
      </c>
      <c r="E2696" s="556" t="s">
        <v>33</v>
      </c>
      <c r="F2696" s="557" t="s">
        <v>686</v>
      </c>
      <c r="G2696" s="556" t="s">
        <v>289</v>
      </c>
      <c r="H2696" s="553">
        <v>42</v>
      </c>
      <c r="I2696" s="553">
        <v>454.75</v>
      </c>
      <c r="J2696" s="554">
        <v>19099.5</v>
      </c>
      <c r="K2696" s="556" t="s">
        <v>787</v>
      </c>
      <c r="L2696" s="556" t="s">
        <v>3327</v>
      </c>
      <c r="M2696" s="557" t="s">
        <v>686</v>
      </c>
      <c r="O2696" s="545" t="str">
        <f t="shared" si="245"/>
        <v>B2/23/16-J</v>
      </c>
    </row>
    <row r="2697" spans="1:18">
      <c r="B2697" s="556" t="s">
        <v>1666</v>
      </c>
      <c r="C2697" s="556" t="s">
        <v>2034</v>
      </c>
      <c r="D2697" s="556" t="s">
        <v>3307</v>
      </c>
      <c r="E2697" s="556" t="s">
        <v>34</v>
      </c>
      <c r="F2697" s="557" t="s">
        <v>687</v>
      </c>
      <c r="G2697" s="556" t="s">
        <v>289</v>
      </c>
      <c r="H2697" s="553">
        <v>90</v>
      </c>
      <c r="I2697" s="553">
        <v>642.25</v>
      </c>
      <c r="J2697" s="554">
        <v>57802.5</v>
      </c>
      <c r="K2697" s="556" t="s">
        <v>787</v>
      </c>
      <c r="L2697" s="556" t="s">
        <v>3328</v>
      </c>
      <c r="M2697" s="557" t="s">
        <v>687</v>
      </c>
      <c r="O2697" s="545" t="str">
        <f t="shared" si="245"/>
        <v>B2/23/16-K</v>
      </c>
    </row>
    <row r="2698" spans="1:18">
      <c r="B2698" s="556" t="s">
        <v>1666</v>
      </c>
      <c r="C2698" s="556" t="s">
        <v>2034</v>
      </c>
      <c r="D2698" s="556" t="s">
        <v>3307</v>
      </c>
      <c r="E2698" s="556" t="s">
        <v>39</v>
      </c>
      <c r="F2698" s="557" t="s">
        <v>688</v>
      </c>
      <c r="G2698" s="556" t="s">
        <v>289</v>
      </c>
      <c r="H2698" s="553">
        <v>90</v>
      </c>
      <c r="I2698" s="553">
        <v>517.25</v>
      </c>
      <c r="J2698" s="554">
        <v>46552.5</v>
      </c>
      <c r="K2698" s="556" t="s">
        <v>787</v>
      </c>
      <c r="L2698" s="556" t="s">
        <v>3329</v>
      </c>
      <c r="M2698" s="557" t="s">
        <v>688</v>
      </c>
      <c r="O2698" s="545" t="str">
        <f t="shared" si="245"/>
        <v>B2/23/16-L</v>
      </c>
    </row>
    <row r="2699" spans="1:18">
      <c r="B2699" s="556" t="s">
        <v>1666</v>
      </c>
      <c r="C2699" s="556" t="s">
        <v>2034</v>
      </c>
      <c r="D2699" s="556" t="s">
        <v>3307</v>
      </c>
      <c r="E2699" s="556" t="s">
        <v>38</v>
      </c>
      <c r="F2699" s="557" t="s">
        <v>689</v>
      </c>
      <c r="G2699" s="556" t="s">
        <v>289</v>
      </c>
      <c r="H2699" s="553">
        <v>33</v>
      </c>
      <c r="I2699" s="554">
        <v>1079.75</v>
      </c>
      <c r="J2699" s="554">
        <v>35631.75</v>
      </c>
      <c r="K2699" s="556" t="s">
        <v>787</v>
      </c>
      <c r="L2699" s="556" t="s">
        <v>3330</v>
      </c>
      <c r="M2699" s="557" t="s">
        <v>689</v>
      </c>
      <c r="O2699" s="545" t="str">
        <f t="shared" si="245"/>
        <v>B2/23/16-M</v>
      </c>
    </row>
    <row r="2700" spans="1:18">
      <c r="B2700" s="556" t="s">
        <v>1666</v>
      </c>
      <c r="C2700" s="556" t="s">
        <v>2034</v>
      </c>
      <c r="D2700" s="556" t="s">
        <v>3307</v>
      </c>
      <c r="E2700" s="556" t="s">
        <v>204</v>
      </c>
      <c r="F2700" s="557" t="s">
        <v>690</v>
      </c>
      <c r="G2700" s="556" t="s">
        <v>289</v>
      </c>
      <c r="H2700" s="553">
        <v>33</v>
      </c>
      <c r="I2700" s="553">
        <v>892.25</v>
      </c>
      <c r="J2700" s="554">
        <v>29444.25</v>
      </c>
      <c r="K2700" s="556" t="s">
        <v>787</v>
      </c>
      <c r="L2700" s="556" t="s">
        <v>3331</v>
      </c>
      <c r="M2700" s="557" t="s">
        <v>690</v>
      </c>
      <c r="O2700" s="545" t="str">
        <f t="shared" si="245"/>
        <v>B2/23/16-N</v>
      </c>
    </row>
    <row r="2702" spans="1:18" ht="14.5">
      <c r="P2702" s="546"/>
      <c r="Q2702" s="546"/>
      <c r="R2702" s="546"/>
    </row>
    <row r="2703" spans="1:18" ht="29">
      <c r="A2703" s="551">
        <v>5</v>
      </c>
      <c r="B2703" s="555" t="s">
        <v>1667</v>
      </c>
      <c r="C2703" s="555" t="s">
        <v>36</v>
      </c>
      <c r="D2703" s="555" t="s">
        <v>36</v>
      </c>
      <c r="E2703" s="555" t="s">
        <v>36</v>
      </c>
      <c r="F2703" s="551" t="s">
        <v>691</v>
      </c>
      <c r="G2703" s="555" t="s">
        <v>36</v>
      </c>
      <c r="H2703" s="551"/>
      <c r="I2703" s="551"/>
      <c r="J2703" s="552">
        <v>92429.56</v>
      </c>
      <c r="K2703" s="555"/>
      <c r="L2703" s="555"/>
      <c r="M2703" s="551"/>
      <c r="N2703" s="551"/>
      <c r="O2703" s="551"/>
    </row>
    <row r="2704" spans="1:18">
      <c r="B2704" s="556" t="s">
        <v>1667</v>
      </c>
      <c r="C2704" s="556" t="s">
        <v>2034</v>
      </c>
      <c r="D2704" s="556" t="s">
        <v>3307</v>
      </c>
      <c r="E2704" s="556" t="s">
        <v>5</v>
      </c>
      <c r="F2704" s="557" t="s">
        <v>3317</v>
      </c>
      <c r="G2704" s="556" t="s">
        <v>289</v>
      </c>
      <c r="H2704" s="553">
        <v>12</v>
      </c>
      <c r="I2704" s="554">
        <v>1158.1300000000001</v>
      </c>
      <c r="J2704" s="554">
        <v>13897.56</v>
      </c>
      <c r="K2704" s="556" t="s">
        <v>787</v>
      </c>
      <c r="L2704" s="556" t="s">
        <v>3332</v>
      </c>
      <c r="M2704" s="557" t="s">
        <v>3317</v>
      </c>
      <c r="O2704" s="545" t="str">
        <f t="shared" ref="O2704:O2706" si="246">+_xlfn.CONCAT(B2704,"-",E2704)</f>
        <v>B2/23/17-A</v>
      </c>
    </row>
    <row r="2705" spans="1:18">
      <c r="B2705" s="556" t="s">
        <v>1667</v>
      </c>
      <c r="C2705" s="556" t="s">
        <v>2034</v>
      </c>
      <c r="D2705" s="556" t="s">
        <v>3307</v>
      </c>
      <c r="E2705" s="556" t="s">
        <v>6</v>
      </c>
      <c r="F2705" s="557" t="s">
        <v>3319</v>
      </c>
      <c r="G2705" s="556" t="s">
        <v>289</v>
      </c>
      <c r="H2705" s="553">
        <v>12</v>
      </c>
      <c r="I2705" s="554">
        <v>1017.25</v>
      </c>
      <c r="J2705" s="554">
        <v>12207</v>
      </c>
      <c r="K2705" s="556" t="s">
        <v>787</v>
      </c>
      <c r="L2705" s="556" t="s">
        <v>3333</v>
      </c>
      <c r="M2705" s="557" t="s">
        <v>3319</v>
      </c>
      <c r="O2705" s="545" t="str">
        <f t="shared" si="246"/>
        <v>B2/23/17-B</v>
      </c>
    </row>
    <row r="2706" spans="1:18">
      <c r="B2706" s="556" t="s">
        <v>1667</v>
      </c>
      <c r="C2706" s="556" t="s">
        <v>2034</v>
      </c>
      <c r="D2706" s="556" t="s">
        <v>3307</v>
      </c>
      <c r="E2706" s="556" t="s">
        <v>7</v>
      </c>
      <c r="F2706" s="557" t="s">
        <v>697</v>
      </c>
      <c r="G2706" s="556" t="s">
        <v>0</v>
      </c>
      <c r="H2706" s="553">
        <v>1</v>
      </c>
      <c r="I2706" s="554">
        <v>66325</v>
      </c>
      <c r="J2706" s="554">
        <v>66325</v>
      </c>
      <c r="K2706" s="556" t="s">
        <v>787</v>
      </c>
      <c r="L2706" s="556" t="s">
        <v>3334</v>
      </c>
      <c r="M2706" s="557" t="s">
        <v>697</v>
      </c>
      <c r="O2706" s="545" t="str">
        <f t="shared" si="246"/>
        <v>B2/23/17-C</v>
      </c>
    </row>
    <row r="2707" spans="1:18" ht="14.5">
      <c r="P2707" s="546"/>
      <c r="Q2707" s="546"/>
      <c r="R2707" s="546"/>
    </row>
    <row r="2708" spans="1:18" ht="14.5">
      <c r="A2708" s="551">
        <v>4</v>
      </c>
      <c r="B2708" s="555" t="s">
        <v>1667</v>
      </c>
      <c r="C2708" s="555" t="s">
        <v>36</v>
      </c>
      <c r="D2708" s="555" t="s">
        <v>36</v>
      </c>
      <c r="E2708" s="555" t="s">
        <v>36</v>
      </c>
      <c r="F2708" s="551" t="s">
        <v>574</v>
      </c>
      <c r="G2708" s="555" t="s">
        <v>36</v>
      </c>
      <c r="H2708" s="551"/>
      <c r="I2708" s="551"/>
      <c r="J2708" s="552">
        <v>317697.52</v>
      </c>
      <c r="K2708" s="555"/>
      <c r="L2708" s="555"/>
      <c r="M2708" s="551"/>
      <c r="N2708" s="551"/>
      <c r="O2708" s="551"/>
      <c r="P2708" s="546"/>
      <c r="Q2708" s="546"/>
      <c r="R2708" s="546"/>
    </row>
    <row r="2709" spans="1:18" ht="29">
      <c r="A2709" s="551">
        <v>5</v>
      </c>
      <c r="B2709" s="555" t="s">
        <v>1667</v>
      </c>
      <c r="C2709" s="555" t="s">
        <v>36</v>
      </c>
      <c r="D2709" s="555" t="s">
        <v>36</v>
      </c>
      <c r="E2709" s="555" t="s">
        <v>36</v>
      </c>
      <c r="F2709" s="551" t="s">
        <v>682</v>
      </c>
      <c r="G2709" s="555" t="s">
        <v>36</v>
      </c>
      <c r="H2709" s="551"/>
      <c r="I2709" s="551"/>
      <c r="J2709" s="552">
        <v>31035</v>
      </c>
      <c r="K2709" s="555"/>
      <c r="L2709" s="555"/>
      <c r="M2709" s="551"/>
      <c r="N2709" s="551"/>
      <c r="O2709" s="551"/>
    </row>
    <row r="2710" spans="1:18">
      <c r="B2710" s="556" t="s">
        <v>1667</v>
      </c>
      <c r="C2710" s="556" t="s">
        <v>2034</v>
      </c>
      <c r="D2710" s="556" t="s">
        <v>3307</v>
      </c>
      <c r="E2710" s="556" t="s">
        <v>8</v>
      </c>
      <c r="F2710" s="557" t="s">
        <v>683</v>
      </c>
      <c r="G2710" s="556" t="s">
        <v>289</v>
      </c>
      <c r="H2710" s="553">
        <v>30</v>
      </c>
      <c r="I2710" s="553">
        <v>517.25</v>
      </c>
      <c r="J2710" s="554">
        <v>15517.5</v>
      </c>
      <c r="K2710" s="556" t="s">
        <v>787</v>
      </c>
      <c r="L2710" s="556" t="s">
        <v>3335</v>
      </c>
      <c r="M2710" s="557" t="s">
        <v>683</v>
      </c>
      <c r="O2710" s="545" t="str">
        <f t="shared" ref="O2710:O2711" si="247">+_xlfn.CONCAT(B2710,"-",E2710)</f>
        <v>B2/23/17-D</v>
      </c>
    </row>
    <row r="2711" spans="1:18">
      <c r="B2711" s="556" t="s">
        <v>1667</v>
      </c>
      <c r="C2711" s="556" t="s">
        <v>2034</v>
      </c>
      <c r="D2711" s="556" t="s">
        <v>3307</v>
      </c>
      <c r="E2711" s="556" t="s">
        <v>10</v>
      </c>
      <c r="F2711" s="557" t="s">
        <v>683</v>
      </c>
      <c r="G2711" s="556" t="s">
        <v>289</v>
      </c>
      <c r="H2711" s="553">
        <v>30</v>
      </c>
      <c r="I2711" s="553">
        <v>517.25</v>
      </c>
      <c r="J2711" s="554">
        <v>15517.5</v>
      </c>
      <c r="K2711" s="556" t="s">
        <v>787</v>
      </c>
      <c r="L2711" s="556" t="s">
        <v>3336</v>
      </c>
      <c r="M2711" s="557" t="s">
        <v>683</v>
      </c>
      <c r="O2711" s="545" t="str">
        <f t="shared" si="247"/>
        <v>B2/23/17-E</v>
      </c>
    </row>
    <row r="2712" spans="1:18" ht="14.5">
      <c r="P2712" s="546"/>
      <c r="Q2712" s="546"/>
      <c r="R2712" s="546"/>
    </row>
    <row r="2713" spans="1:18" ht="29">
      <c r="A2713" s="551">
        <v>5</v>
      </c>
      <c r="B2713" s="555" t="s">
        <v>1667</v>
      </c>
      <c r="C2713" s="555" t="s">
        <v>36</v>
      </c>
      <c r="D2713" s="555" t="s">
        <v>36</v>
      </c>
      <c r="E2713" s="555" t="s">
        <v>36</v>
      </c>
      <c r="F2713" s="551" t="s">
        <v>684</v>
      </c>
      <c r="G2713" s="555" t="s">
        <v>36</v>
      </c>
      <c r="H2713" s="551"/>
      <c r="I2713" s="551"/>
      <c r="J2713" s="552">
        <v>194232.95999999999</v>
      </c>
      <c r="K2713" s="555"/>
      <c r="L2713" s="555"/>
      <c r="M2713" s="551"/>
      <c r="N2713" s="551"/>
      <c r="O2713" s="551"/>
    </row>
    <row r="2714" spans="1:18">
      <c r="B2714" s="556" t="s">
        <v>1667</v>
      </c>
      <c r="C2714" s="556" t="s">
        <v>2034</v>
      </c>
      <c r="D2714" s="556" t="s">
        <v>3307</v>
      </c>
      <c r="E2714" s="556" t="s">
        <v>11</v>
      </c>
      <c r="F2714" s="557" t="s">
        <v>685</v>
      </c>
      <c r="G2714" s="556" t="s">
        <v>289</v>
      </c>
      <c r="H2714" s="553">
        <v>42</v>
      </c>
      <c r="I2714" s="553">
        <v>276.63</v>
      </c>
      <c r="J2714" s="554">
        <v>11618.46</v>
      </c>
      <c r="K2714" s="556" t="s">
        <v>787</v>
      </c>
      <c r="L2714" s="556" t="s">
        <v>3337</v>
      </c>
      <c r="M2714" s="557" t="s">
        <v>685</v>
      </c>
      <c r="O2714" s="545" t="str">
        <f t="shared" ref="O2714:O2719" si="248">+_xlfn.CONCAT(B2714,"-",E2714)</f>
        <v>B2/23/17-F</v>
      </c>
    </row>
    <row r="2715" spans="1:18">
      <c r="B2715" s="556" t="s">
        <v>1667</v>
      </c>
      <c r="C2715" s="556" t="s">
        <v>2034</v>
      </c>
      <c r="D2715" s="556" t="s">
        <v>3307</v>
      </c>
      <c r="E2715" s="556" t="s">
        <v>27</v>
      </c>
      <c r="F2715" s="557" t="s">
        <v>686</v>
      </c>
      <c r="G2715" s="556" t="s">
        <v>289</v>
      </c>
      <c r="H2715" s="553">
        <v>42</v>
      </c>
      <c r="I2715" s="553">
        <v>454.75</v>
      </c>
      <c r="J2715" s="554">
        <v>19099.5</v>
      </c>
      <c r="K2715" s="556" t="s">
        <v>787</v>
      </c>
      <c r="L2715" s="556" t="s">
        <v>3338</v>
      </c>
      <c r="M2715" s="557" t="s">
        <v>686</v>
      </c>
      <c r="O2715" s="545" t="str">
        <f t="shared" si="248"/>
        <v>B2/23/17-G</v>
      </c>
    </row>
    <row r="2716" spans="1:18">
      <c r="B2716" s="556" t="s">
        <v>1667</v>
      </c>
      <c r="C2716" s="556" t="s">
        <v>2034</v>
      </c>
      <c r="D2716" s="556" t="s">
        <v>3307</v>
      </c>
      <c r="E2716" s="556" t="s">
        <v>28</v>
      </c>
      <c r="F2716" s="557" t="s">
        <v>687</v>
      </c>
      <c r="G2716" s="556" t="s">
        <v>289</v>
      </c>
      <c r="H2716" s="553">
        <v>90</v>
      </c>
      <c r="I2716" s="553">
        <v>642.25</v>
      </c>
      <c r="J2716" s="554">
        <v>57802.5</v>
      </c>
      <c r="K2716" s="556" t="s">
        <v>787</v>
      </c>
      <c r="L2716" s="556" t="s">
        <v>3339</v>
      </c>
      <c r="M2716" s="557" t="s">
        <v>687</v>
      </c>
      <c r="O2716" s="545" t="str">
        <f t="shared" si="248"/>
        <v>B2/23/17-H</v>
      </c>
    </row>
    <row r="2717" spans="1:18">
      <c r="B2717" s="556" t="s">
        <v>1667</v>
      </c>
      <c r="C2717" s="556" t="s">
        <v>2034</v>
      </c>
      <c r="D2717" s="556" t="s">
        <v>3307</v>
      </c>
      <c r="E2717" s="556" t="s">
        <v>33</v>
      </c>
      <c r="F2717" s="557" t="s">
        <v>688</v>
      </c>
      <c r="G2717" s="556" t="s">
        <v>289</v>
      </c>
      <c r="H2717" s="553">
        <v>90</v>
      </c>
      <c r="I2717" s="553">
        <v>517.25</v>
      </c>
      <c r="J2717" s="554">
        <v>46552.5</v>
      </c>
      <c r="K2717" s="556" t="s">
        <v>787</v>
      </c>
      <c r="L2717" s="556" t="s">
        <v>3340</v>
      </c>
      <c r="M2717" s="557" t="s">
        <v>688</v>
      </c>
      <c r="O2717" s="545" t="str">
        <f t="shared" si="248"/>
        <v>B2/23/17-J</v>
      </c>
    </row>
    <row r="2718" spans="1:18">
      <c r="B2718" s="556" t="s">
        <v>1667</v>
      </c>
      <c r="C2718" s="556" t="s">
        <v>2034</v>
      </c>
      <c r="D2718" s="556" t="s">
        <v>3307</v>
      </c>
      <c r="E2718" s="556" t="s">
        <v>34</v>
      </c>
      <c r="F2718" s="557" t="s">
        <v>689</v>
      </c>
      <c r="G2718" s="556" t="s">
        <v>289</v>
      </c>
      <c r="H2718" s="553">
        <v>30</v>
      </c>
      <c r="I2718" s="554">
        <v>1079.75</v>
      </c>
      <c r="J2718" s="554">
        <v>32392.5</v>
      </c>
      <c r="K2718" s="556" t="s">
        <v>787</v>
      </c>
      <c r="L2718" s="556" t="s">
        <v>3341</v>
      </c>
      <c r="M2718" s="557" t="s">
        <v>689</v>
      </c>
      <c r="O2718" s="545" t="str">
        <f t="shared" si="248"/>
        <v>B2/23/17-K</v>
      </c>
    </row>
    <row r="2719" spans="1:18">
      <c r="B2719" s="556" t="s">
        <v>1667</v>
      </c>
      <c r="C2719" s="556" t="s">
        <v>2034</v>
      </c>
      <c r="D2719" s="556" t="s">
        <v>3307</v>
      </c>
      <c r="E2719" s="556" t="s">
        <v>39</v>
      </c>
      <c r="F2719" s="557" t="s">
        <v>690</v>
      </c>
      <c r="G2719" s="556" t="s">
        <v>289</v>
      </c>
      <c r="H2719" s="553">
        <v>30</v>
      </c>
      <c r="I2719" s="553">
        <v>892.25</v>
      </c>
      <c r="J2719" s="554">
        <v>26767.5</v>
      </c>
      <c r="K2719" s="556" t="s">
        <v>787</v>
      </c>
      <c r="L2719" s="556" t="s">
        <v>3342</v>
      </c>
      <c r="M2719" s="557" t="s">
        <v>690</v>
      </c>
      <c r="O2719" s="545" t="str">
        <f t="shared" si="248"/>
        <v>B2/23/17-L</v>
      </c>
    </row>
    <row r="2720" spans="1:18" ht="14.5">
      <c r="P2720" s="546"/>
      <c r="Q2720" s="546"/>
      <c r="R2720" s="546"/>
    </row>
    <row r="2721" spans="1:18" ht="29">
      <c r="A2721" s="551">
        <v>5</v>
      </c>
      <c r="B2721" s="555" t="s">
        <v>1667</v>
      </c>
      <c r="C2721" s="555" t="s">
        <v>36</v>
      </c>
      <c r="D2721" s="555" t="s">
        <v>36</v>
      </c>
      <c r="E2721" s="555" t="s">
        <v>36</v>
      </c>
      <c r="F2721" s="551" t="s">
        <v>691</v>
      </c>
      <c r="G2721" s="555" t="s">
        <v>36</v>
      </c>
      <c r="H2721" s="551"/>
      <c r="I2721" s="551"/>
      <c r="J2721" s="552">
        <v>92429.56</v>
      </c>
      <c r="K2721" s="555"/>
      <c r="L2721" s="555"/>
      <c r="M2721" s="551"/>
      <c r="N2721" s="551"/>
      <c r="O2721" s="551"/>
    </row>
    <row r="2722" spans="1:18">
      <c r="B2722" s="556" t="s">
        <v>1667</v>
      </c>
      <c r="C2722" s="556" t="s">
        <v>2034</v>
      </c>
      <c r="D2722" s="556" t="s">
        <v>3307</v>
      </c>
      <c r="E2722" s="556" t="s">
        <v>38</v>
      </c>
      <c r="F2722" s="557" t="s">
        <v>3317</v>
      </c>
      <c r="G2722" s="556" t="s">
        <v>289</v>
      </c>
      <c r="H2722" s="553">
        <v>12</v>
      </c>
      <c r="I2722" s="554">
        <v>1158.1300000000001</v>
      </c>
      <c r="J2722" s="554">
        <v>13897.56</v>
      </c>
      <c r="K2722" s="556" t="s">
        <v>787</v>
      </c>
      <c r="L2722" s="556" t="s">
        <v>3343</v>
      </c>
      <c r="M2722" s="557" t="s">
        <v>3317</v>
      </c>
      <c r="O2722" s="545" t="str">
        <f t="shared" ref="O2722:O2724" si="249">+_xlfn.CONCAT(B2722,"-",E2722)</f>
        <v>B2/23/17-M</v>
      </c>
    </row>
    <row r="2723" spans="1:18">
      <c r="B2723" s="556" t="s">
        <v>1667</v>
      </c>
      <c r="C2723" s="556" t="s">
        <v>2034</v>
      </c>
      <c r="D2723" s="556" t="s">
        <v>3307</v>
      </c>
      <c r="E2723" s="556" t="s">
        <v>204</v>
      </c>
      <c r="F2723" s="557" t="s">
        <v>3319</v>
      </c>
      <c r="G2723" s="556" t="s">
        <v>289</v>
      </c>
      <c r="H2723" s="553">
        <v>12</v>
      </c>
      <c r="I2723" s="554">
        <v>1017.25</v>
      </c>
      <c r="J2723" s="554">
        <v>12207</v>
      </c>
      <c r="K2723" s="556" t="s">
        <v>787</v>
      </c>
      <c r="L2723" s="556" t="s">
        <v>3344</v>
      </c>
      <c r="M2723" s="557" t="s">
        <v>3319</v>
      </c>
      <c r="O2723" s="545" t="str">
        <f t="shared" si="249"/>
        <v>B2/23/17-N</v>
      </c>
    </row>
    <row r="2724" spans="1:18">
      <c r="B2724" s="556" t="s">
        <v>1667</v>
      </c>
      <c r="C2724" s="556" t="s">
        <v>2034</v>
      </c>
      <c r="D2724" s="556" t="s">
        <v>3307</v>
      </c>
      <c r="E2724" s="556" t="s">
        <v>507</v>
      </c>
      <c r="F2724" s="557" t="s">
        <v>697</v>
      </c>
      <c r="G2724" s="556" t="s">
        <v>0</v>
      </c>
      <c r="H2724" s="553">
        <v>1</v>
      </c>
      <c r="I2724" s="554">
        <v>66325</v>
      </c>
      <c r="J2724" s="554">
        <v>66325</v>
      </c>
      <c r="K2724" s="556" t="s">
        <v>787</v>
      </c>
      <c r="L2724" s="556" t="s">
        <v>3345</v>
      </c>
      <c r="M2724" s="557" t="s">
        <v>697</v>
      </c>
      <c r="O2724" s="545" t="str">
        <f t="shared" si="249"/>
        <v>B2/23/17-P</v>
      </c>
    </row>
    <row r="2726" spans="1:18" ht="14.5">
      <c r="P2726" s="546"/>
      <c r="Q2726" s="546"/>
      <c r="R2726" s="546"/>
    </row>
    <row r="2727" spans="1:18" ht="14.5">
      <c r="A2727" s="551">
        <v>4</v>
      </c>
      <c r="B2727" s="555" t="s">
        <v>1668</v>
      </c>
      <c r="C2727" s="555" t="s">
        <v>36</v>
      </c>
      <c r="D2727" s="555" t="s">
        <v>36</v>
      </c>
      <c r="E2727" s="555" t="s">
        <v>36</v>
      </c>
      <c r="F2727" s="551" t="s">
        <v>575</v>
      </c>
      <c r="G2727" s="555" t="s">
        <v>36</v>
      </c>
      <c r="H2727" s="551"/>
      <c r="I2727" s="551"/>
      <c r="J2727" s="552">
        <v>275802.09999999998</v>
      </c>
      <c r="K2727" s="555"/>
      <c r="L2727" s="555"/>
      <c r="M2727" s="551"/>
      <c r="N2727" s="551"/>
      <c r="O2727" s="551"/>
      <c r="P2727" s="546"/>
      <c r="Q2727" s="546"/>
      <c r="R2727" s="546"/>
    </row>
    <row r="2728" spans="1:18" ht="29">
      <c r="A2728" s="551">
        <v>5</v>
      </c>
      <c r="B2728" s="555" t="s">
        <v>1668</v>
      </c>
      <c r="C2728" s="555" t="s">
        <v>36</v>
      </c>
      <c r="D2728" s="555" t="s">
        <v>36</v>
      </c>
      <c r="E2728" s="555" t="s">
        <v>36</v>
      </c>
      <c r="F2728" s="551" t="s">
        <v>682</v>
      </c>
      <c r="G2728" s="555" t="s">
        <v>36</v>
      </c>
      <c r="H2728" s="551"/>
      <c r="I2728" s="551"/>
      <c r="J2728" s="552">
        <v>25862.5</v>
      </c>
      <c r="K2728" s="555"/>
      <c r="L2728" s="555"/>
      <c r="M2728" s="551"/>
      <c r="N2728" s="551"/>
      <c r="O2728" s="551"/>
    </row>
    <row r="2729" spans="1:18">
      <c r="B2729" s="556" t="s">
        <v>1668</v>
      </c>
      <c r="C2729" s="556" t="s">
        <v>2034</v>
      </c>
      <c r="D2729" s="556" t="s">
        <v>3307</v>
      </c>
      <c r="E2729" s="556" t="s">
        <v>5</v>
      </c>
      <c r="F2729" s="557" t="s">
        <v>683</v>
      </c>
      <c r="G2729" s="556" t="s">
        <v>289</v>
      </c>
      <c r="H2729" s="553">
        <v>25</v>
      </c>
      <c r="I2729" s="553">
        <v>517.25</v>
      </c>
      <c r="J2729" s="554">
        <v>12931.25</v>
      </c>
      <c r="K2729" s="556" t="s">
        <v>787</v>
      </c>
      <c r="L2729" s="556" t="s">
        <v>3346</v>
      </c>
      <c r="M2729" s="557" t="s">
        <v>683</v>
      </c>
      <c r="O2729" s="545" t="str">
        <f t="shared" ref="O2729:O2730" si="250">+_xlfn.CONCAT(B2729,"-",E2729)</f>
        <v>B2/23/18-A</v>
      </c>
    </row>
    <row r="2730" spans="1:18">
      <c r="B2730" s="556" t="s">
        <v>1668</v>
      </c>
      <c r="C2730" s="556" t="s">
        <v>2034</v>
      </c>
      <c r="D2730" s="556" t="s">
        <v>3307</v>
      </c>
      <c r="E2730" s="556" t="s">
        <v>6</v>
      </c>
      <c r="F2730" s="557" t="s">
        <v>683</v>
      </c>
      <c r="G2730" s="556" t="s">
        <v>289</v>
      </c>
      <c r="H2730" s="553">
        <v>25</v>
      </c>
      <c r="I2730" s="553">
        <v>517.25</v>
      </c>
      <c r="J2730" s="554">
        <v>12931.25</v>
      </c>
      <c r="K2730" s="556" t="s">
        <v>787</v>
      </c>
      <c r="L2730" s="556" t="s">
        <v>3347</v>
      </c>
      <c r="M2730" s="557" t="s">
        <v>683</v>
      </c>
      <c r="O2730" s="545" t="str">
        <f t="shared" si="250"/>
        <v>B2/23/18-B</v>
      </c>
    </row>
    <row r="2731" spans="1:18" ht="14.5">
      <c r="P2731" s="546"/>
      <c r="Q2731" s="546"/>
      <c r="R2731" s="546"/>
    </row>
    <row r="2732" spans="1:18" ht="29">
      <c r="A2732" s="551">
        <v>5</v>
      </c>
      <c r="B2732" s="555" t="s">
        <v>1668</v>
      </c>
      <c r="C2732" s="555" t="s">
        <v>36</v>
      </c>
      <c r="D2732" s="555" t="s">
        <v>36</v>
      </c>
      <c r="E2732" s="555" t="s">
        <v>36</v>
      </c>
      <c r="F2732" s="551" t="s">
        <v>684</v>
      </c>
      <c r="G2732" s="555" t="s">
        <v>36</v>
      </c>
      <c r="H2732" s="551"/>
      <c r="I2732" s="551"/>
      <c r="J2732" s="552">
        <v>161860.79999999999</v>
      </c>
      <c r="K2732" s="555"/>
      <c r="L2732" s="555"/>
      <c r="M2732" s="551"/>
      <c r="N2732" s="551"/>
      <c r="O2732" s="551"/>
    </row>
    <row r="2733" spans="1:18">
      <c r="B2733" s="556" t="s">
        <v>1668</v>
      </c>
      <c r="C2733" s="556" t="s">
        <v>2034</v>
      </c>
      <c r="D2733" s="556" t="s">
        <v>3307</v>
      </c>
      <c r="E2733" s="556" t="s">
        <v>7</v>
      </c>
      <c r="F2733" s="557" t="s">
        <v>685</v>
      </c>
      <c r="G2733" s="556" t="s">
        <v>289</v>
      </c>
      <c r="H2733" s="553">
        <v>35</v>
      </c>
      <c r="I2733" s="553">
        <v>276.63</v>
      </c>
      <c r="J2733" s="554">
        <v>9682.0499999999993</v>
      </c>
      <c r="K2733" s="556" t="s">
        <v>787</v>
      </c>
      <c r="L2733" s="556" t="s">
        <v>3348</v>
      </c>
      <c r="M2733" s="557" t="s">
        <v>685</v>
      </c>
      <c r="O2733" s="545" t="str">
        <f t="shared" ref="O2733:O2738" si="251">+_xlfn.CONCAT(B2733,"-",E2733)</f>
        <v>B2/23/18-C</v>
      </c>
    </row>
    <row r="2734" spans="1:18">
      <c r="B2734" s="556" t="s">
        <v>1668</v>
      </c>
      <c r="C2734" s="556" t="s">
        <v>2034</v>
      </c>
      <c r="D2734" s="556" t="s">
        <v>3307</v>
      </c>
      <c r="E2734" s="556" t="s">
        <v>8</v>
      </c>
      <c r="F2734" s="557" t="s">
        <v>686</v>
      </c>
      <c r="G2734" s="556" t="s">
        <v>289</v>
      </c>
      <c r="H2734" s="553">
        <v>35</v>
      </c>
      <c r="I2734" s="553">
        <v>454.75</v>
      </c>
      <c r="J2734" s="554">
        <v>15916.25</v>
      </c>
      <c r="K2734" s="556" t="s">
        <v>787</v>
      </c>
      <c r="L2734" s="556" t="s">
        <v>3349</v>
      </c>
      <c r="M2734" s="557" t="s">
        <v>686</v>
      </c>
      <c r="O2734" s="545" t="str">
        <f t="shared" si="251"/>
        <v>B2/23/18-D</v>
      </c>
    </row>
    <row r="2735" spans="1:18">
      <c r="B2735" s="556" t="s">
        <v>1668</v>
      </c>
      <c r="C2735" s="556" t="s">
        <v>2034</v>
      </c>
      <c r="D2735" s="556" t="s">
        <v>3307</v>
      </c>
      <c r="E2735" s="556" t="s">
        <v>10</v>
      </c>
      <c r="F2735" s="557" t="s">
        <v>687</v>
      </c>
      <c r="G2735" s="556" t="s">
        <v>289</v>
      </c>
      <c r="H2735" s="553">
        <v>75</v>
      </c>
      <c r="I2735" s="553">
        <v>642.25</v>
      </c>
      <c r="J2735" s="554">
        <v>48168.75</v>
      </c>
      <c r="K2735" s="556" t="s">
        <v>787</v>
      </c>
      <c r="L2735" s="556" t="s">
        <v>3350</v>
      </c>
      <c r="M2735" s="557" t="s">
        <v>687</v>
      </c>
      <c r="O2735" s="545" t="str">
        <f t="shared" si="251"/>
        <v>B2/23/18-E</v>
      </c>
    </row>
    <row r="2736" spans="1:18">
      <c r="B2736" s="556" t="s">
        <v>1668</v>
      </c>
      <c r="C2736" s="556" t="s">
        <v>2034</v>
      </c>
      <c r="D2736" s="556" t="s">
        <v>3307</v>
      </c>
      <c r="E2736" s="556" t="s">
        <v>11</v>
      </c>
      <c r="F2736" s="557" t="s">
        <v>688</v>
      </c>
      <c r="G2736" s="556" t="s">
        <v>289</v>
      </c>
      <c r="H2736" s="553">
        <v>75</v>
      </c>
      <c r="I2736" s="553">
        <v>517.25</v>
      </c>
      <c r="J2736" s="554">
        <v>38793.75</v>
      </c>
      <c r="K2736" s="556" t="s">
        <v>787</v>
      </c>
      <c r="L2736" s="556" t="s">
        <v>3351</v>
      </c>
      <c r="M2736" s="557" t="s">
        <v>688</v>
      </c>
      <c r="O2736" s="545" t="str">
        <f t="shared" si="251"/>
        <v>B2/23/18-F</v>
      </c>
    </row>
    <row r="2737" spans="1:18">
      <c r="B2737" s="556" t="s">
        <v>1668</v>
      </c>
      <c r="C2737" s="556" t="s">
        <v>2034</v>
      </c>
      <c r="D2737" s="556" t="s">
        <v>3307</v>
      </c>
      <c r="E2737" s="556" t="s">
        <v>27</v>
      </c>
      <c r="F2737" s="557" t="s">
        <v>689</v>
      </c>
      <c r="G2737" s="556" t="s">
        <v>289</v>
      </c>
      <c r="H2737" s="553">
        <v>25</v>
      </c>
      <c r="I2737" s="554">
        <v>1079.75</v>
      </c>
      <c r="J2737" s="554">
        <v>26993.75</v>
      </c>
      <c r="K2737" s="556" t="s">
        <v>787</v>
      </c>
      <c r="L2737" s="556" t="s">
        <v>3352</v>
      </c>
      <c r="M2737" s="557" t="s">
        <v>689</v>
      </c>
      <c r="O2737" s="545" t="str">
        <f t="shared" si="251"/>
        <v>B2/23/18-G</v>
      </c>
    </row>
    <row r="2738" spans="1:18">
      <c r="B2738" s="556" t="s">
        <v>1668</v>
      </c>
      <c r="C2738" s="556" t="s">
        <v>2034</v>
      </c>
      <c r="D2738" s="556" t="s">
        <v>3307</v>
      </c>
      <c r="E2738" s="556" t="s">
        <v>28</v>
      </c>
      <c r="F2738" s="557" t="s">
        <v>690</v>
      </c>
      <c r="G2738" s="556" t="s">
        <v>289</v>
      </c>
      <c r="H2738" s="553">
        <v>25</v>
      </c>
      <c r="I2738" s="553">
        <v>892.25</v>
      </c>
      <c r="J2738" s="554">
        <v>22306.25</v>
      </c>
      <c r="K2738" s="556" t="s">
        <v>787</v>
      </c>
      <c r="L2738" s="556" t="s">
        <v>3353</v>
      </c>
      <c r="M2738" s="557" t="s">
        <v>690</v>
      </c>
      <c r="O2738" s="545" t="str">
        <f t="shared" si="251"/>
        <v>B2/23/18-H</v>
      </c>
    </row>
    <row r="2739" spans="1:18" ht="14.5">
      <c r="P2739" s="546"/>
      <c r="Q2739" s="546"/>
      <c r="R2739" s="546"/>
    </row>
    <row r="2740" spans="1:18" ht="29">
      <c r="A2740" s="551">
        <v>5</v>
      </c>
      <c r="B2740" s="555" t="s">
        <v>1668</v>
      </c>
      <c r="C2740" s="555" t="s">
        <v>36</v>
      </c>
      <c r="D2740" s="555" t="s">
        <v>36</v>
      </c>
      <c r="E2740" s="555" t="s">
        <v>36</v>
      </c>
      <c r="F2740" s="551" t="s">
        <v>691</v>
      </c>
      <c r="G2740" s="555" t="s">
        <v>36</v>
      </c>
      <c r="H2740" s="551"/>
      <c r="I2740" s="551"/>
      <c r="J2740" s="552">
        <v>88078.8</v>
      </c>
      <c r="K2740" s="555"/>
      <c r="L2740" s="555"/>
      <c r="M2740" s="551"/>
      <c r="N2740" s="551"/>
      <c r="O2740" s="551"/>
    </row>
    <row r="2741" spans="1:18">
      <c r="B2741" s="556" t="s">
        <v>1668</v>
      </c>
      <c r="C2741" s="556" t="s">
        <v>2034</v>
      </c>
      <c r="D2741" s="556" t="s">
        <v>3307</v>
      </c>
      <c r="E2741" s="556" t="s">
        <v>33</v>
      </c>
      <c r="F2741" s="557" t="s">
        <v>3317</v>
      </c>
      <c r="G2741" s="556" t="s">
        <v>289</v>
      </c>
      <c r="H2741" s="553">
        <v>10</v>
      </c>
      <c r="I2741" s="554">
        <v>1158.1300000000001</v>
      </c>
      <c r="J2741" s="554">
        <v>11581.3</v>
      </c>
      <c r="K2741" s="556" t="s">
        <v>787</v>
      </c>
      <c r="L2741" s="556" t="s">
        <v>3354</v>
      </c>
      <c r="M2741" s="557" t="s">
        <v>3317</v>
      </c>
      <c r="O2741" s="545" t="str">
        <f t="shared" ref="O2741:O2743" si="252">+_xlfn.CONCAT(B2741,"-",E2741)</f>
        <v>B2/23/18-J</v>
      </c>
    </row>
    <row r="2742" spans="1:18">
      <c r="B2742" s="556" t="s">
        <v>1668</v>
      </c>
      <c r="C2742" s="556" t="s">
        <v>2034</v>
      </c>
      <c r="D2742" s="556" t="s">
        <v>3307</v>
      </c>
      <c r="E2742" s="556" t="s">
        <v>34</v>
      </c>
      <c r="F2742" s="557" t="s">
        <v>3319</v>
      </c>
      <c r="G2742" s="556" t="s">
        <v>289</v>
      </c>
      <c r="H2742" s="553">
        <v>10</v>
      </c>
      <c r="I2742" s="554">
        <v>1017.25</v>
      </c>
      <c r="J2742" s="554">
        <v>10172.5</v>
      </c>
      <c r="K2742" s="556" t="s">
        <v>787</v>
      </c>
      <c r="L2742" s="556" t="s">
        <v>3355</v>
      </c>
      <c r="M2742" s="557" t="s">
        <v>3319</v>
      </c>
      <c r="O2742" s="545" t="str">
        <f t="shared" si="252"/>
        <v>B2/23/18-K</v>
      </c>
    </row>
    <row r="2743" spans="1:18">
      <c r="B2743" s="556" t="s">
        <v>1668</v>
      </c>
      <c r="C2743" s="556" t="s">
        <v>2034</v>
      </c>
      <c r="D2743" s="556" t="s">
        <v>3307</v>
      </c>
      <c r="E2743" s="556" t="s">
        <v>39</v>
      </c>
      <c r="F2743" s="557" t="s">
        <v>697</v>
      </c>
      <c r="G2743" s="556" t="s">
        <v>0</v>
      </c>
      <c r="H2743" s="553">
        <v>1</v>
      </c>
      <c r="I2743" s="554">
        <v>66325</v>
      </c>
      <c r="J2743" s="554">
        <v>66325</v>
      </c>
      <c r="K2743" s="556" t="s">
        <v>787</v>
      </c>
      <c r="L2743" s="556" t="s">
        <v>3356</v>
      </c>
      <c r="M2743" s="557" t="s">
        <v>697</v>
      </c>
      <c r="O2743" s="545" t="str">
        <f t="shared" si="252"/>
        <v>B2/23/18-L</v>
      </c>
    </row>
    <row r="2745" spans="1:18" ht="14.5">
      <c r="P2745" s="546"/>
      <c r="Q2745" s="546"/>
      <c r="R2745" s="546"/>
    </row>
    <row r="2746" spans="1:18" ht="29">
      <c r="A2746" s="551">
        <v>3</v>
      </c>
      <c r="B2746" s="555" t="s">
        <v>1669</v>
      </c>
      <c r="C2746" s="555" t="s">
        <v>36</v>
      </c>
      <c r="D2746" s="555" t="s">
        <v>36</v>
      </c>
      <c r="E2746" s="555" t="s">
        <v>36</v>
      </c>
      <c r="F2746" s="551" t="s">
        <v>698</v>
      </c>
      <c r="G2746" s="555" t="s">
        <v>36</v>
      </c>
      <c r="H2746" s="551"/>
      <c r="I2746" s="551"/>
      <c r="J2746" s="552">
        <v>206055</v>
      </c>
      <c r="K2746" s="555"/>
      <c r="L2746" s="555"/>
      <c r="M2746" s="551"/>
      <c r="N2746" s="551"/>
      <c r="O2746" s="551"/>
      <c r="P2746" s="546"/>
      <c r="Q2746" s="546"/>
      <c r="R2746" s="546"/>
    </row>
    <row r="2747" spans="1:18" ht="87">
      <c r="A2747" s="551">
        <v>4</v>
      </c>
      <c r="B2747" s="555" t="s">
        <v>1669</v>
      </c>
      <c r="C2747" s="555" t="s">
        <v>36</v>
      </c>
      <c r="D2747" s="555" t="s">
        <v>36</v>
      </c>
      <c r="E2747" s="555" t="s">
        <v>36</v>
      </c>
      <c r="F2747" s="551" t="s">
        <v>699</v>
      </c>
      <c r="G2747" s="555" t="s">
        <v>36</v>
      </c>
      <c r="H2747" s="551"/>
      <c r="I2747" s="551"/>
      <c r="J2747" s="552">
        <v>206055</v>
      </c>
      <c r="K2747" s="555"/>
      <c r="L2747" s="555"/>
      <c r="M2747" s="551"/>
      <c r="N2747" s="551"/>
      <c r="O2747" s="551"/>
    </row>
    <row r="2748" spans="1:18">
      <c r="B2748" s="556" t="s">
        <v>1669</v>
      </c>
      <c r="C2748" s="556" t="s">
        <v>2034</v>
      </c>
      <c r="D2748" s="556" t="s">
        <v>3357</v>
      </c>
      <c r="E2748" s="556" t="s">
        <v>5</v>
      </c>
      <c r="F2748" s="557" t="s">
        <v>700</v>
      </c>
      <c r="G2748" s="556" t="s">
        <v>289</v>
      </c>
      <c r="H2748" s="553">
        <v>1</v>
      </c>
      <c r="I2748" s="554">
        <v>206055</v>
      </c>
      <c r="J2748" s="554">
        <v>206055</v>
      </c>
      <c r="K2748" s="556" t="s">
        <v>787</v>
      </c>
      <c r="L2748" s="556" t="s">
        <v>3358</v>
      </c>
      <c r="M2748" s="557" t="s">
        <v>700</v>
      </c>
      <c r="O2748" s="545" t="str">
        <f>+_xlfn.CONCAT(B2748,"-",E2748)</f>
        <v>B2/23/19-A</v>
      </c>
    </row>
    <row r="2749" spans="1:18" ht="14.5">
      <c r="P2749" s="546"/>
      <c r="Q2749" s="546"/>
      <c r="R2749" s="546"/>
    </row>
    <row r="2750" spans="1:18" ht="29">
      <c r="A2750" s="551">
        <v>3</v>
      </c>
      <c r="B2750" s="555" t="s">
        <v>1669</v>
      </c>
      <c r="C2750" s="555" t="s">
        <v>36</v>
      </c>
      <c r="D2750" s="555" t="s">
        <v>36</v>
      </c>
      <c r="E2750" s="555" t="s">
        <v>36</v>
      </c>
      <c r="F2750" s="551" t="s">
        <v>701</v>
      </c>
      <c r="G2750" s="555" t="s">
        <v>36</v>
      </c>
      <c r="H2750" s="551"/>
      <c r="I2750" s="551"/>
      <c r="J2750" s="552">
        <v>6000555</v>
      </c>
      <c r="K2750" s="555"/>
      <c r="L2750" s="555"/>
      <c r="M2750" s="551"/>
      <c r="N2750" s="551"/>
      <c r="O2750" s="551"/>
      <c r="P2750" s="546"/>
      <c r="Q2750" s="546"/>
      <c r="R2750" s="546"/>
    </row>
    <row r="2751" spans="1:18" ht="72.5">
      <c r="A2751" s="551">
        <v>4</v>
      </c>
      <c r="B2751" s="555" t="s">
        <v>1669</v>
      </c>
      <c r="C2751" s="555" t="s">
        <v>36</v>
      </c>
      <c r="D2751" s="555" t="s">
        <v>36</v>
      </c>
      <c r="E2751" s="555" t="s">
        <v>36</v>
      </c>
      <c r="F2751" s="551" t="s">
        <v>702</v>
      </c>
      <c r="G2751" s="555" t="s">
        <v>36</v>
      </c>
      <c r="H2751" s="551"/>
      <c r="I2751" s="551"/>
      <c r="J2751" s="552">
        <v>6000555</v>
      </c>
      <c r="K2751" s="555"/>
      <c r="L2751" s="555"/>
      <c r="M2751" s="551"/>
      <c r="N2751" s="551"/>
      <c r="O2751" s="551"/>
      <c r="P2751" s="546"/>
      <c r="Q2751" s="546"/>
      <c r="R2751" s="546"/>
    </row>
    <row r="2752" spans="1:18" ht="14.5">
      <c r="A2752" s="551">
        <v>5</v>
      </c>
      <c r="B2752" s="555" t="s">
        <v>1669</v>
      </c>
      <c r="C2752" s="555" t="s">
        <v>36</v>
      </c>
      <c r="D2752" s="555" t="s">
        <v>36</v>
      </c>
      <c r="E2752" s="555" t="s">
        <v>36</v>
      </c>
      <c r="F2752" s="551" t="s">
        <v>620</v>
      </c>
      <c r="G2752" s="555" t="s">
        <v>36</v>
      </c>
      <c r="H2752" s="551"/>
      <c r="I2752" s="551"/>
      <c r="J2752" s="552">
        <v>1191720</v>
      </c>
      <c r="K2752" s="555"/>
      <c r="L2752" s="555"/>
      <c r="M2752" s="551"/>
      <c r="N2752" s="551"/>
      <c r="O2752" s="551"/>
    </row>
    <row r="2753" spans="1:18">
      <c r="B2753" s="556" t="s">
        <v>1669</v>
      </c>
      <c r="C2753" s="556" t="s">
        <v>2034</v>
      </c>
      <c r="D2753" s="556" t="s">
        <v>2301</v>
      </c>
      <c r="E2753" s="556" t="s">
        <v>6</v>
      </c>
      <c r="F2753" s="557" t="s">
        <v>703</v>
      </c>
      <c r="G2753" s="556" t="s">
        <v>289</v>
      </c>
      <c r="H2753" s="553">
        <v>2</v>
      </c>
      <c r="I2753" s="554">
        <v>148965</v>
      </c>
      <c r="J2753" s="554">
        <v>297930</v>
      </c>
      <c r="K2753" s="556" t="s">
        <v>787</v>
      </c>
      <c r="L2753" s="556" t="s">
        <v>3359</v>
      </c>
      <c r="M2753" s="557" t="s">
        <v>703</v>
      </c>
      <c r="O2753" s="545" t="str">
        <f t="shared" ref="O2753:O2756" si="253">+_xlfn.CONCAT(B2753,"-",E2753)</f>
        <v>B2/23/19-B</v>
      </c>
    </row>
    <row r="2754" spans="1:18">
      <c r="B2754" s="556" t="s">
        <v>1669</v>
      </c>
      <c r="C2754" s="556" t="s">
        <v>2034</v>
      </c>
      <c r="D2754" s="556" t="s">
        <v>2301</v>
      </c>
      <c r="E2754" s="556" t="s">
        <v>7</v>
      </c>
      <c r="F2754" s="557" t="s">
        <v>704</v>
      </c>
      <c r="G2754" s="556" t="s">
        <v>289</v>
      </c>
      <c r="H2754" s="553">
        <v>2</v>
      </c>
      <c r="I2754" s="554">
        <v>148965</v>
      </c>
      <c r="J2754" s="554">
        <v>297930</v>
      </c>
      <c r="K2754" s="556" t="s">
        <v>787</v>
      </c>
      <c r="L2754" s="556" t="s">
        <v>3360</v>
      </c>
      <c r="M2754" s="557" t="s">
        <v>704</v>
      </c>
      <c r="O2754" s="545" t="str">
        <f t="shared" si="253"/>
        <v>B2/23/19-C</v>
      </c>
    </row>
    <row r="2755" spans="1:18">
      <c r="B2755" s="556" t="s">
        <v>1669</v>
      </c>
      <c r="C2755" s="556" t="s">
        <v>2034</v>
      </c>
      <c r="D2755" s="556" t="s">
        <v>2301</v>
      </c>
      <c r="E2755" s="556" t="s">
        <v>8</v>
      </c>
      <c r="F2755" s="557" t="s">
        <v>705</v>
      </c>
      <c r="G2755" s="556" t="s">
        <v>289</v>
      </c>
      <c r="H2755" s="553">
        <v>2</v>
      </c>
      <c r="I2755" s="554">
        <v>148965</v>
      </c>
      <c r="J2755" s="554">
        <v>297930</v>
      </c>
      <c r="K2755" s="556" t="s">
        <v>787</v>
      </c>
      <c r="L2755" s="556" t="s">
        <v>3361</v>
      </c>
      <c r="M2755" s="557" t="s">
        <v>705</v>
      </c>
      <c r="O2755" s="545" t="str">
        <f t="shared" si="253"/>
        <v>B2/23/19-D</v>
      </c>
    </row>
    <row r="2756" spans="1:18">
      <c r="B2756" s="556" t="s">
        <v>1669</v>
      </c>
      <c r="C2756" s="556" t="s">
        <v>2034</v>
      </c>
      <c r="D2756" s="556" t="s">
        <v>2301</v>
      </c>
      <c r="E2756" s="556" t="s">
        <v>10</v>
      </c>
      <c r="F2756" s="557" t="s">
        <v>706</v>
      </c>
      <c r="G2756" s="556" t="s">
        <v>289</v>
      </c>
      <c r="H2756" s="553">
        <v>2</v>
      </c>
      <c r="I2756" s="554">
        <v>148965</v>
      </c>
      <c r="J2756" s="554">
        <v>297930</v>
      </c>
      <c r="K2756" s="556" t="s">
        <v>787</v>
      </c>
      <c r="L2756" s="556" t="s">
        <v>3362</v>
      </c>
      <c r="M2756" s="557" t="s">
        <v>706</v>
      </c>
      <c r="O2756" s="545" t="str">
        <f t="shared" si="253"/>
        <v>B2/23/19-E</v>
      </c>
    </row>
    <row r="2757" spans="1:18" ht="14.5">
      <c r="P2757" s="546"/>
      <c r="Q2757" s="546"/>
      <c r="R2757" s="546"/>
    </row>
    <row r="2758" spans="1:18" ht="14.5">
      <c r="A2758" s="551">
        <v>5</v>
      </c>
      <c r="B2758" s="555" t="s">
        <v>1669</v>
      </c>
      <c r="C2758" s="555" t="s">
        <v>36</v>
      </c>
      <c r="D2758" s="555" t="s">
        <v>36</v>
      </c>
      <c r="E2758" s="555" t="s">
        <v>36</v>
      </c>
      <c r="F2758" s="551" t="s">
        <v>570</v>
      </c>
      <c r="G2758" s="555" t="s">
        <v>36</v>
      </c>
      <c r="H2758" s="551"/>
      <c r="I2758" s="551"/>
      <c r="J2758" s="552">
        <v>1305900</v>
      </c>
      <c r="K2758" s="555"/>
      <c r="L2758" s="555"/>
      <c r="M2758" s="551"/>
      <c r="N2758" s="551"/>
      <c r="O2758" s="551"/>
    </row>
    <row r="2759" spans="1:18">
      <c r="B2759" s="556" t="s">
        <v>1669</v>
      </c>
      <c r="C2759" s="556" t="s">
        <v>2034</v>
      </c>
      <c r="D2759" s="556" t="s">
        <v>2301</v>
      </c>
      <c r="E2759" s="556" t="s">
        <v>11</v>
      </c>
      <c r="F2759" s="557" t="s">
        <v>707</v>
      </c>
      <c r="G2759" s="556" t="s">
        <v>289</v>
      </c>
      <c r="H2759" s="553">
        <v>1</v>
      </c>
      <c r="I2759" s="554">
        <v>206055</v>
      </c>
      <c r="J2759" s="554">
        <v>206055</v>
      </c>
      <c r="K2759" s="556" t="s">
        <v>787</v>
      </c>
      <c r="L2759" s="556" t="s">
        <v>3363</v>
      </c>
      <c r="M2759" s="557" t="s">
        <v>707</v>
      </c>
      <c r="O2759" s="545" t="str">
        <f t="shared" ref="O2759:O2762" si="254">+_xlfn.CONCAT(B2759,"-",E2759)</f>
        <v>B2/23/19-F</v>
      </c>
    </row>
    <row r="2760" spans="1:18">
      <c r="B2760" s="556" t="s">
        <v>1669</v>
      </c>
      <c r="C2760" s="556" t="s">
        <v>2034</v>
      </c>
      <c r="D2760" s="556" t="s">
        <v>2301</v>
      </c>
      <c r="E2760" s="556" t="s">
        <v>27</v>
      </c>
      <c r="F2760" s="557" t="s">
        <v>708</v>
      </c>
      <c r="G2760" s="556" t="s">
        <v>289</v>
      </c>
      <c r="H2760" s="553">
        <v>1</v>
      </c>
      <c r="I2760" s="554">
        <v>206055</v>
      </c>
      <c r="J2760" s="554">
        <v>206055</v>
      </c>
      <c r="K2760" s="556" t="s">
        <v>787</v>
      </c>
      <c r="L2760" s="556" t="s">
        <v>3364</v>
      </c>
      <c r="M2760" s="557" t="s">
        <v>708</v>
      </c>
      <c r="O2760" s="545" t="str">
        <f t="shared" si="254"/>
        <v>B2/23/19-G</v>
      </c>
    </row>
    <row r="2761" spans="1:18">
      <c r="B2761" s="556" t="s">
        <v>1669</v>
      </c>
      <c r="C2761" s="556" t="s">
        <v>2034</v>
      </c>
      <c r="D2761" s="556" t="s">
        <v>2301</v>
      </c>
      <c r="E2761" s="556" t="s">
        <v>28</v>
      </c>
      <c r="F2761" s="557" t="s">
        <v>709</v>
      </c>
      <c r="G2761" s="556" t="s">
        <v>289</v>
      </c>
      <c r="H2761" s="553">
        <v>1</v>
      </c>
      <c r="I2761" s="554">
        <v>148965</v>
      </c>
      <c r="J2761" s="554">
        <v>148965</v>
      </c>
      <c r="K2761" s="556" t="s">
        <v>787</v>
      </c>
      <c r="L2761" s="556" t="s">
        <v>3365</v>
      </c>
      <c r="M2761" s="557" t="s">
        <v>709</v>
      </c>
      <c r="O2761" s="545" t="str">
        <f t="shared" si="254"/>
        <v>B2/23/19-H</v>
      </c>
    </row>
    <row r="2762" spans="1:18">
      <c r="B2762" s="556" t="s">
        <v>1669</v>
      </c>
      <c r="C2762" s="556" t="s">
        <v>2034</v>
      </c>
      <c r="D2762" s="556" t="s">
        <v>2301</v>
      </c>
      <c r="E2762" s="556" t="s">
        <v>33</v>
      </c>
      <c r="F2762" s="557" t="s">
        <v>710</v>
      </c>
      <c r="G2762" s="556" t="s">
        <v>289</v>
      </c>
      <c r="H2762" s="553">
        <v>1</v>
      </c>
      <c r="I2762" s="554">
        <v>148965</v>
      </c>
      <c r="J2762" s="554">
        <v>148965</v>
      </c>
      <c r="K2762" s="556" t="s">
        <v>787</v>
      </c>
      <c r="L2762" s="556" t="s">
        <v>3366</v>
      </c>
      <c r="M2762" s="557" t="s">
        <v>710</v>
      </c>
      <c r="O2762" s="545" t="str">
        <f t="shared" si="254"/>
        <v>B2/23/19-J</v>
      </c>
    </row>
    <row r="2765" spans="1:18">
      <c r="B2765" s="556" t="s">
        <v>1670</v>
      </c>
      <c r="C2765" s="556" t="s">
        <v>2034</v>
      </c>
      <c r="D2765" s="556" t="s">
        <v>2301</v>
      </c>
      <c r="E2765" s="556" t="s">
        <v>5</v>
      </c>
      <c r="F2765" s="557" t="s">
        <v>711</v>
      </c>
      <c r="G2765" s="556" t="s">
        <v>289</v>
      </c>
      <c r="H2765" s="553">
        <v>1</v>
      </c>
      <c r="I2765" s="554">
        <v>148965</v>
      </c>
      <c r="J2765" s="554">
        <v>148965</v>
      </c>
      <c r="K2765" s="556" t="s">
        <v>787</v>
      </c>
      <c r="L2765" s="556" t="s">
        <v>3367</v>
      </c>
      <c r="M2765" s="557" t="s">
        <v>711</v>
      </c>
      <c r="O2765" s="545" t="str">
        <f t="shared" ref="O2765:O2767" si="255">+_xlfn.CONCAT(B2765,"-",E2765)</f>
        <v>B2/23/20-A</v>
      </c>
    </row>
    <row r="2766" spans="1:18">
      <c r="B2766" s="556" t="s">
        <v>1670</v>
      </c>
      <c r="C2766" s="556" t="s">
        <v>2034</v>
      </c>
      <c r="D2766" s="556" t="s">
        <v>2301</v>
      </c>
      <c r="E2766" s="556" t="s">
        <v>6</v>
      </c>
      <c r="F2766" s="557" t="s">
        <v>712</v>
      </c>
      <c r="G2766" s="556" t="s">
        <v>289</v>
      </c>
      <c r="H2766" s="553">
        <v>1</v>
      </c>
      <c r="I2766" s="554">
        <v>148965</v>
      </c>
      <c r="J2766" s="554">
        <v>148965</v>
      </c>
      <c r="K2766" s="556" t="s">
        <v>787</v>
      </c>
      <c r="L2766" s="556" t="s">
        <v>3368</v>
      </c>
      <c r="M2766" s="557" t="s">
        <v>712</v>
      </c>
      <c r="O2766" s="545" t="str">
        <f t="shared" si="255"/>
        <v>B2/23/20-B</v>
      </c>
    </row>
    <row r="2767" spans="1:18">
      <c r="B2767" s="556" t="s">
        <v>1670</v>
      </c>
      <c r="C2767" s="556" t="s">
        <v>2034</v>
      </c>
      <c r="D2767" s="556" t="s">
        <v>2301</v>
      </c>
      <c r="E2767" s="556" t="s">
        <v>7</v>
      </c>
      <c r="F2767" s="557" t="s">
        <v>713</v>
      </c>
      <c r="G2767" s="556" t="s">
        <v>289</v>
      </c>
      <c r="H2767" s="553">
        <v>2</v>
      </c>
      <c r="I2767" s="554">
        <v>148965</v>
      </c>
      <c r="J2767" s="554">
        <v>297930</v>
      </c>
      <c r="K2767" s="556" t="s">
        <v>787</v>
      </c>
      <c r="L2767" s="556" t="s">
        <v>3369</v>
      </c>
      <c r="M2767" s="557" t="s">
        <v>713</v>
      </c>
      <c r="O2767" s="545" t="str">
        <f t="shared" si="255"/>
        <v>B2/23/20-C</v>
      </c>
    </row>
    <row r="2768" spans="1:18" ht="14.5">
      <c r="P2768" s="546"/>
      <c r="Q2768" s="546"/>
      <c r="R2768" s="546"/>
    </row>
    <row r="2769" spans="1:18" ht="14.5">
      <c r="A2769" s="551">
        <v>5</v>
      </c>
      <c r="B2769" s="555" t="s">
        <v>1670</v>
      </c>
      <c r="C2769" s="555" t="s">
        <v>36</v>
      </c>
      <c r="D2769" s="555" t="s">
        <v>36</v>
      </c>
      <c r="E2769" s="555" t="s">
        <v>36</v>
      </c>
      <c r="F2769" s="551" t="s">
        <v>573</v>
      </c>
      <c r="G2769" s="555" t="s">
        <v>36</v>
      </c>
      <c r="H2769" s="551"/>
      <c r="I2769" s="551"/>
      <c r="J2769" s="552">
        <v>1236330</v>
      </c>
      <c r="K2769" s="555"/>
      <c r="L2769" s="555"/>
      <c r="M2769" s="551"/>
      <c r="N2769" s="551"/>
      <c r="O2769" s="551"/>
    </row>
    <row r="2770" spans="1:18">
      <c r="B2770" s="556" t="s">
        <v>1670</v>
      </c>
      <c r="C2770" s="556" t="s">
        <v>2034</v>
      </c>
      <c r="D2770" s="556" t="s">
        <v>2301</v>
      </c>
      <c r="E2770" s="556" t="s">
        <v>8</v>
      </c>
      <c r="F2770" s="557" t="s">
        <v>714</v>
      </c>
      <c r="G2770" s="556" t="s">
        <v>289</v>
      </c>
      <c r="H2770" s="553">
        <v>6</v>
      </c>
      <c r="I2770" s="554">
        <v>206055</v>
      </c>
      <c r="J2770" s="554">
        <v>1236330</v>
      </c>
      <c r="K2770" s="556" t="s">
        <v>787</v>
      </c>
      <c r="L2770" s="556" t="s">
        <v>3370</v>
      </c>
      <c r="M2770" s="557" t="s">
        <v>714</v>
      </c>
      <c r="O2770" s="545" t="str">
        <f>+_xlfn.CONCAT(B2770,"-",E2770)</f>
        <v>B2/23/20-D</v>
      </c>
    </row>
    <row r="2771" spans="1:18" ht="14.5">
      <c r="P2771" s="546"/>
      <c r="Q2771" s="546"/>
      <c r="R2771" s="546"/>
    </row>
    <row r="2772" spans="1:18" ht="14.5">
      <c r="A2772" s="551">
        <v>5</v>
      </c>
      <c r="B2772" s="555" t="s">
        <v>1670</v>
      </c>
      <c r="C2772" s="555" t="s">
        <v>36</v>
      </c>
      <c r="D2772" s="555" t="s">
        <v>36</v>
      </c>
      <c r="E2772" s="555" t="s">
        <v>36</v>
      </c>
      <c r="F2772" s="551" t="s">
        <v>574</v>
      </c>
      <c r="G2772" s="555" t="s">
        <v>36</v>
      </c>
      <c r="H2772" s="551"/>
      <c r="I2772" s="551"/>
      <c r="J2772" s="552">
        <v>1236330</v>
      </c>
      <c r="K2772" s="555"/>
      <c r="L2772" s="555"/>
      <c r="M2772" s="551"/>
      <c r="N2772" s="551"/>
      <c r="O2772" s="551"/>
    </row>
    <row r="2773" spans="1:18">
      <c r="B2773" s="556" t="s">
        <v>1670</v>
      </c>
      <c r="C2773" s="556" t="s">
        <v>2034</v>
      </c>
      <c r="D2773" s="556" t="s">
        <v>2301</v>
      </c>
      <c r="E2773" s="556" t="s">
        <v>10</v>
      </c>
      <c r="F2773" s="557" t="s">
        <v>714</v>
      </c>
      <c r="G2773" s="556" t="s">
        <v>289</v>
      </c>
      <c r="H2773" s="553">
        <v>6</v>
      </c>
      <c r="I2773" s="554">
        <v>206055</v>
      </c>
      <c r="J2773" s="554">
        <v>1236330</v>
      </c>
      <c r="K2773" s="556" t="s">
        <v>787</v>
      </c>
      <c r="L2773" s="556" t="s">
        <v>3371</v>
      </c>
      <c r="M2773" s="557" t="s">
        <v>714</v>
      </c>
      <c r="O2773" s="545" t="str">
        <f>+_xlfn.CONCAT(B2773,"-",E2773)</f>
        <v>B2/23/20-E</v>
      </c>
    </row>
    <row r="2774" spans="1:18" ht="14.5">
      <c r="P2774" s="546"/>
      <c r="Q2774" s="546"/>
      <c r="R2774" s="546"/>
    </row>
    <row r="2775" spans="1:18" ht="14.5">
      <c r="A2775" s="551">
        <v>5</v>
      </c>
      <c r="B2775" s="555" t="s">
        <v>1670</v>
      </c>
      <c r="C2775" s="555" t="s">
        <v>36</v>
      </c>
      <c r="D2775" s="555" t="s">
        <v>36</v>
      </c>
      <c r="E2775" s="555" t="s">
        <v>36</v>
      </c>
      <c r="F2775" s="551" t="s">
        <v>575</v>
      </c>
      <c r="G2775" s="555" t="s">
        <v>36</v>
      </c>
      <c r="H2775" s="551"/>
      <c r="I2775" s="551"/>
      <c r="J2775" s="552">
        <v>1030275</v>
      </c>
      <c r="K2775" s="555"/>
      <c r="L2775" s="555"/>
      <c r="M2775" s="551"/>
      <c r="N2775" s="551"/>
      <c r="O2775" s="551"/>
    </row>
    <row r="2776" spans="1:18">
      <c r="B2776" s="556" t="s">
        <v>1670</v>
      </c>
      <c r="C2776" s="556" t="s">
        <v>2034</v>
      </c>
      <c r="D2776" s="556" t="s">
        <v>2301</v>
      </c>
      <c r="E2776" s="556" t="s">
        <v>11</v>
      </c>
      <c r="F2776" s="557" t="s">
        <v>715</v>
      </c>
      <c r="G2776" s="556" t="s">
        <v>289</v>
      </c>
      <c r="H2776" s="553">
        <v>5</v>
      </c>
      <c r="I2776" s="554">
        <v>206055</v>
      </c>
      <c r="J2776" s="554">
        <v>1030275</v>
      </c>
      <c r="K2776" s="556" t="s">
        <v>787</v>
      </c>
      <c r="L2776" s="556" t="s">
        <v>3372</v>
      </c>
      <c r="M2776" s="557" t="s">
        <v>715</v>
      </c>
      <c r="O2776" s="545" t="str">
        <f>+_xlfn.CONCAT(B2776,"-",E2776)</f>
        <v>B2/23/20-F</v>
      </c>
    </row>
    <row r="2777" spans="1:18" ht="14.5">
      <c r="P2777" s="546"/>
      <c r="Q2777" s="546"/>
      <c r="R2777" s="546"/>
    </row>
    <row r="2778" spans="1:18" ht="14.5">
      <c r="A2778" s="551">
        <v>3</v>
      </c>
      <c r="B2778" s="555" t="s">
        <v>1670</v>
      </c>
      <c r="C2778" s="555" t="s">
        <v>36</v>
      </c>
      <c r="D2778" s="555" t="s">
        <v>36</v>
      </c>
      <c r="E2778" s="555" t="s">
        <v>36</v>
      </c>
      <c r="F2778" s="551" t="s">
        <v>716</v>
      </c>
      <c r="G2778" s="555" t="s">
        <v>36</v>
      </c>
      <c r="H2778" s="551"/>
      <c r="I2778" s="551"/>
      <c r="J2778" s="552">
        <v>2453456.25</v>
      </c>
      <c r="K2778" s="555"/>
      <c r="L2778" s="555"/>
      <c r="M2778" s="551"/>
      <c r="N2778" s="551"/>
      <c r="O2778" s="551"/>
      <c r="P2778" s="546"/>
      <c r="Q2778" s="546"/>
      <c r="R2778" s="546"/>
    </row>
    <row r="2779" spans="1:18" ht="87">
      <c r="A2779" s="551">
        <v>4</v>
      </c>
      <c r="B2779" s="555" t="s">
        <v>1670</v>
      </c>
      <c r="C2779" s="555" t="s">
        <v>36</v>
      </c>
      <c r="D2779" s="555" t="s">
        <v>36</v>
      </c>
      <c r="E2779" s="555" t="s">
        <v>36</v>
      </c>
      <c r="F2779" s="551" t="s">
        <v>717</v>
      </c>
      <c r="G2779" s="555" t="s">
        <v>36</v>
      </c>
      <c r="H2779" s="551"/>
      <c r="I2779" s="551"/>
      <c r="J2779" s="552">
        <v>2453456.25</v>
      </c>
      <c r="K2779" s="555"/>
      <c r="L2779" s="555"/>
      <c r="M2779" s="551"/>
      <c r="N2779" s="551"/>
      <c r="O2779" s="551"/>
      <c r="P2779" s="546"/>
      <c r="Q2779" s="546"/>
      <c r="R2779" s="546"/>
    </row>
    <row r="2780" spans="1:18" ht="14.5">
      <c r="A2780" s="551">
        <v>5</v>
      </c>
      <c r="B2780" s="555" t="s">
        <v>1670</v>
      </c>
      <c r="C2780" s="555" t="s">
        <v>36</v>
      </c>
      <c r="D2780" s="555" t="s">
        <v>36</v>
      </c>
      <c r="E2780" s="555" t="s">
        <v>36</v>
      </c>
      <c r="F2780" s="551" t="s">
        <v>570</v>
      </c>
      <c r="G2780" s="555" t="s">
        <v>36</v>
      </c>
      <c r="H2780" s="551"/>
      <c r="I2780" s="551"/>
      <c r="J2780" s="552">
        <v>245868.75</v>
      </c>
      <c r="K2780" s="555"/>
      <c r="L2780" s="555"/>
      <c r="M2780" s="551"/>
      <c r="N2780" s="551"/>
      <c r="O2780" s="551"/>
    </row>
    <row r="2781" spans="1:18">
      <c r="B2781" s="556" t="s">
        <v>1670</v>
      </c>
      <c r="C2781" s="556" t="s">
        <v>2034</v>
      </c>
      <c r="D2781" s="556" t="s">
        <v>2306</v>
      </c>
      <c r="E2781" s="556" t="s">
        <v>27</v>
      </c>
      <c r="F2781" s="557" t="s">
        <v>718</v>
      </c>
      <c r="G2781" s="556" t="s">
        <v>289</v>
      </c>
      <c r="H2781" s="553">
        <v>47</v>
      </c>
      <c r="I2781" s="554">
        <v>5231.25</v>
      </c>
      <c r="J2781" s="554">
        <v>245868.75</v>
      </c>
      <c r="K2781" s="556" t="s">
        <v>787</v>
      </c>
      <c r="L2781" s="556" t="s">
        <v>3373</v>
      </c>
      <c r="M2781" s="557" t="s">
        <v>718</v>
      </c>
      <c r="O2781" s="545" t="str">
        <f>+_xlfn.CONCAT(B2781,"-",E2781)</f>
        <v>B2/23/20-G</v>
      </c>
    </row>
    <row r="2782" spans="1:18" ht="14.5">
      <c r="P2782" s="546"/>
      <c r="Q2782" s="546"/>
      <c r="R2782" s="546"/>
    </row>
    <row r="2783" spans="1:18" ht="14.5">
      <c r="A2783" s="551">
        <v>5</v>
      </c>
      <c r="B2783" s="555" t="s">
        <v>1670</v>
      </c>
      <c r="C2783" s="555" t="s">
        <v>36</v>
      </c>
      <c r="D2783" s="555" t="s">
        <v>36</v>
      </c>
      <c r="E2783" s="555" t="s">
        <v>36</v>
      </c>
      <c r="F2783" s="551" t="s">
        <v>573</v>
      </c>
      <c r="G2783" s="555" t="s">
        <v>36</v>
      </c>
      <c r="H2783" s="551"/>
      <c r="I2783" s="551"/>
      <c r="J2783" s="552">
        <v>774225</v>
      </c>
      <c r="K2783" s="555"/>
      <c r="L2783" s="555"/>
      <c r="M2783" s="551"/>
      <c r="N2783" s="551"/>
      <c r="O2783" s="551"/>
    </row>
    <row r="2784" spans="1:18">
      <c r="B2784" s="556" t="s">
        <v>1670</v>
      </c>
      <c r="C2784" s="556" t="s">
        <v>2034</v>
      </c>
      <c r="D2784" s="556" t="s">
        <v>2306</v>
      </c>
      <c r="E2784" s="556" t="s">
        <v>28</v>
      </c>
      <c r="F2784" s="557" t="s">
        <v>718</v>
      </c>
      <c r="G2784" s="556" t="s">
        <v>289</v>
      </c>
      <c r="H2784" s="553">
        <v>148</v>
      </c>
      <c r="I2784" s="554">
        <v>5231.25</v>
      </c>
      <c r="J2784" s="554">
        <v>774225</v>
      </c>
      <c r="K2784" s="556" t="s">
        <v>787</v>
      </c>
      <c r="L2784" s="556" t="s">
        <v>3374</v>
      </c>
      <c r="M2784" s="557" t="s">
        <v>718</v>
      </c>
      <c r="O2784" s="545" t="str">
        <f>+_xlfn.CONCAT(B2784,"-",E2784)</f>
        <v>B2/23/20-H</v>
      </c>
    </row>
    <row r="2785" spans="1:18" ht="14.5">
      <c r="P2785" s="546"/>
      <c r="Q2785" s="546"/>
      <c r="R2785" s="546"/>
    </row>
    <row r="2786" spans="1:18" ht="14.5">
      <c r="A2786" s="551">
        <v>5</v>
      </c>
      <c r="B2786" s="555" t="s">
        <v>1670</v>
      </c>
      <c r="C2786" s="555" t="s">
        <v>36</v>
      </c>
      <c r="D2786" s="555" t="s">
        <v>36</v>
      </c>
      <c r="E2786" s="555" t="s">
        <v>36</v>
      </c>
      <c r="F2786" s="551" t="s">
        <v>574</v>
      </c>
      <c r="G2786" s="555" t="s">
        <v>36</v>
      </c>
      <c r="H2786" s="551"/>
      <c r="I2786" s="551"/>
      <c r="J2786" s="552">
        <v>774225</v>
      </c>
      <c r="K2786" s="555"/>
      <c r="L2786" s="555"/>
      <c r="M2786" s="551"/>
      <c r="N2786" s="551"/>
      <c r="O2786" s="551"/>
    </row>
    <row r="2787" spans="1:18">
      <c r="B2787" s="556" t="s">
        <v>1670</v>
      </c>
      <c r="C2787" s="556" t="s">
        <v>2034</v>
      </c>
      <c r="D2787" s="556" t="s">
        <v>2306</v>
      </c>
      <c r="E2787" s="556" t="s">
        <v>33</v>
      </c>
      <c r="F2787" s="557" t="s">
        <v>718</v>
      </c>
      <c r="G2787" s="556" t="s">
        <v>289</v>
      </c>
      <c r="H2787" s="553">
        <v>148</v>
      </c>
      <c r="I2787" s="554">
        <v>5231.25</v>
      </c>
      <c r="J2787" s="554">
        <v>774225</v>
      </c>
      <c r="K2787" s="556" t="s">
        <v>787</v>
      </c>
      <c r="L2787" s="556" t="s">
        <v>3375</v>
      </c>
      <c r="M2787" s="557" t="s">
        <v>718</v>
      </c>
      <c r="O2787" s="545" t="str">
        <f>+_xlfn.CONCAT(B2787,"-",E2787)</f>
        <v>B2/23/20-J</v>
      </c>
    </row>
    <row r="2788" spans="1:18" ht="14.5">
      <c r="P2788" s="546"/>
      <c r="Q2788" s="546"/>
      <c r="R2788" s="546"/>
    </row>
    <row r="2789" spans="1:18" ht="14.5">
      <c r="A2789" s="551">
        <v>5</v>
      </c>
      <c r="B2789" s="555" t="s">
        <v>1670</v>
      </c>
      <c r="C2789" s="555" t="s">
        <v>36</v>
      </c>
      <c r="D2789" s="555" t="s">
        <v>36</v>
      </c>
      <c r="E2789" s="555" t="s">
        <v>36</v>
      </c>
      <c r="F2789" s="551" t="s">
        <v>575</v>
      </c>
      <c r="G2789" s="555" t="s">
        <v>36</v>
      </c>
      <c r="H2789" s="551"/>
      <c r="I2789" s="551"/>
      <c r="J2789" s="552">
        <v>659137.5</v>
      </c>
      <c r="K2789" s="555"/>
      <c r="L2789" s="555"/>
      <c r="M2789" s="551"/>
      <c r="N2789" s="551"/>
      <c r="O2789" s="551"/>
    </row>
    <row r="2790" spans="1:18">
      <c r="B2790" s="556" t="s">
        <v>1670</v>
      </c>
      <c r="C2790" s="556" t="s">
        <v>2034</v>
      </c>
      <c r="D2790" s="556" t="s">
        <v>2306</v>
      </c>
      <c r="E2790" s="556" t="s">
        <v>34</v>
      </c>
      <c r="F2790" s="557" t="s">
        <v>718</v>
      </c>
      <c r="G2790" s="556" t="s">
        <v>289</v>
      </c>
      <c r="H2790" s="553">
        <v>126</v>
      </c>
      <c r="I2790" s="554">
        <v>5231.25</v>
      </c>
      <c r="J2790" s="554">
        <v>659137.5</v>
      </c>
      <c r="K2790" s="556" t="s">
        <v>787</v>
      </c>
      <c r="L2790" s="556" t="s">
        <v>3376</v>
      </c>
      <c r="M2790" s="557" t="s">
        <v>718</v>
      </c>
      <c r="O2790" s="545" t="str">
        <f>+_xlfn.CONCAT(B2790,"-",E2790)</f>
        <v>B2/23/20-K</v>
      </c>
    </row>
    <row r="2792" spans="1:18" ht="14.5">
      <c r="P2792" s="546"/>
      <c r="Q2792" s="546"/>
      <c r="R2792" s="546"/>
    </row>
    <row r="2793" spans="1:18" ht="14.5">
      <c r="A2793" s="551">
        <v>3</v>
      </c>
      <c r="B2793" s="555" t="s">
        <v>1671</v>
      </c>
      <c r="C2793" s="555" t="s">
        <v>36</v>
      </c>
      <c r="D2793" s="555" t="s">
        <v>36</v>
      </c>
      <c r="E2793" s="555" t="s">
        <v>36</v>
      </c>
      <c r="F2793" s="551" t="s">
        <v>719</v>
      </c>
      <c r="G2793" s="555" t="s">
        <v>36</v>
      </c>
      <c r="H2793" s="551"/>
      <c r="I2793" s="551"/>
      <c r="J2793" s="552">
        <v>1486502.3</v>
      </c>
      <c r="K2793" s="555"/>
      <c r="L2793" s="555"/>
      <c r="M2793" s="551"/>
      <c r="N2793" s="551"/>
      <c r="O2793" s="551"/>
      <c r="P2793" s="546"/>
      <c r="Q2793" s="546"/>
      <c r="R2793" s="546"/>
    </row>
    <row r="2794" spans="1:18" ht="87">
      <c r="A2794" s="551">
        <v>4</v>
      </c>
      <c r="B2794" s="555" t="s">
        <v>1671</v>
      </c>
      <c r="C2794" s="555" t="s">
        <v>36</v>
      </c>
      <c r="D2794" s="555" t="s">
        <v>36</v>
      </c>
      <c r="E2794" s="555" t="s">
        <v>36</v>
      </c>
      <c r="F2794" s="551" t="s">
        <v>720</v>
      </c>
      <c r="G2794" s="555" t="s">
        <v>36</v>
      </c>
      <c r="H2794" s="551"/>
      <c r="I2794" s="551"/>
      <c r="J2794" s="552">
        <v>63212.66</v>
      </c>
      <c r="K2794" s="555"/>
      <c r="L2794" s="555"/>
      <c r="M2794" s="551"/>
      <c r="N2794" s="551"/>
      <c r="O2794" s="551"/>
    </row>
    <row r="2795" spans="1:18">
      <c r="B2795" s="556" t="s">
        <v>1671</v>
      </c>
      <c r="C2795" s="556" t="s">
        <v>2034</v>
      </c>
      <c r="D2795" s="556" t="s">
        <v>2309</v>
      </c>
      <c r="E2795" s="556" t="s">
        <v>5</v>
      </c>
      <c r="F2795" s="557" t="s">
        <v>721</v>
      </c>
      <c r="G2795" s="556" t="s">
        <v>289</v>
      </c>
      <c r="H2795" s="553">
        <v>2</v>
      </c>
      <c r="I2795" s="554">
        <v>9030.3799999999992</v>
      </c>
      <c r="J2795" s="554">
        <v>18060.759999999998</v>
      </c>
      <c r="K2795" s="556" t="s">
        <v>787</v>
      </c>
      <c r="L2795" s="556" t="s">
        <v>3377</v>
      </c>
      <c r="M2795" s="557" t="s">
        <v>721</v>
      </c>
      <c r="O2795" s="545" t="str">
        <f t="shared" ref="O2795:O2799" si="256">+_xlfn.CONCAT(B2795,"-",E2795)</f>
        <v>B2/23/21-A</v>
      </c>
    </row>
    <row r="2796" spans="1:18">
      <c r="B2796" s="556" t="s">
        <v>1671</v>
      </c>
      <c r="C2796" s="556" t="s">
        <v>2034</v>
      </c>
      <c r="D2796" s="556" t="s">
        <v>2309</v>
      </c>
      <c r="E2796" s="556" t="s">
        <v>6</v>
      </c>
      <c r="F2796" s="557" t="s">
        <v>722</v>
      </c>
      <c r="G2796" s="556" t="s">
        <v>289</v>
      </c>
      <c r="H2796" s="553">
        <v>1</v>
      </c>
      <c r="I2796" s="554">
        <v>9030.3799999999992</v>
      </c>
      <c r="J2796" s="554">
        <v>9030.3799999999992</v>
      </c>
      <c r="K2796" s="556" t="s">
        <v>787</v>
      </c>
      <c r="L2796" s="556" t="s">
        <v>3378</v>
      </c>
      <c r="M2796" s="557" t="s">
        <v>722</v>
      </c>
      <c r="O2796" s="545" t="str">
        <f t="shared" si="256"/>
        <v>B2/23/21-B</v>
      </c>
    </row>
    <row r="2797" spans="1:18">
      <c r="B2797" s="556" t="s">
        <v>1671</v>
      </c>
      <c r="C2797" s="556" t="s">
        <v>2034</v>
      </c>
      <c r="D2797" s="556" t="s">
        <v>2309</v>
      </c>
      <c r="E2797" s="556" t="s">
        <v>7</v>
      </c>
      <c r="F2797" s="557" t="s">
        <v>723</v>
      </c>
      <c r="G2797" s="556" t="s">
        <v>289</v>
      </c>
      <c r="H2797" s="553">
        <v>1</v>
      </c>
      <c r="I2797" s="554">
        <v>9030.3799999999992</v>
      </c>
      <c r="J2797" s="554">
        <v>9030.3799999999992</v>
      </c>
      <c r="K2797" s="556" t="s">
        <v>787</v>
      </c>
      <c r="L2797" s="556" t="s">
        <v>3379</v>
      </c>
      <c r="M2797" s="557" t="s">
        <v>723</v>
      </c>
      <c r="O2797" s="545" t="str">
        <f t="shared" si="256"/>
        <v>B2/23/21-C</v>
      </c>
    </row>
    <row r="2798" spans="1:18">
      <c r="B2798" s="556" t="s">
        <v>1671</v>
      </c>
      <c r="C2798" s="556" t="s">
        <v>2034</v>
      </c>
      <c r="D2798" s="556" t="s">
        <v>2309</v>
      </c>
      <c r="E2798" s="556" t="s">
        <v>8</v>
      </c>
      <c r="F2798" s="557" t="s">
        <v>724</v>
      </c>
      <c r="G2798" s="556" t="s">
        <v>289</v>
      </c>
      <c r="H2798" s="553">
        <v>2</v>
      </c>
      <c r="I2798" s="554">
        <v>9030.3799999999992</v>
      </c>
      <c r="J2798" s="554">
        <v>18060.759999999998</v>
      </c>
      <c r="K2798" s="556" t="s">
        <v>787</v>
      </c>
      <c r="L2798" s="556" t="s">
        <v>3380</v>
      </c>
      <c r="M2798" s="557" t="s">
        <v>724</v>
      </c>
      <c r="O2798" s="545" t="str">
        <f t="shared" si="256"/>
        <v>B2/23/21-D</v>
      </c>
    </row>
    <row r="2799" spans="1:18">
      <c r="B2799" s="556" t="s">
        <v>1671</v>
      </c>
      <c r="C2799" s="556" t="s">
        <v>2034</v>
      </c>
      <c r="D2799" s="556" t="s">
        <v>2309</v>
      </c>
      <c r="E2799" s="556" t="s">
        <v>10</v>
      </c>
      <c r="F2799" s="557" t="s">
        <v>725</v>
      </c>
      <c r="G2799" s="556" t="s">
        <v>289</v>
      </c>
      <c r="H2799" s="553">
        <v>1</v>
      </c>
      <c r="I2799" s="554">
        <v>9030.3799999999992</v>
      </c>
      <c r="J2799" s="554">
        <v>9030.3799999999992</v>
      </c>
      <c r="K2799" s="556" t="s">
        <v>787</v>
      </c>
      <c r="L2799" s="556" t="s">
        <v>3381</v>
      </c>
      <c r="M2799" s="557" t="s">
        <v>725</v>
      </c>
      <c r="O2799" s="545" t="str">
        <f t="shared" si="256"/>
        <v>B2/23/21-E</v>
      </c>
    </row>
    <row r="2800" spans="1:18" ht="14.5">
      <c r="P2800" s="546"/>
      <c r="Q2800" s="546"/>
      <c r="R2800" s="546"/>
    </row>
    <row r="2801" spans="1:18" ht="43.5">
      <c r="A2801" s="551">
        <v>4</v>
      </c>
      <c r="B2801" s="555" t="s">
        <v>1671</v>
      </c>
      <c r="C2801" s="555" t="s">
        <v>36</v>
      </c>
      <c r="D2801" s="555" t="s">
        <v>36</v>
      </c>
      <c r="E2801" s="555" t="s">
        <v>36</v>
      </c>
      <c r="F2801" s="551" t="s">
        <v>726</v>
      </c>
      <c r="G2801" s="555" t="s">
        <v>36</v>
      </c>
      <c r="H2801" s="551"/>
      <c r="I2801" s="551"/>
      <c r="J2801" s="552">
        <v>996773.64</v>
      </c>
      <c r="K2801" s="555"/>
      <c r="L2801" s="555"/>
      <c r="M2801" s="551"/>
      <c r="N2801" s="551"/>
      <c r="O2801" s="551"/>
    </row>
    <row r="2802" spans="1:18">
      <c r="B2802" s="556" t="s">
        <v>1671</v>
      </c>
      <c r="C2802" s="556" t="s">
        <v>2034</v>
      </c>
      <c r="D2802" s="556" t="s">
        <v>2309</v>
      </c>
      <c r="E2802" s="556" t="s">
        <v>11</v>
      </c>
      <c r="F2802" s="557" t="s">
        <v>727</v>
      </c>
      <c r="G2802" s="556" t="s">
        <v>289</v>
      </c>
      <c r="H2802" s="553">
        <v>3</v>
      </c>
      <c r="I2802" s="554">
        <v>332257.88</v>
      </c>
      <c r="J2802" s="554">
        <v>996773.64</v>
      </c>
      <c r="K2802" s="556" t="s">
        <v>787</v>
      </c>
      <c r="L2802" s="556" t="s">
        <v>3382</v>
      </c>
      <c r="M2802" s="557" t="s">
        <v>727</v>
      </c>
      <c r="O2802" s="545" t="str">
        <f>+_xlfn.CONCAT(B2802,"-",E2802)</f>
        <v>B2/23/21-F</v>
      </c>
    </row>
    <row r="2803" spans="1:18" ht="14.5">
      <c r="P2803" s="546"/>
      <c r="Q2803" s="546"/>
      <c r="R2803" s="546"/>
    </row>
    <row r="2804" spans="1:18" ht="14.5">
      <c r="A2804" s="551">
        <v>4</v>
      </c>
      <c r="B2804" s="555" t="s">
        <v>1671</v>
      </c>
      <c r="C2804" s="555" t="s">
        <v>36</v>
      </c>
      <c r="D2804" s="555" t="s">
        <v>36</v>
      </c>
      <c r="E2804" s="555" t="s">
        <v>36</v>
      </c>
      <c r="F2804" s="551" t="s">
        <v>570</v>
      </c>
      <c r="G2804" s="555" t="s">
        <v>36</v>
      </c>
      <c r="H2804" s="551"/>
      <c r="I2804" s="551"/>
      <c r="J2804" s="552">
        <v>8850</v>
      </c>
      <c r="K2804" s="555"/>
      <c r="L2804" s="555"/>
      <c r="M2804" s="551"/>
      <c r="N2804" s="551"/>
      <c r="O2804" s="551"/>
    </row>
    <row r="2805" spans="1:18">
      <c r="B2805" s="556" t="s">
        <v>1671</v>
      </c>
      <c r="C2805" s="556" t="s">
        <v>2034</v>
      </c>
      <c r="D2805" s="556" t="s">
        <v>2309</v>
      </c>
      <c r="E2805" s="556" t="s">
        <v>27</v>
      </c>
      <c r="F2805" s="557" t="s">
        <v>728</v>
      </c>
      <c r="G2805" s="556" t="s">
        <v>289</v>
      </c>
      <c r="H2805" s="553">
        <v>1</v>
      </c>
      <c r="I2805" s="554">
        <v>8850</v>
      </c>
      <c r="J2805" s="554">
        <v>8850</v>
      </c>
      <c r="K2805" s="556" t="s">
        <v>787</v>
      </c>
      <c r="L2805" s="556" t="s">
        <v>3383</v>
      </c>
      <c r="M2805" s="557" t="s">
        <v>728</v>
      </c>
      <c r="O2805" s="545" t="str">
        <f>+_xlfn.CONCAT(B2805,"-",E2805)</f>
        <v>B2/23/21-G</v>
      </c>
    </row>
    <row r="2806" spans="1:18" ht="14.5">
      <c r="P2806" s="546"/>
      <c r="Q2806" s="546"/>
      <c r="R2806" s="546"/>
    </row>
    <row r="2807" spans="1:18" ht="29">
      <c r="A2807" s="551">
        <v>4</v>
      </c>
      <c r="B2807" s="555" t="s">
        <v>1671</v>
      </c>
      <c r="C2807" s="555" t="s">
        <v>36</v>
      </c>
      <c r="D2807" s="555" t="s">
        <v>36</v>
      </c>
      <c r="E2807" s="555" t="s">
        <v>36</v>
      </c>
      <c r="F2807" s="551" t="s">
        <v>729</v>
      </c>
      <c r="G2807" s="555" t="s">
        <v>36</v>
      </c>
      <c r="H2807" s="551"/>
      <c r="I2807" s="551"/>
      <c r="J2807" s="552">
        <v>258141</v>
      </c>
      <c r="K2807" s="555"/>
      <c r="L2807" s="555"/>
      <c r="M2807" s="551"/>
      <c r="N2807" s="551"/>
      <c r="O2807" s="551"/>
      <c r="P2807" s="546"/>
      <c r="Q2807" s="546"/>
      <c r="R2807" s="546"/>
    </row>
    <row r="2808" spans="1:18" ht="14.5">
      <c r="A2808" s="551">
        <v>5</v>
      </c>
      <c r="B2808" s="555" t="s">
        <v>1671</v>
      </c>
      <c r="C2808" s="555" t="s">
        <v>36</v>
      </c>
      <c r="D2808" s="555" t="s">
        <v>36</v>
      </c>
      <c r="E2808" s="555" t="s">
        <v>36</v>
      </c>
      <c r="F2808" s="551" t="s">
        <v>570</v>
      </c>
      <c r="G2808" s="555" t="s">
        <v>36</v>
      </c>
      <c r="H2808" s="551"/>
      <c r="I2808" s="551"/>
      <c r="J2808" s="552">
        <v>258141</v>
      </c>
      <c r="K2808" s="555"/>
      <c r="L2808" s="555"/>
      <c r="M2808" s="551"/>
      <c r="N2808" s="551"/>
      <c r="O2808" s="551"/>
    </row>
    <row r="2809" spans="1:18">
      <c r="B2809" s="556" t="s">
        <v>1671</v>
      </c>
      <c r="C2809" s="556" t="s">
        <v>2034</v>
      </c>
      <c r="D2809" s="556" t="s">
        <v>2309</v>
      </c>
      <c r="E2809" s="556" t="s">
        <v>28</v>
      </c>
      <c r="F2809" s="557" t="s">
        <v>730</v>
      </c>
      <c r="G2809" s="556" t="s">
        <v>168</v>
      </c>
      <c r="H2809" s="553">
        <v>156</v>
      </c>
      <c r="I2809" s="554">
        <v>1654.75</v>
      </c>
      <c r="J2809" s="554">
        <v>258141</v>
      </c>
      <c r="K2809" s="556" t="s">
        <v>787</v>
      </c>
      <c r="L2809" s="556" t="s">
        <v>3384</v>
      </c>
      <c r="M2809" s="557" t="s">
        <v>730</v>
      </c>
      <c r="O2809" s="545" t="str">
        <f>+_xlfn.CONCAT(B2809,"-",E2809)</f>
        <v>B2/23/21-H</v>
      </c>
    </row>
    <row r="2811" spans="1:18" ht="14.5">
      <c r="P2811" s="546"/>
      <c r="Q2811" s="546"/>
      <c r="R2811" s="546"/>
    </row>
    <row r="2812" spans="1:18" ht="29">
      <c r="A2812" s="551">
        <v>4</v>
      </c>
      <c r="B2812" s="555" t="s">
        <v>1672</v>
      </c>
      <c r="C2812" s="555" t="s">
        <v>36</v>
      </c>
      <c r="D2812" s="555" t="s">
        <v>36</v>
      </c>
      <c r="E2812" s="555" t="s">
        <v>36</v>
      </c>
      <c r="F2812" s="551" t="s">
        <v>731</v>
      </c>
      <c r="G2812" s="555" t="s">
        <v>36</v>
      </c>
      <c r="H2812" s="551"/>
      <c r="I2812" s="551"/>
      <c r="J2812" s="552">
        <v>123150</v>
      </c>
      <c r="K2812" s="555"/>
      <c r="L2812" s="555"/>
      <c r="M2812" s="551"/>
      <c r="N2812" s="551"/>
      <c r="O2812" s="551"/>
      <c r="P2812" s="546"/>
      <c r="Q2812" s="546"/>
      <c r="R2812" s="546"/>
    </row>
    <row r="2813" spans="1:18" ht="14.5">
      <c r="A2813" s="551">
        <v>5</v>
      </c>
      <c r="B2813" s="555" t="s">
        <v>1672</v>
      </c>
      <c r="C2813" s="555" t="s">
        <v>36</v>
      </c>
      <c r="D2813" s="555" t="s">
        <v>36</v>
      </c>
      <c r="E2813" s="555" t="s">
        <v>36</v>
      </c>
      <c r="F2813" s="551" t="s">
        <v>570</v>
      </c>
      <c r="G2813" s="555" t="s">
        <v>36</v>
      </c>
      <c r="H2813" s="551"/>
      <c r="I2813" s="551"/>
      <c r="J2813" s="552">
        <v>123150</v>
      </c>
      <c r="K2813" s="555"/>
      <c r="L2813" s="555"/>
      <c r="M2813" s="551"/>
      <c r="N2813" s="551"/>
      <c r="O2813" s="551"/>
    </row>
    <row r="2814" spans="1:18">
      <c r="B2814" s="556" t="s">
        <v>1672</v>
      </c>
      <c r="C2814" s="556" t="s">
        <v>2034</v>
      </c>
      <c r="D2814" s="556" t="s">
        <v>2309</v>
      </c>
      <c r="E2814" s="556" t="s">
        <v>5</v>
      </c>
      <c r="F2814" s="557" t="s">
        <v>732</v>
      </c>
      <c r="G2814" s="556" t="s">
        <v>289</v>
      </c>
      <c r="H2814" s="553">
        <v>2</v>
      </c>
      <c r="I2814" s="554">
        <v>30787.5</v>
      </c>
      <c r="J2814" s="554">
        <v>61575</v>
      </c>
      <c r="K2814" s="556" t="s">
        <v>787</v>
      </c>
      <c r="L2814" s="556" t="s">
        <v>3385</v>
      </c>
      <c r="M2814" s="557" t="s">
        <v>732</v>
      </c>
      <c r="O2814" s="545" t="str">
        <f t="shared" ref="O2814:O2815" si="257">+_xlfn.CONCAT(B2814,"-",E2814)</f>
        <v>B2/23/22-A</v>
      </c>
    </row>
    <row r="2815" spans="1:18">
      <c r="B2815" s="556" t="s">
        <v>1672</v>
      </c>
      <c r="C2815" s="556" t="s">
        <v>2034</v>
      </c>
      <c r="D2815" s="556" t="s">
        <v>2309</v>
      </c>
      <c r="E2815" s="556" t="s">
        <v>6</v>
      </c>
      <c r="F2815" s="557" t="s">
        <v>733</v>
      </c>
      <c r="G2815" s="556" t="s">
        <v>289</v>
      </c>
      <c r="H2815" s="553">
        <v>2</v>
      </c>
      <c r="I2815" s="554">
        <v>30787.5</v>
      </c>
      <c r="J2815" s="554">
        <v>61575</v>
      </c>
      <c r="K2815" s="556" t="s">
        <v>787</v>
      </c>
      <c r="L2815" s="556" t="s">
        <v>3386</v>
      </c>
      <c r="M2815" s="557" t="s">
        <v>733</v>
      </c>
      <c r="O2815" s="545" t="str">
        <f t="shared" si="257"/>
        <v>B2/23/22-B</v>
      </c>
    </row>
    <row r="2816" spans="1:18" ht="14.5">
      <c r="P2816" s="546"/>
      <c r="Q2816" s="546"/>
      <c r="R2816" s="546"/>
    </row>
    <row r="2817" spans="1:18" ht="14.5">
      <c r="A2817" s="551">
        <v>4</v>
      </c>
      <c r="B2817" s="555" t="s">
        <v>1672</v>
      </c>
      <c r="C2817" s="555" t="s">
        <v>36</v>
      </c>
      <c r="D2817" s="555" t="s">
        <v>36</v>
      </c>
      <c r="E2817" s="555" t="s">
        <v>36</v>
      </c>
      <c r="F2817" s="551" t="s">
        <v>734</v>
      </c>
      <c r="G2817" s="555" t="s">
        <v>36</v>
      </c>
      <c r="H2817" s="551"/>
      <c r="I2817" s="551"/>
      <c r="J2817" s="552">
        <v>34087.5</v>
      </c>
      <c r="K2817" s="555"/>
      <c r="L2817" s="555"/>
      <c r="M2817" s="551"/>
      <c r="N2817" s="551"/>
      <c r="O2817" s="551"/>
    </row>
    <row r="2818" spans="1:18">
      <c r="B2818" s="556" t="s">
        <v>1672</v>
      </c>
      <c r="C2818" s="556" t="s">
        <v>2034</v>
      </c>
      <c r="D2818" s="556" t="s">
        <v>2309</v>
      </c>
      <c r="E2818" s="556" t="s">
        <v>7</v>
      </c>
      <c r="F2818" s="557" t="s">
        <v>735</v>
      </c>
      <c r="G2818" s="556" t="s">
        <v>289</v>
      </c>
      <c r="H2818" s="553">
        <v>1</v>
      </c>
      <c r="I2818" s="554">
        <v>34087.5</v>
      </c>
      <c r="J2818" s="554">
        <v>34087.5</v>
      </c>
      <c r="K2818" s="556" t="s">
        <v>787</v>
      </c>
      <c r="L2818" s="556" t="s">
        <v>3387</v>
      </c>
      <c r="M2818" s="557" t="s">
        <v>735</v>
      </c>
      <c r="O2818" s="545" t="str">
        <f>+_xlfn.CONCAT(B2818,"-",E2818)</f>
        <v>B2/23/22-C</v>
      </c>
    </row>
    <row r="2819" spans="1:18" ht="14.5">
      <c r="P2819" s="546"/>
      <c r="Q2819" s="546"/>
      <c r="R2819" s="546"/>
    </row>
    <row r="2820" spans="1:18" ht="87">
      <c r="A2820" s="551">
        <v>4</v>
      </c>
      <c r="B2820" s="555" t="s">
        <v>1672</v>
      </c>
      <c r="C2820" s="555" t="s">
        <v>36</v>
      </c>
      <c r="D2820" s="555" t="s">
        <v>36</v>
      </c>
      <c r="E2820" s="555" t="s">
        <v>36</v>
      </c>
      <c r="F2820" s="551" t="s">
        <v>736</v>
      </c>
      <c r="G2820" s="555" t="s">
        <v>36</v>
      </c>
      <c r="H2820" s="551"/>
      <c r="I2820" s="551"/>
      <c r="J2820" s="552">
        <v>2287.5</v>
      </c>
      <c r="K2820" s="555"/>
      <c r="L2820" s="555"/>
      <c r="M2820" s="551"/>
      <c r="N2820" s="551"/>
      <c r="O2820" s="551"/>
    </row>
    <row r="2821" spans="1:18">
      <c r="B2821" s="556" t="s">
        <v>1672</v>
      </c>
      <c r="C2821" s="556" t="s">
        <v>2034</v>
      </c>
      <c r="D2821" s="556" t="s">
        <v>2309</v>
      </c>
      <c r="E2821" s="556" t="s">
        <v>8</v>
      </c>
      <c r="F2821" s="557" t="s">
        <v>737</v>
      </c>
      <c r="G2821" s="556" t="s">
        <v>289</v>
      </c>
      <c r="H2821" s="553">
        <v>1</v>
      </c>
      <c r="I2821" s="554">
        <v>2287.5</v>
      </c>
      <c r="J2821" s="554">
        <v>2287.5</v>
      </c>
      <c r="K2821" s="556" t="s">
        <v>787</v>
      </c>
      <c r="L2821" s="556" t="s">
        <v>3388</v>
      </c>
      <c r="M2821" s="557" t="s">
        <v>737</v>
      </c>
      <c r="O2821" s="545" t="str">
        <f>+_xlfn.CONCAT(B2821,"-",E2821)</f>
        <v>B2/23/22-D</v>
      </c>
    </row>
    <row r="2822" spans="1:18" ht="14.5">
      <c r="P2822" s="546"/>
      <c r="Q2822" s="546"/>
      <c r="R2822" s="546"/>
    </row>
    <row r="2823" spans="1:18" ht="29">
      <c r="A2823" s="551" t="s">
        <v>1774</v>
      </c>
      <c r="B2823" s="555" t="s">
        <v>1672</v>
      </c>
      <c r="C2823" s="555" t="s">
        <v>36</v>
      </c>
      <c r="D2823" s="555" t="s">
        <v>36</v>
      </c>
      <c r="E2823" s="555" t="s">
        <v>36</v>
      </c>
      <c r="F2823" s="551" t="s">
        <v>43</v>
      </c>
      <c r="G2823" s="555"/>
      <c r="H2823" s="551"/>
      <c r="I2823" s="551"/>
      <c r="J2823" s="551"/>
      <c r="K2823" s="555"/>
      <c r="L2823" s="555"/>
      <c r="M2823" s="551"/>
      <c r="N2823" s="551"/>
      <c r="O2823" s="551"/>
      <c r="P2823" s="546"/>
      <c r="Q2823" s="546"/>
      <c r="R2823" s="546"/>
    </row>
    <row r="2824" spans="1:18" ht="14.5">
      <c r="A2824" s="551" t="s">
        <v>1774</v>
      </c>
      <c r="B2824" s="555" t="s">
        <v>1672</v>
      </c>
      <c r="C2824" s="555" t="s">
        <v>36</v>
      </c>
      <c r="D2824" s="555" t="s">
        <v>36</v>
      </c>
      <c r="E2824" s="555" t="s">
        <v>36</v>
      </c>
      <c r="F2824" s="551" t="s">
        <v>9</v>
      </c>
      <c r="G2824" s="555"/>
      <c r="H2824" s="551"/>
      <c r="I2824" s="551"/>
      <c r="J2824" s="551"/>
      <c r="K2824" s="555"/>
      <c r="L2824" s="555"/>
      <c r="M2824" s="551"/>
      <c r="N2824" s="551"/>
      <c r="O2824" s="551"/>
    </row>
    <row r="2826" spans="1:18" ht="14.5">
      <c r="P2826" s="546"/>
      <c r="Q2826" s="546"/>
      <c r="R2826" s="546"/>
    </row>
    <row r="2827" spans="1:18" ht="14.5">
      <c r="A2827" s="551">
        <v>2</v>
      </c>
      <c r="B2827" s="555" t="s">
        <v>1673</v>
      </c>
      <c r="C2827" s="555" t="s">
        <v>36</v>
      </c>
      <c r="D2827" s="555" t="s">
        <v>36</v>
      </c>
      <c r="E2827" s="555" t="s">
        <v>36</v>
      </c>
      <c r="F2827" s="551" t="s">
        <v>25</v>
      </c>
      <c r="G2827" s="555" t="s">
        <v>36</v>
      </c>
      <c r="H2827" s="551"/>
      <c r="I2827" s="551"/>
      <c r="J2827" s="552">
        <v>40917086.960000001</v>
      </c>
      <c r="K2827" s="555"/>
      <c r="L2827" s="555"/>
      <c r="M2827" s="551"/>
      <c r="N2827" s="551"/>
      <c r="O2827" s="551"/>
      <c r="P2827" s="546"/>
      <c r="Q2827" s="546"/>
      <c r="R2827" s="546"/>
    </row>
    <row r="2828" spans="1:18" ht="14.5">
      <c r="A2828" s="551">
        <v>3</v>
      </c>
      <c r="B2828" s="555" t="s">
        <v>1673</v>
      </c>
      <c r="C2828" s="555" t="s">
        <v>36</v>
      </c>
      <c r="D2828" s="555" t="s">
        <v>36</v>
      </c>
      <c r="E2828" s="555" t="s">
        <v>36</v>
      </c>
      <c r="F2828" s="551" t="s">
        <v>750</v>
      </c>
      <c r="G2828" s="555" t="s">
        <v>36</v>
      </c>
      <c r="H2828" s="551"/>
      <c r="I2828" s="551"/>
      <c r="J2828" s="552">
        <v>575649.6</v>
      </c>
      <c r="K2828" s="555"/>
      <c r="L2828" s="555"/>
      <c r="M2828" s="551"/>
      <c r="N2828" s="551"/>
      <c r="O2828" s="551"/>
      <c r="P2828" s="546"/>
      <c r="Q2828" s="546"/>
      <c r="R2828" s="546"/>
    </row>
    <row r="2829" spans="1:18" ht="58">
      <c r="A2829" s="551">
        <v>4</v>
      </c>
      <c r="B2829" s="555" t="s">
        <v>1673</v>
      </c>
      <c r="C2829" s="555" t="s">
        <v>36</v>
      </c>
      <c r="D2829" s="555" t="s">
        <v>36</v>
      </c>
      <c r="E2829" s="555" t="s">
        <v>36</v>
      </c>
      <c r="F2829" s="551" t="s">
        <v>751</v>
      </c>
      <c r="G2829" s="555" t="s">
        <v>36</v>
      </c>
      <c r="H2829" s="551"/>
      <c r="I2829" s="551"/>
      <c r="J2829" s="552">
        <v>525118</v>
      </c>
      <c r="K2829" s="555"/>
      <c r="L2829" s="555"/>
      <c r="M2829" s="551"/>
      <c r="N2829" s="551"/>
      <c r="O2829" s="551"/>
    </row>
    <row r="2830" spans="1:18">
      <c r="B2830" s="556" t="s">
        <v>1673</v>
      </c>
      <c r="C2830" s="556" t="s">
        <v>2034</v>
      </c>
      <c r="D2830" s="556" t="s">
        <v>2316</v>
      </c>
      <c r="E2830" s="556" t="s">
        <v>5</v>
      </c>
      <c r="F2830" s="557" t="s">
        <v>752</v>
      </c>
      <c r="G2830" s="556" t="s">
        <v>179</v>
      </c>
      <c r="H2830" s="558">
        <v>1100</v>
      </c>
      <c r="I2830" s="553">
        <v>477.38</v>
      </c>
      <c r="J2830" s="554">
        <v>525118</v>
      </c>
      <c r="K2830" s="556" t="s">
        <v>2317</v>
      </c>
      <c r="L2830" s="556" t="s">
        <v>3389</v>
      </c>
      <c r="M2830" s="557" t="s">
        <v>752</v>
      </c>
      <c r="O2830" s="545" t="str">
        <f>+_xlfn.CONCAT(B2830,"-",E2830)</f>
        <v>B2/26/01-A</v>
      </c>
    </row>
    <row r="2831" spans="1:18" ht="14.5">
      <c r="P2831" s="546"/>
      <c r="Q2831" s="546"/>
      <c r="R2831" s="546"/>
    </row>
    <row r="2832" spans="1:18" ht="43.5">
      <c r="A2832" s="551">
        <v>4</v>
      </c>
      <c r="B2832" s="555" t="s">
        <v>1673</v>
      </c>
      <c r="C2832" s="555" t="s">
        <v>36</v>
      </c>
      <c r="D2832" s="555" t="s">
        <v>36</v>
      </c>
      <c r="E2832" s="555" t="s">
        <v>36</v>
      </c>
      <c r="F2832" s="551" t="s">
        <v>753</v>
      </c>
      <c r="G2832" s="555" t="s">
        <v>36</v>
      </c>
      <c r="H2832" s="551"/>
      <c r="I2832" s="551"/>
      <c r="J2832" s="552">
        <v>50531.6</v>
      </c>
      <c r="K2832" s="555"/>
      <c r="L2832" s="555"/>
      <c r="M2832" s="551"/>
      <c r="N2832" s="551"/>
      <c r="O2832" s="551"/>
    </row>
    <row r="2833" spans="1:18">
      <c r="B2833" s="556" t="s">
        <v>1673</v>
      </c>
      <c r="C2833" s="556" t="s">
        <v>2034</v>
      </c>
      <c r="D2833" s="556" t="s">
        <v>2316</v>
      </c>
      <c r="E2833" s="556" t="s">
        <v>6</v>
      </c>
      <c r="F2833" s="557" t="s">
        <v>754</v>
      </c>
      <c r="G2833" s="556" t="s">
        <v>179</v>
      </c>
      <c r="H2833" s="553">
        <v>70</v>
      </c>
      <c r="I2833" s="553">
        <v>721.88</v>
      </c>
      <c r="J2833" s="554">
        <v>50531.6</v>
      </c>
      <c r="K2833" s="556" t="s">
        <v>2317</v>
      </c>
      <c r="L2833" s="556" t="s">
        <v>3390</v>
      </c>
      <c r="M2833" s="557" t="s">
        <v>754</v>
      </c>
      <c r="O2833" s="545" t="str">
        <f>+_xlfn.CONCAT(B2833,"-",E2833)</f>
        <v>B2/26/01-B</v>
      </c>
    </row>
    <row r="2834" spans="1:18" ht="14.5">
      <c r="P2834" s="546"/>
      <c r="Q2834" s="546"/>
      <c r="R2834" s="546"/>
    </row>
    <row r="2835" spans="1:18" ht="29">
      <c r="A2835" s="551">
        <v>3</v>
      </c>
      <c r="B2835" s="555" t="s">
        <v>1673</v>
      </c>
      <c r="C2835" s="555" t="s">
        <v>36</v>
      </c>
      <c r="D2835" s="555" t="s">
        <v>36</v>
      </c>
      <c r="E2835" s="555" t="s">
        <v>36</v>
      </c>
      <c r="F2835" s="551" t="s">
        <v>755</v>
      </c>
      <c r="G2835" s="555" t="s">
        <v>36</v>
      </c>
      <c r="H2835" s="551"/>
      <c r="I2835" s="551"/>
      <c r="J2835" s="552">
        <v>2808706.4</v>
      </c>
      <c r="K2835" s="555"/>
      <c r="L2835" s="555"/>
      <c r="M2835" s="551"/>
      <c r="N2835" s="551"/>
      <c r="O2835" s="551"/>
      <c r="P2835" s="546"/>
      <c r="Q2835" s="546"/>
      <c r="R2835" s="546"/>
    </row>
    <row r="2836" spans="1:18" ht="58">
      <c r="A2836" s="551">
        <v>4</v>
      </c>
      <c r="B2836" s="555" t="s">
        <v>1673</v>
      </c>
      <c r="C2836" s="555" t="s">
        <v>36</v>
      </c>
      <c r="D2836" s="555" t="s">
        <v>36</v>
      </c>
      <c r="E2836" s="555" t="s">
        <v>36</v>
      </c>
      <c r="F2836" s="551" t="s">
        <v>756</v>
      </c>
      <c r="G2836" s="555" t="s">
        <v>36</v>
      </c>
      <c r="H2836" s="551"/>
      <c r="I2836" s="551"/>
      <c r="J2836" s="552">
        <v>1832.6</v>
      </c>
      <c r="K2836" s="555"/>
      <c r="L2836" s="555"/>
      <c r="M2836" s="551"/>
      <c r="N2836" s="551"/>
      <c r="O2836" s="551"/>
    </row>
    <row r="2837" spans="1:18">
      <c r="B2837" s="556" t="s">
        <v>1673</v>
      </c>
      <c r="C2837" s="556" t="s">
        <v>2034</v>
      </c>
      <c r="D2837" s="556" t="s">
        <v>2316</v>
      </c>
      <c r="E2837" s="556" t="s">
        <v>7</v>
      </c>
      <c r="F2837" s="557" t="s">
        <v>757</v>
      </c>
      <c r="G2837" s="556" t="s">
        <v>179</v>
      </c>
      <c r="H2837" s="553">
        <v>20</v>
      </c>
      <c r="I2837" s="553">
        <v>91.63</v>
      </c>
      <c r="J2837" s="554">
        <v>1832.6</v>
      </c>
      <c r="K2837" s="556" t="s">
        <v>2317</v>
      </c>
      <c r="L2837" s="556" t="s">
        <v>3391</v>
      </c>
      <c r="M2837" s="557" t="s">
        <v>757</v>
      </c>
      <c r="O2837" s="545" t="str">
        <f>+_xlfn.CONCAT(B2837,"-",E2837)</f>
        <v>B2/26/01-C</v>
      </c>
    </row>
    <row r="2838" spans="1:18" ht="14.5">
      <c r="P2838" s="546"/>
      <c r="Q2838" s="546"/>
      <c r="R2838" s="546"/>
    </row>
    <row r="2839" spans="1:18" ht="58">
      <c r="A2839" s="551">
        <v>4</v>
      </c>
      <c r="B2839" s="555" t="s">
        <v>1673</v>
      </c>
      <c r="C2839" s="555" t="s">
        <v>36</v>
      </c>
      <c r="D2839" s="555" t="s">
        <v>36</v>
      </c>
      <c r="E2839" s="555" t="s">
        <v>36</v>
      </c>
      <c r="F2839" s="551" t="s">
        <v>758</v>
      </c>
      <c r="G2839" s="555" t="s">
        <v>36</v>
      </c>
      <c r="H2839" s="551"/>
      <c r="I2839" s="551"/>
      <c r="J2839" s="551">
        <v>680</v>
      </c>
      <c r="K2839" s="555"/>
      <c r="L2839" s="555"/>
      <c r="M2839" s="551"/>
      <c r="N2839" s="551"/>
      <c r="O2839" s="551"/>
    </row>
    <row r="2840" spans="1:18">
      <c r="B2840" s="556" t="s">
        <v>1673</v>
      </c>
      <c r="C2840" s="556" t="s">
        <v>2034</v>
      </c>
      <c r="D2840" s="556" t="s">
        <v>2316</v>
      </c>
      <c r="E2840" s="556" t="s">
        <v>8</v>
      </c>
      <c r="F2840" s="557" t="s">
        <v>759</v>
      </c>
      <c r="G2840" s="556" t="s">
        <v>179</v>
      </c>
      <c r="H2840" s="553">
        <v>20</v>
      </c>
      <c r="I2840" s="553">
        <v>34</v>
      </c>
      <c r="J2840" s="553">
        <v>680</v>
      </c>
      <c r="K2840" s="556" t="s">
        <v>2317</v>
      </c>
      <c r="L2840" s="556" t="s">
        <v>3392</v>
      </c>
      <c r="M2840" s="557" t="s">
        <v>759</v>
      </c>
      <c r="O2840" s="545" t="str">
        <f>+_xlfn.CONCAT(B2840,"-",E2840)</f>
        <v>B2/26/01-D</v>
      </c>
    </row>
    <row r="2842" spans="1:18" ht="14.5">
      <c r="P2842" s="546"/>
      <c r="Q2842" s="546"/>
      <c r="R2842" s="546"/>
    </row>
    <row r="2843" spans="1:18" ht="43.5">
      <c r="A2843" s="551">
        <v>4</v>
      </c>
      <c r="B2843" s="555" t="s">
        <v>1674</v>
      </c>
      <c r="C2843" s="555" t="s">
        <v>36</v>
      </c>
      <c r="D2843" s="555" t="s">
        <v>36</v>
      </c>
      <c r="E2843" s="555" t="s">
        <v>36</v>
      </c>
      <c r="F2843" s="551" t="s">
        <v>760</v>
      </c>
      <c r="G2843" s="555" t="s">
        <v>36</v>
      </c>
      <c r="H2843" s="551"/>
      <c r="I2843" s="551"/>
      <c r="J2843" s="552">
        <v>1211452.43</v>
      </c>
      <c r="K2843" s="555"/>
      <c r="L2843" s="555"/>
      <c r="M2843" s="551"/>
      <c r="N2843" s="551"/>
      <c r="O2843" s="551"/>
    </row>
    <row r="2844" spans="1:18">
      <c r="B2844" s="556" t="s">
        <v>1674</v>
      </c>
      <c r="C2844" s="556" t="s">
        <v>2034</v>
      </c>
      <c r="D2844" s="556" t="s">
        <v>2316</v>
      </c>
      <c r="E2844" s="556" t="s">
        <v>5</v>
      </c>
      <c r="F2844" s="557" t="s">
        <v>761</v>
      </c>
      <c r="G2844" s="556" t="s">
        <v>179</v>
      </c>
      <c r="H2844" s="553">
        <v>685</v>
      </c>
      <c r="I2844" s="554">
        <v>1003.75</v>
      </c>
      <c r="J2844" s="554">
        <v>687568.75</v>
      </c>
      <c r="K2844" s="556" t="s">
        <v>2317</v>
      </c>
      <c r="L2844" s="556" t="s">
        <v>3393</v>
      </c>
      <c r="M2844" s="557" t="s">
        <v>761</v>
      </c>
      <c r="O2844" s="545" t="str">
        <f t="shared" ref="O2844:O2849" si="258">+_xlfn.CONCAT(B2844,"-",E2844)</f>
        <v>B2/26/02-A</v>
      </c>
    </row>
    <row r="2845" spans="1:18">
      <c r="B2845" s="556" t="s">
        <v>1674</v>
      </c>
      <c r="C2845" s="556" t="s">
        <v>2034</v>
      </c>
      <c r="D2845" s="556" t="s">
        <v>2316</v>
      </c>
      <c r="E2845" s="556" t="s">
        <v>6</v>
      </c>
      <c r="F2845" s="557" t="s">
        <v>762</v>
      </c>
      <c r="G2845" s="556" t="s">
        <v>179</v>
      </c>
      <c r="H2845" s="553">
        <v>50</v>
      </c>
      <c r="I2845" s="553">
        <v>793.75</v>
      </c>
      <c r="J2845" s="554">
        <v>39687.5</v>
      </c>
      <c r="K2845" s="556" t="s">
        <v>2317</v>
      </c>
      <c r="L2845" s="556" t="s">
        <v>3394</v>
      </c>
      <c r="M2845" s="557" t="s">
        <v>762</v>
      </c>
      <c r="O2845" s="545" t="str">
        <f t="shared" si="258"/>
        <v>B2/26/02-B</v>
      </c>
    </row>
    <row r="2846" spans="1:18">
      <c r="B2846" s="556" t="s">
        <v>1674</v>
      </c>
      <c r="C2846" s="556" t="s">
        <v>2034</v>
      </c>
      <c r="D2846" s="556" t="s">
        <v>2316</v>
      </c>
      <c r="E2846" s="556" t="s">
        <v>7</v>
      </c>
      <c r="F2846" s="557" t="s">
        <v>763</v>
      </c>
      <c r="G2846" s="556" t="s">
        <v>179</v>
      </c>
      <c r="H2846" s="553">
        <v>250</v>
      </c>
      <c r="I2846" s="553">
        <v>657.25</v>
      </c>
      <c r="J2846" s="554">
        <v>164312.5</v>
      </c>
      <c r="K2846" s="556" t="s">
        <v>2317</v>
      </c>
      <c r="L2846" s="556" t="s">
        <v>3395</v>
      </c>
      <c r="M2846" s="557" t="s">
        <v>763</v>
      </c>
      <c r="O2846" s="545" t="str">
        <f t="shared" si="258"/>
        <v>B2/26/02-C</v>
      </c>
    </row>
    <row r="2847" spans="1:18">
      <c r="B2847" s="556" t="s">
        <v>1674</v>
      </c>
      <c r="C2847" s="556" t="s">
        <v>2034</v>
      </c>
      <c r="D2847" s="556" t="s">
        <v>2316</v>
      </c>
      <c r="E2847" s="556" t="s">
        <v>8</v>
      </c>
      <c r="F2847" s="557" t="s">
        <v>764</v>
      </c>
      <c r="G2847" s="556" t="s">
        <v>179</v>
      </c>
      <c r="H2847" s="553">
        <v>565</v>
      </c>
      <c r="I2847" s="553">
        <v>410.38</v>
      </c>
      <c r="J2847" s="554">
        <v>231864.7</v>
      </c>
      <c r="K2847" s="556" t="s">
        <v>2317</v>
      </c>
      <c r="L2847" s="556" t="s">
        <v>3396</v>
      </c>
      <c r="M2847" s="557" t="s">
        <v>764</v>
      </c>
      <c r="O2847" s="545" t="str">
        <f t="shared" si="258"/>
        <v>B2/26/02-D</v>
      </c>
    </row>
    <row r="2848" spans="1:18">
      <c r="B2848" s="556" t="s">
        <v>1674</v>
      </c>
      <c r="C2848" s="556" t="s">
        <v>2034</v>
      </c>
      <c r="D2848" s="556" t="s">
        <v>2316</v>
      </c>
      <c r="E2848" s="556" t="s">
        <v>10</v>
      </c>
      <c r="F2848" s="557" t="s">
        <v>765</v>
      </c>
      <c r="G2848" s="556" t="s">
        <v>179</v>
      </c>
      <c r="H2848" s="553">
        <v>495</v>
      </c>
      <c r="I2848" s="553">
        <v>131.13</v>
      </c>
      <c r="J2848" s="554">
        <v>64909.35</v>
      </c>
      <c r="K2848" s="556" t="s">
        <v>2317</v>
      </c>
      <c r="L2848" s="556" t="s">
        <v>3397</v>
      </c>
      <c r="M2848" s="557" t="s">
        <v>765</v>
      </c>
      <c r="O2848" s="545" t="str">
        <f t="shared" si="258"/>
        <v>B2/26/02-E</v>
      </c>
    </row>
    <row r="2849" spans="1:18">
      <c r="B2849" s="556" t="s">
        <v>1674</v>
      </c>
      <c r="C2849" s="556" t="s">
        <v>2034</v>
      </c>
      <c r="D2849" s="556" t="s">
        <v>2316</v>
      </c>
      <c r="E2849" s="556" t="s">
        <v>11</v>
      </c>
      <c r="F2849" s="557" t="s">
        <v>766</v>
      </c>
      <c r="G2849" s="556" t="s">
        <v>179</v>
      </c>
      <c r="H2849" s="553">
        <v>401</v>
      </c>
      <c r="I2849" s="553">
        <v>57.63</v>
      </c>
      <c r="J2849" s="554">
        <v>23109.63</v>
      </c>
      <c r="K2849" s="556" t="s">
        <v>2317</v>
      </c>
      <c r="L2849" s="556" t="s">
        <v>3398</v>
      </c>
      <c r="M2849" s="557" t="s">
        <v>766</v>
      </c>
      <c r="O2849" s="545" t="str">
        <f t="shared" si="258"/>
        <v>B2/26/02-F</v>
      </c>
    </row>
    <row r="2850" spans="1:18" ht="14.5">
      <c r="P2850" s="546"/>
      <c r="Q2850" s="546"/>
      <c r="R2850" s="546"/>
    </row>
    <row r="2851" spans="1:18" ht="43.5">
      <c r="A2851" s="551">
        <v>4</v>
      </c>
      <c r="B2851" s="555" t="s">
        <v>1674</v>
      </c>
      <c r="C2851" s="555" t="s">
        <v>36</v>
      </c>
      <c r="D2851" s="555" t="s">
        <v>36</v>
      </c>
      <c r="E2851" s="555" t="s">
        <v>36</v>
      </c>
      <c r="F2851" s="551" t="s">
        <v>767</v>
      </c>
      <c r="G2851" s="555" t="s">
        <v>36</v>
      </c>
      <c r="H2851" s="551"/>
      <c r="I2851" s="551"/>
      <c r="J2851" s="552">
        <v>1097845.93</v>
      </c>
      <c r="K2851" s="555"/>
      <c r="L2851" s="555"/>
      <c r="M2851" s="551"/>
      <c r="N2851" s="551"/>
      <c r="O2851" s="551"/>
    </row>
    <row r="2852" spans="1:18">
      <c r="B2852" s="556" t="s">
        <v>1674</v>
      </c>
      <c r="C2852" s="556" t="s">
        <v>2034</v>
      </c>
      <c r="D2852" s="556" t="s">
        <v>2316</v>
      </c>
      <c r="E2852" s="556" t="s">
        <v>27</v>
      </c>
      <c r="F2852" s="557" t="s">
        <v>768</v>
      </c>
      <c r="G2852" s="556" t="s">
        <v>179</v>
      </c>
      <c r="H2852" s="553">
        <v>468</v>
      </c>
      <c r="I2852" s="554">
        <v>1182.25</v>
      </c>
      <c r="J2852" s="554">
        <v>553293</v>
      </c>
      <c r="K2852" s="556" t="s">
        <v>2317</v>
      </c>
      <c r="L2852" s="556" t="s">
        <v>3399</v>
      </c>
      <c r="M2852" s="557" t="s">
        <v>768</v>
      </c>
      <c r="O2852" s="545" t="str">
        <f t="shared" ref="O2852:O2859" si="259">+_xlfn.CONCAT(B2852,"-",E2852)</f>
        <v>B2/26/02-G</v>
      </c>
    </row>
    <row r="2853" spans="1:18">
      <c r="B2853" s="556" t="s">
        <v>1674</v>
      </c>
      <c r="C2853" s="556" t="s">
        <v>2034</v>
      </c>
      <c r="D2853" s="556" t="s">
        <v>2316</v>
      </c>
      <c r="E2853" s="556" t="s">
        <v>28</v>
      </c>
      <c r="F2853" s="557" t="s">
        <v>761</v>
      </c>
      <c r="G2853" s="556" t="s">
        <v>179</v>
      </c>
      <c r="H2853" s="553">
        <v>25</v>
      </c>
      <c r="I2853" s="553">
        <v>952.75</v>
      </c>
      <c r="J2853" s="554">
        <v>23818.75</v>
      </c>
      <c r="K2853" s="556" t="s">
        <v>2317</v>
      </c>
      <c r="L2853" s="556" t="s">
        <v>3400</v>
      </c>
      <c r="M2853" s="557" t="s">
        <v>761</v>
      </c>
      <c r="O2853" s="545" t="str">
        <f t="shared" si="259"/>
        <v>B2/26/02-H</v>
      </c>
    </row>
    <row r="2854" spans="1:18">
      <c r="B2854" s="556" t="s">
        <v>1674</v>
      </c>
      <c r="C2854" s="556" t="s">
        <v>2034</v>
      </c>
      <c r="D2854" s="556" t="s">
        <v>2316</v>
      </c>
      <c r="E2854" s="556" t="s">
        <v>33</v>
      </c>
      <c r="F2854" s="557" t="s">
        <v>762</v>
      </c>
      <c r="G2854" s="556" t="s">
        <v>179</v>
      </c>
      <c r="H2854" s="553">
        <v>95</v>
      </c>
      <c r="I2854" s="553">
        <v>747.25</v>
      </c>
      <c r="J2854" s="554">
        <v>70988.75</v>
      </c>
      <c r="K2854" s="556" t="s">
        <v>2317</v>
      </c>
      <c r="L2854" s="556" t="s">
        <v>3401</v>
      </c>
      <c r="M2854" s="557" t="s">
        <v>762</v>
      </c>
      <c r="O2854" s="545" t="str">
        <f t="shared" si="259"/>
        <v>B2/26/02-J</v>
      </c>
    </row>
    <row r="2855" spans="1:18">
      <c r="B2855" s="556" t="s">
        <v>1674</v>
      </c>
      <c r="C2855" s="556" t="s">
        <v>2034</v>
      </c>
      <c r="D2855" s="556" t="s">
        <v>2316</v>
      </c>
      <c r="E2855" s="556" t="s">
        <v>34</v>
      </c>
      <c r="F2855" s="557" t="s">
        <v>763</v>
      </c>
      <c r="G2855" s="556" t="s">
        <v>179</v>
      </c>
      <c r="H2855" s="553">
        <v>10</v>
      </c>
      <c r="I2855" s="553">
        <v>615.25</v>
      </c>
      <c r="J2855" s="554">
        <v>6152.5</v>
      </c>
      <c r="K2855" s="556" t="s">
        <v>2317</v>
      </c>
      <c r="L2855" s="556" t="s">
        <v>3402</v>
      </c>
      <c r="M2855" s="557" t="s">
        <v>763</v>
      </c>
      <c r="O2855" s="545" t="str">
        <f t="shared" si="259"/>
        <v>B2/26/02-K</v>
      </c>
    </row>
    <row r="2856" spans="1:18">
      <c r="B2856" s="556" t="s">
        <v>1674</v>
      </c>
      <c r="C2856" s="556" t="s">
        <v>2034</v>
      </c>
      <c r="D2856" s="556" t="s">
        <v>2316</v>
      </c>
      <c r="E2856" s="556" t="s">
        <v>39</v>
      </c>
      <c r="F2856" s="557" t="s">
        <v>769</v>
      </c>
      <c r="G2856" s="556" t="s">
        <v>179</v>
      </c>
      <c r="H2856" s="553">
        <v>60</v>
      </c>
      <c r="I2856" s="553">
        <v>511.75</v>
      </c>
      <c r="J2856" s="554">
        <v>30705</v>
      </c>
      <c r="K2856" s="556" t="s">
        <v>2317</v>
      </c>
      <c r="L2856" s="556" t="s">
        <v>3403</v>
      </c>
      <c r="M2856" s="557" t="s">
        <v>769</v>
      </c>
      <c r="O2856" s="545" t="str">
        <f t="shared" si="259"/>
        <v>B2/26/02-L</v>
      </c>
    </row>
    <row r="2857" spans="1:18">
      <c r="B2857" s="556" t="s">
        <v>1674</v>
      </c>
      <c r="C2857" s="556" t="s">
        <v>2034</v>
      </c>
      <c r="D2857" s="556" t="s">
        <v>2316</v>
      </c>
      <c r="E2857" s="556" t="s">
        <v>38</v>
      </c>
      <c r="F2857" s="557" t="s">
        <v>764</v>
      </c>
      <c r="G2857" s="556" t="s">
        <v>179</v>
      </c>
      <c r="H2857" s="553">
        <v>100</v>
      </c>
      <c r="I2857" s="553">
        <v>383.38</v>
      </c>
      <c r="J2857" s="554">
        <v>38338</v>
      </c>
      <c r="K2857" s="556" t="s">
        <v>2317</v>
      </c>
      <c r="L2857" s="556" t="s">
        <v>3404</v>
      </c>
      <c r="M2857" s="557" t="s">
        <v>764</v>
      </c>
      <c r="O2857" s="545" t="str">
        <f t="shared" si="259"/>
        <v>B2/26/02-M</v>
      </c>
    </row>
    <row r="2858" spans="1:18">
      <c r="B2858" s="556" t="s">
        <v>1674</v>
      </c>
      <c r="C2858" s="556" t="s">
        <v>2034</v>
      </c>
      <c r="D2858" s="556" t="s">
        <v>2316</v>
      </c>
      <c r="E2858" s="556" t="s">
        <v>204</v>
      </c>
      <c r="F2858" s="557" t="s">
        <v>770</v>
      </c>
      <c r="G2858" s="556" t="s">
        <v>179</v>
      </c>
      <c r="H2858" s="553">
        <v>197</v>
      </c>
      <c r="I2858" s="553">
        <v>288.88</v>
      </c>
      <c r="J2858" s="554">
        <v>56909.36</v>
      </c>
      <c r="K2858" s="556" t="s">
        <v>2317</v>
      </c>
      <c r="L2858" s="556" t="s">
        <v>3405</v>
      </c>
      <c r="M2858" s="557" t="s">
        <v>770</v>
      </c>
      <c r="O2858" s="545" t="str">
        <f t="shared" si="259"/>
        <v>B2/26/02-N</v>
      </c>
    </row>
    <row r="2859" spans="1:18">
      <c r="B2859" s="556" t="s">
        <v>1674</v>
      </c>
      <c r="C2859" s="556" t="s">
        <v>2034</v>
      </c>
      <c r="D2859" s="556" t="s">
        <v>2316</v>
      </c>
      <c r="E2859" s="556" t="s">
        <v>507</v>
      </c>
      <c r="F2859" s="557" t="s">
        <v>757</v>
      </c>
      <c r="G2859" s="556" t="s">
        <v>179</v>
      </c>
      <c r="H2859" s="558">
        <v>5239</v>
      </c>
      <c r="I2859" s="553">
        <v>60.63</v>
      </c>
      <c r="J2859" s="554">
        <v>317640.57</v>
      </c>
      <c r="K2859" s="556" t="s">
        <v>2317</v>
      </c>
      <c r="L2859" s="556" t="s">
        <v>3406</v>
      </c>
      <c r="M2859" s="557" t="s">
        <v>757</v>
      </c>
      <c r="O2859" s="545" t="str">
        <f t="shared" si="259"/>
        <v>B2/26/02-P</v>
      </c>
    </row>
    <row r="2861" spans="1:18" ht="14.5">
      <c r="P2861" s="546"/>
      <c r="Q2861" s="546"/>
      <c r="R2861" s="546"/>
    </row>
    <row r="2862" spans="1:18" ht="29">
      <c r="A2862" s="551">
        <v>4</v>
      </c>
      <c r="B2862" s="555" t="s">
        <v>1675</v>
      </c>
      <c r="C2862" s="555" t="s">
        <v>36</v>
      </c>
      <c r="D2862" s="555" t="s">
        <v>36</v>
      </c>
      <c r="E2862" s="555" t="s">
        <v>36</v>
      </c>
      <c r="F2862" s="551" t="s">
        <v>771</v>
      </c>
      <c r="G2862" s="555" t="s">
        <v>36</v>
      </c>
      <c r="H2862" s="551"/>
      <c r="I2862" s="551"/>
      <c r="J2862" s="552">
        <v>49525.83</v>
      </c>
      <c r="K2862" s="555"/>
      <c r="L2862" s="555"/>
      <c r="M2862" s="551"/>
      <c r="N2862" s="551"/>
      <c r="O2862" s="551"/>
    </row>
    <row r="2863" spans="1:18">
      <c r="B2863" s="556" t="s">
        <v>1675</v>
      </c>
      <c r="C2863" s="556" t="s">
        <v>2034</v>
      </c>
      <c r="D2863" s="556" t="s">
        <v>2316</v>
      </c>
      <c r="E2863" s="556" t="s">
        <v>5</v>
      </c>
      <c r="F2863" s="557" t="s">
        <v>772</v>
      </c>
      <c r="G2863" s="556" t="s">
        <v>179</v>
      </c>
      <c r="H2863" s="553">
        <v>836</v>
      </c>
      <c r="I2863" s="553">
        <v>42.63</v>
      </c>
      <c r="J2863" s="554">
        <v>35638.68</v>
      </c>
      <c r="K2863" s="556" t="s">
        <v>2317</v>
      </c>
      <c r="L2863" s="556" t="s">
        <v>3407</v>
      </c>
      <c r="M2863" s="557" t="s">
        <v>772</v>
      </c>
      <c r="O2863" s="545" t="str">
        <f t="shared" ref="O2863:O2866" si="260">+_xlfn.CONCAT(B2863,"-",E2863)</f>
        <v>B2/26/03-A</v>
      </c>
    </row>
    <row r="2864" spans="1:18">
      <c r="B2864" s="556" t="s">
        <v>1675</v>
      </c>
      <c r="C2864" s="556" t="s">
        <v>2034</v>
      </c>
      <c r="D2864" s="556" t="s">
        <v>2316</v>
      </c>
      <c r="E2864" s="556" t="s">
        <v>6</v>
      </c>
      <c r="F2864" s="557" t="s">
        <v>773</v>
      </c>
      <c r="G2864" s="556" t="s">
        <v>179</v>
      </c>
      <c r="H2864" s="553">
        <v>155</v>
      </c>
      <c r="I2864" s="553">
        <v>54.63</v>
      </c>
      <c r="J2864" s="554">
        <v>8467.65</v>
      </c>
      <c r="K2864" s="556" t="s">
        <v>2317</v>
      </c>
      <c r="L2864" s="556" t="s">
        <v>3408</v>
      </c>
      <c r="M2864" s="557" t="s">
        <v>773</v>
      </c>
      <c r="O2864" s="545" t="str">
        <f t="shared" si="260"/>
        <v>B2/26/03-B</v>
      </c>
    </row>
    <row r="2865" spans="1:18">
      <c r="B2865" s="556" t="s">
        <v>1675</v>
      </c>
      <c r="C2865" s="556" t="s">
        <v>2034</v>
      </c>
      <c r="D2865" s="556" t="s">
        <v>2316</v>
      </c>
      <c r="E2865" s="556" t="s">
        <v>7</v>
      </c>
      <c r="F2865" s="557" t="s">
        <v>774</v>
      </c>
      <c r="G2865" s="556" t="s">
        <v>179</v>
      </c>
      <c r="H2865" s="553">
        <v>50</v>
      </c>
      <c r="I2865" s="553">
        <v>38.130000000000003</v>
      </c>
      <c r="J2865" s="554">
        <v>1906.5</v>
      </c>
      <c r="K2865" s="556" t="s">
        <v>2317</v>
      </c>
      <c r="L2865" s="556" t="s">
        <v>3409</v>
      </c>
      <c r="M2865" s="557" t="s">
        <v>774</v>
      </c>
      <c r="O2865" s="545" t="str">
        <f t="shared" si="260"/>
        <v>B2/26/03-C</v>
      </c>
    </row>
    <row r="2866" spans="1:18">
      <c r="B2866" s="556" t="s">
        <v>1675</v>
      </c>
      <c r="C2866" s="556" t="s">
        <v>2034</v>
      </c>
      <c r="D2866" s="556" t="s">
        <v>2316</v>
      </c>
      <c r="E2866" s="556" t="s">
        <v>8</v>
      </c>
      <c r="F2866" s="557" t="s">
        <v>775</v>
      </c>
      <c r="G2866" s="556" t="s">
        <v>179</v>
      </c>
      <c r="H2866" s="553">
        <v>100</v>
      </c>
      <c r="I2866" s="553">
        <v>35.130000000000003</v>
      </c>
      <c r="J2866" s="554">
        <v>3513</v>
      </c>
      <c r="K2866" s="556" t="s">
        <v>2317</v>
      </c>
      <c r="L2866" s="556" t="s">
        <v>3410</v>
      </c>
      <c r="M2866" s="557" t="s">
        <v>775</v>
      </c>
      <c r="O2866" s="545" t="str">
        <f t="shared" si="260"/>
        <v>B2/26/03-D</v>
      </c>
    </row>
    <row r="2867" spans="1:18" ht="14.5">
      <c r="P2867" s="546"/>
      <c r="Q2867" s="546"/>
      <c r="R2867" s="546"/>
    </row>
    <row r="2868" spans="1:18" ht="43.5">
      <c r="A2868" s="551">
        <v>4</v>
      </c>
      <c r="B2868" s="555" t="s">
        <v>1675</v>
      </c>
      <c r="C2868" s="555" t="s">
        <v>36</v>
      </c>
      <c r="D2868" s="555" t="s">
        <v>36</v>
      </c>
      <c r="E2868" s="555" t="s">
        <v>36</v>
      </c>
      <c r="F2868" s="551" t="s">
        <v>776</v>
      </c>
      <c r="G2868" s="555" t="s">
        <v>36</v>
      </c>
      <c r="H2868" s="551"/>
      <c r="I2868" s="551"/>
      <c r="J2868" s="552">
        <v>447369.61</v>
      </c>
      <c r="K2868" s="555"/>
      <c r="L2868" s="555"/>
      <c r="M2868" s="551"/>
      <c r="N2868" s="551"/>
      <c r="O2868" s="551"/>
    </row>
    <row r="2869" spans="1:18">
      <c r="B2869" s="556" t="s">
        <v>1675</v>
      </c>
      <c r="C2869" s="556" t="s">
        <v>2034</v>
      </c>
      <c r="D2869" s="556" t="s">
        <v>2316</v>
      </c>
      <c r="E2869" s="556" t="s">
        <v>10</v>
      </c>
      <c r="F2869" s="557" t="s">
        <v>777</v>
      </c>
      <c r="G2869" s="556" t="s">
        <v>179</v>
      </c>
      <c r="H2869" s="553">
        <v>310</v>
      </c>
      <c r="I2869" s="553">
        <v>294.25</v>
      </c>
      <c r="J2869" s="554">
        <v>91217.5</v>
      </c>
      <c r="K2869" s="556" t="s">
        <v>2317</v>
      </c>
      <c r="L2869" s="556" t="s">
        <v>3411</v>
      </c>
      <c r="M2869" s="557" t="s">
        <v>777</v>
      </c>
      <c r="O2869" s="545" t="str">
        <f t="shared" ref="O2869:O2879" si="261">+_xlfn.CONCAT(B2869,"-",E2869)</f>
        <v>B2/26/03-E</v>
      </c>
    </row>
    <row r="2870" spans="1:18">
      <c r="B2870" s="556" t="s">
        <v>1675</v>
      </c>
      <c r="C2870" s="556" t="s">
        <v>2034</v>
      </c>
      <c r="D2870" s="556" t="s">
        <v>2316</v>
      </c>
      <c r="E2870" s="556" t="s">
        <v>11</v>
      </c>
      <c r="F2870" s="557" t="s">
        <v>778</v>
      </c>
      <c r="G2870" s="556" t="s">
        <v>179</v>
      </c>
      <c r="H2870" s="553">
        <v>50</v>
      </c>
      <c r="I2870" s="553">
        <v>243.25</v>
      </c>
      <c r="J2870" s="554">
        <v>12162.5</v>
      </c>
      <c r="K2870" s="556" t="s">
        <v>2317</v>
      </c>
      <c r="L2870" s="556" t="s">
        <v>3412</v>
      </c>
      <c r="M2870" s="557" t="s">
        <v>778</v>
      </c>
      <c r="O2870" s="545" t="str">
        <f t="shared" si="261"/>
        <v>B2/26/03-F</v>
      </c>
    </row>
    <row r="2871" spans="1:18">
      <c r="B2871" s="556" t="s">
        <v>1675</v>
      </c>
      <c r="C2871" s="556" t="s">
        <v>2034</v>
      </c>
      <c r="D2871" s="556" t="s">
        <v>2316</v>
      </c>
      <c r="E2871" s="556" t="s">
        <v>27</v>
      </c>
      <c r="F2871" s="557" t="s">
        <v>779</v>
      </c>
      <c r="G2871" s="556" t="s">
        <v>179</v>
      </c>
      <c r="H2871" s="553">
        <v>328</v>
      </c>
      <c r="I2871" s="553">
        <v>210.25</v>
      </c>
      <c r="J2871" s="554">
        <v>68962</v>
      </c>
      <c r="K2871" s="556" t="s">
        <v>2317</v>
      </c>
      <c r="L2871" s="556" t="s">
        <v>3413</v>
      </c>
      <c r="M2871" s="557" t="s">
        <v>779</v>
      </c>
      <c r="O2871" s="545" t="str">
        <f t="shared" si="261"/>
        <v>B2/26/03-G</v>
      </c>
    </row>
    <row r="2872" spans="1:18">
      <c r="B2872" s="556" t="s">
        <v>1675</v>
      </c>
      <c r="C2872" s="556" t="s">
        <v>2034</v>
      </c>
      <c r="D2872" s="556" t="s">
        <v>2316</v>
      </c>
      <c r="E2872" s="556" t="s">
        <v>28</v>
      </c>
      <c r="F2872" s="557" t="s">
        <v>780</v>
      </c>
      <c r="G2872" s="556" t="s">
        <v>179</v>
      </c>
      <c r="H2872" s="553">
        <v>138</v>
      </c>
      <c r="I2872" s="553">
        <v>184.75</v>
      </c>
      <c r="J2872" s="554">
        <v>25495.5</v>
      </c>
      <c r="K2872" s="556" t="s">
        <v>2317</v>
      </c>
      <c r="L2872" s="556" t="s">
        <v>3414</v>
      </c>
      <c r="M2872" s="557" t="s">
        <v>780</v>
      </c>
      <c r="O2872" s="545" t="str">
        <f t="shared" si="261"/>
        <v>B2/26/03-H</v>
      </c>
    </row>
    <row r="2873" spans="1:18">
      <c r="B2873" s="556" t="s">
        <v>1675</v>
      </c>
      <c r="C2873" s="556" t="s">
        <v>2034</v>
      </c>
      <c r="D2873" s="556" t="s">
        <v>2316</v>
      </c>
      <c r="E2873" s="556" t="s">
        <v>33</v>
      </c>
      <c r="F2873" s="557" t="s">
        <v>781</v>
      </c>
      <c r="G2873" s="556" t="s">
        <v>179</v>
      </c>
      <c r="H2873" s="553">
        <v>440</v>
      </c>
      <c r="I2873" s="553">
        <v>123.88</v>
      </c>
      <c r="J2873" s="554">
        <v>54507.199999999997</v>
      </c>
      <c r="K2873" s="556" t="s">
        <v>2317</v>
      </c>
      <c r="L2873" s="556" t="s">
        <v>3415</v>
      </c>
      <c r="M2873" s="557" t="s">
        <v>781</v>
      </c>
      <c r="O2873" s="545" t="str">
        <f t="shared" si="261"/>
        <v>B2/26/03-J</v>
      </c>
    </row>
    <row r="2874" spans="1:18">
      <c r="B2874" s="556" t="s">
        <v>1675</v>
      </c>
      <c r="C2874" s="556" t="s">
        <v>2034</v>
      </c>
      <c r="D2874" s="556" t="s">
        <v>2316</v>
      </c>
      <c r="E2874" s="556" t="s">
        <v>34</v>
      </c>
      <c r="F2874" s="557" t="s">
        <v>782</v>
      </c>
      <c r="G2874" s="556" t="s">
        <v>179</v>
      </c>
      <c r="H2874" s="553">
        <v>10</v>
      </c>
      <c r="I2874" s="553">
        <v>101.38</v>
      </c>
      <c r="J2874" s="554">
        <v>1013.8</v>
      </c>
      <c r="K2874" s="556" t="s">
        <v>2317</v>
      </c>
      <c r="L2874" s="556" t="s">
        <v>3416</v>
      </c>
      <c r="M2874" s="557" t="s">
        <v>782</v>
      </c>
      <c r="O2874" s="545" t="str">
        <f t="shared" si="261"/>
        <v>B2/26/03-K</v>
      </c>
    </row>
    <row r="2875" spans="1:18">
      <c r="B2875" s="556" t="s">
        <v>1675</v>
      </c>
      <c r="C2875" s="556" t="s">
        <v>2034</v>
      </c>
      <c r="D2875" s="556" t="s">
        <v>2316</v>
      </c>
      <c r="E2875" s="556" t="s">
        <v>39</v>
      </c>
      <c r="F2875" s="557" t="s">
        <v>784</v>
      </c>
      <c r="G2875" s="556" t="s">
        <v>179</v>
      </c>
      <c r="H2875" s="553">
        <v>90</v>
      </c>
      <c r="I2875" s="553">
        <v>83.38</v>
      </c>
      <c r="J2875" s="554">
        <v>7504.2</v>
      </c>
      <c r="K2875" s="556" t="s">
        <v>2317</v>
      </c>
      <c r="L2875" s="556" t="s">
        <v>3417</v>
      </c>
      <c r="M2875" s="557" t="s">
        <v>784</v>
      </c>
      <c r="O2875" s="545" t="str">
        <f t="shared" si="261"/>
        <v>B2/26/03-L</v>
      </c>
    </row>
    <row r="2876" spans="1:18">
      <c r="B2876" s="556" t="s">
        <v>1675</v>
      </c>
      <c r="C2876" s="556" t="s">
        <v>2034</v>
      </c>
      <c r="D2876" s="556" t="s">
        <v>2316</v>
      </c>
      <c r="E2876" s="556" t="s">
        <v>38</v>
      </c>
      <c r="F2876" s="557" t="s">
        <v>786</v>
      </c>
      <c r="G2876" s="556" t="s">
        <v>179</v>
      </c>
      <c r="H2876" s="553">
        <v>212</v>
      </c>
      <c r="I2876" s="553">
        <v>51.63</v>
      </c>
      <c r="J2876" s="554">
        <v>10945.56</v>
      </c>
      <c r="K2876" s="556" t="s">
        <v>2317</v>
      </c>
      <c r="L2876" s="556" t="s">
        <v>3418</v>
      </c>
      <c r="M2876" s="557" t="s">
        <v>786</v>
      </c>
      <c r="O2876" s="545" t="str">
        <f t="shared" si="261"/>
        <v>B2/26/03-M</v>
      </c>
    </row>
    <row r="2877" spans="1:18">
      <c r="B2877" s="556" t="s">
        <v>1675</v>
      </c>
      <c r="C2877" s="556" t="s">
        <v>2034</v>
      </c>
      <c r="D2877" s="556" t="s">
        <v>2316</v>
      </c>
      <c r="E2877" s="556" t="s">
        <v>204</v>
      </c>
      <c r="F2877" s="557" t="s">
        <v>788</v>
      </c>
      <c r="G2877" s="556" t="s">
        <v>179</v>
      </c>
      <c r="H2877" s="553">
        <v>355</v>
      </c>
      <c r="I2877" s="553">
        <v>35.130000000000003</v>
      </c>
      <c r="J2877" s="554">
        <v>12471.15</v>
      </c>
      <c r="K2877" s="556" t="s">
        <v>2317</v>
      </c>
      <c r="L2877" s="556" t="s">
        <v>3419</v>
      </c>
      <c r="M2877" s="557" t="s">
        <v>788</v>
      </c>
      <c r="O2877" s="545" t="str">
        <f t="shared" si="261"/>
        <v>B2/26/03-N</v>
      </c>
    </row>
    <row r="2878" spans="1:18">
      <c r="B2878" s="556" t="s">
        <v>1675</v>
      </c>
      <c r="C2878" s="556" t="s">
        <v>2034</v>
      </c>
      <c r="D2878" s="556" t="s">
        <v>2316</v>
      </c>
      <c r="E2878" s="556" t="s">
        <v>507</v>
      </c>
      <c r="F2878" s="557" t="s">
        <v>759</v>
      </c>
      <c r="G2878" s="556" t="s">
        <v>179</v>
      </c>
      <c r="H2878" s="558">
        <v>5239</v>
      </c>
      <c r="I2878" s="553">
        <v>29.13</v>
      </c>
      <c r="J2878" s="554">
        <v>152612.07</v>
      </c>
      <c r="K2878" s="556" t="s">
        <v>2317</v>
      </c>
      <c r="L2878" s="556" t="s">
        <v>3420</v>
      </c>
      <c r="M2878" s="557" t="s">
        <v>759</v>
      </c>
      <c r="O2878" s="545" t="str">
        <f t="shared" si="261"/>
        <v>B2/26/03-P</v>
      </c>
    </row>
    <row r="2879" spans="1:18">
      <c r="B2879" s="556" t="s">
        <v>1675</v>
      </c>
      <c r="C2879" s="556" t="s">
        <v>2034</v>
      </c>
      <c r="D2879" s="556" t="s">
        <v>2316</v>
      </c>
      <c r="E2879" s="556" t="s">
        <v>508</v>
      </c>
      <c r="F2879" s="557" t="s">
        <v>789</v>
      </c>
      <c r="G2879" s="556" t="s">
        <v>179</v>
      </c>
      <c r="H2879" s="553">
        <v>401</v>
      </c>
      <c r="I2879" s="553">
        <v>26.13</v>
      </c>
      <c r="J2879" s="554">
        <v>10478.129999999999</v>
      </c>
      <c r="K2879" s="556" t="s">
        <v>2317</v>
      </c>
      <c r="L2879" s="556" t="s">
        <v>3421</v>
      </c>
      <c r="M2879" s="557" t="s">
        <v>789</v>
      </c>
      <c r="O2879" s="545" t="str">
        <f t="shared" si="261"/>
        <v>B2/26/03-Q</v>
      </c>
    </row>
    <row r="2881" spans="1:18" ht="14.5">
      <c r="P2881" s="546"/>
      <c r="Q2881" s="546"/>
      <c r="R2881" s="546"/>
    </row>
    <row r="2882" spans="1:18" ht="29">
      <c r="A2882" s="551">
        <v>3</v>
      </c>
      <c r="B2882" s="555" t="s">
        <v>1676</v>
      </c>
      <c r="C2882" s="555" t="s">
        <v>36</v>
      </c>
      <c r="D2882" s="555" t="s">
        <v>36</v>
      </c>
      <c r="E2882" s="555" t="s">
        <v>36</v>
      </c>
      <c r="F2882" s="551" t="s">
        <v>790</v>
      </c>
      <c r="G2882" s="555" t="s">
        <v>36</v>
      </c>
      <c r="H2882" s="551"/>
      <c r="I2882" s="551"/>
      <c r="J2882" s="552">
        <v>128825</v>
      </c>
      <c r="K2882" s="555"/>
      <c r="L2882" s="555"/>
      <c r="M2882" s="551"/>
      <c r="N2882" s="551"/>
      <c r="O2882" s="551"/>
      <c r="P2882" s="546"/>
      <c r="Q2882" s="546"/>
      <c r="R2882" s="546"/>
    </row>
    <row r="2883" spans="1:18" ht="72.5">
      <c r="A2883" s="551">
        <v>4</v>
      </c>
      <c r="B2883" s="555" t="s">
        <v>1676</v>
      </c>
      <c r="C2883" s="555" t="s">
        <v>36</v>
      </c>
      <c r="D2883" s="555" t="s">
        <v>36</v>
      </c>
      <c r="E2883" s="555" t="s">
        <v>36</v>
      </c>
      <c r="F2883" s="551" t="s">
        <v>791</v>
      </c>
      <c r="G2883" s="555" t="s">
        <v>36</v>
      </c>
      <c r="H2883" s="551"/>
      <c r="I2883" s="551"/>
      <c r="J2883" s="552">
        <v>128825</v>
      </c>
      <c r="K2883" s="555"/>
      <c r="L2883" s="555"/>
      <c r="M2883" s="551"/>
      <c r="N2883" s="551"/>
      <c r="O2883" s="551"/>
    </row>
    <row r="2884" spans="1:18" ht="25">
      <c r="B2884" s="556" t="s">
        <v>1676</v>
      </c>
      <c r="C2884" s="556" t="s">
        <v>2034</v>
      </c>
      <c r="D2884" s="556" t="s">
        <v>2316</v>
      </c>
      <c r="E2884" s="556" t="s">
        <v>5</v>
      </c>
      <c r="F2884" s="557" t="s">
        <v>792</v>
      </c>
      <c r="G2884" s="556" t="s">
        <v>0</v>
      </c>
      <c r="H2884" s="553">
        <v>1</v>
      </c>
      <c r="I2884" s="554">
        <v>128825</v>
      </c>
      <c r="J2884" s="554">
        <v>128825</v>
      </c>
      <c r="K2884" s="556" t="s">
        <v>2317</v>
      </c>
      <c r="L2884" s="556" t="s">
        <v>3422</v>
      </c>
      <c r="M2884" s="557" t="s">
        <v>792</v>
      </c>
      <c r="O2884" s="545" t="str">
        <f>+_xlfn.CONCAT(B2884,"-",E2884)</f>
        <v>B2/26/04-A</v>
      </c>
    </row>
    <row r="2885" spans="1:18" ht="14.5">
      <c r="P2885" s="546"/>
      <c r="Q2885" s="546"/>
      <c r="R2885" s="546"/>
    </row>
    <row r="2886" spans="1:18" ht="29">
      <c r="A2886" s="551">
        <v>3</v>
      </c>
      <c r="B2886" s="555" t="s">
        <v>1676</v>
      </c>
      <c r="C2886" s="555" t="s">
        <v>36</v>
      </c>
      <c r="D2886" s="555" t="s">
        <v>36</v>
      </c>
      <c r="E2886" s="555" t="s">
        <v>36</v>
      </c>
      <c r="F2886" s="551" t="s">
        <v>793</v>
      </c>
      <c r="G2886" s="555" t="s">
        <v>36</v>
      </c>
      <c r="H2886" s="551"/>
      <c r="I2886" s="551"/>
      <c r="J2886" s="552">
        <v>33765.199999999997</v>
      </c>
      <c r="K2886" s="555"/>
      <c r="L2886" s="555"/>
      <c r="M2886" s="551"/>
      <c r="N2886" s="551"/>
      <c r="O2886" s="551"/>
      <c r="P2886" s="546"/>
      <c r="Q2886" s="546"/>
      <c r="R2886" s="546"/>
    </row>
    <row r="2887" spans="1:18" ht="29">
      <c r="A2887" s="551">
        <v>4</v>
      </c>
      <c r="B2887" s="555" t="s">
        <v>1676</v>
      </c>
      <c r="C2887" s="555" t="s">
        <v>36</v>
      </c>
      <c r="D2887" s="555" t="s">
        <v>36</v>
      </c>
      <c r="E2887" s="555" t="s">
        <v>36</v>
      </c>
      <c r="F2887" s="551" t="s">
        <v>794</v>
      </c>
      <c r="G2887" s="555" t="s">
        <v>36</v>
      </c>
      <c r="H2887" s="551"/>
      <c r="I2887" s="551"/>
      <c r="J2887" s="552">
        <v>33765.199999999997</v>
      </c>
      <c r="K2887" s="555"/>
      <c r="L2887" s="555"/>
      <c r="M2887" s="551"/>
      <c r="N2887" s="551"/>
      <c r="O2887" s="551"/>
    </row>
    <row r="2888" spans="1:18">
      <c r="B2888" s="556" t="s">
        <v>1676</v>
      </c>
      <c r="C2888" s="556" t="s">
        <v>2034</v>
      </c>
      <c r="D2888" s="556" t="s">
        <v>2316</v>
      </c>
      <c r="E2888" s="556" t="s">
        <v>6</v>
      </c>
      <c r="F2888" s="557" t="s">
        <v>795</v>
      </c>
      <c r="G2888" s="556" t="s">
        <v>179</v>
      </c>
      <c r="H2888" s="553">
        <v>40</v>
      </c>
      <c r="I2888" s="553">
        <v>844.13</v>
      </c>
      <c r="J2888" s="554">
        <v>33765.199999999997</v>
      </c>
      <c r="K2888" s="556" t="s">
        <v>2317</v>
      </c>
      <c r="L2888" s="556" t="s">
        <v>3423</v>
      </c>
      <c r="M2888" s="557" t="s">
        <v>795</v>
      </c>
      <c r="O2888" s="545" t="str">
        <f>+_xlfn.CONCAT(B2888,"-",E2888)</f>
        <v>B2/26/04-B</v>
      </c>
    </row>
    <row r="2889" spans="1:18" ht="14.5">
      <c r="P2889" s="546"/>
      <c r="Q2889" s="546"/>
      <c r="R2889" s="546"/>
    </row>
    <row r="2890" spans="1:18" ht="29">
      <c r="A2890" s="551">
        <v>3</v>
      </c>
      <c r="B2890" s="555" t="s">
        <v>1676</v>
      </c>
      <c r="C2890" s="555" t="s">
        <v>36</v>
      </c>
      <c r="D2890" s="555" t="s">
        <v>36</v>
      </c>
      <c r="E2890" s="555" t="s">
        <v>36</v>
      </c>
      <c r="F2890" s="551" t="s">
        <v>796</v>
      </c>
      <c r="G2890" s="555" t="s">
        <v>36</v>
      </c>
      <c r="H2890" s="551"/>
      <c r="I2890" s="551"/>
      <c r="J2890" s="552">
        <v>489132.45</v>
      </c>
      <c r="K2890" s="555"/>
      <c r="L2890" s="555"/>
      <c r="M2890" s="551"/>
      <c r="N2890" s="551"/>
      <c r="O2890" s="551"/>
      <c r="P2890" s="546"/>
      <c r="Q2890" s="546"/>
      <c r="R2890" s="546"/>
    </row>
    <row r="2891" spans="1:18" ht="29">
      <c r="A2891" s="551">
        <v>4</v>
      </c>
      <c r="B2891" s="555" t="s">
        <v>1676</v>
      </c>
      <c r="C2891" s="555" t="s">
        <v>36</v>
      </c>
      <c r="D2891" s="555" t="s">
        <v>36</v>
      </c>
      <c r="E2891" s="555" t="s">
        <v>36</v>
      </c>
      <c r="F2891" s="551" t="s">
        <v>797</v>
      </c>
      <c r="G2891" s="555" t="s">
        <v>36</v>
      </c>
      <c r="H2891" s="551"/>
      <c r="I2891" s="551"/>
      <c r="J2891" s="552">
        <v>74496.350000000006</v>
      </c>
      <c r="K2891" s="555"/>
      <c r="L2891" s="555"/>
      <c r="M2891" s="551"/>
      <c r="N2891" s="551"/>
      <c r="O2891" s="551"/>
    </row>
    <row r="2892" spans="1:18">
      <c r="B2892" s="556" t="s">
        <v>1676</v>
      </c>
      <c r="C2892" s="556" t="s">
        <v>2034</v>
      </c>
      <c r="D2892" s="556" t="s">
        <v>2316</v>
      </c>
      <c r="E2892" s="556" t="s">
        <v>7</v>
      </c>
      <c r="F2892" s="557" t="s">
        <v>798</v>
      </c>
      <c r="G2892" s="556" t="s">
        <v>179</v>
      </c>
      <c r="H2892" s="553">
        <v>145</v>
      </c>
      <c r="I2892" s="553">
        <v>232.63</v>
      </c>
      <c r="J2892" s="554">
        <v>33731.35</v>
      </c>
      <c r="K2892" s="556" t="s">
        <v>2317</v>
      </c>
      <c r="L2892" s="556" t="s">
        <v>3424</v>
      </c>
      <c r="M2892" s="557" t="s">
        <v>798</v>
      </c>
      <c r="O2892" s="545" t="str">
        <f t="shared" ref="O2892:O2893" si="262">+_xlfn.CONCAT(B2892,"-",E2892)</f>
        <v>B2/26/04-C</v>
      </c>
    </row>
    <row r="2893" spans="1:18">
      <c r="B2893" s="556" t="s">
        <v>1676</v>
      </c>
      <c r="C2893" s="556" t="s">
        <v>2034</v>
      </c>
      <c r="D2893" s="556" t="s">
        <v>2316</v>
      </c>
      <c r="E2893" s="556" t="s">
        <v>8</v>
      </c>
      <c r="F2893" s="557" t="s">
        <v>799</v>
      </c>
      <c r="G2893" s="556" t="s">
        <v>179</v>
      </c>
      <c r="H2893" s="553">
        <v>155</v>
      </c>
      <c r="I2893" s="553">
        <v>263</v>
      </c>
      <c r="J2893" s="554">
        <v>40765</v>
      </c>
      <c r="K2893" s="556" t="s">
        <v>2317</v>
      </c>
      <c r="L2893" s="556" t="s">
        <v>3425</v>
      </c>
      <c r="M2893" s="557" t="s">
        <v>799</v>
      </c>
      <c r="O2893" s="545" t="str">
        <f t="shared" si="262"/>
        <v>B2/26/04-D</v>
      </c>
    </row>
    <row r="2894" spans="1:18" ht="14.5">
      <c r="P2894" s="546"/>
      <c r="Q2894" s="546"/>
      <c r="R2894" s="546"/>
    </row>
    <row r="2895" spans="1:18" ht="29">
      <c r="A2895" s="551">
        <v>4</v>
      </c>
      <c r="B2895" s="555" t="s">
        <v>1676</v>
      </c>
      <c r="C2895" s="555" t="s">
        <v>36</v>
      </c>
      <c r="D2895" s="555" t="s">
        <v>36</v>
      </c>
      <c r="E2895" s="555" t="s">
        <v>36</v>
      </c>
      <c r="F2895" s="551" t="s">
        <v>800</v>
      </c>
      <c r="G2895" s="555" t="s">
        <v>36</v>
      </c>
      <c r="H2895" s="551"/>
      <c r="I2895" s="551"/>
      <c r="J2895" s="552">
        <v>50332.4</v>
      </c>
      <c r="K2895" s="555"/>
      <c r="L2895" s="555"/>
      <c r="M2895" s="551"/>
      <c r="N2895" s="551"/>
      <c r="O2895" s="551"/>
    </row>
    <row r="2896" spans="1:18">
      <c r="B2896" s="556" t="s">
        <v>1676</v>
      </c>
      <c r="C2896" s="556" t="s">
        <v>2034</v>
      </c>
      <c r="D2896" s="556" t="s">
        <v>2316</v>
      </c>
      <c r="E2896" s="556" t="s">
        <v>10</v>
      </c>
      <c r="F2896" s="557" t="s">
        <v>801</v>
      </c>
      <c r="G2896" s="556" t="s">
        <v>179</v>
      </c>
      <c r="H2896" s="553">
        <v>20</v>
      </c>
      <c r="I2896" s="553">
        <v>210</v>
      </c>
      <c r="J2896" s="554">
        <v>4200</v>
      </c>
      <c r="K2896" s="556" t="s">
        <v>2317</v>
      </c>
      <c r="L2896" s="556" t="s">
        <v>3426</v>
      </c>
      <c r="M2896" s="557" t="s">
        <v>801</v>
      </c>
      <c r="O2896" s="545" t="str">
        <f t="shared" ref="O2896:O2898" si="263">+_xlfn.CONCAT(B2896,"-",E2896)</f>
        <v>B2/26/04-E</v>
      </c>
    </row>
    <row r="2897" spans="1:18">
      <c r="B2897" s="556" t="s">
        <v>1676</v>
      </c>
      <c r="C2897" s="556" t="s">
        <v>2034</v>
      </c>
      <c r="D2897" s="556" t="s">
        <v>2316</v>
      </c>
      <c r="E2897" s="556" t="s">
        <v>11</v>
      </c>
      <c r="F2897" s="557" t="s">
        <v>802</v>
      </c>
      <c r="G2897" s="556" t="s">
        <v>179</v>
      </c>
      <c r="H2897" s="553">
        <v>55</v>
      </c>
      <c r="I2897" s="553">
        <v>336.38</v>
      </c>
      <c r="J2897" s="554">
        <v>18500.900000000001</v>
      </c>
      <c r="K2897" s="556" t="s">
        <v>2317</v>
      </c>
      <c r="L2897" s="556" t="s">
        <v>3427</v>
      </c>
      <c r="M2897" s="557" t="s">
        <v>802</v>
      </c>
      <c r="O2897" s="545" t="str">
        <f t="shared" si="263"/>
        <v>B2/26/04-F</v>
      </c>
    </row>
    <row r="2898" spans="1:18">
      <c r="B2898" s="556" t="s">
        <v>1676</v>
      </c>
      <c r="C2898" s="556" t="s">
        <v>2034</v>
      </c>
      <c r="D2898" s="556" t="s">
        <v>2316</v>
      </c>
      <c r="E2898" s="556" t="s">
        <v>27</v>
      </c>
      <c r="F2898" s="557" t="s">
        <v>803</v>
      </c>
      <c r="G2898" s="556" t="s">
        <v>179</v>
      </c>
      <c r="H2898" s="553">
        <v>50</v>
      </c>
      <c r="I2898" s="553">
        <v>552.63</v>
      </c>
      <c r="J2898" s="554">
        <v>27631.5</v>
      </c>
      <c r="K2898" s="556" t="s">
        <v>2317</v>
      </c>
      <c r="L2898" s="556" t="s">
        <v>3428</v>
      </c>
      <c r="M2898" s="557" t="s">
        <v>803</v>
      </c>
      <c r="O2898" s="545" t="str">
        <f t="shared" si="263"/>
        <v>B2/26/04-G</v>
      </c>
    </row>
    <row r="2900" spans="1:18" ht="14.5">
      <c r="P2900" s="546"/>
      <c r="Q2900" s="546"/>
      <c r="R2900" s="546"/>
    </row>
    <row r="2901" spans="1:18" ht="29">
      <c r="A2901" s="551">
        <v>4</v>
      </c>
      <c r="B2901" s="555" t="s">
        <v>1677</v>
      </c>
      <c r="C2901" s="555" t="s">
        <v>36</v>
      </c>
      <c r="D2901" s="555" t="s">
        <v>36</v>
      </c>
      <c r="E2901" s="555" t="s">
        <v>36</v>
      </c>
      <c r="F2901" s="551" t="s">
        <v>804</v>
      </c>
      <c r="G2901" s="555" t="s">
        <v>36</v>
      </c>
      <c r="H2901" s="551"/>
      <c r="I2901" s="551"/>
      <c r="J2901" s="552">
        <v>181046.6</v>
      </c>
      <c r="K2901" s="555"/>
      <c r="L2901" s="555"/>
      <c r="M2901" s="551"/>
      <c r="N2901" s="551"/>
      <c r="O2901" s="551"/>
    </row>
    <row r="2902" spans="1:18">
      <c r="B2902" s="556" t="s">
        <v>1677</v>
      </c>
      <c r="C2902" s="556" t="s">
        <v>2034</v>
      </c>
      <c r="D2902" s="556" t="s">
        <v>2316</v>
      </c>
      <c r="E2902" s="556" t="s">
        <v>5</v>
      </c>
      <c r="F2902" s="557" t="s">
        <v>801</v>
      </c>
      <c r="G2902" s="556" t="s">
        <v>179</v>
      </c>
      <c r="H2902" s="553">
        <v>750</v>
      </c>
      <c r="I2902" s="553">
        <v>210</v>
      </c>
      <c r="J2902" s="554">
        <v>157500</v>
      </c>
      <c r="K2902" s="556" t="s">
        <v>2317</v>
      </c>
      <c r="L2902" s="556" t="s">
        <v>3429</v>
      </c>
      <c r="M2902" s="557" t="s">
        <v>801</v>
      </c>
      <c r="O2902" s="545" t="str">
        <f t="shared" ref="O2902:O2903" si="264">+_xlfn.CONCAT(B2902,"-",E2902)</f>
        <v>B2/26/05-A</v>
      </c>
    </row>
    <row r="2903" spans="1:18">
      <c r="B2903" s="556" t="s">
        <v>1677</v>
      </c>
      <c r="C2903" s="556" t="s">
        <v>2034</v>
      </c>
      <c r="D2903" s="556" t="s">
        <v>2316</v>
      </c>
      <c r="E2903" s="556" t="s">
        <v>6</v>
      </c>
      <c r="F2903" s="557" t="s">
        <v>802</v>
      </c>
      <c r="G2903" s="556" t="s">
        <v>179</v>
      </c>
      <c r="H2903" s="553">
        <v>70</v>
      </c>
      <c r="I2903" s="553">
        <v>336.38</v>
      </c>
      <c r="J2903" s="554">
        <v>23546.6</v>
      </c>
      <c r="K2903" s="556" t="s">
        <v>2317</v>
      </c>
      <c r="L2903" s="556" t="s">
        <v>3430</v>
      </c>
      <c r="M2903" s="557" t="s">
        <v>802</v>
      </c>
      <c r="O2903" s="545" t="str">
        <f t="shared" si="264"/>
        <v>B2/26/05-B</v>
      </c>
    </row>
    <row r="2904" spans="1:18" ht="14.5">
      <c r="P2904" s="546"/>
      <c r="Q2904" s="546"/>
      <c r="R2904" s="546"/>
    </row>
    <row r="2905" spans="1:18" ht="29">
      <c r="A2905" s="551" t="s">
        <v>1774</v>
      </c>
      <c r="B2905" s="555" t="s">
        <v>1677</v>
      </c>
      <c r="C2905" s="555" t="s">
        <v>36</v>
      </c>
      <c r="D2905" s="555" t="s">
        <v>36</v>
      </c>
      <c r="E2905" s="555" t="s">
        <v>36</v>
      </c>
      <c r="F2905" s="551" t="s">
        <v>3431</v>
      </c>
      <c r="G2905" s="555"/>
      <c r="H2905" s="551"/>
      <c r="I2905" s="551"/>
      <c r="J2905" s="551"/>
      <c r="K2905" s="555"/>
      <c r="L2905" s="555"/>
      <c r="M2905" s="551"/>
      <c r="N2905" s="551"/>
      <c r="O2905" s="551"/>
    </row>
    <row r="2906" spans="1:18" ht="14.5">
      <c r="P2906" s="546"/>
      <c r="Q2906" s="546"/>
      <c r="R2906" s="546"/>
    </row>
    <row r="2907" spans="1:18" ht="58">
      <c r="A2907" s="551">
        <v>4</v>
      </c>
      <c r="B2907" s="555" t="s">
        <v>1677</v>
      </c>
      <c r="C2907" s="555" t="s">
        <v>36</v>
      </c>
      <c r="D2907" s="555" t="s">
        <v>36</v>
      </c>
      <c r="E2907" s="555" t="s">
        <v>36</v>
      </c>
      <c r="F2907" s="551" t="s">
        <v>1105</v>
      </c>
      <c r="G2907" s="555" t="s">
        <v>36</v>
      </c>
      <c r="H2907" s="551"/>
      <c r="I2907" s="551"/>
      <c r="J2907" s="552">
        <v>124820.4</v>
      </c>
      <c r="K2907" s="555"/>
      <c r="L2907" s="555"/>
      <c r="M2907" s="551"/>
      <c r="N2907" s="551"/>
      <c r="O2907" s="551"/>
    </row>
    <row r="2908" spans="1:18">
      <c r="B2908" s="556" t="s">
        <v>1677</v>
      </c>
      <c r="C2908" s="556" t="s">
        <v>2034</v>
      </c>
      <c r="D2908" s="556" t="s">
        <v>2316</v>
      </c>
      <c r="E2908" s="556" t="s">
        <v>7</v>
      </c>
      <c r="F2908" s="557" t="s">
        <v>1106</v>
      </c>
      <c r="G2908" s="556" t="s">
        <v>179</v>
      </c>
      <c r="H2908" s="553">
        <v>340</v>
      </c>
      <c r="I2908" s="553">
        <v>210</v>
      </c>
      <c r="J2908" s="554">
        <v>71400</v>
      </c>
      <c r="K2908" s="556" t="s">
        <v>2317</v>
      </c>
      <c r="L2908" s="556" t="s">
        <v>3432</v>
      </c>
      <c r="M2908" s="557" t="s">
        <v>1106</v>
      </c>
      <c r="O2908" s="545" t="str">
        <f t="shared" ref="O2908:O2909" si="265">+_xlfn.CONCAT(B2908,"-",E2908)</f>
        <v>B2/26/05-C</v>
      </c>
    </row>
    <row r="2909" spans="1:18">
      <c r="B2909" s="556" t="s">
        <v>1677</v>
      </c>
      <c r="C2909" s="556" t="s">
        <v>2034</v>
      </c>
      <c r="D2909" s="556" t="s">
        <v>2316</v>
      </c>
      <c r="E2909" s="556" t="s">
        <v>8</v>
      </c>
      <c r="F2909" s="557" t="s">
        <v>1107</v>
      </c>
      <c r="G2909" s="556" t="s">
        <v>179</v>
      </c>
      <c r="H2909" s="553">
        <v>330</v>
      </c>
      <c r="I2909" s="553">
        <v>161.88</v>
      </c>
      <c r="J2909" s="554">
        <v>53420.4</v>
      </c>
      <c r="K2909" s="556" t="s">
        <v>2317</v>
      </c>
      <c r="L2909" s="556" t="s">
        <v>3433</v>
      </c>
      <c r="M2909" s="557" t="s">
        <v>1107</v>
      </c>
      <c r="O2909" s="545" t="str">
        <f t="shared" si="265"/>
        <v>B2/26/05-D</v>
      </c>
    </row>
    <row r="2910" spans="1:18" ht="14.5">
      <c r="P2910" s="546"/>
      <c r="Q2910" s="546"/>
      <c r="R2910" s="546"/>
    </row>
    <row r="2911" spans="1:18" ht="43.5">
      <c r="A2911" s="551">
        <v>4</v>
      </c>
      <c r="B2911" s="555" t="s">
        <v>1677</v>
      </c>
      <c r="C2911" s="555" t="s">
        <v>36</v>
      </c>
      <c r="D2911" s="555" t="s">
        <v>36</v>
      </c>
      <c r="E2911" s="555" t="s">
        <v>36</v>
      </c>
      <c r="F2911" s="551" t="s">
        <v>1108</v>
      </c>
      <c r="G2911" s="555" t="s">
        <v>36</v>
      </c>
      <c r="H2911" s="551"/>
      <c r="I2911" s="551"/>
      <c r="J2911" s="552">
        <v>20936.7</v>
      </c>
      <c r="K2911" s="555"/>
      <c r="L2911" s="555"/>
      <c r="M2911" s="551"/>
      <c r="N2911" s="551"/>
      <c r="O2911" s="551"/>
    </row>
    <row r="2912" spans="1:18">
      <c r="B2912" s="556" t="s">
        <v>1677</v>
      </c>
      <c r="C2912" s="556" t="s">
        <v>2034</v>
      </c>
      <c r="D2912" s="556" t="s">
        <v>2316</v>
      </c>
      <c r="E2912" s="556" t="s">
        <v>10</v>
      </c>
      <c r="F2912" s="557" t="s">
        <v>1106</v>
      </c>
      <c r="G2912" s="556" t="s">
        <v>179</v>
      </c>
      <c r="H2912" s="553">
        <v>90</v>
      </c>
      <c r="I2912" s="553">
        <v>232.63</v>
      </c>
      <c r="J2912" s="554">
        <v>20936.7</v>
      </c>
      <c r="K2912" s="556" t="s">
        <v>2317</v>
      </c>
      <c r="L2912" s="556" t="s">
        <v>3434</v>
      </c>
      <c r="M2912" s="557" t="s">
        <v>1106</v>
      </c>
      <c r="O2912" s="545" t="str">
        <f>+_xlfn.CONCAT(B2912,"-",E2912)</f>
        <v>B2/26/05-E</v>
      </c>
    </row>
    <row r="2913" spans="1:18" ht="14.5">
      <c r="P2913" s="546"/>
      <c r="Q2913" s="546"/>
      <c r="R2913" s="546"/>
    </row>
    <row r="2914" spans="1:18" ht="14.5">
      <c r="A2914" s="551">
        <v>4</v>
      </c>
      <c r="B2914" s="555" t="s">
        <v>1677</v>
      </c>
      <c r="C2914" s="555" t="s">
        <v>36</v>
      </c>
      <c r="D2914" s="555" t="s">
        <v>36</v>
      </c>
      <c r="E2914" s="555" t="s">
        <v>36</v>
      </c>
      <c r="F2914" s="551" t="s">
        <v>1241</v>
      </c>
      <c r="G2914" s="555" t="s">
        <v>36</v>
      </c>
      <c r="H2914" s="551"/>
      <c r="I2914" s="551"/>
      <c r="J2914" s="552">
        <v>37500</v>
      </c>
      <c r="K2914" s="555"/>
      <c r="L2914" s="555"/>
      <c r="M2914" s="551"/>
      <c r="N2914" s="551"/>
      <c r="O2914" s="551"/>
    </row>
    <row r="2915" spans="1:18">
      <c r="B2915" s="556" t="s">
        <v>1677</v>
      </c>
      <c r="C2915" s="556" t="s">
        <v>2034</v>
      </c>
      <c r="D2915" s="556" t="s">
        <v>2316</v>
      </c>
      <c r="E2915" s="556" t="s">
        <v>11</v>
      </c>
      <c r="F2915" s="557" t="s">
        <v>1103</v>
      </c>
      <c r="G2915" s="556" t="s">
        <v>0</v>
      </c>
      <c r="H2915" s="553">
        <v>1</v>
      </c>
      <c r="I2915" s="554">
        <v>18750</v>
      </c>
      <c r="J2915" s="554">
        <v>18750</v>
      </c>
      <c r="K2915" s="556" t="s">
        <v>2317</v>
      </c>
      <c r="L2915" s="556" t="s">
        <v>3435</v>
      </c>
      <c r="M2915" s="557" t="s">
        <v>1103</v>
      </c>
      <c r="O2915" s="545" t="str">
        <f t="shared" ref="O2915:O2916" si="266">+_xlfn.CONCAT(B2915,"-",E2915)</f>
        <v>B2/26/05-F</v>
      </c>
    </row>
    <row r="2916" spans="1:18">
      <c r="B2916" s="556" t="s">
        <v>1677</v>
      </c>
      <c r="C2916" s="556" t="s">
        <v>2034</v>
      </c>
      <c r="D2916" s="556" t="s">
        <v>2316</v>
      </c>
      <c r="E2916" s="556" t="s">
        <v>27</v>
      </c>
      <c r="F2916" s="557" t="s">
        <v>1104</v>
      </c>
      <c r="G2916" s="556" t="s">
        <v>0</v>
      </c>
      <c r="H2916" s="553">
        <v>1</v>
      </c>
      <c r="I2916" s="554">
        <v>18750</v>
      </c>
      <c r="J2916" s="554">
        <v>18750</v>
      </c>
      <c r="K2916" s="556" t="s">
        <v>2317</v>
      </c>
      <c r="L2916" s="556" t="s">
        <v>3436</v>
      </c>
      <c r="M2916" s="557" t="s">
        <v>1104</v>
      </c>
      <c r="O2916" s="545" t="str">
        <f t="shared" si="266"/>
        <v>B2/26/05-G</v>
      </c>
    </row>
    <row r="2918" spans="1:18" ht="14.5">
      <c r="P2918" s="546"/>
      <c r="Q2918" s="546"/>
      <c r="R2918" s="546"/>
    </row>
    <row r="2919" spans="1:18" ht="29">
      <c r="A2919" s="551">
        <v>3</v>
      </c>
      <c r="B2919" s="555" t="s">
        <v>1678</v>
      </c>
      <c r="C2919" s="555" t="s">
        <v>36</v>
      </c>
      <c r="D2919" s="555" t="s">
        <v>36</v>
      </c>
      <c r="E2919" s="555" t="s">
        <v>36</v>
      </c>
      <c r="F2919" s="551" t="s">
        <v>805</v>
      </c>
      <c r="G2919" s="555" t="s">
        <v>36</v>
      </c>
      <c r="H2919" s="551"/>
      <c r="I2919" s="551"/>
      <c r="J2919" s="552">
        <v>15948682.800000001</v>
      </c>
      <c r="K2919" s="555"/>
      <c r="L2919" s="555"/>
      <c r="M2919" s="551"/>
      <c r="N2919" s="551"/>
      <c r="O2919" s="551"/>
      <c r="P2919" s="546"/>
      <c r="Q2919" s="546"/>
      <c r="R2919" s="546"/>
    </row>
    <row r="2920" spans="1:18" ht="72.5">
      <c r="A2920" s="551">
        <v>4</v>
      </c>
      <c r="B2920" s="555" t="s">
        <v>1678</v>
      </c>
      <c r="C2920" s="555" t="s">
        <v>36</v>
      </c>
      <c r="D2920" s="555" t="s">
        <v>36</v>
      </c>
      <c r="E2920" s="555" t="s">
        <v>36</v>
      </c>
      <c r="F2920" s="551" t="s">
        <v>806</v>
      </c>
      <c r="G2920" s="555" t="s">
        <v>36</v>
      </c>
      <c r="H2920" s="551"/>
      <c r="I2920" s="551"/>
      <c r="J2920" s="552">
        <v>3656125</v>
      </c>
      <c r="K2920" s="555"/>
      <c r="L2920" s="555"/>
      <c r="M2920" s="551"/>
      <c r="N2920" s="551"/>
      <c r="O2920" s="551"/>
    </row>
    <row r="2921" spans="1:18">
      <c r="B2921" s="556" t="s">
        <v>1678</v>
      </c>
      <c r="C2921" s="556" t="s">
        <v>2034</v>
      </c>
      <c r="D2921" s="556" t="s">
        <v>2316</v>
      </c>
      <c r="E2921" s="556" t="s">
        <v>5</v>
      </c>
      <c r="F2921" s="557" t="s">
        <v>807</v>
      </c>
      <c r="G2921" s="556" t="s">
        <v>179</v>
      </c>
      <c r="H2921" s="558">
        <v>1100</v>
      </c>
      <c r="I2921" s="554">
        <v>3323.75</v>
      </c>
      <c r="J2921" s="554">
        <v>3656125</v>
      </c>
      <c r="K2921" s="556" t="s">
        <v>2317</v>
      </c>
      <c r="L2921" s="556" t="s">
        <v>3437</v>
      </c>
      <c r="M2921" s="557" t="s">
        <v>807</v>
      </c>
      <c r="O2921" s="545" t="str">
        <f>+_xlfn.CONCAT(B2921,"-",E2921)</f>
        <v>B2/26/06-A</v>
      </c>
    </row>
    <row r="2922" spans="1:18" ht="14.5">
      <c r="P2922" s="546"/>
      <c r="Q2922" s="546"/>
      <c r="R2922" s="546"/>
    </row>
    <row r="2923" spans="1:18" ht="72.5">
      <c r="A2923" s="551">
        <v>4</v>
      </c>
      <c r="B2923" s="555" t="s">
        <v>1678</v>
      </c>
      <c r="C2923" s="555" t="s">
        <v>36</v>
      </c>
      <c r="D2923" s="555" t="s">
        <v>36</v>
      </c>
      <c r="E2923" s="555" t="s">
        <v>36</v>
      </c>
      <c r="F2923" s="551" t="s">
        <v>808</v>
      </c>
      <c r="G2923" s="555" t="s">
        <v>36</v>
      </c>
      <c r="H2923" s="551"/>
      <c r="I2923" s="551"/>
      <c r="J2923" s="552">
        <v>2712225</v>
      </c>
      <c r="K2923" s="555"/>
      <c r="L2923" s="555"/>
      <c r="M2923" s="551"/>
      <c r="N2923" s="551"/>
      <c r="O2923" s="551"/>
    </row>
    <row r="2924" spans="1:18">
      <c r="B2924" s="556" t="s">
        <v>1678</v>
      </c>
      <c r="C2924" s="556" t="s">
        <v>2034</v>
      </c>
      <c r="D2924" s="556" t="s">
        <v>2316</v>
      </c>
      <c r="E2924" s="556" t="s">
        <v>6</v>
      </c>
      <c r="F2924" s="557" t="s">
        <v>809</v>
      </c>
      <c r="G2924" s="556" t="s">
        <v>179</v>
      </c>
      <c r="H2924" s="553">
        <v>870</v>
      </c>
      <c r="I2924" s="554">
        <v>3117.5</v>
      </c>
      <c r="J2924" s="554">
        <v>2712225</v>
      </c>
      <c r="K2924" s="556" t="s">
        <v>2317</v>
      </c>
      <c r="L2924" s="556" t="s">
        <v>3438</v>
      </c>
      <c r="M2924" s="557" t="s">
        <v>809</v>
      </c>
      <c r="O2924" s="545" t="str">
        <f>+_xlfn.CONCAT(B2924,"-",E2924)</f>
        <v>B2/26/06-B</v>
      </c>
    </row>
    <row r="2925" spans="1:18" ht="14.5">
      <c r="P2925" s="546"/>
      <c r="Q2925" s="546"/>
      <c r="R2925" s="546"/>
    </row>
    <row r="2926" spans="1:18" ht="72.5">
      <c r="A2926" s="551">
        <v>4</v>
      </c>
      <c r="B2926" s="555" t="s">
        <v>1678</v>
      </c>
      <c r="C2926" s="555" t="s">
        <v>36</v>
      </c>
      <c r="D2926" s="555" t="s">
        <v>36</v>
      </c>
      <c r="E2926" s="555" t="s">
        <v>36</v>
      </c>
      <c r="F2926" s="551" t="s">
        <v>810</v>
      </c>
      <c r="G2926" s="555" t="s">
        <v>36</v>
      </c>
      <c r="H2926" s="551"/>
      <c r="I2926" s="551"/>
      <c r="J2926" s="552">
        <v>6390875</v>
      </c>
      <c r="K2926" s="555"/>
      <c r="L2926" s="555"/>
      <c r="M2926" s="551"/>
      <c r="N2926" s="551"/>
      <c r="O2926" s="551"/>
    </row>
    <row r="2927" spans="1:18">
      <c r="B2927" s="556" t="s">
        <v>1678</v>
      </c>
      <c r="C2927" s="556" t="s">
        <v>2034</v>
      </c>
      <c r="D2927" s="556" t="s">
        <v>2316</v>
      </c>
      <c r="E2927" s="556" t="s">
        <v>7</v>
      </c>
      <c r="F2927" s="557" t="s">
        <v>809</v>
      </c>
      <c r="G2927" s="556" t="s">
        <v>179</v>
      </c>
      <c r="H2927" s="558">
        <v>2050</v>
      </c>
      <c r="I2927" s="554">
        <v>3117.5</v>
      </c>
      <c r="J2927" s="554">
        <v>6390875</v>
      </c>
      <c r="K2927" s="556" t="s">
        <v>2317</v>
      </c>
      <c r="L2927" s="556" t="s">
        <v>3439</v>
      </c>
      <c r="M2927" s="557" t="s">
        <v>809</v>
      </c>
      <c r="O2927" s="545" t="str">
        <f>+_xlfn.CONCAT(B2927,"-",E2927)</f>
        <v>B2/26/06-C</v>
      </c>
    </row>
    <row r="2928" spans="1:18" ht="14.5">
      <c r="P2928" s="546"/>
      <c r="Q2928" s="546"/>
      <c r="R2928" s="546"/>
    </row>
    <row r="2929" spans="1:18" ht="58">
      <c r="A2929" s="551">
        <v>4</v>
      </c>
      <c r="B2929" s="555" t="s">
        <v>1678</v>
      </c>
      <c r="C2929" s="555" t="s">
        <v>36</v>
      </c>
      <c r="D2929" s="555" t="s">
        <v>36</v>
      </c>
      <c r="E2929" s="555" t="s">
        <v>36</v>
      </c>
      <c r="F2929" s="551" t="s">
        <v>811</v>
      </c>
      <c r="G2929" s="555" t="s">
        <v>36</v>
      </c>
      <c r="H2929" s="551"/>
      <c r="I2929" s="551"/>
      <c r="J2929" s="552">
        <v>129589.2</v>
      </c>
      <c r="K2929" s="555"/>
      <c r="L2929" s="555"/>
      <c r="M2929" s="551"/>
      <c r="N2929" s="551"/>
      <c r="O2929" s="551"/>
    </row>
    <row r="2930" spans="1:18">
      <c r="B2930" s="556" t="s">
        <v>1678</v>
      </c>
      <c r="C2930" s="556" t="s">
        <v>2034</v>
      </c>
      <c r="D2930" s="556" t="s">
        <v>2316</v>
      </c>
      <c r="E2930" s="556" t="s">
        <v>8</v>
      </c>
      <c r="F2930" s="557" t="s">
        <v>812</v>
      </c>
      <c r="G2930" s="556" t="s">
        <v>179</v>
      </c>
      <c r="H2930" s="553">
        <v>90</v>
      </c>
      <c r="I2930" s="554">
        <v>1439.88</v>
      </c>
      <c r="J2930" s="554">
        <v>129589.2</v>
      </c>
      <c r="K2930" s="556" t="s">
        <v>2317</v>
      </c>
      <c r="L2930" s="556" t="s">
        <v>3440</v>
      </c>
      <c r="M2930" s="557" t="s">
        <v>812</v>
      </c>
      <c r="O2930" s="545" t="str">
        <f>+_xlfn.CONCAT(B2930,"-",E2930)</f>
        <v>B2/26/06-D</v>
      </c>
    </row>
    <row r="2932" spans="1:18" ht="14.5">
      <c r="P2932" s="546"/>
      <c r="Q2932" s="546"/>
      <c r="R2932" s="546"/>
    </row>
    <row r="2933" spans="1:18" ht="58">
      <c r="A2933" s="551">
        <v>4</v>
      </c>
      <c r="B2933" s="555" t="s">
        <v>1679</v>
      </c>
      <c r="C2933" s="555" t="s">
        <v>36</v>
      </c>
      <c r="D2933" s="555" t="s">
        <v>36</v>
      </c>
      <c r="E2933" s="555" t="s">
        <v>36</v>
      </c>
      <c r="F2933" s="551" t="s">
        <v>813</v>
      </c>
      <c r="G2933" s="555" t="s">
        <v>36</v>
      </c>
      <c r="H2933" s="551"/>
      <c r="I2933" s="551"/>
      <c r="J2933" s="552">
        <v>251979</v>
      </c>
      <c r="K2933" s="555"/>
      <c r="L2933" s="555"/>
      <c r="M2933" s="551"/>
      <c r="N2933" s="551"/>
      <c r="O2933" s="551"/>
    </row>
    <row r="2934" spans="1:18">
      <c r="B2934" s="556" t="s">
        <v>1679</v>
      </c>
      <c r="C2934" s="556" t="s">
        <v>2034</v>
      </c>
      <c r="D2934" s="556" t="s">
        <v>2316</v>
      </c>
      <c r="E2934" s="556" t="s">
        <v>5</v>
      </c>
      <c r="F2934" s="557" t="s">
        <v>812</v>
      </c>
      <c r="G2934" s="556" t="s">
        <v>179</v>
      </c>
      <c r="H2934" s="553">
        <v>175</v>
      </c>
      <c r="I2934" s="554">
        <v>1439.88</v>
      </c>
      <c r="J2934" s="554">
        <v>251979</v>
      </c>
      <c r="K2934" s="556" t="s">
        <v>2317</v>
      </c>
      <c r="L2934" s="556" t="s">
        <v>3441</v>
      </c>
      <c r="M2934" s="557" t="s">
        <v>812</v>
      </c>
      <c r="O2934" s="545" t="str">
        <f>+_xlfn.CONCAT(B2934,"-",E2934)</f>
        <v>B2/26/07-A</v>
      </c>
    </row>
    <row r="2935" spans="1:18" ht="14.5">
      <c r="P2935" s="546"/>
      <c r="Q2935" s="546"/>
      <c r="R2935" s="546"/>
    </row>
    <row r="2936" spans="1:18" ht="87">
      <c r="A2936" s="551">
        <v>4</v>
      </c>
      <c r="B2936" s="555" t="s">
        <v>1679</v>
      </c>
      <c r="C2936" s="555" t="s">
        <v>36</v>
      </c>
      <c r="D2936" s="555" t="s">
        <v>36</v>
      </c>
      <c r="E2936" s="555" t="s">
        <v>36</v>
      </c>
      <c r="F2936" s="551" t="s">
        <v>2351</v>
      </c>
      <c r="G2936" s="555" t="s">
        <v>36</v>
      </c>
      <c r="H2936" s="551"/>
      <c r="I2936" s="551"/>
      <c r="J2936" s="552">
        <v>2770389.6</v>
      </c>
      <c r="K2936" s="555"/>
      <c r="L2936" s="555"/>
      <c r="M2936" s="551"/>
      <c r="N2936" s="551"/>
      <c r="O2936" s="551"/>
    </row>
    <row r="2937" spans="1:18" ht="50">
      <c r="B2937" s="556" t="s">
        <v>1679</v>
      </c>
      <c r="C2937" s="556" t="s">
        <v>2034</v>
      </c>
      <c r="D2937" s="556" t="s">
        <v>2316</v>
      </c>
      <c r="E2937" s="556" t="s">
        <v>6</v>
      </c>
      <c r="F2937" s="557" t="s">
        <v>1111</v>
      </c>
      <c r="G2937" s="556" t="s">
        <v>179</v>
      </c>
      <c r="H2937" s="558">
        <v>1380</v>
      </c>
      <c r="I2937" s="554">
        <v>1161.5</v>
      </c>
      <c r="J2937" s="554">
        <v>1602870</v>
      </c>
      <c r="K2937" s="556" t="s">
        <v>2317</v>
      </c>
      <c r="L2937" s="556" t="s">
        <v>3442</v>
      </c>
      <c r="M2937" s="557" t="s">
        <v>1111</v>
      </c>
      <c r="O2937" s="545" t="str">
        <f t="shared" ref="O2937:O2942" si="267">+_xlfn.CONCAT(B2937,"-",E2937)</f>
        <v>B2/26/07-B</v>
      </c>
    </row>
    <row r="2938" spans="1:18" ht="50">
      <c r="B2938" s="556" t="s">
        <v>1679</v>
      </c>
      <c r="C2938" s="556" t="s">
        <v>2034</v>
      </c>
      <c r="D2938" s="556" t="s">
        <v>2316</v>
      </c>
      <c r="E2938" s="556" t="s">
        <v>7</v>
      </c>
      <c r="F2938" s="557" t="s">
        <v>1112</v>
      </c>
      <c r="G2938" s="556" t="s">
        <v>179</v>
      </c>
      <c r="H2938" s="553">
        <v>350</v>
      </c>
      <c r="I2938" s="554">
        <v>1838.38</v>
      </c>
      <c r="J2938" s="554">
        <v>643433</v>
      </c>
      <c r="K2938" s="556" t="s">
        <v>2317</v>
      </c>
      <c r="L2938" s="556" t="s">
        <v>3443</v>
      </c>
      <c r="M2938" s="557" t="s">
        <v>1112</v>
      </c>
      <c r="O2938" s="545" t="str">
        <f t="shared" si="267"/>
        <v>B2/26/07-C</v>
      </c>
    </row>
    <row r="2939" spans="1:18" ht="37.5">
      <c r="B2939" s="556" t="s">
        <v>1679</v>
      </c>
      <c r="C2939" s="556" t="s">
        <v>2034</v>
      </c>
      <c r="D2939" s="556" t="s">
        <v>2316</v>
      </c>
      <c r="E2939" s="556" t="s">
        <v>8</v>
      </c>
      <c r="F2939" s="557" t="s">
        <v>1113</v>
      </c>
      <c r="G2939" s="556" t="s">
        <v>179</v>
      </c>
      <c r="H2939" s="553">
        <v>100</v>
      </c>
      <c r="I2939" s="553">
        <v>797.75</v>
      </c>
      <c r="J2939" s="554">
        <v>79775</v>
      </c>
      <c r="K2939" s="556" t="s">
        <v>2317</v>
      </c>
      <c r="L2939" s="556" t="s">
        <v>3444</v>
      </c>
      <c r="M2939" s="557" t="s">
        <v>1113</v>
      </c>
      <c r="O2939" s="545" t="str">
        <f t="shared" si="267"/>
        <v>B2/26/07-D</v>
      </c>
    </row>
    <row r="2940" spans="1:18" ht="37.5">
      <c r="B2940" s="556" t="s">
        <v>1679</v>
      </c>
      <c r="C2940" s="556" t="s">
        <v>2034</v>
      </c>
      <c r="D2940" s="556" t="s">
        <v>2316</v>
      </c>
      <c r="E2940" s="556" t="s">
        <v>10</v>
      </c>
      <c r="F2940" s="557" t="s">
        <v>1114</v>
      </c>
      <c r="G2940" s="556" t="s">
        <v>179</v>
      </c>
      <c r="H2940" s="553">
        <v>70</v>
      </c>
      <c r="I2940" s="553">
        <v>964.63</v>
      </c>
      <c r="J2940" s="554">
        <v>67524.100000000006</v>
      </c>
      <c r="K2940" s="556" t="s">
        <v>2317</v>
      </c>
      <c r="L2940" s="556" t="s">
        <v>3445</v>
      </c>
      <c r="M2940" s="557" t="s">
        <v>1114</v>
      </c>
      <c r="O2940" s="545" t="str">
        <f t="shared" si="267"/>
        <v>B2/26/07-E</v>
      </c>
    </row>
    <row r="2941" spans="1:18">
      <c r="B2941" s="556" t="s">
        <v>1679</v>
      </c>
      <c r="C2941" s="556" t="s">
        <v>2034</v>
      </c>
      <c r="D2941" s="556" t="s">
        <v>2316</v>
      </c>
      <c r="E2941" s="556" t="s">
        <v>11</v>
      </c>
      <c r="F2941" s="557" t="s">
        <v>1115</v>
      </c>
      <c r="G2941" s="556" t="s">
        <v>289</v>
      </c>
      <c r="H2941" s="553">
        <v>37</v>
      </c>
      <c r="I2941" s="554">
        <v>8762.5</v>
      </c>
      <c r="J2941" s="554">
        <v>324212.5</v>
      </c>
      <c r="K2941" s="556" t="s">
        <v>2317</v>
      </c>
      <c r="L2941" s="556" t="s">
        <v>3446</v>
      </c>
      <c r="M2941" s="557" t="s">
        <v>1115</v>
      </c>
      <c r="O2941" s="545" t="str">
        <f t="shared" si="267"/>
        <v>B2/26/07-F</v>
      </c>
    </row>
    <row r="2942" spans="1:18">
      <c r="B2942" s="556" t="s">
        <v>1679</v>
      </c>
      <c r="C2942" s="556" t="s">
        <v>2034</v>
      </c>
      <c r="D2942" s="556" t="s">
        <v>2316</v>
      </c>
      <c r="E2942" s="556" t="s">
        <v>27</v>
      </c>
      <c r="F2942" s="557" t="s">
        <v>1116</v>
      </c>
      <c r="G2942" s="556" t="s">
        <v>289</v>
      </c>
      <c r="H2942" s="553">
        <v>6</v>
      </c>
      <c r="I2942" s="554">
        <v>8762.5</v>
      </c>
      <c r="J2942" s="554">
        <v>52575</v>
      </c>
      <c r="K2942" s="556" t="s">
        <v>2317</v>
      </c>
      <c r="L2942" s="556" t="s">
        <v>3447</v>
      </c>
      <c r="M2942" s="557" t="s">
        <v>1116</v>
      </c>
      <c r="O2942" s="545" t="str">
        <f t="shared" si="267"/>
        <v>B2/26/07-G</v>
      </c>
    </row>
    <row r="2944" spans="1:18" ht="14.5">
      <c r="P2944" s="546"/>
      <c r="Q2944" s="546"/>
      <c r="R2944" s="546"/>
    </row>
    <row r="2945" spans="1:18" ht="14.5">
      <c r="A2945" s="551">
        <v>4</v>
      </c>
      <c r="B2945" s="555" t="s">
        <v>1680</v>
      </c>
      <c r="C2945" s="555" t="s">
        <v>36</v>
      </c>
      <c r="D2945" s="555" t="s">
        <v>36</v>
      </c>
      <c r="E2945" s="555" t="s">
        <v>36</v>
      </c>
      <c r="F2945" s="551" t="s">
        <v>1241</v>
      </c>
      <c r="G2945" s="555" t="s">
        <v>36</v>
      </c>
      <c r="H2945" s="551"/>
      <c r="I2945" s="551"/>
      <c r="J2945" s="552">
        <v>37500</v>
      </c>
      <c r="K2945" s="555"/>
      <c r="L2945" s="555"/>
      <c r="M2945" s="551"/>
      <c r="N2945" s="551"/>
      <c r="O2945" s="551"/>
    </row>
    <row r="2946" spans="1:18">
      <c r="B2946" s="556" t="s">
        <v>1680</v>
      </c>
      <c r="C2946" s="556" t="s">
        <v>2034</v>
      </c>
      <c r="D2946" s="556" t="s">
        <v>2316</v>
      </c>
      <c r="E2946" s="556" t="s">
        <v>5</v>
      </c>
      <c r="F2946" s="557" t="s">
        <v>1103</v>
      </c>
      <c r="G2946" s="556" t="s">
        <v>0</v>
      </c>
      <c r="H2946" s="553">
        <v>1</v>
      </c>
      <c r="I2946" s="554">
        <v>18750</v>
      </c>
      <c r="J2946" s="554">
        <v>18750</v>
      </c>
      <c r="K2946" s="556" t="s">
        <v>2317</v>
      </c>
      <c r="L2946" s="556" t="s">
        <v>3448</v>
      </c>
      <c r="M2946" s="557" t="s">
        <v>1103</v>
      </c>
      <c r="O2946" s="545" t="str">
        <f t="shared" ref="O2946:O2947" si="268">+_xlfn.CONCAT(B2946,"-",E2946)</f>
        <v>B2/26/08-A</v>
      </c>
    </row>
    <row r="2947" spans="1:18">
      <c r="B2947" s="556" t="s">
        <v>1680</v>
      </c>
      <c r="C2947" s="556" t="s">
        <v>2034</v>
      </c>
      <c r="D2947" s="556" t="s">
        <v>2316</v>
      </c>
      <c r="E2947" s="556" t="s">
        <v>6</v>
      </c>
      <c r="F2947" s="557" t="s">
        <v>1104</v>
      </c>
      <c r="G2947" s="556" t="s">
        <v>0</v>
      </c>
      <c r="H2947" s="553">
        <v>1</v>
      </c>
      <c r="I2947" s="554">
        <v>18750</v>
      </c>
      <c r="J2947" s="554">
        <v>18750</v>
      </c>
      <c r="K2947" s="556" t="s">
        <v>2317</v>
      </c>
      <c r="L2947" s="556" t="s">
        <v>3449</v>
      </c>
      <c r="M2947" s="557" t="s">
        <v>1104</v>
      </c>
      <c r="O2947" s="545" t="str">
        <f t="shared" si="268"/>
        <v>B2/26/08-B</v>
      </c>
    </row>
    <row r="2948" spans="1:18" ht="14.5">
      <c r="P2948" s="546"/>
      <c r="Q2948" s="546"/>
      <c r="R2948" s="546"/>
    </row>
    <row r="2949" spans="1:18" ht="14.5">
      <c r="A2949" s="551">
        <v>3</v>
      </c>
      <c r="B2949" s="555" t="s">
        <v>1680</v>
      </c>
      <c r="C2949" s="555" t="s">
        <v>36</v>
      </c>
      <c r="D2949" s="555" t="s">
        <v>36</v>
      </c>
      <c r="E2949" s="555" t="s">
        <v>36</v>
      </c>
      <c r="F2949" s="551" t="s">
        <v>814</v>
      </c>
      <c r="G2949" s="555" t="s">
        <v>36</v>
      </c>
      <c r="H2949" s="551"/>
      <c r="I2949" s="551"/>
      <c r="J2949" s="552">
        <v>132353.46</v>
      </c>
      <c r="K2949" s="555"/>
      <c r="L2949" s="555"/>
      <c r="M2949" s="551"/>
      <c r="N2949" s="551"/>
      <c r="O2949" s="551"/>
      <c r="P2949" s="546"/>
      <c r="Q2949" s="546"/>
      <c r="R2949" s="546"/>
    </row>
    <row r="2950" spans="1:18" ht="14.5">
      <c r="A2950" s="551">
        <v>4</v>
      </c>
      <c r="B2950" s="555" t="s">
        <v>1680</v>
      </c>
      <c r="C2950" s="555" t="s">
        <v>36</v>
      </c>
      <c r="D2950" s="555" t="s">
        <v>36</v>
      </c>
      <c r="E2950" s="555" t="s">
        <v>36</v>
      </c>
      <c r="F2950" s="551" t="s">
        <v>815</v>
      </c>
      <c r="G2950" s="555" t="s">
        <v>36</v>
      </c>
      <c r="H2950" s="551"/>
      <c r="I2950" s="551"/>
      <c r="J2950" s="552">
        <v>132353.46</v>
      </c>
      <c r="K2950" s="555"/>
      <c r="L2950" s="555"/>
      <c r="M2950" s="551"/>
      <c r="N2950" s="551"/>
      <c r="O2950" s="551"/>
    </row>
    <row r="2951" spans="1:18">
      <c r="B2951" s="556" t="s">
        <v>1680</v>
      </c>
      <c r="C2951" s="556" t="s">
        <v>2034</v>
      </c>
      <c r="D2951" s="556" t="s">
        <v>2361</v>
      </c>
      <c r="E2951" s="556" t="s">
        <v>7</v>
      </c>
      <c r="F2951" s="557" t="s">
        <v>816</v>
      </c>
      <c r="G2951" s="556" t="s">
        <v>289</v>
      </c>
      <c r="H2951" s="553">
        <v>109</v>
      </c>
      <c r="I2951" s="553">
        <v>295.25</v>
      </c>
      <c r="J2951" s="554">
        <v>32182.25</v>
      </c>
      <c r="K2951" s="556" t="s">
        <v>2317</v>
      </c>
      <c r="L2951" s="556" t="s">
        <v>3450</v>
      </c>
      <c r="M2951" s="557" t="s">
        <v>816</v>
      </c>
      <c r="O2951" s="545" t="str">
        <f t="shared" ref="O2951:O2954" si="269">+_xlfn.CONCAT(B2951,"-",E2951)</f>
        <v>B2/26/08-C</v>
      </c>
    </row>
    <row r="2952" spans="1:18">
      <c r="B2952" s="556" t="s">
        <v>1680</v>
      </c>
      <c r="C2952" s="556" t="s">
        <v>2034</v>
      </c>
      <c r="D2952" s="556" t="s">
        <v>2361</v>
      </c>
      <c r="E2952" s="556" t="s">
        <v>8</v>
      </c>
      <c r="F2952" s="557" t="s">
        <v>817</v>
      </c>
      <c r="G2952" s="556" t="s">
        <v>289</v>
      </c>
      <c r="H2952" s="553">
        <v>67</v>
      </c>
      <c r="I2952" s="553">
        <v>471.38</v>
      </c>
      <c r="J2952" s="554">
        <v>31582.46</v>
      </c>
      <c r="K2952" s="556" t="s">
        <v>2317</v>
      </c>
      <c r="L2952" s="556" t="s">
        <v>3451</v>
      </c>
      <c r="M2952" s="557" t="s">
        <v>817</v>
      </c>
      <c r="O2952" s="545" t="str">
        <f t="shared" si="269"/>
        <v>B2/26/08-D</v>
      </c>
    </row>
    <row r="2953" spans="1:18">
      <c r="B2953" s="556" t="s">
        <v>1680</v>
      </c>
      <c r="C2953" s="556" t="s">
        <v>2034</v>
      </c>
      <c r="D2953" s="556" t="s">
        <v>2361</v>
      </c>
      <c r="E2953" s="556" t="s">
        <v>10</v>
      </c>
      <c r="F2953" s="557" t="s">
        <v>818</v>
      </c>
      <c r="G2953" s="556" t="s">
        <v>289</v>
      </c>
      <c r="H2953" s="553">
        <v>45</v>
      </c>
      <c r="I2953" s="553">
        <v>829.75</v>
      </c>
      <c r="J2953" s="554">
        <v>37338.75</v>
      </c>
      <c r="K2953" s="556" t="s">
        <v>2317</v>
      </c>
      <c r="L2953" s="556" t="s">
        <v>3452</v>
      </c>
      <c r="M2953" s="557" t="s">
        <v>818</v>
      </c>
      <c r="O2953" s="545" t="str">
        <f t="shared" si="269"/>
        <v>B2/26/08-E</v>
      </c>
    </row>
    <row r="2954" spans="1:18" ht="37.5">
      <c r="B2954" s="556" t="s">
        <v>1680</v>
      </c>
      <c r="C2954" s="556" t="s">
        <v>2034</v>
      </c>
      <c r="D2954" s="556" t="s">
        <v>2361</v>
      </c>
      <c r="E2954" s="556" t="s">
        <v>11</v>
      </c>
      <c r="F2954" s="557" t="s">
        <v>819</v>
      </c>
      <c r="G2954" s="556" t="s">
        <v>0</v>
      </c>
      <c r="H2954" s="553">
        <v>1</v>
      </c>
      <c r="I2954" s="554">
        <v>31250</v>
      </c>
      <c r="J2954" s="554">
        <v>31250</v>
      </c>
      <c r="K2954" s="556" t="s">
        <v>2317</v>
      </c>
      <c r="L2954" s="556" t="s">
        <v>3453</v>
      </c>
      <c r="M2954" s="557" t="s">
        <v>819</v>
      </c>
      <c r="O2954" s="545" t="str">
        <f t="shared" si="269"/>
        <v>B2/26/08-F</v>
      </c>
    </row>
    <row r="2955" spans="1:18" ht="14.5">
      <c r="P2955" s="546"/>
      <c r="Q2955" s="546"/>
      <c r="R2955" s="546"/>
    </row>
    <row r="2956" spans="1:18" ht="14.5">
      <c r="A2956" s="551">
        <v>3</v>
      </c>
      <c r="B2956" s="555" t="s">
        <v>1680</v>
      </c>
      <c r="C2956" s="555" t="s">
        <v>36</v>
      </c>
      <c r="D2956" s="555" t="s">
        <v>36</v>
      </c>
      <c r="E2956" s="555" t="s">
        <v>36</v>
      </c>
      <c r="F2956" s="551" t="s">
        <v>820</v>
      </c>
      <c r="G2956" s="555" t="s">
        <v>36</v>
      </c>
      <c r="H2956" s="551"/>
      <c r="I2956" s="551"/>
      <c r="J2956" s="552">
        <v>1728150</v>
      </c>
      <c r="K2956" s="555"/>
      <c r="L2956" s="555"/>
      <c r="M2956" s="551"/>
      <c r="N2956" s="551"/>
      <c r="O2956" s="551"/>
      <c r="P2956" s="546"/>
      <c r="Q2956" s="546"/>
      <c r="R2956" s="546"/>
    </row>
    <row r="2957" spans="1:18" ht="43.5">
      <c r="A2957" s="551">
        <v>4</v>
      </c>
      <c r="B2957" s="555" t="s">
        <v>1680</v>
      </c>
      <c r="C2957" s="555" t="s">
        <v>36</v>
      </c>
      <c r="D2957" s="555" t="s">
        <v>36</v>
      </c>
      <c r="E2957" s="555" t="s">
        <v>36</v>
      </c>
      <c r="F2957" s="551" t="s">
        <v>821</v>
      </c>
      <c r="G2957" s="555" t="s">
        <v>36</v>
      </c>
      <c r="H2957" s="551"/>
      <c r="I2957" s="551"/>
      <c r="J2957" s="552">
        <v>1728150</v>
      </c>
      <c r="K2957" s="555"/>
      <c r="L2957" s="555"/>
      <c r="M2957" s="551"/>
      <c r="N2957" s="551"/>
      <c r="O2957" s="551"/>
    </row>
    <row r="2958" spans="1:18">
      <c r="B2958" s="556" t="s">
        <v>1680</v>
      </c>
      <c r="C2958" s="556" t="s">
        <v>2034</v>
      </c>
      <c r="D2958" s="556" t="s">
        <v>2365</v>
      </c>
      <c r="E2958" s="556" t="s">
        <v>27</v>
      </c>
      <c r="F2958" s="557" t="s">
        <v>822</v>
      </c>
      <c r="G2958" s="556" t="s">
        <v>289</v>
      </c>
      <c r="H2958" s="553">
        <v>1</v>
      </c>
      <c r="I2958" s="554">
        <v>288025</v>
      </c>
      <c r="J2958" s="554">
        <v>288025</v>
      </c>
      <c r="K2958" s="556" t="s">
        <v>2317</v>
      </c>
      <c r="L2958" s="556" t="s">
        <v>3454</v>
      </c>
      <c r="M2958" s="557" t="s">
        <v>822</v>
      </c>
      <c r="O2958" s="545" t="str">
        <f t="shared" ref="O2958:O2963" si="270">+_xlfn.CONCAT(B2958,"-",E2958)</f>
        <v>B2/26/08-G</v>
      </c>
    </row>
    <row r="2959" spans="1:18">
      <c r="B2959" s="556" t="s">
        <v>1680</v>
      </c>
      <c r="C2959" s="556" t="s">
        <v>2034</v>
      </c>
      <c r="D2959" s="556" t="s">
        <v>2365</v>
      </c>
      <c r="E2959" s="556" t="s">
        <v>28</v>
      </c>
      <c r="F2959" s="557" t="s">
        <v>823</v>
      </c>
      <c r="G2959" s="556" t="s">
        <v>289</v>
      </c>
      <c r="H2959" s="553">
        <v>1</v>
      </c>
      <c r="I2959" s="554">
        <v>288025</v>
      </c>
      <c r="J2959" s="554">
        <v>288025</v>
      </c>
      <c r="K2959" s="556" t="s">
        <v>2317</v>
      </c>
      <c r="L2959" s="556" t="s">
        <v>3455</v>
      </c>
      <c r="M2959" s="557" t="s">
        <v>823</v>
      </c>
      <c r="O2959" s="545" t="str">
        <f t="shared" si="270"/>
        <v>B2/26/08-H</v>
      </c>
    </row>
    <row r="2960" spans="1:18">
      <c r="B2960" s="556" t="s">
        <v>1680</v>
      </c>
      <c r="C2960" s="556" t="s">
        <v>2034</v>
      </c>
      <c r="D2960" s="556" t="s">
        <v>2365</v>
      </c>
      <c r="E2960" s="556" t="s">
        <v>33</v>
      </c>
      <c r="F2960" s="557" t="s">
        <v>824</v>
      </c>
      <c r="G2960" s="556" t="s">
        <v>289</v>
      </c>
      <c r="H2960" s="553">
        <v>1</v>
      </c>
      <c r="I2960" s="554">
        <v>288025</v>
      </c>
      <c r="J2960" s="554">
        <v>288025</v>
      </c>
      <c r="K2960" s="556" t="s">
        <v>2317</v>
      </c>
      <c r="L2960" s="556" t="s">
        <v>3456</v>
      </c>
      <c r="M2960" s="557" t="s">
        <v>824</v>
      </c>
      <c r="O2960" s="545" t="str">
        <f t="shared" si="270"/>
        <v>B2/26/08-J</v>
      </c>
    </row>
    <row r="2961" spans="1:18">
      <c r="B2961" s="556" t="s">
        <v>1680</v>
      </c>
      <c r="C2961" s="556" t="s">
        <v>2034</v>
      </c>
      <c r="D2961" s="556" t="s">
        <v>2365</v>
      </c>
      <c r="E2961" s="556" t="s">
        <v>34</v>
      </c>
      <c r="F2961" s="557" t="s">
        <v>825</v>
      </c>
      <c r="G2961" s="556" t="s">
        <v>289</v>
      </c>
      <c r="H2961" s="553">
        <v>1</v>
      </c>
      <c r="I2961" s="554">
        <v>288025</v>
      </c>
      <c r="J2961" s="554">
        <v>288025</v>
      </c>
      <c r="K2961" s="556" t="s">
        <v>2317</v>
      </c>
      <c r="L2961" s="556" t="s">
        <v>3457</v>
      </c>
      <c r="M2961" s="557" t="s">
        <v>825</v>
      </c>
      <c r="O2961" s="545" t="str">
        <f t="shared" si="270"/>
        <v>B2/26/08-K</v>
      </c>
    </row>
    <row r="2962" spans="1:18">
      <c r="B2962" s="556" t="s">
        <v>1680</v>
      </c>
      <c r="C2962" s="556" t="s">
        <v>2034</v>
      </c>
      <c r="D2962" s="556" t="s">
        <v>2365</v>
      </c>
      <c r="E2962" s="556" t="s">
        <v>39</v>
      </c>
      <c r="F2962" s="557" t="s">
        <v>826</v>
      </c>
      <c r="G2962" s="556" t="s">
        <v>289</v>
      </c>
      <c r="H2962" s="553">
        <v>1</v>
      </c>
      <c r="I2962" s="554">
        <v>288025</v>
      </c>
      <c r="J2962" s="554">
        <v>288025</v>
      </c>
      <c r="K2962" s="556" t="s">
        <v>2317</v>
      </c>
      <c r="L2962" s="556" t="s">
        <v>3458</v>
      </c>
      <c r="M2962" s="557" t="s">
        <v>826</v>
      </c>
      <c r="O2962" s="545" t="str">
        <f t="shared" si="270"/>
        <v>B2/26/08-L</v>
      </c>
    </row>
    <row r="2963" spans="1:18">
      <c r="B2963" s="556" t="s">
        <v>1680</v>
      </c>
      <c r="C2963" s="556" t="s">
        <v>2034</v>
      </c>
      <c r="D2963" s="556" t="s">
        <v>2365</v>
      </c>
      <c r="E2963" s="556" t="s">
        <v>38</v>
      </c>
      <c r="F2963" s="557" t="s">
        <v>827</v>
      </c>
      <c r="G2963" s="556" t="s">
        <v>289</v>
      </c>
      <c r="H2963" s="553">
        <v>1</v>
      </c>
      <c r="I2963" s="554">
        <v>288025</v>
      </c>
      <c r="J2963" s="554">
        <v>288025</v>
      </c>
      <c r="K2963" s="556" t="s">
        <v>2317</v>
      </c>
      <c r="L2963" s="556" t="s">
        <v>3459</v>
      </c>
      <c r="M2963" s="557" t="s">
        <v>827</v>
      </c>
      <c r="O2963" s="545" t="str">
        <f t="shared" si="270"/>
        <v>B2/26/08-M</v>
      </c>
    </row>
    <row r="2965" spans="1:18" ht="14.5">
      <c r="P2965" s="546"/>
      <c r="Q2965" s="546"/>
      <c r="R2965" s="546"/>
    </row>
    <row r="2966" spans="1:18" ht="14.5">
      <c r="A2966" s="551">
        <v>3</v>
      </c>
      <c r="B2966" s="555" t="s">
        <v>1681</v>
      </c>
      <c r="C2966" s="555" t="s">
        <v>36</v>
      </c>
      <c r="D2966" s="555" t="s">
        <v>36</v>
      </c>
      <c r="E2966" s="555" t="s">
        <v>36</v>
      </c>
      <c r="F2966" s="551" t="s">
        <v>828</v>
      </c>
      <c r="G2966" s="555" t="s">
        <v>36</v>
      </c>
      <c r="H2966" s="551"/>
      <c r="I2966" s="551"/>
      <c r="J2966" s="552">
        <v>723100</v>
      </c>
      <c r="K2966" s="555"/>
      <c r="L2966" s="555"/>
      <c r="M2966" s="551"/>
      <c r="N2966" s="551"/>
      <c r="O2966" s="551"/>
      <c r="P2966" s="546"/>
      <c r="Q2966" s="546"/>
      <c r="R2966" s="546"/>
    </row>
    <row r="2967" spans="1:18" ht="29">
      <c r="A2967" s="551">
        <v>4</v>
      </c>
      <c r="B2967" s="555" t="s">
        <v>1681</v>
      </c>
      <c r="C2967" s="555" t="s">
        <v>36</v>
      </c>
      <c r="D2967" s="555" t="s">
        <v>36</v>
      </c>
      <c r="E2967" s="555" t="s">
        <v>36</v>
      </c>
      <c r="F2967" s="551" t="s">
        <v>829</v>
      </c>
      <c r="G2967" s="555" t="s">
        <v>36</v>
      </c>
      <c r="H2967" s="551"/>
      <c r="I2967" s="551"/>
      <c r="J2967" s="552">
        <v>723100</v>
      </c>
      <c r="K2967" s="555"/>
      <c r="L2967" s="555"/>
      <c r="M2967" s="551"/>
      <c r="N2967" s="551"/>
      <c r="O2967" s="551"/>
    </row>
    <row r="2968" spans="1:18" ht="87.5">
      <c r="B2968" s="556" t="s">
        <v>1681</v>
      </c>
      <c r="C2968" s="556" t="s">
        <v>2034</v>
      </c>
      <c r="D2968" s="556" t="s">
        <v>2370</v>
      </c>
      <c r="E2968" s="556" t="s">
        <v>5</v>
      </c>
      <c r="F2968" s="557" t="s">
        <v>830</v>
      </c>
      <c r="G2968" s="556" t="s">
        <v>289</v>
      </c>
      <c r="H2968" s="553">
        <v>1</v>
      </c>
      <c r="I2968" s="554">
        <v>180775</v>
      </c>
      <c r="J2968" s="554">
        <v>180775</v>
      </c>
      <c r="K2968" s="556" t="s">
        <v>2317</v>
      </c>
      <c r="L2968" s="556" t="s">
        <v>3460</v>
      </c>
      <c r="M2968" s="557" t="s">
        <v>830</v>
      </c>
      <c r="O2968" s="545" t="str">
        <f t="shared" ref="O2968:O2971" si="271">+_xlfn.CONCAT(B2968,"-",E2968)</f>
        <v>B2/26/09-A</v>
      </c>
    </row>
    <row r="2969" spans="1:18" ht="87.5">
      <c r="B2969" s="556" t="s">
        <v>1681</v>
      </c>
      <c r="C2969" s="556" t="s">
        <v>2034</v>
      </c>
      <c r="D2969" s="556" t="s">
        <v>2370</v>
      </c>
      <c r="E2969" s="556" t="s">
        <v>6</v>
      </c>
      <c r="F2969" s="557" t="s">
        <v>831</v>
      </c>
      <c r="G2969" s="556" t="s">
        <v>289</v>
      </c>
      <c r="H2969" s="553">
        <v>1</v>
      </c>
      <c r="I2969" s="554">
        <v>180775</v>
      </c>
      <c r="J2969" s="554">
        <v>180775</v>
      </c>
      <c r="K2969" s="556" t="s">
        <v>2317</v>
      </c>
      <c r="L2969" s="556" t="s">
        <v>3461</v>
      </c>
      <c r="M2969" s="557" t="s">
        <v>831</v>
      </c>
      <c r="O2969" s="545" t="str">
        <f t="shared" si="271"/>
        <v>B2/26/09-B</v>
      </c>
    </row>
    <row r="2970" spans="1:18" ht="87.5">
      <c r="B2970" s="556" t="s">
        <v>1681</v>
      </c>
      <c r="C2970" s="556" t="s">
        <v>2034</v>
      </c>
      <c r="D2970" s="556" t="s">
        <v>2370</v>
      </c>
      <c r="E2970" s="556" t="s">
        <v>7</v>
      </c>
      <c r="F2970" s="557" t="s">
        <v>832</v>
      </c>
      <c r="G2970" s="556" t="s">
        <v>289</v>
      </c>
      <c r="H2970" s="553">
        <v>1</v>
      </c>
      <c r="I2970" s="554">
        <v>180775</v>
      </c>
      <c r="J2970" s="554">
        <v>180775</v>
      </c>
      <c r="K2970" s="556" t="s">
        <v>2317</v>
      </c>
      <c r="L2970" s="556" t="s">
        <v>3462</v>
      </c>
      <c r="M2970" s="557" t="s">
        <v>832</v>
      </c>
      <c r="O2970" s="545" t="str">
        <f t="shared" si="271"/>
        <v>B2/26/09-C</v>
      </c>
    </row>
    <row r="2971" spans="1:18" ht="87.5">
      <c r="B2971" s="556" t="s">
        <v>1681</v>
      </c>
      <c r="C2971" s="556" t="s">
        <v>2034</v>
      </c>
      <c r="D2971" s="556" t="s">
        <v>2370</v>
      </c>
      <c r="E2971" s="556" t="s">
        <v>8</v>
      </c>
      <c r="F2971" s="557" t="s">
        <v>833</v>
      </c>
      <c r="G2971" s="556" t="s">
        <v>289</v>
      </c>
      <c r="H2971" s="553">
        <v>1</v>
      </c>
      <c r="I2971" s="554">
        <v>180775</v>
      </c>
      <c r="J2971" s="554">
        <v>180775</v>
      </c>
      <c r="K2971" s="556" t="s">
        <v>2317</v>
      </c>
      <c r="L2971" s="556" t="s">
        <v>3463</v>
      </c>
      <c r="M2971" s="557" t="s">
        <v>833</v>
      </c>
      <c r="O2971" s="545" t="str">
        <f t="shared" si="271"/>
        <v>B2/26/09-D</v>
      </c>
    </row>
    <row r="2973" spans="1:18" ht="14.5">
      <c r="P2973" s="546"/>
      <c r="Q2973" s="546"/>
      <c r="R2973" s="546"/>
    </row>
    <row r="2974" spans="1:18" ht="14.5">
      <c r="A2974" s="551">
        <v>3</v>
      </c>
      <c r="B2974" s="555" t="s">
        <v>1682</v>
      </c>
      <c r="C2974" s="555" t="s">
        <v>36</v>
      </c>
      <c r="D2974" s="555" t="s">
        <v>36</v>
      </c>
      <c r="E2974" s="555" t="s">
        <v>36</v>
      </c>
      <c r="F2974" s="551" t="s">
        <v>834</v>
      </c>
      <c r="G2974" s="555" t="s">
        <v>36</v>
      </c>
      <c r="H2974" s="551"/>
      <c r="I2974" s="551"/>
      <c r="J2974" s="552">
        <v>1159312.5</v>
      </c>
      <c r="K2974" s="555"/>
      <c r="L2974" s="555"/>
      <c r="M2974" s="551"/>
      <c r="N2974" s="551"/>
      <c r="O2974" s="551"/>
      <c r="P2974" s="546"/>
      <c r="Q2974" s="546"/>
      <c r="R2974" s="546"/>
    </row>
    <row r="2975" spans="1:18" ht="29">
      <c r="A2975" s="551">
        <v>4</v>
      </c>
      <c r="B2975" s="555" t="s">
        <v>1682</v>
      </c>
      <c r="C2975" s="555" t="s">
        <v>36</v>
      </c>
      <c r="D2975" s="555" t="s">
        <v>36</v>
      </c>
      <c r="E2975" s="555" t="s">
        <v>36</v>
      </c>
      <c r="F2975" s="551" t="s">
        <v>835</v>
      </c>
      <c r="G2975" s="555" t="s">
        <v>36</v>
      </c>
      <c r="H2975" s="551"/>
      <c r="I2975" s="551"/>
      <c r="J2975" s="552">
        <v>1159312.5</v>
      </c>
      <c r="K2975" s="555"/>
      <c r="L2975" s="555"/>
      <c r="M2975" s="551"/>
      <c r="N2975" s="551"/>
      <c r="O2975" s="551"/>
    </row>
    <row r="2976" spans="1:18">
      <c r="B2976" s="556" t="s">
        <v>1682</v>
      </c>
      <c r="C2976" s="556" t="s">
        <v>2034</v>
      </c>
      <c r="D2976" s="556" t="s">
        <v>2377</v>
      </c>
      <c r="E2976" s="556" t="s">
        <v>5</v>
      </c>
      <c r="F2976" s="557" t="s">
        <v>836</v>
      </c>
      <c r="G2976" s="556" t="s">
        <v>289</v>
      </c>
      <c r="H2976" s="553">
        <v>1</v>
      </c>
      <c r="I2976" s="554">
        <v>247412.5</v>
      </c>
      <c r="J2976" s="554">
        <v>247412.5</v>
      </c>
      <c r="K2976" s="556" t="s">
        <v>2317</v>
      </c>
      <c r="L2976" s="556" t="s">
        <v>3464</v>
      </c>
      <c r="M2976" s="557" t="s">
        <v>836</v>
      </c>
      <c r="O2976" s="545" t="str">
        <f t="shared" ref="O2976:O2980" si="272">+_xlfn.CONCAT(B2976,"-",E2976)</f>
        <v>B2/26/10-A</v>
      </c>
    </row>
    <row r="2977" spans="1:18">
      <c r="B2977" s="556" t="s">
        <v>1682</v>
      </c>
      <c r="C2977" s="556" t="s">
        <v>2034</v>
      </c>
      <c r="D2977" s="556" t="s">
        <v>2377</v>
      </c>
      <c r="E2977" s="556" t="s">
        <v>6</v>
      </c>
      <c r="F2977" s="557" t="s">
        <v>837</v>
      </c>
      <c r="G2977" s="556" t="s">
        <v>289</v>
      </c>
      <c r="H2977" s="553">
        <v>3</v>
      </c>
      <c r="I2977" s="554">
        <v>183387.5</v>
      </c>
      <c r="J2977" s="554">
        <v>550162.5</v>
      </c>
      <c r="K2977" s="556" t="s">
        <v>2317</v>
      </c>
      <c r="L2977" s="556" t="s">
        <v>3465</v>
      </c>
      <c r="M2977" s="557" t="s">
        <v>837</v>
      </c>
      <c r="O2977" s="545" t="str">
        <f t="shared" si="272"/>
        <v>B2/26/10-B</v>
      </c>
    </row>
    <row r="2978" spans="1:18">
      <c r="B2978" s="556" t="s">
        <v>1682</v>
      </c>
      <c r="C2978" s="556" t="s">
        <v>2034</v>
      </c>
      <c r="D2978" s="556" t="s">
        <v>2377</v>
      </c>
      <c r="E2978" s="556" t="s">
        <v>7</v>
      </c>
      <c r="F2978" s="557" t="s">
        <v>838</v>
      </c>
      <c r="G2978" s="556" t="s">
        <v>289</v>
      </c>
      <c r="H2978" s="553">
        <v>1</v>
      </c>
      <c r="I2978" s="554">
        <v>279587.5</v>
      </c>
      <c r="J2978" s="554">
        <v>279587.5</v>
      </c>
      <c r="K2978" s="556" t="s">
        <v>2317</v>
      </c>
      <c r="L2978" s="556" t="s">
        <v>3466</v>
      </c>
      <c r="M2978" s="557" t="s">
        <v>838</v>
      </c>
      <c r="O2978" s="545" t="str">
        <f t="shared" si="272"/>
        <v>B2/26/10-C</v>
      </c>
    </row>
    <row r="2979" spans="1:18">
      <c r="B2979" s="556" t="s">
        <v>1682</v>
      </c>
      <c r="C2979" s="556" t="s">
        <v>2034</v>
      </c>
      <c r="D2979" s="556" t="s">
        <v>2377</v>
      </c>
      <c r="E2979" s="556" t="s">
        <v>8</v>
      </c>
      <c r="F2979" s="557" t="s">
        <v>839</v>
      </c>
      <c r="G2979" s="556" t="s">
        <v>289</v>
      </c>
      <c r="H2979" s="553">
        <v>1</v>
      </c>
      <c r="I2979" s="554">
        <v>41075</v>
      </c>
      <c r="J2979" s="554">
        <v>41075</v>
      </c>
      <c r="K2979" s="556" t="s">
        <v>2317</v>
      </c>
      <c r="L2979" s="556" t="s">
        <v>3467</v>
      </c>
      <c r="M2979" s="557" t="s">
        <v>839</v>
      </c>
      <c r="O2979" s="545" t="str">
        <f t="shared" si="272"/>
        <v>B2/26/10-D</v>
      </c>
    </row>
    <row r="2980" spans="1:18">
      <c r="B2980" s="556" t="s">
        <v>1682</v>
      </c>
      <c r="C2980" s="556" t="s">
        <v>2034</v>
      </c>
      <c r="D2980" s="556" t="s">
        <v>2377</v>
      </c>
      <c r="E2980" s="556" t="s">
        <v>10</v>
      </c>
      <c r="F2980" s="557" t="s">
        <v>840</v>
      </c>
      <c r="G2980" s="556" t="s">
        <v>289</v>
      </c>
      <c r="H2980" s="553">
        <v>1</v>
      </c>
      <c r="I2980" s="554">
        <v>41075</v>
      </c>
      <c r="J2980" s="554">
        <v>41075</v>
      </c>
      <c r="K2980" s="556" t="s">
        <v>2317</v>
      </c>
      <c r="L2980" s="556" t="s">
        <v>3468</v>
      </c>
      <c r="M2980" s="557" t="s">
        <v>840</v>
      </c>
      <c r="O2980" s="545" t="str">
        <f t="shared" si="272"/>
        <v>B2/26/10-E</v>
      </c>
    </row>
    <row r="2981" spans="1:18" ht="14.5">
      <c r="P2981" s="546"/>
      <c r="Q2981" s="546"/>
      <c r="R2981" s="546"/>
    </row>
    <row r="2982" spans="1:18" ht="14.5">
      <c r="A2982" s="551">
        <v>3</v>
      </c>
      <c r="B2982" s="555" t="s">
        <v>1682</v>
      </c>
      <c r="C2982" s="555" t="s">
        <v>36</v>
      </c>
      <c r="D2982" s="555" t="s">
        <v>36</v>
      </c>
      <c r="E2982" s="555" t="s">
        <v>36</v>
      </c>
      <c r="F2982" s="551" t="s">
        <v>841</v>
      </c>
      <c r="G2982" s="555" t="s">
        <v>36</v>
      </c>
      <c r="H2982" s="551"/>
      <c r="I2982" s="551"/>
      <c r="J2982" s="552">
        <v>1227483.25</v>
      </c>
      <c r="K2982" s="555"/>
      <c r="L2982" s="555"/>
      <c r="M2982" s="551"/>
      <c r="N2982" s="551"/>
      <c r="O2982" s="551"/>
      <c r="P2982" s="546"/>
      <c r="Q2982" s="546"/>
      <c r="R2982" s="546"/>
    </row>
    <row r="2983" spans="1:18" ht="29">
      <c r="A2983" s="551">
        <v>4</v>
      </c>
      <c r="B2983" s="555" t="s">
        <v>1682</v>
      </c>
      <c r="C2983" s="555" t="s">
        <v>36</v>
      </c>
      <c r="D2983" s="555" t="s">
        <v>36</v>
      </c>
      <c r="E2983" s="555" t="s">
        <v>36</v>
      </c>
      <c r="F2983" s="551" t="s">
        <v>842</v>
      </c>
      <c r="G2983" s="555" t="s">
        <v>36</v>
      </c>
      <c r="H2983" s="551"/>
      <c r="I2983" s="551"/>
      <c r="J2983" s="552">
        <v>474112.5</v>
      </c>
      <c r="K2983" s="555"/>
      <c r="L2983" s="555"/>
      <c r="M2983" s="551"/>
      <c r="N2983" s="551"/>
      <c r="O2983" s="551"/>
    </row>
    <row r="2984" spans="1:18">
      <c r="B2984" s="556" t="s">
        <v>1682</v>
      </c>
      <c r="C2984" s="556" t="s">
        <v>2034</v>
      </c>
      <c r="D2984" s="556" t="s">
        <v>2377</v>
      </c>
      <c r="E2984" s="556" t="s">
        <v>11</v>
      </c>
      <c r="F2984" s="557" t="s">
        <v>843</v>
      </c>
      <c r="G2984" s="556" t="s">
        <v>289</v>
      </c>
      <c r="H2984" s="553">
        <v>1</v>
      </c>
      <c r="I2984" s="554">
        <v>19000</v>
      </c>
      <c r="J2984" s="554">
        <v>19000</v>
      </c>
      <c r="K2984" s="556" t="s">
        <v>2317</v>
      </c>
      <c r="L2984" s="556" t="s">
        <v>3469</v>
      </c>
      <c r="M2984" s="557" t="s">
        <v>843</v>
      </c>
      <c r="O2984" s="545" t="str">
        <f t="shared" ref="O2984:O2994" si="273">+_xlfn.CONCAT(B2984,"-",E2984)</f>
        <v>B2/26/10-F</v>
      </c>
    </row>
    <row r="2985" spans="1:18">
      <c r="B2985" s="556" t="s">
        <v>1682</v>
      </c>
      <c r="C2985" s="556" t="s">
        <v>2034</v>
      </c>
      <c r="D2985" s="556" t="s">
        <v>2377</v>
      </c>
      <c r="E2985" s="556" t="s">
        <v>27</v>
      </c>
      <c r="F2985" s="557" t="s">
        <v>844</v>
      </c>
      <c r="G2985" s="556" t="s">
        <v>289</v>
      </c>
      <c r="H2985" s="553">
        <v>1</v>
      </c>
      <c r="I2985" s="554">
        <v>30512.5</v>
      </c>
      <c r="J2985" s="554">
        <v>30512.5</v>
      </c>
      <c r="K2985" s="556" t="s">
        <v>2317</v>
      </c>
      <c r="L2985" s="556" t="s">
        <v>3470</v>
      </c>
      <c r="M2985" s="557" t="s">
        <v>844</v>
      </c>
      <c r="O2985" s="545" t="str">
        <f t="shared" si="273"/>
        <v>B2/26/10-G</v>
      </c>
    </row>
    <row r="2986" spans="1:18">
      <c r="B2986" s="556" t="s">
        <v>1682</v>
      </c>
      <c r="C2986" s="556" t="s">
        <v>2034</v>
      </c>
      <c r="D2986" s="556" t="s">
        <v>2377</v>
      </c>
      <c r="E2986" s="556" t="s">
        <v>28</v>
      </c>
      <c r="F2986" s="557" t="s">
        <v>845</v>
      </c>
      <c r="G2986" s="556" t="s">
        <v>289</v>
      </c>
      <c r="H2986" s="553">
        <v>1</v>
      </c>
      <c r="I2986" s="554">
        <v>31487.5</v>
      </c>
      <c r="J2986" s="554">
        <v>31487.5</v>
      </c>
      <c r="K2986" s="556" t="s">
        <v>2317</v>
      </c>
      <c r="L2986" s="556" t="s">
        <v>3471</v>
      </c>
      <c r="M2986" s="557" t="s">
        <v>845</v>
      </c>
      <c r="O2986" s="545" t="str">
        <f t="shared" si="273"/>
        <v>B2/26/10-H</v>
      </c>
    </row>
    <row r="2987" spans="1:18">
      <c r="B2987" s="556" t="s">
        <v>1682</v>
      </c>
      <c r="C2987" s="556" t="s">
        <v>2034</v>
      </c>
      <c r="D2987" s="556" t="s">
        <v>2377</v>
      </c>
      <c r="E2987" s="556" t="s">
        <v>33</v>
      </c>
      <c r="F2987" s="557" t="s">
        <v>846</v>
      </c>
      <c r="G2987" s="556" t="s">
        <v>289</v>
      </c>
      <c r="H2987" s="553">
        <v>1</v>
      </c>
      <c r="I2987" s="554">
        <v>38312.5</v>
      </c>
      <c r="J2987" s="554">
        <v>38312.5</v>
      </c>
      <c r="K2987" s="556" t="s">
        <v>2317</v>
      </c>
      <c r="L2987" s="556" t="s">
        <v>3472</v>
      </c>
      <c r="M2987" s="557" t="s">
        <v>846</v>
      </c>
      <c r="O2987" s="545" t="str">
        <f t="shared" si="273"/>
        <v>B2/26/10-J</v>
      </c>
    </row>
    <row r="2988" spans="1:18">
      <c r="B2988" s="556" t="s">
        <v>1682</v>
      </c>
      <c r="C2988" s="556" t="s">
        <v>2034</v>
      </c>
      <c r="D2988" s="556" t="s">
        <v>2377</v>
      </c>
      <c r="E2988" s="556" t="s">
        <v>34</v>
      </c>
      <c r="F2988" s="557" t="s">
        <v>847</v>
      </c>
      <c r="G2988" s="556" t="s">
        <v>289</v>
      </c>
      <c r="H2988" s="553">
        <v>1</v>
      </c>
      <c r="I2988" s="554">
        <v>22737.5</v>
      </c>
      <c r="J2988" s="554">
        <v>22737.5</v>
      </c>
      <c r="K2988" s="556" t="s">
        <v>2317</v>
      </c>
      <c r="L2988" s="556" t="s">
        <v>3473</v>
      </c>
      <c r="M2988" s="557" t="s">
        <v>847</v>
      </c>
      <c r="O2988" s="545" t="str">
        <f t="shared" si="273"/>
        <v>B2/26/10-K</v>
      </c>
    </row>
    <row r="2989" spans="1:18">
      <c r="B2989" s="556" t="s">
        <v>1682</v>
      </c>
      <c r="C2989" s="556" t="s">
        <v>2034</v>
      </c>
      <c r="D2989" s="556" t="s">
        <v>2377</v>
      </c>
      <c r="E2989" s="556" t="s">
        <v>39</v>
      </c>
      <c r="F2989" s="557" t="s">
        <v>848</v>
      </c>
      <c r="G2989" s="556" t="s">
        <v>289</v>
      </c>
      <c r="H2989" s="553">
        <v>1</v>
      </c>
      <c r="I2989" s="554">
        <v>61062.5</v>
      </c>
      <c r="J2989" s="554">
        <v>61062.5</v>
      </c>
      <c r="K2989" s="556" t="s">
        <v>2317</v>
      </c>
      <c r="L2989" s="556" t="s">
        <v>3474</v>
      </c>
      <c r="M2989" s="557" t="s">
        <v>848</v>
      </c>
      <c r="O2989" s="545" t="str">
        <f t="shared" si="273"/>
        <v>B2/26/10-L</v>
      </c>
    </row>
    <row r="2990" spans="1:18">
      <c r="B2990" s="556" t="s">
        <v>1682</v>
      </c>
      <c r="C2990" s="556" t="s">
        <v>2034</v>
      </c>
      <c r="D2990" s="556" t="s">
        <v>2377</v>
      </c>
      <c r="E2990" s="556" t="s">
        <v>38</v>
      </c>
      <c r="F2990" s="557" t="s">
        <v>849</v>
      </c>
      <c r="G2990" s="556" t="s">
        <v>289</v>
      </c>
      <c r="H2990" s="553">
        <v>1</v>
      </c>
      <c r="I2990" s="554">
        <v>49037.5</v>
      </c>
      <c r="J2990" s="554">
        <v>49037.5</v>
      </c>
      <c r="K2990" s="556" t="s">
        <v>2317</v>
      </c>
      <c r="L2990" s="556" t="s">
        <v>3475</v>
      </c>
      <c r="M2990" s="557" t="s">
        <v>849</v>
      </c>
      <c r="O2990" s="545" t="str">
        <f t="shared" si="273"/>
        <v>B2/26/10-M</v>
      </c>
    </row>
    <row r="2991" spans="1:18">
      <c r="B2991" s="556" t="s">
        <v>1682</v>
      </c>
      <c r="C2991" s="556" t="s">
        <v>2034</v>
      </c>
      <c r="D2991" s="556" t="s">
        <v>2377</v>
      </c>
      <c r="E2991" s="556" t="s">
        <v>204</v>
      </c>
      <c r="F2991" s="557" t="s">
        <v>850</v>
      </c>
      <c r="G2991" s="556" t="s">
        <v>289</v>
      </c>
      <c r="H2991" s="553">
        <v>1</v>
      </c>
      <c r="I2991" s="554">
        <v>22250</v>
      </c>
      <c r="J2991" s="554">
        <v>22250</v>
      </c>
      <c r="K2991" s="556" t="s">
        <v>2317</v>
      </c>
      <c r="L2991" s="556" t="s">
        <v>3476</v>
      </c>
      <c r="M2991" s="557" t="s">
        <v>850</v>
      </c>
      <c r="O2991" s="545" t="str">
        <f t="shared" si="273"/>
        <v>B2/26/10-N</v>
      </c>
    </row>
    <row r="2992" spans="1:18">
      <c r="B2992" s="556" t="s">
        <v>1682</v>
      </c>
      <c r="C2992" s="556" t="s">
        <v>2034</v>
      </c>
      <c r="D2992" s="556" t="s">
        <v>2377</v>
      </c>
      <c r="E2992" s="556" t="s">
        <v>507</v>
      </c>
      <c r="F2992" s="557" t="s">
        <v>851</v>
      </c>
      <c r="G2992" s="556" t="s">
        <v>289</v>
      </c>
      <c r="H2992" s="553">
        <v>1</v>
      </c>
      <c r="I2992" s="554">
        <v>48550</v>
      </c>
      <c r="J2992" s="554">
        <v>48550</v>
      </c>
      <c r="K2992" s="556" t="s">
        <v>2317</v>
      </c>
      <c r="L2992" s="556" t="s">
        <v>3477</v>
      </c>
      <c r="M2992" s="557" t="s">
        <v>851</v>
      </c>
      <c r="O2992" s="545" t="str">
        <f t="shared" si="273"/>
        <v>B2/26/10-P</v>
      </c>
    </row>
    <row r="2993" spans="1:18">
      <c r="B2993" s="556" t="s">
        <v>1682</v>
      </c>
      <c r="C2993" s="556" t="s">
        <v>2034</v>
      </c>
      <c r="D2993" s="556" t="s">
        <v>2377</v>
      </c>
      <c r="E2993" s="556" t="s">
        <v>508</v>
      </c>
      <c r="F2993" s="557" t="s">
        <v>852</v>
      </c>
      <c r="G2993" s="556" t="s">
        <v>289</v>
      </c>
      <c r="H2993" s="553">
        <v>1</v>
      </c>
      <c r="I2993" s="554">
        <v>46600</v>
      </c>
      <c r="J2993" s="554">
        <v>46600</v>
      </c>
      <c r="K2993" s="556" t="s">
        <v>2317</v>
      </c>
      <c r="L2993" s="556" t="s">
        <v>3478</v>
      </c>
      <c r="M2993" s="557" t="s">
        <v>852</v>
      </c>
      <c r="O2993" s="545" t="str">
        <f t="shared" si="273"/>
        <v>B2/26/10-Q</v>
      </c>
    </row>
    <row r="2994" spans="1:18">
      <c r="B2994" s="556" t="s">
        <v>1682</v>
      </c>
      <c r="C2994" s="556" t="s">
        <v>2034</v>
      </c>
      <c r="D2994" s="556" t="s">
        <v>2377</v>
      </c>
      <c r="E2994" s="556" t="s">
        <v>738</v>
      </c>
      <c r="F2994" s="557" t="s">
        <v>853</v>
      </c>
      <c r="G2994" s="556" t="s">
        <v>289</v>
      </c>
      <c r="H2994" s="553">
        <v>1</v>
      </c>
      <c r="I2994" s="554">
        <v>19650</v>
      </c>
      <c r="J2994" s="554">
        <v>19650</v>
      </c>
      <c r="K2994" s="556" t="s">
        <v>2317</v>
      </c>
      <c r="L2994" s="556" t="s">
        <v>3479</v>
      </c>
      <c r="M2994" s="557" t="s">
        <v>853</v>
      </c>
      <c r="O2994" s="545" t="str">
        <f t="shared" si="273"/>
        <v>B2/26/10-R</v>
      </c>
    </row>
    <row r="2997" spans="1:18">
      <c r="B2997" s="556" t="s">
        <v>1683</v>
      </c>
      <c r="C2997" s="556" t="s">
        <v>2034</v>
      </c>
      <c r="D2997" s="556" t="s">
        <v>2377</v>
      </c>
      <c r="E2997" s="556" t="s">
        <v>5</v>
      </c>
      <c r="F2997" s="557" t="s">
        <v>854</v>
      </c>
      <c r="G2997" s="556" t="s">
        <v>289</v>
      </c>
      <c r="H2997" s="553">
        <v>1</v>
      </c>
      <c r="I2997" s="554">
        <v>54887.5</v>
      </c>
      <c r="J2997" s="554">
        <v>54887.5</v>
      </c>
      <c r="K2997" s="556" t="s">
        <v>2317</v>
      </c>
      <c r="L2997" s="556" t="s">
        <v>3480</v>
      </c>
      <c r="M2997" s="557" t="s">
        <v>854</v>
      </c>
      <c r="O2997" s="545" t="str">
        <f t="shared" ref="O2997:O2998" si="274">+_xlfn.CONCAT(B2997,"-",E2997)</f>
        <v>B2/26/11-A</v>
      </c>
    </row>
    <row r="2998" spans="1:18">
      <c r="B2998" s="556" t="s">
        <v>1683</v>
      </c>
      <c r="C2998" s="556" t="s">
        <v>2034</v>
      </c>
      <c r="D2998" s="556" t="s">
        <v>2377</v>
      </c>
      <c r="E2998" s="556" t="s">
        <v>6</v>
      </c>
      <c r="F2998" s="557" t="s">
        <v>855</v>
      </c>
      <c r="G2998" s="556" t="s">
        <v>289</v>
      </c>
      <c r="H2998" s="553">
        <v>1</v>
      </c>
      <c r="I2998" s="554">
        <v>30025</v>
      </c>
      <c r="J2998" s="554">
        <v>30025</v>
      </c>
      <c r="K2998" s="556" t="s">
        <v>2317</v>
      </c>
      <c r="L2998" s="556" t="s">
        <v>3481</v>
      </c>
      <c r="M2998" s="557" t="s">
        <v>855</v>
      </c>
      <c r="O2998" s="545" t="str">
        <f t="shared" si="274"/>
        <v>B2/26/11-B</v>
      </c>
    </row>
    <row r="2999" spans="1:18" ht="14.5">
      <c r="P2999" s="546"/>
      <c r="Q2999" s="546"/>
      <c r="R2999" s="546"/>
    </row>
    <row r="3000" spans="1:18" ht="29">
      <c r="A3000" s="551">
        <v>4</v>
      </c>
      <c r="B3000" s="555" t="s">
        <v>1683</v>
      </c>
      <c r="C3000" s="555" t="s">
        <v>36</v>
      </c>
      <c r="D3000" s="555" t="s">
        <v>36</v>
      </c>
      <c r="E3000" s="555" t="s">
        <v>36</v>
      </c>
      <c r="F3000" s="551" t="s">
        <v>856</v>
      </c>
      <c r="G3000" s="555" t="s">
        <v>36</v>
      </c>
      <c r="H3000" s="551"/>
      <c r="I3000" s="551"/>
      <c r="J3000" s="552">
        <v>568700</v>
      </c>
      <c r="K3000" s="555"/>
      <c r="L3000" s="555"/>
      <c r="M3000" s="551"/>
      <c r="N3000" s="551"/>
      <c r="O3000" s="551"/>
    </row>
    <row r="3001" spans="1:18">
      <c r="B3001" s="556" t="s">
        <v>1683</v>
      </c>
      <c r="C3001" s="556" t="s">
        <v>2034</v>
      </c>
      <c r="D3001" s="556" t="s">
        <v>2377</v>
      </c>
      <c r="E3001" s="556" t="s">
        <v>7</v>
      </c>
      <c r="F3001" s="557" t="s">
        <v>857</v>
      </c>
      <c r="G3001" s="556" t="s">
        <v>289</v>
      </c>
      <c r="H3001" s="553">
        <v>1</v>
      </c>
      <c r="I3001" s="554">
        <v>4700</v>
      </c>
      <c r="J3001" s="554">
        <v>4700</v>
      </c>
      <c r="K3001" s="556" t="s">
        <v>2317</v>
      </c>
      <c r="L3001" s="556" t="s">
        <v>3482</v>
      </c>
      <c r="M3001" s="557" t="s">
        <v>857</v>
      </c>
      <c r="O3001" s="545" t="str">
        <f t="shared" ref="O3001:O3017" si="275">+_xlfn.CONCAT(B3001,"-",E3001)</f>
        <v>B2/26/11-C</v>
      </c>
    </row>
    <row r="3002" spans="1:18">
      <c r="B3002" s="556" t="s">
        <v>1683</v>
      </c>
      <c r="C3002" s="556" t="s">
        <v>2034</v>
      </c>
      <c r="D3002" s="556" t="s">
        <v>2377</v>
      </c>
      <c r="E3002" s="556" t="s">
        <v>8</v>
      </c>
      <c r="F3002" s="557" t="s">
        <v>858</v>
      </c>
      <c r="G3002" s="556" t="s">
        <v>289</v>
      </c>
      <c r="H3002" s="553">
        <v>1</v>
      </c>
      <c r="I3002" s="554">
        <v>4700</v>
      </c>
      <c r="J3002" s="554">
        <v>4700</v>
      </c>
      <c r="K3002" s="556" t="s">
        <v>2317</v>
      </c>
      <c r="L3002" s="556" t="s">
        <v>3483</v>
      </c>
      <c r="M3002" s="557" t="s">
        <v>858</v>
      </c>
      <c r="O3002" s="545" t="str">
        <f t="shared" si="275"/>
        <v>B2/26/11-D</v>
      </c>
    </row>
    <row r="3003" spans="1:18">
      <c r="B3003" s="556" t="s">
        <v>1683</v>
      </c>
      <c r="C3003" s="556" t="s">
        <v>2034</v>
      </c>
      <c r="D3003" s="556" t="s">
        <v>2377</v>
      </c>
      <c r="E3003" s="556" t="s">
        <v>10</v>
      </c>
      <c r="F3003" s="557" t="s">
        <v>859</v>
      </c>
      <c r="G3003" s="556" t="s">
        <v>289</v>
      </c>
      <c r="H3003" s="553">
        <v>1</v>
      </c>
      <c r="I3003" s="554">
        <v>4700</v>
      </c>
      <c r="J3003" s="554">
        <v>4700</v>
      </c>
      <c r="K3003" s="556" t="s">
        <v>2317</v>
      </c>
      <c r="L3003" s="556" t="s">
        <v>3484</v>
      </c>
      <c r="M3003" s="557" t="s">
        <v>859</v>
      </c>
      <c r="O3003" s="545" t="str">
        <f t="shared" si="275"/>
        <v>B2/26/11-E</v>
      </c>
    </row>
    <row r="3004" spans="1:18">
      <c r="B3004" s="556" t="s">
        <v>1683</v>
      </c>
      <c r="C3004" s="556" t="s">
        <v>2034</v>
      </c>
      <c r="D3004" s="556" t="s">
        <v>2377</v>
      </c>
      <c r="E3004" s="556" t="s">
        <v>11</v>
      </c>
      <c r="F3004" s="557" t="s">
        <v>860</v>
      </c>
      <c r="G3004" s="556" t="s">
        <v>289</v>
      </c>
      <c r="H3004" s="553">
        <v>1</v>
      </c>
      <c r="I3004" s="554">
        <v>4700</v>
      </c>
      <c r="J3004" s="554">
        <v>4700</v>
      </c>
      <c r="K3004" s="556" t="s">
        <v>2317</v>
      </c>
      <c r="L3004" s="556" t="s">
        <v>3485</v>
      </c>
      <c r="M3004" s="557" t="s">
        <v>860</v>
      </c>
      <c r="O3004" s="545" t="str">
        <f t="shared" si="275"/>
        <v>B2/26/11-F</v>
      </c>
    </row>
    <row r="3005" spans="1:18">
      <c r="B3005" s="556" t="s">
        <v>1683</v>
      </c>
      <c r="C3005" s="556" t="s">
        <v>2034</v>
      </c>
      <c r="D3005" s="556" t="s">
        <v>2377</v>
      </c>
      <c r="E3005" s="556" t="s">
        <v>27</v>
      </c>
      <c r="F3005" s="557" t="s">
        <v>861</v>
      </c>
      <c r="G3005" s="556" t="s">
        <v>289</v>
      </c>
      <c r="H3005" s="553">
        <v>1</v>
      </c>
      <c r="I3005" s="554">
        <v>4700</v>
      </c>
      <c r="J3005" s="554">
        <v>4700</v>
      </c>
      <c r="K3005" s="556" t="s">
        <v>2317</v>
      </c>
      <c r="L3005" s="556" t="s">
        <v>3486</v>
      </c>
      <c r="M3005" s="557" t="s">
        <v>861</v>
      </c>
      <c r="O3005" s="545" t="str">
        <f t="shared" si="275"/>
        <v>B2/26/11-G</v>
      </c>
    </row>
    <row r="3006" spans="1:18">
      <c r="B3006" s="556" t="s">
        <v>1683</v>
      </c>
      <c r="C3006" s="556" t="s">
        <v>2034</v>
      </c>
      <c r="D3006" s="556" t="s">
        <v>2377</v>
      </c>
      <c r="E3006" s="556" t="s">
        <v>28</v>
      </c>
      <c r="F3006" s="557" t="s">
        <v>862</v>
      </c>
      <c r="G3006" s="556" t="s">
        <v>289</v>
      </c>
      <c r="H3006" s="553">
        <v>1</v>
      </c>
      <c r="I3006" s="554">
        <v>4700</v>
      </c>
      <c r="J3006" s="554">
        <v>4700</v>
      </c>
      <c r="K3006" s="556" t="s">
        <v>2317</v>
      </c>
      <c r="L3006" s="556" t="s">
        <v>3487</v>
      </c>
      <c r="M3006" s="557" t="s">
        <v>862</v>
      </c>
      <c r="O3006" s="545" t="str">
        <f t="shared" si="275"/>
        <v>B2/26/11-H</v>
      </c>
    </row>
    <row r="3007" spans="1:18">
      <c r="B3007" s="556" t="s">
        <v>1683</v>
      </c>
      <c r="C3007" s="556" t="s">
        <v>2034</v>
      </c>
      <c r="D3007" s="556" t="s">
        <v>2377</v>
      </c>
      <c r="E3007" s="556" t="s">
        <v>33</v>
      </c>
      <c r="F3007" s="557" t="s">
        <v>863</v>
      </c>
      <c r="G3007" s="556" t="s">
        <v>289</v>
      </c>
      <c r="H3007" s="553">
        <v>1</v>
      </c>
      <c r="I3007" s="554">
        <v>4700</v>
      </c>
      <c r="J3007" s="554">
        <v>4700</v>
      </c>
      <c r="K3007" s="556" t="s">
        <v>2317</v>
      </c>
      <c r="L3007" s="556" t="s">
        <v>3488</v>
      </c>
      <c r="M3007" s="557" t="s">
        <v>863</v>
      </c>
      <c r="O3007" s="545" t="str">
        <f t="shared" si="275"/>
        <v>B2/26/11-J</v>
      </c>
    </row>
    <row r="3008" spans="1:18">
      <c r="B3008" s="556" t="s">
        <v>1683</v>
      </c>
      <c r="C3008" s="556" t="s">
        <v>2034</v>
      </c>
      <c r="D3008" s="556" t="s">
        <v>2377</v>
      </c>
      <c r="E3008" s="556" t="s">
        <v>34</v>
      </c>
      <c r="F3008" s="557" t="s">
        <v>864</v>
      </c>
      <c r="G3008" s="556" t="s">
        <v>289</v>
      </c>
      <c r="H3008" s="553">
        <v>1</v>
      </c>
      <c r="I3008" s="554">
        <v>4700</v>
      </c>
      <c r="J3008" s="554">
        <v>4700</v>
      </c>
      <c r="K3008" s="556" t="s">
        <v>2317</v>
      </c>
      <c r="L3008" s="556" t="s">
        <v>3489</v>
      </c>
      <c r="M3008" s="557" t="s">
        <v>864</v>
      </c>
      <c r="O3008" s="545" t="str">
        <f t="shared" si="275"/>
        <v>B2/26/11-K</v>
      </c>
    </row>
    <row r="3009" spans="2:15">
      <c r="B3009" s="556" t="s">
        <v>1683</v>
      </c>
      <c r="C3009" s="556" t="s">
        <v>2034</v>
      </c>
      <c r="D3009" s="556" t="s">
        <v>2377</v>
      </c>
      <c r="E3009" s="556" t="s">
        <v>39</v>
      </c>
      <c r="F3009" s="557" t="s">
        <v>865</v>
      </c>
      <c r="G3009" s="556" t="s">
        <v>289</v>
      </c>
      <c r="H3009" s="553">
        <v>1</v>
      </c>
      <c r="I3009" s="554">
        <v>4700</v>
      </c>
      <c r="J3009" s="554">
        <v>4700</v>
      </c>
      <c r="K3009" s="556" t="s">
        <v>2317</v>
      </c>
      <c r="L3009" s="556" t="s">
        <v>3490</v>
      </c>
      <c r="M3009" s="557" t="s">
        <v>865</v>
      </c>
      <c r="O3009" s="545" t="str">
        <f t="shared" si="275"/>
        <v>B2/26/11-L</v>
      </c>
    </row>
    <row r="3010" spans="2:15">
      <c r="B3010" s="556" t="s">
        <v>1683</v>
      </c>
      <c r="C3010" s="556" t="s">
        <v>2034</v>
      </c>
      <c r="D3010" s="556" t="s">
        <v>2377</v>
      </c>
      <c r="E3010" s="556" t="s">
        <v>38</v>
      </c>
      <c r="F3010" s="557" t="s">
        <v>866</v>
      </c>
      <c r="G3010" s="556" t="s">
        <v>289</v>
      </c>
      <c r="H3010" s="553">
        <v>1</v>
      </c>
      <c r="I3010" s="554">
        <v>4700</v>
      </c>
      <c r="J3010" s="554">
        <v>4700</v>
      </c>
      <c r="K3010" s="556" t="s">
        <v>2317</v>
      </c>
      <c r="L3010" s="556" t="s">
        <v>3491</v>
      </c>
      <c r="M3010" s="557" t="s">
        <v>866</v>
      </c>
      <c r="O3010" s="545" t="str">
        <f t="shared" si="275"/>
        <v>B2/26/11-M</v>
      </c>
    </row>
    <row r="3011" spans="2:15">
      <c r="B3011" s="556" t="s">
        <v>1683</v>
      </c>
      <c r="C3011" s="556" t="s">
        <v>2034</v>
      </c>
      <c r="D3011" s="556" t="s">
        <v>2377</v>
      </c>
      <c r="E3011" s="556" t="s">
        <v>204</v>
      </c>
      <c r="F3011" s="557" t="s">
        <v>867</v>
      </c>
      <c r="G3011" s="556" t="s">
        <v>289</v>
      </c>
      <c r="H3011" s="553">
        <v>1</v>
      </c>
      <c r="I3011" s="554">
        <v>4700</v>
      </c>
      <c r="J3011" s="554">
        <v>4700</v>
      </c>
      <c r="K3011" s="556" t="s">
        <v>2317</v>
      </c>
      <c r="L3011" s="556" t="s">
        <v>3492</v>
      </c>
      <c r="M3011" s="557" t="s">
        <v>867</v>
      </c>
      <c r="O3011" s="545" t="str">
        <f t="shared" si="275"/>
        <v>B2/26/11-N</v>
      </c>
    </row>
    <row r="3012" spans="2:15">
      <c r="B3012" s="556" t="s">
        <v>1683</v>
      </c>
      <c r="C3012" s="556" t="s">
        <v>2034</v>
      </c>
      <c r="D3012" s="556" t="s">
        <v>2377</v>
      </c>
      <c r="E3012" s="556" t="s">
        <v>507</v>
      </c>
      <c r="F3012" s="557" t="s">
        <v>868</v>
      </c>
      <c r="G3012" s="556" t="s">
        <v>289</v>
      </c>
      <c r="H3012" s="553">
        <v>1</v>
      </c>
      <c r="I3012" s="554">
        <v>4700</v>
      </c>
      <c r="J3012" s="554">
        <v>4700</v>
      </c>
      <c r="K3012" s="556" t="s">
        <v>2317</v>
      </c>
      <c r="L3012" s="556" t="s">
        <v>3493</v>
      </c>
      <c r="M3012" s="557" t="s">
        <v>868</v>
      </c>
      <c r="O3012" s="545" t="str">
        <f t="shared" si="275"/>
        <v>B2/26/11-P</v>
      </c>
    </row>
    <row r="3013" spans="2:15">
      <c r="B3013" s="556" t="s">
        <v>1683</v>
      </c>
      <c r="C3013" s="556" t="s">
        <v>2034</v>
      </c>
      <c r="D3013" s="556" t="s">
        <v>2377</v>
      </c>
      <c r="E3013" s="556" t="s">
        <v>508</v>
      </c>
      <c r="F3013" s="557" t="s">
        <v>869</v>
      </c>
      <c r="G3013" s="556" t="s">
        <v>289</v>
      </c>
      <c r="H3013" s="553">
        <v>1</v>
      </c>
      <c r="I3013" s="554">
        <v>4700</v>
      </c>
      <c r="J3013" s="554">
        <v>4700</v>
      </c>
      <c r="K3013" s="556" t="s">
        <v>2317</v>
      </c>
      <c r="L3013" s="556" t="s">
        <v>3494</v>
      </c>
      <c r="M3013" s="557" t="s">
        <v>869</v>
      </c>
      <c r="O3013" s="545" t="str">
        <f t="shared" si="275"/>
        <v>B2/26/11-Q</v>
      </c>
    </row>
    <row r="3014" spans="2:15">
      <c r="B3014" s="556" t="s">
        <v>1683</v>
      </c>
      <c r="C3014" s="556" t="s">
        <v>2034</v>
      </c>
      <c r="D3014" s="556" t="s">
        <v>2377</v>
      </c>
      <c r="E3014" s="556" t="s">
        <v>738</v>
      </c>
      <c r="F3014" s="557" t="s">
        <v>870</v>
      </c>
      <c r="G3014" s="556" t="s">
        <v>289</v>
      </c>
      <c r="H3014" s="553">
        <v>1</v>
      </c>
      <c r="I3014" s="554">
        <v>4700</v>
      </c>
      <c r="J3014" s="554">
        <v>4700</v>
      </c>
      <c r="K3014" s="556" t="s">
        <v>2317</v>
      </c>
      <c r="L3014" s="556" t="s">
        <v>3495</v>
      </c>
      <c r="M3014" s="557" t="s">
        <v>870</v>
      </c>
      <c r="O3014" s="545" t="str">
        <f t="shared" si="275"/>
        <v>B2/26/11-R</v>
      </c>
    </row>
    <row r="3015" spans="2:15">
      <c r="B3015" s="556" t="s">
        <v>1683</v>
      </c>
      <c r="C3015" s="556" t="s">
        <v>2034</v>
      </c>
      <c r="D3015" s="556" t="s">
        <v>2377</v>
      </c>
      <c r="E3015" s="556" t="s">
        <v>739</v>
      </c>
      <c r="F3015" s="557" t="s">
        <v>871</v>
      </c>
      <c r="G3015" s="556" t="s">
        <v>289</v>
      </c>
      <c r="H3015" s="553">
        <v>1</v>
      </c>
      <c r="I3015" s="554">
        <v>4700</v>
      </c>
      <c r="J3015" s="554">
        <v>4700</v>
      </c>
      <c r="K3015" s="556" t="s">
        <v>2317</v>
      </c>
      <c r="L3015" s="556" t="s">
        <v>3496</v>
      </c>
      <c r="M3015" s="557" t="s">
        <v>871</v>
      </c>
      <c r="O3015" s="545" t="str">
        <f t="shared" si="275"/>
        <v>B2/26/11-S</v>
      </c>
    </row>
    <row r="3016" spans="2:15">
      <c r="B3016" s="556" t="s">
        <v>1683</v>
      </c>
      <c r="C3016" s="556" t="s">
        <v>2034</v>
      </c>
      <c r="D3016" s="556" t="s">
        <v>2377</v>
      </c>
      <c r="E3016" s="556" t="s">
        <v>216</v>
      </c>
      <c r="F3016" s="557" t="s">
        <v>872</v>
      </c>
      <c r="G3016" s="556" t="s">
        <v>289</v>
      </c>
      <c r="H3016" s="553">
        <v>1</v>
      </c>
      <c r="I3016" s="554">
        <v>4700</v>
      </c>
      <c r="J3016" s="554">
        <v>4700</v>
      </c>
      <c r="K3016" s="556" t="s">
        <v>2317</v>
      </c>
      <c r="L3016" s="556" t="s">
        <v>3497</v>
      </c>
      <c r="M3016" s="557" t="s">
        <v>872</v>
      </c>
      <c r="O3016" s="545" t="str">
        <f t="shared" si="275"/>
        <v>B2/26/11-T</v>
      </c>
    </row>
    <row r="3017" spans="2:15">
      <c r="B3017" s="556" t="s">
        <v>1683</v>
      </c>
      <c r="C3017" s="556" t="s">
        <v>2034</v>
      </c>
      <c r="D3017" s="556" t="s">
        <v>2377</v>
      </c>
      <c r="E3017" s="556" t="s">
        <v>783</v>
      </c>
      <c r="F3017" s="557" t="s">
        <v>873</v>
      </c>
      <c r="G3017" s="556" t="s">
        <v>289</v>
      </c>
      <c r="H3017" s="553">
        <v>1</v>
      </c>
      <c r="I3017" s="554">
        <v>4700</v>
      </c>
      <c r="J3017" s="554">
        <v>4700</v>
      </c>
      <c r="K3017" s="556" t="s">
        <v>2317</v>
      </c>
      <c r="L3017" s="556" t="s">
        <v>3498</v>
      </c>
      <c r="M3017" s="557" t="s">
        <v>873</v>
      </c>
      <c r="O3017" s="545" t="str">
        <f t="shared" si="275"/>
        <v>B2/26/11-U</v>
      </c>
    </row>
    <row r="3020" spans="2:15">
      <c r="B3020" s="556" t="s">
        <v>1684</v>
      </c>
      <c r="C3020" s="556" t="s">
        <v>2034</v>
      </c>
      <c r="D3020" s="556" t="s">
        <v>2377</v>
      </c>
      <c r="E3020" s="556" t="s">
        <v>5</v>
      </c>
      <c r="F3020" s="557" t="s">
        <v>874</v>
      </c>
      <c r="G3020" s="556" t="s">
        <v>289</v>
      </c>
      <c r="H3020" s="553">
        <v>1</v>
      </c>
      <c r="I3020" s="554">
        <v>4700</v>
      </c>
      <c r="J3020" s="554">
        <v>4700</v>
      </c>
      <c r="K3020" s="556" t="s">
        <v>2317</v>
      </c>
      <c r="L3020" s="556" t="s">
        <v>3499</v>
      </c>
      <c r="M3020" s="557" t="s">
        <v>874</v>
      </c>
      <c r="O3020" s="545" t="str">
        <f t="shared" ref="O3020:O3039" si="276">+_xlfn.CONCAT(B3020,"-",E3020)</f>
        <v>B2/26/12-A</v>
      </c>
    </row>
    <row r="3021" spans="2:15">
      <c r="B3021" s="556" t="s">
        <v>1684</v>
      </c>
      <c r="C3021" s="556" t="s">
        <v>2034</v>
      </c>
      <c r="D3021" s="556" t="s">
        <v>2377</v>
      </c>
      <c r="E3021" s="556" t="s">
        <v>6</v>
      </c>
      <c r="F3021" s="557" t="s">
        <v>875</v>
      </c>
      <c r="G3021" s="556" t="s">
        <v>289</v>
      </c>
      <c r="H3021" s="553">
        <v>1</v>
      </c>
      <c r="I3021" s="554">
        <v>4700</v>
      </c>
      <c r="J3021" s="554">
        <v>4700</v>
      </c>
      <c r="K3021" s="556" t="s">
        <v>2317</v>
      </c>
      <c r="L3021" s="556" t="s">
        <v>3500</v>
      </c>
      <c r="M3021" s="557" t="s">
        <v>875</v>
      </c>
      <c r="O3021" s="545" t="str">
        <f t="shared" si="276"/>
        <v>B2/26/12-B</v>
      </c>
    </row>
    <row r="3022" spans="2:15">
      <c r="B3022" s="556" t="s">
        <v>1684</v>
      </c>
      <c r="C3022" s="556" t="s">
        <v>2034</v>
      </c>
      <c r="D3022" s="556" t="s">
        <v>2377</v>
      </c>
      <c r="E3022" s="556" t="s">
        <v>7</v>
      </c>
      <c r="F3022" s="557" t="s">
        <v>876</v>
      </c>
      <c r="G3022" s="556" t="s">
        <v>289</v>
      </c>
      <c r="H3022" s="553">
        <v>1</v>
      </c>
      <c r="I3022" s="554">
        <v>4700</v>
      </c>
      <c r="J3022" s="554">
        <v>4700</v>
      </c>
      <c r="K3022" s="556" t="s">
        <v>2317</v>
      </c>
      <c r="L3022" s="556" t="s">
        <v>3501</v>
      </c>
      <c r="M3022" s="557" t="s">
        <v>876</v>
      </c>
      <c r="O3022" s="545" t="str">
        <f t="shared" si="276"/>
        <v>B2/26/12-C</v>
      </c>
    </row>
    <row r="3023" spans="2:15">
      <c r="B3023" s="556" t="s">
        <v>1684</v>
      </c>
      <c r="C3023" s="556" t="s">
        <v>2034</v>
      </c>
      <c r="D3023" s="556" t="s">
        <v>2377</v>
      </c>
      <c r="E3023" s="556" t="s">
        <v>8</v>
      </c>
      <c r="F3023" s="557" t="s">
        <v>877</v>
      </c>
      <c r="G3023" s="556" t="s">
        <v>289</v>
      </c>
      <c r="H3023" s="553">
        <v>1</v>
      </c>
      <c r="I3023" s="554">
        <v>4700</v>
      </c>
      <c r="J3023" s="554">
        <v>4700</v>
      </c>
      <c r="K3023" s="556" t="s">
        <v>2317</v>
      </c>
      <c r="L3023" s="556" t="s">
        <v>3502</v>
      </c>
      <c r="M3023" s="557" t="s">
        <v>877</v>
      </c>
      <c r="O3023" s="545" t="str">
        <f t="shared" si="276"/>
        <v>B2/26/12-D</v>
      </c>
    </row>
    <row r="3024" spans="2:15">
      <c r="B3024" s="556" t="s">
        <v>1684</v>
      </c>
      <c r="C3024" s="556" t="s">
        <v>2034</v>
      </c>
      <c r="D3024" s="556" t="s">
        <v>2377</v>
      </c>
      <c r="E3024" s="556" t="s">
        <v>10</v>
      </c>
      <c r="F3024" s="557" t="s">
        <v>878</v>
      </c>
      <c r="G3024" s="556" t="s">
        <v>289</v>
      </c>
      <c r="H3024" s="553">
        <v>1</v>
      </c>
      <c r="I3024" s="554">
        <v>4700</v>
      </c>
      <c r="J3024" s="554">
        <v>4700</v>
      </c>
      <c r="K3024" s="556" t="s">
        <v>2317</v>
      </c>
      <c r="L3024" s="556" t="s">
        <v>3503</v>
      </c>
      <c r="M3024" s="557" t="s">
        <v>878</v>
      </c>
      <c r="O3024" s="545" t="str">
        <f t="shared" si="276"/>
        <v>B2/26/12-E</v>
      </c>
    </row>
    <row r="3025" spans="2:15">
      <c r="B3025" s="556" t="s">
        <v>1684</v>
      </c>
      <c r="C3025" s="556" t="s">
        <v>2034</v>
      </c>
      <c r="D3025" s="556" t="s">
        <v>2377</v>
      </c>
      <c r="E3025" s="556" t="s">
        <v>11</v>
      </c>
      <c r="F3025" s="557" t="s">
        <v>879</v>
      </c>
      <c r="G3025" s="556" t="s">
        <v>289</v>
      </c>
      <c r="H3025" s="553">
        <v>1</v>
      </c>
      <c r="I3025" s="554">
        <v>4700</v>
      </c>
      <c r="J3025" s="554">
        <v>4700</v>
      </c>
      <c r="K3025" s="556" t="s">
        <v>2317</v>
      </c>
      <c r="L3025" s="556" t="s">
        <v>3504</v>
      </c>
      <c r="M3025" s="557" t="s">
        <v>879</v>
      </c>
      <c r="O3025" s="545" t="str">
        <f t="shared" si="276"/>
        <v>B2/26/12-F</v>
      </c>
    </row>
    <row r="3026" spans="2:15">
      <c r="B3026" s="556" t="s">
        <v>1684</v>
      </c>
      <c r="C3026" s="556" t="s">
        <v>2034</v>
      </c>
      <c r="D3026" s="556" t="s">
        <v>2377</v>
      </c>
      <c r="E3026" s="556" t="s">
        <v>27</v>
      </c>
      <c r="F3026" s="557" t="s">
        <v>880</v>
      </c>
      <c r="G3026" s="556" t="s">
        <v>289</v>
      </c>
      <c r="H3026" s="553">
        <v>1</v>
      </c>
      <c r="I3026" s="554">
        <v>4700</v>
      </c>
      <c r="J3026" s="554">
        <v>4700</v>
      </c>
      <c r="K3026" s="556" t="s">
        <v>2317</v>
      </c>
      <c r="L3026" s="556" t="s">
        <v>3505</v>
      </c>
      <c r="M3026" s="557" t="s">
        <v>880</v>
      </c>
      <c r="O3026" s="545" t="str">
        <f t="shared" si="276"/>
        <v>B2/26/12-G</v>
      </c>
    </row>
    <row r="3027" spans="2:15">
      <c r="B3027" s="556" t="s">
        <v>1684</v>
      </c>
      <c r="C3027" s="556" t="s">
        <v>2034</v>
      </c>
      <c r="D3027" s="556" t="s">
        <v>2377</v>
      </c>
      <c r="E3027" s="556" t="s">
        <v>28</v>
      </c>
      <c r="F3027" s="557" t="s">
        <v>881</v>
      </c>
      <c r="G3027" s="556" t="s">
        <v>289</v>
      </c>
      <c r="H3027" s="553">
        <v>1</v>
      </c>
      <c r="I3027" s="554">
        <v>4700</v>
      </c>
      <c r="J3027" s="554">
        <v>4700</v>
      </c>
      <c r="K3027" s="556" t="s">
        <v>2317</v>
      </c>
      <c r="L3027" s="556" t="s">
        <v>3506</v>
      </c>
      <c r="M3027" s="557" t="s">
        <v>881</v>
      </c>
      <c r="O3027" s="545" t="str">
        <f t="shared" si="276"/>
        <v>B2/26/12-H</v>
      </c>
    </row>
    <row r="3028" spans="2:15">
      <c r="B3028" s="556" t="s">
        <v>1684</v>
      </c>
      <c r="C3028" s="556" t="s">
        <v>2034</v>
      </c>
      <c r="D3028" s="556" t="s">
        <v>2377</v>
      </c>
      <c r="E3028" s="556" t="s">
        <v>33</v>
      </c>
      <c r="F3028" s="557" t="s">
        <v>882</v>
      </c>
      <c r="G3028" s="556" t="s">
        <v>289</v>
      </c>
      <c r="H3028" s="553">
        <v>1</v>
      </c>
      <c r="I3028" s="554">
        <v>4700</v>
      </c>
      <c r="J3028" s="554">
        <v>4700</v>
      </c>
      <c r="K3028" s="556" t="s">
        <v>2317</v>
      </c>
      <c r="L3028" s="556" t="s">
        <v>3507</v>
      </c>
      <c r="M3028" s="557" t="s">
        <v>882</v>
      </c>
      <c r="O3028" s="545" t="str">
        <f t="shared" si="276"/>
        <v>B2/26/12-J</v>
      </c>
    </row>
    <row r="3029" spans="2:15">
      <c r="B3029" s="556" t="s">
        <v>1684</v>
      </c>
      <c r="C3029" s="556" t="s">
        <v>2034</v>
      </c>
      <c r="D3029" s="556" t="s">
        <v>2377</v>
      </c>
      <c r="E3029" s="556" t="s">
        <v>34</v>
      </c>
      <c r="F3029" s="557" t="s">
        <v>883</v>
      </c>
      <c r="G3029" s="556" t="s">
        <v>289</v>
      </c>
      <c r="H3029" s="553">
        <v>1</v>
      </c>
      <c r="I3029" s="554">
        <v>4700</v>
      </c>
      <c r="J3029" s="554">
        <v>4700</v>
      </c>
      <c r="K3029" s="556" t="s">
        <v>2317</v>
      </c>
      <c r="L3029" s="556" t="s">
        <v>3508</v>
      </c>
      <c r="M3029" s="557" t="s">
        <v>883</v>
      </c>
      <c r="O3029" s="545" t="str">
        <f t="shared" si="276"/>
        <v>B2/26/12-K</v>
      </c>
    </row>
    <row r="3030" spans="2:15">
      <c r="B3030" s="556" t="s">
        <v>1684</v>
      </c>
      <c r="C3030" s="556" t="s">
        <v>2034</v>
      </c>
      <c r="D3030" s="556" t="s">
        <v>2377</v>
      </c>
      <c r="E3030" s="556" t="s">
        <v>39</v>
      </c>
      <c r="F3030" s="557" t="s">
        <v>884</v>
      </c>
      <c r="G3030" s="556" t="s">
        <v>289</v>
      </c>
      <c r="H3030" s="553">
        <v>1</v>
      </c>
      <c r="I3030" s="554">
        <v>4700</v>
      </c>
      <c r="J3030" s="554">
        <v>4700</v>
      </c>
      <c r="K3030" s="556" t="s">
        <v>2317</v>
      </c>
      <c r="L3030" s="556" t="s">
        <v>3509</v>
      </c>
      <c r="M3030" s="557" t="s">
        <v>884</v>
      </c>
      <c r="O3030" s="545" t="str">
        <f t="shared" si="276"/>
        <v>B2/26/12-L</v>
      </c>
    </row>
    <row r="3031" spans="2:15">
      <c r="B3031" s="556" t="s">
        <v>1684</v>
      </c>
      <c r="C3031" s="556" t="s">
        <v>2034</v>
      </c>
      <c r="D3031" s="556" t="s">
        <v>2377</v>
      </c>
      <c r="E3031" s="556" t="s">
        <v>38</v>
      </c>
      <c r="F3031" s="557" t="s">
        <v>885</v>
      </c>
      <c r="G3031" s="556" t="s">
        <v>289</v>
      </c>
      <c r="H3031" s="553">
        <v>1</v>
      </c>
      <c r="I3031" s="554">
        <v>4700</v>
      </c>
      <c r="J3031" s="554">
        <v>4700</v>
      </c>
      <c r="K3031" s="556" t="s">
        <v>2317</v>
      </c>
      <c r="L3031" s="556" t="s">
        <v>3510</v>
      </c>
      <c r="M3031" s="557" t="s">
        <v>885</v>
      </c>
      <c r="O3031" s="545" t="str">
        <f t="shared" si="276"/>
        <v>B2/26/12-M</v>
      </c>
    </row>
    <row r="3032" spans="2:15">
      <c r="B3032" s="556" t="s">
        <v>1684</v>
      </c>
      <c r="C3032" s="556" t="s">
        <v>2034</v>
      </c>
      <c r="D3032" s="556" t="s">
        <v>2377</v>
      </c>
      <c r="E3032" s="556" t="s">
        <v>204</v>
      </c>
      <c r="F3032" s="557" t="s">
        <v>886</v>
      </c>
      <c r="G3032" s="556" t="s">
        <v>289</v>
      </c>
      <c r="H3032" s="553">
        <v>1</v>
      </c>
      <c r="I3032" s="554">
        <v>4700</v>
      </c>
      <c r="J3032" s="554">
        <v>4700</v>
      </c>
      <c r="K3032" s="556" t="s">
        <v>2317</v>
      </c>
      <c r="L3032" s="556" t="s">
        <v>3511</v>
      </c>
      <c r="M3032" s="557" t="s">
        <v>886</v>
      </c>
      <c r="O3032" s="545" t="str">
        <f t="shared" si="276"/>
        <v>B2/26/12-N</v>
      </c>
    </row>
    <row r="3033" spans="2:15">
      <c r="B3033" s="556" t="s">
        <v>1684</v>
      </c>
      <c r="C3033" s="556" t="s">
        <v>2034</v>
      </c>
      <c r="D3033" s="556" t="s">
        <v>2377</v>
      </c>
      <c r="E3033" s="556" t="s">
        <v>507</v>
      </c>
      <c r="F3033" s="557" t="s">
        <v>887</v>
      </c>
      <c r="G3033" s="556" t="s">
        <v>289</v>
      </c>
      <c r="H3033" s="553">
        <v>1</v>
      </c>
      <c r="I3033" s="554">
        <v>4700</v>
      </c>
      <c r="J3033" s="554">
        <v>4700</v>
      </c>
      <c r="K3033" s="556" t="s">
        <v>2317</v>
      </c>
      <c r="L3033" s="556" t="s">
        <v>3512</v>
      </c>
      <c r="M3033" s="557" t="s">
        <v>887</v>
      </c>
      <c r="O3033" s="545" t="str">
        <f t="shared" si="276"/>
        <v>B2/26/12-P</v>
      </c>
    </row>
    <row r="3034" spans="2:15">
      <c r="B3034" s="556" t="s">
        <v>1684</v>
      </c>
      <c r="C3034" s="556" t="s">
        <v>2034</v>
      </c>
      <c r="D3034" s="556" t="s">
        <v>2377</v>
      </c>
      <c r="E3034" s="556" t="s">
        <v>508</v>
      </c>
      <c r="F3034" s="557" t="s">
        <v>888</v>
      </c>
      <c r="G3034" s="556" t="s">
        <v>289</v>
      </c>
      <c r="H3034" s="553">
        <v>1</v>
      </c>
      <c r="I3034" s="554">
        <v>4700</v>
      </c>
      <c r="J3034" s="554">
        <v>4700</v>
      </c>
      <c r="K3034" s="556" t="s">
        <v>2317</v>
      </c>
      <c r="L3034" s="556" t="s">
        <v>3513</v>
      </c>
      <c r="M3034" s="557" t="s">
        <v>888</v>
      </c>
      <c r="O3034" s="545" t="str">
        <f t="shared" si="276"/>
        <v>B2/26/12-Q</v>
      </c>
    </row>
    <row r="3035" spans="2:15">
      <c r="B3035" s="556" t="s">
        <v>1684</v>
      </c>
      <c r="C3035" s="556" t="s">
        <v>2034</v>
      </c>
      <c r="D3035" s="556" t="s">
        <v>2377</v>
      </c>
      <c r="E3035" s="556" t="s">
        <v>738</v>
      </c>
      <c r="F3035" s="557" t="s">
        <v>889</v>
      </c>
      <c r="G3035" s="556" t="s">
        <v>289</v>
      </c>
      <c r="H3035" s="553">
        <v>1</v>
      </c>
      <c r="I3035" s="554">
        <v>4700</v>
      </c>
      <c r="J3035" s="554">
        <v>4700</v>
      </c>
      <c r="K3035" s="556" t="s">
        <v>2317</v>
      </c>
      <c r="L3035" s="556" t="s">
        <v>3514</v>
      </c>
      <c r="M3035" s="557" t="s">
        <v>889</v>
      </c>
      <c r="O3035" s="545" t="str">
        <f t="shared" si="276"/>
        <v>B2/26/12-R</v>
      </c>
    </row>
    <row r="3036" spans="2:15">
      <c r="B3036" s="556" t="s">
        <v>1684</v>
      </c>
      <c r="C3036" s="556" t="s">
        <v>2034</v>
      </c>
      <c r="D3036" s="556" t="s">
        <v>2377</v>
      </c>
      <c r="E3036" s="556" t="s">
        <v>739</v>
      </c>
      <c r="F3036" s="557" t="s">
        <v>890</v>
      </c>
      <c r="G3036" s="556" t="s">
        <v>289</v>
      </c>
      <c r="H3036" s="553">
        <v>1</v>
      </c>
      <c r="I3036" s="554">
        <v>4700</v>
      </c>
      <c r="J3036" s="554">
        <v>4700</v>
      </c>
      <c r="K3036" s="556" t="s">
        <v>2317</v>
      </c>
      <c r="L3036" s="556" t="s">
        <v>3515</v>
      </c>
      <c r="M3036" s="557" t="s">
        <v>890</v>
      </c>
      <c r="O3036" s="545" t="str">
        <f t="shared" si="276"/>
        <v>B2/26/12-S</v>
      </c>
    </row>
    <row r="3037" spans="2:15">
      <c r="B3037" s="556" t="s">
        <v>1684</v>
      </c>
      <c r="C3037" s="556" t="s">
        <v>2034</v>
      </c>
      <c r="D3037" s="556" t="s">
        <v>2377</v>
      </c>
      <c r="E3037" s="556" t="s">
        <v>216</v>
      </c>
      <c r="F3037" s="557" t="s">
        <v>891</v>
      </c>
      <c r="G3037" s="556" t="s">
        <v>289</v>
      </c>
      <c r="H3037" s="553">
        <v>1</v>
      </c>
      <c r="I3037" s="554">
        <v>4700</v>
      </c>
      <c r="J3037" s="554">
        <v>4700</v>
      </c>
      <c r="K3037" s="556" t="s">
        <v>2317</v>
      </c>
      <c r="L3037" s="556" t="s">
        <v>3516</v>
      </c>
      <c r="M3037" s="557" t="s">
        <v>891</v>
      </c>
      <c r="O3037" s="545" t="str">
        <f t="shared" si="276"/>
        <v>B2/26/12-T</v>
      </c>
    </row>
    <row r="3038" spans="2:15">
      <c r="B3038" s="556" t="s">
        <v>1684</v>
      </c>
      <c r="C3038" s="556" t="s">
        <v>2034</v>
      </c>
      <c r="D3038" s="556" t="s">
        <v>2377</v>
      </c>
      <c r="E3038" s="556" t="s">
        <v>783</v>
      </c>
      <c r="F3038" s="557" t="s">
        <v>892</v>
      </c>
      <c r="G3038" s="556" t="s">
        <v>289</v>
      </c>
      <c r="H3038" s="553">
        <v>1</v>
      </c>
      <c r="I3038" s="554">
        <v>4700</v>
      </c>
      <c r="J3038" s="554">
        <v>4700</v>
      </c>
      <c r="K3038" s="556" t="s">
        <v>2317</v>
      </c>
      <c r="L3038" s="556" t="s">
        <v>3517</v>
      </c>
      <c r="M3038" s="557" t="s">
        <v>892</v>
      </c>
      <c r="O3038" s="545" t="str">
        <f t="shared" si="276"/>
        <v>B2/26/12-U</v>
      </c>
    </row>
    <row r="3039" spans="2:15">
      <c r="B3039" s="556" t="s">
        <v>1684</v>
      </c>
      <c r="C3039" s="556" t="s">
        <v>2034</v>
      </c>
      <c r="D3039" s="556" t="s">
        <v>2377</v>
      </c>
      <c r="E3039" s="556" t="s">
        <v>785</v>
      </c>
      <c r="F3039" s="557" t="s">
        <v>893</v>
      </c>
      <c r="G3039" s="556" t="s">
        <v>289</v>
      </c>
      <c r="H3039" s="553">
        <v>1</v>
      </c>
      <c r="I3039" s="554">
        <v>4700</v>
      </c>
      <c r="J3039" s="554">
        <v>4700</v>
      </c>
      <c r="K3039" s="556" t="s">
        <v>2317</v>
      </c>
      <c r="L3039" s="556" t="s">
        <v>3518</v>
      </c>
      <c r="M3039" s="557" t="s">
        <v>893</v>
      </c>
      <c r="O3039" s="545" t="str">
        <f t="shared" si="276"/>
        <v>B2/26/12-V</v>
      </c>
    </row>
    <row r="3042" spans="2:15">
      <c r="B3042" s="556" t="s">
        <v>1685</v>
      </c>
      <c r="C3042" s="556" t="s">
        <v>2034</v>
      </c>
      <c r="D3042" s="556" t="s">
        <v>2377</v>
      </c>
      <c r="E3042" s="556" t="s">
        <v>5</v>
      </c>
      <c r="F3042" s="557" t="s">
        <v>894</v>
      </c>
      <c r="G3042" s="556" t="s">
        <v>289</v>
      </c>
      <c r="H3042" s="553">
        <v>1</v>
      </c>
      <c r="I3042" s="554">
        <v>4700</v>
      </c>
      <c r="J3042" s="554">
        <v>4700</v>
      </c>
      <c r="K3042" s="556" t="s">
        <v>2317</v>
      </c>
      <c r="L3042" s="556" t="s">
        <v>3519</v>
      </c>
      <c r="M3042" s="557" t="s">
        <v>894</v>
      </c>
      <c r="O3042" s="545" t="str">
        <f t="shared" ref="O3042:O3062" si="277">+_xlfn.CONCAT(B3042,"-",E3042)</f>
        <v>B2/26/13-A</v>
      </c>
    </row>
    <row r="3043" spans="2:15">
      <c r="B3043" s="556" t="s">
        <v>1685</v>
      </c>
      <c r="C3043" s="556" t="s">
        <v>2034</v>
      </c>
      <c r="D3043" s="556" t="s">
        <v>2377</v>
      </c>
      <c r="E3043" s="556" t="s">
        <v>6</v>
      </c>
      <c r="F3043" s="557" t="s">
        <v>895</v>
      </c>
      <c r="G3043" s="556" t="s">
        <v>289</v>
      </c>
      <c r="H3043" s="553">
        <v>1</v>
      </c>
      <c r="I3043" s="554">
        <v>4700</v>
      </c>
      <c r="J3043" s="554">
        <v>4700</v>
      </c>
      <c r="K3043" s="556" t="s">
        <v>2317</v>
      </c>
      <c r="L3043" s="556" t="s">
        <v>3520</v>
      </c>
      <c r="M3043" s="557" t="s">
        <v>895</v>
      </c>
      <c r="O3043" s="545" t="str">
        <f t="shared" si="277"/>
        <v>B2/26/13-B</v>
      </c>
    </row>
    <row r="3044" spans="2:15">
      <c r="B3044" s="556" t="s">
        <v>1685</v>
      </c>
      <c r="C3044" s="556" t="s">
        <v>2034</v>
      </c>
      <c r="D3044" s="556" t="s">
        <v>2377</v>
      </c>
      <c r="E3044" s="556" t="s">
        <v>7</v>
      </c>
      <c r="F3044" s="557" t="s">
        <v>896</v>
      </c>
      <c r="G3044" s="556" t="s">
        <v>289</v>
      </c>
      <c r="H3044" s="553">
        <v>1</v>
      </c>
      <c r="I3044" s="554">
        <v>4700</v>
      </c>
      <c r="J3044" s="554">
        <v>4700</v>
      </c>
      <c r="K3044" s="556" t="s">
        <v>2317</v>
      </c>
      <c r="L3044" s="556" t="s">
        <v>3521</v>
      </c>
      <c r="M3044" s="557" t="s">
        <v>896</v>
      </c>
      <c r="O3044" s="545" t="str">
        <f t="shared" si="277"/>
        <v>B2/26/13-C</v>
      </c>
    </row>
    <row r="3045" spans="2:15">
      <c r="B3045" s="556" t="s">
        <v>1685</v>
      </c>
      <c r="C3045" s="556" t="s">
        <v>2034</v>
      </c>
      <c r="D3045" s="556" t="s">
        <v>2377</v>
      </c>
      <c r="E3045" s="556" t="s">
        <v>8</v>
      </c>
      <c r="F3045" s="557" t="s">
        <v>897</v>
      </c>
      <c r="G3045" s="556" t="s">
        <v>289</v>
      </c>
      <c r="H3045" s="553">
        <v>1</v>
      </c>
      <c r="I3045" s="554">
        <v>4700</v>
      </c>
      <c r="J3045" s="554">
        <v>4700</v>
      </c>
      <c r="K3045" s="556" t="s">
        <v>2317</v>
      </c>
      <c r="L3045" s="556" t="s">
        <v>3522</v>
      </c>
      <c r="M3045" s="557" t="s">
        <v>897</v>
      </c>
      <c r="O3045" s="545" t="str">
        <f t="shared" si="277"/>
        <v>B2/26/13-D</v>
      </c>
    </row>
    <row r="3046" spans="2:15">
      <c r="B3046" s="556" t="s">
        <v>1685</v>
      </c>
      <c r="C3046" s="556" t="s">
        <v>2034</v>
      </c>
      <c r="D3046" s="556" t="s">
        <v>2377</v>
      </c>
      <c r="E3046" s="556" t="s">
        <v>10</v>
      </c>
      <c r="F3046" s="557" t="s">
        <v>898</v>
      </c>
      <c r="G3046" s="556" t="s">
        <v>289</v>
      </c>
      <c r="H3046" s="553">
        <v>1</v>
      </c>
      <c r="I3046" s="554">
        <v>4700</v>
      </c>
      <c r="J3046" s="554">
        <v>4700</v>
      </c>
      <c r="K3046" s="556" t="s">
        <v>2317</v>
      </c>
      <c r="L3046" s="556" t="s">
        <v>3523</v>
      </c>
      <c r="M3046" s="557" t="s">
        <v>898</v>
      </c>
      <c r="O3046" s="545" t="str">
        <f t="shared" si="277"/>
        <v>B2/26/13-E</v>
      </c>
    </row>
    <row r="3047" spans="2:15">
      <c r="B3047" s="556" t="s">
        <v>1685</v>
      </c>
      <c r="C3047" s="556" t="s">
        <v>2034</v>
      </c>
      <c r="D3047" s="556" t="s">
        <v>2377</v>
      </c>
      <c r="E3047" s="556" t="s">
        <v>11</v>
      </c>
      <c r="F3047" s="557" t="s">
        <v>899</v>
      </c>
      <c r="G3047" s="556" t="s">
        <v>289</v>
      </c>
      <c r="H3047" s="553">
        <v>1</v>
      </c>
      <c r="I3047" s="554">
        <v>4700</v>
      </c>
      <c r="J3047" s="554">
        <v>4700</v>
      </c>
      <c r="K3047" s="556" t="s">
        <v>2317</v>
      </c>
      <c r="L3047" s="556" t="s">
        <v>3524</v>
      </c>
      <c r="M3047" s="557" t="s">
        <v>899</v>
      </c>
      <c r="O3047" s="545" t="str">
        <f t="shared" si="277"/>
        <v>B2/26/13-F</v>
      </c>
    </row>
    <row r="3048" spans="2:15">
      <c r="B3048" s="556" t="s">
        <v>1685</v>
      </c>
      <c r="C3048" s="556" t="s">
        <v>2034</v>
      </c>
      <c r="D3048" s="556" t="s">
        <v>2377</v>
      </c>
      <c r="E3048" s="556" t="s">
        <v>27</v>
      </c>
      <c r="F3048" s="557" t="s">
        <v>900</v>
      </c>
      <c r="G3048" s="556" t="s">
        <v>289</v>
      </c>
      <c r="H3048" s="553">
        <v>1</v>
      </c>
      <c r="I3048" s="554">
        <v>4700</v>
      </c>
      <c r="J3048" s="554">
        <v>4700</v>
      </c>
      <c r="K3048" s="556" t="s">
        <v>2317</v>
      </c>
      <c r="L3048" s="556" t="s">
        <v>3525</v>
      </c>
      <c r="M3048" s="557" t="s">
        <v>900</v>
      </c>
      <c r="O3048" s="545" t="str">
        <f t="shared" si="277"/>
        <v>B2/26/13-G</v>
      </c>
    </row>
    <row r="3049" spans="2:15">
      <c r="B3049" s="556" t="s">
        <v>1685</v>
      </c>
      <c r="C3049" s="556" t="s">
        <v>2034</v>
      </c>
      <c r="D3049" s="556" t="s">
        <v>2377</v>
      </c>
      <c r="E3049" s="556" t="s">
        <v>28</v>
      </c>
      <c r="F3049" s="557" t="s">
        <v>901</v>
      </c>
      <c r="G3049" s="556" t="s">
        <v>289</v>
      </c>
      <c r="H3049" s="553">
        <v>1</v>
      </c>
      <c r="I3049" s="554">
        <v>4700</v>
      </c>
      <c r="J3049" s="554">
        <v>4700</v>
      </c>
      <c r="K3049" s="556" t="s">
        <v>2317</v>
      </c>
      <c r="L3049" s="556" t="s">
        <v>3526</v>
      </c>
      <c r="M3049" s="557" t="s">
        <v>901</v>
      </c>
      <c r="O3049" s="545" t="str">
        <f t="shared" si="277"/>
        <v>B2/26/13-H</v>
      </c>
    </row>
    <row r="3050" spans="2:15">
      <c r="B3050" s="556" t="s">
        <v>1685</v>
      </c>
      <c r="C3050" s="556" t="s">
        <v>2034</v>
      </c>
      <c r="D3050" s="556" t="s">
        <v>2377</v>
      </c>
      <c r="E3050" s="556" t="s">
        <v>33</v>
      </c>
      <c r="F3050" s="557" t="s">
        <v>902</v>
      </c>
      <c r="G3050" s="556" t="s">
        <v>289</v>
      </c>
      <c r="H3050" s="553">
        <v>1</v>
      </c>
      <c r="I3050" s="554">
        <v>4700</v>
      </c>
      <c r="J3050" s="554">
        <v>4700</v>
      </c>
      <c r="K3050" s="556" t="s">
        <v>2317</v>
      </c>
      <c r="L3050" s="556" t="s">
        <v>3527</v>
      </c>
      <c r="M3050" s="557" t="s">
        <v>902</v>
      </c>
      <c r="O3050" s="545" t="str">
        <f t="shared" si="277"/>
        <v>B2/26/13-J</v>
      </c>
    </row>
    <row r="3051" spans="2:15">
      <c r="B3051" s="556" t="s">
        <v>1685</v>
      </c>
      <c r="C3051" s="556" t="s">
        <v>2034</v>
      </c>
      <c r="D3051" s="556" t="s">
        <v>2377</v>
      </c>
      <c r="E3051" s="556" t="s">
        <v>34</v>
      </c>
      <c r="F3051" s="557" t="s">
        <v>903</v>
      </c>
      <c r="G3051" s="556" t="s">
        <v>289</v>
      </c>
      <c r="H3051" s="553">
        <v>1</v>
      </c>
      <c r="I3051" s="554">
        <v>4700</v>
      </c>
      <c r="J3051" s="554">
        <v>4700</v>
      </c>
      <c r="K3051" s="556" t="s">
        <v>2317</v>
      </c>
      <c r="L3051" s="556" t="s">
        <v>3528</v>
      </c>
      <c r="M3051" s="557" t="s">
        <v>903</v>
      </c>
      <c r="O3051" s="545" t="str">
        <f t="shared" si="277"/>
        <v>B2/26/13-K</v>
      </c>
    </row>
    <row r="3052" spans="2:15">
      <c r="B3052" s="556" t="s">
        <v>1685</v>
      </c>
      <c r="C3052" s="556" t="s">
        <v>2034</v>
      </c>
      <c r="D3052" s="556" t="s">
        <v>2377</v>
      </c>
      <c r="E3052" s="556" t="s">
        <v>39</v>
      </c>
      <c r="F3052" s="557" t="s">
        <v>904</v>
      </c>
      <c r="G3052" s="556" t="s">
        <v>289</v>
      </c>
      <c r="H3052" s="553">
        <v>1</v>
      </c>
      <c r="I3052" s="554">
        <v>4700</v>
      </c>
      <c r="J3052" s="554">
        <v>4700</v>
      </c>
      <c r="K3052" s="556" t="s">
        <v>2317</v>
      </c>
      <c r="L3052" s="556" t="s">
        <v>3529</v>
      </c>
      <c r="M3052" s="557" t="s">
        <v>904</v>
      </c>
      <c r="O3052" s="545" t="str">
        <f t="shared" si="277"/>
        <v>B2/26/13-L</v>
      </c>
    </row>
    <row r="3053" spans="2:15">
      <c r="B3053" s="556" t="s">
        <v>1685</v>
      </c>
      <c r="C3053" s="556" t="s">
        <v>2034</v>
      </c>
      <c r="D3053" s="556" t="s">
        <v>2377</v>
      </c>
      <c r="E3053" s="556" t="s">
        <v>38</v>
      </c>
      <c r="F3053" s="557" t="s">
        <v>905</v>
      </c>
      <c r="G3053" s="556" t="s">
        <v>289</v>
      </c>
      <c r="H3053" s="553">
        <v>1</v>
      </c>
      <c r="I3053" s="554">
        <v>4700</v>
      </c>
      <c r="J3053" s="554">
        <v>4700</v>
      </c>
      <c r="K3053" s="556" t="s">
        <v>2317</v>
      </c>
      <c r="L3053" s="556" t="s">
        <v>3530</v>
      </c>
      <c r="M3053" s="557" t="s">
        <v>905</v>
      </c>
      <c r="O3053" s="545" t="str">
        <f t="shared" si="277"/>
        <v>B2/26/13-M</v>
      </c>
    </row>
    <row r="3054" spans="2:15">
      <c r="B3054" s="556" t="s">
        <v>1685</v>
      </c>
      <c r="C3054" s="556" t="s">
        <v>2034</v>
      </c>
      <c r="D3054" s="556" t="s">
        <v>2377</v>
      </c>
      <c r="E3054" s="556" t="s">
        <v>204</v>
      </c>
      <c r="F3054" s="557" t="s">
        <v>906</v>
      </c>
      <c r="G3054" s="556" t="s">
        <v>289</v>
      </c>
      <c r="H3054" s="553">
        <v>1</v>
      </c>
      <c r="I3054" s="554">
        <v>4700</v>
      </c>
      <c r="J3054" s="554">
        <v>4700</v>
      </c>
      <c r="K3054" s="556" t="s">
        <v>2317</v>
      </c>
      <c r="L3054" s="556" t="s">
        <v>3531</v>
      </c>
      <c r="M3054" s="557" t="s">
        <v>906</v>
      </c>
      <c r="O3054" s="545" t="str">
        <f t="shared" si="277"/>
        <v>B2/26/13-N</v>
      </c>
    </row>
    <row r="3055" spans="2:15">
      <c r="B3055" s="556" t="s">
        <v>1685</v>
      </c>
      <c r="C3055" s="556" t="s">
        <v>2034</v>
      </c>
      <c r="D3055" s="556" t="s">
        <v>2377</v>
      </c>
      <c r="E3055" s="556" t="s">
        <v>507</v>
      </c>
      <c r="F3055" s="557" t="s">
        <v>907</v>
      </c>
      <c r="G3055" s="556" t="s">
        <v>289</v>
      </c>
      <c r="H3055" s="553">
        <v>1</v>
      </c>
      <c r="I3055" s="554">
        <v>4700</v>
      </c>
      <c r="J3055" s="554">
        <v>4700</v>
      </c>
      <c r="K3055" s="556" t="s">
        <v>2317</v>
      </c>
      <c r="L3055" s="556" t="s">
        <v>3532</v>
      </c>
      <c r="M3055" s="557" t="s">
        <v>907</v>
      </c>
      <c r="O3055" s="545" t="str">
        <f t="shared" si="277"/>
        <v>B2/26/13-P</v>
      </c>
    </row>
    <row r="3056" spans="2:15">
      <c r="B3056" s="556" t="s">
        <v>1685</v>
      </c>
      <c r="C3056" s="556" t="s">
        <v>2034</v>
      </c>
      <c r="D3056" s="556" t="s">
        <v>2377</v>
      </c>
      <c r="E3056" s="556" t="s">
        <v>508</v>
      </c>
      <c r="F3056" s="557" t="s">
        <v>908</v>
      </c>
      <c r="G3056" s="556" t="s">
        <v>289</v>
      </c>
      <c r="H3056" s="553">
        <v>1</v>
      </c>
      <c r="I3056" s="554">
        <v>4700</v>
      </c>
      <c r="J3056" s="554">
        <v>4700</v>
      </c>
      <c r="K3056" s="556" t="s">
        <v>2317</v>
      </c>
      <c r="L3056" s="556" t="s">
        <v>3533</v>
      </c>
      <c r="M3056" s="557" t="s">
        <v>908</v>
      </c>
      <c r="O3056" s="545" t="str">
        <f t="shared" si="277"/>
        <v>B2/26/13-Q</v>
      </c>
    </row>
    <row r="3057" spans="2:15">
      <c r="B3057" s="556" t="s">
        <v>1685</v>
      </c>
      <c r="C3057" s="556" t="s">
        <v>2034</v>
      </c>
      <c r="D3057" s="556" t="s">
        <v>2377</v>
      </c>
      <c r="E3057" s="556" t="s">
        <v>738</v>
      </c>
      <c r="F3057" s="557" t="s">
        <v>909</v>
      </c>
      <c r="G3057" s="556" t="s">
        <v>289</v>
      </c>
      <c r="H3057" s="553">
        <v>1</v>
      </c>
      <c r="I3057" s="554">
        <v>4700</v>
      </c>
      <c r="J3057" s="554">
        <v>4700</v>
      </c>
      <c r="K3057" s="556" t="s">
        <v>2317</v>
      </c>
      <c r="L3057" s="556" t="s">
        <v>3534</v>
      </c>
      <c r="M3057" s="557" t="s">
        <v>909</v>
      </c>
      <c r="O3057" s="545" t="str">
        <f t="shared" si="277"/>
        <v>B2/26/13-R</v>
      </c>
    </row>
    <row r="3058" spans="2:15">
      <c r="B3058" s="556" t="s">
        <v>1685</v>
      </c>
      <c r="C3058" s="556" t="s">
        <v>2034</v>
      </c>
      <c r="D3058" s="556" t="s">
        <v>2377</v>
      </c>
      <c r="E3058" s="556" t="s">
        <v>739</v>
      </c>
      <c r="F3058" s="557" t="s">
        <v>910</v>
      </c>
      <c r="G3058" s="556" t="s">
        <v>289</v>
      </c>
      <c r="H3058" s="553">
        <v>1</v>
      </c>
      <c r="I3058" s="554">
        <v>4700</v>
      </c>
      <c r="J3058" s="554">
        <v>4700</v>
      </c>
      <c r="K3058" s="556" t="s">
        <v>2317</v>
      </c>
      <c r="L3058" s="556" t="s">
        <v>3535</v>
      </c>
      <c r="M3058" s="557" t="s">
        <v>910</v>
      </c>
      <c r="O3058" s="545" t="str">
        <f t="shared" si="277"/>
        <v>B2/26/13-S</v>
      </c>
    </row>
    <row r="3059" spans="2:15">
      <c r="B3059" s="556" t="s">
        <v>1685</v>
      </c>
      <c r="C3059" s="556" t="s">
        <v>2034</v>
      </c>
      <c r="D3059" s="556" t="s">
        <v>2377</v>
      </c>
      <c r="E3059" s="556" t="s">
        <v>216</v>
      </c>
      <c r="F3059" s="557" t="s">
        <v>911</v>
      </c>
      <c r="G3059" s="556" t="s">
        <v>289</v>
      </c>
      <c r="H3059" s="553">
        <v>1</v>
      </c>
      <c r="I3059" s="554">
        <v>4700</v>
      </c>
      <c r="J3059" s="554">
        <v>4700</v>
      </c>
      <c r="K3059" s="556" t="s">
        <v>2317</v>
      </c>
      <c r="L3059" s="556" t="s">
        <v>3536</v>
      </c>
      <c r="M3059" s="557" t="s">
        <v>911</v>
      </c>
      <c r="O3059" s="545" t="str">
        <f t="shared" si="277"/>
        <v>B2/26/13-T</v>
      </c>
    </row>
    <row r="3060" spans="2:15">
      <c r="B3060" s="556" t="s">
        <v>1685</v>
      </c>
      <c r="C3060" s="556" t="s">
        <v>2034</v>
      </c>
      <c r="D3060" s="556" t="s">
        <v>2377</v>
      </c>
      <c r="E3060" s="556" t="s">
        <v>783</v>
      </c>
      <c r="F3060" s="557" t="s">
        <v>912</v>
      </c>
      <c r="G3060" s="556" t="s">
        <v>289</v>
      </c>
      <c r="H3060" s="553">
        <v>1</v>
      </c>
      <c r="I3060" s="554">
        <v>4700</v>
      </c>
      <c r="J3060" s="554">
        <v>4700</v>
      </c>
      <c r="K3060" s="556" t="s">
        <v>2317</v>
      </c>
      <c r="L3060" s="556" t="s">
        <v>3537</v>
      </c>
      <c r="M3060" s="557" t="s">
        <v>912</v>
      </c>
      <c r="O3060" s="545" t="str">
        <f t="shared" si="277"/>
        <v>B2/26/13-U</v>
      </c>
    </row>
    <row r="3061" spans="2:15">
      <c r="B3061" s="556" t="s">
        <v>1685</v>
      </c>
      <c r="C3061" s="556" t="s">
        <v>2034</v>
      </c>
      <c r="D3061" s="556" t="s">
        <v>2377</v>
      </c>
      <c r="E3061" s="556" t="s">
        <v>785</v>
      </c>
      <c r="F3061" s="557" t="s">
        <v>913</v>
      </c>
      <c r="G3061" s="556" t="s">
        <v>289</v>
      </c>
      <c r="H3061" s="553">
        <v>1</v>
      </c>
      <c r="I3061" s="554">
        <v>4700</v>
      </c>
      <c r="J3061" s="554">
        <v>4700</v>
      </c>
      <c r="K3061" s="556" t="s">
        <v>2317</v>
      </c>
      <c r="L3061" s="556" t="s">
        <v>3538</v>
      </c>
      <c r="M3061" s="557" t="s">
        <v>913</v>
      </c>
      <c r="O3061" s="545" t="str">
        <f t="shared" si="277"/>
        <v>B2/26/13-V</v>
      </c>
    </row>
    <row r="3062" spans="2:15">
      <c r="B3062" s="556" t="s">
        <v>1685</v>
      </c>
      <c r="C3062" s="556" t="s">
        <v>2034</v>
      </c>
      <c r="D3062" s="556" t="s">
        <v>2377</v>
      </c>
      <c r="E3062" s="556" t="s">
        <v>787</v>
      </c>
      <c r="F3062" s="557" t="s">
        <v>914</v>
      </c>
      <c r="G3062" s="556" t="s">
        <v>289</v>
      </c>
      <c r="H3062" s="553">
        <v>1</v>
      </c>
      <c r="I3062" s="554">
        <v>4700</v>
      </c>
      <c r="J3062" s="554">
        <v>4700</v>
      </c>
      <c r="K3062" s="556" t="s">
        <v>2317</v>
      </c>
      <c r="L3062" s="556" t="s">
        <v>3539</v>
      </c>
      <c r="M3062" s="557" t="s">
        <v>914</v>
      </c>
      <c r="O3062" s="545" t="str">
        <f t="shared" si="277"/>
        <v>B2/26/13-W</v>
      </c>
    </row>
    <row r="3065" spans="2:15">
      <c r="B3065" s="556" t="s">
        <v>1686</v>
      </c>
      <c r="C3065" s="556" t="s">
        <v>2034</v>
      </c>
      <c r="D3065" s="556" t="s">
        <v>2377</v>
      </c>
      <c r="E3065" s="556" t="s">
        <v>5</v>
      </c>
      <c r="F3065" s="557" t="s">
        <v>915</v>
      </c>
      <c r="G3065" s="556" t="s">
        <v>289</v>
      </c>
      <c r="H3065" s="553">
        <v>1</v>
      </c>
      <c r="I3065" s="554">
        <v>4700</v>
      </c>
      <c r="J3065" s="554">
        <v>4700</v>
      </c>
      <c r="K3065" s="556" t="s">
        <v>2317</v>
      </c>
      <c r="L3065" s="556" t="s">
        <v>3540</v>
      </c>
      <c r="M3065" s="557" t="s">
        <v>915</v>
      </c>
      <c r="O3065" s="545" t="str">
        <f t="shared" ref="O3065:O3085" si="278">+_xlfn.CONCAT(B3065,"-",E3065)</f>
        <v>B2/26/14-A</v>
      </c>
    </row>
    <row r="3066" spans="2:15">
      <c r="B3066" s="556" t="s">
        <v>1686</v>
      </c>
      <c r="C3066" s="556" t="s">
        <v>2034</v>
      </c>
      <c r="D3066" s="556" t="s">
        <v>2377</v>
      </c>
      <c r="E3066" s="556" t="s">
        <v>6</v>
      </c>
      <c r="F3066" s="557" t="s">
        <v>916</v>
      </c>
      <c r="G3066" s="556" t="s">
        <v>289</v>
      </c>
      <c r="H3066" s="553">
        <v>1</v>
      </c>
      <c r="I3066" s="554">
        <v>4700</v>
      </c>
      <c r="J3066" s="554">
        <v>4700</v>
      </c>
      <c r="K3066" s="556" t="s">
        <v>2317</v>
      </c>
      <c r="L3066" s="556" t="s">
        <v>3541</v>
      </c>
      <c r="M3066" s="557" t="s">
        <v>916</v>
      </c>
      <c r="O3066" s="545" t="str">
        <f t="shared" si="278"/>
        <v>B2/26/14-B</v>
      </c>
    </row>
    <row r="3067" spans="2:15">
      <c r="B3067" s="556" t="s">
        <v>1686</v>
      </c>
      <c r="C3067" s="556" t="s">
        <v>2034</v>
      </c>
      <c r="D3067" s="556" t="s">
        <v>2377</v>
      </c>
      <c r="E3067" s="556" t="s">
        <v>7</v>
      </c>
      <c r="F3067" s="557" t="s">
        <v>917</v>
      </c>
      <c r="G3067" s="556" t="s">
        <v>289</v>
      </c>
      <c r="H3067" s="553">
        <v>1</v>
      </c>
      <c r="I3067" s="554">
        <v>4700</v>
      </c>
      <c r="J3067" s="554">
        <v>4700</v>
      </c>
      <c r="K3067" s="556" t="s">
        <v>2317</v>
      </c>
      <c r="L3067" s="556" t="s">
        <v>3542</v>
      </c>
      <c r="M3067" s="557" t="s">
        <v>917</v>
      </c>
      <c r="O3067" s="545" t="str">
        <f t="shared" si="278"/>
        <v>B2/26/14-C</v>
      </c>
    </row>
    <row r="3068" spans="2:15">
      <c r="B3068" s="556" t="s">
        <v>1686</v>
      </c>
      <c r="C3068" s="556" t="s">
        <v>2034</v>
      </c>
      <c r="D3068" s="556" t="s">
        <v>2377</v>
      </c>
      <c r="E3068" s="556" t="s">
        <v>8</v>
      </c>
      <c r="F3068" s="557" t="s">
        <v>918</v>
      </c>
      <c r="G3068" s="556" t="s">
        <v>289</v>
      </c>
      <c r="H3068" s="553">
        <v>1</v>
      </c>
      <c r="I3068" s="554">
        <v>4700</v>
      </c>
      <c r="J3068" s="554">
        <v>4700</v>
      </c>
      <c r="K3068" s="556" t="s">
        <v>2317</v>
      </c>
      <c r="L3068" s="556" t="s">
        <v>3543</v>
      </c>
      <c r="M3068" s="557" t="s">
        <v>918</v>
      </c>
      <c r="O3068" s="545" t="str">
        <f t="shared" si="278"/>
        <v>B2/26/14-D</v>
      </c>
    </row>
    <row r="3069" spans="2:15">
      <c r="B3069" s="556" t="s">
        <v>1686</v>
      </c>
      <c r="C3069" s="556" t="s">
        <v>2034</v>
      </c>
      <c r="D3069" s="556" t="s">
        <v>2377</v>
      </c>
      <c r="E3069" s="556" t="s">
        <v>10</v>
      </c>
      <c r="F3069" s="557" t="s">
        <v>919</v>
      </c>
      <c r="G3069" s="556" t="s">
        <v>289</v>
      </c>
      <c r="H3069" s="553">
        <v>1</v>
      </c>
      <c r="I3069" s="554">
        <v>4700</v>
      </c>
      <c r="J3069" s="554">
        <v>4700</v>
      </c>
      <c r="K3069" s="556" t="s">
        <v>2317</v>
      </c>
      <c r="L3069" s="556" t="s">
        <v>3544</v>
      </c>
      <c r="M3069" s="557" t="s">
        <v>919</v>
      </c>
      <c r="O3069" s="545" t="str">
        <f t="shared" si="278"/>
        <v>B2/26/14-E</v>
      </c>
    </row>
    <row r="3070" spans="2:15">
      <c r="B3070" s="556" t="s">
        <v>1686</v>
      </c>
      <c r="C3070" s="556" t="s">
        <v>2034</v>
      </c>
      <c r="D3070" s="556" t="s">
        <v>2377</v>
      </c>
      <c r="E3070" s="556" t="s">
        <v>11</v>
      </c>
      <c r="F3070" s="557" t="s">
        <v>920</v>
      </c>
      <c r="G3070" s="556" t="s">
        <v>289</v>
      </c>
      <c r="H3070" s="553">
        <v>1</v>
      </c>
      <c r="I3070" s="554">
        <v>4700</v>
      </c>
      <c r="J3070" s="554">
        <v>4700</v>
      </c>
      <c r="K3070" s="556" t="s">
        <v>2317</v>
      </c>
      <c r="L3070" s="556" t="s">
        <v>3545</v>
      </c>
      <c r="M3070" s="557" t="s">
        <v>920</v>
      </c>
      <c r="O3070" s="545" t="str">
        <f t="shared" si="278"/>
        <v>B2/26/14-F</v>
      </c>
    </row>
    <row r="3071" spans="2:15">
      <c r="B3071" s="556" t="s">
        <v>1686</v>
      </c>
      <c r="C3071" s="556" t="s">
        <v>2034</v>
      </c>
      <c r="D3071" s="556" t="s">
        <v>2377</v>
      </c>
      <c r="E3071" s="556" t="s">
        <v>27</v>
      </c>
      <c r="F3071" s="557" t="s">
        <v>921</v>
      </c>
      <c r="G3071" s="556" t="s">
        <v>289</v>
      </c>
      <c r="H3071" s="553">
        <v>1</v>
      </c>
      <c r="I3071" s="554">
        <v>4700</v>
      </c>
      <c r="J3071" s="554">
        <v>4700</v>
      </c>
      <c r="K3071" s="556" t="s">
        <v>2317</v>
      </c>
      <c r="L3071" s="556" t="s">
        <v>3546</v>
      </c>
      <c r="M3071" s="557" t="s">
        <v>921</v>
      </c>
      <c r="O3071" s="545" t="str">
        <f t="shared" si="278"/>
        <v>B2/26/14-G</v>
      </c>
    </row>
    <row r="3072" spans="2:15">
      <c r="B3072" s="556" t="s">
        <v>1686</v>
      </c>
      <c r="C3072" s="556" t="s">
        <v>2034</v>
      </c>
      <c r="D3072" s="556" t="s">
        <v>2377</v>
      </c>
      <c r="E3072" s="556" t="s">
        <v>28</v>
      </c>
      <c r="F3072" s="557" t="s">
        <v>922</v>
      </c>
      <c r="G3072" s="556" t="s">
        <v>289</v>
      </c>
      <c r="H3072" s="553">
        <v>1</v>
      </c>
      <c r="I3072" s="554">
        <v>4700</v>
      </c>
      <c r="J3072" s="554">
        <v>4700</v>
      </c>
      <c r="K3072" s="556" t="s">
        <v>2317</v>
      </c>
      <c r="L3072" s="556" t="s">
        <v>3547</v>
      </c>
      <c r="M3072" s="557" t="s">
        <v>922</v>
      </c>
      <c r="O3072" s="545" t="str">
        <f t="shared" si="278"/>
        <v>B2/26/14-H</v>
      </c>
    </row>
    <row r="3073" spans="2:15">
      <c r="B3073" s="556" t="s">
        <v>1686</v>
      </c>
      <c r="C3073" s="556" t="s">
        <v>2034</v>
      </c>
      <c r="D3073" s="556" t="s">
        <v>2377</v>
      </c>
      <c r="E3073" s="556" t="s">
        <v>33</v>
      </c>
      <c r="F3073" s="557" t="s">
        <v>923</v>
      </c>
      <c r="G3073" s="556" t="s">
        <v>289</v>
      </c>
      <c r="H3073" s="553">
        <v>1</v>
      </c>
      <c r="I3073" s="554">
        <v>4700</v>
      </c>
      <c r="J3073" s="554">
        <v>4700</v>
      </c>
      <c r="K3073" s="556" t="s">
        <v>2317</v>
      </c>
      <c r="L3073" s="556" t="s">
        <v>3548</v>
      </c>
      <c r="M3073" s="557" t="s">
        <v>923</v>
      </c>
      <c r="O3073" s="545" t="str">
        <f t="shared" si="278"/>
        <v>B2/26/14-J</v>
      </c>
    </row>
    <row r="3074" spans="2:15">
      <c r="B3074" s="556" t="s">
        <v>1686</v>
      </c>
      <c r="C3074" s="556" t="s">
        <v>2034</v>
      </c>
      <c r="D3074" s="556" t="s">
        <v>2377</v>
      </c>
      <c r="E3074" s="556" t="s">
        <v>34</v>
      </c>
      <c r="F3074" s="557" t="s">
        <v>924</v>
      </c>
      <c r="G3074" s="556" t="s">
        <v>289</v>
      </c>
      <c r="H3074" s="553">
        <v>1</v>
      </c>
      <c r="I3074" s="554">
        <v>4700</v>
      </c>
      <c r="J3074" s="554">
        <v>4700</v>
      </c>
      <c r="K3074" s="556" t="s">
        <v>2317</v>
      </c>
      <c r="L3074" s="556" t="s">
        <v>3549</v>
      </c>
      <c r="M3074" s="557" t="s">
        <v>924</v>
      </c>
      <c r="O3074" s="545" t="str">
        <f t="shared" si="278"/>
        <v>B2/26/14-K</v>
      </c>
    </row>
    <row r="3075" spans="2:15">
      <c r="B3075" s="556" t="s">
        <v>1686</v>
      </c>
      <c r="C3075" s="556" t="s">
        <v>2034</v>
      </c>
      <c r="D3075" s="556" t="s">
        <v>2377</v>
      </c>
      <c r="E3075" s="556" t="s">
        <v>39</v>
      </c>
      <c r="F3075" s="557" t="s">
        <v>925</v>
      </c>
      <c r="G3075" s="556" t="s">
        <v>289</v>
      </c>
      <c r="H3075" s="553">
        <v>1</v>
      </c>
      <c r="I3075" s="554">
        <v>4700</v>
      </c>
      <c r="J3075" s="554">
        <v>4700</v>
      </c>
      <c r="K3075" s="556" t="s">
        <v>2317</v>
      </c>
      <c r="L3075" s="556" t="s">
        <v>3550</v>
      </c>
      <c r="M3075" s="557" t="s">
        <v>925</v>
      </c>
      <c r="O3075" s="545" t="str">
        <f t="shared" si="278"/>
        <v>B2/26/14-L</v>
      </c>
    </row>
    <row r="3076" spans="2:15">
      <c r="B3076" s="556" t="s">
        <v>1686</v>
      </c>
      <c r="C3076" s="556" t="s">
        <v>2034</v>
      </c>
      <c r="D3076" s="556" t="s">
        <v>2377</v>
      </c>
      <c r="E3076" s="556" t="s">
        <v>38</v>
      </c>
      <c r="F3076" s="557" t="s">
        <v>926</v>
      </c>
      <c r="G3076" s="556" t="s">
        <v>289</v>
      </c>
      <c r="H3076" s="553">
        <v>1</v>
      </c>
      <c r="I3076" s="554">
        <v>4700</v>
      </c>
      <c r="J3076" s="554">
        <v>4700</v>
      </c>
      <c r="K3076" s="556" t="s">
        <v>2317</v>
      </c>
      <c r="L3076" s="556" t="s">
        <v>3551</v>
      </c>
      <c r="M3076" s="557" t="s">
        <v>926</v>
      </c>
      <c r="O3076" s="545" t="str">
        <f t="shared" si="278"/>
        <v>B2/26/14-M</v>
      </c>
    </row>
    <row r="3077" spans="2:15">
      <c r="B3077" s="556" t="s">
        <v>1686</v>
      </c>
      <c r="C3077" s="556" t="s">
        <v>2034</v>
      </c>
      <c r="D3077" s="556" t="s">
        <v>2377</v>
      </c>
      <c r="E3077" s="556" t="s">
        <v>204</v>
      </c>
      <c r="F3077" s="557" t="s">
        <v>927</v>
      </c>
      <c r="G3077" s="556" t="s">
        <v>289</v>
      </c>
      <c r="H3077" s="553">
        <v>1</v>
      </c>
      <c r="I3077" s="554">
        <v>4700</v>
      </c>
      <c r="J3077" s="554">
        <v>4700</v>
      </c>
      <c r="K3077" s="556" t="s">
        <v>2317</v>
      </c>
      <c r="L3077" s="556" t="s">
        <v>3552</v>
      </c>
      <c r="M3077" s="557" t="s">
        <v>927</v>
      </c>
      <c r="O3077" s="545" t="str">
        <f t="shared" si="278"/>
        <v>B2/26/14-N</v>
      </c>
    </row>
    <row r="3078" spans="2:15">
      <c r="B3078" s="556" t="s">
        <v>1686</v>
      </c>
      <c r="C3078" s="556" t="s">
        <v>2034</v>
      </c>
      <c r="D3078" s="556" t="s">
        <v>2377</v>
      </c>
      <c r="E3078" s="556" t="s">
        <v>507</v>
      </c>
      <c r="F3078" s="557" t="s">
        <v>928</v>
      </c>
      <c r="G3078" s="556" t="s">
        <v>289</v>
      </c>
      <c r="H3078" s="553">
        <v>1</v>
      </c>
      <c r="I3078" s="554">
        <v>4700</v>
      </c>
      <c r="J3078" s="554">
        <v>4700</v>
      </c>
      <c r="K3078" s="556" t="s">
        <v>2317</v>
      </c>
      <c r="L3078" s="556" t="s">
        <v>3553</v>
      </c>
      <c r="M3078" s="557" t="s">
        <v>928</v>
      </c>
      <c r="O3078" s="545" t="str">
        <f t="shared" si="278"/>
        <v>B2/26/14-P</v>
      </c>
    </row>
    <row r="3079" spans="2:15">
      <c r="B3079" s="556" t="s">
        <v>1686</v>
      </c>
      <c r="C3079" s="556" t="s">
        <v>2034</v>
      </c>
      <c r="D3079" s="556" t="s">
        <v>2377</v>
      </c>
      <c r="E3079" s="556" t="s">
        <v>508</v>
      </c>
      <c r="F3079" s="557" t="s">
        <v>929</v>
      </c>
      <c r="G3079" s="556" t="s">
        <v>289</v>
      </c>
      <c r="H3079" s="553">
        <v>1</v>
      </c>
      <c r="I3079" s="554">
        <v>4700</v>
      </c>
      <c r="J3079" s="554">
        <v>4700</v>
      </c>
      <c r="K3079" s="556" t="s">
        <v>2317</v>
      </c>
      <c r="L3079" s="556" t="s">
        <v>3554</v>
      </c>
      <c r="M3079" s="557" t="s">
        <v>929</v>
      </c>
      <c r="O3079" s="545" t="str">
        <f t="shared" si="278"/>
        <v>B2/26/14-Q</v>
      </c>
    </row>
    <row r="3080" spans="2:15">
      <c r="B3080" s="556" t="s">
        <v>1686</v>
      </c>
      <c r="C3080" s="556" t="s">
        <v>2034</v>
      </c>
      <c r="D3080" s="556" t="s">
        <v>2377</v>
      </c>
      <c r="E3080" s="556" t="s">
        <v>738</v>
      </c>
      <c r="F3080" s="557" t="s">
        <v>930</v>
      </c>
      <c r="G3080" s="556" t="s">
        <v>289</v>
      </c>
      <c r="H3080" s="553">
        <v>1</v>
      </c>
      <c r="I3080" s="554">
        <v>4700</v>
      </c>
      <c r="J3080" s="554">
        <v>4700</v>
      </c>
      <c r="K3080" s="556" t="s">
        <v>2317</v>
      </c>
      <c r="L3080" s="556" t="s">
        <v>3555</v>
      </c>
      <c r="M3080" s="557" t="s">
        <v>930</v>
      </c>
      <c r="O3080" s="545" t="str">
        <f t="shared" si="278"/>
        <v>B2/26/14-R</v>
      </c>
    </row>
    <row r="3081" spans="2:15">
      <c r="B3081" s="556" t="s">
        <v>1686</v>
      </c>
      <c r="C3081" s="556" t="s">
        <v>2034</v>
      </c>
      <c r="D3081" s="556" t="s">
        <v>2377</v>
      </c>
      <c r="E3081" s="556" t="s">
        <v>739</v>
      </c>
      <c r="F3081" s="557" t="s">
        <v>931</v>
      </c>
      <c r="G3081" s="556" t="s">
        <v>289</v>
      </c>
      <c r="H3081" s="553">
        <v>1</v>
      </c>
      <c r="I3081" s="554">
        <v>4700</v>
      </c>
      <c r="J3081" s="554">
        <v>4700</v>
      </c>
      <c r="K3081" s="556" t="s">
        <v>2317</v>
      </c>
      <c r="L3081" s="556" t="s">
        <v>3556</v>
      </c>
      <c r="M3081" s="557" t="s">
        <v>931</v>
      </c>
      <c r="O3081" s="545" t="str">
        <f t="shared" si="278"/>
        <v>B2/26/14-S</v>
      </c>
    </row>
    <row r="3082" spans="2:15">
      <c r="B3082" s="556" t="s">
        <v>1686</v>
      </c>
      <c r="C3082" s="556" t="s">
        <v>2034</v>
      </c>
      <c r="D3082" s="556" t="s">
        <v>2377</v>
      </c>
      <c r="E3082" s="556" t="s">
        <v>216</v>
      </c>
      <c r="F3082" s="557" t="s">
        <v>932</v>
      </c>
      <c r="G3082" s="556" t="s">
        <v>289</v>
      </c>
      <c r="H3082" s="553">
        <v>1</v>
      </c>
      <c r="I3082" s="554">
        <v>4700</v>
      </c>
      <c r="J3082" s="554">
        <v>4700</v>
      </c>
      <c r="K3082" s="556" t="s">
        <v>2317</v>
      </c>
      <c r="L3082" s="556" t="s">
        <v>3557</v>
      </c>
      <c r="M3082" s="557" t="s">
        <v>932</v>
      </c>
      <c r="O3082" s="545" t="str">
        <f t="shared" si="278"/>
        <v>B2/26/14-T</v>
      </c>
    </row>
    <row r="3083" spans="2:15">
      <c r="B3083" s="556" t="s">
        <v>1686</v>
      </c>
      <c r="C3083" s="556" t="s">
        <v>2034</v>
      </c>
      <c r="D3083" s="556" t="s">
        <v>2377</v>
      </c>
      <c r="E3083" s="556" t="s">
        <v>783</v>
      </c>
      <c r="F3083" s="557" t="s">
        <v>933</v>
      </c>
      <c r="G3083" s="556" t="s">
        <v>289</v>
      </c>
      <c r="H3083" s="553">
        <v>1</v>
      </c>
      <c r="I3083" s="554">
        <v>4700</v>
      </c>
      <c r="J3083" s="554">
        <v>4700</v>
      </c>
      <c r="K3083" s="556" t="s">
        <v>2317</v>
      </c>
      <c r="L3083" s="556" t="s">
        <v>3558</v>
      </c>
      <c r="M3083" s="557" t="s">
        <v>933</v>
      </c>
      <c r="O3083" s="545" t="str">
        <f t="shared" si="278"/>
        <v>B2/26/14-U</v>
      </c>
    </row>
    <row r="3084" spans="2:15">
      <c r="B3084" s="556" t="s">
        <v>1686</v>
      </c>
      <c r="C3084" s="556" t="s">
        <v>2034</v>
      </c>
      <c r="D3084" s="556" t="s">
        <v>2377</v>
      </c>
      <c r="E3084" s="556" t="s">
        <v>785</v>
      </c>
      <c r="F3084" s="557" t="s">
        <v>934</v>
      </c>
      <c r="G3084" s="556" t="s">
        <v>289</v>
      </c>
      <c r="H3084" s="553">
        <v>1</v>
      </c>
      <c r="I3084" s="554">
        <v>4700</v>
      </c>
      <c r="J3084" s="554">
        <v>4700</v>
      </c>
      <c r="K3084" s="556" t="s">
        <v>2317</v>
      </c>
      <c r="L3084" s="556" t="s">
        <v>3559</v>
      </c>
      <c r="M3084" s="557" t="s">
        <v>934</v>
      </c>
      <c r="O3084" s="545" t="str">
        <f t="shared" si="278"/>
        <v>B2/26/14-V</v>
      </c>
    </row>
    <row r="3085" spans="2:15">
      <c r="B3085" s="556" t="s">
        <v>1686</v>
      </c>
      <c r="C3085" s="556" t="s">
        <v>2034</v>
      </c>
      <c r="D3085" s="556" t="s">
        <v>2377</v>
      </c>
      <c r="E3085" s="556" t="s">
        <v>787</v>
      </c>
      <c r="F3085" s="557" t="s">
        <v>935</v>
      </c>
      <c r="G3085" s="556" t="s">
        <v>289</v>
      </c>
      <c r="H3085" s="553">
        <v>1</v>
      </c>
      <c r="I3085" s="554">
        <v>4700</v>
      </c>
      <c r="J3085" s="554">
        <v>4700</v>
      </c>
      <c r="K3085" s="556" t="s">
        <v>2317</v>
      </c>
      <c r="L3085" s="556" t="s">
        <v>3560</v>
      </c>
      <c r="M3085" s="557" t="s">
        <v>935</v>
      </c>
      <c r="O3085" s="545" t="str">
        <f t="shared" si="278"/>
        <v>B2/26/14-W</v>
      </c>
    </row>
    <row r="3088" spans="2:15">
      <c r="B3088" s="556" t="s">
        <v>1687</v>
      </c>
      <c r="C3088" s="556" t="s">
        <v>2034</v>
      </c>
      <c r="D3088" s="556" t="s">
        <v>2377</v>
      </c>
      <c r="E3088" s="556" t="s">
        <v>5</v>
      </c>
      <c r="F3088" s="557" t="s">
        <v>936</v>
      </c>
      <c r="G3088" s="556" t="s">
        <v>289</v>
      </c>
      <c r="H3088" s="553">
        <v>1</v>
      </c>
      <c r="I3088" s="554">
        <v>4700</v>
      </c>
      <c r="J3088" s="554">
        <v>4700</v>
      </c>
      <c r="K3088" s="556" t="s">
        <v>2317</v>
      </c>
      <c r="L3088" s="556" t="s">
        <v>3561</v>
      </c>
      <c r="M3088" s="557" t="s">
        <v>936</v>
      </c>
      <c r="O3088" s="545" t="str">
        <f t="shared" ref="O3088:O3108" si="279">+_xlfn.CONCAT(B3088,"-",E3088)</f>
        <v>B2/26/15-A</v>
      </c>
    </row>
    <row r="3089" spans="2:15">
      <c r="B3089" s="556" t="s">
        <v>1687</v>
      </c>
      <c r="C3089" s="556" t="s">
        <v>2034</v>
      </c>
      <c r="D3089" s="556" t="s">
        <v>2377</v>
      </c>
      <c r="E3089" s="556" t="s">
        <v>6</v>
      </c>
      <c r="F3089" s="557" t="s">
        <v>937</v>
      </c>
      <c r="G3089" s="556" t="s">
        <v>289</v>
      </c>
      <c r="H3089" s="553">
        <v>1</v>
      </c>
      <c r="I3089" s="554">
        <v>4700</v>
      </c>
      <c r="J3089" s="554">
        <v>4700</v>
      </c>
      <c r="K3089" s="556" t="s">
        <v>2317</v>
      </c>
      <c r="L3089" s="556" t="s">
        <v>3562</v>
      </c>
      <c r="M3089" s="557" t="s">
        <v>937</v>
      </c>
      <c r="O3089" s="545" t="str">
        <f t="shared" si="279"/>
        <v>B2/26/15-B</v>
      </c>
    </row>
    <row r="3090" spans="2:15">
      <c r="B3090" s="556" t="s">
        <v>1687</v>
      </c>
      <c r="C3090" s="556" t="s">
        <v>2034</v>
      </c>
      <c r="D3090" s="556" t="s">
        <v>2377</v>
      </c>
      <c r="E3090" s="556" t="s">
        <v>7</v>
      </c>
      <c r="F3090" s="557" t="s">
        <v>938</v>
      </c>
      <c r="G3090" s="556" t="s">
        <v>289</v>
      </c>
      <c r="H3090" s="553">
        <v>1</v>
      </c>
      <c r="I3090" s="554">
        <v>4700</v>
      </c>
      <c r="J3090" s="554">
        <v>4700</v>
      </c>
      <c r="K3090" s="556" t="s">
        <v>2317</v>
      </c>
      <c r="L3090" s="556" t="s">
        <v>3563</v>
      </c>
      <c r="M3090" s="557" t="s">
        <v>938</v>
      </c>
      <c r="O3090" s="545" t="str">
        <f t="shared" si="279"/>
        <v>B2/26/15-C</v>
      </c>
    </row>
    <row r="3091" spans="2:15">
      <c r="B3091" s="556" t="s">
        <v>1687</v>
      </c>
      <c r="C3091" s="556" t="s">
        <v>2034</v>
      </c>
      <c r="D3091" s="556" t="s">
        <v>2377</v>
      </c>
      <c r="E3091" s="556" t="s">
        <v>8</v>
      </c>
      <c r="F3091" s="557" t="s">
        <v>939</v>
      </c>
      <c r="G3091" s="556" t="s">
        <v>289</v>
      </c>
      <c r="H3091" s="553">
        <v>1</v>
      </c>
      <c r="I3091" s="554">
        <v>4700</v>
      </c>
      <c r="J3091" s="554">
        <v>4700</v>
      </c>
      <c r="K3091" s="556" t="s">
        <v>2317</v>
      </c>
      <c r="L3091" s="556" t="s">
        <v>3564</v>
      </c>
      <c r="M3091" s="557" t="s">
        <v>939</v>
      </c>
      <c r="O3091" s="545" t="str">
        <f t="shared" si="279"/>
        <v>B2/26/15-D</v>
      </c>
    </row>
    <row r="3092" spans="2:15">
      <c r="B3092" s="556" t="s">
        <v>1687</v>
      </c>
      <c r="C3092" s="556" t="s">
        <v>2034</v>
      </c>
      <c r="D3092" s="556" t="s">
        <v>2377</v>
      </c>
      <c r="E3092" s="556" t="s">
        <v>10</v>
      </c>
      <c r="F3092" s="557" t="s">
        <v>940</v>
      </c>
      <c r="G3092" s="556" t="s">
        <v>289</v>
      </c>
      <c r="H3092" s="553">
        <v>1</v>
      </c>
      <c r="I3092" s="554">
        <v>4700</v>
      </c>
      <c r="J3092" s="554">
        <v>4700</v>
      </c>
      <c r="K3092" s="556" t="s">
        <v>2317</v>
      </c>
      <c r="L3092" s="556" t="s">
        <v>3565</v>
      </c>
      <c r="M3092" s="557" t="s">
        <v>940</v>
      </c>
      <c r="O3092" s="545" t="str">
        <f t="shared" si="279"/>
        <v>B2/26/15-E</v>
      </c>
    </row>
    <row r="3093" spans="2:15">
      <c r="B3093" s="556" t="s">
        <v>1687</v>
      </c>
      <c r="C3093" s="556" t="s">
        <v>2034</v>
      </c>
      <c r="D3093" s="556" t="s">
        <v>2377</v>
      </c>
      <c r="E3093" s="556" t="s">
        <v>11</v>
      </c>
      <c r="F3093" s="557" t="s">
        <v>941</v>
      </c>
      <c r="G3093" s="556" t="s">
        <v>289</v>
      </c>
      <c r="H3093" s="553">
        <v>1</v>
      </c>
      <c r="I3093" s="554">
        <v>4700</v>
      </c>
      <c r="J3093" s="554">
        <v>4700</v>
      </c>
      <c r="K3093" s="556" t="s">
        <v>2317</v>
      </c>
      <c r="L3093" s="556" t="s">
        <v>3566</v>
      </c>
      <c r="M3093" s="557" t="s">
        <v>941</v>
      </c>
      <c r="O3093" s="545" t="str">
        <f t="shared" si="279"/>
        <v>B2/26/15-F</v>
      </c>
    </row>
    <row r="3094" spans="2:15">
      <c r="B3094" s="556" t="s">
        <v>1687</v>
      </c>
      <c r="C3094" s="556" t="s">
        <v>2034</v>
      </c>
      <c r="D3094" s="556" t="s">
        <v>2377</v>
      </c>
      <c r="E3094" s="556" t="s">
        <v>27</v>
      </c>
      <c r="F3094" s="557" t="s">
        <v>942</v>
      </c>
      <c r="G3094" s="556" t="s">
        <v>289</v>
      </c>
      <c r="H3094" s="553">
        <v>1</v>
      </c>
      <c r="I3094" s="554">
        <v>4700</v>
      </c>
      <c r="J3094" s="554">
        <v>4700</v>
      </c>
      <c r="K3094" s="556" t="s">
        <v>2317</v>
      </c>
      <c r="L3094" s="556" t="s">
        <v>3567</v>
      </c>
      <c r="M3094" s="557" t="s">
        <v>942</v>
      </c>
      <c r="O3094" s="545" t="str">
        <f t="shared" si="279"/>
        <v>B2/26/15-G</v>
      </c>
    </row>
    <row r="3095" spans="2:15">
      <c r="B3095" s="556" t="s">
        <v>1687</v>
      </c>
      <c r="C3095" s="556" t="s">
        <v>2034</v>
      </c>
      <c r="D3095" s="556" t="s">
        <v>2377</v>
      </c>
      <c r="E3095" s="556" t="s">
        <v>28</v>
      </c>
      <c r="F3095" s="557" t="s">
        <v>943</v>
      </c>
      <c r="G3095" s="556" t="s">
        <v>289</v>
      </c>
      <c r="H3095" s="553">
        <v>1</v>
      </c>
      <c r="I3095" s="554">
        <v>4700</v>
      </c>
      <c r="J3095" s="554">
        <v>4700</v>
      </c>
      <c r="K3095" s="556" t="s">
        <v>2317</v>
      </c>
      <c r="L3095" s="556" t="s">
        <v>3568</v>
      </c>
      <c r="M3095" s="557" t="s">
        <v>943</v>
      </c>
      <c r="O3095" s="545" t="str">
        <f t="shared" si="279"/>
        <v>B2/26/15-H</v>
      </c>
    </row>
    <row r="3096" spans="2:15">
      <c r="B3096" s="556" t="s">
        <v>1687</v>
      </c>
      <c r="C3096" s="556" t="s">
        <v>2034</v>
      </c>
      <c r="D3096" s="556" t="s">
        <v>2377</v>
      </c>
      <c r="E3096" s="556" t="s">
        <v>33</v>
      </c>
      <c r="F3096" s="557" t="s">
        <v>944</v>
      </c>
      <c r="G3096" s="556" t="s">
        <v>289</v>
      </c>
      <c r="H3096" s="553">
        <v>1</v>
      </c>
      <c r="I3096" s="554">
        <v>4700</v>
      </c>
      <c r="J3096" s="554">
        <v>4700</v>
      </c>
      <c r="K3096" s="556" t="s">
        <v>2317</v>
      </c>
      <c r="L3096" s="556" t="s">
        <v>3569</v>
      </c>
      <c r="M3096" s="557" t="s">
        <v>944</v>
      </c>
      <c r="O3096" s="545" t="str">
        <f t="shared" si="279"/>
        <v>B2/26/15-J</v>
      </c>
    </row>
    <row r="3097" spans="2:15">
      <c r="B3097" s="556" t="s">
        <v>1687</v>
      </c>
      <c r="C3097" s="556" t="s">
        <v>2034</v>
      </c>
      <c r="D3097" s="556" t="s">
        <v>2377</v>
      </c>
      <c r="E3097" s="556" t="s">
        <v>34</v>
      </c>
      <c r="F3097" s="557" t="s">
        <v>945</v>
      </c>
      <c r="G3097" s="556" t="s">
        <v>289</v>
      </c>
      <c r="H3097" s="553">
        <v>1</v>
      </c>
      <c r="I3097" s="554">
        <v>4700</v>
      </c>
      <c r="J3097" s="554">
        <v>4700</v>
      </c>
      <c r="K3097" s="556" t="s">
        <v>2317</v>
      </c>
      <c r="L3097" s="556" t="s">
        <v>3570</v>
      </c>
      <c r="M3097" s="557" t="s">
        <v>945</v>
      </c>
      <c r="O3097" s="545" t="str">
        <f t="shared" si="279"/>
        <v>B2/26/15-K</v>
      </c>
    </row>
    <row r="3098" spans="2:15">
      <c r="B3098" s="556" t="s">
        <v>1687</v>
      </c>
      <c r="C3098" s="556" t="s">
        <v>2034</v>
      </c>
      <c r="D3098" s="556" t="s">
        <v>2377</v>
      </c>
      <c r="E3098" s="556" t="s">
        <v>39</v>
      </c>
      <c r="F3098" s="557" t="s">
        <v>946</v>
      </c>
      <c r="G3098" s="556" t="s">
        <v>289</v>
      </c>
      <c r="H3098" s="553">
        <v>1</v>
      </c>
      <c r="I3098" s="554">
        <v>4700</v>
      </c>
      <c r="J3098" s="554">
        <v>4700</v>
      </c>
      <c r="K3098" s="556" t="s">
        <v>2317</v>
      </c>
      <c r="L3098" s="556" t="s">
        <v>3571</v>
      </c>
      <c r="M3098" s="557" t="s">
        <v>946</v>
      </c>
      <c r="O3098" s="545" t="str">
        <f t="shared" si="279"/>
        <v>B2/26/15-L</v>
      </c>
    </row>
    <row r="3099" spans="2:15">
      <c r="B3099" s="556" t="s">
        <v>1687</v>
      </c>
      <c r="C3099" s="556" t="s">
        <v>2034</v>
      </c>
      <c r="D3099" s="556" t="s">
        <v>2377</v>
      </c>
      <c r="E3099" s="556" t="s">
        <v>38</v>
      </c>
      <c r="F3099" s="557" t="s">
        <v>947</v>
      </c>
      <c r="G3099" s="556" t="s">
        <v>289</v>
      </c>
      <c r="H3099" s="553">
        <v>1</v>
      </c>
      <c r="I3099" s="554">
        <v>4700</v>
      </c>
      <c r="J3099" s="554">
        <v>4700</v>
      </c>
      <c r="K3099" s="556" t="s">
        <v>2317</v>
      </c>
      <c r="L3099" s="556" t="s">
        <v>3572</v>
      </c>
      <c r="M3099" s="557" t="s">
        <v>947</v>
      </c>
      <c r="O3099" s="545" t="str">
        <f t="shared" si="279"/>
        <v>B2/26/15-M</v>
      </c>
    </row>
    <row r="3100" spans="2:15">
      <c r="B3100" s="556" t="s">
        <v>1687</v>
      </c>
      <c r="C3100" s="556" t="s">
        <v>2034</v>
      </c>
      <c r="D3100" s="556" t="s">
        <v>2377</v>
      </c>
      <c r="E3100" s="556" t="s">
        <v>204</v>
      </c>
      <c r="F3100" s="557" t="s">
        <v>948</v>
      </c>
      <c r="G3100" s="556" t="s">
        <v>289</v>
      </c>
      <c r="H3100" s="553">
        <v>1</v>
      </c>
      <c r="I3100" s="554">
        <v>4700</v>
      </c>
      <c r="J3100" s="554">
        <v>4700</v>
      </c>
      <c r="K3100" s="556" t="s">
        <v>2317</v>
      </c>
      <c r="L3100" s="556" t="s">
        <v>3573</v>
      </c>
      <c r="M3100" s="557" t="s">
        <v>948</v>
      </c>
      <c r="O3100" s="545" t="str">
        <f t="shared" si="279"/>
        <v>B2/26/15-N</v>
      </c>
    </row>
    <row r="3101" spans="2:15">
      <c r="B3101" s="556" t="s">
        <v>1687</v>
      </c>
      <c r="C3101" s="556" t="s">
        <v>2034</v>
      </c>
      <c r="D3101" s="556" t="s">
        <v>2377</v>
      </c>
      <c r="E3101" s="556" t="s">
        <v>507</v>
      </c>
      <c r="F3101" s="557" t="s">
        <v>949</v>
      </c>
      <c r="G3101" s="556" t="s">
        <v>289</v>
      </c>
      <c r="H3101" s="553">
        <v>1</v>
      </c>
      <c r="I3101" s="554">
        <v>4700</v>
      </c>
      <c r="J3101" s="554">
        <v>4700</v>
      </c>
      <c r="K3101" s="556" t="s">
        <v>2317</v>
      </c>
      <c r="L3101" s="556" t="s">
        <v>3574</v>
      </c>
      <c r="M3101" s="557" t="s">
        <v>949</v>
      </c>
      <c r="O3101" s="545" t="str">
        <f t="shared" si="279"/>
        <v>B2/26/15-P</v>
      </c>
    </row>
    <row r="3102" spans="2:15">
      <c r="B3102" s="556" t="s">
        <v>1687</v>
      </c>
      <c r="C3102" s="556" t="s">
        <v>2034</v>
      </c>
      <c r="D3102" s="556" t="s">
        <v>2377</v>
      </c>
      <c r="E3102" s="556" t="s">
        <v>508</v>
      </c>
      <c r="F3102" s="557" t="s">
        <v>950</v>
      </c>
      <c r="G3102" s="556" t="s">
        <v>289</v>
      </c>
      <c r="H3102" s="553">
        <v>1</v>
      </c>
      <c r="I3102" s="554">
        <v>4700</v>
      </c>
      <c r="J3102" s="554">
        <v>4700</v>
      </c>
      <c r="K3102" s="556" t="s">
        <v>2317</v>
      </c>
      <c r="L3102" s="556" t="s">
        <v>3575</v>
      </c>
      <c r="M3102" s="557" t="s">
        <v>950</v>
      </c>
      <c r="O3102" s="545" t="str">
        <f t="shared" si="279"/>
        <v>B2/26/15-Q</v>
      </c>
    </row>
    <row r="3103" spans="2:15">
      <c r="B3103" s="556" t="s">
        <v>1687</v>
      </c>
      <c r="C3103" s="556" t="s">
        <v>2034</v>
      </c>
      <c r="D3103" s="556" t="s">
        <v>2377</v>
      </c>
      <c r="E3103" s="556" t="s">
        <v>738</v>
      </c>
      <c r="F3103" s="557" t="s">
        <v>951</v>
      </c>
      <c r="G3103" s="556" t="s">
        <v>289</v>
      </c>
      <c r="H3103" s="553">
        <v>1</v>
      </c>
      <c r="I3103" s="554">
        <v>4700</v>
      </c>
      <c r="J3103" s="554">
        <v>4700</v>
      </c>
      <c r="K3103" s="556" t="s">
        <v>2317</v>
      </c>
      <c r="L3103" s="556" t="s">
        <v>3576</v>
      </c>
      <c r="M3103" s="557" t="s">
        <v>951</v>
      </c>
      <c r="O3103" s="545" t="str">
        <f t="shared" si="279"/>
        <v>B2/26/15-R</v>
      </c>
    </row>
    <row r="3104" spans="2:15">
      <c r="B3104" s="556" t="s">
        <v>1687</v>
      </c>
      <c r="C3104" s="556" t="s">
        <v>2034</v>
      </c>
      <c r="D3104" s="556" t="s">
        <v>2377</v>
      </c>
      <c r="E3104" s="556" t="s">
        <v>739</v>
      </c>
      <c r="F3104" s="557" t="s">
        <v>952</v>
      </c>
      <c r="G3104" s="556" t="s">
        <v>289</v>
      </c>
      <c r="H3104" s="553">
        <v>1</v>
      </c>
      <c r="I3104" s="554">
        <v>4700</v>
      </c>
      <c r="J3104" s="554">
        <v>4700</v>
      </c>
      <c r="K3104" s="556" t="s">
        <v>2317</v>
      </c>
      <c r="L3104" s="556" t="s">
        <v>3577</v>
      </c>
      <c r="M3104" s="557" t="s">
        <v>952</v>
      </c>
      <c r="O3104" s="545" t="str">
        <f t="shared" si="279"/>
        <v>B2/26/15-S</v>
      </c>
    </row>
    <row r="3105" spans="2:15">
      <c r="B3105" s="556" t="s">
        <v>1687</v>
      </c>
      <c r="C3105" s="556" t="s">
        <v>2034</v>
      </c>
      <c r="D3105" s="556" t="s">
        <v>2377</v>
      </c>
      <c r="E3105" s="556" t="s">
        <v>216</v>
      </c>
      <c r="F3105" s="557" t="s">
        <v>953</v>
      </c>
      <c r="G3105" s="556" t="s">
        <v>289</v>
      </c>
      <c r="H3105" s="553">
        <v>1</v>
      </c>
      <c r="I3105" s="554">
        <v>4700</v>
      </c>
      <c r="J3105" s="554">
        <v>4700</v>
      </c>
      <c r="K3105" s="556" t="s">
        <v>2317</v>
      </c>
      <c r="L3105" s="556" t="s">
        <v>3578</v>
      </c>
      <c r="M3105" s="557" t="s">
        <v>953</v>
      </c>
      <c r="O3105" s="545" t="str">
        <f t="shared" si="279"/>
        <v>B2/26/15-T</v>
      </c>
    </row>
    <row r="3106" spans="2:15">
      <c r="B3106" s="556" t="s">
        <v>1687</v>
      </c>
      <c r="C3106" s="556" t="s">
        <v>2034</v>
      </c>
      <c r="D3106" s="556" t="s">
        <v>2377</v>
      </c>
      <c r="E3106" s="556" t="s">
        <v>783</v>
      </c>
      <c r="F3106" s="557" t="s">
        <v>954</v>
      </c>
      <c r="G3106" s="556" t="s">
        <v>289</v>
      </c>
      <c r="H3106" s="553">
        <v>1</v>
      </c>
      <c r="I3106" s="554">
        <v>4700</v>
      </c>
      <c r="J3106" s="554">
        <v>4700</v>
      </c>
      <c r="K3106" s="556" t="s">
        <v>2317</v>
      </c>
      <c r="L3106" s="556" t="s">
        <v>3579</v>
      </c>
      <c r="M3106" s="557" t="s">
        <v>954</v>
      </c>
      <c r="O3106" s="545" t="str">
        <f t="shared" si="279"/>
        <v>B2/26/15-U</v>
      </c>
    </row>
    <row r="3107" spans="2:15">
      <c r="B3107" s="556" t="s">
        <v>1687</v>
      </c>
      <c r="C3107" s="556" t="s">
        <v>2034</v>
      </c>
      <c r="D3107" s="556" t="s">
        <v>2377</v>
      </c>
      <c r="E3107" s="556" t="s">
        <v>785</v>
      </c>
      <c r="F3107" s="557" t="s">
        <v>955</v>
      </c>
      <c r="G3107" s="556" t="s">
        <v>289</v>
      </c>
      <c r="H3107" s="553">
        <v>1</v>
      </c>
      <c r="I3107" s="554">
        <v>4700</v>
      </c>
      <c r="J3107" s="554">
        <v>4700</v>
      </c>
      <c r="K3107" s="556" t="s">
        <v>2317</v>
      </c>
      <c r="L3107" s="556" t="s">
        <v>3580</v>
      </c>
      <c r="M3107" s="557" t="s">
        <v>955</v>
      </c>
      <c r="O3107" s="545" t="str">
        <f t="shared" si="279"/>
        <v>B2/26/15-V</v>
      </c>
    </row>
    <row r="3108" spans="2:15">
      <c r="B3108" s="556" t="s">
        <v>1687</v>
      </c>
      <c r="C3108" s="556" t="s">
        <v>2034</v>
      </c>
      <c r="D3108" s="556" t="s">
        <v>2377</v>
      </c>
      <c r="E3108" s="556" t="s">
        <v>787</v>
      </c>
      <c r="F3108" s="557" t="s">
        <v>956</v>
      </c>
      <c r="G3108" s="556" t="s">
        <v>289</v>
      </c>
      <c r="H3108" s="553">
        <v>1</v>
      </c>
      <c r="I3108" s="554">
        <v>4700</v>
      </c>
      <c r="J3108" s="554">
        <v>4700</v>
      </c>
      <c r="K3108" s="556" t="s">
        <v>2317</v>
      </c>
      <c r="L3108" s="556" t="s">
        <v>3581</v>
      </c>
      <c r="M3108" s="557" t="s">
        <v>956</v>
      </c>
      <c r="O3108" s="545" t="str">
        <f t="shared" si="279"/>
        <v>B2/26/15-W</v>
      </c>
    </row>
    <row r="3111" spans="2:15">
      <c r="B3111" s="556" t="s">
        <v>1688</v>
      </c>
      <c r="C3111" s="556" t="s">
        <v>2034</v>
      </c>
      <c r="D3111" s="556" t="s">
        <v>2377</v>
      </c>
      <c r="E3111" s="556" t="s">
        <v>5</v>
      </c>
      <c r="F3111" s="557" t="s">
        <v>957</v>
      </c>
      <c r="G3111" s="556" t="s">
        <v>289</v>
      </c>
      <c r="H3111" s="553">
        <v>1</v>
      </c>
      <c r="I3111" s="554">
        <v>4700</v>
      </c>
      <c r="J3111" s="554">
        <v>4700</v>
      </c>
      <c r="K3111" s="556" t="s">
        <v>2317</v>
      </c>
      <c r="L3111" s="556" t="s">
        <v>3582</v>
      </c>
      <c r="M3111" s="557" t="s">
        <v>957</v>
      </c>
      <c r="O3111" s="545" t="str">
        <f t="shared" ref="O3111:O3131" si="280">+_xlfn.CONCAT(B3111,"-",E3111)</f>
        <v>B2/26/16-A</v>
      </c>
    </row>
    <row r="3112" spans="2:15">
      <c r="B3112" s="556" t="s">
        <v>1688</v>
      </c>
      <c r="C3112" s="556" t="s">
        <v>2034</v>
      </c>
      <c r="D3112" s="556" t="s">
        <v>2377</v>
      </c>
      <c r="E3112" s="556" t="s">
        <v>6</v>
      </c>
      <c r="F3112" s="557" t="s">
        <v>958</v>
      </c>
      <c r="G3112" s="556" t="s">
        <v>289</v>
      </c>
      <c r="H3112" s="553">
        <v>1</v>
      </c>
      <c r="I3112" s="554">
        <v>4700</v>
      </c>
      <c r="J3112" s="554">
        <v>4700</v>
      </c>
      <c r="K3112" s="556" t="s">
        <v>2317</v>
      </c>
      <c r="L3112" s="556" t="s">
        <v>3583</v>
      </c>
      <c r="M3112" s="557" t="s">
        <v>958</v>
      </c>
      <c r="O3112" s="545" t="str">
        <f t="shared" si="280"/>
        <v>B2/26/16-B</v>
      </c>
    </row>
    <row r="3113" spans="2:15">
      <c r="B3113" s="556" t="s">
        <v>1688</v>
      </c>
      <c r="C3113" s="556" t="s">
        <v>2034</v>
      </c>
      <c r="D3113" s="556" t="s">
        <v>2377</v>
      </c>
      <c r="E3113" s="556" t="s">
        <v>7</v>
      </c>
      <c r="F3113" s="557" t="s">
        <v>959</v>
      </c>
      <c r="G3113" s="556" t="s">
        <v>289</v>
      </c>
      <c r="H3113" s="553">
        <v>1</v>
      </c>
      <c r="I3113" s="554">
        <v>4700</v>
      </c>
      <c r="J3113" s="554">
        <v>4700</v>
      </c>
      <c r="K3113" s="556" t="s">
        <v>2317</v>
      </c>
      <c r="L3113" s="556" t="s">
        <v>3584</v>
      </c>
      <c r="M3113" s="557" t="s">
        <v>959</v>
      </c>
      <c r="O3113" s="545" t="str">
        <f t="shared" si="280"/>
        <v>B2/26/16-C</v>
      </c>
    </row>
    <row r="3114" spans="2:15">
      <c r="B3114" s="556" t="s">
        <v>1688</v>
      </c>
      <c r="C3114" s="556" t="s">
        <v>2034</v>
      </c>
      <c r="D3114" s="556" t="s">
        <v>2377</v>
      </c>
      <c r="E3114" s="556" t="s">
        <v>8</v>
      </c>
      <c r="F3114" s="557" t="s">
        <v>960</v>
      </c>
      <c r="G3114" s="556" t="s">
        <v>289</v>
      </c>
      <c r="H3114" s="553">
        <v>1</v>
      </c>
      <c r="I3114" s="554">
        <v>4700</v>
      </c>
      <c r="J3114" s="554">
        <v>4700</v>
      </c>
      <c r="K3114" s="556" t="s">
        <v>2317</v>
      </c>
      <c r="L3114" s="556" t="s">
        <v>3585</v>
      </c>
      <c r="M3114" s="557" t="s">
        <v>960</v>
      </c>
      <c r="O3114" s="545" t="str">
        <f t="shared" si="280"/>
        <v>B2/26/16-D</v>
      </c>
    </row>
    <row r="3115" spans="2:15">
      <c r="B3115" s="556" t="s">
        <v>1688</v>
      </c>
      <c r="C3115" s="556" t="s">
        <v>2034</v>
      </c>
      <c r="D3115" s="556" t="s">
        <v>2377</v>
      </c>
      <c r="E3115" s="556" t="s">
        <v>10</v>
      </c>
      <c r="F3115" s="557" t="s">
        <v>961</v>
      </c>
      <c r="G3115" s="556" t="s">
        <v>289</v>
      </c>
      <c r="H3115" s="553">
        <v>1</v>
      </c>
      <c r="I3115" s="554">
        <v>4700</v>
      </c>
      <c r="J3115" s="554">
        <v>4700</v>
      </c>
      <c r="K3115" s="556" t="s">
        <v>2317</v>
      </c>
      <c r="L3115" s="556" t="s">
        <v>3586</v>
      </c>
      <c r="M3115" s="557" t="s">
        <v>961</v>
      </c>
      <c r="O3115" s="545" t="str">
        <f t="shared" si="280"/>
        <v>B2/26/16-E</v>
      </c>
    </row>
    <row r="3116" spans="2:15">
      <c r="B3116" s="556" t="s">
        <v>1688</v>
      </c>
      <c r="C3116" s="556" t="s">
        <v>2034</v>
      </c>
      <c r="D3116" s="556" t="s">
        <v>2377</v>
      </c>
      <c r="E3116" s="556" t="s">
        <v>11</v>
      </c>
      <c r="F3116" s="557" t="s">
        <v>962</v>
      </c>
      <c r="G3116" s="556" t="s">
        <v>289</v>
      </c>
      <c r="H3116" s="553">
        <v>1</v>
      </c>
      <c r="I3116" s="554">
        <v>4700</v>
      </c>
      <c r="J3116" s="554">
        <v>4700</v>
      </c>
      <c r="K3116" s="556" t="s">
        <v>2317</v>
      </c>
      <c r="L3116" s="556" t="s">
        <v>3587</v>
      </c>
      <c r="M3116" s="557" t="s">
        <v>962</v>
      </c>
      <c r="O3116" s="545" t="str">
        <f t="shared" si="280"/>
        <v>B2/26/16-F</v>
      </c>
    </row>
    <row r="3117" spans="2:15">
      <c r="B3117" s="556" t="s">
        <v>1688</v>
      </c>
      <c r="C3117" s="556" t="s">
        <v>2034</v>
      </c>
      <c r="D3117" s="556" t="s">
        <v>2377</v>
      </c>
      <c r="E3117" s="556" t="s">
        <v>27</v>
      </c>
      <c r="F3117" s="557" t="s">
        <v>963</v>
      </c>
      <c r="G3117" s="556" t="s">
        <v>289</v>
      </c>
      <c r="H3117" s="553">
        <v>1</v>
      </c>
      <c r="I3117" s="554">
        <v>4700</v>
      </c>
      <c r="J3117" s="554">
        <v>4700</v>
      </c>
      <c r="K3117" s="556" t="s">
        <v>2317</v>
      </c>
      <c r="L3117" s="556" t="s">
        <v>3588</v>
      </c>
      <c r="M3117" s="557" t="s">
        <v>963</v>
      </c>
      <c r="O3117" s="545" t="str">
        <f t="shared" si="280"/>
        <v>B2/26/16-G</v>
      </c>
    </row>
    <row r="3118" spans="2:15">
      <c r="B3118" s="556" t="s">
        <v>1688</v>
      </c>
      <c r="C3118" s="556" t="s">
        <v>2034</v>
      </c>
      <c r="D3118" s="556" t="s">
        <v>2377</v>
      </c>
      <c r="E3118" s="556" t="s">
        <v>28</v>
      </c>
      <c r="F3118" s="557" t="s">
        <v>964</v>
      </c>
      <c r="G3118" s="556" t="s">
        <v>289</v>
      </c>
      <c r="H3118" s="553">
        <v>1</v>
      </c>
      <c r="I3118" s="554">
        <v>4700</v>
      </c>
      <c r="J3118" s="554">
        <v>4700</v>
      </c>
      <c r="K3118" s="556" t="s">
        <v>2317</v>
      </c>
      <c r="L3118" s="556" t="s">
        <v>3589</v>
      </c>
      <c r="M3118" s="557" t="s">
        <v>964</v>
      </c>
      <c r="O3118" s="545" t="str">
        <f t="shared" si="280"/>
        <v>B2/26/16-H</v>
      </c>
    </row>
    <row r="3119" spans="2:15">
      <c r="B3119" s="556" t="s">
        <v>1688</v>
      </c>
      <c r="C3119" s="556" t="s">
        <v>2034</v>
      </c>
      <c r="D3119" s="556" t="s">
        <v>2377</v>
      </c>
      <c r="E3119" s="556" t="s">
        <v>33</v>
      </c>
      <c r="F3119" s="557" t="s">
        <v>965</v>
      </c>
      <c r="G3119" s="556" t="s">
        <v>289</v>
      </c>
      <c r="H3119" s="553">
        <v>1</v>
      </c>
      <c r="I3119" s="554">
        <v>4700</v>
      </c>
      <c r="J3119" s="554">
        <v>4700</v>
      </c>
      <c r="K3119" s="556" t="s">
        <v>2317</v>
      </c>
      <c r="L3119" s="556" t="s">
        <v>3590</v>
      </c>
      <c r="M3119" s="557" t="s">
        <v>965</v>
      </c>
      <c r="O3119" s="545" t="str">
        <f t="shared" si="280"/>
        <v>B2/26/16-J</v>
      </c>
    </row>
    <row r="3120" spans="2:15">
      <c r="B3120" s="556" t="s">
        <v>1688</v>
      </c>
      <c r="C3120" s="556" t="s">
        <v>2034</v>
      </c>
      <c r="D3120" s="556" t="s">
        <v>2377</v>
      </c>
      <c r="E3120" s="556" t="s">
        <v>34</v>
      </c>
      <c r="F3120" s="557" t="s">
        <v>966</v>
      </c>
      <c r="G3120" s="556" t="s">
        <v>289</v>
      </c>
      <c r="H3120" s="553">
        <v>1</v>
      </c>
      <c r="I3120" s="554">
        <v>4700</v>
      </c>
      <c r="J3120" s="554">
        <v>4700</v>
      </c>
      <c r="K3120" s="556" t="s">
        <v>2317</v>
      </c>
      <c r="L3120" s="556" t="s">
        <v>3591</v>
      </c>
      <c r="M3120" s="557" t="s">
        <v>966</v>
      </c>
      <c r="O3120" s="545" t="str">
        <f t="shared" si="280"/>
        <v>B2/26/16-K</v>
      </c>
    </row>
    <row r="3121" spans="1:18">
      <c r="B3121" s="556" t="s">
        <v>1688</v>
      </c>
      <c r="C3121" s="556" t="s">
        <v>2034</v>
      </c>
      <c r="D3121" s="556" t="s">
        <v>2377</v>
      </c>
      <c r="E3121" s="556" t="s">
        <v>39</v>
      </c>
      <c r="F3121" s="557" t="s">
        <v>967</v>
      </c>
      <c r="G3121" s="556" t="s">
        <v>289</v>
      </c>
      <c r="H3121" s="553">
        <v>1</v>
      </c>
      <c r="I3121" s="554">
        <v>4700</v>
      </c>
      <c r="J3121" s="554">
        <v>4700</v>
      </c>
      <c r="K3121" s="556" t="s">
        <v>2317</v>
      </c>
      <c r="L3121" s="556" t="s">
        <v>3592</v>
      </c>
      <c r="M3121" s="557" t="s">
        <v>967</v>
      </c>
      <c r="O3121" s="545" t="str">
        <f t="shared" si="280"/>
        <v>B2/26/16-L</v>
      </c>
    </row>
    <row r="3122" spans="1:18">
      <c r="B3122" s="556" t="s">
        <v>1688</v>
      </c>
      <c r="C3122" s="556" t="s">
        <v>2034</v>
      </c>
      <c r="D3122" s="556" t="s">
        <v>2377</v>
      </c>
      <c r="E3122" s="556" t="s">
        <v>38</v>
      </c>
      <c r="F3122" s="557" t="s">
        <v>968</v>
      </c>
      <c r="G3122" s="556" t="s">
        <v>289</v>
      </c>
      <c r="H3122" s="553">
        <v>1</v>
      </c>
      <c r="I3122" s="554">
        <v>4700</v>
      </c>
      <c r="J3122" s="554">
        <v>4700</v>
      </c>
      <c r="K3122" s="556" t="s">
        <v>2317</v>
      </c>
      <c r="L3122" s="556" t="s">
        <v>3593</v>
      </c>
      <c r="M3122" s="557" t="s">
        <v>968</v>
      </c>
      <c r="O3122" s="545" t="str">
        <f t="shared" si="280"/>
        <v>B2/26/16-M</v>
      </c>
    </row>
    <row r="3123" spans="1:18">
      <c r="B3123" s="556" t="s">
        <v>1688</v>
      </c>
      <c r="C3123" s="556" t="s">
        <v>2034</v>
      </c>
      <c r="D3123" s="556" t="s">
        <v>2377</v>
      </c>
      <c r="E3123" s="556" t="s">
        <v>204</v>
      </c>
      <c r="F3123" s="557" t="s">
        <v>969</v>
      </c>
      <c r="G3123" s="556" t="s">
        <v>289</v>
      </c>
      <c r="H3123" s="553">
        <v>1</v>
      </c>
      <c r="I3123" s="554">
        <v>4700</v>
      </c>
      <c r="J3123" s="554">
        <v>4700</v>
      </c>
      <c r="K3123" s="556" t="s">
        <v>2317</v>
      </c>
      <c r="L3123" s="556" t="s">
        <v>3594</v>
      </c>
      <c r="M3123" s="557" t="s">
        <v>969</v>
      </c>
      <c r="O3123" s="545" t="str">
        <f t="shared" si="280"/>
        <v>B2/26/16-N</v>
      </c>
    </row>
    <row r="3124" spans="1:18">
      <c r="B3124" s="556" t="s">
        <v>1688</v>
      </c>
      <c r="C3124" s="556" t="s">
        <v>2034</v>
      </c>
      <c r="D3124" s="556" t="s">
        <v>2377</v>
      </c>
      <c r="E3124" s="556" t="s">
        <v>507</v>
      </c>
      <c r="F3124" s="557" t="s">
        <v>970</v>
      </c>
      <c r="G3124" s="556" t="s">
        <v>289</v>
      </c>
      <c r="H3124" s="553">
        <v>1</v>
      </c>
      <c r="I3124" s="554">
        <v>4700</v>
      </c>
      <c r="J3124" s="554">
        <v>4700</v>
      </c>
      <c r="K3124" s="556" t="s">
        <v>2317</v>
      </c>
      <c r="L3124" s="556" t="s">
        <v>3595</v>
      </c>
      <c r="M3124" s="557" t="s">
        <v>970</v>
      </c>
      <c r="O3124" s="545" t="str">
        <f t="shared" si="280"/>
        <v>B2/26/16-P</v>
      </c>
    </row>
    <row r="3125" spans="1:18">
      <c r="B3125" s="556" t="s">
        <v>1688</v>
      </c>
      <c r="C3125" s="556" t="s">
        <v>2034</v>
      </c>
      <c r="D3125" s="556" t="s">
        <v>2377</v>
      </c>
      <c r="E3125" s="556" t="s">
        <v>508</v>
      </c>
      <c r="F3125" s="557" t="s">
        <v>971</v>
      </c>
      <c r="G3125" s="556" t="s">
        <v>289</v>
      </c>
      <c r="H3125" s="553">
        <v>1</v>
      </c>
      <c r="I3125" s="554">
        <v>4700</v>
      </c>
      <c r="J3125" s="554">
        <v>4700</v>
      </c>
      <c r="K3125" s="556" t="s">
        <v>2317</v>
      </c>
      <c r="L3125" s="556" t="s">
        <v>3596</v>
      </c>
      <c r="M3125" s="557" t="s">
        <v>971</v>
      </c>
      <c r="O3125" s="545" t="str">
        <f t="shared" si="280"/>
        <v>B2/26/16-Q</v>
      </c>
    </row>
    <row r="3126" spans="1:18">
      <c r="B3126" s="556" t="s">
        <v>1688</v>
      </c>
      <c r="C3126" s="556" t="s">
        <v>2034</v>
      </c>
      <c r="D3126" s="556" t="s">
        <v>2377</v>
      </c>
      <c r="E3126" s="556" t="s">
        <v>738</v>
      </c>
      <c r="F3126" s="557" t="s">
        <v>972</v>
      </c>
      <c r="G3126" s="556" t="s">
        <v>289</v>
      </c>
      <c r="H3126" s="553">
        <v>1</v>
      </c>
      <c r="I3126" s="554">
        <v>4700</v>
      </c>
      <c r="J3126" s="554">
        <v>4700</v>
      </c>
      <c r="K3126" s="556" t="s">
        <v>2317</v>
      </c>
      <c r="L3126" s="556" t="s">
        <v>3597</v>
      </c>
      <c r="M3126" s="557" t="s">
        <v>972</v>
      </c>
      <c r="O3126" s="545" t="str">
        <f t="shared" si="280"/>
        <v>B2/26/16-R</v>
      </c>
    </row>
    <row r="3127" spans="1:18">
      <c r="B3127" s="556" t="s">
        <v>1688</v>
      </c>
      <c r="C3127" s="556" t="s">
        <v>2034</v>
      </c>
      <c r="D3127" s="556" t="s">
        <v>2377</v>
      </c>
      <c r="E3127" s="556" t="s">
        <v>739</v>
      </c>
      <c r="F3127" s="557" t="s">
        <v>973</v>
      </c>
      <c r="G3127" s="556" t="s">
        <v>289</v>
      </c>
      <c r="H3127" s="553">
        <v>1</v>
      </c>
      <c r="I3127" s="554">
        <v>4700</v>
      </c>
      <c r="J3127" s="554">
        <v>4700</v>
      </c>
      <c r="K3127" s="556" t="s">
        <v>2317</v>
      </c>
      <c r="L3127" s="556" t="s">
        <v>3598</v>
      </c>
      <c r="M3127" s="557" t="s">
        <v>973</v>
      </c>
      <c r="O3127" s="545" t="str">
        <f t="shared" si="280"/>
        <v>B2/26/16-S</v>
      </c>
    </row>
    <row r="3128" spans="1:18">
      <c r="B3128" s="556" t="s">
        <v>1688</v>
      </c>
      <c r="C3128" s="556" t="s">
        <v>2034</v>
      </c>
      <c r="D3128" s="556" t="s">
        <v>2377</v>
      </c>
      <c r="E3128" s="556" t="s">
        <v>216</v>
      </c>
      <c r="F3128" s="557" t="s">
        <v>974</v>
      </c>
      <c r="G3128" s="556" t="s">
        <v>289</v>
      </c>
      <c r="H3128" s="553">
        <v>1</v>
      </c>
      <c r="I3128" s="554">
        <v>4700</v>
      </c>
      <c r="J3128" s="554">
        <v>4700</v>
      </c>
      <c r="K3128" s="556" t="s">
        <v>2317</v>
      </c>
      <c r="L3128" s="556" t="s">
        <v>3599</v>
      </c>
      <c r="M3128" s="557" t="s">
        <v>974</v>
      </c>
      <c r="O3128" s="545" t="str">
        <f t="shared" si="280"/>
        <v>B2/26/16-T</v>
      </c>
    </row>
    <row r="3129" spans="1:18">
      <c r="B3129" s="556" t="s">
        <v>1688</v>
      </c>
      <c r="C3129" s="556" t="s">
        <v>2034</v>
      </c>
      <c r="D3129" s="556" t="s">
        <v>2377</v>
      </c>
      <c r="E3129" s="556" t="s">
        <v>783</v>
      </c>
      <c r="F3129" s="557" t="s">
        <v>975</v>
      </c>
      <c r="G3129" s="556" t="s">
        <v>289</v>
      </c>
      <c r="H3129" s="553">
        <v>1</v>
      </c>
      <c r="I3129" s="554">
        <v>4700</v>
      </c>
      <c r="J3129" s="554">
        <v>4700</v>
      </c>
      <c r="K3129" s="556" t="s">
        <v>2317</v>
      </c>
      <c r="L3129" s="556" t="s">
        <v>3600</v>
      </c>
      <c r="M3129" s="557" t="s">
        <v>975</v>
      </c>
      <c r="O3129" s="545" t="str">
        <f t="shared" si="280"/>
        <v>B2/26/16-U</v>
      </c>
    </row>
    <row r="3130" spans="1:18">
      <c r="B3130" s="556" t="s">
        <v>1688</v>
      </c>
      <c r="C3130" s="556" t="s">
        <v>2034</v>
      </c>
      <c r="D3130" s="556" t="s">
        <v>2377</v>
      </c>
      <c r="E3130" s="556" t="s">
        <v>785</v>
      </c>
      <c r="F3130" s="557" t="s">
        <v>976</v>
      </c>
      <c r="G3130" s="556" t="s">
        <v>289</v>
      </c>
      <c r="H3130" s="553">
        <v>1</v>
      </c>
      <c r="I3130" s="554">
        <v>4700</v>
      </c>
      <c r="J3130" s="554">
        <v>4700</v>
      </c>
      <c r="K3130" s="556" t="s">
        <v>2317</v>
      </c>
      <c r="L3130" s="556" t="s">
        <v>3601</v>
      </c>
      <c r="M3130" s="557" t="s">
        <v>976</v>
      </c>
      <c r="O3130" s="545" t="str">
        <f t="shared" si="280"/>
        <v>B2/26/16-V</v>
      </c>
    </row>
    <row r="3131" spans="1:18">
      <c r="B3131" s="556" t="s">
        <v>1688</v>
      </c>
      <c r="C3131" s="556" t="s">
        <v>2034</v>
      </c>
      <c r="D3131" s="556" t="s">
        <v>2377</v>
      </c>
      <c r="E3131" s="556" t="s">
        <v>787</v>
      </c>
      <c r="F3131" s="557" t="s">
        <v>977</v>
      </c>
      <c r="G3131" s="556" t="s">
        <v>289</v>
      </c>
      <c r="H3131" s="553">
        <v>1</v>
      </c>
      <c r="I3131" s="554">
        <v>4700</v>
      </c>
      <c r="J3131" s="554">
        <v>4700</v>
      </c>
      <c r="K3131" s="556" t="s">
        <v>2317</v>
      </c>
      <c r="L3131" s="556" t="s">
        <v>3602</v>
      </c>
      <c r="M3131" s="557" t="s">
        <v>977</v>
      </c>
      <c r="O3131" s="545" t="str">
        <f t="shared" si="280"/>
        <v>B2/26/16-W</v>
      </c>
    </row>
    <row r="3133" spans="1:18" ht="14.5">
      <c r="P3133" s="546"/>
      <c r="Q3133" s="546"/>
      <c r="R3133" s="546"/>
    </row>
    <row r="3134" spans="1:18" ht="43.5">
      <c r="A3134" s="551">
        <v>4</v>
      </c>
      <c r="B3134" s="555" t="s">
        <v>1689</v>
      </c>
      <c r="C3134" s="555" t="s">
        <v>36</v>
      </c>
      <c r="D3134" s="555" t="s">
        <v>36</v>
      </c>
      <c r="E3134" s="555" t="s">
        <v>36</v>
      </c>
      <c r="F3134" s="551" t="s">
        <v>978</v>
      </c>
      <c r="G3134" s="555" t="s">
        <v>36</v>
      </c>
      <c r="H3134" s="551"/>
      <c r="I3134" s="551"/>
      <c r="J3134" s="552">
        <v>184670.75</v>
      </c>
      <c r="K3134" s="555"/>
      <c r="L3134" s="555"/>
      <c r="M3134" s="551"/>
      <c r="N3134" s="551"/>
      <c r="O3134" s="551"/>
    </row>
    <row r="3135" spans="1:18">
      <c r="B3135" s="556" t="s">
        <v>1689</v>
      </c>
      <c r="C3135" s="556" t="s">
        <v>2034</v>
      </c>
      <c r="D3135" s="556" t="s">
        <v>2377</v>
      </c>
      <c r="E3135" s="556" t="s">
        <v>5</v>
      </c>
      <c r="F3135" s="557" t="s">
        <v>979</v>
      </c>
      <c r="G3135" s="556" t="s">
        <v>289</v>
      </c>
      <c r="H3135" s="553">
        <v>1</v>
      </c>
      <c r="I3135" s="554">
        <v>36642.25</v>
      </c>
      <c r="J3135" s="554">
        <v>36642.25</v>
      </c>
      <c r="K3135" s="556" t="s">
        <v>2317</v>
      </c>
      <c r="L3135" s="556" t="s">
        <v>3603</v>
      </c>
      <c r="M3135" s="557" t="s">
        <v>979</v>
      </c>
      <c r="O3135" s="545" t="str">
        <f t="shared" ref="O3135:O3141" si="281">+_xlfn.CONCAT(B3135,"-",E3135)</f>
        <v>B2/26/17-A</v>
      </c>
    </row>
    <row r="3136" spans="1:18">
      <c r="B3136" s="556" t="s">
        <v>1689</v>
      </c>
      <c r="C3136" s="556" t="s">
        <v>2034</v>
      </c>
      <c r="D3136" s="556" t="s">
        <v>2377</v>
      </c>
      <c r="E3136" s="556" t="s">
        <v>6</v>
      </c>
      <c r="F3136" s="557" t="s">
        <v>980</v>
      </c>
      <c r="G3136" s="556" t="s">
        <v>289</v>
      </c>
      <c r="H3136" s="553">
        <v>1</v>
      </c>
      <c r="I3136" s="554">
        <v>23967.25</v>
      </c>
      <c r="J3136" s="554">
        <v>23967.25</v>
      </c>
      <c r="K3136" s="556" t="s">
        <v>2317</v>
      </c>
      <c r="L3136" s="556" t="s">
        <v>3604</v>
      </c>
      <c r="M3136" s="557" t="s">
        <v>980</v>
      </c>
      <c r="O3136" s="545" t="str">
        <f t="shared" si="281"/>
        <v>B2/26/17-B</v>
      </c>
    </row>
    <row r="3137" spans="1:18">
      <c r="B3137" s="556" t="s">
        <v>1689</v>
      </c>
      <c r="C3137" s="556" t="s">
        <v>2034</v>
      </c>
      <c r="D3137" s="556" t="s">
        <v>2377</v>
      </c>
      <c r="E3137" s="556" t="s">
        <v>7</v>
      </c>
      <c r="F3137" s="557" t="s">
        <v>981</v>
      </c>
      <c r="G3137" s="556" t="s">
        <v>289</v>
      </c>
      <c r="H3137" s="553">
        <v>1</v>
      </c>
      <c r="I3137" s="554">
        <v>36642.25</v>
      </c>
      <c r="J3137" s="554">
        <v>36642.25</v>
      </c>
      <c r="K3137" s="556" t="s">
        <v>2317</v>
      </c>
      <c r="L3137" s="556" t="s">
        <v>3605</v>
      </c>
      <c r="M3137" s="557" t="s">
        <v>981</v>
      </c>
      <c r="O3137" s="545" t="str">
        <f t="shared" si="281"/>
        <v>B2/26/17-C</v>
      </c>
    </row>
    <row r="3138" spans="1:18">
      <c r="B3138" s="556" t="s">
        <v>1689</v>
      </c>
      <c r="C3138" s="556" t="s">
        <v>2034</v>
      </c>
      <c r="D3138" s="556" t="s">
        <v>2377</v>
      </c>
      <c r="E3138" s="556" t="s">
        <v>8</v>
      </c>
      <c r="F3138" s="557" t="s">
        <v>982</v>
      </c>
      <c r="G3138" s="556" t="s">
        <v>289</v>
      </c>
      <c r="H3138" s="553">
        <v>1</v>
      </c>
      <c r="I3138" s="554">
        <v>36642.25</v>
      </c>
      <c r="J3138" s="554">
        <v>36642.25</v>
      </c>
      <c r="K3138" s="556" t="s">
        <v>2317</v>
      </c>
      <c r="L3138" s="556" t="s">
        <v>3606</v>
      </c>
      <c r="M3138" s="557" t="s">
        <v>982</v>
      </c>
      <c r="O3138" s="545" t="str">
        <f t="shared" si="281"/>
        <v>B2/26/17-D</v>
      </c>
    </row>
    <row r="3139" spans="1:18">
      <c r="B3139" s="556" t="s">
        <v>1689</v>
      </c>
      <c r="C3139" s="556" t="s">
        <v>2034</v>
      </c>
      <c r="D3139" s="556" t="s">
        <v>2377</v>
      </c>
      <c r="E3139" s="556" t="s">
        <v>10</v>
      </c>
      <c r="F3139" s="557" t="s">
        <v>983</v>
      </c>
      <c r="G3139" s="556" t="s">
        <v>289</v>
      </c>
      <c r="H3139" s="553">
        <v>1</v>
      </c>
      <c r="I3139" s="554">
        <v>36642.25</v>
      </c>
      <c r="J3139" s="554">
        <v>36642.25</v>
      </c>
      <c r="K3139" s="556" t="s">
        <v>2317</v>
      </c>
      <c r="L3139" s="556" t="s">
        <v>3607</v>
      </c>
      <c r="M3139" s="557" t="s">
        <v>983</v>
      </c>
      <c r="O3139" s="545" t="str">
        <f t="shared" si="281"/>
        <v>B2/26/17-E</v>
      </c>
    </row>
    <row r="3140" spans="1:18">
      <c r="B3140" s="556" t="s">
        <v>1689</v>
      </c>
      <c r="C3140" s="556" t="s">
        <v>2034</v>
      </c>
      <c r="D3140" s="556" t="s">
        <v>2377</v>
      </c>
      <c r="E3140" s="556" t="s">
        <v>11</v>
      </c>
      <c r="F3140" s="557" t="s">
        <v>984</v>
      </c>
      <c r="G3140" s="556" t="s">
        <v>289</v>
      </c>
      <c r="H3140" s="553">
        <v>1</v>
      </c>
      <c r="I3140" s="554">
        <v>7067.25</v>
      </c>
      <c r="J3140" s="554">
        <v>7067.25</v>
      </c>
      <c r="K3140" s="556" t="s">
        <v>2317</v>
      </c>
      <c r="L3140" s="556" t="s">
        <v>3608</v>
      </c>
      <c r="M3140" s="557" t="s">
        <v>984</v>
      </c>
      <c r="O3140" s="545" t="str">
        <f t="shared" si="281"/>
        <v>B2/26/17-F</v>
      </c>
    </row>
    <row r="3141" spans="1:18">
      <c r="B3141" s="556" t="s">
        <v>1689</v>
      </c>
      <c r="C3141" s="556" t="s">
        <v>2034</v>
      </c>
      <c r="D3141" s="556" t="s">
        <v>2377</v>
      </c>
      <c r="E3141" s="556" t="s">
        <v>27</v>
      </c>
      <c r="F3141" s="557" t="s">
        <v>985</v>
      </c>
      <c r="G3141" s="556" t="s">
        <v>289</v>
      </c>
      <c r="H3141" s="553">
        <v>1</v>
      </c>
      <c r="I3141" s="554">
        <v>7067.25</v>
      </c>
      <c r="J3141" s="554">
        <v>7067.25</v>
      </c>
      <c r="K3141" s="556" t="s">
        <v>2317</v>
      </c>
      <c r="L3141" s="556" t="s">
        <v>3609</v>
      </c>
      <c r="M3141" s="557" t="s">
        <v>985</v>
      </c>
      <c r="O3141" s="545" t="str">
        <f t="shared" si="281"/>
        <v>B2/26/17-G</v>
      </c>
    </row>
    <row r="3142" spans="1:18" ht="14.5">
      <c r="P3142" s="546"/>
      <c r="Q3142" s="546"/>
      <c r="R3142" s="546"/>
    </row>
    <row r="3143" spans="1:18" ht="14.5">
      <c r="A3143" s="551">
        <v>3</v>
      </c>
      <c r="B3143" s="555" t="s">
        <v>1689</v>
      </c>
      <c r="C3143" s="555" t="s">
        <v>36</v>
      </c>
      <c r="D3143" s="555" t="s">
        <v>36</v>
      </c>
      <c r="E3143" s="555" t="s">
        <v>36</v>
      </c>
      <c r="F3143" s="551" t="s">
        <v>986</v>
      </c>
      <c r="G3143" s="555" t="s">
        <v>36</v>
      </c>
      <c r="H3143" s="551"/>
      <c r="I3143" s="551"/>
      <c r="J3143" s="552">
        <v>483613.75</v>
      </c>
      <c r="K3143" s="555"/>
      <c r="L3143" s="555"/>
      <c r="M3143" s="551"/>
      <c r="N3143" s="551"/>
      <c r="O3143" s="551"/>
      <c r="P3143" s="546"/>
      <c r="Q3143" s="546"/>
      <c r="R3143" s="546"/>
    </row>
    <row r="3144" spans="1:18" ht="29">
      <c r="A3144" s="551">
        <v>4</v>
      </c>
      <c r="B3144" s="555" t="s">
        <v>1689</v>
      </c>
      <c r="C3144" s="555" t="s">
        <v>36</v>
      </c>
      <c r="D3144" s="555" t="s">
        <v>36</v>
      </c>
      <c r="E3144" s="555" t="s">
        <v>36</v>
      </c>
      <c r="F3144" s="551" t="s">
        <v>987</v>
      </c>
      <c r="G3144" s="555" t="s">
        <v>36</v>
      </c>
      <c r="H3144" s="551"/>
      <c r="I3144" s="551"/>
      <c r="J3144" s="551">
        <v>0</v>
      </c>
      <c r="K3144" s="555"/>
      <c r="L3144" s="555"/>
      <c r="M3144" s="551"/>
      <c r="N3144" s="551"/>
      <c r="O3144" s="551"/>
    </row>
    <row r="3145" spans="1:18">
      <c r="B3145" s="556" t="s">
        <v>1689</v>
      </c>
      <c r="C3145" s="556" t="s">
        <v>2034</v>
      </c>
      <c r="D3145" s="556" t="s">
        <v>2377</v>
      </c>
      <c r="E3145" s="556" t="s">
        <v>28</v>
      </c>
      <c r="F3145" s="557" t="s">
        <v>988</v>
      </c>
      <c r="G3145" s="556" t="s">
        <v>289</v>
      </c>
      <c r="H3145" s="553">
        <v>1</v>
      </c>
      <c r="J3145" s="553" t="s">
        <v>1909</v>
      </c>
      <c r="K3145" s="556" t="s">
        <v>2317</v>
      </c>
      <c r="L3145" s="556" t="s">
        <v>3610</v>
      </c>
      <c r="M3145" s="557" t="s">
        <v>988</v>
      </c>
      <c r="O3145" s="545" t="str">
        <f>+_xlfn.CONCAT(B3145,"-",E3145)</f>
        <v>B2/26/17-H</v>
      </c>
    </row>
    <row r="3146" spans="1:18" ht="14.5">
      <c r="P3146" s="546"/>
      <c r="Q3146" s="546"/>
      <c r="R3146" s="546"/>
    </row>
    <row r="3147" spans="1:18" ht="29">
      <c r="A3147" s="551">
        <v>4</v>
      </c>
      <c r="B3147" s="555" t="s">
        <v>1689</v>
      </c>
      <c r="C3147" s="555" t="s">
        <v>36</v>
      </c>
      <c r="D3147" s="555" t="s">
        <v>36</v>
      </c>
      <c r="E3147" s="555" t="s">
        <v>36</v>
      </c>
      <c r="F3147" s="551" t="s">
        <v>989</v>
      </c>
      <c r="G3147" s="555" t="s">
        <v>36</v>
      </c>
      <c r="H3147" s="551"/>
      <c r="I3147" s="551"/>
      <c r="J3147" s="552">
        <v>30812.5</v>
      </c>
      <c r="K3147" s="555"/>
      <c r="L3147" s="555"/>
      <c r="M3147" s="551"/>
      <c r="N3147" s="551"/>
      <c r="O3147" s="551"/>
    </row>
    <row r="3148" spans="1:18">
      <c r="B3148" s="556" t="s">
        <v>1689</v>
      </c>
      <c r="C3148" s="556" t="s">
        <v>2034</v>
      </c>
      <c r="D3148" s="556" t="s">
        <v>2377</v>
      </c>
      <c r="E3148" s="556" t="s">
        <v>33</v>
      </c>
      <c r="F3148" s="557" t="s">
        <v>990</v>
      </c>
      <c r="G3148" s="556" t="s">
        <v>289</v>
      </c>
      <c r="H3148" s="553">
        <v>1</v>
      </c>
      <c r="I3148" s="554">
        <v>6162.5</v>
      </c>
      <c r="J3148" s="554">
        <v>6162.5</v>
      </c>
      <c r="K3148" s="556" t="s">
        <v>2317</v>
      </c>
      <c r="L3148" s="556" t="s">
        <v>3611</v>
      </c>
      <c r="M3148" s="557" t="s">
        <v>990</v>
      </c>
      <c r="O3148" s="545" t="str">
        <f t="shared" ref="O3148:O3152" si="282">+_xlfn.CONCAT(B3148,"-",E3148)</f>
        <v>B2/26/17-J</v>
      </c>
    </row>
    <row r="3149" spans="1:18">
      <c r="B3149" s="556" t="s">
        <v>1689</v>
      </c>
      <c r="C3149" s="556" t="s">
        <v>2034</v>
      </c>
      <c r="D3149" s="556" t="s">
        <v>2377</v>
      </c>
      <c r="E3149" s="556" t="s">
        <v>34</v>
      </c>
      <c r="F3149" s="557" t="s">
        <v>991</v>
      </c>
      <c r="G3149" s="556" t="s">
        <v>289</v>
      </c>
      <c r="H3149" s="553">
        <v>1</v>
      </c>
      <c r="I3149" s="554">
        <v>6162.5</v>
      </c>
      <c r="J3149" s="554">
        <v>6162.5</v>
      </c>
      <c r="K3149" s="556" t="s">
        <v>2317</v>
      </c>
      <c r="L3149" s="556" t="s">
        <v>3612</v>
      </c>
      <c r="M3149" s="557" t="s">
        <v>991</v>
      </c>
      <c r="O3149" s="545" t="str">
        <f t="shared" si="282"/>
        <v>B2/26/17-K</v>
      </c>
    </row>
    <row r="3150" spans="1:18">
      <c r="B3150" s="556" t="s">
        <v>1689</v>
      </c>
      <c r="C3150" s="556" t="s">
        <v>2034</v>
      </c>
      <c r="D3150" s="556" t="s">
        <v>2377</v>
      </c>
      <c r="E3150" s="556" t="s">
        <v>39</v>
      </c>
      <c r="F3150" s="557" t="s">
        <v>992</v>
      </c>
      <c r="G3150" s="556" t="s">
        <v>289</v>
      </c>
      <c r="H3150" s="553">
        <v>1</v>
      </c>
      <c r="I3150" s="554">
        <v>6162.5</v>
      </c>
      <c r="J3150" s="554">
        <v>6162.5</v>
      </c>
      <c r="K3150" s="556" t="s">
        <v>2317</v>
      </c>
      <c r="L3150" s="556" t="s">
        <v>3613</v>
      </c>
      <c r="M3150" s="557" t="s">
        <v>992</v>
      </c>
      <c r="O3150" s="545" t="str">
        <f t="shared" si="282"/>
        <v>B2/26/17-L</v>
      </c>
    </row>
    <row r="3151" spans="1:18">
      <c r="B3151" s="556" t="s">
        <v>1689</v>
      </c>
      <c r="C3151" s="556" t="s">
        <v>2034</v>
      </c>
      <c r="D3151" s="556" t="s">
        <v>2377</v>
      </c>
      <c r="E3151" s="556" t="s">
        <v>38</v>
      </c>
      <c r="F3151" s="557" t="s">
        <v>993</v>
      </c>
      <c r="G3151" s="556" t="s">
        <v>289</v>
      </c>
      <c r="H3151" s="553">
        <v>1</v>
      </c>
      <c r="I3151" s="554">
        <v>6162.5</v>
      </c>
      <c r="J3151" s="554">
        <v>6162.5</v>
      </c>
      <c r="K3151" s="556" t="s">
        <v>2317</v>
      </c>
      <c r="L3151" s="556" t="s">
        <v>3614</v>
      </c>
      <c r="M3151" s="557" t="s">
        <v>993</v>
      </c>
      <c r="O3151" s="545" t="str">
        <f t="shared" si="282"/>
        <v>B2/26/17-M</v>
      </c>
    </row>
    <row r="3152" spans="1:18">
      <c r="B3152" s="556" t="s">
        <v>1689</v>
      </c>
      <c r="C3152" s="556" t="s">
        <v>2034</v>
      </c>
      <c r="D3152" s="556" t="s">
        <v>2377</v>
      </c>
      <c r="E3152" s="556" t="s">
        <v>204</v>
      </c>
      <c r="F3152" s="557" t="s">
        <v>994</v>
      </c>
      <c r="G3152" s="556" t="s">
        <v>289</v>
      </c>
      <c r="H3152" s="553">
        <v>1</v>
      </c>
      <c r="I3152" s="554">
        <v>6162.5</v>
      </c>
      <c r="J3152" s="554">
        <v>6162.5</v>
      </c>
      <c r="K3152" s="556" t="s">
        <v>2317</v>
      </c>
      <c r="L3152" s="556" t="s">
        <v>3615</v>
      </c>
      <c r="M3152" s="557" t="s">
        <v>994</v>
      </c>
      <c r="O3152" s="545" t="str">
        <f t="shared" si="282"/>
        <v>B2/26/17-N</v>
      </c>
    </row>
    <row r="3154" spans="1:18" ht="14.5">
      <c r="P3154" s="546"/>
      <c r="Q3154" s="546"/>
      <c r="R3154" s="546"/>
    </row>
    <row r="3155" spans="1:18" ht="14.5">
      <c r="A3155" s="551">
        <v>4</v>
      </c>
      <c r="B3155" s="555" t="s">
        <v>1690</v>
      </c>
      <c r="C3155" s="555" t="s">
        <v>36</v>
      </c>
      <c r="D3155" s="555" t="s">
        <v>36</v>
      </c>
      <c r="E3155" s="555" t="s">
        <v>36</v>
      </c>
      <c r="F3155" s="551" t="s">
        <v>995</v>
      </c>
      <c r="G3155" s="555" t="s">
        <v>36</v>
      </c>
      <c r="H3155" s="551"/>
      <c r="I3155" s="551"/>
      <c r="J3155" s="552">
        <v>452801.25</v>
      </c>
      <c r="K3155" s="555"/>
      <c r="L3155" s="555"/>
      <c r="M3155" s="551"/>
      <c r="N3155" s="551"/>
      <c r="O3155" s="551"/>
    </row>
    <row r="3156" spans="1:18">
      <c r="B3156" s="556" t="s">
        <v>1690</v>
      </c>
      <c r="C3156" s="556" t="s">
        <v>2034</v>
      </c>
      <c r="D3156" s="556" t="s">
        <v>2377</v>
      </c>
      <c r="E3156" s="556" t="s">
        <v>5</v>
      </c>
      <c r="F3156" s="557" t="s">
        <v>3616</v>
      </c>
      <c r="G3156" s="556" t="s">
        <v>289</v>
      </c>
      <c r="H3156" s="553">
        <v>33</v>
      </c>
      <c r="I3156" s="554">
        <v>13721.25</v>
      </c>
      <c r="J3156" s="554">
        <v>452801.25</v>
      </c>
      <c r="K3156" s="556" t="s">
        <v>2317</v>
      </c>
      <c r="L3156" s="556" t="s">
        <v>3617</v>
      </c>
      <c r="M3156" s="557" t="s">
        <v>3616</v>
      </c>
      <c r="O3156" s="545" t="str">
        <f>+_xlfn.CONCAT(B3156,"-",E3156)</f>
        <v>B2/26/18-A</v>
      </c>
    </row>
    <row r="3157" spans="1:18" ht="14.5">
      <c r="P3157" s="546"/>
      <c r="Q3157" s="546"/>
      <c r="R3157" s="546"/>
    </row>
    <row r="3158" spans="1:18" ht="14.5">
      <c r="A3158" s="551">
        <v>4</v>
      </c>
      <c r="B3158" s="555" t="s">
        <v>1690</v>
      </c>
      <c r="C3158" s="555" t="s">
        <v>36</v>
      </c>
      <c r="D3158" s="555" t="s">
        <v>36</v>
      </c>
      <c r="E3158" s="555" t="s">
        <v>36</v>
      </c>
      <c r="F3158" s="551" t="s">
        <v>997</v>
      </c>
      <c r="G3158" s="555" t="s">
        <v>36</v>
      </c>
      <c r="H3158" s="551"/>
      <c r="I3158" s="551"/>
      <c r="J3158" s="551">
        <v>0</v>
      </c>
      <c r="K3158" s="555"/>
      <c r="L3158" s="555"/>
      <c r="M3158" s="551"/>
      <c r="N3158" s="551"/>
      <c r="O3158" s="551"/>
    </row>
    <row r="3159" spans="1:18">
      <c r="B3159" s="556" t="s">
        <v>1690</v>
      </c>
      <c r="C3159" s="556" t="s">
        <v>2034</v>
      </c>
      <c r="D3159" s="556" t="s">
        <v>2377</v>
      </c>
      <c r="E3159" s="556" t="s">
        <v>6</v>
      </c>
      <c r="F3159" s="557" t="s">
        <v>998</v>
      </c>
      <c r="G3159" s="556" t="s">
        <v>289</v>
      </c>
      <c r="H3159" s="553">
        <v>22</v>
      </c>
      <c r="J3159" s="553" t="s">
        <v>1909</v>
      </c>
      <c r="K3159" s="556" t="s">
        <v>2317</v>
      </c>
      <c r="L3159" s="556" t="s">
        <v>3618</v>
      </c>
      <c r="M3159" s="557" t="s">
        <v>998</v>
      </c>
      <c r="O3159" s="545" t="str">
        <f>+_xlfn.CONCAT(B3159,"-",E3159)</f>
        <v>B2/26/18-B</v>
      </c>
    </row>
    <row r="3160" spans="1:18" ht="14.5">
      <c r="P3160" s="546"/>
      <c r="Q3160" s="546"/>
      <c r="R3160" s="546"/>
    </row>
    <row r="3161" spans="1:18" ht="14.5">
      <c r="A3161" s="551">
        <v>3</v>
      </c>
      <c r="B3161" s="555" t="s">
        <v>1690</v>
      </c>
      <c r="C3161" s="555" t="s">
        <v>36</v>
      </c>
      <c r="D3161" s="555" t="s">
        <v>36</v>
      </c>
      <c r="E3161" s="555" t="s">
        <v>36</v>
      </c>
      <c r="F3161" s="551" t="s">
        <v>999</v>
      </c>
      <c r="G3161" s="555" t="s">
        <v>36</v>
      </c>
      <c r="H3161" s="551"/>
      <c r="I3161" s="551"/>
      <c r="J3161" s="552">
        <v>2732303.84</v>
      </c>
      <c r="K3161" s="555"/>
      <c r="L3161" s="555"/>
      <c r="M3161" s="551"/>
      <c r="N3161" s="551"/>
      <c r="O3161" s="551"/>
      <c r="P3161" s="546"/>
      <c r="Q3161" s="546"/>
      <c r="R3161" s="546"/>
    </row>
    <row r="3162" spans="1:18" ht="14.5">
      <c r="A3162" s="551">
        <v>4</v>
      </c>
      <c r="B3162" s="555" t="s">
        <v>1690</v>
      </c>
      <c r="C3162" s="555" t="s">
        <v>36</v>
      </c>
      <c r="D3162" s="555" t="s">
        <v>36</v>
      </c>
      <c r="E3162" s="555" t="s">
        <v>36</v>
      </c>
      <c r="F3162" s="551" t="s">
        <v>1000</v>
      </c>
      <c r="G3162" s="555" t="s">
        <v>36</v>
      </c>
      <c r="H3162" s="551"/>
      <c r="I3162" s="551"/>
      <c r="J3162" s="552">
        <v>540000.89</v>
      </c>
      <c r="K3162" s="555"/>
      <c r="L3162" s="555"/>
      <c r="M3162" s="551"/>
      <c r="N3162" s="551"/>
      <c r="O3162" s="551"/>
    </row>
    <row r="3163" spans="1:18">
      <c r="B3163" s="556" t="s">
        <v>1690</v>
      </c>
      <c r="C3163" s="556" t="s">
        <v>2034</v>
      </c>
      <c r="D3163" s="556" t="s">
        <v>2410</v>
      </c>
      <c r="E3163" s="556" t="s">
        <v>7</v>
      </c>
      <c r="F3163" s="557" t="s">
        <v>1001</v>
      </c>
      <c r="G3163" s="556" t="s">
        <v>289</v>
      </c>
      <c r="H3163" s="553">
        <v>617</v>
      </c>
      <c r="I3163" s="553">
        <v>640.63</v>
      </c>
      <c r="J3163" s="554">
        <v>395268.71</v>
      </c>
      <c r="K3163" s="556" t="s">
        <v>2317</v>
      </c>
      <c r="L3163" s="556" t="s">
        <v>3619</v>
      </c>
      <c r="M3163" s="557" t="s">
        <v>1001</v>
      </c>
      <c r="O3163" s="545" t="str">
        <f t="shared" ref="O3163:O3164" si="283">+_xlfn.CONCAT(B3163,"-",E3163)</f>
        <v>B2/26/18-C</v>
      </c>
    </row>
    <row r="3164" spans="1:18">
      <c r="B3164" s="556" t="s">
        <v>1690</v>
      </c>
      <c r="C3164" s="556" t="s">
        <v>2034</v>
      </c>
      <c r="D3164" s="556" t="s">
        <v>2410</v>
      </c>
      <c r="E3164" s="556" t="s">
        <v>8</v>
      </c>
      <c r="F3164" s="557" t="s">
        <v>1002</v>
      </c>
      <c r="G3164" s="556" t="s">
        <v>289</v>
      </c>
      <c r="H3164" s="553">
        <v>186</v>
      </c>
      <c r="I3164" s="553">
        <v>778.13</v>
      </c>
      <c r="J3164" s="554">
        <v>144732.18</v>
      </c>
      <c r="K3164" s="556" t="s">
        <v>2317</v>
      </c>
      <c r="L3164" s="556" t="s">
        <v>3620</v>
      </c>
      <c r="M3164" s="557" t="s">
        <v>1002</v>
      </c>
      <c r="O3164" s="545" t="str">
        <f t="shared" si="283"/>
        <v>B2/26/18-D</v>
      </c>
    </row>
    <row r="3165" spans="1:18" ht="14.5">
      <c r="P3165" s="546"/>
      <c r="Q3165" s="546"/>
      <c r="R3165" s="546"/>
    </row>
    <row r="3166" spans="1:18" ht="14.5">
      <c r="A3166" s="551">
        <v>4</v>
      </c>
      <c r="B3166" s="555" t="s">
        <v>1690</v>
      </c>
      <c r="C3166" s="555" t="s">
        <v>36</v>
      </c>
      <c r="D3166" s="555" t="s">
        <v>36</v>
      </c>
      <c r="E3166" s="555" t="s">
        <v>36</v>
      </c>
      <c r="F3166" s="551" t="s">
        <v>1003</v>
      </c>
      <c r="G3166" s="555" t="s">
        <v>36</v>
      </c>
      <c r="H3166" s="551"/>
      <c r="I3166" s="551"/>
      <c r="J3166" s="552">
        <v>1874339.27</v>
      </c>
      <c r="K3166" s="555"/>
      <c r="L3166" s="555"/>
      <c r="M3166" s="551"/>
      <c r="N3166" s="551"/>
      <c r="O3166" s="551"/>
    </row>
    <row r="3167" spans="1:18">
      <c r="B3167" s="556" t="s">
        <v>1690</v>
      </c>
      <c r="C3167" s="556" t="s">
        <v>2034</v>
      </c>
      <c r="D3167" s="556" t="s">
        <v>2410</v>
      </c>
      <c r="E3167" s="556" t="s">
        <v>10</v>
      </c>
      <c r="F3167" s="557" t="s">
        <v>1004</v>
      </c>
      <c r="G3167" s="556" t="s">
        <v>289</v>
      </c>
      <c r="H3167" s="553">
        <v>124</v>
      </c>
      <c r="I3167" s="553">
        <v>423.5</v>
      </c>
      <c r="J3167" s="554">
        <v>52514</v>
      </c>
      <c r="K3167" s="556" t="s">
        <v>2317</v>
      </c>
      <c r="L3167" s="556" t="s">
        <v>3621</v>
      </c>
      <c r="M3167" s="557" t="s">
        <v>1004</v>
      </c>
      <c r="O3167" s="545" t="str">
        <f t="shared" ref="O3167:O3174" si="284">+_xlfn.CONCAT(B3167,"-",E3167)</f>
        <v>B2/26/18-E</v>
      </c>
    </row>
    <row r="3168" spans="1:18">
      <c r="B3168" s="556" t="s">
        <v>1690</v>
      </c>
      <c r="C3168" s="556" t="s">
        <v>2034</v>
      </c>
      <c r="D3168" s="556" t="s">
        <v>2410</v>
      </c>
      <c r="E3168" s="556" t="s">
        <v>11</v>
      </c>
      <c r="F3168" s="557" t="s">
        <v>1005</v>
      </c>
      <c r="G3168" s="556" t="s">
        <v>289</v>
      </c>
      <c r="H3168" s="553">
        <v>456</v>
      </c>
      <c r="I3168" s="553">
        <v>532.13</v>
      </c>
      <c r="J3168" s="554">
        <v>242651.28</v>
      </c>
      <c r="K3168" s="556" t="s">
        <v>2317</v>
      </c>
      <c r="L3168" s="556" t="s">
        <v>3622</v>
      </c>
      <c r="M3168" s="557" t="s">
        <v>1005</v>
      </c>
      <c r="O3168" s="545" t="str">
        <f t="shared" si="284"/>
        <v>B2/26/18-F</v>
      </c>
    </row>
    <row r="3169" spans="1:18">
      <c r="B3169" s="556" t="s">
        <v>1690</v>
      </c>
      <c r="C3169" s="556" t="s">
        <v>2034</v>
      </c>
      <c r="D3169" s="556" t="s">
        <v>2410</v>
      </c>
      <c r="E3169" s="556" t="s">
        <v>27</v>
      </c>
      <c r="F3169" s="557" t="s">
        <v>1006</v>
      </c>
      <c r="G3169" s="556" t="s">
        <v>289</v>
      </c>
      <c r="H3169" s="553">
        <v>167</v>
      </c>
      <c r="I3169" s="553">
        <v>600.88</v>
      </c>
      <c r="J3169" s="554">
        <v>100346.96</v>
      </c>
      <c r="K3169" s="556" t="s">
        <v>2317</v>
      </c>
      <c r="L3169" s="556" t="s">
        <v>3623</v>
      </c>
      <c r="M3169" s="557" t="s">
        <v>1006</v>
      </c>
      <c r="O3169" s="545" t="str">
        <f t="shared" si="284"/>
        <v>B2/26/18-G</v>
      </c>
    </row>
    <row r="3170" spans="1:18">
      <c r="B3170" s="556" t="s">
        <v>1690</v>
      </c>
      <c r="C3170" s="556" t="s">
        <v>2034</v>
      </c>
      <c r="D3170" s="556" t="s">
        <v>2410</v>
      </c>
      <c r="E3170" s="556" t="s">
        <v>28</v>
      </c>
      <c r="F3170" s="557" t="s">
        <v>1007</v>
      </c>
      <c r="G3170" s="556" t="s">
        <v>289</v>
      </c>
      <c r="H3170" s="553">
        <v>331</v>
      </c>
      <c r="I3170" s="554">
        <v>1201.6300000000001</v>
      </c>
      <c r="J3170" s="554">
        <v>397739.53</v>
      </c>
      <c r="K3170" s="556" t="s">
        <v>2317</v>
      </c>
      <c r="L3170" s="556" t="s">
        <v>3624</v>
      </c>
      <c r="M3170" s="557" t="s">
        <v>1007</v>
      </c>
      <c r="O3170" s="545" t="str">
        <f t="shared" si="284"/>
        <v>B2/26/18-H</v>
      </c>
    </row>
    <row r="3171" spans="1:18">
      <c r="B3171" s="556" t="s">
        <v>1690</v>
      </c>
      <c r="C3171" s="556" t="s">
        <v>2034</v>
      </c>
      <c r="D3171" s="556" t="s">
        <v>2410</v>
      </c>
      <c r="E3171" s="556" t="s">
        <v>33</v>
      </c>
      <c r="F3171" s="557" t="s">
        <v>1008</v>
      </c>
      <c r="G3171" s="556" t="s">
        <v>289</v>
      </c>
      <c r="H3171" s="553">
        <v>187</v>
      </c>
      <c r="I3171" s="554">
        <v>1418.75</v>
      </c>
      <c r="J3171" s="554">
        <v>265306.25</v>
      </c>
      <c r="K3171" s="556" t="s">
        <v>2317</v>
      </c>
      <c r="L3171" s="556" t="s">
        <v>3625</v>
      </c>
      <c r="M3171" s="557" t="s">
        <v>1008</v>
      </c>
      <c r="O3171" s="545" t="str">
        <f t="shared" si="284"/>
        <v>B2/26/18-J</v>
      </c>
    </row>
    <row r="3172" spans="1:18">
      <c r="B3172" s="556" t="s">
        <v>1690</v>
      </c>
      <c r="C3172" s="556" t="s">
        <v>2034</v>
      </c>
      <c r="D3172" s="556" t="s">
        <v>2410</v>
      </c>
      <c r="E3172" s="556" t="s">
        <v>34</v>
      </c>
      <c r="F3172" s="557" t="s">
        <v>1009</v>
      </c>
      <c r="G3172" s="556" t="s">
        <v>289</v>
      </c>
      <c r="H3172" s="553">
        <v>34</v>
      </c>
      <c r="I3172" s="554">
        <v>1418.75</v>
      </c>
      <c r="J3172" s="554">
        <v>48237.5</v>
      </c>
      <c r="K3172" s="556" t="s">
        <v>2317</v>
      </c>
      <c r="L3172" s="556" t="s">
        <v>3626</v>
      </c>
      <c r="M3172" s="557" t="s">
        <v>1009</v>
      </c>
      <c r="O3172" s="545" t="str">
        <f t="shared" si="284"/>
        <v>B2/26/18-K</v>
      </c>
    </row>
    <row r="3173" spans="1:18">
      <c r="B3173" s="556" t="s">
        <v>1690</v>
      </c>
      <c r="C3173" s="556" t="s">
        <v>2034</v>
      </c>
      <c r="D3173" s="556" t="s">
        <v>2410</v>
      </c>
      <c r="E3173" s="556" t="s">
        <v>39</v>
      </c>
      <c r="F3173" s="557" t="s">
        <v>1010</v>
      </c>
      <c r="G3173" s="556" t="s">
        <v>289</v>
      </c>
      <c r="H3173" s="553">
        <v>73</v>
      </c>
      <c r="I3173" s="554">
        <v>1418.75</v>
      </c>
      <c r="J3173" s="554">
        <v>103568.75</v>
      </c>
      <c r="K3173" s="556" t="s">
        <v>2317</v>
      </c>
      <c r="L3173" s="556" t="s">
        <v>3627</v>
      </c>
      <c r="M3173" s="557" t="s">
        <v>1010</v>
      </c>
      <c r="O3173" s="545" t="str">
        <f t="shared" si="284"/>
        <v>B2/26/18-L</v>
      </c>
    </row>
    <row r="3174" spans="1:18">
      <c r="B3174" s="556" t="s">
        <v>1690</v>
      </c>
      <c r="C3174" s="556" t="s">
        <v>2034</v>
      </c>
      <c r="D3174" s="556" t="s">
        <v>2410</v>
      </c>
      <c r="E3174" s="556" t="s">
        <v>38</v>
      </c>
      <c r="F3174" s="557" t="s">
        <v>1011</v>
      </c>
      <c r="G3174" s="556" t="s">
        <v>289</v>
      </c>
      <c r="H3174" s="553">
        <v>468</v>
      </c>
      <c r="I3174" s="554">
        <v>1418.75</v>
      </c>
      <c r="J3174" s="554">
        <v>663975</v>
      </c>
      <c r="K3174" s="556" t="s">
        <v>2317</v>
      </c>
      <c r="L3174" s="556" t="s">
        <v>3628</v>
      </c>
      <c r="M3174" s="557" t="s">
        <v>1011</v>
      </c>
      <c r="O3174" s="545" t="str">
        <f t="shared" si="284"/>
        <v>B2/26/18-M</v>
      </c>
    </row>
    <row r="3175" spans="1:18" ht="14.5">
      <c r="P3175" s="546"/>
      <c r="Q3175" s="546"/>
      <c r="R3175" s="546"/>
    </row>
    <row r="3176" spans="1:18" ht="14.5">
      <c r="A3176" s="551">
        <v>4</v>
      </c>
      <c r="B3176" s="555" t="s">
        <v>1690</v>
      </c>
      <c r="C3176" s="555" t="s">
        <v>36</v>
      </c>
      <c r="D3176" s="555" t="s">
        <v>36</v>
      </c>
      <c r="E3176" s="555" t="s">
        <v>36</v>
      </c>
      <c r="F3176" s="551" t="s">
        <v>1012</v>
      </c>
      <c r="G3176" s="555" t="s">
        <v>36</v>
      </c>
      <c r="H3176" s="551"/>
      <c r="I3176" s="551"/>
      <c r="J3176" s="552">
        <v>38137</v>
      </c>
      <c r="K3176" s="555"/>
      <c r="L3176" s="555"/>
      <c r="M3176" s="551"/>
      <c r="N3176" s="551"/>
      <c r="O3176" s="551"/>
    </row>
    <row r="3177" spans="1:18">
      <c r="B3177" s="556" t="s">
        <v>1690</v>
      </c>
      <c r="C3177" s="556" t="s">
        <v>2034</v>
      </c>
      <c r="D3177" s="556" t="s">
        <v>2410</v>
      </c>
      <c r="E3177" s="556" t="s">
        <v>204</v>
      </c>
      <c r="F3177" s="557" t="s">
        <v>1013</v>
      </c>
      <c r="G3177" s="556" t="s">
        <v>289</v>
      </c>
      <c r="H3177" s="553">
        <v>65</v>
      </c>
      <c r="I3177" s="553">
        <v>561</v>
      </c>
      <c r="J3177" s="554">
        <v>36465</v>
      </c>
      <c r="K3177" s="556" t="s">
        <v>2317</v>
      </c>
      <c r="L3177" s="556" t="s">
        <v>3629</v>
      </c>
      <c r="M3177" s="557" t="s">
        <v>1013</v>
      </c>
      <c r="O3177" s="545" t="str">
        <f t="shared" ref="O3177:O3178" si="285">+_xlfn.CONCAT(B3177,"-",E3177)</f>
        <v>B2/26/18-N</v>
      </c>
    </row>
    <row r="3178" spans="1:18">
      <c r="B3178" s="556" t="s">
        <v>1690</v>
      </c>
      <c r="C3178" s="556" t="s">
        <v>2034</v>
      </c>
      <c r="D3178" s="556" t="s">
        <v>2410</v>
      </c>
      <c r="E3178" s="556" t="s">
        <v>507</v>
      </c>
      <c r="F3178" s="557" t="s">
        <v>1014</v>
      </c>
      <c r="G3178" s="556" t="s">
        <v>289</v>
      </c>
      <c r="H3178" s="553">
        <v>2</v>
      </c>
      <c r="I3178" s="553">
        <v>836</v>
      </c>
      <c r="J3178" s="554">
        <v>1672</v>
      </c>
      <c r="K3178" s="556" t="s">
        <v>2317</v>
      </c>
      <c r="L3178" s="556" t="s">
        <v>3630</v>
      </c>
      <c r="M3178" s="557" t="s">
        <v>1014</v>
      </c>
      <c r="O3178" s="545" t="str">
        <f t="shared" si="285"/>
        <v>B2/26/18-P</v>
      </c>
    </row>
    <row r="3180" spans="1:18" ht="14.5">
      <c r="P3180" s="546"/>
      <c r="Q3180" s="546"/>
      <c r="R3180" s="546"/>
    </row>
    <row r="3181" spans="1:18" ht="14.5">
      <c r="A3181" s="551">
        <v>4</v>
      </c>
      <c r="B3181" s="555" t="s">
        <v>1691</v>
      </c>
      <c r="C3181" s="555" t="s">
        <v>36</v>
      </c>
      <c r="D3181" s="555" t="s">
        <v>36</v>
      </c>
      <c r="E3181" s="555" t="s">
        <v>36</v>
      </c>
      <c r="F3181" s="551" t="s">
        <v>1015</v>
      </c>
      <c r="G3181" s="555" t="s">
        <v>36</v>
      </c>
      <c r="H3181" s="551"/>
      <c r="I3181" s="551"/>
      <c r="J3181" s="552">
        <v>279826.68</v>
      </c>
      <c r="K3181" s="555"/>
      <c r="L3181" s="555"/>
      <c r="M3181" s="551"/>
      <c r="N3181" s="551"/>
      <c r="O3181" s="551"/>
    </row>
    <row r="3182" spans="1:18" ht="25">
      <c r="B3182" s="556" t="s">
        <v>1691</v>
      </c>
      <c r="C3182" s="556" t="s">
        <v>2034</v>
      </c>
      <c r="D3182" s="556" t="s">
        <v>2410</v>
      </c>
      <c r="E3182" s="556" t="s">
        <v>5</v>
      </c>
      <c r="F3182" s="557" t="s">
        <v>1016</v>
      </c>
      <c r="G3182" s="556" t="s">
        <v>289</v>
      </c>
      <c r="H3182" s="553">
        <v>60</v>
      </c>
      <c r="I3182" s="553">
        <v>276.63</v>
      </c>
      <c r="J3182" s="554">
        <v>16597.8</v>
      </c>
      <c r="K3182" s="556" t="s">
        <v>2317</v>
      </c>
      <c r="L3182" s="556" t="s">
        <v>3631</v>
      </c>
      <c r="M3182" s="557" t="s">
        <v>1016</v>
      </c>
      <c r="O3182" s="545" t="str">
        <f t="shared" ref="O3182:O3185" si="286">+_xlfn.CONCAT(B3182,"-",E3182)</f>
        <v>B2/26/19-A</v>
      </c>
    </row>
    <row r="3183" spans="1:18" ht="25">
      <c r="B3183" s="556" t="s">
        <v>1691</v>
      </c>
      <c r="C3183" s="556" t="s">
        <v>2034</v>
      </c>
      <c r="D3183" s="556" t="s">
        <v>2410</v>
      </c>
      <c r="E3183" s="556" t="s">
        <v>6</v>
      </c>
      <c r="F3183" s="557" t="s">
        <v>1017</v>
      </c>
      <c r="G3183" s="556" t="s">
        <v>289</v>
      </c>
      <c r="H3183" s="553">
        <v>149</v>
      </c>
      <c r="I3183" s="553">
        <v>407.88</v>
      </c>
      <c r="J3183" s="554">
        <v>60774.12</v>
      </c>
      <c r="K3183" s="556" t="s">
        <v>2317</v>
      </c>
      <c r="L3183" s="556" t="s">
        <v>3632</v>
      </c>
      <c r="M3183" s="557" t="s">
        <v>1017</v>
      </c>
      <c r="O3183" s="545" t="str">
        <f t="shared" si="286"/>
        <v>B2/26/19-B</v>
      </c>
    </row>
    <row r="3184" spans="1:18" ht="25">
      <c r="B3184" s="556" t="s">
        <v>1691</v>
      </c>
      <c r="C3184" s="556" t="s">
        <v>2034</v>
      </c>
      <c r="D3184" s="556" t="s">
        <v>2410</v>
      </c>
      <c r="E3184" s="556" t="s">
        <v>7</v>
      </c>
      <c r="F3184" s="557" t="s">
        <v>1018</v>
      </c>
      <c r="G3184" s="556" t="s">
        <v>289</v>
      </c>
      <c r="H3184" s="553">
        <v>29</v>
      </c>
      <c r="I3184" s="553">
        <v>670.38</v>
      </c>
      <c r="J3184" s="554">
        <v>19441.02</v>
      </c>
      <c r="K3184" s="556" t="s">
        <v>2317</v>
      </c>
      <c r="L3184" s="556" t="s">
        <v>3633</v>
      </c>
      <c r="M3184" s="557" t="s">
        <v>1018</v>
      </c>
      <c r="O3184" s="545" t="str">
        <f t="shared" si="286"/>
        <v>B2/26/19-C</v>
      </c>
    </row>
    <row r="3185" spans="1:18">
      <c r="B3185" s="556" t="s">
        <v>1691</v>
      </c>
      <c r="C3185" s="556" t="s">
        <v>2034</v>
      </c>
      <c r="D3185" s="556" t="s">
        <v>2410</v>
      </c>
      <c r="E3185" s="556" t="s">
        <v>8</v>
      </c>
      <c r="F3185" s="557" t="s">
        <v>1019</v>
      </c>
      <c r="G3185" s="556" t="s">
        <v>289</v>
      </c>
      <c r="H3185" s="553">
        <v>273</v>
      </c>
      <c r="I3185" s="553">
        <v>670.38</v>
      </c>
      <c r="J3185" s="554">
        <v>183013.74</v>
      </c>
      <c r="K3185" s="556" t="s">
        <v>2317</v>
      </c>
      <c r="L3185" s="556" t="s">
        <v>3634</v>
      </c>
      <c r="M3185" s="557" t="s">
        <v>1019</v>
      </c>
      <c r="O3185" s="545" t="str">
        <f t="shared" si="286"/>
        <v>B2/26/19-D</v>
      </c>
    </row>
    <row r="3186" spans="1:18" ht="14.5">
      <c r="P3186" s="546"/>
      <c r="Q3186" s="546"/>
      <c r="R3186" s="546"/>
    </row>
    <row r="3187" spans="1:18" ht="29">
      <c r="A3187" s="551">
        <v>3</v>
      </c>
      <c r="B3187" s="555" t="s">
        <v>1691</v>
      </c>
      <c r="C3187" s="555" t="s">
        <v>36</v>
      </c>
      <c r="D3187" s="555" t="s">
        <v>36</v>
      </c>
      <c r="E3187" s="555" t="s">
        <v>36</v>
      </c>
      <c r="F3187" s="551" t="s">
        <v>1020</v>
      </c>
      <c r="G3187" s="555" t="s">
        <v>36</v>
      </c>
      <c r="H3187" s="551"/>
      <c r="I3187" s="551"/>
      <c r="J3187" s="552">
        <v>42761.78</v>
      </c>
      <c r="K3187" s="555"/>
      <c r="L3187" s="555"/>
      <c r="M3187" s="551"/>
      <c r="N3187" s="551"/>
      <c r="O3187" s="551"/>
      <c r="P3187" s="546"/>
      <c r="Q3187" s="546"/>
      <c r="R3187" s="546"/>
    </row>
    <row r="3188" spans="1:18" ht="29">
      <c r="A3188" s="551">
        <v>4</v>
      </c>
      <c r="B3188" s="555" t="s">
        <v>1691</v>
      </c>
      <c r="C3188" s="555" t="s">
        <v>36</v>
      </c>
      <c r="D3188" s="555" t="s">
        <v>36</v>
      </c>
      <c r="E3188" s="555" t="s">
        <v>36</v>
      </c>
      <c r="F3188" s="551" t="s">
        <v>1021</v>
      </c>
      <c r="G3188" s="555" t="s">
        <v>36</v>
      </c>
      <c r="H3188" s="551"/>
      <c r="I3188" s="551"/>
      <c r="J3188" s="552">
        <v>26876.66</v>
      </c>
      <c r="K3188" s="555"/>
      <c r="L3188" s="555"/>
      <c r="M3188" s="551"/>
      <c r="N3188" s="551"/>
      <c r="O3188" s="551"/>
    </row>
    <row r="3189" spans="1:18">
      <c r="B3189" s="556" t="s">
        <v>1691</v>
      </c>
      <c r="C3189" s="556" t="s">
        <v>2034</v>
      </c>
      <c r="D3189" s="556" t="s">
        <v>2427</v>
      </c>
      <c r="E3189" s="556" t="s">
        <v>10</v>
      </c>
      <c r="F3189" s="557" t="s">
        <v>1022</v>
      </c>
      <c r="G3189" s="556" t="s">
        <v>289</v>
      </c>
      <c r="H3189" s="553">
        <v>135</v>
      </c>
      <c r="I3189" s="553">
        <v>187.75</v>
      </c>
      <c r="J3189" s="554">
        <v>25346.25</v>
      </c>
      <c r="K3189" s="556" t="s">
        <v>2317</v>
      </c>
      <c r="L3189" s="556" t="s">
        <v>3635</v>
      </c>
      <c r="M3189" s="557" t="s">
        <v>1022</v>
      </c>
      <c r="O3189" s="545" t="str">
        <f t="shared" ref="O3189:O3190" si="287">+_xlfn.CONCAT(B3189,"-",E3189)</f>
        <v>B2/26/19-E</v>
      </c>
    </row>
    <row r="3190" spans="1:18">
      <c r="B3190" s="556" t="s">
        <v>1691</v>
      </c>
      <c r="C3190" s="556" t="s">
        <v>2034</v>
      </c>
      <c r="D3190" s="556" t="s">
        <v>2427</v>
      </c>
      <c r="E3190" s="556" t="s">
        <v>11</v>
      </c>
      <c r="F3190" s="557" t="s">
        <v>1023</v>
      </c>
      <c r="G3190" s="556" t="s">
        <v>289</v>
      </c>
      <c r="H3190" s="553">
        <v>7</v>
      </c>
      <c r="I3190" s="553">
        <v>218.63</v>
      </c>
      <c r="J3190" s="554">
        <v>1530.41</v>
      </c>
      <c r="K3190" s="556" t="s">
        <v>2317</v>
      </c>
      <c r="L3190" s="556" t="s">
        <v>3636</v>
      </c>
      <c r="M3190" s="557" t="s">
        <v>1023</v>
      </c>
      <c r="O3190" s="545" t="str">
        <f t="shared" si="287"/>
        <v>B2/26/19-F</v>
      </c>
    </row>
    <row r="3191" spans="1:18" ht="14.5">
      <c r="P3191" s="546"/>
      <c r="Q3191" s="546"/>
      <c r="R3191" s="546"/>
    </row>
    <row r="3192" spans="1:18" ht="29">
      <c r="A3192" s="551">
        <v>4</v>
      </c>
      <c r="B3192" s="555" t="s">
        <v>1691</v>
      </c>
      <c r="C3192" s="555" t="s">
        <v>36</v>
      </c>
      <c r="D3192" s="555" t="s">
        <v>36</v>
      </c>
      <c r="E3192" s="555" t="s">
        <v>36</v>
      </c>
      <c r="F3192" s="551" t="s">
        <v>1024</v>
      </c>
      <c r="G3192" s="555" t="s">
        <v>36</v>
      </c>
      <c r="H3192" s="551"/>
      <c r="I3192" s="551"/>
      <c r="J3192" s="552">
        <v>15087.52</v>
      </c>
      <c r="K3192" s="555"/>
      <c r="L3192" s="555"/>
      <c r="M3192" s="551"/>
      <c r="N3192" s="551"/>
      <c r="O3192" s="551"/>
    </row>
    <row r="3193" spans="1:18">
      <c r="B3193" s="556" t="s">
        <v>1691</v>
      </c>
      <c r="C3193" s="556" t="s">
        <v>2034</v>
      </c>
      <c r="D3193" s="556" t="s">
        <v>2427</v>
      </c>
      <c r="E3193" s="556" t="s">
        <v>27</v>
      </c>
      <c r="F3193" s="557" t="s">
        <v>1025</v>
      </c>
      <c r="G3193" s="556" t="s">
        <v>289</v>
      </c>
      <c r="H3193" s="553">
        <v>15</v>
      </c>
      <c r="I3193" s="553">
        <v>218.63</v>
      </c>
      <c r="J3193" s="554">
        <v>3279.45</v>
      </c>
      <c r="K3193" s="556" t="s">
        <v>2317</v>
      </c>
      <c r="L3193" s="556" t="s">
        <v>3637</v>
      </c>
      <c r="M3193" s="557" t="s">
        <v>1025</v>
      </c>
      <c r="O3193" s="545" t="str">
        <f t="shared" ref="O3193:O3198" si="288">+_xlfn.CONCAT(B3193,"-",E3193)</f>
        <v>B2/26/19-G</v>
      </c>
    </row>
    <row r="3194" spans="1:18">
      <c r="B3194" s="556" t="s">
        <v>1691</v>
      </c>
      <c r="C3194" s="556" t="s">
        <v>2034</v>
      </c>
      <c r="D3194" s="556" t="s">
        <v>2427</v>
      </c>
      <c r="E3194" s="556" t="s">
        <v>28</v>
      </c>
      <c r="F3194" s="557" t="s">
        <v>1026</v>
      </c>
      <c r="G3194" s="556" t="s">
        <v>289</v>
      </c>
      <c r="H3194" s="553">
        <v>1</v>
      </c>
      <c r="I3194" s="553">
        <v>225.38</v>
      </c>
      <c r="J3194" s="553">
        <v>225.38</v>
      </c>
      <c r="K3194" s="556" t="s">
        <v>2317</v>
      </c>
      <c r="L3194" s="556" t="s">
        <v>3638</v>
      </c>
      <c r="M3194" s="557" t="s">
        <v>1026</v>
      </c>
      <c r="O3194" s="545" t="str">
        <f t="shared" si="288"/>
        <v>B2/26/19-H</v>
      </c>
    </row>
    <row r="3195" spans="1:18">
      <c r="B3195" s="556" t="s">
        <v>1691</v>
      </c>
      <c r="C3195" s="556" t="s">
        <v>2034</v>
      </c>
      <c r="D3195" s="556" t="s">
        <v>2427</v>
      </c>
      <c r="E3195" s="556" t="s">
        <v>33</v>
      </c>
      <c r="F3195" s="557" t="s">
        <v>1027</v>
      </c>
      <c r="G3195" s="556" t="s">
        <v>289</v>
      </c>
      <c r="H3195" s="553">
        <v>5</v>
      </c>
      <c r="I3195" s="553">
        <v>327.5</v>
      </c>
      <c r="J3195" s="554">
        <v>1637.5</v>
      </c>
      <c r="K3195" s="556" t="s">
        <v>2317</v>
      </c>
      <c r="L3195" s="556" t="s">
        <v>3639</v>
      </c>
      <c r="M3195" s="557" t="s">
        <v>1027</v>
      </c>
      <c r="O3195" s="545" t="str">
        <f t="shared" si="288"/>
        <v>B2/26/19-J</v>
      </c>
    </row>
    <row r="3196" spans="1:18">
      <c r="B3196" s="556" t="s">
        <v>1691</v>
      </c>
      <c r="C3196" s="556" t="s">
        <v>2034</v>
      </c>
      <c r="D3196" s="556" t="s">
        <v>2427</v>
      </c>
      <c r="E3196" s="556" t="s">
        <v>34</v>
      </c>
      <c r="F3196" s="557" t="s">
        <v>1028</v>
      </c>
      <c r="G3196" s="556" t="s">
        <v>289</v>
      </c>
      <c r="H3196" s="553">
        <v>12</v>
      </c>
      <c r="I3196" s="553">
        <v>515.63</v>
      </c>
      <c r="J3196" s="554">
        <v>6187.56</v>
      </c>
      <c r="K3196" s="556" t="s">
        <v>2317</v>
      </c>
      <c r="L3196" s="556" t="s">
        <v>3640</v>
      </c>
      <c r="M3196" s="557" t="s">
        <v>1028</v>
      </c>
      <c r="O3196" s="545" t="str">
        <f t="shared" si="288"/>
        <v>B2/26/19-K</v>
      </c>
    </row>
    <row r="3197" spans="1:18">
      <c r="B3197" s="556" t="s">
        <v>1691</v>
      </c>
      <c r="C3197" s="556" t="s">
        <v>2034</v>
      </c>
      <c r="D3197" s="556" t="s">
        <v>2427</v>
      </c>
      <c r="E3197" s="556" t="s">
        <v>39</v>
      </c>
      <c r="F3197" s="557" t="s">
        <v>1029</v>
      </c>
      <c r="G3197" s="556" t="s">
        <v>289</v>
      </c>
      <c r="H3197" s="553">
        <v>1</v>
      </c>
      <c r="I3197" s="554">
        <v>1634.88</v>
      </c>
      <c r="J3197" s="554">
        <v>1634.88</v>
      </c>
      <c r="K3197" s="556" t="s">
        <v>2317</v>
      </c>
      <c r="L3197" s="556" t="s">
        <v>3641</v>
      </c>
      <c r="M3197" s="557" t="s">
        <v>1029</v>
      </c>
      <c r="O3197" s="545" t="str">
        <f t="shared" si="288"/>
        <v>B2/26/19-L</v>
      </c>
    </row>
    <row r="3198" spans="1:18">
      <c r="B3198" s="556" t="s">
        <v>1691</v>
      </c>
      <c r="C3198" s="556" t="s">
        <v>2034</v>
      </c>
      <c r="D3198" s="556" t="s">
        <v>2427</v>
      </c>
      <c r="E3198" s="556" t="s">
        <v>38</v>
      </c>
      <c r="F3198" s="557" t="s">
        <v>1030</v>
      </c>
      <c r="G3198" s="556" t="s">
        <v>289</v>
      </c>
      <c r="H3198" s="553">
        <v>1</v>
      </c>
      <c r="I3198" s="554">
        <v>2122.75</v>
      </c>
      <c r="J3198" s="554">
        <v>2122.75</v>
      </c>
      <c r="K3198" s="556" t="s">
        <v>2317</v>
      </c>
      <c r="L3198" s="556" t="s">
        <v>3642</v>
      </c>
      <c r="M3198" s="557" t="s">
        <v>1030</v>
      </c>
      <c r="O3198" s="545" t="str">
        <f t="shared" si="288"/>
        <v>B2/26/19-M</v>
      </c>
    </row>
    <row r="3200" spans="1:18" ht="14.5">
      <c r="P3200" s="546"/>
      <c r="Q3200" s="546"/>
      <c r="R3200" s="546"/>
    </row>
    <row r="3201" spans="1:18" ht="29">
      <c r="A3201" s="551">
        <v>4</v>
      </c>
      <c r="B3201" s="555" t="s">
        <v>1692</v>
      </c>
      <c r="C3201" s="555" t="s">
        <v>36</v>
      </c>
      <c r="D3201" s="555" t="s">
        <v>36</v>
      </c>
      <c r="E3201" s="555" t="s">
        <v>36</v>
      </c>
      <c r="F3201" s="551" t="s">
        <v>1031</v>
      </c>
      <c r="G3201" s="555" t="s">
        <v>36</v>
      </c>
      <c r="H3201" s="551"/>
      <c r="I3201" s="551"/>
      <c r="J3201" s="551">
        <v>797.6</v>
      </c>
      <c r="K3201" s="555"/>
      <c r="L3201" s="555"/>
      <c r="M3201" s="551"/>
      <c r="N3201" s="551"/>
      <c r="O3201" s="551"/>
    </row>
    <row r="3202" spans="1:18">
      <c r="B3202" s="556" t="s">
        <v>1692</v>
      </c>
      <c r="C3202" s="556" t="s">
        <v>2034</v>
      </c>
      <c r="D3202" s="556" t="s">
        <v>2427</v>
      </c>
      <c r="E3202" s="556" t="s">
        <v>5</v>
      </c>
      <c r="F3202" s="557" t="s">
        <v>3643</v>
      </c>
      <c r="G3202" s="556" t="s">
        <v>289</v>
      </c>
      <c r="H3202" s="553">
        <v>20</v>
      </c>
      <c r="I3202" s="553">
        <v>39.880000000000003</v>
      </c>
      <c r="J3202" s="553">
        <v>797.6</v>
      </c>
      <c r="K3202" s="556" t="s">
        <v>2317</v>
      </c>
      <c r="L3202" s="556" t="s">
        <v>3644</v>
      </c>
      <c r="M3202" s="557" t="s">
        <v>3643</v>
      </c>
      <c r="O3202" s="545" t="str">
        <f>+_xlfn.CONCAT(B3202,"-",E3202)</f>
        <v>B2/26/20-A</v>
      </c>
    </row>
    <row r="3203" spans="1:18" ht="14.5">
      <c r="P3203" s="546"/>
      <c r="Q3203" s="546"/>
      <c r="R3203" s="546"/>
    </row>
    <row r="3204" spans="1:18" ht="14.5">
      <c r="A3204" s="551">
        <v>3</v>
      </c>
      <c r="B3204" s="555" t="s">
        <v>1692</v>
      </c>
      <c r="C3204" s="555" t="s">
        <v>36</v>
      </c>
      <c r="D3204" s="555" t="s">
        <v>36</v>
      </c>
      <c r="E3204" s="555" t="s">
        <v>36</v>
      </c>
      <c r="F3204" s="551" t="s">
        <v>1033</v>
      </c>
      <c r="G3204" s="555" t="s">
        <v>36</v>
      </c>
      <c r="H3204" s="551"/>
      <c r="I3204" s="551"/>
      <c r="J3204" s="552">
        <v>847152.5</v>
      </c>
      <c r="K3204" s="555"/>
      <c r="L3204" s="555"/>
      <c r="M3204" s="551"/>
      <c r="N3204" s="551"/>
      <c r="O3204" s="551"/>
      <c r="P3204" s="546"/>
      <c r="Q3204" s="546"/>
      <c r="R3204" s="546"/>
    </row>
    <row r="3205" spans="1:18" ht="14.5">
      <c r="A3205" s="551">
        <v>4</v>
      </c>
      <c r="B3205" s="555" t="s">
        <v>1692</v>
      </c>
      <c r="C3205" s="555" t="s">
        <v>36</v>
      </c>
      <c r="D3205" s="555" t="s">
        <v>36</v>
      </c>
      <c r="E3205" s="555" t="s">
        <v>36</v>
      </c>
      <c r="F3205" s="551" t="s">
        <v>1034</v>
      </c>
      <c r="G3205" s="555" t="s">
        <v>36</v>
      </c>
      <c r="H3205" s="551"/>
      <c r="I3205" s="551"/>
      <c r="J3205" s="552">
        <v>847152.5</v>
      </c>
      <c r="K3205" s="555"/>
      <c r="L3205" s="555"/>
      <c r="M3205" s="551"/>
      <c r="N3205" s="551"/>
      <c r="O3205" s="551"/>
    </row>
    <row r="3206" spans="1:18" ht="62.5">
      <c r="B3206" s="556" t="s">
        <v>1692</v>
      </c>
      <c r="C3206" s="556" t="s">
        <v>2034</v>
      </c>
      <c r="D3206" s="556" t="s">
        <v>2442</v>
      </c>
      <c r="E3206" s="556" t="s">
        <v>6</v>
      </c>
      <c r="F3206" s="557" t="s">
        <v>1035</v>
      </c>
      <c r="G3206" s="556" t="s">
        <v>289</v>
      </c>
      <c r="H3206" s="553">
        <v>1</v>
      </c>
      <c r="I3206" s="554">
        <v>423576.25</v>
      </c>
      <c r="J3206" s="554">
        <v>423576.25</v>
      </c>
      <c r="K3206" s="556" t="s">
        <v>2317</v>
      </c>
      <c r="L3206" s="556" t="s">
        <v>3645</v>
      </c>
      <c r="M3206" s="557" t="s">
        <v>1035</v>
      </c>
      <c r="O3206" s="545" t="str">
        <f t="shared" ref="O3206:O3207" si="289">+_xlfn.CONCAT(B3206,"-",E3206)</f>
        <v>B2/26/20-B</v>
      </c>
    </row>
    <row r="3207" spans="1:18" ht="62.5">
      <c r="B3207" s="556" t="s">
        <v>1692</v>
      </c>
      <c r="C3207" s="556" t="s">
        <v>2034</v>
      </c>
      <c r="D3207" s="556" t="s">
        <v>2442</v>
      </c>
      <c r="E3207" s="556" t="s">
        <v>7</v>
      </c>
      <c r="F3207" s="557" t="s">
        <v>1036</v>
      </c>
      <c r="G3207" s="556" t="s">
        <v>289</v>
      </c>
      <c r="H3207" s="553">
        <v>1</v>
      </c>
      <c r="I3207" s="554">
        <v>423576.25</v>
      </c>
      <c r="J3207" s="554">
        <v>423576.25</v>
      </c>
      <c r="K3207" s="556" t="s">
        <v>2317</v>
      </c>
      <c r="L3207" s="556" t="s">
        <v>3646</v>
      </c>
      <c r="M3207" s="557" t="s">
        <v>1036</v>
      </c>
      <c r="O3207" s="545" t="str">
        <f t="shared" si="289"/>
        <v>B2/26/20-C</v>
      </c>
    </row>
    <row r="3208" spans="1:18" ht="14.5">
      <c r="P3208" s="546"/>
      <c r="Q3208" s="546"/>
      <c r="R3208" s="546"/>
    </row>
    <row r="3209" spans="1:18" ht="29">
      <c r="A3209" s="551">
        <v>3</v>
      </c>
      <c r="B3209" s="555" t="s">
        <v>1692</v>
      </c>
      <c r="C3209" s="555" t="s">
        <v>36</v>
      </c>
      <c r="D3209" s="555" t="s">
        <v>36</v>
      </c>
      <c r="E3209" s="555" t="s">
        <v>36</v>
      </c>
      <c r="F3209" s="551" t="s">
        <v>1037</v>
      </c>
      <c r="G3209" s="555" t="s">
        <v>36</v>
      </c>
      <c r="H3209" s="551"/>
      <c r="I3209" s="551"/>
      <c r="J3209" s="552">
        <v>62500</v>
      </c>
      <c r="K3209" s="555"/>
      <c r="L3209" s="555"/>
      <c r="M3209" s="551"/>
      <c r="N3209" s="551"/>
      <c r="O3209" s="551"/>
      <c r="P3209" s="546"/>
      <c r="Q3209" s="546"/>
      <c r="R3209" s="546"/>
    </row>
    <row r="3210" spans="1:18" ht="29">
      <c r="A3210" s="551">
        <v>4</v>
      </c>
      <c r="B3210" s="555" t="s">
        <v>1692</v>
      </c>
      <c r="C3210" s="555" t="s">
        <v>36</v>
      </c>
      <c r="D3210" s="555" t="s">
        <v>36</v>
      </c>
      <c r="E3210" s="555" t="s">
        <v>36</v>
      </c>
      <c r="F3210" s="551" t="s">
        <v>1038</v>
      </c>
      <c r="G3210" s="555" t="s">
        <v>36</v>
      </c>
      <c r="H3210" s="551"/>
      <c r="I3210" s="551"/>
      <c r="J3210" s="552">
        <v>62500</v>
      </c>
      <c r="K3210" s="555"/>
      <c r="L3210" s="555"/>
      <c r="M3210" s="551"/>
      <c r="N3210" s="551"/>
      <c r="O3210" s="551"/>
    </row>
    <row r="3211" spans="1:18">
      <c r="B3211" s="556" t="s">
        <v>1692</v>
      </c>
      <c r="C3211" s="556" t="s">
        <v>2034</v>
      </c>
      <c r="D3211" s="556" t="s">
        <v>3647</v>
      </c>
      <c r="E3211" s="556" t="s">
        <v>8</v>
      </c>
      <c r="F3211" s="557" t="s">
        <v>1039</v>
      </c>
      <c r="G3211" s="556" t="s">
        <v>0</v>
      </c>
      <c r="H3211" s="553">
        <v>1</v>
      </c>
      <c r="I3211" s="554">
        <v>62500</v>
      </c>
      <c r="J3211" s="554">
        <v>62500</v>
      </c>
      <c r="K3211" s="556" t="s">
        <v>2317</v>
      </c>
      <c r="L3211" s="556" t="s">
        <v>3648</v>
      </c>
      <c r="M3211" s="557" t="s">
        <v>1039</v>
      </c>
      <c r="O3211" s="545" t="str">
        <f>+_xlfn.CONCAT(B3211,"-",E3211)</f>
        <v>B2/26/20-D</v>
      </c>
    </row>
    <row r="3212" spans="1:18" ht="14.5">
      <c r="P3212" s="546"/>
      <c r="Q3212" s="546"/>
      <c r="R3212" s="546"/>
    </row>
    <row r="3213" spans="1:18" ht="58">
      <c r="A3213" s="551">
        <v>4</v>
      </c>
      <c r="B3213" s="555" t="s">
        <v>1692</v>
      </c>
      <c r="C3213" s="555" t="s">
        <v>36</v>
      </c>
      <c r="D3213" s="555" t="s">
        <v>36</v>
      </c>
      <c r="E3213" s="555" t="s">
        <v>36</v>
      </c>
      <c r="F3213" s="551" t="s">
        <v>1040</v>
      </c>
      <c r="G3213" s="555" t="s">
        <v>36</v>
      </c>
      <c r="H3213" s="551"/>
      <c r="I3213" s="551"/>
      <c r="J3213" s="551">
        <v>0</v>
      </c>
      <c r="K3213" s="555"/>
      <c r="L3213" s="555"/>
      <c r="M3213" s="551"/>
      <c r="N3213" s="551"/>
      <c r="O3213" s="551"/>
    </row>
    <row r="3214" spans="1:18">
      <c r="B3214" s="556" t="s">
        <v>1692</v>
      </c>
      <c r="C3214" s="556" t="s">
        <v>2034</v>
      </c>
      <c r="D3214" s="556" t="s">
        <v>3647</v>
      </c>
      <c r="E3214" s="556" t="s">
        <v>10</v>
      </c>
      <c r="F3214" s="557" t="s">
        <v>1041</v>
      </c>
      <c r="G3214" s="556" t="s">
        <v>289</v>
      </c>
      <c r="H3214" s="553">
        <v>1</v>
      </c>
      <c r="J3214" s="553" t="s">
        <v>1909</v>
      </c>
      <c r="K3214" s="556" t="s">
        <v>2317</v>
      </c>
      <c r="L3214" s="556" t="s">
        <v>3649</v>
      </c>
      <c r="M3214" s="557" t="s">
        <v>1041</v>
      </c>
      <c r="O3214" s="545" t="str">
        <f t="shared" ref="O3214:O3215" si="290">+_xlfn.CONCAT(B3214,"-",E3214)</f>
        <v>B2/26/20-E</v>
      </c>
    </row>
    <row r="3215" spans="1:18">
      <c r="B3215" s="556" t="s">
        <v>1692</v>
      </c>
      <c r="C3215" s="556" t="s">
        <v>2034</v>
      </c>
      <c r="D3215" s="556" t="s">
        <v>3647</v>
      </c>
      <c r="E3215" s="556" t="s">
        <v>11</v>
      </c>
      <c r="F3215" s="557" t="s">
        <v>1042</v>
      </c>
      <c r="G3215" s="556" t="s">
        <v>289</v>
      </c>
      <c r="H3215" s="553">
        <v>1</v>
      </c>
      <c r="J3215" s="553" t="s">
        <v>1909</v>
      </c>
      <c r="K3215" s="556" t="s">
        <v>2317</v>
      </c>
      <c r="L3215" s="556" t="s">
        <v>3650</v>
      </c>
      <c r="M3215" s="557" t="s">
        <v>1042</v>
      </c>
      <c r="O3215" s="545" t="str">
        <f t="shared" si="290"/>
        <v>B2/26/20-F</v>
      </c>
    </row>
    <row r="3217" spans="1:18" ht="14.5">
      <c r="P3217" s="546"/>
      <c r="Q3217" s="546"/>
      <c r="R3217" s="546"/>
    </row>
    <row r="3218" spans="1:18" ht="29">
      <c r="A3218" s="551">
        <v>3</v>
      </c>
      <c r="B3218" s="555" t="s">
        <v>1693</v>
      </c>
      <c r="C3218" s="555" t="s">
        <v>36</v>
      </c>
      <c r="D3218" s="555" t="s">
        <v>36</v>
      </c>
      <c r="E3218" s="555" t="s">
        <v>36</v>
      </c>
      <c r="F3218" s="551" t="s">
        <v>1043</v>
      </c>
      <c r="G3218" s="555" t="s">
        <v>36</v>
      </c>
      <c r="H3218" s="551"/>
      <c r="I3218" s="551"/>
      <c r="J3218" s="552">
        <v>114581.25</v>
      </c>
      <c r="K3218" s="555"/>
      <c r="L3218" s="555"/>
      <c r="M3218" s="551"/>
      <c r="N3218" s="551"/>
      <c r="O3218" s="551"/>
      <c r="P3218" s="546"/>
      <c r="Q3218" s="546"/>
      <c r="R3218" s="546"/>
    </row>
    <row r="3219" spans="1:18" ht="29">
      <c r="A3219" s="551">
        <v>4</v>
      </c>
      <c r="B3219" s="555" t="s">
        <v>1693</v>
      </c>
      <c r="C3219" s="555" t="s">
        <v>36</v>
      </c>
      <c r="D3219" s="555" t="s">
        <v>36</v>
      </c>
      <c r="E3219" s="555" t="s">
        <v>36</v>
      </c>
      <c r="F3219" s="551" t="s">
        <v>1044</v>
      </c>
      <c r="G3219" s="555" t="s">
        <v>36</v>
      </c>
      <c r="H3219" s="551"/>
      <c r="I3219" s="551"/>
      <c r="J3219" s="552">
        <v>114581.25</v>
      </c>
      <c r="K3219" s="555"/>
      <c r="L3219" s="555"/>
      <c r="M3219" s="551"/>
      <c r="N3219" s="551"/>
      <c r="O3219" s="551"/>
    </row>
    <row r="3220" spans="1:18">
      <c r="B3220" s="556" t="s">
        <v>1693</v>
      </c>
      <c r="C3220" s="556" t="s">
        <v>2034</v>
      </c>
      <c r="D3220" s="556" t="s">
        <v>2445</v>
      </c>
      <c r="E3220" s="556" t="s">
        <v>5</v>
      </c>
      <c r="F3220" s="557" t="s">
        <v>1045</v>
      </c>
      <c r="G3220" s="556" t="s">
        <v>289</v>
      </c>
      <c r="H3220" s="553">
        <v>1</v>
      </c>
      <c r="I3220" s="554">
        <v>30131.25</v>
      </c>
      <c r="J3220" s="554">
        <v>30131.25</v>
      </c>
      <c r="K3220" s="556" t="s">
        <v>2317</v>
      </c>
      <c r="L3220" s="556" t="s">
        <v>3651</v>
      </c>
      <c r="M3220" s="557" t="s">
        <v>1045</v>
      </c>
      <c r="O3220" s="545" t="str">
        <f t="shared" ref="O3220:O3222" si="291">+_xlfn.CONCAT(B3220,"-",E3220)</f>
        <v>B2/26/21-A</v>
      </c>
    </row>
    <row r="3221" spans="1:18">
      <c r="B3221" s="556" t="s">
        <v>1693</v>
      </c>
      <c r="C3221" s="556" t="s">
        <v>2034</v>
      </c>
      <c r="D3221" s="556" t="s">
        <v>2445</v>
      </c>
      <c r="E3221" s="556" t="s">
        <v>6</v>
      </c>
      <c r="F3221" s="557" t="s">
        <v>1046</v>
      </c>
      <c r="G3221" s="556" t="s">
        <v>289</v>
      </c>
      <c r="H3221" s="553">
        <v>1</v>
      </c>
      <c r="I3221" s="554">
        <v>42225</v>
      </c>
      <c r="J3221" s="554">
        <v>42225</v>
      </c>
      <c r="K3221" s="556" t="s">
        <v>2317</v>
      </c>
      <c r="L3221" s="556" t="s">
        <v>3652</v>
      </c>
      <c r="M3221" s="557" t="s">
        <v>1046</v>
      </c>
      <c r="O3221" s="545" t="str">
        <f t="shared" si="291"/>
        <v>B2/26/21-B</v>
      </c>
    </row>
    <row r="3222" spans="1:18">
      <c r="B3222" s="556" t="s">
        <v>1693</v>
      </c>
      <c r="C3222" s="556" t="s">
        <v>2034</v>
      </c>
      <c r="D3222" s="556" t="s">
        <v>2445</v>
      </c>
      <c r="E3222" s="556" t="s">
        <v>7</v>
      </c>
      <c r="F3222" s="557" t="s">
        <v>1047</v>
      </c>
      <c r="G3222" s="556" t="s">
        <v>289</v>
      </c>
      <c r="H3222" s="553">
        <v>1</v>
      </c>
      <c r="I3222" s="554">
        <v>42225</v>
      </c>
      <c r="J3222" s="554">
        <v>42225</v>
      </c>
      <c r="K3222" s="556" t="s">
        <v>2317</v>
      </c>
      <c r="L3222" s="556" t="s">
        <v>3653</v>
      </c>
      <c r="M3222" s="557" t="s">
        <v>1047</v>
      </c>
      <c r="O3222" s="545" t="str">
        <f t="shared" si="291"/>
        <v>B2/26/21-C</v>
      </c>
    </row>
    <row r="3223" spans="1:18" ht="14.5">
      <c r="P3223" s="546"/>
      <c r="Q3223" s="546"/>
      <c r="R3223" s="546"/>
    </row>
    <row r="3224" spans="1:18" ht="14.5">
      <c r="A3224" s="551">
        <v>3</v>
      </c>
      <c r="B3224" s="555" t="s">
        <v>1693</v>
      </c>
      <c r="C3224" s="555" t="s">
        <v>36</v>
      </c>
      <c r="D3224" s="555" t="s">
        <v>36</v>
      </c>
      <c r="E3224" s="555" t="s">
        <v>36</v>
      </c>
      <c r="F3224" s="551" t="s">
        <v>1048</v>
      </c>
      <c r="G3224" s="555" t="s">
        <v>36</v>
      </c>
      <c r="H3224" s="551"/>
      <c r="I3224" s="551"/>
      <c r="J3224" s="552">
        <v>272305.26</v>
      </c>
      <c r="K3224" s="555"/>
      <c r="L3224" s="555"/>
      <c r="M3224" s="551"/>
      <c r="N3224" s="551"/>
      <c r="O3224" s="551"/>
      <c r="P3224" s="546"/>
      <c r="Q3224" s="546"/>
      <c r="R3224" s="546"/>
    </row>
    <row r="3225" spans="1:18" ht="29">
      <c r="A3225" s="551">
        <v>4</v>
      </c>
      <c r="B3225" s="555" t="s">
        <v>1693</v>
      </c>
      <c r="C3225" s="555" t="s">
        <v>36</v>
      </c>
      <c r="D3225" s="555" t="s">
        <v>36</v>
      </c>
      <c r="E3225" s="555" t="s">
        <v>36</v>
      </c>
      <c r="F3225" s="551" t="s">
        <v>1049</v>
      </c>
      <c r="G3225" s="555" t="s">
        <v>36</v>
      </c>
      <c r="H3225" s="551"/>
      <c r="I3225" s="551"/>
      <c r="J3225" s="552">
        <v>272305.26</v>
      </c>
      <c r="K3225" s="555"/>
      <c r="L3225" s="555"/>
      <c r="M3225" s="551"/>
      <c r="N3225" s="551"/>
      <c r="O3225" s="551"/>
    </row>
    <row r="3226" spans="1:18">
      <c r="B3226" s="556" t="s">
        <v>1693</v>
      </c>
      <c r="C3226" s="556" t="s">
        <v>2034</v>
      </c>
      <c r="D3226" s="556" t="s">
        <v>2448</v>
      </c>
      <c r="E3226" s="556" t="s">
        <v>8</v>
      </c>
      <c r="F3226" s="557" t="s">
        <v>3654</v>
      </c>
      <c r="G3226" s="556" t="s">
        <v>289</v>
      </c>
      <c r="H3226" s="553">
        <v>1</v>
      </c>
      <c r="I3226" s="554">
        <v>56782.879999999997</v>
      </c>
      <c r="J3226" s="554">
        <v>56782.879999999997</v>
      </c>
      <c r="K3226" s="556" t="s">
        <v>2317</v>
      </c>
      <c r="L3226" s="556" t="s">
        <v>3655</v>
      </c>
      <c r="M3226" s="557" t="s">
        <v>3654</v>
      </c>
      <c r="O3226" s="545" t="str">
        <f t="shared" ref="O3226:O3229" si="292">+_xlfn.CONCAT(B3226,"-",E3226)</f>
        <v>B2/26/21-D</v>
      </c>
    </row>
    <row r="3227" spans="1:18">
      <c r="B3227" s="556" t="s">
        <v>1693</v>
      </c>
      <c r="C3227" s="556" t="s">
        <v>2034</v>
      </c>
      <c r="D3227" s="556" t="s">
        <v>2448</v>
      </c>
      <c r="E3227" s="556" t="s">
        <v>10</v>
      </c>
      <c r="F3227" s="557" t="s">
        <v>3656</v>
      </c>
      <c r="G3227" s="556" t="s">
        <v>289</v>
      </c>
      <c r="H3227" s="553">
        <v>1</v>
      </c>
      <c r="I3227" s="554">
        <v>79369.75</v>
      </c>
      <c r="J3227" s="554">
        <v>79369.75</v>
      </c>
      <c r="K3227" s="556" t="s">
        <v>2317</v>
      </c>
      <c r="L3227" s="556" t="s">
        <v>3657</v>
      </c>
      <c r="M3227" s="557" t="s">
        <v>3656</v>
      </c>
      <c r="O3227" s="545" t="str">
        <f t="shared" si="292"/>
        <v>B2/26/21-E</v>
      </c>
    </row>
    <row r="3228" spans="1:18">
      <c r="B3228" s="556" t="s">
        <v>1693</v>
      </c>
      <c r="C3228" s="556" t="s">
        <v>2034</v>
      </c>
      <c r="D3228" s="556" t="s">
        <v>2448</v>
      </c>
      <c r="E3228" s="556" t="s">
        <v>11</v>
      </c>
      <c r="F3228" s="557" t="s">
        <v>3658</v>
      </c>
      <c r="G3228" s="556" t="s">
        <v>289</v>
      </c>
      <c r="H3228" s="553">
        <v>1</v>
      </c>
      <c r="I3228" s="554">
        <v>79369.75</v>
      </c>
      <c r="J3228" s="554">
        <v>79369.75</v>
      </c>
      <c r="K3228" s="556" t="s">
        <v>2317</v>
      </c>
      <c r="L3228" s="556" t="s">
        <v>3659</v>
      </c>
      <c r="M3228" s="557" t="s">
        <v>3658</v>
      </c>
      <c r="O3228" s="545" t="str">
        <f t="shared" si="292"/>
        <v>B2/26/21-F</v>
      </c>
    </row>
    <row r="3229" spans="1:18">
      <c r="B3229" s="556" t="s">
        <v>1693</v>
      </c>
      <c r="C3229" s="556" t="s">
        <v>2034</v>
      </c>
      <c r="D3229" s="556" t="s">
        <v>2448</v>
      </c>
      <c r="E3229" s="556" t="s">
        <v>27</v>
      </c>
      <c r="F3229" s="557" t="s">
        <v>3660</v>
      </c>
      <c r="G3229" s="556" t="s">
        <v>289</v>
      </c>
      <c r="H3229" s="553">
        <v>1</v>
      </c>
      <c r="I3229" s="554">
        <v>56782.879999999997</v>
      </c>
      <c r="J3229" s="554">
        <v>56782.879999999997</v>
      </c>
      <c r="K3229" s="556" t="s">
        <v>2317</v>
      </c>
      <c r="L3229" s="556" t="s">
        <v>3661</v>
      </c>
      <c r="M3229" s="557" t="s">
        <v>3660</v>
      </c>
      <c r="O3229" s="545" t="str">
        <f t="shared" si="292"/>
        <v>B2/26/21-G</v>
      </c>
    </row>
    <row r="3230" spans="1:18" ht="14.5">
      <c r="P3230" s="546"/>
      <c r="Q3230" s="546"/>
      <c r="R3230" s="546"/>
    </row>
    <row r="3231" spans="1:18" ht="29">
      <c r="A3231" s="551">
        <v>3</v>
      </c>
      <c r="B3231" s="555" t="s">
        <v>1693</v>
      </c>
      <c r="C3231" s="555" t="s">
        <v>36</v>
      </c>
      <c r="D3231" s="555" t="s">
        <v>36</v>
      </c>
      <c r="E3231" s="555" t="s">
        <v>36</v>
      </c>
      <c r="F3231" s="551" t="s">
        <v>1054</v>
      </c>
      <c r="G3231" s="555" t="s">
        <v>36</v>
      </c>
      <c r="H3231" s="551"/>
      <c r="I3231" s="551"/>
      <c r="J3231" s="552">
        <v>497852.5</v>
      </c>
      <c r="K3231" s="555"/>
      <c r="L3231" s="555"/>
      <c r="M3231" s="551"/>
      <c r="N3231" s="551"/>
      <c r="O3231" s="551"/>
      <c r="P3231" s="546"/>
      <c r="Q3231" s="546"/>
      <c r="R3231" s="546"/>
    </row>
    <row r="3232" spans="1:18" ht="87">
      <c r="A3232" s="551">
        <v>4</v>
      </c>
      <c r="B3232" s="555" t="s">
        <v>1693</v>
      </c>
      <c r="C3232" s="555" t="s">
        <v>36</v>
      </c>
      <c r="D3232" s="555" t="s">
        <v>36</v>
      </c>
      <c r="E3232" s="555" t="s">
        <v>36</v>
      </c>
      <c r="F3232" s="551" t="s">
        <v>1055</v>
      </c>
      <c r="G3232" s="555" t="s">
        <v>36</v>
      </c>
      <c r="H3232" s="551"/>
      <c r="I3232" s="551"/>
      <c r="J3232" s="552">
        <v>497852.5</v>
      </c>
      <c r="K3232" s="555"/>
      <c r="L3232" s="555"/>
      <c r="M3232" s="551"/>
      <c r="N3232" s="551"/>
      <c r="O3232" s="551"/>
    </row>
    <row r="3233" spans="1:18" ht="25">
      <c r="B3233" s="556" t="s">
        <v>1693</v>
      </c>
      <c r="C3233" s="556" t="s">
        <v>2034</v>
      </c>
      <c r="D3233" s="556" t="s">
        <v>2451</v>
      </c>
      <c r="E3233" s="556" t="s">
        <v>28</v>
      </c>
      <c r="F3233" s="557" t="s">
        <v>1056</v>
      </c>
      <c r="G3233" s="556" t="s">
        <v>0</v>
      </c>
      <c r="H3233" s="553">
        <v>1</v>
      </c>
      <c r="I3233" s="554">
        <v>497852.5</v>
      </c>
      <c r="J3233" s="554">
        <v>497852.5</v>
      </c>
      <c r="K3233" s="556" t="s">
        <v>2317</v>
      </c>
      <c r="L3233" s="556" t="s">
        <v>3662</v>
      </c>
      <c r="M3233" s="557" t="s">
        <v>1056</v>
      </c>
      <c r="O3233" s="545" t="str">
        <f>+_xlfn.CONCAT(B3233,"-",E3233)</f>
        <v>B2/26/21-H</v>
      </c>
    </row>
    <row r="3235" spans="1:18" ht="14.5">
      <c r="P3235" s="546"/>
      <c r="Q3235" s="546"/>
      <c r="R3235" s="546"/>
    </row>
    <row r="3236" spans="1:18" ht="14.5">
      <c r="A3236" s="551">
        <v>3</v>
      </c>
      <c r="B3236" s="555" t="s">
        <v>1694</v>
      </c>
      <c r="C3236" s="555" t="s">
        <v>36</v>
      </c>
      <c r="D3236" s="555" t="s">
        <v>36</v>
      </c>
      <c r="E3236" s="555" t="s">
        <v>36</v>
      </c>
      <c r="F3236" s="551" t="s">
        <v>1057</v>
      </c>
      <c r="G3236" s="555" t="s">
        <v>36</v>
      </c>
      <c r="H3236" s="551"/>
      <c r="I3236" s="551"/>
      <c r="J3236" s="552">
        <v>9869359.1699999999</v>
      </c>
      <c r="K3236" s="555"/>
      <c r="L3236" s="555"/>
      <c r="M3236" s="551"/>
      <c r="N3236" s="551"/>
      <c r="O3236" s="551"/>
      <c r="P3236" s="546"/>
      <c r="Q3236" s="546"/>
      <c r="R3236" s="546"/>
    </row>
    <row r="3237" spans="1:18" ht="14.5">
      <c r="A3237" s="551">
        <v>4</v>
      </c>
      <c r="B3237" s="555" t="s">
        <v>1694</v>
      </c>
      <c r="C3237" s="555" t="s">
        <v>36</v>
      </c>
      <c r="D3237" s="555" t="s">
        <v>36</v>
      </c>
      <c r="E3237" s="555" t="s">
        <v>36</v>
      </c>
      <c r="F3237" s="551" t="s">
        <v>1058</v>
      </c>
      <c r="G3237" s="555" t="s">
        <v>36</v>
      </c>
      <c r="H3237" s="551"/>
      <c r="I3237" s="551"/>
      <c r="J3237" s="552">
        <v>7524692.2400000002</v>
      </c>
      <c r="K3237" s="555"/>
      <c r="L3237" s="555"/>
      <c r="M3237" s="551"/>
      <c r="N3237" s="551"/>
      <c r="O3237" s="551"/>
    </row>
    <row r="3238" spans="1:18">
      <c r="B3238" s="556" t="s">
        <v>1694</v>
      </c>
      <c r="C3238" s="556" t="s">
        <v>2034</v>
      </c>
      <c r="D3238" s="556" t="s">
        <v>2454</v>
      </c>
      <c r="E3238" s="556" t="s">
        <v>5</v>
      </c>
      <c r="F3238" s="557" t="s">
        <v>1059</v>
      </c>
      <c r="G3238" s="556" t="s">
        <v>289</v>
      </c>
      <c r="H3238" s="553">
        <v>511</v>
      </c>
      <c r="I3238" s="553">
        <v>752.5</v>
      </c>
      <c r="J3238" s="554">
        <v>384527.5</v>
      </c>
      <c r="K3238" s="556" t="s">
        <v>2317</v>
      </c>
      <c r="L3238" s="556" t="s">
        <v>3663</v>
      </c>
      <c r="M3238" s="557" t="s">
        <v>1059</v>
      </c>
      <c r="O3238" s="545" t="str">
        <f t="shared" ref="O3238:O3253" si="293">+_xlfn.CONCAT(B3238,"-",E3238)</f>
        <v>B2/26/22-A</v>
      </c>
    </row>
    <row r="3239" spans="1:18">
      <c r="B3239" s="556" t="s">
        <v>1694</v>
      </c>
      <c r="C3239" s="556" t="s">
        <v>2034</v>
      </c>
      <c r="D3239" s="556" t="s">
        <v>2454</v>
      </c>
      <c r="E3239" s="556" t="s">
        <v>6</v>
      </c>
      <c r="F3239" s="557" t="s">
        <v>1060</v>
      </c>
      <c r="G3239" s="556" t="s">
        <v>289</v>
      </c>
      <c r="H3239" s="553">
        <v>20</v>
      </c>
      <c r="I3239" s="553">
        <v>958.63</v>
      </c>
      <c r="J3239" s="554">
        <v>19172.599999999999</v>
      </c>
      <c r="K3239" s="556" t="s">
        <v>2317</v>
      </c>
      <c r="L3239" s="556" t="s">
        <v>3664</v>
      </c>
      <c r="M3239" s="557" t="s">
        <v>1060</v>
      </c>
      <c r="O3239" s="545" t="str">
        <f t="shared" si="293"/>
        <v>B2/26/22-B</v>
      </c>
    </row>
    <row r="3240" spans="1:18">
      <c r="B3240" s="556" t="s">
        <v>1694</v>
      </c>
      <c r="C3240" s="556" t="s">
        <v>2034</v>
      </c>
      <c r="D3240" s="556" t="s">
        <v>2454</v>
      </c>
      <c r="E3240" s="556" t="s">
        <v>7</v>
      </c>
      <c r="F3240" s="557" t="s">
        <v>1061</v>
      </c>
      <c r="G3240" s="556" t="s">
        <v>289</v>
      </c>
      <c r="H3240" s="553">
        <v>129</v>
      </c>
      <c r="I3240" s="553">
        <v>900.25</v>
      </c>
      <c r="J3240" s="554">
        <v>116132.25</v>
      </c>
      <c r="K3240" s="556" t="s">
        <v>2317</v>
      </c>
      <c r="L3240" s="556" t="s">
        <v>3665</v>
      </c>
      <c r="M3240" s="557" t="s">
        <v>1061</v>
      </c>
      <c r="O3240" s="545" t="str">
        <f t="shared" si="293"/>
        <v>B2/26/22-C</v>
      </c>
    </row>
    <row r="3241" spans="1:18">
      <c r="B3241" s="556" t="s">
        <v>1694</v>
      </c>
      <c r="C3241" s="556" t="s">
        <v>2034</v>
      </c>
      <c r="D3241" s="556" t="s">
        <v>2454</v>
      </c>
      <c r="E3241" s="556" t="s">
        <v>8</v>
      </c>
      <c r="F3241" s="557" t="s">
        <v>1062</v>
      </c>
      <c r="G3241" s="556" t="s">
        <v>289</v>
      </c>
      <c r="H3241" s="553">
        <v>46</v>
      </c>
      <c r="I3241" s="554">
        <v>2283.38</v>
      </c>
      <c r="J3241" s="554">
        <v>105035.48</v>
      </c>
      <c r="K3241" s="556" t="s">
        <v>2317</v>
      </c>
      <c r="L3241" s="556" t="s">
        <v>3666</v>
      </c>
      <c r="M3241" s="557" t="s">
        <v>1062</v>
      </c>
      <c r="O3241" s="545" t="str">
        <f t="shared" si="293"/>
        <v>B2/26/22-D</v>
      </c>
    </row>
    <row r="3242" spans="1:18">
      <c r="B3242" s="556" t="s">
        <v>1694</v>
      </c>
      <c r="C3242" s="556" t="s">
        <v>2034</v>
      </c>
      <c r="D3242" s="556" t="s">
        <v>2454</v>
      </c>
      <c r="E3242" s="556" t="s">
        <v>10</v>
      </c>
      <c r="F3242" s="557" t="s">
        <v>1063</v>
      </c>
      <c r="G3242" s="556" t="s">
        <v>289</v>
      </c>
      <c r="H3242" s="553">
        <v>34</v>
      </c>
      <c r="I3242" s="554">
        <v>1240.75</v>
      </c>
      <c r="J3242" s="554">
        <v>42185.5</v>
      </c>
      <c r="K3242" s="556" t="s">
        <v>2317</v>
      </c>
      <c r="L3242" s="556" t="s">
        <v>3667</v>
      </c>
      <c r="M3242" s="557" t="s">
        <v>1063</v>
      </c>
      <c r="O3242" s="545" t="str">
        <f t="shared" si="293"/>
        <v>B2/26/22-E</v>
      </c>
    </row>
    <row r="3243" spans="1:18">
      <c r="B3243" s="556" t="s">
        <v>1694</v>
      </c>
      <c r="C3243" s="556" t="s">
        <v>2034</v>
      </c>
      <c r="D3243" s="556" t="s">
        <v>2454</v>
      </c>
      <c r="E3243" s="556" t="s">
        <v>11</v>
      </c>
      <c r="F3243" s="557" t="s">
        <v>1064</v>
      </c>
      <c r="G3243" s="556" t="s">
        <v>289</v>
      </c>
      <c r="H3243" s="553">
        <v>615</v>
      </c>
      <c r="I3243" s="553">
        <v>900.25</v>
      </c>
      <c r="J3243" s="554">
        <v>553653.75</v>
      </c>
      <c r="K3243" s="556" t="s">
        <v>2317</v>
      </c>
      <c r="L3243" s="556" t="s">
        <v>3668</v>
      </c>
      <c r="M3243" s="557" t="s">
        <v>1064</v>
      </c>
      <c r="O3243" s="545" t="str">
        <f t="shared" si="293"/>
        <v>B2/26/22-F</v>
      </c>
    </row>
    <row r="3244" spans="1:18">
      <c r="B3244" s="556" t="s">
        <v>1694</v>
      </c>
      <c r="C3244" s="556" t="s">
        <v>2034</v>
      </c>
      <c r="D3244" s="556" t="s">
        <v>2454</v>
      </c>
      <c r="E3244" s="556" t="s">
        <v>27</v>
      </c>
      <c r="F3244" s="557" t="s">
        <v>1065</v>
      </c>
      <c r="G3244" s="556" t="s">
        <v>289</v>
      </c>
      <c r="H3244" s="553">
        <v>126</v>
      </c>
      <c r="I3244" s="554">
        <v>1144.3800000000001</v>
      </c>
      <c r="J3244" s="554">
        <v>144191.88</v>
      </c>
      <c r="K3244" s="556" t="s">
        <v>2317</v>
      </c>
      <c r="L3244" s="556" t="s">
        <v>3669</v>
      </c>
      <c r="M3244" s="557" t="s">
        <v>1065</v>
      </c>
      <c r="O3244" s="545" t="str">
        <f t="shared" si="293"/>
        <v>B2/26/22-G</v>
      </c>
    </row>
    <row r="3245" spans="1:18">
      <c r="B3245" s="556" t="s">
        <v>1694</v>
      </c>
      <c r="C3245" s="556" t="s">
        <v>2034</v>
      </c>
      <c r="D3245" s="556" t="s">
        <v>2454</v>
      </c>
      <c r="E3245" s="556" t="s">
        <v>28</v>
      </c>
      <c r="F3245" s="557" t="s">
        <v>1066</v>
      </c>
      <c r="G3245" s="556" t="s">
        <v>289</v>
      </c>
      <c r="H3245" s="553">
        <v>172</v>
      </c>
      <c r="I3245" s="554">
        <v>1144.3800000000001</v>
      </c>
      <c r="J3245" s="554">
        <v>196833.36</v>
      </c>
      <c r="K3245" s="556" t="s">
        <v>2317</v>
      </c>
      <c r="L3245" s="556" t="s">
        <v>3670</v>
      </c>
      <c r="M3245" s="557" t="s">
        <v>1066</v>
      </c>
      <c r="O3245" s="545" t="str">
        <f t="shared" si="293"/>
        <v>B2/26/22-H</v>
      </c>
    </row>
    <row r="3246" spans="1:18">
      <c r="B3246" s="556" t="s">
        <v>1694</v>
      </c>
      <c r="C3246" s="556" t="s">
        <v>2034</v>
      </c>
      <c r="D3246" s="556" t="s">
        <v>2454</v>
      </c>
      <c r="E3246" s="556" t="s">
        <v>33</v>
      </c>
      <c r="F3246" s="557" t="s">
        <v>1067</v>
      </c>
      <c r="G3246" s="556" t="s">
        <v>289</v>
      </c>
      <c r="H3246" s="553">
        <v>528</v>
      </c>
      <c r="I3246" s="554">
        <v>2413.5</v>
      </c>
      <c r="J3246" s="554">
        <v>1274328</v>
      </c>
      <c r="K3246" s="556" t="s">
        <v>2317</v>
      </c>
      <c r="L3246" s="556" t="s">
        <v>3671</v>
      </c>
      <c r="M3246" s="557" t="s">
        <v>1067</v>
      </c>
      <c r="O3246" s="545" t="str">
        <f t="shared" si="293"/>
        <v>B2/26/22-J</v>
      </c>
    </row>
    <row r="3247" spans="1:18">
      <c r="B3247" s="556" t="s">
        <v>1694</v>
      </c>
      <c r="C3247" s="556" t="s">
        <v>2034</v>
      </c>
      <c r="D3247" s="556" t="s">
        <v>2454</v>
      </c>
      <c r="E3247" s="556" t="s">
        <v>34</v>
      </c>
      <c r="F3247" s="557" t="s">
        <v>1068</v>
      </c>
      <c r="G3247" s="556" t="s">
        <v>289</v>
      </c>
      <c r="H3247" s="553">
        <v>378</v>
      </c>
      <c r="I3247" s="554">
        <v>2484</v>
      </c>
      <c r="J3247" s="554">
        <v>938952</v>
      </c>
      <c r="K3247" s="556" t="s">
        <v>2317</v>
      </c>
      <c r="L3247" s="556" t="s">
        <v>3672</v>
      </c>
      <c r="M3247" s="557" t="s">
        <v>1068</v>
      </c>
      <c r="O3247" s="545" t="str">
        <f t="shared" si="293"/>
        <v>B2/26/22-K</v>
      </c>
    </row>
    <row r="3248" spans="1:18">
      <c r="B3248" s="556" t="s">
        <v>1694</v>
      </c>
      <c r="C3248" s="556" t="s">
        <v>2034</v>
      </c>
      <c r="D3248" s="556" t="s">
        <v>2454</v>
      </c>
      <c r="E3248" s="556" t="s">
        <v>39</v>
      </c>
      <c r="F3248" s="557" t="s">
        <v>1069</v>
      </c>
      <c r="G3248" s="556" t="s">
        <v>289</v>
      </c>
      <c r="H3248" s="553">
        <v>42</v>
      </c>
      <c r="I3248" s="554">
        <v>4259.38</v>
      </c>
      <c r="J3248" s="554">
        <v>178893.96</v>
      </c>
      <c r="K3248" s="556" t="s">
        <v>2317</v>
      </c>
      <c r="L3248" s="556" t="s">
        <v>3673</v>
      </c>
      <c r="M3248" s="557" t="s">
        <v>1069</v>
      </c>
      <c r="O3248" s="545" t="str">
        <f t="shared" si="293"/>
        <v>B2/26/22-L</v>
      </c>
    </row>
    <row r="3249" spans="1:18">
      <c r="B3249" s="556" t="s">
        <v>1694</v>
      </c>
      <c r="C3249" s="556" t="s">
        <v>2034</v>
      </c>
      <c r="D3249" s="556" t="s">
        <v>2454</v>
      </c>
      <c r="E3249" s="556" t="s">
        <v>38</v>
      </c>
      <c r="F3249" s="557" t="s">
        <v>1070</v>
      </c>
      <c r="G3249" s="556" t="s">
        <v>289</v>
      </c>
      <c r="H3249" s="553">
        <v>312</v>
      </c>
      <c r="I3249" s="554">
        <v>8981.1299999999992</v>
      </c>
      <c r="J3249" s="554">
        <v>2802112.56</v>
      </c>
      <c r="K3249" s="556" t="s">
        <v>2317</v>
      </c>
      <c r="L3249" s="556" t="s">
        <v>3674</v>
      </c>
      <c r="M3249" s="557" t="s">
        <v>1070</v>
      </c>
      <c r="O3249" s="545" t="str">
        <f t="shared" si="293"/>
        <v>B2/26/22-M</v>
      </c>
    </row>
    <row r="3250" spans="1:18">
      <c r="B3250" s="556" t="s">
        <v>1694</v>
      </c>
      <c r="C3250" s="556" t="s">
        <v>2034</v>
      </c>
      <c r="D3250" s="556" t="s">
        <v>2454</v>
      </c>
      <c r="E3250" s="556" t="s">
        <v>204</v>
      </c>
      <c r="F3250" s="557" t="s">
        <v>1071</v>
      </c>
      <c r="G3250" s="556" t="s">
        <v>289</v>
      </c>
      <c r="H3250" s="553">
        <v>30</v>
      </c>
      <c r="I3250" s="554">
        <v>8981.1299999999992</v>
      </c>
      <c r="J3250" s="554">
        <v>269433.90000000002</v>
      </c>
      <c r="K3250" s="556" t="s">
        <v>2317</v>
      </c>
      <c r="L3250" s="556" t="s">
        <v>3675</v>
      </c>
      <c r="M3250" s="557" t="s">
        <v>1071</v>
      </c>
      <c r="O3250" s="545" t="str">
        <f t="shared" si="293"/>
        <v>B2/26/22-N</v>
      </c>
    </row>
    <row r="3251" spans="1:18">
      <c r="B3251" s="556" t="s">
        <v>1694</v>
      </c>
      <c r="C3251" s="556" t="s">
        <v>2034</v>
      </c>
      <c r="D3251" s="556" t="s">
        <v>2454</v>
      </c>
      <c r="E3251" s="556" t="s">
        <v>507</v>
      </c>
      <c r="F3251" s="557" t="s">
        <v>1072</v>
      </c>
      <c r="G3251" s="556" t="s">
        <v>289</v>
      </c>
      <c r="H3251" s="553">
        <v>74</v>
      </c>
      <c r="I3251" s="554">
        <v>2409.5</v>
      </c>
      <c r="J3251" s="554">
        <v>178303</v>
      </c>
      <c r="K3251" s="556" t="s">
        <v>2317</v>
      </c>
      <c r="L3251" s="556" t="s">
        <v>3676</v>
      </c>
      <c r="M3251" s="557" t="s">
        <v>1072</v>
      </c>
      <c r="O3251" s="545" t="str">
        <f t="shared" si="293"/>
        <v>B2/26/22-P</v>
      </c>
    </row>
    <row r="3252" spans="1:18">
      <c r="B3252" s="556" t="s">
        <v>1694</v>
      </c>
      <c r="C3252" s="556" t="s">
        <v>2034</v>
      </c>
      <c r="D3252" s="556" t="s">
        <v>2454</v>
      </c>
      <c r="E3252" s="556" t="s">
        <v>508</v>
      </c>
      <c r="F3252" s="557" t="s">
        <v>1073</v>
      </c>
      <c r="G3252" s="556" t="s">
        <v>289</v>
      </c>
      <c r="H3252" s="553">
        <v>68</v>
      </c>
      <c r="I3252" s="554">
        <v>2409.5</v>
      </c>
      <c r="J3252" s="554">
        <v>163846</v>
      </c>
      <c r="K3252" s="556" t="s">
        <v>2317</v>
      </c>
      <c r="L3252" s="556" t="s">
        <v>3677</v>
      </c>
      <c r="M3252" s="557" t="s">
        <v>1073</v>
      </c>
      <c r="O3252" s="545" t="str">
        <f t="shared" si="293"/>
        <v>B2/26/22-Q</v>
      </c>
    </row>
    <row r="3253" spans="1:18">
      <c r="B3253" s="556" t="s">
        <v>1694</v>
      </c>
      <c r="C3253" s="556" t="s">
        <v>2034</v>
      </c>
      <c r="D3253" s="556" t="s">
        <v>2454</v>
      </c>
      <c r="E3253" s="556" t="s">
        <v>738</v>
      </c>
      <c r="F3253" s="557" t="s">
        <v>1074</v>
      </c>
      <c r="G3253" s="556" t="s">
        <v>289</v>
      </c>
      <c r="H3253" s="553">
        <v>63</v>
      </c>
      <c r="I3253" s="554">
        <v>2493.5</v>
      </c>
      <c r="J3253" s="554">
        <v>157090.5</v>
      </c>
      <c r="K3253" s="556" t="s">
        <v>2317</v>
      </c>
      <c r="L3253" s="556" t="s">
        <v>3678</v>
      </c>
      <c r="M3253" s="557" t="s">
        <v>1074</v>
      </c>
      <c r="O3253" s="545" t="str">
        <f t="shared" si="293"/>
        <v>B2/26/22-R</v>
      </c>
    </row>
    <row r="3255" spans="1:18" ht="14.5">
      <c r="P3255" s="546"/>
      <c r="Q3255" s="546"/>
      <c r="R3255" s="546"/>
    </row>
    <row r="3256" spans="1:18" ht="29">
      <c r="A3256" s="551">
        <v>4</v>
      </c>
      <c r="B3256" s="555" t="s">
        <v>1695</v>
      </c>
      <c r="C3256" s="555" t="s">
        <v>36</v>
      </c>
      <c r="D3256" s="555" t="s">
        <v>36</v>
      </c>
      <c r="E3256" s="555" t="s">
        <v>36</v>
      </c>
      <c r="F3256" s="551" t="s">
        <v>2464</v>
      </c>
      <c r="G3256" s="555" t="s">
        <v>36</v>
      </c>
      <c r="H3256" s="551"/>
      <c r="I3256" s="551"/>
      <c r="J3256" s="552">
        <v>1552491.25</v>
      </c>
      <c r="K3256" s="555"/>
      <c r="L3256" s="555"/>
      <c r="M3256" s="551"/>
      <c r="N3256" s="551"/>
      <c r="O3256" s="551"/>
    </row>
    <row r="3257" spans="1:18">
      <c r="B3257" s="556" t="s">
        <v>1695</v>
      </c>
      <c r="C3257" s="556" t="s">
        <v>2034</v>
      </c>
      <c r="D3257" s="556" t="s">
        <v>2454</v>
      </c>
      <c r="E3257" s="556" t="s">
        <v>5</v>
      </c>
      <c r="F3257" s="557" t="s">
        <v>1076</v>
      </c>
      <c r="G3257" s="556" t="s">
        <v>289</v>
      </c>
      <c r="H3257" s="553">
        <v>19</v>
      </c>
      <c r="I3257" s="554">
        <v>3217.75</v>
      </c>
      <c r="J3257" s="554">
        <v>61137.25</v>
      </c>
      <c r="K3257" s="556" t="s">
        <v>2317</v>
      </c>
      <c r="L3257" s="556" t="s">
        <v>3679</v>
      </c>
      <c r="M3257" s="557" t="s">
        <v>1076</v>
      </c>
      <c r="O3257" s="545" t="str">
        <f t="shared" ref="O3257:O3259" si="294">+_xlfn.CONCAT(B3257,"-",E3257)</f>
        <v>B2/26/23-A</v>
      </c>
    </row>
    <row r="3258" spans="1:18">
      <c r="B3258" s="556" t="s">
        <v>1695</v>
      </c>
      <c r="C3258" s="556" t="s">
        <v>2034</v>
      </c>
      <c r="D3258" s="556" t="s">
        <v>2454</v>
      </c>
      <c r="E3258" s="556" t="s">
        <v>6</v>
      </c>
      <c r="F3258" s="557" t="s">
        <v>1077</v>
      </c>
      <c r="G3258" s="556" t="s">
        <v>289</v>
      </c>
      <c r="H3258" s="553">
        <v>954</v>
      </c>
      <c r="I3258" s="554">
        <v>1535</v>
      </c>
      <c r="J3258" s="554">
        <v>1464390</v>
      </c>
      <c r="K3258" s="556" t="s">
        <v>2317</v>
      </c>
      <c r="L3258" s="556" t="s">
        <v>3680</v>
      </c>
      <c r="M3258" s="557" t="s">
        <v>1077</v>
      </c>
      <c r="O3258" s="545" t="str">
        <f t="shared" si="294"/>
        <v>B2/26/23-B</v>
      </c>
    </row>
    <row r="3259" spans="1:18">
      <c r="B3259" s="556" t="s">
        <v>1695</v>
      </c>
      <c r="C3259" s="556" t="s">
        <v>2034</v>
      </c>
      <c r="D3259" s="556" t="s">
        <v>2454</v>
      </c>
      <c r="E3259" s="556" t="s">
        <v>7</v>
      </c>
      <c r="F3259" s="557" t="s">
        <v>3681</v>
      </c>
      <c r="G3259" s="556" t="s">
        <v>289</v>
      </c>
      <c r="H3259" s="553">
        <v>126</v>
      </c>
      <c r="I3259" s="553">
        <v>214</v>
      </c>
      <c r="J3259" s="554">
        <v>26964</v>
      </c>
      <c r="K3259" s="556" t="s">
        <v>2317</v>
      </c>
      <c r="L3259" s="556" t="s">
        <v>3682</v>
      </c>
      <c r="M3259" s="557" t="s">
        <v>3681</v>
      </c>
      <c r="O3259" s="545" t="str">
        <f t="shared" si="294"/>
        <v>B2/26/23-C</v>
      </c>
    </row>
    <row r="3260" spans="1:18" ht="14.5">
      <c r="P3260" s="546"/>
      <c r="Q3260" s="546"/>
      <c r="R3260" s="546"/>
    </row>
    <row r="3261" spans="1:18" ht="29">
      <c r="A3261" s="551">
        <v>4</v>
      </c>
      <c r="B3261" s="555" t="s">
        <v>1695</v>
      </c>
      <c r="C3261" s="555" t="s">
        <v>36</v>
      </c>
      <c r="D3261" s="555" t="s">
        <v>36</v>
      </c>
      <c r="E3261" s="555" t="s">
        <v>36</v>
      </c>
      <c r="F3261" s="551" t="s">
        <v>1079</v>
      </c>
      <c r="G3261" s="555" t="s">
        <v>36</v>
      </c>
      <c r="H3261" s="551"/>
      <c r="I3261" s="551"/>
      <c r="J3261" s="552">
        <v>760925.68</v>
      </c>
      <c r="K3261" s="555"/>
      <c r="L3261" s="555"/>
      <c r="M3261" s="551"/>
      <c r="N3261" s="551"/>
      <c r="O3261" s="551"/>
    </row>
    <row r="3262" spans="1:18">
      <c r="B3262" s="556" t="s">
        <v>1695</v>
      </c>
      <c r="C3262" s="556" t="s">
        <v>2034</v>
      </c>
      <c r="D3262" s="556" t="s">
        <v>2454</v>
      </c>
      <c r="E3262" s="556" t="s">
        <v>8</v>
      </c>
      <c r="F3262" s="557" t="s">
        <v>1080</v>
      </c>
      <c r="G3262" s="556" t="s">
        <v>289</v>
      </c>
      <c r="H3262" s="553">
        <v>11</v>
      </c>
      <c r="I3262" s="553">
        <v>915.25</v>
      </c>
      <c r="J3262" s="554">
        <v>10067.75</v>
      </c>
      <c r="K3262" s="556" t="s">
        <v>2317</v>
      </c>
      <c r="L3262" s="556" t="s">
        <v>3683</v>
      </c>
      <c r="M3262" s="557" t="s">
        <v>1080</v>
      </c>
      <c r="O3262" s="545" t="str">
        <f t="shared" ref="O3262:O3270" si="295">+_xlfn.CONCAT(B3262,"-",E3262)</f>
        <v>B2/26/23-D</v>
      </c>
    </row>
    <row r="3263" spans="1:18">
      <c r="B3263" s="556" t="s">
        <v>1695</v>
      </c>
      <c r="C3263" s="556" t="s">
        <v>2034</v>
      </c>
      <c r="D3263" s="556" t="s">
        <v>2454</v>
      </c>
      <c r="E3263" s="556" t="s">
        <v>10</v>
      </c>
      <c r="F3263" s="557" t="s">
        <v>1081</v>
      </c>
      <c r="G3263" s="556" t="s">
        <v>289</v>
      </c>
      <c r="H3263" s="553">
        <v>3</v>
      </c>
      <c r="I3263" s="554">
        <v>1063</v>
      </c>
      <c r="J3263" s="554">
        <v>3189</v>
      </c>
      <c r="K3263" s="556" t="s">
        <v>2317</v>
      </c>
      <c r="L3263" s="556" t="s">
        <v>3684</v>
      </c>
      <c r="M3263" s="557" t="s">
        <v>1081</v>
      </c>
      <c r="O3263" s="545" t="str">
        <f t="shared" si="295"/>
        <v>B2/26/23-E</v>
      </c>
    </row>
    <row r="3264" spans="1:18">
      <c r="B3264" s="556" t="s">
        <v>1695</v>
      </c>
      <c r="C3264" s="556" t="s">
        <v>2034</v>
      </c>
      <c r="D3264" s="556" t="s">
        <v>2454</v>
      </c>
      <c r="E3264" s="556" t="s">
        <v>11</v>
      </c>
      <c r="F3264" s="557" t="s">
        <v>1082</v>
      </c>
      <c r="G3264" s="556" t="s">
        <v>289</v>
      </c>
      <c r="H3264" s="553">
        <v>25</v>
      </c>
      <c r="I3264" s="554">
        <v>1777.75</v>
      </c>
      <c r="J3264" s="554">
        <v>44443.75</v>
      </c>
      <c r="K3264" s="556" t="s">
        <v>2317</v>
      </c>
      <c r="L3264" s="556" t="s">
        <v>3685</v>
      </c>
      <c r="M3264" s="557" t="s">
        <v>1082</v>
      </c>
      <c r="O3264" s="545" t="str">
        <f t="shared" si="295"/>
        <v>B2/26/23-F</v>
      </c>
    </row>
    <row r="3265" spans="1:18" ht="25">
      <c r="B3265" s="556" t="s">
        <v>1695</v>
      </c>
      <c r="C3265" s="556" t="s">
        <v>2034</v>
      </c>
      <c r="D3265" s="556" t="s">
        <v>2454</v>
      </c>
      <c r="E3265" s="556" t="s">
        <v>27</v>
      </c>
      <c r="F3265" s="557" t="s">
        <v>1083</v>
      </c>
      <c r="G3265" s="556" t="s">
        <v>289</v>
      </c>
      <c r="H3265" s="553">
        <v>3</v>
      </c>
      <c r="I3265" s="554">
        <v>1777.75</v>
      </c>
      <c r="J3265" s="554">
        <v>5333.25</v>
      </c>
      <c r="K3265" s="556" t="s">
        <v>2317</v>
      </c>
      <c r="L3265" s="556" t="s">
        <v>3686</v>
      </c>
      <c r="M3265" s="557" t="s">
        <v>1083</v>
      </c>
      <c r="O3265" s="545" t="str">
        <f t="shared" si="295"/>
        <v>B2/26/23-G</v>
      </c>
    </row>
    <row r="3266" spans="1:18">
      <c r="B3266" s="556" t="s">
        <v>1695</v>
      </c>
      <c r="C3266" s="556" t="s">
        <v>2034</v>
      </c>
      <c r="D3266" s="556" t="s">
        <v>2454</v>
      </c>
      <c r="E3266" s="556" t="s">
        <v>28</v>
      </c>
      <c r="F3266" s="557" t="s">
        <v>1084</v>
      </c>
      <c r="G3266" s="556" t="s">
        <v>289</v>
      </c>
      <c r="H3266" s="553">
        <v>34</v>
      </c>
      <c r="I3266" s="554">
        <v>1898.5</v>
      </c>
      <c r="J3266" s="554">
        <v>64549</v>
      </c>
      <c r="K3266" s="556" t="s">
        <v>2317</v>
      </c>
      <c r="L3266" s="556" t="s">
        <v>3687</v>
      </c>
      <c r="M3266" s="557" t="s">
        <v>1084</v>
      </c>
      <c r="O3266" s="545" t="str">
        <f t="shared" si="295"/>
        <v>B2/26/23-H</v>
      </c>
    </row>
    <row r="3267" spans="1:18">
      <c r="B3267" s="556" t="s">
        <v>1695</v>
      </c>
      <c r="C3267" s="556" t="s">
        <v>2034</v>
      </c>
      <c r="D3267" s="556" t="s">
        <v>2454</v>
      </c>
      <c r="E3267" s="556" t="s">
        <v>33</v>
      </c>
      <c r="F3267" s="557" t="s">
        <v>1085</v>
      </c>
      <c r="G3267" s="556" t="s">
        <v>289</v>
      </c>
      <c r="H3267" s="553">
        <v>14</v>
      </c>
      <c r="I3267" s="554">
        <v>1898.5</v>
      </c>
      <c r="J3267" s="554">
        <v>26579</v>
      </c>
      <c r="K3267" s="556" t="s">
        <v>2317</v>
      </c>
      <c r="L3267" s="556" t="s">
        <v>3688</v>
      </c>
      <c r="M3267" s="557" t="s">
        <v>1085</v>
      </c>
      <c r="O3267" s="545" t="str">
        <f t="shared" si="295"/>
        <v>B2/26/23-J</v>
      </c>
    </row>
    <row r="3268" spans="1:18">
      <c r="B3268" s="556" t="s">
        <v>1695</v>
      </c>
      <c r="C3268" s="556" t="s">
        <v>2034</v>
      </c>
      <c r="D3268" s="556" t="s">
        <v>2454</v>
      </c>
      <c r="E3268" s="556" t="s">
        <v>34</v>
      </c>
      <c r="F3268" s="557" t="s">
        <v>1086</v>
      </c>
      <c r="G3268" s="556" t="s">
        <v>289</v>
      </c>
      <c r="H3268" s="553">
        <v>29</v>
      </c>
      <c r="I3268" s="554">
        <v>2898</v>
      </c>
      <c r="J3268" s="554">
        <v>84042</v>
      </c>
      <c r="K3268" s="556" t="s">
        <v>2317</v>
      </c>
      <c r="L3268" s="556" t="s">
        <v>3689</v>
      </c>
      <c r="M3268" s="557" t="s">
        <v>1086</v>
      </c>
      <c r="O3268" s="545" t="str">
        <f t="shared" si="295"/>
        <v>B2/26/23-K</v>
      </c>
    </row>
    <row r="3269" spans="1:18">
      <c r="B3269" s="556" t="s">
        <v>1695</v>
      </c>
      <c r="C3269" s="556" t="s">
        <v>2034</v>
      </c>
      <c r="D3269" s="556" t="s">
        <v>2454</v>
      </c>
      <c r="E3269" s="556" t="s">
        <v>39</v>
      </c>
      <c r="F3269" s="557" t="s">
        <v>1087</v>
      </c>
      <c r="G3269" s="556" t="s">
        <v>289</v>
      </c>
      <c r="H3269" s="553">
        <v>142</v>
      </c>
      <c r="I3269" s="554">
        <v>2984.88</v>
      </c>
      <c r="J3269" s="554">
        <v>423852.96</v>
      </c>
      <c r="K3269" s="556" t="s">
        <v>2317</v>
      </c>
      <c r="L3269" s="556" t="s">
        <v>3690</v>
      </c>
      <c r="M3269" s="557" t="s">
        <v>1087</v>
      </c>
      <c r="O3269" s="545" t="str">
        <f t="shared" si="295"/>
        <v>B2/26/23-L</v>
      </c>
    </row>
    <row r="3270" spans="1:18">
      <c r="B3270" s="556" t="s">
        <v>1695</v>
      </c>
      <c r="C3270" s="556" t="s">
        <v>2034</v>
      </c>
      <c r="D3270" s="556" t="s">
        <v>2454</v>
      </c>
      <c r="E3270" s="556" t="s">
        <v>38</v>
      </c>
      <c r="F3270" s="557" t="s">
        <v>1088</v>
      </c>
      <c r="G3270" s="556" t="s">
        <v>289</v>
      </c>
      <c r="H3270" s="553">
        <v>19</v>
      </c>
      <c r="I3270" s="554">
        <v>5203.63</v>
      </c>
      <c r="J3270" s="554">
        <v>98868.97</v>
      </c>
      <c r="K3270" s="556" t="s">
        <v>2317</v>
      </c>
      <c r="L3270" s="556" t="s">
        <v>3691</v>
      </c>
      <c r="M3270" s="557" t="s">
        <v>1088</v>
      </c>
      <c r="O3270" s="545" t="str">
        <f t="shared" si="295"/>
        <v>B2/26/23-M</v>
      </c>
    </row>
    <row r="3271" spans="1:18" ht="14.5">
      <c r="P3271" s="546"/>
      <c r="Q3271" s="546"/>
      <c r="R3271" s="546"/>
    </row>
    <row r="3272" spans="1:18" ht="14.5">
      <c r="A3272" s="551">
        <v>4</v>
      </c>
      <c r="B3272" s="555" t="s">
        <v>1695</v>
      </c>
      <c r="C3272" s="555" t="s">
        <v>36</v>
      </c>
      <c r="D3272" s="555" t="s">
        <v>36</v>
      </c>
      <c r="E3272" s="555" t="s">
        <v>36</v>
      </c>
      <c r="F3272" s="551" t="s">
        <v>1089</v>
      </c>
      <c r="G3272" s="555" t="s">
        <v>36</v>
      </c>
      <c r="H3272" s="551"/>
      <c r="I3272" s="551"/>
      <c r="J3272" s="552">
        <v>31250</v>
      </c>
      <c r="K3272" s="555"/>
      <c r="L3272" s="555"/>
      <c r="M3272" s="551"/>
      <c r="N3272" s="551"/>
      <c r="O3272" s="551"/>
    </row>
    <row r="3273" spans="1:18">
      <c r="B3273" s="556" t="s">
        <v>1695</v>
      </c>
      <c r="C3273" s="556" t="s">
        <v>2034</v>
      </c>
      <c r="D3273" s="556" t="s">
        <v>2454</v>
      </c>
      <c r="E3273" s="556" t="s">
        <v>204</v>
      </c>
      <c r="F3273" s="557" t="s">
        <v>1090</v>
      </c>
      <c r="G3273" s="556" t="s">
        <v>0</v>
      </c>
      <c r="H3273" s="553">
        <v>1</v>
      </c>
      <c r="I3273" s="554">
        <v>31250</v>
      </c>
      <c r="J3273" s="554">
        <v>31250</v>
      </c>
      <c r="K3273" s="556" t="s">
        <v>2317</v>
      </c>
      <c r="L3273" s="556" t="s">
        <v>3692</v>
      </c>
      <c r="M3273" s="557" t="s">
        <v>1090</v>
      </c>
      <c r="O3273" s="545" t="str">
        <f>+_xlfn.CONCAT(B3273,"-",E3273)</f>
        <v>B2/26/23-N</v>
      </c>
    </row>
    <row r="3275" spans="1:18" ht="14.5">
      <c r="P3275" s="546"/>
      <c r="Q3275" s="546"/>
      <c r="R3275" s="546"/>
    </row>
    <row r="3276" spans="1:18" ht="14.5">
      <c r="A3276" s="551">
        <v>3</v>
      </c>
      <c r="B3276" s="555" t="s">
        <v>1696</v>
      </c>
      <c r="C3276" s="555" t="s">
        <v>36</v>
      </c>
      <c r="D3276" s="555" t="s">
        <v>36</v>
      </c>
      <c r="E3276" s="555" t="s">
        <v>36</v>
      </c>
      <c r="F3276" s="551" t="s">
        <v>1091</v>
      </c>
      <c r="G3276" s="555" t="s">
        <v>36</v>
      </c>
      <c r="H3276" s="551"/>
      <c r="I3276" s="551"/>
      <c r="J3276" s="552">
        <v>1039496.25</v>
      </c>
      <c r="K3276" s="555"/>
      <c r="L3276" s="555"/>
      <c r="M3276" s="551"/>
      <c r="N3276" s="551"/>
      <c r="O3276" s="551"/>
      <c r="P3276" s="546"/>
      <c r="Q3276" s="546"/>
      <c r="R3276" s="546"/>
    </row>
    <row r="3277" spans="1:18" ht="29">
      <c r="A3277" s="551">
        <v>4</v>
      </c>
      <c r="B3277" s="555" t="s">
        <v>1696</v>
      </c>
      <c r="C3277" s="555" t="s">
        <v>36</v>
      </c>
      <c r="D3277" s="555" t="s">
        <v>36</v>
      </c>
      <c r="E3277" s="555" t="s">
        <v>36</v>
      </c>
      <c r="F3277" s="551" t="s">
        <v>1092</v>
      </c>
      <c r="G3277" s="555" t="s">
        <v>36</v>
      </c>
      <c r="H3277" s="551"/>
      <c r="I3277" s="551"/>
      <c r="J3277" s="552">
        <v>1039496.25</v>
      </c>
      <c r="K3277" s="555"/>
      <c r="L3277" s="555"/>
      <c r="M3277" s="551"/>
      <c r="N3277" s="551"/>
      <c r="O3277" s="551"/>
    </row>
    <row r="3278" spans="1:18">
      <c r="B3278" s="556" t="s">
        <v>1696</v>
      </c>
      <c r="C3278" s="556" t="s">
        <v>2034</v>
      </c>
      <c r="D3278" s="556" t="s">
        <v>2472</v>
      </c>
      <c r="E3278" s="556" t="s">
        <v>5</v>
      </c>
      <c r="F3278" s="557" t="s">
        <v>1093</v>
      </c>
      <c r="G3278" s="556" t="s">
        <v>289</v>
      </c>
      <c r="H3278" s="553">
        <v>51</v>
      </c>
      <c r="I3278" s="554">
        <v>10398.5</v>
      </c>
      <c r="J3278" s="554">
        <v>530323.5</v>
      </c>
      <c r="K3278" s="556" t="s">
        <v>2317</v>
      </c>
      <c r="L3278" s="556" t="s">
        <v>3693</v>
      </c>
      <c r="M3278" s="557" t="s">
        <v>1093</v>
      </c>
      <c r="O3278" s="545" t="str">
        <f t="shared" ref="O3278:O3280" si="296">+_xlfn.CONCAT(B3278,"-",E3278)</f>
        <v>B2/26/24-A</v>
      </c>
    </row>
    <row r="3279" spans="1:18">
      <c r="B3279" s="556" t="s">
        <v>1696</v>
      </c>
      <c r="C3279" s="556" t="s">
        <v>2034</v>
      </c>
      <c r="D3279" s="556" t="s">
        <v>2472</v>
      </c>
      <c r="E3279" s="556" t="s">
        <v>6</v>
      </c>
      <c r="F3279" s="557" t="s">
        <v>1094</v>
      </c>
      <c r="G3279" s="556" t="s">
        <v>289</v>
      </c>
      <c r="H3279" s="553">
        <v>16</v>
      </c>
      <c r="I3279" s="554">
        <v>3737.25</v>
      </c>
      <c r="J3279" s="554">
        <v>59796</v>
      </c>
      <c r="K3279" s="556" t="s">
        <v>2317</v>
      </c>
      <c r="L3279" s="556" t="s">
        <v>3694</v>
      </c>
      <c r="M3279" s="557" t="s">
        <v>1094</v>
      </c>
      <c r="O3279" s="545" t="str">
        <f t="shared" si="296"/>
        <v>B2/26/24-B</v>
      </c>
    </row>
    <row r="3280" spans="1:18">
      <c r="B3280" s="556" t="s">
        <v>1696</v>
      </c>
      <c r="C3280" s="556" t="s">
        <v>2034</v>
      </c>
      <c r="D3280" s="556" t="s">
        <v>2472</v>
      </c>
      <c r="E3280" s="556" t="s">
        <v>7</v>
      </c>
      <c r="F3280" s="557" t="s">
        <v>1095</v>
      </c>
      <c r="G3280" s="556" t="s">
        <v>289</v>
      </c>
      <c r="H3280" s="553">
        <v>213</v>
      </c>
      <c r="I3280" s="554">
        <v>2109.75</v>
      </c>
      <c r="J3280" s="554">
        <v>449376.75</v>
      </c>
      <c r="K3280" s="556" t="s">
        <v>2317</v>
      </c>
      <c r="L3280" s="556" t="s">
        <v>3695</v>
      </c>
      <c r="M3280" s="557" t="s">
        <v>1095</v>
      </c>
      <c r="O3280" s="545" t="str">
        <f t="shared" si="296"/>
        <v>B2/26/24-C</v>
      </c>
    </row>
    <row r="3281" spans="1:18" ht="14.5">
      <c r="P3281" s="546"/>
      <c r="Q3281" s="546"/>
      <c r="R3281" s="546"/>
    </row>
    <row r="3282" spans="1:18" ht="14.5">
      <c r="A3282" s="551" t="s">
        <v>1774</v>
      </c>
      <c r="B3282" s="555" t="s">
        <v>1696</v>
      </c>
      <c r="C3282" s="555" t="s">
        <v>36</v>
      </c>
      <c r="D3282" s="555" t="s">
        <v>36</v>
      </c>
      <c r="E3282" s="555" t="s">
        <v>36</v>
      </c>
      <c r="F3282" s="551" t="s">
        <v>25</v>
      </c>
      <c r="G3282" s="555"/>
      <c r="H3282" s="551"/>
      <c r="I3282" s="551"/>
      <c r="J3282" s="551"/>
      <c r="K3282" s="555"/>
      <c r="L3282" s="555"/>
      <c r="M3282" s="551"/>
      <c r="N3282" s="551"/>
      <c r="O3282" s="551"/>
      <c r="P3282" s="546"/>
      <c r="Q3282" s="546"/>
      <c r="R3282" s="546"/>
    </row>
    <row r="3283" spans="1:18" ht="14.5">
      <c r="A3283" s="551" t="s">
        <v>1774</v>
      </c>
      <c r="B3283" s="555" t="s">
        <v>1696</v>
      </c>
      <c r="C3283" s="555" t="s">
        <v>36</v>
      </c>
      <c r="D3283" s="555" t="s">
        <v>36</v>
      </c>
      <c r="E3283" s="555" t="s">
        <v>36</v>
      </c>
      <c r="F3283" s="551" t="s">
        <v>9</v>
      </c>
      <c r="G3283" s="555"/>
      <c r="H3283" s="551"/>
      <c r="I3283" s="551"/>
      <c r="J3283" s="551"/>
      <c r="K3283" s="555"/>
      <c r="L3283" s="555"/>
      <c r="M3283" s="551"/>
      <c r="N3283" s="551"/>
      <c r="O3283" s="551"/>
    </row>
    <row r="3285" spans="1:18" ht="14.5">
      <c r="P3285" s="546"/>
      <c r="Q3285" s="546"/>
      <c r="R3285" s="546"/>
    </row>
    <row r="3286" spans="1:18" ht="14.5">
      <c r="A3286" s="551">
        <v>2</v>
      </c>
      <c r="B3286" s="555" t="s">
        <v>1697</v>
      </c>
      <c r="C3286" s="555" t="s">
        <v>36</v>
      </c>
      <c r="D3286" s="555" t="s">
        <v>36</v>
      </c>
      <c r="E3286" s="555" t="s">
        <v>36</v>
      </c>
      <c r="F3286" s="551" t="s">
        <v>37</v>
      </c>
      <c r="G3286" s="555" t="s">
        <v>36</v>
      </c>
      <c r="H3286" s="551"/>
      <c r="I3286" s="551"/>
      <c r="J3286" s="552">
        <v>16702003.210000001</v>
      </c>
      <c r="K3286" s="555"/>
      <c r="L3286" s="555"/>
      <c r="M3286" s="551"/>
      <c r="N3286" s="551"/>
      <c r="O3286" s="551"/>
      <c r="P3286" s="546"/>
      <c r="Q3286" s="546"/>
      <c r="R3286" s="546"/>
    </row>
    <row r="3287" spans="1:18" ht="29">
      <c r="A3287" s="551">
        <v>3</v>
      </c>
      <c r="B3287" s="555" t="s">
        <v>1697</v>
      </c>
      <c r="C3287" s="555" t="s">
        <v>36</v>
      </c>
      <c r="D3287" s="555" t="s">
        <v>36</v>
      </c>
      <c r="E3287" s="555" t="s">
        <v>36</v>
      </c>
      <c r="F3287" s="551" t="s">
        <v>1117</v>
      </c>
      <c r="G3287" s="555" t="s">
        <v>36</v>
      </c>
      <c r="H3287" s="551"/>
      <c r="I3287" s="551"/>
      <c r="J3287" s="551">
        <v>0</v>
      </c>
      <c r="K3287" s="555"/>
      <c r="L3287" s="555"/>
      <c r="M3287" s="551"/>
      <c r="N3287" s="551"/>
      <c r="O3287" s="551"/>
      <c r="P3287" s="546"/>
      <c r="Q3287" s="546"/>
      <c r="R3287" s="546"/>
    </row>
    <row r="3288" spans="1:18" ht="29">
      <c r="A3288" s="551">
        <v>4</v>
      </c>
      <c r="B3288" s="555" t="s">
        <v>1697</v>
      </c>
      <c r="C3288" s="555" t="s">
        <v>36</v>
      </c>
      <c r="D3288" s="555" t="s">
        <v>36</v>
      </c>
      <c r="E3288" s="555" t="s">
        <v>36</v>
      </c>
      <c r="F3288" s="551" t="s">
        <v>1118</v>
      </c>
      <c r="G3288" s="555" t="s">
        <v>36</v>
      </c>
      <c r="H3288" s="551"/>
      <c r="I3288" s="551"/>
      <c r="J3288" s="551">
        <v>0</v>
      </c>
      <c r="K3288" s="555"/>
      <c r="L3288" s="555"/>
      <c r="M3288" s="551"/>
      <c r="N3288" s="551"/>
      <c r="O3288" s="551"/>
      <c r="P3288" s="546"/>
      <c r="Q3288" s="546"/>
      <c r="R3288" s="546"/>
    </row>
    <row r="3289" spans="1:18" ht="14.5">
      <c r="A3289" s="551">
        <v>4</v>
      </c>
      <c r="B3289" s="555" t="s">
        <v>1697</v>
      </c>
      <c r="C3289" s="555" t="s">
        <v>36</v>
      </c>
      <c r="D3289" s="555" t="s">
        <v>36</v>
      </c>
      <c r="E3289" s="555" t="s">
        <v>36</v>
      </c>
      <c r="F3289" s="551" t="s">
        <v>1119</v>
      </c>
      <c r="G3289" s="555" t="s">
        <v>36</v>
      </c>
      <c r="H3289" s="551"/>
      <c r="I3289" s="551"/>
      <c r="J3289" s="551">
        <v>0</v>
      </c>
      <c r="K3289" s="555"/>
      <c r="L3289" s="555"/>
      <c r="M3289" s="551"/>
      <c r="N3289" s="551"/>
      <c r="O3289" s="551"/>
      <c r="P3289" s="546"/>
      <c r="Q3289" s="546"/>
      <c r="R3289" s="546"/>
    </row>
    <row r="3290" spans="1:18" ht="29">
      <c r="A3290" s="551">
        <v>5</v>
      </c>
      <c r="B3290" s="555" t="s">
        <v>1697</v>
      </c>
      <c r="C3290" s="555" t="s">
        <v>36</v>
      </c>
      <c r="D3290" s="555" t="s">
        <v>36</v>
      </c>
      <c r="E3290" s="555" t="s">
        <v>36</v>
      </c>
      <c r="F3290" s="551" t="s">
        <v>1120</v>
      </c>
      <c r="G3290" s="555" t="s">
        <v>36</v>
      </c>
      <c r="H3290" s="551"/>
      <c r="I3290" s="551"/>
      <c r="J3290" s="551">
        <v>0</v>
      </c>
      <c r="K3290" s="555"/>
      <c r="L3290" s="555"/>
      <c r="M3290" s="551"/>
      <c r="N3290" s="551"/>
      <c r="O3290" s="551"/>
      <c r="P3290" s="546"/>
      <c r="Q3290" s="546"/>
      <c r="R3290" s="546"/>
    </row>
    <row r="3291" spans="1:18" ht="29">
      <c r="A3291" s="551">
        <v>5</v>
      </c>
      <c r="B3291" s="555" t="s">
        <v>1697</v>
      </c>
      <c r="C3291" s="555" t="s">
        <v>36</v>
      </c>
      <c r="D3291" s="555" t="s">
        <v>36</v>
      </c>
      <c r="E3291" s="555" t="s">
        <v>36</v>
      </c>
      <c r="F3291" s="551" t="s">
        <v>1121</v>
      </c>
      <c r="G3291" s="555" t="s">
        <v>36</v>
      </c>
      <c r="H3291" s="551"/>
      <c r="I3291" s="551"/>
      <c r="J3291" s="551">
        <v>0</v>
      </c>
      <c r="K3291" s="555"/>
      <c r="L3291" s="555"/>
      <c r="M3291" s="551"/>
      <c r="N3291" s="551"/>
      <c r="O3291" s="551"/>
      <c r="P3291" s="546"/>
      <c r="Q3291" s="546"/>
      <c r="R3291" s="546"/>
    </row>
    <row r="3292" spans="1:18" ht="14.5">
      <c r="A3292" s="551">
        <v>5</v>
      </c>
      <c r="B3292" s="555" t="s">
        <v>1697</v>
      </c>
      <c r="C3292" s="555" t="s">
        <v>36</v>
      </c>
      <c r="D3292" s="555" t="s">
        <v>36</v>
      </c>
      <c r="E3292" s="555" t="s">
        <v>36</v>
      </c>
      <c r="F3292" s="551" t="s">
        <v>1122</v>
      </c>
      <c r="G3292" s="555" t="s">
        <v>36</v>
      </c>
      <c r="H3292" s="551"/>
      <c r="I3292" s="551"/>
      <c r="J3292" s="551">
        <v>0</v>
      </c>
      <c r="K3292" s="555"/>
      <c r="L3292" s="555"/>
      <c r="M3292" s="551"/>
      <c r="N3292" s="551"/>
      <c r="O3292" s="551"/>
      <c r="P3292" s="546"/>
      <c r="Q3292" s="546"/>
      <c r="R3292" s="546"/>
    </row>
    <row r="3293" spans="1:18" ht="29">
      <c r="A3293" s="551">
        <v>5</v>
      </c>
      <c r="B3293" s="555" t="s">
        <v>1697</v>
      </c>
      <c r="C3293" s="555" t="s">
        <v>36</v>
      </c>
      <c r="D3293" s="555" t="s">
        <v>36</v>
      </c>
      <c r="E3293" s="555" t="s">
        <v>36</v>
      </c>
      <c r="F3293" s="551" t="s">
        <v>1123</v>
      </c>
      <c r="G3293" s="555" t="s">
        <v>36</v>
      </c>
      <c r="H3293" s="551"/>
      <c r="I3293" s="551"/>
      <c r="J3293" s="551">
        <v>0</v>
      </c>
      <c r="K3293" s="555"/>
      <c r="L3293" s="555"/>
      <c r="M3293" s="551"/>
      <c r="N3293" s="551"/>
      <c r="O3293" s="551"/>
      <c r="P3293" s="546"/>
      <c r="Q3293" s="546"/>
      <c r="R3293" s="546"/>
    </row>
    <row r="3294" spans="1:18" ht="29">
      <c r="A3294" s="551">
        <v>5</v>
      </c>
      <c r="B3294" s="555" t="s">
        <v>1697</v>
      </c>
      <c r="C3294" s="555" t="s">
        <v>36</v>
      </c>
      <c r="D3294" s="555" t="s">
        <v>36</v>
      </c>
      <c r="E3294" s="555" t="s">
        <v>36</v>
      </c>
      <c r="F3294" s="551" t="s">
        <v>1124</v>
      </c>
      <c r="G3294" s="555" t="s">
        <v>36</v>
      </c>
      <c r="H3294" s="551"/>
      <c r="I3294" s="551"/>
      <c r="J3294" s="551">
        <v>0</v>
      </c>
      <c r="K3294" s="555"/>
      <c r="L3294" s="555"/>
      <c r="M3294" s="551"/>
      <c r="N3294" s="551"/>
      <c r="O3294" s="551"/>
      <c r="P3294" s="546"/>
      <c r="Q3294" s="546"/>
      <c r="R3294" s="546"/>
    </row>
    <row r="3295" spans="1:18" ht="43.5">
      <c r="A3295" s="551">
        <v>5</v>
      </c>
      <c r="B3295" s="555" t="s">
        <v>1697</v>
      </c>
      <c r="C3295" s="555" t="s">
        <v>36</v>
      </c>
      <c r="D3295" s="555" t="s">
        <v>36</v>
      </c>
      <c r="E3295" s="555" t="s">
        <v>36</v>
      </c>
      <c r="F3295" s="551" t="s">
        <v>1125</v>
      </c>
      <c r="G3295" s="555" t="s">
        <v>36</v>
      </c>
      <c r="H3295" s="551"/>
      <c r="I3295" s="551"/>
      <c r="J3295" s="551">
        <v>0</v>
      </c>
      <c r="K3295" s="555"/>
      <c r="L3295" s="555"/>
      <c r="M3295" s="551"/>
      <c r="N3295" s="551"/>
      <c r="O3295" s="551"/>
      <c r="P3295" s="546"/>
      <c r="Q3295" s="546"/>
      <c r="R3295" s="546"/>
    </row>
    <row r="3296" spans="1:18" ht="29">
      <c r="A3296" s="551">
        <v>5</v>
      </c>
      <c r="B3296" s="555" t="s">
        <v>1697</v>
      </c>
      <c r="C3296" s="555" t="s">
        <v>36</v>
      </c>
      <c r="D3296" s="555" t="s">
        <v>36</v>
      </c>
      <c r="E3296" s="555" t="s">
        <v>36</v>
      </c>
      <c r="F3296" s="551" t="s">
        <v>1126</v>
      </c>
      <c r="G3296" s="555" t="s">
        <v>36</v>
      </c>
      <c r="H3296" s="551"/>
      <c r="I3296" s="551"/>
      <c r="J3296" s="551">
        <v>0</v>
      </c>
      <c r="K3296" s="555"/>
      <c r="L3296" s="555"/>
      <c r="M3296" s="551"/>
      <c r="N3296" s="551"/>
      <c r="O3296" s="551"/>
      <c r="P3296" s="546"/>
      <c r="Q3296" s="546"/>
      <c r="R3296" s="546"/>
    </row>
    <row r="3297" spans="1:18" ht="29">
      <c r="A3297" s="551">
        <v>5</v>
      </c>
      <c r="B3297" s="555" t="s">
        <v>1697</v>
      </c>
      <c r="C3297" s="555" t="s">
        <v>36</v>
      </c>
      <c r="D3297" s="555" t="s">
        <v>36</v>
      </c>
      <c r="E3297" s="555" t="s">
        <v>36</v>
      </c>
      <c r="F3297" s="551" t="s">
        <v>1127</v>
      </c>
      <c r="G3297" s="555" t="s">
        <v>36</v>
      </c>
      <c r="H3297" s="551"/>
      <c r="I3297" s="551"/>
      <c r="J3297" s="551">
        <v>0</v>
      </c>
      <c r="K3297" s="555"/>
      <c r="L3297" s="555"/>
      <c r="M3297" s="551"/>
      <c r="N3297" s="551"/>
      <c r="O3297" s="551"/>
    </row>
    <row r="3298" spans="1:18" ht="14.5">
      <c r="P3298" s="546"/>
      <c r="Q3298" s="546"/>
      <c r="R3298" s="546"/>
    </row>
    <row r="3299" spans="1:18" ht="14.5">
      <c r="A3299" s="551">
        <v>4</v>
      </c>
      <c r="B3299" s="555" t="s">
        <v>1697</v>
      </c>
      <c r="C3299" s="555" t="s">
        <v>36</v>
      </c>
      <c r="D3299" s="555" t="s">
        <v>36</v>
      </c>
      <c r="E3299" s="555" t="s">
        <v>36</v>
      </c>
      <c r="F3299" s="551" t="s">
        <v>1128</v>
      </c>
      <c r="G3299" s="555" t="s">
        <v>36</v>
      </c>
      <c r="H3299" s="551"/>
      <c r="I3299" s="551"/>
      <c r="J3299" s="551">
        <v>0</v>
      </c>
      <c r="K3299" s="555"/>
      <c r="L3299" s="555"/>
      <c r="M3299" s="551"/>
      <c r="N3299" s="551"/>
      <c r="O3299" s="551"/>
      <c r="P3299" s="546"/>
      <c r="Q3299" s="546"/>
      <c r="R3299" s="546"/>
    </row>
    <row r="3300" spans="1:18" ht="29">
      <c r="A3300" s="551">
        <v>5</v>
      </c>
      <c r="B3300" s="555" t="s">
        <v>1697</v>
      </c>
      <c r="C3300" s="555" t="s">
        <v>36</v>
      </c>
      <c r="D3300" s="555" t="s">
        <v>36</v>
      </c>
      <c r="E3300" s="555" t="s">
        <v>36</v>
      </c>
      <c r="F3300" s="551" t="s">
        <v>1129</v>
      </c>
      <c r="G3300" s="555" t="s">
        <v>36</v>
      </c>
      <c r="H3300" s="551"/>
      <c r="I3300" s="551"/>
      <c r="J3300" s="551">
        <v>0</v>
      </c>
      <c r="K3300" s="555"/>
      <c r="L3300" s="555"/>
      <c r="M3300" s="551"/>
      <c r="N3300" s="551"/>
      <c r="O3300" s="551"/>
      <c r="P3300" s="546"/>
      <c r="Q3300" s="546"/>
      <c r="R3300" s="546"/>
    </row>
    <row r="3301" spans="1:18" ht="29">
      <c r="A3301" s="551">
        <v>5</v>
      </c>
      <c r="B3301" s="555" t="s">
        <v>1697</v>
      </c>
      <c r="C3301" s="555" t="s">
        <v>36</v>
      </c>
      <c r="D3301" s="555" t="s">
        <v>36</v>
      </c>
      <c r="E3301" s="555" t="s">
        <v>36</v>
      </c>
      <c r="F3301" s="551" t="s">
        <v>1130</v>
      </c>
      <c r="G3301" s="555" t="s">
        <v>36</v>
      </c>
      <c r="H3301" s="551"/>
      <c r="I3301" s="551"/>
      <c r="J3301" s="551">
        <v>0</v>
      </c>
      <c r="K3301" s="555"/>
      <c r="L3301" s="555"/>
      <c r="M3301" s="551"/>
      <c r="N3301" s="551"/>
      <c r="O3301" s="551"/>
      <c r="P3301" s="546"/>
      <c r="Q3301" s="546"/>
      <c r="R3301" s="546"/>
    </row>
    <row r="3302" spans="1:18" ht="29">
      <c r="A3302" s="551">
        <v>5</v>
      </c>
      <c r="B3302" s="555" t="s">
        <v>1697</v>
      </c>
      <c r="C3302" s="555" t="s">
        <v>36</v>
      </c>
      <c r="D3302" s="555" t="s">
        <v>36</v>
      </c>
      <c r="E3302" s="555" t="s">
        <v>36</v>
      </c>
      <c r="F3302" s="551" t="s">
        <v>1131</v>
      </c>
      <c r="G3302" s="555" t="s">
        <v>36</v>
      </c>
      <c r="H3302" s="551"/>
      <c r="I3302" s="551"/>
      <c r="J3302" s="551">
        <v>0</v>
      </c>
      <c r="K3302" s="555"/>
      <c r="L3302" s="555"/>
      <c r="M3302" s="551"/>
      <c r="N3302" s="551"/>
      <c r="O3302" s="551"/>
      <c r="P3302" s="546"/>
      <c r="Q3302" s="546"/>
      <c r="R3302" s="546"/>
    </row>
    <row r="3303" spans="1:18" ht="29">
      <c r="A3303" s="551">
        <v>5</v>
      </c>
      <c r="B3303" s="555" t="s">
        <v>1697</v>
      </c>
      <c r="C3303" s="555" t="s">
        <v>36</v>
      </c>
      <c r="D3303" s="555" t="s">
        <v>36</v>
      </c>
      <c r="E3303" s="555" t="s">
        <v>36</v>
      </c>
      <c r="F3303" s="551" t="s">
        <v>1132</v>
      </c>
      <c r="G3303" s="555" t="s">
        <v>36</v>
      </c>
      <c r="H3303" s="551"/>
      <c r="I3303" s="551"/>
      <c r="J3303" s="551">
        <v>0</v>
      </c>
      <c r="K3303" s="555"/>
      <c r="L3303" s="555"/>
      <c r="M3303" s="551"/>
      <c r="N3303" s="551"/>
      <c r="O3303" s="551"/>
      <c r="P3303" s="546"/>
      <c r="Q3303" s="546"/>
      <c r="R3303" s="546"/>
    </row>
    <row r="3304" spans="1:18" ht="14.5">
      <c r="A3304" s="551">
        <v>5</v>
      </c>
      <c r="B3304" s="555" t="s">
        <v>1697</v>
      </c>
      <c r="C3304" s="555" t="s">
        <v>36</v>
      </c>
      <c r="D3304" s="555" t="s">
        <v>36</v>
      </c>
      <c r="E3304" s="555" t="s">
        <v>36</v>
      </c>
      <c r="F3304" s="551" t="s">
        <v>1133</v>
      </c>
      <c r="G3304" s="555" t="s">
        <v>36</v>
      </c>
      <c r="H3304" s="551"/>
      <c r="I3304" s="551"/>
      <c r="J3304" s="551">
        <v>0</v>
      </c>
      <c r="K3304" s="555"/>
      <c r="L3304" s="555"/>
      <c r="M3304" s="551"/>
      <c r="N3304" s="551"/>
      <c r="O3304" s="551"/>
    </row>
    <row r="3305" spans="1:18" ht="14.5">
      <c r="P3305" s="546"/>
      <c r="Q3305" s="546"/>
      <c r="R3305" s="546"/>
    </row>
    <row r="3306" spans="1:18" ht="14.5">
      <c r="A3306" s="551">
        <v>4</v>
      </c>
      <c r="B3306" s="555" t="s">
        <v>1697</v>
      </c>
      <c r="C3306" s="555" t="s">
        <v>36</v>
      </c>
      <c r="D3306" s="555" t="s">
        <v>36</v>
      </c>
      <c r="E3306" s="555" t="s">
        <v>36</v>
      </c>
      <c r="F3306" s="551" t="s">
        <v>1134</v>
      </c>
      <c r="G3306" s="555" t="s">
        <v>36</v>
      </c>
      <c r="H3306" s="551"/>
      <c r="I3306" s="551"/>
      <c r="J3306" s="551">
        <v>0</v>
      </c>
      <c r="K3306" s="555"/>
      <c r="L3306" s="555"/>
      <c r="M3306" s="551"/>
      <c r="N3306" s="551"/>
      <c r="O3306" s="551"/>
      <c r="P3306" s="546"/>
      <c r="Q3306" s="546"/>
      <c r="R3306" s="546"/>
    </row>
    <row r="3307" spans="1:18" ht="29">
      <c r="A3307" s="551">
        <v>5</v>
      </c>
      <c r="B3307" s="555" t="s">
        <v>1697</v>
      </c>
      <c r="C3307" s="555" t="s">
        <v>36</v>
      </c>
      <c r="D3307" s="555" t="s">
        <v>36</v>
      </c>
      <c r="E3307" s="555" t="s">
        <v>36</v>
      </c>
      <c r="F3307" s="551" t="s">
        <v>1135</v>
      </c>
      <c r="G3307" s="555" t="s">
        <v>36</v>
      </c>
      <c r="H3307" s="551"/>
      <c r="I3307" s="551"/>
      <c r="J3307" s="551">
        <v>0</v>
      </c>
      <c r="K3307" s="555"/>
      <c r="L3307" s="555"/>
      <c r="M3307" s="551"/>
      <c r="N3307" s="551"/>
      <c r="O3307" s="551"/>
      <c r="P3307" s="546"/>
      <c r="Q3307" s="546"/>
      <c r="R3307" s="546"/>
    </row>
    <row r="3308" spans="1:18" ht="14.5">
      <c r="A3308" s="551">
        <v>5</v>
      </c>
      <c r="B3308" s="555" t="s">
        <v>1697</v>
      </c>
      <c r="C3308" s="555" t="s">
        <v>36</v>
      </c>
      <c r="D3308" s="555" t="s">
        <v>36</v>
      </c>
      <c r="E3308" s="555" t="s">
        <v>36</v>
      </c>
      <c r="F3308" s="551" t="s">
        <v>1136</v>
      </c>
      <c r="G3308" s="555" t="s">
        <v>36</v>
      </c>
      <c r="H3308" s="551"/>
      <c r="I3308" s="551"/>
      <c r="J3308" s="551">
        <v>0</v>
      </c>
      <c r="K3308" s="555"/>
      <c r="L3308" s="555"/>
      <c r="M3308" s="551"/>
      <c r="N3308" s="551"/>
      <c r="O3308" s="551"/>
    </row>
    <row r="3309" spans="1:18" ht="14.5">
      <c r="P3309" s="546"/>
      <c r="Q3309" s="546"/>
      <c r="R3309" s="546"/>
    </row>
    <row r="3310" spans="1:18" ht="29">
      <c r="A3310" s="551">
        <v>3</v>
      </c>
      <c r="B3310" s="555" t="s">
        <v>1697</v>
      </c>
      <c r="C3310" s="555" t="s">
        <v>36</v>
      </c>
      <c r="D3310" s="555" t="s">
        <v>36</v>
      </c>
      <c r="E3310" s="555" t="s">
        <v>36</v>
      </c>
      <c r="F3310" s="551" t="s">
        <v>1137</v>
      </c>
      <c r="G3310" s="555" t="s">
        <v>36</v>
      </c>
      <c r="H3310" s="551"/>
      <c r="I3310" s="551"/>
      <c r="J3310" s="552">
        <v>12500</v>
      </c>
      <c r="K3310" s="555"/>
      <c r="L3310" s="555"/>
      <c r="M3310" s="551"/>
      <c r="N3310" s="551"/>
      <c r="O3310" s="551"/>
      <c r="P3310" s="546"/>
      <c r="Q3310" s="546"/>
      <c r="R3310" s="546"/>
    </row>
    <row r="3311" spans="1:18" ht="14.5">
      <c r="A3311" s="551">
        <v>4</v>
      </c>
      <c r="B3311" s="555" t="s">
        <v>1697</v>
      </c>
      <c r="C3311" s="555" t="s">
        <v>36</v>
      </c>
      <c r="D3311" s="555" t="s">
        <v>36</v>
      </c>
      <c r="E3311" s="555" t="s">
        <v>36</v>
      </c>
      <c r="F3311" s="551" t="s">
        <v>1138</v>
      </c>
      <c r="G3311" s="555" t="s">
        <v>36</v>
      </c>
      <c r="H3311" s="551"/>
      <c r="I3311" s="551"/>
      <c r="J3311" s="552">
        <v>12500</v>
      </c>
      <c r="K3311" s="555"/>
      <c r="L3311" s="555"/>
      <c r="M3311" s="551"/>
      <c r="N3311" s="551"/>
      <c r="O3311" s="551"/>
    </row>
    <row r="3312" spans="1:18" ht="25">
      <c r="B3312" s="556" t="s">
        <v>1697</v>
      </c>
      <c r="C3312" s="556" t="s">
        <v>2034</v>
      </c>
      <c r="D3312" s="556" t="s">
        <v>2479</v>
      </c>
      <c r="E3312" s="556" t="s">
        <v>5</v>
      </c>
      <c r="F3312" s="557" t="s">
        <v>1139</v>
      </c>
      <c r="G3312" s="556" t="s">
        <v>0</v>
      </c>
      <c r="H3312" s="553">
        <v>1</v>
      </c>
      <c r="I3312" s="554">
        <v>12500</v>
      </c>
      <c r="J3312" s="554">
        <v>12500</v>
      </c>
      <c r="K3312" s="556" t="s">
        <v>2480</v>
      </c>
      <c r="L3312" s="556" t="s">
        <v>3696</v>
      </c>
      <c r="M3312" s="557" t="s">
        <v>1139</v>
      </c>
      <c r="O3312" s="545" t="str">
        <f>+_xlfn.CONCAT(B3312,"-",E3312)</f>
        <v>B2/27/01-A</v>
      </c>
    </row>
    <row r="3314" spans="1:18" ht="14.5">
      <c r="P3314" s="546"/>
      <c r="Q3314" s="546"/>
      <c r="R3314" s="546"/>
    </row>
    <row r="3315" spans="1:18" ht="29">
      <c r="A3315" s="551">
        <v>3</v>
      </c>
      <c r="B3315" s="555" t="s">
        <v>1698</v>
      </c>
      <c r="C3315" s="555" t="s">
        <v>36</v>
      </c>
      <c r="D3315" s="555" t="s">
        <v>36</v>
      </c>
      <c r="E3315" s="555" t="s">
        <v>36</v>
      </c>
      <c r="F3315" s="551" t="s">
        <v>1140</v>
      </c>
      <c r="G3315" s="555" t="s">
        <v>36</v>
      </c>
      <c r="H3315" s="551"/>
      <c r="I3315" s="551"/>
      <c r="J3315" s="552">
        <v>1113287.5</v>
      </c>
      <c r="K3315" s="555"/>
      <c r="L3315" s="555"/>
      <c r="M3315" s="551"/>
      <c r="N3315" s="551"/>
      <c r="O3315" s="551"/>
      <c r="P3315" s="546"/>
      <c r="Q3315" s="546"/>
      <c r="R3315" s="546"/>
    </row>
    <row r="3316" spans="1:18" ht="29">
      <c r="A3316" s="551">
        <v>4</v>
      </c>
      <c r="B3316" s="555" t="s">
        <v>1698</v>
      </c>
      <c r="C3316" s="555" t="s">
        <v>36</v>
      </c>
      <c r="D3316" s="555" t="s">
        <v>36</v>
      </c>
      <c r="E3316" s="555" t="s">
        <v>36</v>
      </c>
      <c r="F3316" s="551" t="s">
        <v>1118</v>
      </c>
      <c r="G3316" s="555" t="s">
        <v>36</v>
      </c>
      <c r="H3316" s="551"/>
      <c r="I3316" s="551"/>
      <c r="J3316" s="552">
        <v>1049962.5</v>
      </c>
      <c r="K3316" s="555"/>
      <c r="L3316" s="555"/>
      <c r="M3316" s="551"/>
      <c r="N3316" s="551"/>
      <c r="O3316" s="551"/>
      <c r="P3316" s="546"/>
      <c r="Q3316" s="546"/>
      <c r="R3316" s="546"/>
    </row>
    <row r="3317" spans="1:18" ht="29">
      <c r="A3317" s="551">
        <v>5</v>
      </c>
      <c r="B3317" s="555" t="s">
        <v>1698</v>
      </c>
      <c r="C3317" s="555" t="s">
        <v>36</v>
      </c>
      <c r="D3317" s="555" t="s">
        <v>36</v>
      </c>
      <c r="E3317" s="555" t="s">
        <v>36</v>
      </c>
      <c r="F3317" s="551" t="s">
        <v>1141</v>
      </c>
      <c r="G3317" s="555" t="s">
        <v>36</v>
      </c>
      <c r="H3317" s="551"/>
      <c r="I3317" s="551"/>
      <c r="J3317" s="551">
        <v>0</v>
      </c>
      <c r="K3317" s="555"/>
      <c r="L3317" s="555"/>
      <c r="M3317" s="551"/>
      <c r="N3317" s="551"/>
      <c r="O3317" s="551"/>
      <c r="P3317" s="546"/>
      <c r="Q3317" s="546"/>
      <c r="R3317" s="546"/>
    </row>
    <row r="3318" spans="1:18" ht="29">
      <c r="A3318" s="551">
        <v>5</v>
      </c>
      <c r="B3318" s="555" t="s">
        <v>1698</v>
      </c>
      <c r="C3318" s="555" t="s">
        <v>36</v>
      </c>
      <c r="D3318" s="555" t="s">
        <v>36</v>
      </c>
      <c r="E3318" s="555" t="s">
        <v>36</v>
      </c>
      <c r="F3318" s="551" t="s">
        <v>1142</v>
      </c>
      <c r="G3318" s="555" t="s">
        <v>36</v>
      </c>
      <c r="H3318" s="551"/>
      <c r="I3318" s="551"/>
      <c r="J3318" s="551">
        <v>0</v>
      </c>
      <c r="K3318" s="555"/>
      <c r="L3318" s="555"/>
      <c r="M3318" s="551"/>
      <c r="N3318" s="551"/>
      <c r="O3318" s="551"/>
      <c r="P3318" s="546"/>
      <c r="Q3318" s="546"/>
      <c r="R3318" s="546"/>
    </row>
    <row r="3319" spans="1:18" ht="29">
      <c r="A3319" s="551">
        <v>5</v>
      </c>
      <c r="B3319" s="555" t="s">
        <v>1698</v>
      </c>
      <c r="C3319" s="555" t="s">
        <v>36</v>
      </c>
      <c r="D3319" s="555" t="s">
        <v>36</v>
      </c>
      <c r="E3319" s="555" t="s">
        <v>36</v>
      </c>
      <c r="F3319" s="551" t="s">
        <v>1143</v>
      </c>
      <c r="G3319" s="555" t="s">
        <v>36</v>
      </c>
      <c r="H3319" s="551"/>
      <c r="I3319" s="551"/>
      <c r="J3319" s="551">
        <v>0</v>
      </c>
      <c r="K3319" s="555"/>
      <c r="L3319" s="555"/>
      <c r="M3319" s="551"/>
      <c r="N3319" s="551"/>
      <c r="O3319" s="551"/>
      <c r="P3319" s="546"/>
      <c r="Q3319" s="546"/>
      <c r="R3319" s="546"/>
    </row>
    <row r="3320" spans="1:18" ht="29">
      <c r="A3320" s="551">
        <v>5</v>
      </c>
      <c r="B3320" s="555" t="s">
        <v>1698</v>
      </c>
      <c r="C3320" s="555" t="s">
        <v>36</v>
      </c>
      <c r="D3320" s="555" t="s">
        <v>36</v>
      </c>
      <c r="E3320" s="555" t="s">
        <v>36</v>
      </c>
      <c r="F3320" s="551" t="s">
        <v>1144</v>
      </c>
      <c r="G3320" s="555" t="s">
        <v>36</v>
      </c>
      <c r="H3320" s="551"/>
      <c r="I3320" s="551"/>
      <c r="J3320" s="551">
        <v>0</v>
      </c>
      <c r="K3320" s="555"/>
      <c r="L3320" s="555"/>
      <c r="M3320" s="551"/>
      <c r="N3320" s="551"/>
      <c r="O3320" s="551"/>
      <c r="P3320" s="546"/>
      <c r="Q3320" s="546"/>
      <c r="R3320" s="546"/>
    </row>
    <row r="3321" spans="1:18" ht="29">
      <c r="A3321" s="551">
        <v>5</v>
      </c>
      <c r="B3321" s="555" t="s">
        <v>1698</v>
      </c>
      <c r="C3321" s="555" t="s">
        <v>36</v>
      </c>
      <c r="D3321" s="555" t="s">
        <v>36</v>
      </c>
      <c r="E3321" s="555" t="s">
        <v>36</v>
      </c>
      <c r="F3321" s="551" t="s">
        <v>1145</v>
      </c>
      <c r="G3321" s="555" t="s">
        <v>36</v>
      </c>
      <c r="H3321" s="551"/>
      <c r="I3321" s="551"/>
      <c r="J3321" s="551">
        <v>0</v>
      </c>
      <c r="K3321" s="555"/>
      <c r="L3321" s="555"/>
      <c r="M3321" s="551"/>
      <c r="N3321" s="551"/>
      <c r="O3321" s="551"/>
      <c r="P3321" s="546"/>
      <c r="Q3321" s="546"/>
      <c r="R3321" s="546"/>
    </row>
    <row r="3322" spans="1:18" ht="29">
      <c r="A3322" s="551">
        <v>5</v>
      </c>
      <c r="B3322" s="555" t="s">
        <v>1698</v>
      </c>
      <c r="C3322" s="555" t="s">
        <v>36</v>
      </c>
      <c r="D3322" s="555" t="s">
        <v>36</v>
      </c>
      <c r="E3322" s="555" t="s">
        <v>36</v>
      </c>
      <c r="F3322" s="551" t="s">
        <v>1146</v>
      </c>
      <c r="G3322" s="555" t="s">
        <v>36</v>
      </c>
      <c r="H3322" s="551"/>
      <c r="I3322" s="551"/>
      <c r="J3322" s="552">
        <v>1049962.5</v>
      </c>
      <c r="K3322" s="555"/>
      <c r="L3322" s="555"/>
      <c r="M3322" s="551"/>
      <c r="N3322" s="551"/>
      <c r="O3322" s="551"/>
    </row>
    <row r="3323" spans="1:18" ht="50">
      <c r="B3323" s="556" t="s">
        <v>1698</v>
      </c>
      <c r="C3323" s="556" t="s">
        <v>2034</v>
      </c>
      <c r="D3323" s="556" t="s">
        <v>2483</v>
      </c>
      <c r="E3323" s="556" t="s">
        <v>5</v>
      </c>
      <c r="F3323" s="557" t="s">
        <v>1147</v>
      </c>
      <c r="G3323" s="556" t="s">
        <v>289</v>
      </c>
      <c r="H3323" s="553">
        <v>9</v>
      </c>
      <c r="I3323" s="554">
        <v>12962.5</v>
      </c>
      <c r="J3323" s="554">
        <v>116662.5</v>
      </c>
      <c r="K3323" s="556" t="s">
        <v>2480</v>
      </c>
      <c r="L3323" s="556" t="s">
        <v>3697</v>
      </c>
      <c r="M3323" s="557" t="s">
        <v>1147</v>
      </c>
      <c r="O3323" s="545" t="str">
        <f t="shared" ref="O3323:O3324" si="297">+_xlfn.CONCAT(B3323,"-",E3323)</f>
        <v>B2/27/02-A</v>
      </c>
    </row>
    <row r="3324" spans="1:18" ht="37.5">
      <c r="B3324" s="556" t="s">
        <v>1698</v>
      </c>
      <c r="C3324" s="556" t="s">
        <v>2034</v>
      </c>
      <c r="D3324" s="556" t="s">
        <v>2483</v>
      </c>
      <c r="E3324" s="556" t="s">
        <v>6</v>
      </c>
      <c r="F3324" s="557" t="s">
        <v>1149</v>
      </c>
      <c r="G3324" s="556" t="s">
        <v>289</v>
      </c>
      <c r="H3324" s="553">
        <v>72</v>
      </c>
      <c r="I3324" s="554">
        <v>12962.5</v>
      </c>
      <c r="J3324" s="554">
        <v>933300</v>
      </c>
      <c r="K3324" s="556" t="s">
        <v>2480</v>
      </c>
      <c r="L3324" s="556" t="s">
        <v>3698</v>
      </c>
      <c r="M3324" s="557" t="s">
        <v>1149</v>
      </c>
      <c r="O3324" s="545" t="str">
        <f t="shared" si="297"/>
        <v>B2/27/02-B</v>
      </c>
    </row>
    <row r="3325" spans="1:18" ht="14.5">
      <c r="P3325" s="546"/>
      <c r="Q3325" s="546"/>
      <c r="R3325" s="546"/>
    </row>
    <row r="3326" spans="1:18" ht="29">
      <c r="A3326" s="551">
        <v>4</v>
      </c>
      <c r="B3326" s="555" t="s">
        <v>1698</v>
      </c>
      <c r="C3326" s="555" t="s">
        <v>36</v>
      </c>
      <c r="D3326" s="555" t="s">
        <v>36</v>
      </c>
      <c r="E3326" s="555" t="s">
        <v>36</v>
      </c>
      <c r="F3326" s="551" t="s">
        <v>1151</v>
      </c>
      <c r="G3326" s="555" t="s">
        <v>36</v>
      </c>
      <c r="H3326" s="551"/>
      <c r="I3326" s="551"/>
      <c r="J3326" s="552">
        <v>19787.5</v>
      </c>
      <c r="K3326" s="555"/>
      <c r="L3326" s="555"/>
      <c r="M3326" s="551"/>
      <c r="N3326" s="551"/>
      <c r="O3326" s="551"/>
    </row>
    <row r="3327" spans="1:18" ht="37.5">
      <c r="B3327" s="556" t="s">
        <v>1698</v>
      </c>
      <c r="C3327" s="556" t="s">
        <v>2034</v>
      </c>
      <c r="D3327" s="556" t="s">
        <v>2483</v>
      </c>
      <c r="E3327" s="556" t="s">
        <v>7</v>
      </c>
      <c r="F3327" s="557" t="s">
        <v>1152</v>
      </c>
      <c r="G3327" s="556" t="s">
        <v>289</v>
      </c>
      <c r="H3327" s="553">
        <v>2</v>
      </c>
      <c r="I3327" s="554">
        <v>9893.75</v>
      </c>
      <c r="J3327" s="554">
        <v>19787.5</v>
      </c>
      <c r="K3327" s="556" t="s">
        <v>2480</v>
      </c>
      <c r="L3327" s="556" t="s">
        <v>3699</v>
      </c>
      <c r="M3327" s="557" t="s">
        <v>1152</v>
      </c>
      <c r="O3327" s="545" t="str">
        <f>+_xlfn.CONCAT(B3327,"-",E3327)</f>
        <v>B2/27/02-C</v>
      </c>
    </row>
    <row r="3328" spans="1:18" ht="14.5">
      <c r="P3328" s="546"/>
      <c r="Q3328" s="546"/>
      <c r="R3328" s="546"/>
    </row>
    <row r="3329" spans="1:18" ht="29">
      <c r="A3329" s="551">
        <v>4</v>
      </c>
      <c r="B3329" s="555" t="s">
        <v>1698</v>
      </c>
      <c r="C3329" s="555" t="s">
        <v>36</v>
      </c>
      <c r="D3329" s="555" t="s">
        <v>36</v>
      </c>
      <c r="E3329" s="555" t="s">
        <v>36</v>
      </c>
      <c r="F3329" s="551" t="s">
        <v>1154</v>
      </c>
      <c r="G3329" s="555" t="s">
        <v>36</v>
      </c>
      <c r="H3329" s="551"/>
      <c r="I3329" s="551"/>
      <c r="J3329" s="552">
        <v>29787.5</v>
      </c>
      <c r="K3329" s="555"/>
      <c r="L3329" s="555"/>
      <c r="M3329" s="551"/>
      <c r="N3329" s="551"/>
      <c r="O3329" s="551"/>
    </row>
    <row r="3330" spans="1:18" ht="37.5">
      <c r="B3330" s="556" t="s">
        <v>1698</v>
      </c>
      <c r="C3330" s="556" t="s">
        <v>2034</v>
      </c>
      <c r="D3330" s="556" t="s">
        <v>2483</v>
      </c>
      <c r="E3330" s="556" t="s">
        <v>8</v>
      </c>
      <c r="F3330" s="557" t="s">
        <v>1155</v>
      </c>
      <c r="G3330" s="556" t="s">
        <v>289</v>
      </c>
      <c r="H3330" s="553">
        <v>2</v>
      </c>
      <c r="I3330" s="554">
        <v>14893.75</v>
      </c>
      <c r="J3330" s="554">
        <v>29787.5</v>
      </c>
      <c r="K3330" s="556" t="s">
        <v>2480</v>
      </c>
      <c r="L3330" s="556" t="s">
        <v>3700</v>
      </c>
      <c r="M3330" s="557" t="s">
        <v>1155</v>
      </c>
      <c r="O3330" s="545" t="str">
        <f>+_xlfn.CONCAT(B3330,"-",E3330)</f>
        <v>B2/27/02-D</v>
      </c>
    </row>
    <row r="3332" spans="1:18" ht="14.5">
      <c r="P3332" s="546"/>
      <c r="Q3332" s="546"/>
      <c r="R3332" s="546"/>
    </row>
    <row r="3333" spans="1:18" ht="14.5">
      <c r="A3333" s="551">
        <v>4</v>
      </c>
      <c r="B3333" s="555" t="s">
        <v>1699</v>
      </c>
      <c r="C3333" s="555" t="s">
        <v>36</v>
      </c>
      <c r="D3333" s="555" t="s">
        <v>36</v>
      </c>
      <c r="E3333" s="555" t="s">
        <v>36</v>
      </c>
      <c r="F3333" s="551" t="s">
        <v>1102</v>
      </c>
      <c r="G3333" s="555" t="s">
        <v>36</v>
      </c>
      <c r="H3333" s="551"/>
      <c r="I3333" s="551"/>
      <c r="J3333" s="552">
        <v>13750</v>
      </c>
      <c r="K3333" s="555"/>
      <c r="L3333" s="555"/>
      <c r="M3333" s="551"/>
      <c r="N3333" s="551"/>
      <c r="O3333" s="551"/>
    </row>
    <row r="3334" spans="1:18">
      <c r="B3334" s="556" t="s">
        <v>1699</v>
      </c>
      <c r="C3334" s="556" t="s">
        <v>2034</v>
      </c>
      <c r="D3334" s="556" t="s">
        <v>2483</v>
      </c>
      <c r="E3334" s="556" t="s">
        <v>5</v>
      </c>
      <c r="F3334" s="557" t="s">
        <v>1103</v>
      </c>
      <c r="G3334" s="556" t="s">
        <v>0</v>
      </c>
      <c r="H3334" s="553">
        <v>1</v>
      </c>
      <c r="I3334" s="554">
        <v>9375</v>
      </c>
      <c r="J3334" s="554">
        <v>9375</v>
      </c>
      <c r="K3334" s="556" t="s">
        <v>2480</v>
      </c>
      <c r="L3334" s="556" t="s">
        <v>3701</v>
      </c>
      <c r="M3334" s="557" t="s">
        <v>1103</v>
      </c>
      <c r="O3334" s="545" t="str">
        <f t="shared" ref="O3334:O3335" si="298">+_xlfn.CONCAT(B3334,"-",E3334)</f>
        <v>B2/27/03-A</v>
      </c>
    </row>
    <row r="3335" spans="1:18">
      <c r="B3335" s="556" t="s">
        <v>1699</v>
      </c>
      <c r="C3335" s="556" t="s">
        <v>2034</v>
      </c>
      <c r="D3335" s="556" t="s">
        <v>2483</v>
      </c>
      <c r="E3335" s="556" t="s">
        <v>6</v>
      </c>
      <c r="F3335" s="557" t="s">
        <v>1104</v>
      </c>
      <c r="G3335" s="556" t="s">
        <v>0</v>
      </c>
      <c r="H3335" s="553">
        <v>1</v>
      </c>
      <c r="I3335" s="554">
        <v>4375</v>
      </c>
      <c r="J3335" s="554">
        <v>4375</v>
      </c>
      <c r="K3335" s="556" t="s">
        <v>2480</v>
      </c>
      <c r="L3335" s="556" t="s">
        <v>3702</v>
      </c>
      <c r="M3335" s="557" t="s">
        <v>1104</v>
      </c>
      <c r="O3335" s="545" t="str">
        <f t="shared" si="298"/>
        <v>B2/27/03-B</v>
      </c>
    </row>
    <row r="3336" spans="1:18" ht="14.5">
      <c r="P3336" s="546"/>
      <c r="Q3336" s="546"/>
      <c r="R3336" s="546"/>
    </row>
    <row r="3337" spans="1:18" ht="29">
      <c r="A3337" s="551">
        <v>3</v>
      </c>
      <c r="B3337" s="555" t="s">
        <v>1699</v>
      </c>
      <c r="C3337" s="555" t="s">
        <v>36</v>
      </c>
      <c r="D3337" s="555" t="s">
        <v>36</v>
      </c>
      <c r="E3337" s="555" t="s">
        <v>36</v>
      </c>
      <c r="F3337" s="551" t="s">
        <v>1156</v>
      </c>
      <c r="G3337" s="555" t="s">
        <v>36</v>
      </c>
      <c r="H3337" s="551"/>
      <c r="I3337" s="551"/>
      <c r="J3337" s="552">
        <v>2736717.73</v>
      </c>
      <c r="K3337" s="555"/>
      <c r="L3337" s="555"/>
      <c r="M3337" s="551"/>
      <c r="N3337" s="551"/>
      <c r="O3337" s="551"/>
      <c r="P3337" s="546"/>
      <c r="Q3337" s="546"/>
      <c r="R3337" s="546"/>
    </row>
    <row r="3338" spans="1:18" ht="58">
      <c r="A3338" s="551">
        <v>4</v>
      </c>
      <c r="B3338" s="555" t="s">
        <v>1699</v>
      </c>
      <c r="C3338" s="555" t="s">
        <v>36</v>
      </c>
      <c r="D3338" s="555" t="s">
        <v>36</v>
      </c>
      <c r="E3338" s="555" t="s">
        <v>36</v>
      </c>
      <c r="F3338" s="551" t="s">
        <v>1157</v>
      </c>
      <c r="G3338" s="555" t="s">
        <v>36</v>
      </c>
      <c r="H3338" s="551"/>
      <c r="I3338" s="551"/>
      <c r="J3338" s="552">
        <v>97575</v>
      </c>
      <c r="K3338" s="555"/>
      <c r="L3338" s="555"/>
      <c r="M3338" s="551"/>
      <c r="N3338" s="551"/>
      <c r="O3338" s="551"/>
    </row>
    <row r="3339" spans="1:18" ht="75">
      <c r="B3339" s="556" t="s">
        <v>1699</v>
      </c>
      <c r="C3339" s="556" t="s">
        <v>2034</v>
      </c>
      <c r="D3339" s="556" t="s">
        <v>2483</v>
      </c>
      <c r="E3339" s="556" t="s">
        <v>7</v>
      </c>
      <c r="F3339" s="557" t="s">
        <v>1158</v>
      </c>
      <c r="G3339" s="556" t="s">
        <v>0</v>
      </c>
      <c r="H3339" s="553">
        <v>1</v>
      </c>
      <c r="I3339" s="554">
        <v>97575</v>
      </c>
      <c r="J3339" s="554">
        <v>97575</v>
      </c>
      <c r="K3339" s="556" t="s">
        <v>2480</v>
      </c>
      <c r="L3339" s="556" t="s">
        <v>3703</v>
      </c>
      <c r="M3339" s="557" t="s">
        <v>1158</v>
      </c>
      <c r="O3339" s="545" t="str">
        <f>+_xlfn.CONCAT(B3339,"-",E3339)</f>
        <v>B2/27/03-C</v>
      </c>
    </row>
    <row r="3340" spans="1:18" ht="14.5">
      <c r="P3340" s="546"/>
      <c r="Q3340" s="546"/>
      <c r="R3340" s="546"/>
    </row>
    <row r="3341" spans="1:18" ht="29">
      <c r="A3341" s="551">
        <v>4</v>
      </c>
      <c r="B3341" s="555" t="s">
        <v>1699</v>
      </c>
      <c r="C3341" s="555" t="s">
        <v>36</v>
      </c>
      <c r="D3341" s="555" t="s">
        <v>36</v>
      </c>
      <c r="E3341" s="555" t="s">
        <v>36</v>
      </c>
      <c r="F3341" s="551" t="s">
        <v>1159</v>
      </c>
      <c r="G3341" s="555" t="s">
        <v>36</v>
      </c>
      <c r="H3341" s="551"/>
      <c r="I3341" s="551"/>
      <c r="J3341" s="552">
        <v>116325</v>
      </c>
      <c r="K3341" s="555"/>
      <c r="L3341" s="555"/>
      <c r="M3341" s="551"/>
      <c r="N3341" s="551"/>
      <c r="O3341" s="551"/>
    </row>
    <row r="3342" spans="1:18" ht="25">
      <c r="B3342" s="556" t="s">
        <v>1699</v>
      </c>
      <c r="C3342" s="556" t="s">
        <v>2034</v>
      </c>
      <c r="D3342" s="556" t="s">
        <v>2483</v>
      </c>
      <c r="E3342" s="556" t="s">
        <v>8</v>
      </c>
      <c r="F3342" s="557" t="s">
        <v>1160</v>
      </c>
      <c r="G3342" s="556" t="s">
        <v>0</v>
      </c>
      <c r="H3342" s="553">
        <v>1</v>
      </c>
      <c r="I3342" s="554">
        <v>97575</v>
      </c>
      <c r="J3342" s="554">
        <v>97575</v>
      </c>
      <c r="K3342" s="556" t="s">
        <v>2480</v>
      </c>
      <c r="L3342" s="556" t="s">
        <v>3704</v>
      </c>
      <c r="M3342" s="557" t="s">
        <v>1160</v>
      </c>
      <c r="O3342" s="545" t="str">
        <f t="shared" ref="O3342:O3343" si="299">+_xlfn.CONCAT(B3342,"-",E3342)</f>
        <v>B2/27/03-D</v>
      </c>
    </row>
    <row r="3343" spans="1:18">
      <c r="B3343" s="556" t="s">
        <v>1699</v>
      </c>
      <c r="C3343" s="556" t="s">
        <v>2034</v>
      </c>
      <c r="D3343" s="556" t="s">
        <v>2483</v>
      </c>
      <c r="E3343" s="556" t="s">
        <v>10</v>
      </c>
      <c r="F3343" s="557" t="s">
        <v>1161</v>
      </c>
      <c r="G3343" s="556" t="s">
        <v>0</v>
      </c>
      <c r="H3343" s="553">
        <v>1</v>
      </c>
      <c r="I3343" s="554">
        <v>18750</v>
      </c>
      <c r="J3343" s="554">
        <v>18750</v>
      </c>
      <c r="K3343" s="556" t="s">
        <v>2480</v>
      </c>
      <c r="L3343" s="556" t="s">
        <v>3705</v>
      </c>
      <c r="M3343" s="557" t="s">
        <v>1161</v>
      </c>
      <c r="O3343" s="545" t="str">
        <f t="shared" si="299"/>
        <v>B2/27/03-E</v>
      </c>
    </row>
    <row r="3344" spans="1:18" ht="14.5">
      <c r="P3344" s="546"/>
      <c r="Q3344" s="546"/>
      <c r="R3344" s="546"/>
    </row>
    <row r="3345" spans="1:18" ht="14.5">
      <c r="A3345" s="551">
        <v>4</v>
      </c>
      <c r="B3345" s="555" t="s">
        <v>1699</v>
      </c>
      <c r="C3345" s="555" t="s">
        <v>36</v>
      </c>
      <c r="D3345" s="555" t="s">
        <v>36</v>
      </c>
      <c r="E3345" s="555" t="s">
        <v>36</v>
      </c>
      <c r="F3345" s="551" t="s">
        <v>1102</v>
      </c>
      <c r="G3345" s="555" t="s">
        <v>36</v>
      </c>
      <c r="H3345" s="551"/>
      <c r="I3345" s="551"/>
      <c r="J3345" s="552">
        <v>13750</v>
      </c>
      <c r="K3345" s="555"/>
      <c r="L3345" s="555"/>
      <c r="M3345" s="551"/>
      <c r="N3345" s="551"/>
      <c r="O3345" s="551"/>
    </row>
    <row r="3346" spans="1:18">
      <c r="B3346" s="556" t="s">
        <v>1699</v>
      </c>
      <c r="C3346" s="556" t="s">
        <v>2034</v>
      </c>
      <c r="D3346" s="556" t="s">
        <v>2483</v>
      </c>
      <c r="E3346" s="556" t="s">
        <v>11</v>
      </c>
      <c r="F3346" s="557" t="s">
        <v>1103</v>
      </c>
      <c r="G3346" s="556" t="s">
        <v>0</v>
      </c>
      <c r="H3346" s="553">
        <v>1</v>
      </c>
      <c r="I3346" s="554">
        <v>9375</v>
      </c>
      <c r="J3346" s="554">
        <v>9375</v>
      </c>
      <c r="K3346" s="556" t="s">
        <v>2480</v>
      </c>
      <c r="L3346" s="556" t="s">
        <v>3706</v>
      </c>
      <c r="M3346" s="557" t="s">
        <v>1103</v>
      </c>
      <c r="O3346" s="545" t="str">
        <f t="shared" ref="O3346:O3347" si="300">+_xlfn.CONCAT(B3346,"-",E3346)</f>
        <v>B2/27/03-F</v>
      </c>
    </row>
    <row r="3347" spans="1:18">
      <c r="B3347" s="556" t="s">
        <v>1699</v>
      </c>
      <c r="C3347" s="556" t="s">
        <v>2034</v>
      </c>
      <c r="D3347" s="556" t="s">
        <v>2483</v>
      </c>
      <c r="E3347" s="556" t="s">
        <v>27</v>
      </c>
      <c r="F3347" s="557" t="s">
        <v>1104</v>
      </c>
      <c r="G3347" s="556" t="s">
        <v>0</v>
      </c>
      <c r="H3347" s="553">
        <v>1</v>
      </c>
      <c r="I3347" s="554">
        <v>4375</v>
      </c>
      <c r="J3347" s="554">
        <v>4375</v>
      </c>
      <c r="K3347" s="556" t="s">
        <v>2480</v>
      </c>
      <c r="L3347" s="556" t="s">
        <v>3707</v>
      </c>
      <c r="M3347" s="557" t="s">
        <v>1104</v>
      </c>
      <c r="O3347" s="545" t="str">
        <f t="shared" si="300"/>
        <v>B2/27/03-G</v>
      </c>
    </row>
    <row r="3348" spans="1:18" ht="14.5">
      <c r="P3348" s="546"/>
      <c r="Q3348" s="546"/>
      <c r="R3348" s="546"/>
    </row>
    <row r="3349" spans="1:18" ht="14.5">
      <c r="A3349" s="551">
        <v>4</v>
      </c>
      <c r="B3349" s="555" t="s">
        <v>1699</v>
      </c>
      <c r="C3349" s="555" t="s">
        <v>36</v>
      </c>
      <c r="D3349" s="555" t="s">
        <v>36</v>
      </c>
      <c r="E3349" s="555" t="s">
        <v>36</v>
      </c>
      <c r="F3349" s="551" t="s">
        <v>2498</v>
      </c>
      <c r="G3349" s="555" t="s">
        <v>36</v>
      </c>
      <c r="H3349" s="551"/>
      <c r="I3349" s="551"/>
      <c r="J3349" s="552">
        <v>2495317.73</v>
      </c>
      <c r="K3349" s="555"/>
      <c r="L3349" s="555"/>
      <c r="M3349" s="551"/>
      <c r="N3349" s="551"/>
      <c r="O3349" s="551"/>
    </row>
    <row r="3350" spans="1:18">
      <c r="B3350" s="556" t="s">
        <v>1699</v>
      </c>
      <c r="C3350" s="556" t="s">
        <v>2034</v>
      </c>
      <c r="D3350" s="556" t="s">
        <v>2483</v>
      </c>
      <c r="E3350" s="556" t="s">
        <v>28</v>
      </c>
      <c r="F3350" s="557" t="s">
        <v>2501</v>
      </c>
      <c r="G3350" s="556" t="s">
        <v>289</v>
      </c>
      <c r="H3350" s="553">
        <v>151</v>
      </c>
      <c r="I3350" s="554">
        <v>3125</v>
      </c>
      <c r="J3350" s="554">
        <v>471875</v>
      </c>
      <c r="K3350" s="556" t="s">
        <v>2480</v>
      </c>
      <c r="L3350" s="556" t="s">
        <v>3708</v>
      </c>
      <c r="M3350" s="557" t="s">
        <v>2501</v>
      </c>
      <c r="O3350" s="545" t="str">
        <f t="shared" ref="O3350:O3351" si="301">+_xlfn.CONCAT(B3350,"-",E3350)</f>
        <v>B2/27/03-H</v>
      </c>
    </row>
    <row r="3351" spans="1:18">
      <c r="B3351" s="556" t="s">
        <v>1699</v>
      </c>
      <c r="C3351" s="556" t="s">
        <v>2034</v>
      </c>
      <c r="D3351" s="556" t="s">
        <v>2483</v>
      </c>
      <c r="E3351" s="556" t="s">
        <v>33</v>
      </c>
      <c r="F3351" s="557" t="s">
        <v>1164</v>
      </c>
      <c r="G3351" s="556" t="s">
        <v>289</v>
      </c>
      <c r="H3351" s="553">
        <v>346</v>
      </c>
      <c r="I3351" s="554">
        <v>1000</v>
      </c>
      <c r="J3351" s="554">
        <v>346000</v>
      </c>
      <c r="K3351" s="556" t="s">
        <v>2480</v>
      </c>
      <c r="L3351" s="556" t="s">
        <v>3709</v>
      </c>
      <c r="M3351" s="557" t="s">
        <v>1164</v>
      </c>
      <c r="O3351" s="545" t="str">
        <f t="shared" si="301"/>
        <v>B2/27/03-J</v>
      </c>
    </row>
    <row r="3354" spans="1:18" ht="25">
      <c r="B3354" s="556" t="s">
        <v>1700</v>
      </c>
      <c r="C3354" s="556" t="s">
        <v>2034</v>
      </c>
      <c r="D3354" s="556" t="s">
        <v>2483</v>
      </c>
      <c r="E3354" s="556" t="s">
        <v>5</v>
      </c>
      <c r="F3354" s="557" t="s">
        <v>1165</v>
      </c>
      <c r="G3354" s="556" t="s">
        <v>289</v>
      </c>
      <c r="H3354" s="553">
        <v>1</v>
      </c>
      <c r="I3354" s="554">
        <v>1851.63</v>
      </c>
      <c r="J3354" s="554">
        <v>1851.63</v>
      </c>
      <c r="K3354" s="556" t="s">
        <v>2480</v>
      </c>
      <c r="L3354" s="556" t="s">
        <v>3710</v>
      </c>
      <c r="M3354" s="557" t="s">
        <v>1165</v>
      </c>
      <c r="O3354" s="545" t="str">
        <f t="shared" ref="O3354:O3363" si="302">+_xlfn.CONCAT(B3354,"-",E3354)</f>
        <v>B2/27/04-A</v>
      </c>
    </row>
    <row r="3355" spans="1:18">
      <c r="B3355" s="556" t="s">
        <v>1700</v>
      </c>
      <c r="C3355" s="556" t="s">
        <v>2034</v>
      </c>
      <c r="D3355" s="556" t="s">
        <v>2483</v>
      </c>
      <c r="E3355" s="556" t="s">
        <v>6</v>
      </c>
      <c r="F3355" s="557" t="s">
        <v>1166</v>
      </c>
      <c r="G3355" s="556" t="s">
        <v>289</v>
      </c>
      <c r="H3355" s="553">
        <v>9</v>
      </c>
      <c r="I3355" s="554">
        <v>1195.3800000000001</v>
      </c>
      <c r="J3355" s="554">
        <v>10758.42</v>
      </c>
      <c r="K3355" s="556" t="s">
        <v>2480</v>
      </c>
      <c r="L3355" s="556" t="s">
        <v>3711</v>
      </c>
      <c r="M3355" s="557" t="s">
        <v>1166</v>
      </c>
      <c r="O3355" s="545" t="str">
        <f t="shared" si="302"/>
        <v>B2/27/04-B</v>
      </c>
    </row>
    <row r="3356" spans="1:18">
      <c r="B3356" s="556" t="s">
        <v>1700</v>
      </c>
      <c r="C3356" s="556" t="s">
        <v>2034</v>
      </c>
      <c r="D3356" s="556" t="s">
        <v>2483</v>
      </c>
      <c r="E3356" s="556" t="s">
        <v>7</v>
      </c>
      <c r="F3356" s="557" t="s">
        <v>1167</v>
      </c>
      <c r="G3356" s="556" t="s">
        <v>289</v>
      </c>
      <c r="H3356" s="553">
        <v>412</v>
      </c>
      <c r="I3356" s="554">
        <v>2000</v>
      </c>
      <c r="J3356" s="554">
        <v>824000</v>
      </c>
      <c r="K3356" s="556" t="s">
        <v>2480</v>
      </c>
      <c r="L3356" s="556" t="s">
        <v>3712</v>
      </c>
      <c r="M3356" s="557" t="s">
        <v>1167</v>
      </c>
      <c r="O3356" s="545" t="str">
        <f t="shared" si="302"/>
        <v>B2/27/04-C</v>
      </c>
    </row>
    <row r="3357" spans="1:18" ht="25">
      <c r="B3357" s="556" t="s">
        <v>1700</v>
      </c>
      <c r="C3357" s="556" t="s">
        <v>2034</v>
      </c>
      <c r="D3357" s="556" t="s">
        <v>2483</v>
      </c>
      <c r="E3357" s="556" t="s">
        <v>8</v>
      </c>
      <c r="F3357" s="557" t="s">
        <v>1168</v>
      </c>
      <c r="G3357" s="556" t="s">
        <v>289</v>
      </c>
      <c r="H3357" s="553">
        <v>12</v>
      </c>
      <c r="I3357" s="554">
        <v>2000</v>
      </c>
      <c r="J3357" s="554">
        <v>24000</v>
      </c>
      <c r="K3357" s="556" t="s">
        <v>2480</v>
      </c>
      <c r="L3357" s="556" t="s">
        <v>3713</v>
      </c>
      <c r="M3357" s="557" t="s">
        <v>1168</v>
      </c>
      <c r="O3357" s="545" t="str">
        <f t="shared" si="302"/>
        <v>B2/27/04-D</v>
      </c>
    </row>
    <row r="3358" spans="1:18">
      <c r="B3358" s="556" t="s">
        <v>1700</v>
      </c>
      <c r="C3358" s="556" t="s">
        <v>2034</v>
      </c>
      <c r="D3358" s="556" t="s">
        <v>2483</v>
      </c>
      <c r="E3358" s="556" t="s">
        <v>10</v>
      </c>
      <c r="F3358" s="557" t="s">
        <v>1169</v>
      </c>
      <c r="G3358" s="556" t="s">
        <v>289</v>
      </c>
      <c r="H3358" s="553">
        <v>78</v>
      </c>
      <c r="I3358" s="554">
        <v>1800</v>
      </c>
      <c r="J3358" s="554">
        <v>140400</v>
      </c>
      <c r="K3358" s="556" t="s">
        <v>2480</v>
      </c>
      <c r="L3358" s="556" t="s">
        <v>3714</v>
      </c>
      <c r="M3358" s="557" t="s">
        <v>1169</v>
      </c>
      <c r="O3358" s="545" t="str">
        <f t="shared" si="302"/>
        <v>B2/27/04-E</v>
      </c>
    </row>
    <row r="3359" spans="1:18">
      <c r="B3359" s="556" t="s">
        <v>1700</v>
      </c>
      <c r="C3359" s="556" t="s">
        <v>2034</v>
      </c>
      <c r="D3359" s="556" t="s">
        <v>2483</v>
      </c>
      <c r="E3359" s="556" t="s">
        <v>11</v>
      </c>
      <c r="F3359" s="557" t="s">
        <v>1170</v>
      </c>
      <c r="G3359" s="556" t="s">
        <v>289</v>
      </c>
      <c r="H3359" s="553">
        <v>443</v>
      </c>
      <c r="I3359" s="554">
        <v>1195.3800000000001</v>
      </c>
      <c r="J3359" s="554">
        <v>529553.34</v>
      </c>
      <c r="K3359" s="556" t="s">
        <v>2480</v>
      </c>
      <c r="L3359" s="556" t="s">
        <v>3715</v>
      </c>
      <c r="M3359" s="557" t="s">
        <v>1170</v>
      </c>
      <c r="O3359" s="545" t="str">
        <f t="shared" si="302"/>
        <v>B2/27/04-F</v>
      </c>
    </row>
    <row r="3360" spans="1:18" ht="25">
      <c r="B3360" s="556" t="s">
        <v>1700</v>
      </c>
      <c r="C3360" s="556" t="s">
        <v>2034</v>
      </c>
      <c r="D3360" s="556" t="s">
        <v>2483</v>
      </c>
      <c r="E3360" s="556" t="s">
        <v>27</v>
      </c>
      <c r="F3360" s="557" t="s">
        <v>1171</v>
      </c>
      <c r="G3360" s="556" t="s">
        <v>289</v>
      </c>
      <c r="H3360" s="553">
        <v>2</v>
      </c>
      <c r="I3360" s="554">
        <v>1851.63</v>
      </c>
      <c r="J3360" s="554">
        <v>3703.26</v>
      </c>
      <c r="K3360" s="556" t="s">
        <v>2480</v>
      </c>
      <c r="L3360" s="556" t="s">
        <v>3716</v>
      </c>
      <c r="M3360" s="557" t="s">
        <v>1171</v>
      </c>
      <c r="O3360" s="545" t="str">
        <f t="shared" si="302"/>
        <v>B2/27/04-G</v>
      </c>
    </row>
    <row r="3361" spans="1:18">
      <c r="B3361" s="556" t="s">
        <v>1700</v>
      </c>
      <c r="C3361" s="556" t="s">
        <v>2034</v>
      </c>
      <c r="D3361" s="556" t="s">
        <v>2483</v>
      </c>
      <c r="E3361" s="556" t="s">
        <v>28</v>
      </c>
      <c r="F3361" s="557" t="s">
        <v>1172</v>
      </c>
      <c r="G3361" s="556" t="s">
        <v>289</v>
      </c>
      <c r="H3361" s="553">
        <v>6</v>
      </c>
      <c r="I3361" s="554">
        <v>1195.3800000000001</v>
      </c>
      <c r="J3361" s="554">
        <v>7172.28</v>
      </c>
      <c r="K3361" s="556" t="s">
        <v>2480</v>
      </c>
      <c r="L3361" s="556" t="s">
        <v>3717</v>
      </c>
      <c r="M3361" s="557" t="s">
        <v>1172</v>
      </c>
      <c r="O3361" s="545" t="str">
        <f t="shared" si="302"/>
        <v>B2/27/04-H</v>
      </c>
    </row>
    <row r="3362" spans="1:18">
      <c r="B3362" s="556" t="s">
        <v>1700</v>
      </c>
      <c r="C3362" s="556" t="s">
        <v>2034</v>
      </c>
      <c r="D3362" s="556" t="s">
        <v>2483</v>
      </c>
      <c r="E3362" s="556" t="s">
        <v>33</v>
      </c>
      <c r="F3362" s="557" t="s">
        <v>1173</v>
      </c>
      <c r="G3362" s="556" t="s">
        <v>289</v>
      </c>
      <c r="H3362" s="553">
        <v>10</v>
      </c>
      <c r="I3362" s="554">
        <v>1720.38</v>
      </c>
      <c r="J3362" s="554">
        <v>17203.8</v>
      </c>
      <c r="K3362" s="556" t="s">
        <v>2480</v>
      </c>
      <c r="L3362" s="556" t="s">
        <v>3718</v>
      </c>
      <c r="M3362" s="557" t="s">
        <v>1173</v>
      </c>
      <c r="O3362" s="545" t="str">
        <f t="shared" si="302"/>
        <v>B2/27/04-J</v>
      </c>
    </row>
    <row r="3363" spans="1:18">
      <c r="B3363" s="556" t="s">
        <v>1700</v>
      </c>
      <c r="C3363" s="556" t="s">
        <v>2034</v>
      </c>
      <c r="D3363" s="556" t="s">
        <v>2483</v>
      </c>
      <c r="E3363" s="556" t="s">
        <v>34</v>
      </c>
      <c r="F3363" s="557" t="s">
        <v>3719</v>
      </c>
      <c r="G3363" s="556" t="s">
        <v>289</v>
      </c>
      <c r="H3363" s="553">
        <v>66</v>
      </c>
      <c r="I3363" s="554">
        <v>1800</v>
      </c>
      <c r="J3363" s="554">
        <v>118800</v>
      </c>
      <c r="K3363" s="556" t="s">
        <v>2480</v>
      </c>
      <c r="L3363" s="556" t="s">
        <v>3720</v>
      </c>
      <c r="M3363" s="557" t="s">
        <v>3719</v>
      </c>
      <c r="O3363" s="545" t="str">
        <f t="shared" si="302"/>
        <v>B2/27/04-K</v>
      </c>
    </row>
    <row r="3364" spans="1:18" ht="14.5">
      <c r="P3364" s="546"/>
      <c r="Q3364" s="546"/>
      <c r="R3364" s="546"/>
    </row>
    <row r="3365" spans="1:18" ht="14.5">
      <c r="A3365" s="551">
        <v>4</v>
      </c>
      <c r="B3365" s="555" t="s">
        <v>1700</v>
      </c>
      <c r="C3365" s="555" t="s">
        <v>36</v>
      </c>
      <c r="D3365" s="555" t="s">
        <v>36</v>
      </c>
      <c r="E3365" s="555" t="s">
        <v>36</v>
      </c>
      <c r="F3365" s="551" t="s">
        <v>1102</v>
      </c>
      <c r="G3365" s="555" t="s">
        <v>36</v>
      </c>
      <c r="H3365" s="551"/>
      <c r="I3365" s="551"/>
      <c r="J3365" s="552">
        <v>13750</v>
      </c>
      <c r="K3365" s="555"/>
      <c r="L3365" s="555"/>
      <c r="M3365" s="551"/>
      <c r="N3365" s="551"/>
      <c r="O3365" s="551"/>
    </row>
    <row r="3366" spans="1:18">
      <c r="B3366" s="556" t="s">
        <v>1700</v>
      </c>
      <c r="C3366" s="556" t="s">
        <v>2034</v>
      </c>
      <c r="D3366" s="556" t="s">
        <v>2483</v>
      </c>
      <c r="E3366" s="556" t="s">
        <v>39</v>
      </c>
      <c r="F3366" s="557" t="s">
        <v>1103</v>
      </c>
      <c r="G3366" s="556" t="s">
        <v>0</v>
      </c>
      <c r="H3366" s="553">
        <v>1</v>
      </c>
      <c r="I3366" s="554">
        <v>9375</v>
      </c>
      <c r="J3366" s="554">
        <v>9375</v>
      </c>
      <c r="K3366" s="556" t="s">
        <v>2480</v>
      </c>
      <c r="L3366" s="556" t="s">
        <v>3721</v>
      </c>
      <c r="M3366" s="557" t="s">
        <v>1103</v>
      </c>
      <c r="O3366" s="545" t="str">
        <f t="shared" ref="O3366:O3367" si="303">+_xlfn.CONCAT(B3366,"-",E3366)</f>
        <v>B2/27/04-L</v>
      </c>
    </row>
    <row r="3367" spans="1:18">
      <c r="B3367" s="556" t="s">
        <v>1700</v>
      </c>
      <c r="C3367" s="556" t="s">
        <v>2034</v>
      </c>
      <c r="D3367" s="556" t="s">
        <v>2483</v>
      </c>
      <c r="E3367" s="556" t="s">
        <v>38</v>
      </c>
      <c r="F3367" s="557" t="s">
        <v>1104</v>
      </c>
      <c r="G3367" s="556" t="s">
        <v>0</v>
      </c>
      <c r="H3367" s="553">
        <v>1</v>
      </c>
      <c r="I3367" s="554">
        <v>4375</v>
      </c>
      <c r="J3367" s="554">
        <v>4375</v>
      </c>
      <c r="K3367" s="556" t="s">
        <v>2480</v>
      </c>
      <c r="L3367" s="556" t="s">
        <v>3722</v>
      </c>
      <c r="M3367" s="557" t="s">
        <v>1104</v>
      </c>
      <c r="O3367" s="545" t="str">
        <f t="shared" si="303"/>
        <v>B2/27/04-M</v>
      </c>
    </row>
    <row r="3368" spans="1:18" ht="14.5">
      <c r="P3368" s="546"/>
      <c r="Q3368" s="546"/>
      <c r="R3368" s="546"/>
    </row>
    <row r="3369" spans="1:18" ht="29">
      <c r="A3369" s="551">
        <v>3</v>
      </c>
      <c r="B3369" s="555" t="s">
        <v>1700</v>
      </c>
      <c r="C3369" s="555" t="s">
        <v>36</v>
      </c>
      <c r="D3369" s="555" t="s">
        <v>36</v>
      </c>
      <c r="E3369" s="555" t="s">
        <v>36</v>
      </c>
      <c r="F3369" s="551" t="s">
        <v>1175</v>
      </c>
      <c r="G3369" s="555" t="s">
        <v>36</v>
      </c>
      <c r="H3369" s="551"/>
      <c r="I3369" s="551"/>
      <c r="J3369" s="552">
        <v>3092290.77</v>
      </c>
      <c r="K3369" s="555"/>
      <c r="L3369" s="555"/>
      <c r="M3369" s="551"/>
      <c r="N3369" s="551"/>
      <c r="O3369" s="551"/>
      <c r="P3369" s="546"/>
      <c r="Q3369" s="546"/>
      <c r="R3369" s="546"/>
    </row>
    <row r="3370" spans="1:18" ht="29">
      <c r="A3370" s="551">
        <v>4</v>
      </c>
      <c r="B3370" s="555" t="s">
        <v>1700</v>
      </c>
      <c r="C3370" s="555" t="s">
        <v>36</v>
      </c>
      <c r="D3370" s="555" t="s">
        <v>36</v>
      </c>
      <c r="E3370" s="555" t="s">
        <v>36</v>
      </c>
      <c r="F3370" s="551" t="s">
        <v>1176</v>
      </c>
      <c r="G3370" s="555" t="s">
        <v>36</v>
      </c>
      <c r="H3370" s="551"/>
      <c r="I3370" s="551"/>
      <c r="J3370" s="552">
        <v>3078540.77</v>
      </c>
      <c r="K3370" s="555"/>
      <c r="L3370" s="555"/>
      <c r="M3370" s="551"/>
      <c r="N3370" s="551"/>
      <c r="O3370" s="551"/>
    </row>
    <row r="3371" spans="1:18">
      <c r="B3371" s="556" t="s">
        <v>1700</v>
      </c>
      <c r="C3371" s="556" t="s">
        <v>2034</v>
      </c>
      <c r="D3371" s="556" t="s">
        <v>2515</v>
      </c>
      <c r="E3371" s="556" t="s">
        <v>204</v>
      </c>
      <c r="F3371" s="557" t="s">
        <v>1177</v>
      </c>
      <c r="G3371" s="556" t="s">
        <v>289</v>
      </c>
      <c r="H3371" s="553">
        <v>78</v>
      </c>
      <c r="I3371" s="554">
        <v>33750</v>
      </c>
      <c r="J3371" s="554">
        <v>2632500</v>
      </c>
      <c r="K3371" s="556" t="s">
        <v>2480</v>
      </c>
      <c r="L3371" s="556" t="s">
        <v>3723</v>
      </c>
      <c r="M3371" s="557" t="s">
        <v>1177</v>
      </c>
      <c r="O3371" s="545" t="str">
        <f t="shared" ref="O3371:O3373" si="304">+_xlfn.CONCAT(B3371,"-",E3371)</f>
        <v>B2/27/04-N</v>
      </c>
    </row>
    <row r="3372" spans="1:18">
      <c r="B3372" s="556" t="s">
        <v>1700</v>
      </c>
      <c r="C3372" s="556" t="s">
        <v>2034</v>
      </c>
      <c r="D3372" s="556" t="s">
        <v>2515</v>
      </c>
      <c r="E3372" s="556" t="s">
        <v>507</v>
      </c>
      <c r="F3372" s="557" t="s">
        <v>1178</v>
      </c>
      <c r="G3372" s="556" t="s">
        <v>289</v>
      </c>
      <c r="H3372" s="553">
        <v>73</v>
      </c>
      <c r="I3372" s="554">
        <v>3229.75</v>
      </c>
      <c r="J3372" s="554">
        <v>235771.75</v>
      </c>
      <c r="K3372" s="556" t="s">
        <v>2480</v>
      </c>
      <c r="L3372" s="556" t="s">
        <v>3724</v>
      </c>
      <c r="M3372" s="557" t="s">
        <v>1178</v>
      </c>
      <c r="O3372" s="545" t="str">
        <f t="shared" si="304"/>
        <v>B2/27/04-P</v>
      </c>
    </row>
    <row r="3373" spans="1:18">
      <c r="B3373" s="556" t="s">
        <v>1700</v>
      </c>
      <c r="C3373" s="556" t="s">
        <v>2034</v>
      </c>
      <c r="D3373" s="556" t="s">
        <v>2515</v>
      </c>
      <c r="E3373" s="556" t="s">
        <v>508</v>
      </c>
      <c r="F3373" s="557" t="s">
        <v>1179</v>
      </c>
      <c r="G3373" s="556" t="s">
        <v>289</v>
      </c>
      <c r="H3373" s="553">
        <v>3</v>
      </c>
      <c r="I3373" s="554">
        <v>17500</v>
      </c>
      <c r="J3373" s="554">
        <v>52500</v>
      </c>
      <c r="K3373" s="556" t="s">
        <v>2480</v>
      </c>
      <c r="L3373" s="556" t="s">
        <v>3725</v>
      </c>
      <c r="M3373" s="557" t="s">
        <v>1179</v>
      </c>
      <c r="O3373" s="545" t="str">
        <f t="shared" si="304"/>
        <v>B2/27/04-Q</v>
      </c>
    </row>
    <row r="3376" spans="1:18">
      <c r="B3376" s="556" t="s">
        <v>1701</v>
      </c>
      <c r="C3376" s="556" t="s">
        <v>2034</v>
      </c>
      <c r="D3376" s="556" t="s">
        <v>2515</v>
      </c>
      <c r="E3376" s="556" t="s">
        <v>5</v>
      </c>
      <c r="F3376" s="557" t="s">
        <v>1180</v>
      </c>
      <c r="G3376" s="556" t="s">
        <v>289</v>
      </c>
      <c r="H3376" s="553">
        <v>4</v>
      </c>
      <c r="I3376" s="554">
        <v>17500</v>
      </c>
      <c r="J3376" s="554">
        <v>70000</v>
      </c>
      <c r="K3376" s="556" t="s">
        <v>2480</v>
      </c>
      <c r="L3376" s="556" t="s">
        <v>3726</v>
      </c>
      <c r="M3376" s="557" t="s">
        <v>1180</v>
      </c>
      <c r="O3376" s="545" t="str">
        <f t="shared" ref="O3376:O3379" si="305">+_xlfn.CONCAT(B3376,"-",E3376)</f>
        <v>B2/27/05-A</v>
      </c>
    </row>
    <row r="3377" spans="1:18">
      <c r="B3377" s="556" t="s">
        <v>1701</v>
      </c>
      <c r="C3377" s="556" t="s">
        <v>2034</v>
      </c>
      <c r="D3377" s="556" t="s">
        <v>2515</v>
      </c>
      <c r="E3377" s="556" t="s">
        <v>6</v>
      </c>
      <c r="F3377" s="557" t="s">
        <v>1181</v>
      </c>
      <c r="G3377" s="556" t="s">
        <v>289</v>
      </c>
      <c r="H3377" s="553">
        <v>2</v>
      </c>
      <c r="I3377" s="554">
        <v>1064.1300000000001</v>
      </c>
      <c r="J3377" s="554">
        <v>2128.2600000000002</v>
      </c>
      <c r="K3377" s="556" t="s">
        <v>2480</v>
      </c>
      <c r="L3377" s="556" t="s">
        <v>3727</v>
      </c>
      <c r="M3377" s="557" t="s">
        <v>1181</v>
      </c>
      <c r="O3377" s="545" t="str">
        <f t="shared" si="305"/>
        <v>B2/27/05-B</v>
      </c>
    </row>
    <row r="3378" spans="1:18">
      <c r="B3378" s="556" t="s">
        <v>1701</v>
      </c>
      <c r="C3378" s="556" t="s">
        <v>2034</v>
      </c>
      <c r="D3378" s="556" t="s">
        <v>2515</v>
      </c>
      <c r="E3378" s="556" t="s">
        <v>7</v>
      </c>
      <c r="F3378" s="557" t="s">
        <v>1182</v>
      </c>
      <c r="G3378" s="556" t="s">
        <v>289</v>
      </c>
      <c r="H3378" s="553">
        <v>2</v>
      </c>
      <c r="I3378" s="554">
        <v>1064.1300000000001</v>
      </c>
      <c r="J3378" s="554">
        <v>2128.2600000000002</v>
      </c>
      <c r="K3378" s="556" t="s">
        <v>2480</v>
      </c>
      <c r="L3378" s="556" t="s">
        <v>3728</v>
      </c>
      <c r="M3378" s="557" t="s">
        <v>1182</v>
      </c>
      <c r="O3378" s="545" t="str">
        <f t="shared" si="305"/>
        <v>B2/27/05-C</v>
      </c>
    </row>
    <row r="3379" spans="1:18">
      <c r="B3379" s="556" t="s">
        <v>1701</v>
      </c>
      <c r="C3379" s="556" t="s">
        <v>2034</v>
      </c>
      <c r="D3379" s="556" t="s">
        <v>2515</v>
      </c>
      <c r="E3379" s="556" t="s">
        <v>8</v>
      </c>
      <c r="F3379" s="557" t="s">
        <v>1183</v>
      </c>
      <c r="G3379" s="556" t="s">
        <v>289</v>
      </c>
      <c r="H3379" s="553">
        <v>17</v>
      </c>
      <c r="I3379" s="554">
        <v>4912.5</v>
      </c>
      <c r="J3379" s="554">
        <v>83512.5</v>
      </c>
      <c r="K3379" s="556" t="s">
        <v>2480</v>
      </c>
      <c r="L3379" s="556" t="s">
        <v>3729</v>
      </c>
      <c r="M3379" s="557" t="s">
        <v>1183</v>
      </c>
      <c r="O3379" s="545" t="str">
        <f t="shared" si="305"/>
        <v>B2/27/05-D</v>
      </c>
    </row>
    <row r="3380" spans="1:18" ht="14.5">
      <c r="P3380" s="546"/>
      <c r="Q3380" s="546"/>
      <c r="R3380" s="546"/>
    </row>
    <row r="3381" spans="1:18" ht="14.5">
      <c r="A3381" s="551">
        <v>4</v>
      </c>
      <c r="B3381" s="555" t="s">
        <v>1701</v>
      </c>
      <c r="C3381" s="555" t="s">
        <v>36</v>
      </c>
      <c r="D3381" s="555" t="s">
        <v>36</v>
      </c>
      <c r="E3381" s="555" t="s">
        <v>36</v>
      </c>
      <c r="F3381" s="551" t="s">
        <v>1184</v>
      </c>
      <c r="G3381" s="555" t="s">
        <v>36</v>
      </c>
      <c r="H3381" s="551"/>
      <c r="I3381" s="551"/>
      <c r="J3381" s="552">
        <v>13750</v>
      </c>
      <c r="K3381" s="555"/>
      <c r="L3381" s="555"/>
      <c r="M3381" s="551"/>
      <c r="N3381" s="551"/>
      <c r="O3381" s="551"/>
    </row>
    <row r="3382" spans="1:18">
      <c r="B3382" s="556" t="s">
        <v>1701</v>
      </c>
      <c r="C3382" s="556" t="s">
        <v>2034</v>
      </c>
      <c r="D3382" s="556" t="s">
        <v>2515</v>
      </c>
      <c r="E3382" s="556" t="s">
        <v>10</v>
      </c>
      <c r="F3382" s="557" t="s">
        <v>1103</v>
      </c>
      <c r="G3382" s="556" t="s">
        <v>0</v>
      </c>
      <c r="H3382" s="553">
        <v>1</v>
      </c>
      <c r="I3382" s="554">
        <v>9375</v>
      </c>
      <c r="J3382" s="554">
        <v>9375</v>
      </c>
      <c r="K3382" s="556" t="s">
        <v>2480</v>
      </c>
      <c r="L3382" s="556" t="s">
        <v>3730</v>
      </c>
      <c r="M3382" s="557" t="s">
        <v>1103</v>
      </c>
      <c r="O3382" s="545" t="str">
        <f t="shared" ref="O3382:O3383" si="306">+_xlfn.CONCAT(B3382,"-",E3382)</f>
        <v>B2/27/05-E</v>
      </c>
    </row>
    <row r="3383" spans="1:18">
      <c r="B3383" s="556" t="s">
        <v>1701</v>
      </c>
      <c r="C3383" s="556" t="s">
        <v>2034</v>
      </c>
      <c r="D3383" s="556" t="s">
        <v>2515</v>
      </c>
      <c r="E3383" s="556" t="s">
        <v>11</v>
      </c>
      <c r="F3383" s="557" t="s">
        <v>1104</v>
      </c>
      <c r="G3383" s="556" t="s">
        <v>0</v>
      </c>
      <c r="H3383" s="553">
        <v>1</v>
      </c>
      <c r="I3383" s="554">
        <v>4375</v>
      </c>
      <c r="J3383" s="554">
        <v>4375</v>
      </c>
      <c r="K3383" s="556" t="s">
        <v>2480</v>
      </c>
      <c r="L3383" s="556" t="s">
        <v>3731</v>
      </c>
      <c r="M3383" s="557" t="s">
        <v>1104</v>
      </c>
      <c r="O3383" s="545" t="str">
        <f t="shared" si="306"/>
        <v>B2/27/05-F</v>
      </c>
    </row>
    <row r="3384" spans="1:18" ht="14.5">
      <c r="P3384" s="546"/>
      <c r="Q3384" s="546"/>
      <c r="R3384" s="546"/>
    </row>
    <row r="3385" spans="1:18" ht="14.5">
      <c r="A3385" s="551">
        <v>3</v>
      </c>
      <c r="B3385" s="555" t="s">
        <v>1701</v>
      </c>
      <c r="C3385" s="555" t="s">
        <v>36</v>
      </c>
      <c r="D3385" s="555" t="s">
        <v>36</v>
      </c>
      <c r="E3385" s="555" t="s">
        <v>36</v>
      </c>
      <c r="F3385" s="551" t="s">
        <v>1185</v>
      </c>
      <c r="G3385" s="555" t="s">
        <v>36</v>
      </c>
      <c r="H3385" s="551"/>
      <c r="I3385" s="551"/>
      <c r="J3385" s="552">
        <v>3152745.71</v>
      </c>
      <c r="K3385" s="555"/>
      <c r="L3385" s="555"/>
      <c r="M3385" s="551"/>
      <c r="N3385" s="551"/>
      <c r="O3385" s="551"/>
      <c r="P3385" s="546"/>
      <c r="Q3385" s="546"/>
      <c r="R3385" s="546"/>
    </row>
    <row r="3386" spans="1:18" ht="14.5">
      <c r="A3386" s="551">
        <v>4</v>
      </c>
      <c r="B3386" s="555" t="s">
        <v>1701</v>
      </c>
      <c r="C3386" s="555" t="s">
        <v>36</v>
      </c>
      <c r="D3386" s="555" t="s">
        <v>36</v>
      </c>
      <c r="E3386" s="555" t="s">
        <v>36</v>
      </c>
      <c r="F3386" s="551" t="s">
        <v>1186</v>
      </c>
      <c r="G3386" s="555" t="s">
        <v>36</v>
      </c>
      <c r="H3386" s="551"/>
      <c r="I3386" s="551"/>
      <c r="J3386" s="552">
        <v>3138995.71</v>
      </c>
      <c r="K3386" s="555"/>
      <c r="L3386" s="555"/>
      <c r="M3386" s="551"/>
      <c r="N3386" s="551"/>
      <c r="O3386" s="551"/>
    </row>
    <row r="3387" spans="1:18" ht="25">
      <c r="B3387" s="556" t="s">
        <v>1701</v>
      </c>
      <c r="C3387" s="556" t="s">
        <v>2034</v>
      </c>
      <c r="D3387" s="556" t="s">
        <v>2515</v>
      </c>
      <c r="E3387" s="556" t="s">
        <v>27</v>
      </c>
      <c r="F3387" s="557" t="s">
        <v>1187</v>
      </c>
      <c r="G3387" s="556" t="s">
        <v>289</v>
      </c>
      <c r="H3387" s="553">
        <v>229</v>
      </c>
      <c r="I3387" s="554">
        <v>13475.95</v>
      </c>
      <c r="J3387" s="554">
        <v>3085992.55</v>
      </c>
      <c r="K3387" s="556" t="s">
        <v>2480</v>
      </c>
      <c r="L3387" s="556" t="s">
        <v>3732</v>
      </c>
      <c r="M3387" s="557" t="s">
        <v>1187</v>
      </c>
      <c r="O3387" s="545" t="str">
        <f t="shared" ref="O3387:O3388" si="307">+_xlfn.CONCAT(B3387,"-",E3387)</f>
        <v>B2/27/05-G</v>
      </c>
    </row>
    <row r="3388" spans="1:18" ht="25">
      <c r="B3388" s="556" t="s">
        <v>1701</v>
      </c>
      <c r="C3388" s="556" t="s">
        <v>2034</v>
      </c>
      <c r="D3388" s="556" t="s">
        <v>2515</v>
      </c>
      <c r="E3388" s="556" t="s">
        <v>28</v>
      </c>
      <c r="F3388" s="557" t="s">
        <v>1188</v>
      </c>
      <c r="G3388" s="556" t="s">
        <v>289</v>
      </c>
      <c r="H3388" s="553">
        <v>7</v>
      </c>
      <c r="I3388" s="554">
        <v>7571.88</v>
      </c>
      <c r="J3388" s="554">
        <v>53003.16</v>
      </c>
      <c r="K3388" s="556" t="s">
        <v>2480</v>
      </c>
      <c r="L3388" s="556" t="s">
        <v>3733</v>
      </c>
      <c r="M3388" s="557" t="s">
        <v>1188</v>
      </c>
      <c r="O3388" s="545" t="str">
        <f t="shared" si="307"/>
        <v>B2/27/05-H</v>
      </c>
    </row>
    <row r="3389" spans="1:18" ht="14.5">
      <c r="P3389" s="546"/>
      <c r="Q3389" s="546"/>
      <c r="R3389" s="546"/>
    </row>
    <row r="3390" spans="1:18" ht="14.5">
      <c r="A3390" s="551">
        <v>4</v>
      </c>
      <c r="B3390" s="555" t="s">
        <v>1701</v>
      </c>
      <c r="C3390" s="555" t="s">
        <v>36</v>
      </c>
      <c r="D3390" s="555" t="s">
        <v>36</v>
      </c>
      <c r="E3390" s="555" t="s">
        <v>36</v>
      </c>
      <c r="F3390" s="551" t="s">
        <v>1189</v>
      </c>
      <c r="G3390" s="555" t="s">
        <v>36</v>
      </c>
      <c r="H3390" s="551"/>
      <c r="I3390" s="551"/>
      <c r="J3390" s="552">
        <v>13750</v>
      </c>
      <c r="K3390" s="555"/>
      <c r="L3390" s="555"/>
      <c r="M3390" s="551"/>
      <c r="N3390" s="551"/>
      <c r="O3390" s="551"/>
    </row>
    <row r="3391" spans="1:18">
      <c r="B3391" s="556" t="s">
        <v>1701</v>
      </c>
      <c r="C3391" s="556" t="s">
        <v>2034</v>
      </c>
      <c r="D3391" s="556" t="s">
        <v>2515</v>
      </c>
      <c r="E3391" s="556" t="s">
        <v>33</v>
      </c>
      <c r="F3391" s="557" t="s">
        <v>1103</v>
      </c>
      <c r="G3391" s="556" t="s">
        <v>0</v>
      </c>
      <c r="H3391" s="553">
        <v>1</v>
      </c>
      <c r="I3391" s="554">
        <v>9375</v>
      </c>
      <c r="J3391" s="554">
        <v>9375</v>
      </c>
      <c r="K3391" s="556" t="s">
        <v>2480</v>
      </c>
      <c r="L3391" s="556" t="s">
        <v>3734</v>
      </c>
      <c r="M3391" s="557" t="s">
        <v>1103</v>
      </c>
      <c r="O3391" s="545" t="str">
        <f t="shared" ref="O3391:O3392" si="308">+_xlfn.CONCAT(B3391,"-",E3391)</f>
        <v>B2/27/05-J</v>
      </c>
    </row>
    <row r="3392" spans="1:18">
      <c r="B3392" s="556" t="s">
        <v>1701</v>
      </c>
      <c r="C3392" s="556" t="s">
        <v>2034</v>
      </c>
      <c r="D3392" s="556" t="s">
        <v>2515</v>
      </c>
      <c r="E3392" s="556" t="s">
        <v>34</v>
      </c>
      <c r="F3392" s="557" t="s">
        <v>1104</v>
      </c>
      <c r="G3392" s="556" t="s">
        <v>0</v>
      </c>
      <c r="H3392" s="553">
        <v>1</v>
      </c>
      <c r="I3392" s="554">
        <v>4375</v>
      </c>
      <c r="J3392" s="554">
        <v>4375</v>
      </c>
      <c r="K3392" s="556" t="s">
        <v>2480</v>
      </c>
      <c r="L3392" s="556" t="s">
        <v>3735</v>
      </c>
      <c r="M3392" s="557" t="s">
        <v>1104</v>
      </c>
      <c r="O3392" s="545" t="str">
        <f t="shared" si="308"/>
        <v>B2/27/05-K</v>
      </c>
    </row>
    <row r="3393" spans="1:18" ht="14.5">
      <c r="P3393" s="546"/>
      <c r="Q3393" s="546"/>
      <c r="R3393" s="546"/>
    </row>
    <row r="3394" spans="1:18" ht="14.5">
      <c r="A3394" s="551">
        <v>3</v>
      </c>
      <c r="B3394" s="555" t="s">
        <v>1701</v>
      </c>
      <c r="C3394" s="555" t="s">
        <v>36</v>
      </c>
      <c r="D3394" s="555" t="s">
        <v>36</v>
      </c>
      <c r="E3394" s="555" t="s">
        <v>36</v>
      </c>
      <c r="F3394" s="551" t="s">
        <v>1190</v>
      </c>
      <c r="G3394" s="555" t="s">
        <v>36</v>
      </c>
      <c r="H3394" s="551"/>
      <c r="I3394" s="551"/>
      <c r="J3394" s="552">
        <v>27475</v>
      </c>
      <c r="K3394" s="555"/>
      <c r="L3394" s="555"/>
      <c r="M3394" s="551"/>
      <c r="N3394" s="551"/>
      <c r="O3394" s="551"/>
    </row>
    <row r="3395" spans="1:18" ht="25">
      <c r="B3395" s="556" t="s">
        <v>1701</v>
      </c>
      <c r="C3395" s="556" t="s">
        <v>2034</v>
      </c>
      <c r="D3395" s="556" t="s">
        <v>2515</v>
      </c>
      <c r="E3395" s="556" t="s">
        <v>39</v>
      </c>
      <c r="F3395" s="557" t="s">
        <v>1191</v>
      </c>
      <c r="G3395" s="556" t="s">
        <v>289</v>
      </c>
      <c r="H3395" s="553">
        <v>2</v>
      </c>
      <c r="I3395" s="554">
        <v>6862.5</v>
      </c>
      <c r="J3395" s="554">
        <v>13725</v>
      </c>
      <c r="K3395" s="556" t="s">
        <v>2480</v>
      </c>
      <c r="L3395" s="556" t="s">
        <v>3736</v>
      </c>
      <c r="M3395" s="557" t="s">
        <v>1191</v>
      </c>
      <c r="O3395" s="545" t="str">
        <f t="shared" ref="O3395:O3397" si="309">+_xlfn.CONCAT(B3395,"-",E3395)</f>
        <v>B2/27/05-L</v>
      </c>
    </row>
    <row r="3396" spans="1:18">
      <c r="B3396" s="556" t="s">
        <v>1701</v>
      </c>
      <c r="C3396" s="556" t="s">
        <v>2034</v>
      </c>
      <c r="D3396" s="556" t="s">
        <v>2515</v>
      </c>
      <c r="E3396" s="556" t="s">
        <v>38</v>
      </c>
      <c r="F3396" s="557" t="s">
        <v>1103</v>
      </c>
      <c r="G3396" s="556" t="s">
        <v>0</v>
      </c>
      <c r="H3396" s="553">
        <v>1</v>
      </c>
      <c r="I3396" s="554">
        <v>9375</v>
      </c>
      <c r="J3396" s="554">
        <v>9375</v>
      </c>
      <c r="K3396" s="556" t="s">
        <v>2480</v>
      </c>
      <c r="L3396" s="556" t="s">
        <v>3737</v>
      </c>
      <c r="M3396" s="557" t="s">
        <v>1103</v>
      </c>
      <c r="O3396" s="545" t="str">
        <f t="shared" si="309"/>
        <v>B2/27/05-M</v>
      </c>
    </row>
    <row r="3397" spans="1:18">
      <c r="B3397" s="556" t="s">
        <v>1701</v>
      </c>
      <c r="C3397" s="556" t="s">
        <v>2034</v>
      </c>
      <c r="D3397" s="556" t="s">
        <v>2515</v>
      </c>
      <c r="E3397" s="556" t="s">
        <v>204</v>
      </c>
      <c r="F3397" s="557" t="s">
        <v>1104</v>
      </c>
      <c r="G3397" s="556" t="s">
        <v>0</v>
      </c>
      <c r="H3397" s="553">
        <v>1</v>
      </c>
      <c r="I3397" s="554">
        <v>4375</v>
      </c>
      <c r="J3397" s="554">
        <v>4375</v>
      </c>
      <c r="K3397" s="556" t="s">
        <v>2480</v>
      </c>
      <c r="L3397" s="556" t="s">
        <v>3738</v>
      </c>
      <c r="M3397" s="557" t="s">
        <v>1104</v>
      </c>
      <c r="O3397" s="545" t="str">
        <f t="shared" si="309"/>
        <v>B2/27/05-N</v>
      </c>
    </row>
    <row r="3399" spans="1:18" ht="14.5">
      <c r="P3399" s="546"/>
      <c r="Q3399" s="546"/>
      <c r="R3399" s="546"/>
    </row>
    <row r="3400" spans="1:18" ht="29">
      <c r="A3400" s="551">
        <v>3</v>
      </c>
      <c r="B3400" s="555" t="s">
        <v>1702</v>
      </c>
      <c r="C3400" s="555" t="s">
        <v>36</v>
      </c>
      <c r="D3400" s="555" t="s">
        <v>36</v>
      </c>
      <c r="E3400" s="555" t="s">
        <v>36</v>
      </c>
      <c r="F3400" s="551" t="s">
        <v>1192</v>
      </c>
      <c r="G3400" s="555" t="s">
        <v>36</v>
      </c>
      <c r="H3400" s="551"/>
      <c r="I3400" s="551"/>
      <c r="J3400" s="552">
        <v>3619275.28</v>
      </c>
      <c r="K3400" s="555"/>
      <c r="L3400" s="555"/>
      <c r="M3400" s="551"/>
      <c r="N3400" s="551"/>
      <c r="O3400" s="551"/>
      <c r="P3400" s="546"/>
      <c r="Q3400" s="546"/>
      <c r="R3400" s="546"/>
    </row>
    <row r="3401" spans="1:18" ht="14.5">
      <c r="A3401" s="551">
        <v>4</v>
      </c>
      <c r="B3401" s="555" t="s">
        <v>1702</v>
      </c>
      <c r="C3401" s="555" t="s">
        <v>36</v>
      </c>
      <c r="D3401" s="555" t="s">
        <v>36</v>
      </c>
      <c r="E3401" s="555" t="s">
        <v>36</v>
      </c>
      <c r="F3401" s="551" t="s">
        <v>1193</v>
      </c>
      <c r="G3401" s="555" t="s">
        <v>36</v>
      </c>
      <c r="H3401" s="551"/>
      <c r="I3401" s="551"/>
      <c r="J3401" s="552">
        <v>3605525.28</v>
      </c>
      <c r="K3401" s="555"/>
      <c r="L3401" s="555"/>
      <c r="M3401" s="551"/>
      <c r="N3401" s="551"/>
      <c r="O3401" s="551"/>
      <c r="P3401" s="546"/>
      <c r="Q3401" s="546"/>
      <c r="R3401" s="546"/>
    </row>
    <row r="3402" spans="1:18" ht="14.5">
      <c r="A3402" s="551">
        <v>5</v>
      </c>
      <c r="B3402" s="555" t="s">
        <v>1702</v>
      </c>
      <c r="C3402" s="555" t="s">
        <v>36</v>
      </c>
      <c r="D3402" s="555" t="s">
        <v>36</v>
      </c>
      <c r="E3402" s="555" t="s">
        <v>36</v>
      </c>
      <c r="F3402" s="551" t="s">
        <v>1194</v>
      </c>
      <c r="G3402" s="555" t="s">
        <v>36</v>
      </c>
      <c r="H3402" s="551"/>
      <c r="I3402" s="551"/>
      <c r="J3402" s="552">
        <v>3605525.28</v>
      </c>
      <c r="K3402" s="555"/>
      <c r="L3402" s="555"/>
      <c r="M3402" s="551"/>
      <c r="N3402" s="551"/>
      <c r="O3402" s="551"/>
    </row>
    <row r="3403" spans="1:18">
      <c r="B3403" s="556" t="s">
        <v>1702</v>
      </c>
      <c r="C3403" s="556" t="s">
        <v>2034</v>
      </c>
      <c r="D3403" s="556" t="s">
        <v>2534</v>
      </c>
      <c r="E3403" s="556" t="s">
        <v>5</v>
      </c>
      <c r="F3403" s="557" t="s">
        <v>1195</v>
      </c>
      <c r="G3403" s="556" t="s">
        <v>289</v>
      </c>
      <c r="H3403" s="553">
        <v>325</v>
      </c>
      <c r="I3403" s="554">
        <v>6898.68</v>
      </c>
      <c r="J3403" s="554">
        <v>2242071</v>
      </c>
      <c r="K3403" s="556" t="s">
        <v>2480</v>
      </c>
      <c r="L3403" s="556" t="s">
        <v>3739</v>
      </c>
      <c r="M3403" s="557" t="s">
        <v>1195</v>
      </c>
      <c r="O3403" s="545" t="str">
        <f t="shared" ref="O3403:O3407" si="310">+_xlfn.CONCAT(B3403,"-",E3403)</f>
        <v>B2/27/06-A</v>
      </c>
    </row>
    <row r="3404" spans="1:18">
      <c r="B3404" s="556" t="s">
        <v>1702</v>
      </c>
      <c r="C3404" s="556" t="s">
        <v>2034</v>
      </c>
      <c r="D3404" s="556" t="s">
        <v>2534</v>
      </c>
      <c r="E3404" s="556" t="s">
        <v>6</v>
      </c>
      <c r="F3404" s="557" t="s">
        <v>1196</v>
      </c>
      <c r="G3404" s="556" t="s">
        <v>289</v>
      </c>
      <c r="H3404" s="553">
        <v>50</v>
      </c>
      <c r="I3404" s="554">
        <v>9612.15</v>
      </c>
      <c r="J3404" s="554">
        <v>480607.5</v>
      </c>
      <c r="K3404" s="556" t="s">
        <v>2480</v>
      </c>
      <c r="L3404" s="556" t="s">
        <v>3740</v>
      </c>
      <c r="M3404" s="557" t="s">
        <v>1196</v>
      </c>
      <c r="O3404" s="545" t="str">
        <f t="shared" si="310"/>
        <v>B2/27/06-B</v>
      </c>
    </row>
    <row r="3405" spans="1:18">
      <c r="B3405" s="556" t="s">
        <v>1702</v>
      </c>
      <c r="C3405" s="556" t="s">
        <v>2034</v>
      </c>
      <c r="D3405" s="556" t="s">
        <v>2534</v>
      </c>
      <c r="E3405" s="556" t="s">
        <v>7</v>
      </c>
      <c r="F3405" s="557" t="s">
        <v>1197</v>
      </c>
      <c r="G3405" s="556" t="s">
        <v>289</v>
      </c>
      <c r="H3405" s="553">
        <v>99</v>
      </c>
      <c r="I3405" s="554">
        <v>8439.68</v>
      </c>
      <c r="J3405" s="554">
        <v>835528.32</v>
      </c>
      <c r="K3405" s="556" t="s">
        <v>2480</v>
      </c>
      <c r="L3405" s="556" t="s">
        <v>3741</v>
      </c>
      <c r="M3405" s="557" t="s">
        <v>1197</v>
      </c>
      <c r="O3405" s="545" t="str">
        <f t="shared" si="310"/>
        <v>B2/27/06-C</v>
      </c>
    </row>
    <row r="3406" spans="1:18">
      <c r="B3406" s="556" t="s">
        <v>1702</v>
      </c>
      <c r="C3406" s="556" t="s">
        <v>2034</v>
      </c>
      <c r="D3406" s="556" t="s">
        <v>2534</v>
      </c>
      <c r="E3406" s="556" t="s">
        <v>8</v>
      </c>
      <c r="F3406" s="557" t="s">
        <v>1198</v>
      </c>
      <c r="G3406" s="556" t="s">
        <v>289</v>
      </c>
      <c r="H3406" s="553">
        <v>32</v>
      </c>
      <c r="I3406" s="554">
        <v>1064.1300000000001</v>
      </c>
      <c r="J3406" s="554">
        <v>34052.160000000003</v>
      </c>
      <c r="K3406" s="556" t="s">
        <v>2480</v>
      </c>
      <c r="L3406" s="556" t="s">
        <v>3742</v>
      </c>
      <c r="M3406" s="557" t="s">
        <v>1198</v>
      </c>
      <c r="O3406" s="545" t="str">
        <f t="shared" si="310"/>
        <v>B2/27/06-D</v>
      </c>
    </row>
    <row r="3407" spans="1:18">
      <c r="B3407" s="556" t="s">
        <v>1702</v>
      </c>
      <c r="C3407" s="556" t="s">
        <v>2034</v>
      </c>
      <c r="D3407" s="556" t="s">
        <v>2534</v>
      </c>
      <c r="E3407" s="556" t="s">
        <v>10</v>
      </c>
      <c r="F3407" s="557" t="s">
        <v>1199</v>
      </c>
      <c r="G3407" s="556" t="s">
        <v>289</v>
      </c>
      <c r="H3407" s="553">
        <v>10</v>
      </c>
      <c r="I3407" s="554">
        <v>1326.63</v>
      </c>
      <c r="J3407" s="554">
        <v>13266.3</v>
      </c>
      <c r="K3407" s="556" t="s">
        <v>2480</v>
      </c>
      <c r="L3407" s="556" t="s">
        <v>3743</v>
      </c>
      <c r="M3407" s="557" t="s">
        <v>1199</v>
      </c>
      <c r="O3407" s="545" t="str">
        <f t="shared" si="310"/>
        <v>B2/27/06-E</v>
      </c>
    </row>
    <row r="3408" spans="1:18" ht="14.5">
      <c r="P3408" s="546"/>
      <c r="Q3408" s="546"/>
      <c r="R3408" s="546"/>
    </row>
    <row r="3409" spans="1:18" ht="14.5">
      <c r="A3409" s="551">
        <v>4</v>
      </c>
      <c r="B3409" s="555" t="s">
        <v>1702</v>
      </c>
      <c r="C3409" s="555" t="s">
        <v>36</v>
      </c>
      <c r="D3409" s="555" t="s">
        <v>36</v>
      </c>
      <c r="E3409" s="555" t="s">
        <v>36</v>
      </c>
      <c r="F3409" s="551" t="s">
        <v>1189</v>
      </c>
      <c r="G3409" s="555" t="s">
        <v>36</v>
      </c>
      <c r="H3409" s="551"/>
      <c r="I3409" s="551"/>
      <c r="J3409" s="552">
        <v>13750</v>
      </c>
      <c r="K3409" s="555"/>
      <c r="L3409" s="555"/>
      <c r="M3409" s="551"/>
      <c r="N3409" s="551"/>
      <c r="O3409" s="551"/>
    </row>
    <row r="3410" spans="1:18">
      <c r="B3410" s="556" t="s">
        <v>1702</v>
      </c>
      <c r="C3410" s="556" t="s">
        <v>2034</v>
      </c>
      <c r="D3410" s="556" t="s">
        <v>2534</v>
      </c>
      <c r="E3410" s="556" t="s">
        <v>11</v>
      </c>
      <c r="F3410" s="557" t="s">
        <v>1103</v>
      </c>
      <c r="G3410" s="556" t="s">
        <v>0</v>
      </c>
      <c r="H3410" s="553">
        <v>1</v>
      </c>
      <c r="I3410" s="554">
        <v>9375</v>
      </c>
      <c r="J3410" s="554">
        <v>9375</v>
      </c>
      <c r="K3410" s="556" t="s">
        <v>2480</v>
      </c>
      <c r="L3410" s="556" t="s">
        <v>3744</v>
      </c>
      <c r="M3410" s="557" t="s">
        <v>1103</v>
      </c>
      <c r="O3410" s="545" t="str">
        <f t="shared" ref="O3410:O3411" si="311">+_xlfn.CONCAT(B3410,"-",E3410)</f>
        <v>B2/27/06-F</v>
      </c>
    </row>
    <row r="3411" spans="1:18">
      <c r="B3411" s="556" t="s">
        <v>1702</v>
      </c>
      <c r="C3411" s="556" t="s">
        <v>2034</v>
      </c>
      <c r="D3411" s="556" t="s">
        <v>2534</v>
      </c>
      <c r="E3411" s="556" t="s">
        <v>27</v>
      </c>
      <c r="F3411" s="557" t="s">
        <v>1104</v>
      </c>
      <c r="G3411" s="556" t="s">
        <v>0</v>
      </c>
      <c r="H3411" s="553">
        <v>1</v>
      </c>
      <c r="I3411" s="554">
        <v>4375</v>
      </c>
      <c r="J3411" s="554">
        <v>4375</v>
      </c>
      <c r="K3411" s="556" t="s">
        <v>2480</v>
      </c>
      <c r="L3411" s="556" t="s">
        <v>3745</v>
      </c>
      <c r="M3411" s="557" t="s">
        <v>1104</v>
      </c>
      <c r="O3411" s="545" t="str">
        <f t="shared" si="311"/>
        <v>B2/27/06-G</v>
      </c>
    </row>
    <row r="3412" spans="1:18" ht="14.5">
      <c r="P3412" s="546"/>
      <c r="Q3412" s="546"/>
      <c r="R3412" s="546"/>
    </row>
    <row r="3413" spans="1:18" ht="29">
      <c r="A3413" s="551">
        <v>5</v>
      </c>
      <c r="B3413" s="555" t="s">
        <v>1702</v>
      </c>
      <c r="C3413" s="555" t="s">
        <v>36</v>
      </c>
      <c r="D3413" s="555" t="s">
        <v>36</v>
      </c>
      <c r="E3413" s="555" t="s">
        <v>36</v>
      </c>
      <c r="F3413" s="551" t="s">
        <v>1200</v>
      </c>
      <c r="G3413" s="555" t="s">
        <v>36</v>
      </c>
      <c r="H3413" s="551"/>
      <c r="I3413" s="551"/>
      <c r="J3413" s="551">
        <v>0</v>
      </c>
      <c r="K3413" s="555"/>
      <c r="L3413" s="555"/>
      <c r="M3413" s="551"/>
      <c r="N3413" s="551"/>
      <c r="O3413" s="551"/>
      <c r="P3413" s="546"/>
      <c r="Q3413" s="546"/>
      <c r="R3413" s="546"/>
    </row>
    <row r="3414" spans="1:18" ht="29">
      <c r="A3414" s="551">
        <v>5</v>
      </c>
      <c r="B3414" s="555" t="s">
        <v>1702</v>
      </c>
      <c r="C3414" s="555" t="s">
        <v>36</v>
      </c>
      <c r="D3414" s="555" t="s">
        <v>36</v>
      </c>
      <c r="E3414" s="555" t="s">
        <v>36</v>
      </c>
      <c r="F3414" s="551" t="s">
        <v>1118</v>
      </c>
      <c r="G3414" s="555" t="s">
        <v>36</v>
      </c>
      <c r="H3414" s="551"/>
      <c r="I3414" s="551"/>
      <c r="J3414" s="551">
        <v>0</v>
      </c>
      <c r="K3414" s="555"/>
      <c r="L3414" s="555"/>
      <c r="M3414" s="551"/>
      <c r="N3414" s="551"/>
      <c r="O3414" s="551"/>
      <c r="P3414" s="546"/>
      <c r="Q3414" s="546"/>
      <c r="R3414" s="546"/>
    </row>
    <row r="3415" spans="1:18" ht="58">
      <c r="A3415" s="551">
        <v>5</v>
      </c>
      <c r="B3415" s="555" t="s">
        <v>1702</v>
      </c>
      <c r="C3415" s="555" t="s">
        <v>36</v>
      </c>
      <c r="D3415" s="555" t="s">
        <v>36</v>
      </c>
      <c r="E3415" s="555" t="s">
        <v>36</v>
      </c>
      <c r="F3415" s="551" t="s">
        <v>3746</v>
      </c>
      <c r="G3415" s="555" t="s">
        <v>36</v>
      </c>
      <c r="H3415" s="551"/>
      <c r="I3415" s="551"/>
      <c r="J3415" s="551">
        <v>0</v>
      </c>
      <c r="K3415" s="555"/>
      <c r="L3415" s="555"/>
      <c r="M3415" s="551"/>
      <c r="N3415" s="551"/>
      <c r="O3415" s="551"/>
      <c r="P3415" s="546"/>
      <c r="Q3415" s="546"/>
      <c r="R3415" s="546"/>
    </row>
    <row r="3416" spans="1:18" ht="43.5">
      <c r="A3416" s="551">
        <v>5</v>
      </c>
      <c r="B3416" s="555" t="s">
        <v>1702</v>
      </c>
      <c r="C3416" s="555" t="s">
        <v>36</v>
      </c>
      <c r="D3416" s="555" t="s">
        <v>36</v>
      </c>
      <c r="E3416" s="555" t="s">
        <v>36</v>
      </c>
      <c r="F3416" s="551" t="s">
        <v>1202</v>
      </c>
      <c r="G3416" s="555" t="s">
        <v>36</v>
      </c>
      <c r="H3416" s="551"/>
      <c r="I3416" s="551"/>
      <c r="J3416" s="551">
        <v>0</v>
      </c>
      <c r="K3416" s="555"/>
      <c r="L3416" s="555"/>
      <c r="M3416" s="551"/>
      <c r="N3416" s="551"/>
      <c r="O3416" s="551"/>
      <c r="P3416" s="546"/>
      <c r="Q3416" s="546"/>
      <c r="R3416" s="546"/>
    </row>
    <row r="3417" spans="1:18" ht="43.5">
      <c r="A3417" s="551">
        <v>5</v>
      </c>
      <c r="B3417" s="555" t="s">
        <v>1702</v>
      </c>
      <c r="C3417" s="555" t="s">
        <v>36</v>
      </c>
      <c r="D3417" s="555" t="s">
        <v>36</v>
      </c>
      <c r="E3417" s="555" t="s">
        <v>36</v>
      </c>
      <c r="F3417" s="551" t="s">
        <v>1203</v>
      </c>
      <c r="G3417" s="555" t="s">
        <v>36</v>
      </c>
      <c r="H3417" s="551"/>
      <c r="I3417" s="551"/>
      <c r="J3417" s="551">
        <v>0</v>
      </c>
      <c r="K3417" s="555"/>
      <c r="L3417" s="555"/>
      <c r="M3417" s="551"/>
      <c r="N3417" s="551"/>
      <c r="O3417" s="551"/>
      <c r="P3417" s="546"/>
      <c r="Q3417" s="546"/>
      <c r="R3417" s="546"/>
    </row>
    <row r="3418" spans="1:18" ht="14.5">
      <c r="A3418" s="551">
        <v>5</v>
      </c>
      <c r="B3418" s="555" t="s">
        <v>1702</v>
      </c>
      <c r="C3418" s="555" t="s">
        <v>36</v>
      </c>
      <c r="D3418" s="555" t="s">
        <v>36</v>
      </c>
      <c r="E3418" s="555" t="s">
        <v>36</v>
      </c>
      <c r="F3418" s="551" t="s">
        <v>1204</v>
      </c>
      <c r="G3418" s="555" t="s">
        <v>36</v>
      </c>
      <c r="H3418" s="551"/>
      <c r="I3418" s="551"/>
      <c r="J3418" s="551">
        <v>0</v>
      </c>
      <c r="K3418" s="555"/>
      <c r="L3418" s="555"/>
      <c r="M3418" s="551"/>
      <c r="N3418" s="551"/>
      <c r="O3418" s="551"/>
    </row>
    <row r="3420" spans="1:18" ht="14.5">
      <c r="P3420" s="546"/>
      <c r="Q3420" s="546"/>
      <c r="R3420" s="546"/>
    </row>
    <row r="3421" spans="1:18" ht="43.5">
      <c r="A3421" s="551">
        <v>3</v>
      </c>
      <c r="B3421" s="555" t="s">
        <v>1703</v>
      </c>
      <c r="C3421" s="555" t="s">
        <v>36</v>
      </c>
      <c r="D3421" s="555" t="s">
        <v>36</v>
      </c>
      <c r="E3421" s="555" t="s">
        <v>36</v>
      </c>
      <c r="F3421" s="551" t="s">
        <v>1205</v>
      </c>
      <c r="G3421" s="555" t="s">
        <v>36</v>
      </c>
      <c r="H3421" s="551"/>
      <c r="I3421" s="551"/>
      <c r="J3421" s="552">
        <v>712917.8</v>
      </c>
      <c r="K3421" s="555"/>
      <c r="L3421" s="555"/>
      <c r="M3421" s="551"/>
      <c r="N3421" s="551"/>
      <c r="O3421" s="551"/>
      <c r="P3421" s="546"/>
      <c r="Q3421" s="546"/>
      <c r="R3421" s="546"/>
    </row>
    <row r="3422" spans="1:18" ht="14.5">
      <c r="A3422" s="551">
        <v>4</v>
      </c>
      <c r="B3422" s="555" t="s">
        <v>1703</v>
      </c>
      <c r="C3422" s="555" t="s">
        <v>36</v>
      </c>
      <c r="D3422" s="555" t="s">
        <v>36</v>
      </c>
      <c r="E3422" s="555" t="s">
        <v>36</v>
      </c>
      <c r="F3422" s="551" t="s">
        <v>1206</v>
      </c>
      <c r="G3422" s="555" t="s">
        <v>36</v>
      </c>
      <c r="H3422" s="551"/>
      <c r="I3422" s="551"/>
      <c r="J3422" s="552">
        <v>229339.51999999999</v>
      </c>
      <c r="K3422" s="555"/>
      <c r="L3422" s="555"/>
      <c r="M3422" s="551"/>
      <c r="N3422" s="551"/>
      <c r="O3422" s="551"/>
    </row>
    <row r="3423" spans="1:18">
      <c r="B3423" s="556" t="s">
        <v>1703</v>
      </c>
      <c r="C3423" s="556" t="s">
        <v>2034</v>
      </c>
      <c r="D3423" s="556" t="s">
        <v>3747</v>
      </c>
      <c r="E3423" s="556" t="s">
        <v>5</v>
      </c>
      <c r="F3423" s="557" t="s">
        <v>1207</v>
      </c>
      <c r="G3423" s="556" t="s">
        <v>0</v>
      </c>
      <c r="H3423" s="553">
        <v>1</v>
      </c>
      <c r="I3423" s="554">
        <v>5650</v>
      </c>
      <c r="J3423" s="554">
        <v>5650</v>
      </c>
      <c r="K3423" s="556" t="s">
        <v>2480</v>
      </c>
      <c r="L3423" s="556" t="s">
        <v>3748</v>
      </c>
      <c r="M3423" s="557" t="s">
        <v>1207</v>
      </c>
      <c r="O3423" s="545" t="str">
        <f t="shared" ref="O3423:O3427" si="312">+_xlfn.CONCAT(B3423,"-",E3423)</f>
        <v>B2/27/07-A</v>
      </c>
    </row>
    <row r="3424" spans="1:18">
      <c r="B3424" s="556" t="s">
        <v>1703</v>
      </c>
      <c r="C3424" s="556" t="s">
        <v>2034</v>
      </c>
      <c r="D3424" s="556" t="s">
        <v>3747</v>
      </c>
      <c r="E3424" s="556" t="s">
        <v>6</v>
      </c>
      <c r="F3424" s="557" t="s">
        <v>1208</v>
      </c>
      <c r="G3424" s="556" t="s">
        <v>0</v>
      </c>
      <c r="H3424" s="553">
        <v>1</v>
      </c>
      <c r="I3424" s="554">
        <v>22192.5</v>
      </c>
      <c r="J3424" s="554">
        <v>22192.5</v>
      </c>
      <c r="K3424" s="556" t="s">
        <v>2480</v>
      </c>
      <c r="L3424" s="556" t="s">
        <v>3749</v>
      </c>
      <c r="M3424" s="557" t="s">
        <v>1208</v>
      </c>
      <c r="O3424" s="545" t="str">
        <f t="shared" si="312"/>
        <v>B2/27/07-B</v>
      </c>
    </row>
    <row r="3425" spans="1:18">
      <c r="B3425" s="556" t="s">
        <v>1703</v>
      </c>
      <c r="C3425" s="556" t="s">
        <v>2034</v>
      </c>
      <c r="D3425" s="556" t="s">
        <v>3747</v>
      </c>
      <c r="E3425" s="556" t="s">
        <v>7</v>
      </c>
      <c r="F3425" s="557" t="s">
        <v>1209</v>
      </c>
      <c r="G3425" s="556" t="s">
        <v>289</v>
      </c>
      <c r="H3425" s="553">
        <v>29</v>
      </c>
      <c r="I3425" s="554">
        <v>3309.38</v>
      </c>
      <c r="J3425" s="554">
        <v>95972.02</v>
      </c>
      <c r="K3425" s="556" t="s">
        <v>2480</v>
      </c>
      <c r="L3425" s="556" t="s">
        <v>3750</v>
      </c>
      <c r="M3425" s="557" t="s">
        <v>1209</v>
      </c>
      <c r="O3425" s="545" t="str">
        <f t="shared" si="312"/>
        <v>B2/27/07-C</v>
      </c>
    </row>
    <row r="3426" spans="1:18" ht="25">
      <c r="B3426" s="556" t="s">
        <v>1703</v>
      </c>
      <c r="C3426" s="556" t="s">
        <v>2034</v>
      </c>
      <c r="D3426" s="556" t="s">
        <v>3747</v>
      </c>
      <c r="E3426" s="556" t="s">
        <v>8</v>
      </c>
      <c r="F3426" s="557" t="s">
        <v>3751</v>
      </c>
      <c r="G3426" s="556" t="s">
        <v>289</v>
      </c>
      <c r="H3426" s="553">
        <v>21</v>
      </c>
      <c r="I3426" s="554">
        <v>2512.5</v>
      </c>
      <c r="J3426" s="554">
        <v>52762.5</v>
      </c>
      <c r="K3426" s="556" t="s">
        <v>2480</v>
      </c>
      <c r="L3426" s="556" t="s">
        <v>3752</v>
      </c>
      <c r="M3426" s="557" t="s">
        <v>3751</v>
      </c>
      <c r="O3426" s="545" t="str">
        <f t="shared" si="312"/>
        <v>B2/27/07-D</v>
      </c>
    </row>
    <row r="3427" spans="1:18" ht="25">
      <c r="B3427" s="556" t="s">
        <v>1703</v>
      </c>
      <c r="C3427" s="556" t="s">
        <v>2034</v>
      </c>
      <c r="D3427" s="556" t="s">
        <v>3747</v>
      </c>
      <c r="E3427" s="556" t="s">
        <v>10</v>
      </c>
      <c r="F3427" s="557" t="s">
        <v>3753</v>
      </c>
      <c r="G3427" s="556" t="s">
        <v>289</v>
      </c>
      <c r="H3427" s="553">
        <v>21</v>
      </c>
      <c r="I3427" s="554">
        <v>2512.5</v>
      </c>
      <c r="J3427" s="554">
        <v>52762.5</v>
      </c>
      <c r="K3427" s="556" t="s">
        <v>2480</v>
      </c>
      <c r="L3427" s="556" t="s">
        <v>3754</v>
      </c>
      <c r="M3427" s="557" t="s">
        <v>3753</v>
      </c>
      <c r="O3427" s="545" t="str">
        <f t="shared" si="312"/>
        <v>B2/27/07-E</v>
      </c>
    </row>
    <row r="3428" spans="1:18" ht="14.5">
      <c r="P3428" s="546"/>
      <c r="Q3428" s="546"/>
      <c r="R3428" s="546"/>
    </row>
    <row r="3429" spans="1:18" ht="14.5">
      <c r="A3429" s="551">
        <v>4</v>
      </c>
      <c r="B3429" s="555" t="s">
        <v>1703</v>
      </c>
      <c r="C3429" s="555" t="s">
        <v>36</v>
      </c>
      <c r="D3429" s="555" t="s">
        <v>36</v>
      </c>
      <c r="E3429" s="555" t="s">
        <v>36</v>
      </c>
      <c r="F3429" s="551" t="s">
        <v>1212</v>
      </c>
      <c r="G3429" s="555" t="s">
        <v>36</v>
      </c>
      <c r="H3429" s="551"/>
      <c r="I3429" s="551"/>
      <c r="J3429" s="552">
        <v>21937.5</v>
      </c>
      <c r="K3429" s="555"/>
      <c r="L3429" s="555"/>
      <c r="M3429" s="551"/>
      <c r="N3429" s="551"/>
      <c r="O3429" s="551"/>
    </row>
    <row r="3430" spans="1:18">
      <c r="B3430" s="556" t="s">
        <v>1703</v>
      </c>
      <c r="C3430" s="556" t="s">
        <v>2034</v>
      </c>
      <c r="D3430" s="556" t="s">
        <v>3747</v>
      </c>
      <c r="E3430" s="556" t="s">
        <v>11</v>
      </c>
      <c r="F3430" s="557" t="s">
        <v>1213</v>
      </c>
      <c r="G3430" s="556" t="s">
        <v>289</v>
      </c>
      <c r="H3430" s="553">
        <v>10</v>
      </c>
      <c r="I3430" s="554">
        <v>2193.75</v>
      </c>
      <c r="J3430" s="554">
        <v>21937.5</v>
      </c>
      <c r="K3430" s="556" t="s">
        <v>2480</v>
      </c>
      <c r="L3430" s="556" t="s">
        <v>3755</v>
      </c>
      <c r="M3430" s="557" t="s">
        <v>1213</v>
      </c>
      <c r="O3430" s="545" t="str">
        <f>+_xlfn.CONCAT(B3430,"-",E3430)</f>
        <v>B2/27/07-F</v>
      </c>
    </row>
    <row r="3431" spans="1:18" ht="14.5">
      <c r="P3431" s="546"/>
      <c r="Q3431" s="546"/>
      <c r="R3431" s="546"/>
    </row>
    <row r="3432" spans="1:18" ht="14.5">
      <c r="A3432" s="551">
        <v>4</v>
      </c>
      <c r="B3432" s="555" t="s">
        <v>1703</v>
      </c>
      <c r="C3432" s="555" t="s">
        <v>36</v>
      </c>
      <c r="D3432" s="555" t="s">
        <v>36</v>
      </c>
      <c r="E3432" s="555" t="s">
        <v>36</v>
      </c>
      <c r="F3432" s="551" t="s">
        <v>1214</v>
      </c>
      <c r="G3432" s="555" t="s">
        <v>36</v>
      </c>
      <c r="H3432" s="551"/>
      <c r="I3432" s="551"/>
      <c r="J3432" s="552">
        <v>273968.8</v>
      </c>
      <c r="K3432" s="555"/>
      <c r="L3432" s="555"/>
      <c r="M3432" s="551"/>
      <c r="N3432" s="551"/>
      <c r="O3432" s="551"/>
    </row>
    <row r="3433" spans="1:18">
      <c r="B3433" s="556" t="s">
        <v>1703</v>
      </c>
      <c r="C3433" s="556" t="s">
        <v>2034</v>
      </c>
      <c r="D3433" s="556" t="s">
        <v>3747</v>
      </c>
      <c r="E3433" s="556" t="s">
        <v>27</v>
      </c>
      <c r="F3433" s="557" t="s">
        <v>1215</v>
      </c>
      <c r="G3433" s="556" t="s">
        <v>0</v>
      </c>
      <c r="H3433" s="553">
        <v>1</v>
      </c>
      <c r="I3433" s="554">
        <v>4400</v>
      </c>
      <c r="J3433" s="554">
        <v>4400</v>
      </c>
      <c r="K3433" s="556" t="s">
        <v>2480</v>
      </c>
      <c r="L3433" s="556" t="s">
        <v>3756</v>
      </c>
      <c r="M3433" s="557" t="s">
        <v>1215</v>
      </c>
      <c r="O3433" s="545" t="str">
        <f t="shared" ref="O3433:O3439" si="313">+_xlfn.CONCAT(B3433,"-",E3433)</f>
        <v>B2/27/07-G</v>
      </c>
    </row>
    <row r="3434" spans="1:18">
      <c r="B3434" s="556" t="s">
        <v>1703</v>
      </c>
      <c r="C3434" s="556" t="s">
        <v>2034</v>
      </c>
      <c r="D3434" s="556" t="s">
        <v>3747</v>
      </c>
      <c r="E3434" s="556" t="s">
        <v>28</v>
      </c>
      <c r="F3434" s="557" t="s">
        <v>1216</v>
      </c>
      <c r="G3434" s="556" t="s">
        <v>0</v>
      </c>
      <c r="H3434" s="553">
        <v>1</v>
      </c>
      <c r="I3434" s="554">
        <v>20025</v>
      </c>
      <c r="J3434" s="554">
        <v>20025</v>
      </c>
      <c r="K3434" s="556" t="s">
        <v>2480</v>
      </c>
      <c r="L3434" s="556" t="s">
        <v>3757</v>
      </c>
      <c r="M3434" s="557" t="s">
        <v>1216</v>
      </c>
      <c r="O3434" s="545" t="str">
        <f t="shared" si="313"/>
        <v>B2/27/07-H</v>
      </c>
    </row>
    <row r="3435" spans="1:18">
      <c r="B3435" s="556" t="s">
        <v>1703</v>
      </c>
      <c r="C3435" s="556" t="s">
        <v>2034</v>
      </c>
      <c r="D3435" s="556" t="s">
        <v>3747</v>
      </c>
      <c r="E3435" s="556" t="s">
        <v>33</v>
      </c>
      <c r="F3435" s="557" t="s">
        <v>1217</v>
      </c>
      <c r="G3435" s="556" t="s">
        <v>289</v>
      </c>
      <c r="H3435" s="553">
        <v>10</v>
      </c>
      <c r="I3435" s="554">
        <v>3284.38</v>
      </c>
      <c r="J3435" s="554">
        <v>32843.800000000003</v>
      </c>
      <c r="K3435" s="556" t="s">
        <v>2480</v>
      </c>
      <c r="L3435" s="556" t="s">
        <v>3758</v>
      </c>
      <c r="M3435" s="557" t="s">
        <v>1217</v>
      </c>
      <c r="O3435" s="545" t="str">
        <f t="shared" si="313"/>
        <v>B2/27/07-J</v>
      </c>
    </row>
    <row r="3436" spans="1:18">
      <c r="B3436" s="556" t="s">
        <v>1703</v>
      </c>
      <c r="C3436" s="556" t="s">
        <v>2034</v>
      </c>
      <c r="D3436" s="556" t="s">
        <v>3747</v>
      </c>
      <c r="E3436" s="556" t="s">
        <v>34</v>
      </c>
      <c r="F3436" s="557" t="s">
        <v>1218</v>
      </c>
      <c r="G3436" s="556" t="s">
        <v>0</v>
      </c>
      <c r="H3436" s="553">
        <v>1</v>
      </c>
      <c r="I3436" s="554">
        <v>26275</v>
      </c>
      <c r="J3436" s="554">
        <v>26275</v>
      </c>
      <c r="K3436" s="556" t="s">
        <v>2480</v>
      </c>
      <c r="L3436" s="556" t="s">
        <v>3759</v>
      </c>
      <c r="M3436" s="557" t="s">
        <v>1218</v>
      </c>
      <c r="O3436" s="545" t="str">
        <f t="shared" si="313"/>
        <v>B2/27/07-K</v>
      </c>
    </row>
    <row r="3437" spans="1:18">
      <c r="B3437" s="556" t="s">
        <v>1703</v>
      </c>
      <c r="C3437" s="556" t="s">
        <v>2034</v>
      </c>
      <c r="D3437" s="556" t="s">
        <v>3747</v>
      </c>
      <c r="E3437" s="556" t="s">
        <v>39</v>
      </c>
      <c r="F3437" s="557" t="s">
        <v>1219</v>
      </c>
      <c r="G3437" s="556" t="s">
        <v>0</v>
      </c>
      <c r="H3437" s="553">
        <v>1</v>
      </c>
      <c r="I3437" s="554">
        <v>45025</v>
      </c>
      <c r="J3437" s="554">
        <v>45025</v>
      </c>
      <c r="K3437" s="556" t="s">
        <v>2480</v>
      </c>
      <c r="L3437" s="556" t="s">
        <v>3760</v>
      </c>
      <c r="M3437" s="557" t="s">
        <v>1219</v>
      </c>
      <c r="O3437" s="545" t="str">
        <f t="shared" si="313"/>
        <v>B2/27/07-L</v>
      </c>
    </row>
    <row r="3438" spans="1:18">
      <c r="B3438" s="556" t="s">
        <v>1703</v>
      </c>
      <c r="C3438" s="556" t="s">
        <v>2034</v>
      </c>
      <c r="D3438" s="556" t="s">
        <v>3747</v>
      </c>
      <c r="E3438" s="556" t="s">
        <v>38</v>
      </c>
      <c r="F3438" s="557" t="s">
        <v>1220</v>
      </c>
      <c r="G3438" s="556" t="s">
        <v>0</v>
      </c>
      <c r="H3438" s="553">
        <v>1</v>
      </c>
      <c r="I3438" s="554">
        <v>45025</v>
      </c>
      <c r="J3438" s="554">
        <v>45025</v>
      </c>
      <c r="K3438" s="556" t="s">
        <v>2480</v>
      </c>
      <c r="L3438" s="556" t="s">
        <v>3761</v>
      </c>
      <c r="M3438" s="557" t="s">
        <v>1220</v>
      </c>
      <c r="O3438" s="545" t="str">
        <f t="shared" si="313"/>
        <v>B2/27/07-M</v>
      </c>
    </row>
    <row r="3439" spans="1:18">
      <c r="B3439" s="556" t="s">
        <v>1703</v>
      </c>
      <c r="C3439" s="556" t="s">
        <v>2034</v>
      </c>
      <c r="D3439" s="556" t="s">
        <v>3747</v>
      </c>
      <c r="E3439" s="556" t="s">
        <v>204</v>
      </c>
      <c r="F3439" s="557" t="s">
        <v>1221</v>
      </c>
      <c r="G3439" s="556" t="s">
        <v>289</v>
      </c>
      <c r="H3439" s="553">
        <v>10</v>
      </c>
      <c r="I3439" s="554">
        <v>10037.5</v>
      </c>
      <c r="J3439" s="554">
        <v>100375</v>
      </c>
      <c r="K3439" s="556" t="s">
        <v>2480</v>
      </c>
      <c r="L3439" s="556" t="s">
        <v>3762</v>
      </c>
      <c r="M3439" s="557" t="s">
        <v>1221</v>
      </c>
      <c r="O3439" s="545" t="str">
        <f t="shared" si="313"/>
        <v>B2/27/07-N</v>
      </c>
    </row>
    <row r="3441" spans="1:18" ht="14.5">
      <c r="P3441" s="546"/>
      <c r="Q3441" s="546"/>
      <c r="R3441" s="546"/>
    </row>
    <row r="3442" spans="1:18" ht="14.5">
      <c r="A3442" s="551">
        <v>4</v>
      </c>
      <c r="B3442" s="555" t="s">
        <v>1704</v>
      </c>
      <c r="C3442" s="555" t="s">
        <v>36</v>
      </c>
      <c r="D3442" s="555" t="s">
        <v>36</v>
      </c>
      <c r="E3442" s="555" t="s">
        <v>36</v>
      </c>
      <c r="F3442" s="551" t="s">
        <v>1222</v>
      </c>
      <c r="G3442" s="555" t="s">
        <v>36</v>
      </c>
      <c r="H3442" s="551"/>
      <c r="I3442" s="551"/>
      <c r="J3442" s="552">
        <v>66962.5</v>
      </c>
      <c r="K3442" s="555"/>
      <c r="L3442" s="555"/>
      <c r="M3442" s="551"/>
      <c r="N3442" s="551"/>
      <c r="O3442" s="551"/>
    </row>
    <row r="3443" spans="1:18">
      <c r="B3443" s="556" t="s">
        <v>1704</v>
      </c>
      <c r="C3443" s="556" t="s">
        <v>2034</v>
      </c>
      <c r="D3443" s="556" t="s">
        <v>3747</v>
      </c>
      <c r="E3443" s="556" t="s">
        <v>5</v>
      </c>
      <c r="F3443" s="557" t="s">
        <v>1223</v>
      </c>
      <c r="G3443" s="556" t="s">
        <v>0</v>
      </c>
      <c r="H3443" s="553">
        <v>1</v>
      </c>
      <c r="I3443" s="554">
        <v>45025</v>
      </c>
      <c r="J3443" s="554">
        <v>45025</v>
      </c>
      <c r="K3443" s="556" t="s">
        <v>2480</v>
      </c>
      <c r="L3443" s="556" t="s">
        <v>3763</v>
      </c>
      <c r="M3443" s="557" t="s">
        <v>1223</v>
      </c>
      <c r="O3443" s="545" t="str">
        <f t="shared" ref="O3443:O3444" si="314">+_xlfn.CONCAT(B3443,"-",E3443)</f>
        <v>B2/27/08-A</v>
      </c>
    </row>
    <row r="3444" spans="1:18">
      <c r="B3444" s="556" t="s">
        <v>1704</v>
      </c>
      <c r="C3444" s="556" t="s">
        <v>2034</v>
      </c>
      <c r="D3444" s="556" t="s">
        <v>3747</v>
      </c>
      <c r="E3444" s="556" t="s">
        <v>6</v>
      </c>
      <c r="F3444" s="557" t="s">
        <v>1224</v>
      </c>
      <c r="G3444" s="556" t="s">
        <v>289</v>
      </c>
      <c r="H3444" s="553">
        <v>10</v>
      </c>
      <c r="I3444" s="554">
        <v>2193.75</v>
      </c>
      <c r="J3444" s="554">
        <v>21937.5</v>
      </c>
      <c r="K3444" s="556" t="s">
        <v>2480</v>
      </c>
      <c r="L3444" s="556" t="s">
        <v>3764</v>
      </c>
      <c r="M3444" s="557" t="s">
        <v>1224</v>
      </c>
      <c r="O3444" s="545" t="str">
        <f t="shared" si="314"/>
        <v>B2/27/08-B</v>
      </c>
    </row>
    <row r="3445" spans="1:18" ht="14.5">
      <c r="P3445" s="546"/>
      <c r="Q3445" s="546"/>
      <c r="R3445" s="546"/>
    </row>
    <row r="3446" spans="1:18" ht="14.5">
      <c r="A3446" s="551">
        <v>4</v>
      </c>
      <c r="B3446" s="555" t="s">
        <v>1704</v>
      </c>
      <c r="C3446" s="555" t="s">
        <v>36</v>
      </c>
      <c r="D3446" s="555" t="s">
        <v>36</v>
      </c>
      <c r="E3446" s="555" t="s">
        <v>36</v>
      </c>
      <c r="F3446" s="551" t="s">
        <v>1225</v>
      </c>
      <c r="G3446" s="555" t="s">
        <v>36</v>
      </c>
      <c r="H3446" s="551"/>
      <c r="I3446" s="551"/>
      <c r="J3446" s="552">
        <v>106959.48</v>
      </c>
      <c r="K3446" s="555"/>
      <c r="L3446" s="555"/>
      <c r="M3446" s="551"/>
      <c r="N3446" s="551"/>
      <c r="O3446" s="551"/>
    </row>
    <row r="3447" spans="1:18" ht="25">
      <c r="B3447" s="556" t="s">
        <v>1704</v>
      </c>
      <c r="C3447" s="556" t="s">
        <v>2034</v>
      </c>
      <c r="D3447" s="556" t="s">
        <v>3747</v>
      </c>
      <c r="E3447" s="556" t="s">
        <v>7</v>
      </c>
      <c r="F3447" s="557" t="s">
        <v>1226</v>
      </c>
      <c r="G3447" s="556" t="s">
        <v>289</v>
      </c>
      <c r="H3447" s="553">
        <v>21</v>
      </c>
      <c r="I3447" s="554">
        <v>1959.38</v>
      </c>
      <c r="J3447" s="554">
        <v>41146.980000000003</v>
      </c>
      <c r="K3447" s="556" t="s">
        <v>2480</v>
      </c>
      <c r="L3447" s="556" t="s">
        <v>3765</v>
      </c>
      <c r="M3447" s="557" t="s">
        <v>1226</v>
      </c>
      <c r="O3447" s="545" t="str">
        <f t="shared" ref="O3447:O3448" si="315">+_xlfn.CONCAT(B3447,"-",E3447)</f>
        <v>B2/27/08-C</v>
      </c>
    </row>
    <row r="3448" spans="1:18">
      <c r="B3448" s="556" t="s">
        <v>1704</v>
      </c>
      <c r="C3448" s="556" t="s">
        <v>2034</v>
      </c>
      <c r="D3448" s="556" t="s">
        <v>3747</v>
      </c>
      <c r="E3448" s="556" t="s">
        <v>8</v>
      </c>
      <c r="F3448" s="557" t="s">
        <v>1227</v>
      </c>
      <c r="G3448" s="556" t="s">
        <v>289</v>
      </c>
      <c r="H3448" s="553">
        <v>10</v>
      </c>
      <c r="I3448" s="554">
        <v>6581.25</v>
      </c>
      <c r="J3448" s="554">
        <v>65812.5</v>
      </c>
      <c r="K3448" s="556" t="s">
        <v>2480</v>
      </c>
      <c r="L3448" s="556" t="s">
        <v>3766</v>
      </c>
      <c r="M3448" s="557" t="s">
        <v>1227</v>
      </c>
      <c r="O3448" s="545" t="str">
        <f t="shared" si="315"/>
        <v>B2/27/08-D</v>
      </c>
    </row>
    <row r="3449" spans="1:18" ht="14.5">
      <c r="P3449" s="546"/>
      <c r="Q3449" s="546"/>
      <c r="R3449" s="546"/>
    </row>
    <row r="3450" spans="1:18" ht="14.5">
      <c r="A3450" s="551">
        <v>4</v>
      </c>
      <c r="B3450" s="555" t="s">
        <v>1704</v>
      </c>
      <c r="C3450" s="555" t="s">
        <v>36</v>
      </c>
      <c r="D3450" s="555" t="s">
        <v>36</v>
      </c>
      <c r="E3450" s="555" t="s">
        <v>36</v>
      </c>
      <c r="F3450" s="551" t="s">
        <v>1228</v>
      </c>
      <c r="G3450" s="555" t="s">
        <v>36</v>
      </c>
      <c r="H3450" s="551"/>
      <c r="I3450" s="551"/>
      <c r="J3450" s="552">
        <v>13750</v>
      </c>
      <c r="K3450" s="555"/>
      <c r="L3450" s="555"/>
      <c r="M3450" s="551"/>
      <c r="N3450" s="551"/>
      <c r="O3450" s="551"/>
    </row>
    <row r="3451" spans="1:18">
      <c r="B3451" s="556" t="s">
        <v>1704</v>
      </c>
      <c r="C3451" s="556" t="s">
        <v>2034</v>
      </c>
      <c r="D3451" s="556" t="s">
        <v>3747</v>
      </c>
      <c r="E3451" s="556" t="s">
        <v>10</v>
      </c>
      <c r="F3451" s="557" t="s">
        <v>1103</v>
      </c>
      <c r="G3451" s="556" t="s">
        <v>0</v>
      </c>
      <c r="H3451" s="553">
        <v>1</v>
      </c>
      <c r="I3451" s="554">
        <v>9375</v>
      </c>
      <c r="J3451" s="554">
        <v>9375</v>
      </c>
      <c r="K3451" s="556" t="s">
        <v>2480</v>
      </c>
      <c r="L3451" s="556" t="s">
        <v>3767</v>
      </c>
      <c r="M3451" s="557" t="s">
        <v>1103</v>
      </c>
      <c r="O3451" s="545" t="str">
        <f t="shared" ref="O3451:O3452" si="316">+_xlfn.CONCAT(B3451,"-",E3451)</f>
        <v>B2/27/08-E</v>
      </c>
    </row>
    <row r="3452" spans="1:18">
      <c r="B3452" s="556" t="s">
        <v>1704</v>
      </c>
      <c r="C3452" s="556" t="s">
        <v>2034</v>
      </c>
      <c r="D3452" s="556" t="s">
        <v>3747</v>
      </c>
      <c r="E3452" s="556" t="s">
        <v>11</v>
      </c>
      <c r="F3452" s="557" t="s">
        <v>1104</v>
      </c>
      <c r="G3452" s="556" t="s">
        <v>0</v>
      </c>
      <c r="H3452" s="553">
        <v>1</v>
      </c>
      <c r="I3452" s="554">
        <v>4375</v>
      </c>
      <c r="J3452" s="554">
        <v>4375</v>
      </c>
      <c r="K3452" s="556" t="s">
        <v>2480</v>
      </c>
      <c r="L3452" s="556" t="s">
        <v>3768</v>
      </c>
      <c r="M3452" s="557" t="s">
        <v>1104</v>
      </c>
      <c r="O3452" s="545" t="str">
        <f t="shared" si="316"/>
        <v>B2/27/08-F</v>
      </c>
    </row>
    <row r="3453" spans="1:18" ht="14.5">
      <c r="P3453" s="546"/>
      <c r="Q3453" s="546"/>
      <c r="R3453" s="546"/>
    </row>
    <row r="3454" spans="1:18" ht="14.5">
      <c r="A3454" s="551">
        <v>3</v>
      </c>
      <c r="B3454" s="555" t="s">
        <v>1704</v>
      </c>
      <c r="C3454" s="555" t="s">
        <v>36</v>
      </c>
      <c r="D3454" s="555" t="s">
        <v>36</v>
      </c>
      <c r="E3454" s="555" t="s">
        <v>36</v>
      </c>
      <c r="F3454" s="551" t="s">
        <v>1229</v>
      </c>
      <c r="G3454" s="555" t="s">
        <v>36</v>
      </c>
      <c r="H3454" s="551"/>
      <c r="I3454" s="551"/>
      <c r="J3454" s="552">
        <v>397300</v>
      </c>
      <c r="K3454" s="555"/>
      <c r="L3454" s="555"/>
      <c r="M3454" s="551"/>
      <c r="N3454" s="551"/>
      <c r="O3454" s="551"/>
      <c r="P3454" s="546"/>
      <c r="Q3454" s="546"/>
      <c r="R3454" s="546"/>
    </row>
    <row r="3455" spans="1:18" ht="14.5">
      <c r="A3455" s="551">
        <v>4</v>
      </c>
      <c r="B3455" s="555" t="s">
        <v>1704</v>
      </c>
      <c r="C3455" s="555" t="s">
        <v>36</v>
      </c>
      <c r="D3455" s="555" t="s">
        <v>36</v>
      </c>
      <c r="E3455" s="555" t="s">
        <v>36</v>
      </c>
      <c r="F3455" s="551" t="s">
        <v>1230</v>
      </c>
      <c r="G3455" s="555" t="s">
        <v>36</v>
      </c>
      <c r="H3455" s="551"/>
      <c r="I3455" s="551"/>
      <c r="J3455" s="552">
        <v>56400</v>
      </c>
      <c r="K3455" s="555"/>
      <c r="L3455" s="555"/>
      <c r="M3455" s="551"/>
      <c r="N3455" s="551"/>
      <c r="O3455" s="551"/>
    </row>
    <row r="3456" spans="1:18" ht="25">
      <c r="B3456" s="556" t="s">
        <v>1704</v>
      </c>
      <c r="C3456" s="556" t="s">
        <v>2034</v>
      </c>
      <c r="D3456" s="556" t="s">
        <v>2541</v>
      </c>
      <c r="E3456" s="556" t="s">
        <v>27</v>
      </c>
      <c r="F3456" s="557" t="s">
        <v>3769</v>
      </c>
      <c r="G3456" s="556" t="s">
        <v>289</v>
      </c>
      <c r="H3456" s="553">
        <v>1</v>
      </c>
      <c r="I3456" s="554">
        <v>56400</v>
      </c>
      <c r="J3456" s="554">
        <v>56400</v>
      </c>
      <c r="K3456" s="556" t="s">
        <v>2480</v>
      </c>
      <c r="L3456" s="556" t="s">
        <v>3770</v>
      </c>
      <c r="M3456" s="557" t="s">
        <v>3769</v>
      </c>
      <c r="O3456" s="545" t="str">
        <f>+_xlfn.CONCAT(B3456,"-",E3456)</f>
        <v>B2/27/08-G</v>
      </c>
    </row>
    <row r="3457" spans="1:18" ht="14.5">
      <c r="P3457" s="546"/>
      <c r="Q3457" s="546"/>
      <c r="R3457" s="546"/>
    </row>
    <row r="3458" spans="1:18" ht="14.5">
      <c r="A3458" s="551">
        <v>4</v>
      </c>
      <c r="B3458" s="555" t="s">
        <v>1704</v>
      </c>
      <c r="C3458" s="555" t="s">
        <v>36</v>
      </c>
      <c r="D3458" s="555" t="s">
        <v>36</v>
      </c>
      <c r="E3458" s="555" t="s">
        <v>36</v>
      </c>
      <c r="F3458" s="551" t="s">
        <v>1232</v>
      </c>
      <c r="G3458" s="555" t="s">
        <v>36</v>
      </c>
      <c r="H3458" s="551"/>
      <c r="I3458" s="551"/>
      <c r="J3458" s="552">
        <v>327150</v>
      </c>
      <c r="K3458" s="555"/>
      <c r="L3458" s="555"/>
      <c r="M3458" s="551"/>
      <c r="N3458" s="551"/>
      <c r="O3458" s="551"/>
    </row>
    <row r="3459" spans="1:18" ht="25">
      <c r="B3459" s="556" t="s">
        <v>1704</v>
      </c>
      <c r="C3459" s="556" t="s">
        <v>2034</v>
      </c>
      <c r="D3459" s="556" t="s">
        <v>2541</v>
      </c>
      <c r="E3459" s="556" t="s">
        <v>28</v>
      </c>
      <c r="F3459" s="557" t="s">
        <v>1233</v>
      </c>
      <c r="G3459" s="556" t="s">
        <v>0</v>
      </c>
      <c r="H3459" s="553">
        <v>1</v>
      </c>
      <c r="I3459" s="554">
        <v>116700</v>
      </c>
      <c r="J3459" s="554">
        <v>116700</v>
      </c>
      <c r="K3459" s="556" t="s">
        <v>2480</v>
      </c>
      <c r="L3459" s="556" t="s">
        <v>3771</v>
      </c>
      <c r="M3459" s="557" t="s">
        <v>1233</v>
      </c>
      <c r="O3459" s="545" t="str">
        <f t="shared" ref="O3459:O3460" si="317">+_xlfn.CONCAT(B3459,"-",E3459)</f>
        <v>B2/27/08-H</v>
      </c>
    </row>
    <row r="3460" spans="1:18" ht="25">
      <c r="B3460" s="556" t="s">
        <v>1704</v>
      </c>
      <c r="C3460" s="556" t="s">
        <v>2034</v>
      </c>
      <c r="D3460" s="556" t="s">
        <v>2541</v>
      </c>
      <c r="E3460" s="556" t="s">
        <v>33</v>
      </c>
      <c r="F3460" s="557" t="s">
        <v>1234</v>
      </c>
      <c r="G3460" s="556" t="s">
        <v>0</v>
      </c>
      <c r="H3460" s="553">
        <v>1</v>
      </c>
      <c r="I3460" s="554">
        <v>210450</v>
      </c>
      <c r="J3460" s="554">
        <v>210450</v>
      </c>
      <c r="K3460" s="556" t="s">
        <v>2480</v>
      </c>
      <c r="L3460" s="556" t="s">
        <v>3772</v>
      </c>
      <c r="M3460" s="557" t="s">
        <v>1234</v>
      </c>
      <c r="O3460" s="545" t="str">
        <f t="shared" si="317"/>
        <v>B2/27/08-J</v>
      </c>
    </row>
    <row r="3461" spans="1:18" ht="14.5">
      <c r="P3461" s="546"/>
      <c r="Q3461" s="546"/>
      <c r="R3461" s="546"/>
    </row>
    <row r="3462" spans="1:18" ht="14.5">
      <c r="A3462" s="551">
        <v>4</v>
      </c>
      <c r="B3462" s="555" t="s">
        <v>1704</v>
      </c>
      <c r="C3462" s="555" t="s">
        <v>36</v>
      </c>
      <c r="D3462" s="555" t="s">
        <v>36</v>
      </c>
      <c r="E3462" s="555" t="s">
        <v>36</v>
      </c>
      <c r="F3462" s="551" t="s">
        <v>1102</v>
      </c>
      <c r="G3462" s="555" t="s">
        <v>36</v>
      </c>
      <c r="H3462" s="551"/>
      <c r="I3462" s="551"/>
      <c r="J3462" s="552">
        <v>13750</v>
      </c>
      <c r="K3462" s="555"/>
      <c r="L3462" s="555"/>
      <c r="M3462" s="551"/>
      <c r="N3462" s="551"/>
      <c r="O3462" s="551"/>
    </row>
    <row r="3463" spans="1:18">
      <c r="B3463" s="556" t="s">
        <v>1704</v>
      </c>
      <c r="C3463" s="556" t="s">
        <v>2034</v>
      </c>
      <c r="D3463" s="556" t="s">
        <v>2541</v>
      </c>
      <c r="E3463" s="556" t="s">
        <v>34</v>
      </c>
      <c r="F3463" s="557" t="s">
        <v>1103</v>
      </c>
      <c r="G3463" s="556" t="s">
        <v>0</v>
      </c>
      <c r="H3463" s="553">
        <v>1</v>
      </c>
      <c r="I3463" s="554">
        <v>9375</v>
      </c>
      <c r="J3463" s="554">
        <v>9375</v>
      </c>
      <c r="K3463" s="556" t="s">
        <v>2480</v>
      </c>
      <c r="L3463" s="556" t="s">
        <v>3773</v>
      </c>
      <c r="M3463" s="557" t="s">
        <v>1103</v>
      </c>
      <c r="O3463" s="545" t="str">
        <f t="shared" ref="O3463:O3464" si="318">+_xlfn.CONCAT(B3463,"-",E3463)</f>
        <v>B2/27/08-K</v>
      </c>
    </row>
    <row r="3464" spans="1:18">
      <c r="B3464" s="556" t="s">
        <v>1704</v>
      </c>
      <c r="C3464" s="556" t="s">
        <v>2034</v>
      </c>
      <c r="D3464" s="556" t="s">
        <v>2541</v>
      </c>
      <c r="E3464" s="556" t="s">
        <v>39</v>
      </c>
      <c r="F3464" s="557" t="s">
        <v>1104</v>
      </c>
      <c r="G3464" s="556" t="s">
        <v>0</v>
      </c>
      <c r="H3464" s="553">
        <v>1</v>
      </c>
      <c r="I3464" s="554">
        <v>4375</v>
      </c>
      <c r="J3464" s="554">
        <v>4375</v>
      </c>
      <c r="K3464" s="556" t="s">
        <v>2480</v>
      </c>
      <c r="L3464" s="556" t="s">
        <v>3774</v>
      </c>
      <c r="M3464" s="557" t="s">
        <v>1104</v>
      </c>
      <c r="O3464" s="545" t="str">
        <f t="shared" si="318"/>
        <v>B2/27/08-L</v>
      </c>
    </row>
    <row r="3466" spans="1:18" ht="14.5">
      <c r="P3466" s="546"/>
      <c r="Q3466" s="546"/>
      <c r="R3466" s="546"/>
    </row>
    <row r="3467" spans="1:18" ht="14.5">
      <c r="A3467" s="551">
        <v>3</v>
      </c>
      <c r="B3467" s="555" t="s">
        <v>1705</v>
      </c>
      <c r="C3467" s="555" t="s">
        <v>36</v>
      </c>
      <c r="D3467" s="555" t="s">
        <v>36</v>
      </c>
      <c r="E3467" s="555" t="s">
        <v>36</v>
      </c>
      <c r="F3467" s="551" t="s">
        <v>1235</v>
      </c>
      <c r="G3467" s="555" t="s">
        <v>36</v>
      </c>
      <c r="H3467" s="551"/>
      <c r="I3467" s="551"/>
      <c r="J3467" s="552">
        <v>1319735.04</v>
      </c>
      <c r="K3467" s="555"/>
      <c r="L3467" s="555"/>
      <c r="M3467" s="551"/>
      <c r="N3467" s="551"/>
      <c r="O3467" s="551"/>
      <c r="P3467" s="546"/>
      <c r="Q3467" s="546"/>
      <c r="R3467" s="546"/>
    </row>
    <row r="3468" spans="1:18" ht="14.5">
      <c r="A3468" s="551">
        <v>4</v>
      </c>
      <c r="B3468" s="555" t="s">
        <v>1705</v>
      </c>
      <c r="C3468" s="555" t="s">
        <v>36</v>
      </c>
      <c r="D3468" s="555" t="s">
        <v>36</v>
      </c>
      <c r="E3468" s="555" t="s">
        <v>36</v>
      </c>
      <c r="F3468" s="551" t="s">
        <v>1236</v>
      </c>
      <c r="G3468" s="555" t="s">
        <v>36</v>
      </c>
      <c r="H3468" s="551"/>
      <c r="I3468" s="551"/>
      <c r="J3468" s="552">
        <v>1305985.04</v>
      </c>
      <c r="K3468" s="555"/>
      <c r="L3468" s="555"/>
      <c r="M3468" s="551"/>
      <c r="N3468" s="551"/>
      <c r="O3468" s="551"/>
    </row>
    <row r="3469" spans="1:18" ht="25">
      <c r="B3469" s="556" t="s">
        <v>1705</v>
      </c>
      <c r="C3469" s="556" t="s">
        <v>2034</v>
      </c>
      <c r="D3469" s="556" t="s">
        <v>2548</v>
      </c>
      <c r="E3469" s="556" t="s">
        <v>5</v>
      </c>
      <c r="F3469" s="557" t="s">
        <v>1237</v>
      </c>
      <c r="G3469" s="556" t="s">
        <v>289</v>
      </c>
      <c r="H3469" s="553">
        <v>3</v>
      </c>
      <c r="J3469" s="553" t="s">
        <v>1909</v>
      </c>
      <c r="K3469" s="556" t="s">
        <v>2480</v>
      </c>
      <c r="L3469" s="556" t="s">
        <v>3775</v>
      </c>
      <c r="M3469" s="557" t="s">
        <v>1237</v>
      </c>
      <c r="O3469" s="545" t="str">
        <f t="shared" ref="O3469:O3472" si="319">+_xlfn.CONCAT(B3469,"-",E3469)</f>
        <v>B2/27/09-A</v>
      </c>
    </row>
    <row r="3470" spans="1:18">
      <c r="B3470" s="556" t="s">
        <v>1705</v>
      </c>
      <c r="C3470" s="556" t="s">
        <v>2034</v>
      </c>
      <c r="D3470" s="556" t="s">
        <v>2548</v>
      </c>
      <c r="E3470" s="556" t="s">
        <v>6</v>
      </c>
      <c r="F3470" s="557" t="s">
        <v>1238</v>
      </c>
      <c r="G3470" s="556" t="s">
        <v>289</v>
      </c>
      <c r="H3470" s="553">
        <v>220</v>
      </c>
      <c r="I3470" s="554">
        <v>3309.38</v>
      </c>
      <c r="J3470" s="554">
        <v>728063.6</v>
      </c>
      <c r="K3470" s="556" t="s">
        <v>2480</v>
      </c>
      <c r="L3470" s="556" t="s">
        <v>3776</v>
      </c>
      <c r="M3470" s="557" t="s">
        <v>1238</v>
      </c>
      <c r="O3470" s="545" t="str">
        <f t="shared" si="319"/>
        <v>B2/27/09-B</v>
      </c>
    </row>
    <row r="3471" spans="1:18">
      <c r="B3471" s="556" t="s">
        <v>1705</v>
      </c>
      <c r="C3471" s="556" t="s">
        <v>2034</v>
      </c>
      <c r="D3471" s="556" t="s">
        <v>2548</v>
      </c>
      <c r="E3471" s="556" t="s">
        <v>7</v>
      </c>
      <c r="F3471" s="557" t="s">
        <v>1239</v>
      </c>
      <c r="G3471" s="556" t="s">
        <v>289</v>
      </c>
      <c r="H3471" s="553">
        <v>163</v>
      </c>
      <c r="I3471" s="554">
        <v>3409.38</v>
      </c>
      <c r="J3471" s="554">
        <v>555728.93999999994</v>
      </c>
      <c r="K3471" s="556" t="s">
        <v>2480</v>
      </c>
      <c r="L3471" s="556" t="s">
        <v>3777</v>
      </c>
      <c r="M3471" s="557" t="s">
        <v>1239</v>
      </c>
      <c r="O3471" s="545" t="str">
        <f t="shared" si="319"/>
        <v>B2/27/09-C</v>
      </c>
    </row>
    <row r="3472" spans="1:18">
      <c r="B3472" s="556" t="s">
        <v>1705</v>
      </c>
      <c r="C3472" s="556" t="s">
        <v>2034</v>
      </c>
      <c r="D3472" s="556" t="s">
        <v>2548</v>
      </c>
      <c r="E3472" s="556" t="s">
        <v>8</v>
      </c>
      <c r="F3472" s="557" t="s">
        <v>1240</v>
      </c>
      <c r="G3472" s="556" t="s">
        <v>0</v>
      </c>
      <c r="H3472" s="553">
        <v>1</v>
      </c>
      <c r="I3472" s="554">
        <v>22192.5</v>
      </c>
      <c r="J3472" s="554">
        <v>22192.5</v>
      </c>
      <c r="K3472" s="556" t="s">
        <v>2480</v>
      </c>
      <c r="L3472" s="556" t="s">
        <v>3778</v>
      </c>
      <c r="M3472" s="557" t="s">
        <v>1240</v>
      </c>
      <c r="O3472" s="545" t="str">
        <f t="shared" si="319"/>
        <v>B2/27/09-D</v>
      </c>
    </row>
    <row r="3473" spans="1:18" ht="14.5">
      <c r="P3473" s="546"/>
      <c r="Q3473" s="546"/>
      <c r="R3473" s="546"/>
    </row>
    <row r="3474" spans="1:18" ht="14.5">
      <c r="A3474" s="551">
        <v>4</v>
      </c>
      <c r="B3474" s="555" t="s">
        <v>1705</v>
      </c>
      <c r="C3474" s="555" t="s">
        <v>36</v>
      </c>
      <c r="D3474" s="555" t="s">
        <v>36</v>
      </c>
      <c r="E3474" s="555" t="s">
        <v>36</v>
      </c>
      <c r="F3474" s="551" t="s">
        <v>1241</v>
      </c>
      <c r="G3474" s="555" t="s">
        <v>36</v>
      </c>
      <c r="H3474" s="551"/>
      <c r="I3474" s="551"/>
      <c r="J3474" s="552">
        <v>13750</v>
      </c>
      <c r="K3474" s="555"/>
      <c r="L3474" s="555"/>
      <c r="M3474" s="551"/>
      <c r="N3474" s="551"/>
      <c r="O3474" s="551"/>
    </row>
    <row r="3475" spans="1:18">
      <c r="B3475" s="556" t="s">
        <v>1705</v>
      </c>
      <c r="C3475" s="556" t="s">
        <v>2034</v>
      </c>
      <c r="D3475" s="556" t="s">
        <v>2548</v>
      </c>
      <c r="E3475" s="556" t="s">
        <v>10</v>
      </c>
      <c r="F3475" s="557" t="s">
        <v>1103</v>
      </c>
      <c r="G3475" s="556" t="s">
        <v>0</v>
      </c>
      <c r="H3475" s="553">
        <v>1</v>
      </c>
      <c r="I3475" s="554">
        <v>9375</v>
      </c>
      <c r="J3475" s="554">
        <v>9375</v>
      </c>
      <c r="K3475" s="556" t="s">
        <v>2480</v>
      </c>
      <c r="L3475" s="556" t="s">
        <v>3779</v>
      </c>
      <c r="M3475" s="557" t="s">
        <v>1103</v>
      </c>
      <c r="O3475" s="545" t="str">
        <f t="shared" ref="O3475:O3476" si="320">+_xlfn.CONCAT(B3475,"-",E3475)</f>
        <v>B2/27/09-E</v>
      </c>
    </row>
    <row r="3476" spans="1:18">
      <c r="B3476" s="556" t="s">
        <v>1705</v>
      </c>
      <c r="C3476" s="556" t="s">
        <v>2034</v>
      </c>
      <c r="D3476" s="556" t="s">
        <v>2548</v>
      </c>
      <c r="E3476" s="556" t="s">
        <v>11</v>
      </c>
      <c r="F3476" s="557" t="s">
        <v>1104</v>
      </c>
      <c r="G3476" s="556" t="s">
        <v>0</v>
      </c>
      <c r="H3476" s="553">
        <v>1</v>
      </c>
      <c r="I3476" s="554">
        <v>4375</v>
      </c>
      <c r="J3476" s="554">
        <v>4375</v>
      </c>
      <c r="K3476" s="556" t="s">
        <v>2480</v>
      </c>
      <c r="L3476" s="556" t="s">
        <v>3780</v>
      </c>
      <c r="M3476" s="557" t="s">
        <v>1104</v>
      </c>
      <c r="O3476" s="545" t="str">
        <f t="shared" si="320"/>
        <v>B2/27/09-F</v>
      </c>
    </row>
    <row r="3477" spans="1:18" ht="14.5">
      <c r="P3477" s="546"/>
      <c r="Q3477" s="546"/>
      <c r="R3477" s="546"/>
    </row>
    <row r="3478" spans="1:18" ht="29">
      <c r="A3478" s="551">
        <v>3</v>
      </c>
      <c r="B3478" s="555" t="s">
        <v>1705</v>
      </c>
      <c r="C3478" s="555" t="s">
        <v>36</v>
      </c>
      <c r="D3478" s="555" t="s">
        <v>36</v>
      </c>
      <c r="E3478" s="555" t="s">
        <v>36</v>
      </c>
      <c r="F3478" s="551" t="s">
        <v>1242</v>
      </c>
      <c r="G3478" s="555" t="s">
        <v>36</v>
      </c>
      <c r="H3478" s="551"/>
      <c r="I3478" s="551"/>
      <c r="J3478" s="552">
        <v>345893.94</v>
      </c>
      <c r="K3478" s="555"/>
      <c r="L3478" s="555"/>
      <c r="M3478" s="551"/>
      <c r="N3478" s="551"/>
      <c r="O3478" s="551"/>
      <c r="P3478" s="546"/>
      <c r="Q3478" s="546"/>
      <c r="R3478" s="546"/>
    </row>
    <row r="3479" spans="1:18" ht="14.5">
      <c r="A3479" s="551">
        <v>4</v>
      </c>
      <c r="B3479" s="555" t="s">
        <v>1705</v>
      </c>
      <c r="C3479" s="555" t="s">
        <v>36</v>
      </c>
      <c r="D3479" s="555" t="s">
        <v>36</v>
      </c>
      <c r="E3479" s="555" t="s">
        <v>36</v>
      </c>
      <c r="F3479" s="551" t="s">
        <v>1236</v>
      </c>
      <c r="G3479" s="555" t="s">
        <v>36</v>
      </c>
      <c r="H3479" s="551"/>
      <c r="I3479" s="551"/>
      <c r="J3479" s="552">
        <v>296400.19</v>
      </c>
      <c r="K3479" s="555"/>
      <c r="L3479" s="555"/>
      <c r="M3479" s="551"/>
      <c r="N3479" s="551"/>
      <c r="O3479" s="551"/>
    </row>
    <row r="3480" spans="1:18">
      <c r="B3480" s="556" t="s">
        <v>1705</v>
      </c>
      <c r="C3480" s="556" t="s">
        <v>2034</v>
      </c>
      <c r="D3480" s="556" t="s">
        <v>2548</v>
      </c>
      <c r="E3480" s="556" t="s">
        <v>27</v>
      </c>
      <c r="F3480" s="557" t="s">
        <v>1243</v>
      </c>
      <c r="G3480" s="556" t="s">
        <v>289</v>
      </c>
      <c r="H3480" s="553">
        <v>19</v>
      </c>
      <c r="I3480" s="554">
        <v>1381.25</v>
      </c>
      <c r="J3480" s="554">
        <v>26243.75</v>
      </c>
      <c r="K3480" s="556" t="s">
        <v>2480</v>
      </c>
      <c r="L3480" s="556" t="s">
        <v>3781</v>
      </c>
      <c r="M3480" s="557" t="s">
        <v>1243</v>
      </c>
      <c r="O3480" s="545" t="str">
        <f t="shared" ref="O3480:O3484" si="321">+_xlfn.CONCAT(B3480,"-",E3480)</f>
        <v>B2/27/09-G</v>
      </c>
    </row>
    <row r="3481" spans="1:18">
      <c r="B3481" s="556" t="s">
        <v>1705</v>
      </c>
      <c r="C3481" s="556" t="s">
        <v>2034</v>
      </c>
      <c r="D3481" s="556" t="s">
        <v>2548</v>
      </c>
      <c r="E3481" s="556" t="s">
        <v>28</v>
      </c>
      <c r="F3481" s="557" t="s">
        <v>1244</v>
      </c>
      <c r="G3481" s="556" t="s">
        <v>289</v>
      </c>
      <c r="H3481" s="553">
        <v>19</v>
      </c>
      <c r="I3481" s="554">
        <v>1540.63</v>
      </c>
      <c r="J3481" s="554">
        <v>29271.97</v>
      </c>
      <c r="K3481" s="556" t="s">
        <v>2480</v>
      </c>
      <c r="L3481" s="556" t="s">
        <v>3782</v>
      </c>
      <c r="M3481" s="557" t="s">
        <v>1244</v>
      </c>
      <c r="O3481" s="545" t="str">
        <f t="shared" si="321"/>
        <v>B2/27/09-H</v>
      </c>
    </row>
    <row r="3482" spans="1:18">
      <c r="B3482" s="556" t="s">
        <v>1705</v>
      </c>
      <c r="C3482" s="556" t="s">
        <v>2034</v>
      </c>
      <c r="D3482" s="556" t="s">
        <v>2548</v>
      </c>
      <c r="E3482" s="556" t="s">
        <v>33</v>
      </c>
      <c r="F3482" s="557" t="s">
        <v>1245</v>
      </c>
      <c r="G3482" s="556" t="s">
        <v>289</v>
      </c>
      <c r="H3482" s="553">
        <v>19</v>
      </c>
      <c r="I3482" s="554">
        <v>1721.88</v>
      </c>
      <c r="J3482" s="554">
        <v>32715.72</v>
      </c>
      <c r="K3482" s="556" t="s">
        <v>2480</v>
      </c>
      <c r="L3482" s="556" t="s">
        <v>3783</v>
      </c>
      <c r="M3482" s="557" t="s">
        <v>1245</v>
      </c>
      <c r="O3482" s="545" t="str">
        <f t="shared" si="321"/>
        <v>B2/27/09-J</v>
      </c>
    </row>
    <row r="3483" spans="1:18">
      <c r="B3483" s="556" t="s">
        <v>1705</v>
      </c>
      <c r="C3483" s="556" t="s">
        <v>2034</v>
      </c>
      <c r="D3483" s="556" t="s">
        <v>2548</v>
      </c>
      <c r="E3483" s="556" t="s">
        <v>34</v>
      </c>
      <c r="F3483" s="557" t="s">
        <v>1246</v>
      </c>
      <c r="G3483" s="556" t="s">
        <v>289</v>
      </c>
      <c r="H3483" s="553">
        <v>19</v>
      </c>
      <c r="I3483" s="554">
        <v>2193.75</v>
      </c>
      <c r="J3483" s="554">
        <v>41681.25</v>
      </c>
      <c r="K3483" s="556" t="s">
        <v>2480</v>
      </c>
      <c r="L3483" s="556" t="s">
        <v>3784</v>
      </c>
      <c r="M3483" s="557" t="s">
        <v>1246</v>
      </c>
      <c r="O3483" s="545" t="str">
        <f t="shared" si="321"/>
        <v>B2/27/09-K</v>
      </c>
    </row>
    <row r="3484" spans="1:18">
      <c r="B3484" s="556" t="s">
        <v>1705</v>
      </c>
      <c r="C3484" s="556" t="s">
        <v>2034</v>
      </c>
      <c r="D3484" s="556" t="s">
        <v>2548</v>
      </c>
      <c r="E3484" s="556" t="s">
        <v>39</v>
      </c>
      <c r="F3484" s="557" t="s">
        <v>1247</v>
      </c>
      <c r="G3484" s="556" t="s">
        <v>289</v>
      </c>
      <c r="H3484" s="553">
        <v>19</v>
      </c>
      <c r="I3484" s="554">
        <v>8762.5</v>
      </c>
      <c r="J3484" s="554">
        <v>166487.5</v>
      </c>
      <c r="K3484" s="556" t="s">
        <v>2480</v>
      </c>
      <c r="L3484" s="556" t="s">
        <v>3785</v>
      </c>
      <c r="M3484" s="557" t="s">
        <v>1247</v>
      </c>
      <c r="O3484" s="545" t="str">
        <f t="shared" si="321"/>
        <v>B2/27/09-L</v>
      </c>
    </row>
    <row r="3485" spans="1:18" ht="14.5">
      <c r="P3485" s="546"/>
      <c r="Q3485" s="546"/>
      <c r="R3485" s="546"/>
    </row>
    <row r="3486" spans="1:18" ht="14.5">
      <c r="A3486" s="551">
        <v>4</v>
      </c>
      <c r="B3486" s="555" t="s">
        <v>1705</v>
      </c>
      <c r="C3486" s="555" t="s">
        <v>36</v>
      </c>
      <c r="D3486" s="555" t="s">
        <v>36</v>
      </c>
      <c r="E3486" s="555" t="s">
        <v>36</v>
      </c>
      <c r="F3486" s="551" t="s">
        <v>1248</v>
      </c>
      <c r="G3486" s="555" t="s">
        <v>36</v>
      </c>
      <c r="H3486" s="551"/>
      <c r="I3486" s="551"/>
      <c r="J3486" s="552">
        <v>35743.75</v>
      </c>
      <c r="K3486" s="555"/>
      <c r="L3486" s="555"/>
      <c r="M3486" s="551"/>
      <c r="N3486" s="551"/>
      <c r="O3486" s="551"/>
    </row>
    <row r="3487" spans="1:18">
      <c r="B3487" s="556" t="s">
        <v>1705</v>
      </c>
      <c r="C3487" s="556" t="s">
        <v>2034</v>
      </c>
      <c r="D3487" s="556" t="s">
        <v>2548</v>
      </c>
      <c r="E3487" s="556" t="s">
        <v>38</v>
      </c>
      <c r="F3487" s="557" t="s">
        <v>1249</v>
      </c>
      <c r="G3487" s="556" t="s">
        <v>289</v>
      </c>
      <c r="H3487" s="553">
        <v>19</v>
      </c>
      <c r="I3487" s="554">
        <v>1881.25</v>
      </c>
      <c r="J3487" s="554">
        <v>35743.75</v>
      </c>
      <c r="K3487" s="556" t="s">
        <v>2480</v>
      </c>
      <c r="L3487" s="556" t="s">
        <v>3786</v>
      </c>
      <c r="M3487" s="557" t="s">
        <v>1249</v>
      </c>
      <c r="O3487" s="545" t="str">
        <f>+_xlfn.CONCAT(B3487,"-",E3487)</f>
        <v>B2/27/09-M</v>
      </c>
    </row>
    <row r="3489" spans="1:18" ht="14.5">
      <c r="P3489" s="546"/>
      <c r="Q3489" s="546"/>
      <c r="R3489" s="546"/>
    </row>
    <row r="3490" spans="1:18" ht="14.5">
      <c r="A3490" s="551">
        <v>4</v>
      </c>
      <c r="B3490" s="555" t="s">
        <v>1706</v>
      </c>
      <c r="C3490" s="555" t="s">
        <v>36</v>
      </c>
      <c r="D3490" s="555" t="s">
        <v>36</v>
      </c>
      <c r="E3490" s="555" t="s">
        <v>36</v>
      </c>
      <c r="F3490" s="551" t="s">
        <v>1241</v>
      </c>
      <c r="G3490" s="555" t="s">
        <v>36</v>
      </c>
      <c r="H3490" s="551"/>
      <c r="I3490" s="551"/>
      <c r="J3490" s="552">
        <v>13750</v>
      </c>
      <c r="K3490" s="555"/>
      <c r="L3490" s="555"/>
      <c r="M3490" s="551"/>
      <c r="N3490" s="551"/>
      <c r="O3490" s="551"/>
    </row>
    <row r="3491" spans="1:18">
      <c r="B3491" s="556" t="s">
        <v>1706</v>
      </c>
      <c r="C3491" s="556" t="s">
        <v>2034</v>
      </c>
      <c r="D3491" s="556" t="s">
        <v>2548</v>
      </c>
      <c r="E3491" s="556" t="s">
        <v>5</v>
      </c>
      <c r="F3491" s="557" t="s">
        <v>1103</v>
      </c>
      <c r="G3491" s="556" t="s">
        <v>0</v>
      </c>
      <c r="H3491" s="553">
        <v>1</v>
      </c>
      <c r="I3491" s="554">
        <v>9375</v>
      </c>
      <c r="J3491" s="554">
        <v>9375</v>
      </c>
      <c r="K3491" s="556" t="s">
        <v>2480</v>
      </c>
      <c r="L3491" s="556" t="s">
        <v>3787</v>
      </c>
      <c r="M3491" s="557" t="s">
        <v>1103</v>
      </c>
      <c r="O3491" s="545" t="str">
        <f t="shared" ref="O3491:O3492" si="322">+_xlfn.CONCAT(B3491,"-",E3491)</f>
        <v>B2/27/10-A</v>
      </c>
    </row>
    <row r="3492" spans="1:18">
      <c r="B3492" s="556" t="s">
        <v>1706</v>
      </c>
      <c r="C3492" s="556" t="s">
        <v>2034</v>
      </c>
      <c r="D3492" s="556" t="s">
        <v>2548</v>
      </c>
      <c r="E3492" s="556" t="s">
        <v>6</v>
      </c>
      <c r="F3492" s="557" t="s">
        <v>1104</v>
      </c>
      <c r="G3492" s="556" t="s">
        <v>0</v>
      </c>
      <c r="H3492" s="553">
        <v>1</v>
      </c>
      <c r="I3492" s="554">
        <v>4375</v>
      </c>
      <c r="J3492" s="554">
        <v>4375</v>
      </c>
      <c r="K3492" s="556" t="s">
        <v>2480</v>
      </c>
      <c r="L3492" s="556" t="s">
        <v>3788</v>
      </c>
      <c r="M3492" s="557" t="s">
        <v>1104</v>
      </c>
      <c r="O3492" s="545" t="str">
        <f t="shared" si="322"/>
        <v>B2/27/10-B</v>
      </c>
    </row>
    <row r="3493" spans="1:18" ht="14.5">
      <c r="P3493" s="546"/>
      <c r="Q3493" s="546"/>
      <c r="R3493" s="546"/>
    </row>
    <row r="3494" spans="1:18" ht="14.5">
      <c r="A3494" s="551">
        <v>3</v>
      </c>
      <c r="B3494" s="555" t="s">
        <v>1706</v>
      </c>
      <c r="C3494" s="555" t="s">
        <v>36</v>
      </c>
      <c r="D3494" s="555" t="s">
        <v>36</v>
      </c>
      <c r="E3494" s="555" t="s">
        <v>36</v>
      </c>
      <c r="F3494" s="551" t="s">
        <v>2565</v>
      </c>
      <c r="G3494" s="555" t="s">
        <v>36</v>
      </c>
      <c r="H3494" s="551"/>
      <c r="I3494" s="551"/>
      <c r="J3494" s="552">
        <v>171864.44</v>
      </c>
      <c r="K3494" s="555"/>
      <c r="L3494" s="555"/>
      <c r="M3494" s="551"/>
      <c r="N3494" s="551"/>
      <c r="O3494" s="551"/>
      <c r="P3494" s="546"/>
      <c r="Q3494" s="546"/>
      <c r="R3494" s="546"/>
    </row>
    <row r="3495" spans="1:18" ht="14.5">
      <c r="A3495" s="551">
        <v>4</v>
      </c>
      <c r="B3495" s="555" t="s">
        <v>1706</v>
      </c>
      <c r="C3495" s="555" t="s">
        <v>36</v>
      </c>
      <c r="D3495" s="555" t="s">
        <v>36</v>
      </c>
      <c r="E3495" s="555" t="s">
        <v>36</v>
      </c>
      <c r="F3495" s="551" t="s">
        <v>1236</v>
      </c>
      <c r="G3495" s="555" t="s">
        <v>36</v>
      </c>
      <c r="H3495" s="551"/>
      <c r="I3495" s="551"/>
      <c r="J3495" s="552">
        <v>158114.44</v>
      </c>
      <c r="K3495" s="555"/>
      <c r="L3495" s="555"/>
      <c r="M3495" s="551"/>
      <c r="N3495" s="551"/>
      <c r="O3495" s="551"/>
    </row>
    <row r="3496" spans="1:18">
      <c r="B3496" s="556" t="s">
        <v>1706</v>
      </c>
      <c r="C3496" s="556" t="s">
        <v>2034</v>
      </c>
      <c r="D3496" s="556" t="s">
        <v>2548</v>
      </c>
      <c r="E3496" s="556" t="s">
        <v>7</v>
      </c>
      <c r="F3496" s="557" t="s">
        <v>1251</v>
      </c>
      <c r="G3496" s="556" t="s">
        <v>289</v>
      </c>
      <c r="H3496" s="553">
        <v>2</v>
      </c>
      <c r="I3496" s="554">
        <v>51107.09</v>
      </c>
      <c r="J3496" s="554">
        <v>102214.18</v>
      </c>
      <c r="K3496" s="556" t="s">
        <v>2480</v>
      </c>
      <c r="L3496" s="556" t="s">
        <v>3789</v>
      </c>
      <c r="M3496" s="557" t="s">
        <v>1251</v>
      </c>
      <c r="O3496" s="545" t="str">
        <f t="shared" ref="O3496:O3498" si="323">+_xlfn.CONCAT(B3496,"-",E3496)</f>
        <v>B2/27/10-C</v>
      </c>
    </row>
    <row r="3497" spans="1:18">
      <c r="B3497" s="556" t="s">
        <v>1706</v>
      </c>
      <c r="C3497" s="556" t="s">
        <v>2034</v>
      </c>
      <c r="D3497" s="556" t="s">
        <v>2548</v>
      </c>
      <c r="E3497" s="556" t="s">
        <v>8</v>
      </c>
      <c r="F3497" s="557" t="s">
        <v>1252</v>
      </c>
      <c r="G3497" s="556" t="s">
        <v>289</v>
      </c>
      <c r="H3497" s="553">
        <v>4</v>
      </c>
      <c r="I3497" s="554">
        <v>9316.7099999999991</v>
      </c>
      <c r="J3497" s="554">
        <v>37266.839999999997</v>
      </c>
      <c r="K3497" s="556" t="s">
        <v>2480</v>
      </c>
      <c r="L3497" s="556" t="s">
        <v>3790</v>
      </c>
      <c r="M3497" s="557" t="s">
        <v>1252</v>
      </c>
      <c r="O3497" s="545" t="str">
        <f t="shared" si="323"/>
        <v>B2/27/10-D</v>
      </c>
    </row>
    <row r="3498" spans="1:18">
      <c r="B3498" s="556" t="s">
        <v>1706</v>
      </c>
      <c r="C3498" s="556" t="s">
        <v>2034</v>
      </c>
      <c r="D3498" s="556" t="s">
        <v>2548</v>
      </c>
      <c r="E3498" s="556" t="s">
        <v>10</v>
      </c>
      <c r="F3498" s="557" t="s">
        <v>1253</v>
      </c>
      <c r="G3498" s="556" t="s">
        <v>289</v>
      </c>
      <c r="H3498" s="553">
        <v>2</v>
      </c>
      <c r="I3498" s="554">
        <v>9316.7099999999991</v>
      </c>
      <c r="J3498" s="554">
        <v>18633.419999999998</v>
      </c>
      <c r="K3498" s="556" t="s">
        <v>2480</v>
      </c>
      <c r="L3498" s="556" t="s">
        <v>3791</v>
      </c>
      <c r="M3498" s="557" t="s">
        <v>1253</v>
      </c>
      <c r="O3498" s="545" t="str">
        <f t="shared" si="323"/>
        <v>B2/27/10-E</v>
      </c>
    </row>
    <row r="3499" spans="1:18" ht="14.5">
      <c r="P3499" s="546"/>
      <c r="Q3499" s="546"/>
      <c r="R3499" s="546"/>
    </row>
    <row r="3500" spans="1:18" ht="14.5">
      <c r="A3500" s="551">
        <v>4</v>
      </c>
      <c r="B3500" s="555" t="s">
        <v>1706</v>
      </c>
      <c r="C3500" s="555" t="s">
        <v>36</v>
      </c>
      <c r="D3500" s="555" t="s">
        <v>36</v>
      </c>
      <c r="E3500" s="555" t="s">
        <v>36</v>
      </c>
      <c r="F3500" s="551" t="s">
        <v>1241</v>
      </c>
      <c r="G3500" s="555" t="s">
        <v>36</v>
      </c>
      <c r="H3500" s="551"/>
      <c r="I3500" s="551"/>
      <c r="J3500" s="552">
        <v>13750</v>
      </c>
      <c r="K3500" s="555"/>
      <c r="L3500" s="555"/>
      <c r="M3500" s="551"/>
      <c r="N3500" s="551"/>
      <c r="O3500" s="551"/>
    </row>
    <row r="3501" spans="1:18">
      <c r="B3501" s="556" t="s">
        <v>1706</v>
      </c>
      <c r="C3501" s="556" t="s">
        <v>2034</v>
      </c>
      <c r="D3501" s="556" t="s">
        <v>2548</v>
      </c>
      <c r="E3501" s="556" t="s">
        <v>11</v>
      </c>
      <c r="F3501" s="557" t="s">
        <v>1103</v>
      </c>
      <c r="G3501" s="556" t="s">
        <v>0</v>
      </c>
      <c r="H3501" s="553">
        <v>1</v>
      </c>
      <c r="I3501" s="554">
        <v>9375</v>
      </c>
      <c r="J3501" s="554">
        <v>9375</v>
      </c>
      <c r="K3501" s="556" t="s">
        <v>2480</v>
      </c>
      <c r="L3501" s="556" t="s">
        <v>3792</v>
      </c>
      <c r="M3501" s="557" t="s">
        <v>1103</v>
      </c>
      <c r="O3501" s="545" t="str">
        <f t="shared" ref="O3501:O3502" si="324">+_xlfn.CONCAT(B3501,"-",E3501)</f>
        <v>B2/27/10-F</v>
      </c>
    </row>
    <row r="3502" spans="1:18">
      <c r="B3502" s="556" t="s">
        <v>1706</v>
      </c>
      <c r="C3502" s="556" t="s">
        <v>2034</v>
      </c>
      <c r="D3502" s="556" t="s">
        <v>2548</v>
      </c>
      <c r="E3502" s="556" t="s">
        <v>27</v>
      </c>
      <c r="F3502" s="557" t="s">
        <v>1104</v>
      </c>
      <c r="G3502" s="556" t="s">
        <v>0</v>
      </c>
      <c r="H3502" s="553">
        <v>1</v>
      </c>
      <c r="I3502" s="554">
        <v>4375</v>
      </c>
      <c r="J3502" s="554">
        <v>4375</v>
      </c>
      <c r="K3502" s="556" t="s">
        <v>2480</v>
      </c>
      <c r="L3502" s="556" t="s">
        <v>3793</v>
      </c>
      <c r="M3502" s="557" t="s">
        <v>1104</v>
      </c>
      <c r="O3502" s="545" t="str">
        <f t="shared" si="324"/>
        <v>B2/27/10-G</v>
      </c>
    </row>
    <row r="3503" spans="1:18" ht="14.5">
      <c r="P3503" s="546"/>
      <c r="Q3503" s="546"/>
      <c r="R3503" s="546"/>
    </row>
    <row r="3504" spans="1:18" ht="14.5">
      <c r="A3504" s="551" t="s">
        <v>1774</v>
      </c>
      <c r="B3504" s="555" t="s">
        <v>1706</v>
      </c>
      <c r="C3504" s="555" t="s">
        <v>36</v>
      </c>
      <c r="D3504" s="555" t="s">
        <v>36</v>
      </c>
      <c r="E3504" s="555" t="s">
        <v>36</v>
      </c>
      <c r="F3504" s="551" t="s">
        <v>37</v>
      </c>
      <c r="G3504" s="555"/>
      <c r="H3504" s="551"/>
      <c r="I3504" s="551"/>
      <c r="J3504" s="551"/>
      <c r="K3504" s="555"/>
      <c r="L3504" s="555"/>
      <c r="M3504" s="551"/>
      <c r="N3504" s="551"/>
      <c r="O3504" s="551"/>
      <c r="P3504" s="546"/>
      <c r="Q3504" s="546"/>
      <c r="R3504" s="546"/>
    </row>
    <row r="3505" spans="1:18" ht="14.5">
      <c r="A3505" s="551" t="s">
        <v>1774</v>
      </c>
      <c r="B3505" s="555" t="s">
        <v>1706</v>
      </c>
      <c r="C3505" s="555" t="s">
        <v>36</v>
      </c>
      <c r="D3505" s="555" t="s">
        <v>36</v>
      </c>
      <c r="E3505" s="555" t="s">
        <v>36</v>
      </c>
      <c r="F3505" s="551" t="s">
        <v>9</v>
      </c>
      <c r="G3505" s="555"/>
      <c r="H3505" s="551"/>
      <c r="I3505" s="551"/>
      <c r="J3505" s="551"/>
      <c r="K3505" s="555"/>
      <c r="L3505" s="555"/>
      <c r="M3505" s="551"/>
      <c r="N3505" s="551"/>
      <c r="O3505" s="551"/>
    </row>
    <row r="3507" spans="1:18" ht="14.5">
      <c r="P3507" s="546"/>
      <c r="Q3507" s="546"/>
      <c r="R3507" s="546"/>
    </row>
    <row r="3508" spans="1:18" ht="14.5">
      <c r="A3508" s="551">
        <v>2</v>
      </c>
      <c r="B3508" s="555" t="s">
        <v>1707</v>
      </c>
      <c r="C3508" s="555" t="s">
        <v>36</v>
      </c>
      <c r="D3508" s="555" t="s">
        <v>36</v>
      </c>
      <c r="E3508" s="555" t="s">
        <v>36</v>
      </c>
      <c r="F3508" s="551" t="s">
        <v>40</v>
      </c>
      <c r="G3508" s="555" t="s">
        <v>36</v>
      </c>
      <c r="H3508" s="551"/>
      <c r="I3508" s="551"/>
      <c r="J3508" s="552">
        <v>10838317.92</v>
      </c>
      <c r="K3508" s="555"/>
      <c r="L3508" s="555"/>
      <c r="M3508" s="551"/>
      <c r="N3508" s="551"/>
      <c r="O3508" s="551"/>
      <c r="P3508" s="546"/>
      <c r="Q3508" s="546"/>
      <c r="R3508" s="546"/>
    </row>
    <row r="3509" spans="1:18" ht="29">
      <c r="A3509" s="551">
        <v>3</v>
      </c>
      <c r="B3509" s="555" t="s">
        <v>1707</v>
      </c>
      <c r="C3509" s="555" t="s">
        <v>36</v>
      </c>
      <c r="D3509" s="555" t="s">
        <v>36</v>
      </c>
      <c r="E3509" s="555" t="s">
        <v>36</v>
      </c>
      <c r="F3509" s="551" t="s">
        <v>1254</v>
      </c>
      <c r="G3509" s="555" t="s">
        <v>36</v>
      </c>
      <c r="H3509" s="551"/>
      <c r="I3509" s="551"/>
      <c r="J3509" s="552">
        <v>3134315.63</v>
      </c>
      <c r="K3509" s="555"/>
      <c r="L3509" s="555"/>
      <c r="M3509" s="551"/>
      <c r="N3509" s="551"/>
      <c r="O3509" s="551"/>
      <c r="P3509" s="546"/>
      <c r="Q3509" s="546"/>
      <c r="R3509" s="546"/>
    </row>
    <row r="3510" spans="1:18" ht="29">
      <c r="A3510" s="551">
        <v>4</v>
      </c>
      <c r="B3510" s="555" t="s">
        <v>1707</v>
      </c>
      <c r="C3510" s="555" t="s">
        <v>36</v>
      </c>
      <c r="D3510" s="555" t="s">
        <v>36</v>
      </c>
      <c r="E3510" s="555" t="s">
        <v>36</v>
      </c>
      <c r="F3510" s="551" t="s">
        <v>1255</v>
      </c>
      <c r="G3510" s="555" t="s">
        <v>36</v>
      </c>
      <c r="H3510" s="551"/>
      <c r="I3510" s="551"/>
      <c r="J3510" s="552">
        <v>304931.25</v>
      </c>
      <c r="K3510" s="555"/>
      <c r="L3510" s="555"/>
      <c r="M3510" s="551"/>
      <c r="N3510" s="551"/>
      <c r="O3510" s="551"/>
    </row>
    <row r="3511" spans="1:18" ht="25">
      <c r="B3511" s="556" t="s">
        <v>1707</v>
      </c>
      <c r="C3511" s="556" t="s">
        <v>2034</v>
      </c>
      <c r="D3511" s="556" t="s">
        <v>2573</v>
      </c>
      <c r="E3511" s="556" t="s">
        <v>5</v>
      </c>
      <c r="F3511" s="557" t="s">
        <v>1256</v>
      </c>
      <c r="G3511" s="556" t="s">
        <v>289</v>
      </c>
      <c r="H3511" s="553">
        <v>92</v>
      </c>
      <c r="I3511" s="554">
        <v>2193.75</v>
      </c>
      <c r="J3511" s="554">
        <v>201825</v>
      </c>
      <c r="K3511" s="556" t="s">
        <v>2574</v>
      </c>
      <c r="L3511" s="556" t="s">
        <v>3794</v>
      </c>
      <c r="M3511" s="557" t="s">
        <v>1256</v>
      </c>
      <c r="O3511" s="545" t="str">
        <f t="shared" ref="O3511:O3512" si="325">+_xlfn.CONCAT(B3511,"-",E3511)</f>
        <v>B2/28/01-A</v>
      </c>
    </row>
    <row r="3512" spans="1:18" ht="25">
      <c r="B3512" s="556" t="s">
        <v>1707</v>
      </c>
      <c r="C3512" s="556" t="s">
        <v>2034</v>
      </c>
      <c r="D3512" s="556" t="s">
        <v>2573</v>
      </c>
      <c r="E3512" s="556" t="s">
        <v>6</v>
      </c>
      <c r="F3512" s="557" t="s">
        <v>1257</v>
      </c>
      <c r="G3512" s="556" t="s">
        <v>289</v>
      </c>
      <c r="H3512" s="553">
        <v>47</v>
      </c>
      <c r="I3512" s="554">
        <v>2193.75</v>
      </c>
      <c r="J3512" s="554">
        <v>103106.25</v>
      </c>
      <c r="K3512" s="556" t="s">
        <v>2574</v>
      </c>
      <c r="L3512" s="556" t="s">
        <v>3795</v>
      </c>
      <c r="M3512" s="557" t="s">
        <v>1257</v>
      </c>
      <c r="O3512" s="545" t="str">
        <f t="shared" si="325"/>
        <v>B2/28/01-B</v>
      </c>
    </row>
    <row r="3513" spans="1:18" ht="14.5">
      <c r="P3513" s="546"/>
      <c r="Q3513" s="546"/>
      <c r="R3513" s="546"/>
    </row>
    <row r="3514" spans="1:18" ht="14.5">
      <c r="A3514" s="551">
        <v>4</v>
      </c>
      <c r="B3514" s="555" t="s">
        <v>1707</v>
      </c>
      <c r="C3514" s="555" t="s">
        <v>36</v>
      </c>
      <c r="D3514" s="555" t="s">
        <v>36</v>
      </c>
      <c r="E3514" s="555" t="s">
        <v>36</v>
      </c>
      <c r="F3514" s="551" t="s">
        <v>1258</v>
      </c>
      <c r="G3514" s="555" t="s">
        <v>36</v>
      </c>
      <c r="H3514" s="551"/>
      <c r="I3514" s="551"/>
      <c r="J3514" s="552">
        <v>69112.5</v>
      </c>
      <c r="K3514" s="555"/>
      <c r="L3514" s="555"/>
      <c r="M3514" s="551"/>
      <c r="N3514" s="551"/>
      <c r="O3514" s="551"/>
    </row>
    <row r="3515" spans="1:18">
      <c r="B3515" s="556" t="s">
        <v>1707</v>
      </c>
      <c r="C3515" s="556" t="s">
        <v>2034</v>
      </c>
      <c r="D3515" s="556" t="s">
        <v>2573</v>
      </c>
      <c r="E3515" s="556" t="s">
        <v>7</v>
      </c>
      <c r="F3515" s="557" t="s">
        <v>1259</v>
      </c>
      <c r="G3515" s="556" t="s">
        <v>289</v>
      </c>
      <c r="H3515" s="553">
        <v>38</v>
      </c>
      <c r="I3515" s="554">
        <v>1818.75</v>
      </c>
      <c r="J3515" s="554">
        <v>69112.5</v>
      </c>
      <c r="K3515" s="556" t="s">
        <v>2574</v>
      </c>
      <c r="L3515" s="556" t="s">
        <v>3796</v>
      </c>
      <c r="M3515" s="557" t="s">
        <v>1259</v>
      </c>
      <c r="O3515" s="545" t="str">
        <f>+_xlfn.CONCAT(B3515,"-",E3515)</f>
        <v>B2/28/01-C</v>
      </c>
    </row>
    <row r="3516" spans="1:18" ht="14.5">
      <c r="P3516" s="546"/>
      <c r="Q3516" s="546"/>
      <c r="R3516" s="546"/>
    </row>
    <row r="3517" spans="1:18" ht="14.5">
      <c r="A3517" s="551">
        <v>4</v>
      </c>
      <c r="B3517" s="555" t="s">
        <v>1707</v>
      </c>
      <c r="C3517" s="555" t="s">
        <v>36</v>
      </c>
      <c r="D3517" s="555" t="s">
        <v>36</v>
      </c>
      <c r="E3517" s="555" t="s">
        <v>36</v>
      </c>
      <c r="F3517" s="551" t="s">
        <v>1260</v>
      </c>
      <c r="G3517" s="555" t="s">
        <v>36</v>
      </c>
      <c r="H3517" s="551"/>
      <c r="I3517" s="551"/>
      <c r="J3517" s="552">
        <v>2746521.88</v>
      </c>
      <c r="K3517" s="555"/>
      <c r="L3517" s="555"/>
      <c r="M3517" s="551"/>
      <c r="N3517" s="551"/>
      <c r="O3517" s="551"/>
    </row>
    <row r="3518" spans="1:18">
      <c r="B3518" s="556" t="s">
        <v>1707</v>
      </c>
      <c r="C3518" s="556" t="s">
        <v>2034</v>
      </c>
      <c r="D3518" s="556" t="s">
        <v>2573</v>
      </c>
      <c r="E3518" s="556" t="s">
        <v>8</v>
      </c>
      <c r="F3518" s="557" t="s">
        <v>1261</v>
      </c>
      <c r="G3518" s="556" t="s">
        <v>0</v>
      </c>
      <c r="H3518" s="553">
        <v>1</v>
      </c>
      <c r="I3518" s="554">
        <v>1721.88</v>
      </c>
      <c r="J3518" s="554">
        <v>1721.88</v>
      </c>
      <c r="K3518" s="556" t="s">
        <v>2574</v>
      </c>
      <c r="L3518" s="556" t="s">
        <v>3797</v>
      </c>
      <c r="M3518" s="557" t="s">
        <v>1261</v>
      </c>
      <c r="O3518" s="545" t="str">
        <f t="shared" ref="O3518:O3521" si="326">+_xlfn.CONCAT(B3518,"-",E3518)</f>
        <v>B2/28/01-D</v>
      </c>
    </row>
    <row r="3519" spans="1:18">
      <c r="B3519" s="556" t="s">
        <v>1707</v>
      </c>
      <c r="C3519" s="556" t="s">
        <v>2034</v>
      </c>
      <c r="D3519" s="556" t="s">
        <v>2573</v>
      </c>
      <c r="E3519" s="556" t="s">
        <v>10</v>
      </c>
      <c r="F3519" s="557" t="s">
        <v>1262</v>
      </c>
      <c r="G3519" s="556" t="s">
        <v>0</v>
      </c>
      <c r="H3519" s="553">
        <v>1</v>
      </c>
      <c r="I3519" s="554">
        <v>118150</v>
      </c>
      <c r="J3519" s="554">
        <v>118150</v>
      </c>
      <c r="K3519" s="556" t="s">
        <v>2574</v>
      </c>
      <c r="L3519" s="556" t="s">
        <v>3798</v>
      </c>
      <c r="M3519" s="557" t="s">
        <v>1262</v>
      </c>
      <c r="O3519" s="545" t="str">
        <f t="shared" si="326"/>
        <v>B2/28/01-E</v>
      </c>
    </row>
    <row r="3520" spans="1:18">
      <c r="B3520" s="556" t="s">
        <v>1707</v>
      </c>
      <c r="C3520" s="556" t="s">
        <v>2034</v>
      </c>
      <c r="D3520" s="556" t="s">
        <v>2573</v>
      </c>
      <c r="E3520" s="556" t="s">
        <v>11</v>
      </c>
      <c r="F3520" s="557" t="s">
        <v>1263</v>
      </c>
      <c r="G3520" s="556" t="s">
        <v>289</v>
      </c>
      <c r="H3520" s="553">
        <v>316</v>
      </c>
      <c r="I3520" s="554">
        <v>1131.25</v>
      </c>
      <c r="J3520" s="554">
        <v>357475</v>
      </c>
      <c r="K3520" s="556" t="s">
        <v>2574</v>
      </c>
      <c r="L3520" s="556" t="s">
        <v>3799</v>
      </c>
      <c r="M3520" s="557" t="s">
        <v>1263</v>
      </c>
      <c r="O3520" s="545" t="str">
        <f t="shared" si="326"/>
        <v>B2/28/01-F</v>
      </c>
    </row>
    <row r="3521" spans="1:18">
      <c r="B3521" s="556" t="s">
        <v>1707</v>
      </c>
      <c r="C3521" s="556" t="s">
        <v>2034</v>
      </c>
      <c r="D3521" s="556" t="s">
        <v>2573</v>
      </c>
      <c r="E3521" s="556" t="s">
        <v>27</v>
      </c>
      <c r="F3521" s="557" t="s">
        <v>1264</v>
      </c>
      <c r="G3521" s="556" t="s">
        <v>289</v>
      </c>
      <c r="H3521" s="553">
        <v>139</v>
      </c>
      <c r="I3521" s="554">
        <v>16325</v>
      </c>
      <c r="J3521" s="554">
        <v>2269175</v>
      </c>
      <c r="K3521" s="556" t="s">
        <v>2574</v>
      </c>
      <c r="L3521" s="556" t="s">
        <v>3800</v>
      </c>
      <c r="M3521" s="557" t="s">
        <v>1264</v>
      </c>
      <c r="O3521" s="545" t="str">
        <f t="shared" si="326"/>
        <v>B2/28/01-G</v>
      </c>
    </row>
    <row r="3522" spans="1:18" ht="14.5">
      <c r="P3522" s="546"/>
      <c r="Q3522" s="546"/>
      <c r="R3522" s="546"/>
    </row>
    <row r="3523" spans="1:18" ht="14.5">
      <c r="A3523" s="551">
        <v>4</v>
      </c>
      <c r="B3523" s="555" t="s">
        <v>1707</v>
      </c>
      <c r="C3523" s="555" t="s">
        <v>36</v>
      </c>
      <c r="D3523" s="555" t="s">
        <v>36</v>
      </c>
      <c r="E3523" s="555" t="s">
        <v>36</v>
      </c>
      <c r="F3523" s="551" t="s">
        <v>1102</v>
      </c>
      <c r="G3523" s="555" t="s">
        <v>36</v>
      </c>
      <c r="H3523" s="551"/>
      <c r="I3523" s="551"/>
      <c r="J3523" s="552">
        <v>13750</v>
      </c>
      <c r="K3523" s="555"/>
      <c r="L3523" s="555"/>
      <c r="M3523" s="551"/>
      <c r="N3523" s="551"/>
      <c r="O3523" s="551"/>
    </row>
    <row r="3524" spans="1:18">
      <c r="B3524" s="556" t="s">
        <v>1707</v>
      </c>
      <c r="C3524" s="556" t="s">
        <v>2034</v>
      </c>
      <c r="D3524" s="556" t="s">
        <v>2573</v>
      </c>
      <c r="E3524" s="556" t="s">
        <v>28</v>
      </c>
      <c r="F3524" s="557" t="s">
        <v>1103</v>
      </c>
      <c r="G3524" s="556" t="s">
        <v>0</v>
      </c>
      <c r="H3524" s="553">
        <v>1</v>
      </c>
      <c r="I3524" s="554">
        <v>9375</v>
      </c>
      <c r="J3524" s="554">
        <v>9375</v>
      </c>
      <c r="K3524" s="556" t="s">
        <v>2574</v>
      </c>
      <c r="L3524" s="556" t="s">
        <v>3801</v>
      </c>
      <c r="M3524" s="557" t="s">
        <v>1103</v>
      </c>
      <c r="O3524" s="545" t="str">
        <f t="shared" ref="O3524:O3525" si="327">+_xlfn.CONCAT(B3524,"-",E3524)</f>
        <v>B2/28/01-H</v>
      </c>
    </row>
    <row r="3525" spans="1:18">
      <c r="B3525" s="556" t="s">
        <v>1707</v>
      </c>
      <c r="C3525" s="556" t="s">
        <v>2034</v>
      </c>
      <c r="D3525" s="556" t="s">
        <v>2573</v>
      </c>
      <c r="E3525" s="556" t="s">
        <v>33</v>
      </c>
      <c r="F3525" s="557" t="s">
        <v>1104</v>
      </c>
      <c r="G3525" s="556" t="s">
        <v>0</v>
      </c>
      <c r="H3525" s="553">
        <v>1</v>
      </c>
      <c r="I3525" s="554">
        <v>4375</v>
      </c>
      <c r="J3525" s="554">
        <v>4375</v>
      </c>
      <c r="K3525" s="556" t="s">
        <v>2574</v>
      </c>
      <c r="L3525" s="556" t="s">
        <v>3802</v>
      </c>
      <c r="M3525" s="557" t="s">
        <v>1104</v>
      </c>
      <c r="O3525" s="545" t="str">
        <f t="shared" si="327"/>
        <v>B2/28/01-J</v>
      </c>
    </row>
    <row r="3526" spans="1:18" ht="14.5">
      <c r="P3526" s="546"/>
      <c r="Q3526" s="546"/>
      <c r="R3526" s="546"/>
    </row>
    <row r="3527" spans="1:18" ht="14.5">
      <c r="A3527" s="551">
        <v>3</v>
      </c>
      <c r="B3527" s="555" t="s">
        <v>1707</v>
      </c>
      <c r="C3527" s="555" t="s">
        <v>36</v>
      </c>
      <c r="D3527" s="555" t="s">
        <v>36</v>
      </c>
      <c r="E3527" s="555" t="s">
        <v>36</v>
      </c>
      <c r="F3527" s="551" t="s">
        <v>1265</v>
      </c>
      <c r="G3527" s="555" t="s">
        <v>36</v>
      </c>
      <c r="H3527" s="551"/>
      <c r="I3527" s="551"/>
      <c r="J3527" s="552">
        <v>3990661.95</v>
      </c>
      <c r="K3527" s="555"/>
      <c r="L3527" s="555"/>
      <c r="M3527" s="551"/>
      <c r="N3527" s="551"/>
      <c r="O3527" s="551"/>
      <c r="P3527" s="546"/>
      <c r="Q3527" s="546"/>
      <c r="R3527" s="546"/>
    </row>
    <row r="3528" spans="1:18" ht="14.5">
      <c r="A3528" s="551">
        <v>4</v>
      </c>
      <c r="B3528" s="555" t="s">
        <v>1707</v>
      </c>
      <c r="C3528" s="555" t="s">
        <v>36</v>
      </c>
      <c r="D3528" s="555" t="s">
        <v>36</v>
      </c>
      <c r="E3528" s="555" t="s">
        <v>36</v>
      </c>
      <c r="F3528" s="551" t="s">
        <v>1266</v>
      </c>
      <c r="G3528" s="555" t="s">
        <v>36</v>
      </c>
      <c r="H3528" s="551"/>
      <c r="I3528" s="551"/>
      <c r="J3528" s="552">
        <v>3965661.95</v>
      </c>
      <c r="K3528" s="555"/>
      <c r="L3528" s="555"/>
      <c r="M3528" s="551"/>
      <c r="N3528" s="551"/>
      <c r="O3528" s="551"/>
    </row>
    <row r="3529" spans="1:18" ht="25">
      <c r="B3529" s="556" t="s">
        <v>1707</v>
      </c>
      <c r="C3529" s="556" t="s">
        <v>2034</v>
      </c>
      <c r="D3529" s="556" t="s">
        <v>2587</v>
      </c>
      <c r="E3529" s="556" t="s">
        <v>34</v>
      </c>
      <c r="F3529" s="557" t="s">
        <v>1267</v>
      </c>
      <c r="G3529" s="556" t="s">
        <v>289</v>
      </c>
      <c r="H3529" s="553">
        <v>270</v>
      </c>
      <c r="I3529" s="554">
        <v>9806.25</v>
      </c>
      <c r="J3529" s="554">
        <v>2647687.5</v>
      </c>
      <c r="K3529" s="556" t="s">
        <v>2574</v>
      </c>
      <c r="L3529" s="556" t="s">
        <v>3803</v>
      </c>
      <c r="M3529" s="557" t="s">
        <v>1267</v>
      </c>
      <c r="O3529" s="545" t="str">
        <f>+_xlfn.CONCAT(B3529,"-",E3529)</f>
        <v>B2/28/01-K</v>
      </c>
    </row>
    <row r="3532" spans="1:18" ht="25">
      <c r="B3532" s="556" t="s">
        <v>1708</v>
      </c>
      <c r="C3532" s="556" t="s">
        <v>2034</v>
      </c>
      <c r="D3532" s="556" t="s">
        <v>2587</v>
      </c>
      <c r="E3532" s="556" t="s">
        <v>5</v>
      </c>
      <c r="F3532" s="557" t="s">
        <v>1268</v>
      </c>
      <c r="G3532" s="556" t="s">
        <v>289</v>
      </c>
      <c r="H3532" s="553">
        <v>51</v>
      </c>
      <c r="I3532" s="554">
        <v>9806.25</v>
      </c>
      <c r="J3532" s="554">
        <v>500118.75</v>
      </c>
      <c r="K3532" s="556" t="s">
        <v>2574</v>
      </c>
      <c r="L3532" s="556" t="s">
        <v>3804</v>
      </c>
      <c r="M3532" s="557" t="s">
        <v>1268</v>
      </c>
      <c r="O3532" s="545" t="str">
        <f t="shared" ref="O3532:O3537" si="328">+_xlfn.CONCAT(B3532,"-",E3532)</f>
        <v>B2/28/02-A</v>
      </c>
    </row>
    <row r="3533" spans="1:18" ht="25">
      <c r="B3533" s="556" t="s">
        <v>1708</v>
      </c>
      <c r="C3533" s="556" t="s">
        <v>2034</v>
      </c>
      <c r="D3533" s="556" t="s">
        <v>2587</v>
      </c>
      <c r="E3533" s="556" t="s">
        <v>6</v>
      </c>
      <c r="F3533" s="557" t="s">
        <v>1269</v>
      </c>
      <c r="G3533" s="556" t="s">
        <v>289</v>
      </c>
      <c r="H3533" s="553">
        <v>8</v>
      </c>
      <c r="I3533" s="554">
        <v>9806.25</v>
      </c>
      <c r="J3533" s="554">
        <v>78450</v>
      </c>
      <c r="K3533" s="556" t="s">
        <v>2574</v>
      </c>
      <c r="L3533" s="556" t="s">
        <v>3805</v>
      </c>
      <c r="M3533" s="557" t="s">
        <v>1269</v>
      </c>
      <c r="O3533" s="545" t="str">
        <f t="shared" si="328"/>
        <v>B2/28/02-B</v>
      </c>
    </row>
    <row r="3534" spans="1:18" ht="25">
      <c r="B3534" s="556" t="s">
        <v>1708</v>
      </c>
      <c r="C3534" s="556" t="s">
        <v>2034</v>
      </c>
      <c r="D3534" s="556" t="s">
        <v>2587</v>
      </c>
      <c r="E3534" s="556" t="s">
        <v>7</v>
      </c>
      <c r="F3534" s="557" t="s">
        <v>1270</v>
      </c>
      <c r="G3534" s="556" t="s">
        <v>289</v>
      </c>
      <c r="H3534" s="553">
        <v>4</v>
      </c>
      <c r="I3534" s="554">
        <v>53096.29</v>
      </c>
      <c r="J3534" s="554">
        <v>212385.16</v>
      </c>
      <c r="K3534" s="556" t="s">
        <v>2574</v>
      </c>
      <c r="L3534" s="556" t="s">
        <v>3806</v>
      </c>
      <c r="M3534" s="557" t="s">
        <v>1270</v>
      </c>
      <c r="O3534" s="545" t="str">
        <f t="shared" si="328"/>
        <v>B2/28/02-C</v>
      </c>
    </row>
    <row r="3535" spans="1:18">
      <c r="B3535" s="556" t="s">
        <v>1708</v>
      </c>
      <c r="C3535" s="556" t="s">
        <v>2034</v>
      </c>
      <c r="D3535" s="556" t="s">
        <v>2587</v>
      </c>
      <c r="E3535" s="556" t="s">
        <v>8</v>
      </c>
      <c r="F3535" s="557" t="s">
        <v>1271</v>
      </c>
      <c r="G3535" s="556" t="s">
        <v>289</v>
      </c>
      <c r="H3535" s="553">
        <v>21</v>
      </c>
      <c r="I3535" s="554">
        <v>6862.5</v>
      </c>
      <c r="J3535" s="554">
        <v>144112.5</v>
      </c>
      <c r="K3535" s="556" t="s">
        <v>2574</v>
      </c>
      <c r="L3535" s="556" t="s">
        <v>3807</v>
      </c>
      <c r="M3535" s="557" t="s">
        <v>1271</v>
      </c>
      <c r="O3535" s="545" t="str">
        <f t="shared" si="328"/>
        <v>B2/28/02-D</v>
      </c>
    </row>
    <row r="3536" spans="1:18">
      <c r="B3536" s="556" t="s">
        <v>1708</v>
      </c>
      <c r="C3536" s="556" t="s">
        <v>2034</v>
      </c>
      <c r="D3536" s="556" t="s">
        <v>2587</v>
      </c>
      <c r="E3536" s="556" t="s">
        <v>10</v>
      </c>
      <c r="F3536" s="557" t="s">
        <v>1272</v>
      </c>
      <c r="G3536" s="556" t="s">
        <v>289</v>
      </c>
      <c r="H3536" s="553">
        <v>2</v>
      </c>
      <c r="I3536" s="554">
        <v>4912.5</v>
      </c>
      <c r="J3536" s="554">
        <v>9825</v>
      </c>
      <c r="K3536" s="556" t="s">
        <v>2574</v>
      </c>
      <c r="L3536" s="556" t="s">
        <v>3808</v>
      </c>
      <c r="M3536" s="557" t="s">
        <v>1272</v>
      </c>
      <c r="O3536" s="545" t="str">
        <f t="shared" si="328"/>
        <v>B2/28/02-E</v>
      </c>
    </row>
    <row r="3537" spans="1:18">
      <c r="B3537" s="556" t="s">
        <v>1708</v>
      </c>
      <c r="C3537" s="556" t="s">
        <v>2034</v>
      </c>
      <c r="D3537" s="556" t="s">
        <v>2587</v>
      </c>
      <c r="E3537" s="556" t="s">
        <v>11</v>
      </c>
      <c r="F3537" s="557" t="s">
        <v>1273</v>
      </c>
      <c r="G3537" s="556" t="s">
        <v>289</v>
      </c>
      <c r="H3537" s="553">
        <v>11</v>
      </c>
      <c r="I3537" s="554">
        <v>33916.639999999999</v>
      </c>
      <c r="J3537" s="554">
        <v>373083.04</v>
      </c>
      <c r="K3537" s="556" t="s">
        <v>2574</v>
      </c>
      <c r="L3537" s="556" t="s">
        <v>3809</v>
      </c>
      <c r="M3537" s="557" t="s">
        <v>1273</v>
      </c>
      <c r="O3537" s="545" t="str">
        <f t="shared" si="328"/>
        <v>B2/28/02-F</v>
      </c>
    </row>
    <row r="3538" spans="1:18" ht="14.5">
      <c r="P3538" s="546"/>
      <c r="Q3538" s="546"/>
      <c r="R3538" s="546"/>
    </row>
    <row r="3539" spans="1:18" ht="14.5">
      <c r="A3539" s="551">
        <v>4</v>
      </c>
      <c r="B3539" s="555" t="s">
        <v>1708</v>
      </c>
      <c r="C3539" s="555" t="s">
        <v>36</v>
      </c>
      <c r="D3539" s="555" t="s">
        <v>36</v>
      </c>
      <c r="E3539" s="555" t="s">
        <v>36</v>
      </c>
      <c r="F3539" s="551" t="s">
        <v>1189</v>
      </c>
      <c r="G3539" s="555" t="s">
        <v>36</v>
      </c>
      <c r="H3539" s="551"/>
      <c r="I3539" s="551"/>
      <c r="J3539" s="552">
        <v>25000</v>
      </c>
      <c r="K3539" s="555"/>
      <c r="L3539" s="555"/>
      <c r="M3539" s="551"/>
      <c r="N3539" s="551"/>
      <c r="O3539" s="551"/>
    </row>
    <row r="3540" spans="1:18">
      <c r="B3540" s="556" t="s">
        <v>1708</v>
      </c>
      <c r="C3540" s="556" t="s">
        <v>2034</v>
      </c>
      <c r="D3540" s="556" t="s">
        <v>2587</v>
      </c>
      <c r="E3540" s="556" t="s">
        <v>27</v>
      </c>
      <c r="F3540" s="557" t="s">
        <v>1103</v>
      </c>
      <c r="G3540" s="556" t="s">
        <v>0</v>
      </c>
      <c r="H3540" s="553">
        <v>1</v>
      </c>
      <c r="I3540" s="554">
        <v>12500</v>
      </c>
      <c r="J3540" s="554">
        <v>12500</v>
      </c>
      <c r="K3540" s="556" t="s">
        <v>2574</v>
      </c>
      <c r="L3540" s="556" t="s">
        <v>3810</v>
      </c>
      <c r="M3540" s="557" t="s">
        <v>1103</v>
      </c>
      <c r="O3540" s="545" t="str">
        <f t="shared" ref="O3540:O3541" si="329">+_xlfn.CONCAT(B3540,"-",E3540)</f>
        <v>B2/28/02-G</v>
      </c>
    </row>
    <row r="3541" spans="1:18">
      <c r="B3541" s="556" t="s">
        <v>1708</v>
      </c>
      <c r="C3541" s="556" t="s">
        <v>2034</v>
      </c>
      <c r="D3541" s="556" t="s">
        <v>2587</v>
      </c>
      <c r="E3541" s="556" t="s">
        <v>28</v>
      </c>
      <c r="F3541" s="557" t="s">
        <v>1104</v>
      </c>
      <c r="G3541" s="556" t="s">
        <v>0</v>
      </c>
      <c r="H3541" s="553">
        <v>1</v>
      </c>
      <c r="I3541" s="554">
        <v>12500</v>
      </c>
      <c r="J3541" s="554">
        <v>12500</v>
      </c>
      <c r="K3541" s="556" t="s">
        <v>2574</v>
      </c>
      <c r="L3541" s="556" t="s">
        <v>3811</v>
      </c>
      <c r="M3541" s="557" t="s">
        <v>1104</v>
      </c>
      <c r="O3541" s="545" t="str">
        <f t="shared" si="329"/>
        <v>B2/28/02-H</v>
      </c>
    </row>
    <row r="3542" spans="1:18" ht="14.5">
      <c r="P3542" s="546"/>
      <c r="Q3542" s="546"/>
      <c r="R3542" s="546"/>
    </row>
    <row r="3543" spans="1:18" ht="29">
      <c r="A3543" s="551">
        <v>3</v>
      </c>
      <c r="B3543" s="555" t="s">
        <v>1708</v>
      </c>
      <c r="C3543" s="555" t="s">
        <v>36</v>
      </c>
      <c r="D3543" s="555" t="s">
        <v>36</v>
      </c>
      <c r="E3543" s="555" t="s">
        <v>36</v>
      </c>
      <c r="F3543" s="551" t="s">
        <v>1274</v>
      </c>
      <c r="G3543" s="555" t="s">
        <v>36</v>
      </c>
      <c r="H3543" s="551"/>
      <c r="I3543" s="551"/>
      <c r="J3543" s="552">
        <v>3713340.34</v>
      </c>
      <c r="K3543" s="555"/>
      <c r="L3543" s="555"/>
      <c r="M3543" s="551"/>
      <c r="N3543" s="551"/>
      <c r="O3543" s="551"/>
      <c r="P3543" s="546"/>
      <c r="Q3543" s="546"/>
      <c r="R3543" s="546"/>
    </row>
    <row r="3544" spans="1:18" ht="14.5">
      <c r="A3544" s="551">
        <v>4</v>
      </c>
      <c r="B3544" s="555" t="s">
        <v>1708</v>
      </c>
      <c r="C3544" s="555" t="s">
        <v>36</v>
      </c>
      <c r="D3544" s="555" t="s">
        <v>36</v>
      </c>
      <c r="E3544" s="555" t="s">
        <v>36</v>
      </c>
      <c r="F3544" s="551" t="s">
        <v>1275</v>
      </c>
      <c r="G3544" s="555" t="s">
        <v>36</v>
      </c>
      <c r="H3544" s="551"/>
      <c r="I3544" s="551"/>
      <c r="J3544" s="552">
        <v>52663.76</v>
      </c>
      <c r="K3544" s="555"/>
      <c r="L3544" s="555"/>
      <c r="M3544" s="551"/>
      <c r="N3544" s="551"/>
      <c r="O3544" s="551"/>
    </row>
    <row r="3545" spans="1:18">
      <c r="B3545" s="556" t="s">
        <v>1708</v>
      </c>
      <c r="C3545" s="556" t="s">
        <v>2034</v>
      </c>
      <c r="D3545" s="556" t="s">
        <v>2602</v>
      </c>
      <c r="E3545" s="556" t="s">
        <v>33</v>
      </c>
      <c r="F3545" s="557" t="s">
        <v>1276</v>
      </c>
      <c r="G3545" s="556" t="s">
        <v>289</v>
      </c>
      <c r="H3545" s="553">
        <v>1</v>
      </c>
      <c r="I3545" s="554">
        <v>26331.88</v>
      </c>
      <c r="J3545" s="554">
        <v>26331.88</v>
      </c>
      <c r="K3545" s="556" t="s">
        <v>2574</v>
      </c>
      <c r="L3545" s="556" t="s">
        <v>3812</v>
      </c>
      <c r="M3545" s="557" t="s">
        <v>1276</v>
      </c>
      <c r="O3545" s="545" t="str">
        <f t="shared" ref="O3545:O3546" si="330">+_xlfn.CONCAT(B3545,"-",E3545)</f>
        <v>B2/28/02-J</v>
      </c>
    </row>
    <row r="3546" spans="1:18">
      <c r="B3546" s="556" t="s">
        <v>1708</v>
      </c>
      <c r="C3546" s="556" t="s">
        <v>2034</v>
      </c>
      <c r="D3546" s="556" t="s">
        <v>2602</v>
      </c>
      <c r="E3546" s="556" t="s">
        <v>34</v>
      </c>
      <c r="F3546" s="557" t="s">
        <v>1277</v>
      </c>
      <c r="G3546" s="556" t="s">
        <v>289</v>
      </c>
      <c r="H3546" s="553">
        <v>1</v>
      </c>
      <c r="I3546" s="554">
        <v>26331.88</v>
      </c>
      <c r="J3546" s="554">
        <v>26331.88</v>
      </c>
      <c r="K3546" s="556" t="s">
        <v>2574</v>
      </c>
      <c r="L3546" s="556" t="s">
        <v>3813</v>
      </c>
      <c r="M3546" s="557" t="s">
        <v>1277</v>
      </c>
      <c r="O3546" s="545" t="str">
        <f t="shared" si="330"/>
        <v>B2/28/02-K</v>
      </c>
    </row>
    <row r="3547" spans="1:18" ht="14.5">
      <c r="P3547" s="546"/>
      <c r="Q3547" s="546"/>
      <c r="R3547" s="546"/>
    </row>
    <row r="3548" spans="1:18" ht="29">
      <c r="A3548" s="551">
        <v>4</v>
      </c>
      <c r="B3548" s="555" t="s">
        <v>1708</v>
      </c>
      <c r="C3548" s="555" t="s">
        <v>36</v>
      </c>
      <c r="D3548" s="555" t="s">
        <v>36</v>
      </c>
      <c r="E3548" s="555" t="s">
        <v>36</v>
      </c>
      <c r="F3548" s="551" t="s">
        <v>1278</v>
      </c>
      <c r="G3548" s="555" t="s">
        <v>36</v>
      </c>
      <c r="H3548" s="551"/>
      <c r="I3548" s="551"/>
      <c r="J3548" s="552">
        <v>2159151.48</v>
      </c>
      <c r="K3548" s="555"/>
      <c r="L3548" s="555"/>
      <c r="M3548" s="551"/>
      <c r="N3548" s="551"/>
      <c r="O3548" s="551"/>
    </row>
    <row r="3549" spans="1:18">
      <c r="B3549" s="556" t="s">
        <v>1708</v>
      </c>
      <c r="C3549" s="556" t="s">
        <v>2034</v>
      </c>
      <c r="D3549" s="556" t="s">
        <v>2602</v>
      </c>
      <c r="E3549" s="556" t="s">
        <v>39</v>
      </c>
      <c r="F3549" s="557" t="s">
        <v>1279</v>
      </c>
      <c r="G3549" s="556" t="s">
        <v>289</v>
      </c>
      <c r="H3549" s="553">
        <v>104</v>
      </c>
      <c r="I3549" s="554">
        <v>2556.38</v>
      </c>
      <c r="J3549" s="554">
        <v>265863.52</v>
      </c>
      <c r="K3549" s="556" t="s">
        <v>2574</v>
      </c>
      <c r="L3549" s="556" t="s">
        <v>3814</v>
      </c>
      <c r="M3549" s="557" t="s">
        <v>1279</v>
      </c>
      <c r="O3549" s="545" t="str">
        <f t="shared" ref="O3549:O3553" si="331">+_xlfn.CONCAT(B3549,"-",E3549)</f>
        <v>B2/28/02-L</v>
      </c>
    </row>
    <row r="3550" spans="1:18">
      <c r="B3550" s="556" t="s">
        <v>1708</v>
      </c>
      <c r="C3550" s="556" t="s">
        <v>2034</v>
      </c>
      <c r="D3550" s="556" t="s">
        <v>2602</v>
      </c>
      <c r="E3550" s="556" t="s">
        <v>38</v>
      </c>
      <c r="F3550" s="557" t="s">
        <v>1280</v>
      </c>
      <c r="G3550" s="556" t="s">
        <v>289</v>
      </c>
      <c r="H3550" s="553">
        <v>617</v>
      </c>
      <c r="I3550" s="553">
        <v>471.88</v>
      </c>
      <c r="J3550" s="554">
        <v>291149.96000000002</v>
      </c>
      <c r="K3550" s="556" t="s">
        <v>2574</v>
      </c>
      <c r="L3550" s="556" t="s">
        <v>3815</v>
      </c>
      <c r="M3550" s="557" t="s">
        <v>1280</v>
      </c>
      <c r="O3550" s="545" t="str">
        <f t="shared" si="331"/>
        <v>B2/28/02-M</v>
      </c>
    </row>
    <row r="3551" spans="1:18">
      <c r="B3551" s="556" t="s">
        <v>1708</v>
      </c>
      <c r="C3551" s="556" t="s">
        <v>2034</v>
      </c>
      <c r="D3551" s="556" t="s">
        <v>2602</v>
      </c>
      <c r="E3551" s="556" t="s">
        <v>204</v>
      </c>
      <c r="F3551" s="557" t="s">
        <v>1281</v>
      </c>
      <c r="G3551" s="556" t="s">
        <v>0</v>
      </c>
      <c r="H3551" s="553">
        <v>1</v>
      </c>
      <c r="I3551" s="554">
        <v>114218.75</v>
      </c>
      <c r="J3551" s="554">
        <v>114218.75</v>
      </c>
      <c r="K3551" s="556" t="s">
        <v>2574</v>
      </c>
      <c r="L3551" s="556" t="s">
        <v>3816</v>
      </c>
      <c r="M3551" s="557" t="s">
        <v>1281</v>
      </c>
      <c r="O3551" s="545" t="str">
        <f t="shared" si="331"/>
        <v>B2/28/02-N</v>
      </c>
    </row>
    <row r="3552" spans="1:18">
      <c r="B3552" s="556" t="s">
        <v>1708</v>
      </c>
      <c r="C3552" s="556" t="s">
        <v>2034</v>
      </c>
      <c r="D3552" s="556" t="s">
        <v>2602</v>
      </c>
      <c r="E3552" s="556" t="s">
        <v>507</v>
      </c>
      <c r="F3552" s="557" t="s">
        <v>1282</v>
      </c>
      <c r="G3552" s="556" t="s">
        <v>289</v>
      </c>
      <c r="H3552" s="553">
        <v>50</v>
      </c>
      <c r="I3552" s="553">
        <v>392.25</v>
      </c>
      <c r="J3552" s="554">
        <v>19612.5</v>
      </c>
      <c r="K3552" s="556" t="s">
        <v>2574</v>
      </c>
      <c r="L3552" s="556" t="s">
        <v>3817</v>
      </c>
      <c r="M3552" s="557" t="s">
        <v>1282</v>
      </c>
      <c r="O3552" s="545" t="str">
        <f t="shared" si="331"/>
        <v>B2/28/02-P</v>
      </c>
    </row>
    <row r="3553" spans="1:18">
      <c r="B3553" s="556" t="s">
        <v>1708</v>
      </c>
      <c r="C3553" s="556" t="s">
        <v>2034</v>
      </c>
      <c r="D3553" s="556" t="s">
        <v>2602</v>
      </c>
      <c r="E3553" s="556" t="s">
        <v>508</v>
      </c>
      <c r="F3553" s="557" t="s">
        <v>1283</v>
      </c>
      <c r="G3553" s="556" t="s">
        <v>289</v>
      </c>
      <c r="H3553" s="553">
        <v>39</v>
      </c>
      <c r="I3553" s="554">
        <v>1881.25</v>
      </c>
      <c r="J3553" s="554">
        <v>73368.75</v>
      </c>
      <c r="K3553" s="556" t="s">
        <v>2574</v>
      </c>
      <c r="L3553" s="556" t="s">
        <v>3818</v>
      </c>
      <c r="M3553" s="557" t="s">
        <v>1283</v>
      </c>
      <c r="O3553" s="545" t="str">
        <f t="shared" si="331"/>
        <v>B2/28/02-Q</v>
      </c>
    </row>
    <row r="3556" spans="1:18">
      <c r="B3556" s="556" t="s">
        <v>1709</v>
      </c>
      <c r="C3556" s="556" t="s">
        <v>2034</v>
      </c>
      <c r="D3556" s="556" t="s">
        <v>2602</v>
      </c>
      <c r="E3556" s="556" t="s">
        <v>5</v>
      </c>
      <c r="F3556" s="557" t="s">
        <v>1284</v>
      </c>
      <c r="G3556" s="556" t="s">
        <v>289</v>
      </c>
      <c r="H3556" s="553">
        <v>2</v>
      </c>
      <c r="I3556" s="554">
        <v>3443.75</v>
      </c>
      <c r="J3556" s="554">
        <v>6887.5</v>
      </c>
      <c r="K3556" s="556" t="s">
        <v>2574</v>
      </c>
      <c r="L3556" s="556" t="s">
        <v>3819</v>
      </c>
      <c r="M3556" s="557" t="s">
        <v>1284</v>
      </c>
      <c r="O3556" s="545" t="str">
        <f t="shared" ref="O3556:O3559" si="332">+_xlfn.CONCAT(B3556,"-",E3556)</f>
        <v>B2/28/03-A</v>
      </c>
    </row>
    <row r="3557" spans="1:18" ht="25">
      <c r="B3557" s="556" t="s">
        <v>1709</v>
      </c>
      <c r="C3557" s="556" t="s">
        <v>2034</v>
      </c>
      <c r="D3557" s="556" t="s">
        <v>2602</v>
      </c>
      <c r="E3557" s="556" t="s">
        <v>6</v>
      </c>
      <c r="F3557" s="557" t="s">
        <v>1285</v>
      </c>
      <c r="G3557" s="556" t="s">
        <v>0</v>
      </c>
      <c r="H3557" s="553">
        <v>1</v>
      </c>
      <c r="I3557" s="554">
        <v>325312.5</v>
      </c>
      <c r="J3557" s="554">
        <v>325312.5</v>
      </c>
      <c r="K3557" s="556" t="s">
        <v>2574</v>
      </c>
      <c r="L3557" s="556" t="s">
        <v>3820</v>
      </c>
      <c r="M3557" s="557" t="s">
        <v>1285</v>
      </c>
      <c r="O3557" s="545" t="str">
        <f t="shared" si="332"/>
        <v>B2/28/03-B</v>
      </c>
    </row>
    <row r="3558" spans="1:18" ht="25">
      <c r="B3558" s="556" t="s">
        <v>1709</v>
      </c>
      <c r="C3558" s="556" t="s">
        <v>2034</v>
      </c>
      <c r="D3558" s="556" t="s">
        <v>2602</v>
      </c>
      <c r="E3558" s="556" t="s">
        <v>7</v>
      </c>
      <c r="F3558" s="557" t="s">
        <v>1286</v>
      </c>
      <c r="G3558" s="556" t="s">
        <v>289</v>
      </c>
      <c r="H3558" s="553">
        <v>68</v>
      </c>
      <c r="I3558" s="554">
        <v>7497.25</v>
      </c>
      <c r="J3558" s="554">
        <v>509813</v>
      </c>
      <c r="K3558" s="556" t="s">
        <v>2574</v>
      </c>
      <c r="L3558" s="556" t="s">
        <v>3821</v>
      </c>
      <c r="M3558" s="557" t="s">
        <v>1286</v>
      </c>
      <c r="O3558" s="545" t="str">
        <f t="shared" si="332"/>
        <v>B2/28/03-C</v>
      </c>
    </row>
    <row r="3559" spans="1:18" ht="25">
      <c r="B3559" s="556" t="s">
        <v>1709</v>
      </c>
      <c r="C3559" s="556" t="s">
        <v>2034</v>
      </c>
      <c r="D3559" s="556" t="s">
        <v>2602</v>
      </c>
      <c r="E3559" s="556" t="s">
        <v>8</v>
      </c>
      <c r="F3559" s="557" t="s">
        <v>1287</v>
      </c>
      <c r="G3559" s="556" t="s">
        <v>289</v>
      </c>
      <c r="H3559" s="553">
        <v>34</v>
      </c>
      <c r="I3559" s="554">
        <v>16262.5</v>
      </c>
      <c r="J3559" s="554">
        <v>552925</v>
      </c>
      <c r="K3559" s="556" t="s">
        <v>2574</v>
      </c>
      <c r="L3559" s="556" t="s">
        <v>3822</v>
      </c>
      <c r="M3559" s="557" t="s">
        <v>1287</v>
      </c>
      <c r="O3559" s="545" t="str">
        <f t="shared" si="332"/>
        <v>B2/28/03-D</v>
      </c>
    </row>
    <row r="3560" spans="1:18" ht="14.5">
      <c r="P3560" s="546"/>
      <c r="Q3560" s="546"/>
      <c r="R3560" s="546"/>
    </row>
    <row r="3561" spans="1:18" ht="29">
      <c r="A3561" s="551">
        <v>4</v>
      </c>
      <c r="B3561" s="555" t="s">
        <v>1709</v>
      </c>
      <c r="C3561" s="555" t="s">
        <v>36</v>
      </c>
      <c r="D3561" s="555" t="s">
        <v>36</v>
      </c>
      <c r="E3561" s="555" t="s">
        <v>36</v>
      </c>
      <c r="F3561" s="551" t="s">
        <v>1288</v>
      </c>
      <c r="G3561" s="555" t="s">
        <v>36</v>
      </c>
      <c r="H3561" s="551"/>
      <c r="I3561" s="551"/>
      <c r="J3561" s="552">
        <v>932679.72</v>
      </c>
      <c r="K3561" s="555"/>
      <c r="L3561" s="555"/>
      <c r="M3561" s="551"/>
      <c r="N3561" s="551"/>
      <c r="O3561" s="551"/>
    </row>
    <row r="3562" spans="1:18">
      <c r="B3562" s="556" t="s">
        <v>1709</v>
      </c>
      <c r="C3562" s="556" t="s">
        <v>2034</v>
      </c>
      <c r="D3562" s="556" t="s">
        <v>2602</v>
      </c>
      <c r="E3562" s="556" t="s">
        <v>10</v>
      </c>
      <c r="F3562" s="557" t="s">
        <v>1289</v>
      </c>
      <c r="G3562" s="556" t="s">
        <v>289</v>
      </c>
      <c r="H3562" s="553">
        <v>444</v>
      </c>
      <c r="I3562" s="554">
        <v>2100.63</v>
      </c>
      <c r="J3562" s="554">
        <v>932679.72</v>
      </c>
      <c r="K3562" s="556" t="s">
        <v>2574</v>
      </c>
      <c r="L3562" s="556" t="s">
        <v>3823</v>
      </c>
      <c r="M3562" s="557" t="s">
        <v>1289</v>
      </c>
      <c r="O3562" s="545" t="str">
        <f>+_xlfn.CONCAT(B3562,"-",E3562)</f>
        <v>B2/28/03-E</v>
      </c>
    </row>
    <row r="3563" spans="1:18" ht="14.5">
      <c r="P3563" s="546"/>
      <c r="Q3563" s="546"/>
      <c r="R3563" s="546"/>
    </row>
    <row r="3564" spans="1:18" ht="14.5">
      <c r="A3564" s="551">
        <v>4</v>
      </c>
      <c r="B3564" s="555" t="s">
        <v>1709</v>
      </c>
      <c r="C3564" s="555" t="s">
        <v>36</v>
      </c>
      <c r="D3564" s="555" t="s">
        <v>36</v>
      </c>
      <c r="E3564" s="555" t="s">
        <v>36</v>
      </c>
      <c r="F3564" s="551" t="s">
        <v>1290</v>
      </c>
      <c r="G3564" s="555" t="s">
        <v>36</v>
      </c>
      <c r="H3564" s="551"/>
      <c r="I3564" s="551"/>
      <c r="J3564" s="552">
        <v>531345.38</v>
      </c>
      <c r="K3564" s="555"/>
      <c r="L3564" s="555"/>
      <c r="M3564" s="551"/>
      <c r="N3564" s="551"/>
      <c r="O3564" s="551"/>
    </row>
    <row r="3565" spans="1:18">
      <c r="B3565" s="556" t="s">
        <v>1709</v>
      </c>
      <c r="C3565" s="556" t="s">
        <v>2034</v>
      </c>
      <c r="D3565" s="556" t="s">
        <v>2602</v>
      </c>
      <c r="E3565" s="556" t="s">
        <v>11</v>
      </c>
      <c r="F3565" s="557" t="s">
        <v>1291</v>
      </c>
      <c r="G3565" s="556" t="s">
        <v>0</v>
      </c>
      <c r="H3565" s="553">
        <v>1</v>
      </c>
      <c r="I3565" s="554">
        <v>135867.25</v>
      </c>
      <c r="J3565" s="554">
        <v>135867.25</v>
      </c>
      <c r="K3565" s="556" t="s">
        <v>2574</v>
      </c>
      <c r="L3565" s="556" t="s">
        <v>3824</v>
      </c>
      <c r="M3565" s="557" t="s">
        <v>1291</v>
      </c>
      <c r="O3565" s="545" t="str">
        <f t="shared" ref="O3565:O3568" si="333">+_xlfn.CONCAT(B3565,"-",E3565)</f>
        <v>B2/28/03-F</v>
      </c>
    </row>
    <row r="3566" spans="1:18">
      <c r="B3566" s="556" t="s">
        <v>1709</v>
      </c>
      <c r="C3566" s="556" t="s">
        <v>2034</v>
      </c>
      <c r="D3566" s="556" t="s">
        <v>2602</v>
      </c>
      <c r="E3566" s="556" t="s">
        <v>27</v>
      </c>
      <c r="F3566" s="557" t="s">
        <v>1292</v>
      </c>
      <c r="G3566" s="556" t="s">
        <v>0</v>
      </c>
      <c r="H3566" s="553">
        <v>1</v>
      </c>
      <c r="I3566" s="554">
        <v>90812.5</v>
      </c>
      <c r="J3566" s="554">
        <v>90812.5</v>
      </c>
      <c r="K3566" s="556" t="s">
        <v>2574</v>
      </c>
      <c r="L3566" s="556" t="s">
        <v>3825</v>
      </c>
      <c r="M3566" s="557" t="s">
        <v>1292</v>
      </c>
      <c r="O3566" s="545" t="str">
        <f t="shared" si="333"/>
        <v>B2/28/03-G</v>
      </c>
    </row>
    <row r="3567" spans="1:18">
      <c r="B3567" s="556" t="s">
        <v>1709</v>
      </c>
      <c r="C3567" s="556" t="s">
        <v>2034</v>
      </c>
      <c r="D3567" s="556" t="s">
        <v>2602</v>
      </c>
      <c r="E3567" s="556" t="s">
        <v>28</v>
      </c>
      <c r="F3567" s="557" t="s">
        <v>1293</v>
      </c>
      <c r="G3567" s="556" t="s">
        <v>0</v>
      </c>
      <c r="H3567" s="553">
        <v>1</v>
      </c>
      <c r="I3567" s="554">
        <v>302971.88</v>
      </c>
      <c r="J3567" s="554">
        <v>302971.88</v>
      </c>
      <c r="K3567" s="556" t="s">
        <v>2574</v>
      </c>
      <c r="L3567" s="556" t="s">
        <v>3826</v>
      </c>
      <c r="M3567" s="557" t="s">
        <v>1293</v>
      </c>
      <c r="O3567" s="545" t="str">
        <f t="shared" si="333"/>
        <v>B2/28/03-H</v>
      </c>
    </row>
    <row r="3568" spans="1:18">
      <c r="B3568" s="556" t="s">
        <v>1709</v>
      </c>
      <c r="C3568" s="556" t="s">
        <v>2034</v>
      </c>
      <c r="D3568" s="556" t="s">
        <v>2602</v>
      </c>
      <c r="E3568" s="556" t="s">
        <v>33</v>
      </c>
      <c r="F3568" s="557" t="s">
        <v>1294</v>
      </c>
      <c r="G3568" s="556" t="s">
        <v>0</v>
      </c>
      <c r="H3568" s="553">
        <v>1</v>
      </c>
      <c r="I3568" s="554">
        <v>1693.75</v>
      </c>
      <c r="J3568" s="554">
        <v>1693.75</v>
      </c>
      <c r="K3568" s="556" t="s">
        <v>2574</v>
      </c>
      <c r="L3568" s="556" t="s">
        <v>3827</v>
      </c>
      <c r="M3568" s="557" t="s">
        <v>1294</v>
      </c>
      <c r="O3568" s="545" t="str">
        <f t="shared" si="333"/>
        <v>B2/28/03-J</v>
      </c>
    </row>
    <row r="3569" spans="1:18" ht="14.5">
      <c r="P3569" s="546"/>
      <c r="Q3569" s="546"/>
      <c r="R3569" s="546"/>
    </row>
    <row r="3570" spans="1:18" ht="14.5">
      <c r="A3570" s="551">
        <v>4</v>
      </c>
      <c r="B3570" s="555" t="s">
        <v>1709</v>
      </c>
      <c r="C3570" s="555" t="s">
        <v>36</v>
      </c>
      <c r="D3570" s="555" t="s">
        <v>36</v>
      </c>
      <c r="E3570" s="555" t="s">
        <v>36</v>
      </c>
      <c r="F3570" s="551" t="s">
        <v>1189</v>
      </c>
      <c r="G3570" s="555" t="s">
        <v>36</v>
      </c>
      <c r="H3570" s="551"/>
      <c r="I3570" s="551"/>
      <c r="J3570" s="552">
        <v>37500</v>
      </c>
      <c r="K3570" s="555"/>
      <c r="L3570" s="555"/>
      <c r="M3570" s="551"/>
      <c r="N3570" s="551"/>
      <c r="O3570" s="551"/>
    </row>
    <row r="3571" spans="1:18">
      <c r="B3571" s="556" t="s">
        <v>1709</v>
      </c>
      <c r="C3571" s="556" t="s">
        <v>2034</v>
      </c>
      <c r="D3571" s="556" t="s">
        <v>2602</v>
      </c>
      <c r="E3571" s="556" t="s">
        <v>34</v>
      </c>
      <c r="F3571" s="557" t="s">
        <v>1103</v>
      </c>
      <c r="G3571" s="556" t="s">
        <v>0</v>
      </c>
      <c r="H3571" s="553">
        <v>1</v>
      </c>
      <c r="I3571" s="554">
        <v>18750</v>
      </c>
      <c r="J3571" s="554">
        <v>18750</v>
      </c>
      <c r="K3571" s="556" t="s">
        <v>2574</v>
      </c>
      <c r="L3571" s="556" t="s">
        <v>3828</v>
      </c>
      <c r="M3571" s="557" t="s">
        <v>1103</v>
      </c>
      <c r="O3571" s="545" t="str">
        <f t="shared" ref="O3571:O3572" si="334">+_xlfn.CONCAT(B3571,"-",E3571)</f>
        <v>B2/28/03-K</v>
      </c>
    </row>
    <row r="3572" spans="1:18">
      <c r="B3572" s="556" t="s">
        <v>1709</v>
      </c>
      <c r="C3572" s="556" t="s">
        <v>2034</v>
      </c>
      <c r="D3572" s="556" t="s">
        <v>2602</v>
      </c>
      <c r="E3572" s="556" t="s">
        <v>39</v>
      </c>
      <c r="F3572" s="557" t="s">
        <v>1104</v>
      </c>
      <c r="G3572" s="556" t="s">
        <v>0</v>
      </c>
      <c r="H3572" s="553">
        <v>1</v>
      </c>
      <c r="I3572" s="554">
        <v>18750</v>
      </c>
      <c r="J3572" s="554">
        <v>18750</v>
      </c>
      <c r="K3572" s="556" t="s">
        <v>2574</v>
      </c>
      <c r="L3572" s="556" t="s">
        <v>3829</v>
      </c>
      <c r="M3572" s="557" t="s">
        <v>1104</v>
      </c>
      <c r="O3572" s="545" t="str">
        <f t="shared" si="334"/>
        <v>B2/28/03-L</v>
      </c>
    </row>
    <row r="3573" spans="1:18" ht="14.5">
      <c r="P3573" s="546"/>
      <c r="Q3573" s="546"/>
      <c r="R3573" s="546"/>
    </row>
    <row r="3574" spans="1:18" ht="14.5">
      <c r="A3574" s="551" t="s">
        <v>1774</v>
      </c>
      <c r="B3574" s="555" t="s">
        <v>1709</v>
      </c>
      <c r="C3574" s="555" t="s">
        <v>36</v>
      </c>
      <c r="D3574" s="555" t="s">
        <v>36</v>
      </c>
      <c r="E3574" s="555" t="s">
        <v>36</v>
      </c>
      <c r="F3574" s="551" t="s">
        <v>40</v>
      </c>
      <c r="G3574" s="555"/>
      <c r="H3574" s="551"/>
      <c r="I3574" s="551"/>
      <c r="J3574" s="551"/>
      <c r="K3574" s="555"/>
      <c r="L3574" s="555"/>
      <c r="M3574" s="551"/>
      <c r="N3574" s="551"/>
      <c r="O3574" s="551"/>
      <c r="P3574" s="546"/>
      <c r="Q3574" s="546"/>
      <c r="R3574" s="546"/>
    </row>
    <row r="3575" spans="1:18" ht="14.5">
      <c r="A3575" s="551" t="s">
        <v>1774</v>
      </c>
      <c r="B3575" s="555" t="s">
        <v>1709</v>
      </c>
      <c r="C3575" s="555" t="s">
        <v>36</v>
      </c>
      <c r="D3575" s="555" t="s">
        <v>36</v>
      </c>
      <c r="E3575" s="555" t="s">
        <v>36</v>
      </c>
      <c r="F3575" s="551" t="s">
        <v>9</v>
      </c>
      <c r="G3575" s="555"/>
      <c r="H3575" s="551"/>
      <c r="I3575" s="551"/>
      <c r="J3575" s="551"/>
      <c r="K3575" s="555"/>
      <c r="L3575" s="555"/>
      <c r="M3575" s="551"/>
      <c r="N3575" s="551"/>
      <c r="O3575" s="551"/>
    </row>
    <row r="3577" spans="1:18" ht="14.5">
      <c r="P3577" s="546"/>
      <c r="Q3577" s="546"/>
      <c r="R3577" s="546"/>
    </row>
    <row r="3578" spans="1:18" ht="14.5">
      <c r="A3578" s="551">
        <v>2</v>
      </c>
      <c r="B3578" s="555" t="s">
        <v>1710</v>
      </c>
      <c r="C3578" s="555" t="s">
        <v>36</v>
      </c>
      <c r="D3578" s="555" t="s">
        <v>36</v>
      </c>
      <c r="E3578" s="555" t="s">
        <v>36</v>
      </c>
      <c r="F3578" s="551" t="s">
        <v>30</v>
      </c>
      <c r="G3578" s="555" t="s">
        <v>36</v>
      </c>
      <c r="H3578" s="551"/>
      <c r="I3578" s="551"/>
      <c r="J3578" s="552">
        <v>3488012.05</v>
      </c>
      <c r="K3578" s="555"/>
      <c r="L3578" s="555"/>
      <c r="M3578" s="551"/>
      <c r="N3578" s="551"/>
      <c r="O3578" s="551"/>
      <c r="P3578" s="546"/>
      <c r="Q3578" s="546"/>
      <c r="R3578" s="546"/>
    </row>
    <row r="3579" spans="1:18" ht="14.5">
      <c r="A3579" s="551">
        <v>3</v>
      </c>
      <c r="B3579" s="555" t="s">
        <v>1710</v>
      </c>
      <c r="C3579" s="555" t="s">
        <v>36</v>
      </c>
      <c r="D3579" s="555" t="s">
        <v>36</v>
      </c>
      <c r="E3579" s="555" t="s">
        <v>36</v>
      </c>
      <c r="F3579" s="551" t="s">
        <v>31</v>
      </c>
      <c r="G3579" s="555" t="s">
        <v>36</v>
      </c>
      <c r="H3579" s="551"/>
      <c r="I3579" s="551"/>
      <c r="J3579" s="552">
        <v>41563.32</v>
      </c>
      <c r="K3579" s="555"/>
      <c r="L3579" s="555"/>
      <c r="M3579" s="551"/>
      <c r="N3579" s="551"/>
      <c r="O3579" s="551"/>
      <c r="P3579" s="546"/>
      <c r="Q3579" s="546"/>
      <c r="R3579" s="546"/>
    </row>
    <row r="3580" spans="1:18" ht="14.5">
      <c r="A3580" s="551">
        <v>4</v>
      </c>
      <c r="B3580" s="555" t="s">
        <v>1710</v>
      </c>
      <c r="C3580" s="555" t="s">
        <v>36</v>
      </c>
      <c r="D3580" s="555" t="s">
        <v>36</v>
      </c>
      <c r="E3580" s="555" t="s">
        <v>36</v>
      </c>
      <c r="F3580" s="551" t="s">
        <v>231</v>
      </c>
      <c r="G3580" s="555" t="s">
        <v>36</v>
      </c>
      <c r="H3580" s="551"/>
      <c r="I3580" s="551"/>
      <c r="J3580" s="552">
        <v>41563.32</v>
      </c>
      <c r="K3580" s="555"/>
      <c r="L3580" s="555"/>
      <c r="M3580" s="551"/>
      <c r="N3580" s="551"/>
      <c r="O3580" s="551"/>
    </row>
    <row r="3581" spans="1:18">
      <c r="B3581" s="556" t="s">
        <v>1710</v>
      </c>
      <c r="C3581" s="556" t="s">
        <v>36</v>
      </c>
      <c r="D3581" s="556" t="s">
        <v>2626</v>
      </c>
      <c r="E3581" s="556" t="s">
        <v>5</v>
      </c>
      <c r="F3581" s="557" t="s">
        <v>232</v>
      </c>
      <c r="G3581" s="556" t="s">
        <v>233</v>
      </c>
      <c r="H3581" s="553">
        <v>1</v>
      </c>
      <c r="I3581" s="554">
        <v>41563.32</v>
      </c>
      <c r="J3581" s="554">
        <v>41563.32</v>
      </c>
      <c r="K3581" s="556" t="s">
        <v>2627</v>
      </c>
      <c r="L3581" s="556" t="s">
        <v>3830</v>
      </c>
      <c r="M3581" s="557" t="s">
        <v>3831</v>
      </c>
      <c r="O3581" s="545" t="str">
        <f>+_xlfn.CONCAT(B3581,"-",E3581)</f>
        <v>B2/31/01-A</v>
      </c>
    </row>
    <row r="3582" spans="1:18" ht="14.5">
      <c r="P3582" s="546"/>
      <c r="Q3582" s="546"/>
      <c r="R3582" s="546"/>
    </row>
    <row r="3583" spans="1:18" ht="14.5">
      <c r="A3583" s="551">
        <v>3</v>
      </c>
      <c r="B3583" s="555" t="s">
        <v>1710</v>
      </c>
      <c r="C3583" s="555" t="s">
        <v>36</v>
      </c>
      <c r="D3583" s="555" t="s">
        <v>36</v>
      </c>
      <c r="E3583" s="555" t="s">
        <v>36</v>
      </c>
      <c r="F3583" s="551" t="s">
        <v>32</v>
      </c>
      <c r="G3583" s="555" t="s">
        <v>36</v>
      </c>
      <c r="H3583" s="551"/>
      <c r="I3583" s="551"/>
      <c r="J3583" s="552">
        <v>2875966.62</v>
      </c>
      <c r="K3583" s="555"/>
      <c r="L3583" s="555"/>
      <c r="M3583" s="551"/>
      <c r="N3583" s="551"/>
      <c r="O3583" s="551"/>
      <c r="P3583" s="546"/>
      <c r="Q3583" s="546"/>
      <c r="R3583" s="546"/>
    </row>
    <row r="3584" spans="1:18" ht="14.5">
      <c r="A3584" s="551">
        <v>4</v>
      </c>
      <c r="B3584" s="555" t="s">
        <v>1710</v>
      </c>
      <c r="C3584" s="555" t="s">
        <v>36</v>
      </c>
      <c r="D3584" s="555" t="s">
        <v>36</v>
      </c>
      <c r="E3584" s="555" t="s">
        <v>36</v>
      </c>
      <c r="F3584" s="551" t="s">
        <v>234</v>
      </c>
      <c r="G3584" s="555" t="s">
        <v>36</v>
      </c>
      <c r="H3584" s="551"/>
      <c r="I3584" s="551"/>
      <c r="J3584" s="552">
        <v>635179.5</v>
      </c>
      <c r="K3584" s="555"/>
      <c r="L3584" s="555"/>
      <c r="M3584" s="551"/>
      <c r="N3584" s="551"/>
      <c r="O3584" s="551"/>
    </row>
    <row r="3585" spans="1:18">
      <c r="B3585" s="556" t="s">
        <v>1710</v>
      </c>
      <c r="C3585" s="556" t="s">
        <v>36</v>
      </c>
      <c r="D3585" s="556" t="s">
        <v>2630</v>
      </c>
      <c r="E3585" s="556" t="s">
        <v>6</v>
      </c>
      <c r="F3585" s="557" t="s">
        <v>235</v>
      </c>
      <c r="G3585" s="556" t="s">
        <v>197</v>
      </c>
      <c r="H3585" s="558">
        <v>10350</v>
      </c>
      <c r="I3585" s="553">
        <v>61.37</v>
      </c>
      <c r="J3585" s="554">
        <v>635179.5</v>
      </c>
      <c r="K3585" s="556" t="s">
        <v>2627</v>
      </c>
      <c r="L3585" s="556" t="s">
        <v>2631</v>
      </c>
      <c r="M3585" s="557" t="s">
        <v>2632</v>
      </c>
      <c r="O3585" s="545" t="str">
        <f>+_xlfn.CONCAT(B3585,"-",E3585)</f>
        <v>B2/31/01-B</v>
      </c>
    </row>
    <row r="3586" spans="1:18" ht="14.5">
      <c r="P3586" s="546"/>
      <c r="Q3586" s="546"/>
      <c r="R3586" s="546"/>
    </row>
    <row r="3587" spans="1:18" ht="14.5">
      <c r="A3587" s="551">
        <v>4</v>
      </c>
      <c r="B3587" s="555" t="s">
        <v>1710</v>
      </c>
      <c r="C3587" s="555" t="s">
        <v>36</v>
      </c>
      <c r="D3587" s="555" t="s">
        <v>36</v>
      </c>
      <c r="E3587" s="555" t="s">
        <v>36</v>
      </c>
      <c r="F3587" s="551" t="s">
        <v>236</v>
      </c>
      <c r="G3587" s="555" t="s">
        <v>36</v>
      </c>
      <c r="H3587" s="551"/>
      <c r="I3587" s="551"/>
      <c r="J3587" s="552">
        <v>2240787.12</v>
      </c>
      <c r="K3587" s="555"/>
      <c r="L3587" s="555"/>
      <c r="M3587" s="551"/>
      <c r="N3587" s="551"/>
      <c r="O3587" s="551"/>
    </row>
    <row r="3588" spans="1:18">
      <c r="B3588" s="556" t="s">
        <v>1710</v>
      </c>
      <c r="C3588" s="556" t="s">
        <v>36</v>
      </c>
      <c r="D3588" s="556" t="s">
        <v>2633</v>
      </c>
      <c r="E3588" s="556" t="s">
        <v>7</v>
      </c>
      <c r="F3588" s="557" t="s">
        <v>237</v>
      </c>
      <c r="G3588" s="556" t="s">
        <v>197</v>
      </c>
      <c r="H3588" s="558">
        <v>33792</v>
      </c>
      <c r="I3588" s="553">
        <v>47.96</v>
      </c>
      <c r="J3588" s="554">
        <v>1620664.3200000001</v>
      </c>
      <c r="K3588" s="556" t="s">
        <v>2627</v>
      </c>
      <c r="L3588" s="556" t="s">
        <v>2634</v>
      </c>
      <c r="M3588" s="557" t="s">
        <v>2635</v>
      </c>
      <c r="O3588" s="545" t="str">
        <f t="shared" ref="O3588:O3589" si="335">+_xlfn.CONCAT(B3588,"-",E3588)</f>
        <v>B2/31/01-C</v>
      </c>
    </row>
    <row r="3589" spans="1:18">
      <c r="B3589" s="556" t="s">
        <v>1710</v>
      </c>
      <c r="C3589" s="556" t="s">
        <v>36</v>
      </c>
      <c r="D3589" s="556" t="s">
        <v>2633</v>
      </c>
      <c r="E3589" s="556" t="s">
        <v>8</v>
      </c>
      <c r="F3589" s="557" t="s">
        <v>238</v>
      </c>
      <c r="G3589" s="556" t="s">
        <v>197</v>
      </c>
      <c r="H3589" s="558">
        <v>12930</v>
      </c>
      <c r="I3589" s="553">
        <v>47.96</v>
      </c>
      <c r="J3589" s="554">
        <v>620122.80000000005</v>
      </c>
      <c r="K3589" s="556" t="s">
        <v>2627</v>
      </c>
      <c r="L3589" s="556" t="s">
        <v>2634</v>
      </c>
      <c r="M3589" s="557" t="s">
        <v>2635</v>
      </c>
      <c r="O3589" s="545" t="str">
        <f t="shared" si="335"/>
        <v>B2/31/01-D</v>
      </c>
    </row>
    <row r="3590" spans="1:18" ht="14.5">
      <c r="P3590" s="546"/>
      <c r="Q3590" s="546"/>
      <c r="R3590" s="546"/>
    </row>
    <row r="3591" spans="1:18" ht="14.5">
      <c r="A3591" s="551">
        <v>3</v>
      </c>
      <c r="B3591" s="555" t="s">
        <v>1710</v>
      </c>
      <c r="C3591" s="555" t="s">
        <v>36</v>
      </c>
      <c r="D3591" s="555" t="s">
        <v>36</v>
      </c>
      <c r="E3591" s="555" t="s">
        <v>36</v>
      </c>
      <c r="F3591" s="551" t="s">
        <v>230</v>
      </c>
      <c r="G3591" s="555" t="s">
        <v>36</v>
      </c>
      <c r="H3591" s="551"/>
      <c r="I3591" s="551"/>
      <c r="J3591" s="551">
        <v>0</v>
      </c>
      <c r="K3591" s="555"/>
      <c r="L3591" s="555"/>
      <c r="M3591" s="551"/>
      <c r="N3591" s="551"/>
      <c r="O3591" s="551"/>
      <c r="P3591" s="546"/>
      <c r="Q3591" s="546"/>
      <c r="R3591" s="546"/>
    </row>
    <row r="3592" spans="1:18" ht="14.5">
      <c r="A3592" s="551">
        <v>4</v>
      </c>
      <c r="B3592" s="555" t="s">
        <v>1710</v>
      </c>
      <c r="C3592" s="555" t="s">
        <v>36</v>
      </c>
      <c r="D3592" s="555" t="s">
        <v>36</v>
      </c>
      <c r="E3592" s="555" t="s">
        <v>36</v>
      </c>
      <c r="F3592" s="551" t="s">
        <v>31</v>
      </c>
      <c r="G3592" s="555" t="s">
        <v>36</v>
      </c>
      <c r="H3592" s="551"/>
      <c r="I3592" s="551"/>
      <c r="J3592" s="551">
        <v>0</v>
      </c>
      <c r="K3592" s="555"/>
      <c r="L3592" s="555"/>
      <c r="M3592" s="551"/>
      <c r="N3592" s="551"/>
      <c r="O3592" s="551"/>
      <c r="P3592" s="546"/>
      <c r="Q3592" s="546"/>
      <c r="R3592" s="546"/>
    </row>
    <row r="3593" spans="1:18" ht="58">
      <c r="A3593" s="551">
        <v>5</v>
      </c>
      <c r="B3593" s="555" t="s">
        <v>1710</v>
      </c>
      <c r="C3593" s="555" t="s">
        <v>36</v>
      </c>
      <c r="D3593" s="555" t="s">
        <v>36</v>
      </c>
      <c r="E3593" s="555" t="s">
        <v>36</v>
      </c>
      <c r="F3593" s="551" t="s">
        <v>2636</v>
      </c>
      <c r="G3593" s="555" t="s">
        <v>36</v>
      </c>
      <c r="H3593" s="551"/>
      <c r="I3593" s="551"/>
      <c r="J3593" s="551">
        <v>0</v>
      </c>
      <c r="K3593" s="555"/>
      <c r="L3593" s="555"/>
      <c r="M3593" s="551"/>
      <c r="N3593" s="551"/>
      <c r="O3593" s="551"/>
    </row>
    <row r="3594" spans="1:18">
      <c r="B3594" s="556" t="s">
        <v>1710</v>
      </c>
      <c r="C3594" s="556" t="s">
        <v>36</v>
      </c>
      <c r="D3594" s="556" t="s">
        <v>2626</v>
      </c>
      <c r="E3594" s="556" t="s">
        <v>10</v>
      </c>
      <c r="F3594" s="557" t="s">
        <v>154</v>
      </c>
      <c r="G3594" s="556" t="s">
        <v>168</v>
      </c>
      <c r="H3594" s="553">
        <v>0</v>
      </c>
      <c r="J3594" s="553" t="s">
        <v>1909</v>
      </c>
      <c r="K3594" s="556" t="s">
        <v>2627</v>
      </c>
      <c r="L3594" s="556" t="s">
        <v>2637</v>
      </c>
      <c r="M3594" s="557" t="s">
        <v>154</v>
      </c>
      <c r="O3594" s="545" t="str">
        <f>+_xlfn.CONCAT(B3594,"-",E3594)</f>
        <v>B2/31/01-E</v>
      </c>
    </row>
    <row r="3596" spans="1:18" ht="14.5">
      <c r="P3596" s="546"/>
      <c r="Q3596" s="546"/>
      <c r="R3596" s="546"/>
    </row>
    <row r="3597" spans="1:18" ht="14.5">
      <c r="A3597" s="551">
        <v>3</v>
      </c>
      <c r="B3597" s="555" t="s">
        <v>1711</v>
      </c>
      <c r="C3597" s="555" t="s">
        <v>36</v>
      </c>
      <c r="D3597" s="555" t="s">
        <v>36</v>
      </c>
      <c r="E3597" s="555" t="s">
        <v>36</v>
      </c>
      <c r="F3597" s="551" t="s">
        <v>32</v>
      </c>
      <c r="G3597" s="555" t="s">
        <v>36</v>
      </c>
      <c r="H3597" s="551"/>
      <c r="I3597" s="551"/>
      <c r="J3597" s="552">
        <v>570482.11</v>
      </c>
      <c r="K3597" s="555"/>
      <c r="L3597" s="555"/>
      <c r="M3597" s="551"/>
      <c r="N3597" s="551"/>
      <c r="O3597" s="551"/>
      <c r="P3597" s="546"/>
      <c r="Q3597" s="546"/>
      <c r="R3597" s="546"/>
    </row>
    <row r="3598" spans="1:18" ht="43.5">
      <c r="A3598" s="551">
        <v>4</v>
      </c>
      <c r="B3598" s="555" t="s">
        <v>1711</v>
      </c>
      <c r="C3598" s="555" t="s">
        <v>36</v>
      </c>
      <c r="D3598" s="555" t="s">
        <v>36</v>
      </c>
      <c r="E3598" s="555" t="s">
        <v>5</v>
      </c>
      <c r="F3598" s="551" t="s">
        <v>2639</v>
      </c>
      <c r="G3598" s="555" t="s">
        <v>36</v>
      </c>
      <c r="H3598" s="551"/>
      <c r="I3598" s="551"/>
      <c r="J3598" s="552">
        <v>570434.15</v>
      </c>
      <c r="K3598" s="555"/>
      <c r="L3598" s="555"/>
      <c r="M3598" s="551"/>
      <c r="N3598" s="551"/>
      <c r="O3598" s="551"/>
    </row>
    <row r="3599" spans="1:18">
      <c r="B3599" s="556" t="s">
        <v>1711</v>
      </c>
      <c r="C3599" s="556" t="s">
        <v>36</v>
      </c>
      <c r="D3599" s="556" t="s">
        <v>2630</v>
      </c>
      <c r="E3599" s="556" t="s">
        <v>6</v>
      </c>
      <c r="F3599" s="557" t="s">
        <v>157</v>
      </c>
      <c r="G3599" s="556" t="s">
        <v>478</v>
      </c>
      <c r="H3599" s="558">
        <v>9295</v>
      </c>
      <c r="I3599" s="553">
        <v>61.37</v>
      </c>
      <c r="J3599" s="554">
        <v>570434.15</v>
      </c>
      <c r="K3599" s="556" t="s">
        <v>2627</v>
      </c>
      <c r="L3599" s="556" t="s">
        <v>2641</v>
      </c>
      <c r="M3599" s="557" t="s">
        <v>157</v>
      </c>
      <c r="O3599" s="545" t="str">
        <f>+_xlfn.CONCAT(B3599,"-",E3599)</f>
        <v>B2/31/02-B</v>
      </c>
    </row>
    <row r="3600" spans="1:18" ht="14.5">
      <c r="P3600" s="546"/>
      <c r="Q3600" s="546"/>
      <c r="R3600" s="546"/>
    </row>
    <row r="3601" spans="1:18" ht="43.5">
      <c r="A3601" s="551">
        <v>4</v>
      </c>
      <c r="B3601" s="555" t="s">
        <v>1711</v>
      </c>
      <c r="C3601" s="555" t="s">
        <v>36</v>
      </c>
      <c r="D3601" s="555" t="s">
        <v>36</v>
      </c>
      <c r="E3601" s="555" t="s">
        <v>36</v>
      </c>
      <c r="F3601" s="551" t="s">
        <v>159</v>
      </c>
      <c r="G3601" s="555" t="s">
        <v>36</v>
      </c>
      <c r="H3601" s="551"/>
      <c r="I3601" s="551"/>
      <c r="J3601" s="551">
        <v>47.96</v>
      </c>
      <c r="K3601" s="555"/>
      <c r="L3601" s="555"/>
      <c r="M3601" s="551"/>
      <c r="N3601" s="551"/>
      <c r="O3601" s="551"/>
    </row>
    <row r="3602" spans="1:18">
      <c r="B3602" s="556" t="s">
        <v>1711</v>
      </c>
      <c r="C3602" s="556" t="s">
        <v>36</v>
      </c>
      <c r="D3602" s="556" t="s">
        <v>2633</v>
      </c>
      <c r="E3602" s="556" t="s">
        <v>7</v>
      </c>
      <c r="F3602" s="557" t="s">
        <v>160</v>
      </c>
      <c r="G3602" s="556" t="s">
        <v>478</v>
      </c>
      <c r="H3602" s="553">
        <v>1</v>
      </c>
      <c r="I3602" s="553">
        <v>47.96</v>
      </c>
      <c r="J3602" s="553">
        <v>47.96</v>
      </c>
      <c r="K3602" s="556" t="s">
        <v>2627</v>
      </c>
      <c r="L3602" s="556" t="s">
        <v>2642</v>
      </c>
      <c r="M3602" s="557" t="s">
        <v>2643</v>
      </c>
      <c r="O3602" s="545" t="str">
        <f t="shared" ref="O3602:O3604" si="336">+_xlfn.CONCAT(B3602,"-",E3602)</f>
        <v>B2/31/02-C</v>
      </c>
    </row>
    <row r="3603" spans="1:18" ht="37.5">
      <c r="B3603" s="556" t="s">
        <v>1711</v>
      </c>
      <c r="C3603" s="556" t="s">
        <v>36</v>
      </c>
      <c r="D3603" s="556" t="s">
        <v>2633</v>
      </c>
      <c r="E3603" s="556" t="s">
        <v>8</v>
      </c>
      <c r="F3603" s="557" t="s">
        <v>2644</v>
      </c>
      <c r="G3603" s="556" t="s">
        <v>168</v>
      </c>
      <c r="H3603" s="553">
        <v>0</v>
      </c>
      <c r="I3603" s="553">
        <v>14.39</v>
      </c>
      <c r="J3603" s="553" t="s">
        <v>2640</v>
      </c>
      <c r="K3603" s="556" t="s">
        <v>2627</v>
      </c>
      <c r="L3603" s="556" t="s">
        <v>2645</v>
      </c>
      <c r="M3603" s="557" t="s">
        <v>2644</v>
      </c>
      <c r="O3603" s="545" t="str">
        <f t="shared" si="336"/>
        <v>B2/31/02-D</v>
      </c>
    </row>
    <row r="3604" spans="1:18">
      <c r="B3604" s="556" t="s">
        <v>1711</v>
      </c>
      <c r="C3604" s="556" t="s">
        <v>36</v>
      </c>
      <c r="D3604" s="556" t="s">
        <v>2633</v>
      </c>
      <c r="E3604" s="556" t="s">
        <v>10</v>
      </c>
      <c r="F3604" s="557" t="s">
        <v>162</v>
      </c>
      <c r="G3604" s="556" t="s">
        <v>168</v>
      </c>
      <c r="H3604" s="553">
        <v>0</v>
      </c>
      <c r="I3604" s="553">
        <v>4.8600000000000003</v>
      </c>
      <c r="J3604" s="553" t="s">
        <v>2640</v>
      </c>
      <c r="K3604" s="556" t="s">
        <v>2627</v>
      </c>
      <c r="L3604" s="556" t="s">
        <v>2646</v>
      </c>
      <c r="M3604" s="557" t="s">
        <v>162</v>
      </c>
      <c r="O3604" s="545" t="str">
        <f t="shared" si="336"/>
        <v>B2/31/02-E</v>
      </c>
    </row>
    <row r="3605" spans="1:18" ht="14.5">
      <c r="P3605" s="546"/>
      <c r="Q3605" s="546"/>
      <c r="R3605" s="546"/>
    </row>
    <row r="3606" spans="1:18" ht="14.5">
      <c r="A3606" s="551" t="s">
        <v>1774</v>
      </c>
      <c r="B3606" s="555" t="s">
        <v>1711</v>
      </c>
      <c r="C3606" s="555" t="s">
        <v>36</v>
      </c>
      <c r="D3606" s="555" t="s">
        <v>36</v>
      </c>
      <c r="E3606" s="555" t="s">
        <v>36</v>
      </c>
      <c r="F3606" s="551" t="s">
        <v>30</v>
      </c>
      <c r="G3606" s="555"/>
      <c r="H3606" s="551"/>
      <c r="I3606" s="551"/>
      <c r="J3606" s="551"/>
      <c r="K3606" s="555"/>
      <c r="L3606" s="555"/>
      <c r="M3606" s="551"/>
      <c r="N3606" s="551"/>
      <c r="O3606" s="551"/>
      <c r="P3606" s="546"/>
      <c r="Q3606" s="546"/>
      <c r="R3606" s="546"/>
    </row>
    <row r="3607" spans="1:18" ht="14.5">
      <c r="A3607" s="551" t="s">
        <v>1774</v>
      </c>
      <c r="B3607" s="555" t="s">
        <v>1711</v>
      </c>
      <c r="C3607" s="555" t="s">
        <v>36</v>
      </c>
      <c r="D3607" s="555" t="s">
        <v>36</v>
      </c>
      <c r="E3607" s="555" t="s">
        <v>36</v>
      </c>
      <c r="F3607" s="551" t="s">
        <v>9</v>
      </c>
      <c r="G3607" s="555"/>
      <c r="H3607" s="551"/>
      <c r="I3607" s="551"/>
      <c r="J3607" s="551"/>
      <c r="K3607" s="555"/>
      <c r="L3607" s="555"/>
      <c r="M3607" s="551"/>
      <c r="N3607" s="551"/>
      <c r="O3607" s="551"/>
    </row>
    <row r="3609" spans="1:18" ht="14.5">
      <c r="P3609" s="546"/>
      <c r="Q3609" s="546"/>
      <c r="R3609" s="546"/>
    </row>
    <row r="3610" spans="1:18" ht="14.5">
      <c r="A3610" s="551">
        <v>2</v>
      </c>
      <c r="B3610" s="555" t="s">
        <v>1712</v>
      </c>
      <c r="C3610" s="555" t="s">
        <v>36</v>
      </c>
      <c r="D3610" s="555" t="s">
        <v>36</v>
      </c>
      <c r="E3610" s="555" t="s">
        <v>36</v>
      </c>
      <c r="F3610" s="551" t="s">
        <v>29</v>
      </c>
      <c r="G3610" s="555" t="s">
        <v>36</v>
      </c>
      <c r="H3610" s="551"/>
      <c r="I3610" s="551"/>
      <c r="J3610" s="552">
        <v>9578436.9499999993</v>
      </c>
      <c r="K3610" s="555"/>
      <c r="L3610" s="555"/>
      <c r="M3610" s="551"/>
      <c r="N3610" s="551"/>
      <c r="O3610" s="551"/>
      <c r="P3610" s="546"/>
      <c r="Q3610" s="546"/>
      <c r="R3610" s="546"/>
    </row>
    <row r="3611" spans="1:18" ht="14.5">
      <c r="A3611" s="551">
        <v>3</v>
      </c>
      <c r="B3611" s="555" t="s">
        <v>1712</v>
      </c>
      <c r="C3611" s="555" t="s">
        <v>36</v>
      </c>
      <c r="D3611" s="555" t="s">
        <v>36</v>
      </c>
      <c r="E3611" s="555" t="s">
        <v>36</v>
      </c>
      <c r="F3611" s="551" t="s">
        <v>163</v>
      </c>
      <c r="G3611" s="555" t="s">
        <v>36</v>
      </c>
      <c r="H3611" s="551"/>
      <c r="I3611" s="551"/>
      <c r="J3611" s="552">
        <v>5104249.3899999997</v>
      </c>
      <c r="K3611" s="555"/>
      <c r="L3611" s="555"/>
      <c r="M3611" s="551"/>
      <c r="N3611" s="551"/>
      <c r="O3611" s="551"/>
      <c r="P3611" s="546"/>
      <c r="Q3611" s="546"/>
      <c r="R3611" s="546"/>
    </row>
    <row r="3612" spans="1:18" ht="14.5">
      <c r="A3612" s="551">
        <v>4</v>
      </c>
      <c r="B3612" s="555" t="s">
        <v>1712</v>
      </c>
      <c r="C3612" s="555" t="s">
        <v>36</v>
      </c>
      <c r="D3612" s="555" t="s">
        <v>36</v>
      </c>
      <c r="E3612" s="555" t="s">
        <v>36</v>
      </c>
      <c r="F3612" s="551" t="s">
        <v>2648</v>
      </c>
      <c r="G3612" s="555" t="s">
        <v>36</v>
      </c>
      <c r="H3612" s="551"/>
      <c r="I3612" s="551"/>
      <c r="J3612" s="552">
        <v>2971486.1</v>
      </c>
      <c r="K3612" s="555"/>
      <c r="L3612" s="555"/>
      <c r="M3612" s="551"/>
      <c r="N3612" s="551"/>
      <c r="O3612" s="551"/>
      <c r="P3612" s="546"/>
      <c r="Q3612" s="546"/>
      <c r="R3612" s="546"/>
    </row>
    <row r="3613" spans="1:18" ht="14.5">
      <c r="A3613" s="551">
        <v>5</v>
      </c>
      <c r="B3613" s="555" t="s">
        <v>1712</v>
      </c>
      <c r="C3613" s="555" t="s">
        <v>36</v>
      </c>
      <c r="D3613" s="555" t="s">
        <v>36</v>
      </c>
      <c r="E3613" s="555" t="s">
        <v>36</v>
      </c>
      <c r="F3613" s="551" t="s">
        <v>165</v>
      </c>
      <c r="G3613" s="555" t="s">
        <v>36</v>
      </c>
      <c r="H3613" s="551"/>
      <c r="I3613" s="551"/>
      <c r="J3613" s="552">
        <v>2087812.5</v>
      </c>
      <c r="K3613" s="555"/>
      <c r="L3613" s="555"/>
      <c r="M3613" s="551"/>
      <c r="N3613" s="551"/>
      <c r="O3613" s="551"/>
    </row>
    <row r="3614" spans="1:18" ht="25">
      <c r="B3614" s="556" t="s">
        <v>1712</v>
      </c>
      <c r="C3614" s="556" t="s">
        <v>36</v>
      </c>
      <c r="D3614" s="556" t="s">
        <v>2649</v>
      </c>
      <c r="E3614" s="556" t="s">
        <v>5</v>
      </c>
      <c r="F3614" s="557" t="s">
        <v>3832</v>
      </c>
      <c r="G3614" s="556" t="s">
        <v>168</v>
      </c>
      <c r="H3614" s="554">
        <v>11135</v>
      </c>
      <c r="I3614" s="553">
        <v>12.5</v>
      </c>
      <c r="J3614" s="554">
        <v>139187.5</v>
      </c>
      <c r="K3614" s="556" t="s">
        <v>2651</v>
      </c>
      <c r="L3614" s="556" t="s">
        <v>2652</v>
      </c>
      <c r="M3614" s="557" t="s">
        <v>2653</v>
      </c>
      <c r="N3614" s="557" t="s">
        <v>2654</v>
      </c>
      <c r="O3614" s="545" t="str">
        <f t="shared" ref="O3614:O3617" si="337">+_xlfn.CONCAT(B3614,"-",E3614)</f>
        <v>B2/32/01-A</v>
      </c>
    </row>
    <row r="3615" spans="1:18" ht="25">
      <c r="B3615" s="556" t="s">
        <v>1712</v>
      </c>
      <c r="C3615" s="556" t="s">
        <v>36</v>
      </c>
      <c r="D3615" s="556" t="s">
        <v>2649</v>
      </c>
      <c r="E3615" s="556" t="s">
        <v>6</v>
      </c>
      <c r="F3615" s="557" t="s">
        <v>169</v>
      </c>
      <c r="G3615" s="556" t="s">
        <v>168</v>
      </c>
      <c r="H3615" s="554">
        <v>11135</v>
      </c>
      <c r="I3615" s="553">
        <v>12.5</v>
      </c>
      <c r="J3615" s="554">
        <v>139187.5</v>
      </c>
      <c r="K3615" s="556" t="s">
        <v>2651</v>
      </c>
      <c r="L3615" s="556" t="s">
        <v>2656</v>
      </c>
      <c r="M3615" s="557" t="s">
        <v>2657</v>
      </c>
      <c r="N3615" s="557" t="s">
        <v>2654</v>
      </c>
      <c r="O3615" s="545" t="str">
        <f t="shared" si="337"/>
        <v>B2/32/01-B</v>
      </c>
    </row>
    <row r="3616" spans="1:18" ht="50">
      <c r="B3616" s="556" t="s">
        <v>1712</v>
      </c>
      <c r="C3616" s="556" t="s">
        <v>36</v>
      </c>
      <c r="D3616" s="556" t="s">
        <v>2649</v>
      </c>
      <c r="E3616" s="556" t="s">
        <v>7</v>
      </c>
      <c r="F3616" s="557" t="s">
        <v>170</v>
      </c>
      <c r="G3616" s="556" t="s">
        <v>168</v>
      </c>
      <c r="H3616" s="554">
        <v>11135</v>
      </c>
      <c r="I3616" s="553">
        <v>93.75</v>
      </c>
      <c r="J3616" s="554">
        <v>1043906.25</v>
      </c>
      <c r="K3616" s="556" t="s">
        <v>2651</v>
      </c>
      <c r="L3616" s="556" t="s">
        <v>2659</v>
      </c>
      <c r="M3616" s="557" t="s">
        <v>2658</v>
      </c>
      <c r="N3616" s="557" t="s">
        <v>2654</v>
      </c>
      <c r="O3616" s="545" t="str">
        <f t="shared" si="337"/>
        <v>B2/32/01-C</v>
      </c>
    </row>
    <row r="3617" spans="1:18" ht="37.5">
      <c r="B3617" s="556" t="s">
        <v>1712</v>
      </c>
      <c r="C3617" s="556" t="s">
        <v>36</v>
      </c>
      <c r="D3617" s="556" t="s">
        <v>2649</v>
      </c>
      <c r="E3617" s="556" t="s">
        <v>8</v>
      </c>
      <c r="F3617" s="557" t="s">
        <v>3833</v>
      </c>
      <c r="G3617" s="556" t="s">
        <v>168</v>
      </c>
      <c r="H3617" s="554">
        <v>11135</v>
      </c>
      <c r="I3617" s="553">
        <v>68.75</v>
      </c>
      <c r="J3617" s="554">
        <v>765531.25</v>
      </c>
      <c r="K3617" s="556" t="s">
        <v>2651</v>
      </c>
      <c r="L3617" s="556" t="s">
        <v>2661</v>
      </c>
      <c r="M3617" s="557" t="s">
        <v>2662</v>
      </c>
      <c r="N3617" s="557" t="s">
        <v>2654</v>
      </c>
      <c r="O3617" s="545" t="str">
        <f t="shared" si="337"/>
        <v>B2/32/01-D</v>
      </c>
    </row>
    <row r="3618" spans="1:18" ht="14.5">
      <c r="P3618" s="546"/>
      <c r="Q3618" s="546"/>
      <c r="R3618" s="546"/>
    </row>
    <row r="3619" spans="1:18" ht="14.5">
      <c r="A3619" s="551">
        <v>5</v>
      </c>
      <c r="B3619" s="555" t="s">
        <v>1712</v>
      </c>
      <c r="C3619" s="555" t="s">
        <v>36</v>
      </c>
      <c r="D3619" s="555" t="s">
        <v>36</v>
      </c>
      <c r="E3619" s="555" t="s">
        <v>36</v>
      </c>
      <c r="F3619" s="551" t="s">
        <v>172</v>
      </c>
      <c r="G3619" s="555" t="s">
        <v>36</v>
      </c>
      <c r="H3619" s="551"/>
      <c r="I3619" s="551"/>
      <c r="J3619" s="552">
        <v>883673.59999999998</v>
      </c>
      <c r="K3619" s="555"/>
      <c r="L3619" s="555"/>
      <c r="M3619" s="551"/>
      <c r="N3619" s="551"/>
      <c r="O3619" s="551"/>
    </row>
    <row r="3620" spans="1:18" ht="37.5">
      <c r="B3620" s="556" t="s">
        <v>1712</v>
      </c>
      <c r="C3620" s="556" t="s">
        <v>36</v>
      </c>
      <c r="D3620" s="556" t="s">
        <v>2663</v>
      </c>
      <c r="E3620" s="556" t="s">
        <v>10</v>
      </c>
      <c r="F3620" s="557" t="s">
        <v>3834</v>
      </c>
      <c r="G3620" s="556" t="s">
        <v>168</v>
      </c>
      <c r="H3620" s="554">
        <v>11135</v>
      </c>
      <c r="I3620" s="553">
        <v>24.83</v>
      </c>
      <c r="J3620" s="554">
        <v>276482.05</v>
      </c>
      <c r="K3620" s="556" t="s">
        <v>2651</v>
      </c>
      <c r="L3620" s="556" t="s">
        <v>2665</v>
      </c>
      <c r="M3620" s="557" t="s">
        <v>2664</v>
      </c>
      <c r="N3620" s="557" t="s">
        <v>2666</v>
      </c>
      <c r="O3620" s="545" t="str">
        <f t="shared" ref="O3620:O3622" si="338">+_xlfn.CONCAT(B3620,"-",E3620)</f>
        <v>B2/32/01-E</v>
      </c>
    </row>
    <row r="3621" spans="1:18" ht="50">
      <c r="B3621" s="556" t="s">
        <v>1712</v>
      </c>
      <c r="C3621" s="556" t="s">
        <v>36</v>
      </c>
      <c r="D3621" s="556" t="s">
        <v>2663</v>
      </c>
      <c r="E3621" s="556" t="s">
        <v>11</v>
      </c>
      <c r="F3621" s="557" t="s">
        <v>2644</v>
      </c>
      <c r="G3621" s="556" t="s">
        <v>168</v>
      </c>
      <c r="H3621" s="554">
        <v>11135</v>
      </c>
      <c r="I3621" s="553">
        <v>49.67</v>
      </c>
      <c r="J3621" s="554">
        <v>553075.44999999995</v>
      </c>
      <c r="K3621" s="556" t="s">
        <v>2651</v>
      </c>
      <c r="L3621" s="556" t="s">
        <v>2668</v>
      </c>
      <c r="M3621" s="557" t="s">
        <v>2669</v>
      </c>
      <c r="N3621" s="557" t="s">
        <v>2666</v>
      </c>
      <c r="O3621" s="545" t="str">
        <f t="shared" si="338"/>
        <v>B2/32/01-F</v>
      </c>
    </row>
    <row r="3622" spans="1:18" ht="25">
      <c r="B3622" s="556" t="s">
        <v>1712</v>
      </c>
      <c r="C3622" s="556" t="s">
        <v>36</v>
      </c>
      <c r="D3622" s="556" t="s">
        <v>2663</v>
      </c>
      <c r="E3622" s="556" t="s">
        <v>27</v>
      </c>
      <c r="F3622" s="557" t="s">
        <v>175</v>
      </c>
      <c r="G3622" s="556" t="s">
        <v>168</v>
      </c>
      <c r="H3622" s="554">
        <v>11135</v>
      </c>
      <c r="I3622" s="553">
        <v>4.8600000000000003</v>
      </c>
      <c r="J3622" s="554">
        <v>54116.1</v>
      </c>
      <c r="K3622" s="556" t="s">
        <v>2651</v>
      </c>
      <c r="L3622" s="556" t="s">
        <v>2671</v>
      </c>
      <c r="M3622" s="557" t="s">
        <v>2672</v>
      </c>
      <c r="N3622" s="557" t="s">
        <v>2666</v>
      </c>
      <c r="O3622" s="545" t="str">
        <f t="shared" si="338"/>
        <v>B2/32/01-G</v>
      </c>
    </row>
    <row r="3624" spans="1:18" ht="14.5">
      <c r="P3624" s="546"/>
      <c r="Q3624" s="546"/>
      <c r="R3624" s="546"/>
    </row>
    <row r="3625" spans="1:18" ht="14.5">
      <c r="A3625" s="551">
        <v>4</v>
      </c>
      <c r="B3625" s="555" t="s">
        <v>1713</v>
      </c>
      <c r="C3625" s="555" t="s">
        <v>36</v>
      </c>
      <c r="D3625" s="555" t="s">
        <v>36</v>
      </c>
      <c r="E3625" s="555" t="s">
        <v>36</v>
      </c>
      <c r="F3625" s="551" t="s">
        <v>176</v>
      </c>
      <c r="G3625" s="555" t="s">
        <v>36</v>
      </c>
      <c r="H3625" s="551"/>
      <c r="I3625" s="551"/>
      <c r="J3625" s="552">
        <v>145458.29</v>
      </c>
      <c r="K3625" s="555"/>
      <c r="L3625" s="555"/>
      <c r="M3625" s="551"/>
      <c r="N3625" s="551"/>
      <c r="O3625" s="551"/>
      <c r="P3625" s="546"/>
      <c r="Q3625" s="546"/>
      <c r="R3625" s="546"/>
    </row>
    <row r="3626" spans="1:18" ht="43.5">
      <c r="A3626" s="551">
        <v>5</v>
      </c>
      <c r="B3626" s="555" t="s">
        <v>1713</v>
      </c>
      <c r="C3626" s="555" t="s">
        <v>36</v>
      </c>
      <c r="D3626" s="555" t="s">
        <v>36</v>
      </c>
      <c r="E3626" s="555" t="s">
        <v>36</v>
      </c>
      <c r="F3626" s="551" t="s">
        <v>177</v>
      </c>
      <c r="G3626" s="555" t="s">
        <v>36</v>
      </c>
      <c r="H3626" s="551"/>
      <c r="I3626" s="551"/>
      <c r="J3626" s="552">
        <v>145458.29</v>
      </c>
      <c r="K3626" s="555"/>
      <c r="L3626" s="555"/>
      <c r="M3626" s="551"/>
      <c r="N3626" s="551"/>
      <c r="O3626" s="551"/>
    </row>
    <row r="3627" spans="1:18">
      <c r="B3627" s="556" t="s">
        <v>1713</v>
      </c>
      <c r="C3627" s="556" t="s">
        <v>36</v>
      </c>
      <c r="D3627" s="556" t="s">
        <v>2674</v>
      </c>
      <c r="E3627" s="556" t="s">
        <v>5</v>
      </c>
      <c r="F3627" s="557" t="s">
        <v>178</v>
      </c>
      <c r="G3627" s="556" t="s">
        <v>179</v>
      </c>
      <c r="H3627" s="553">
        <v>757</v>
      </c>
      <c r="I3627" s="553">
        <v>185.47</v>
      </c>
      <c r="J3627" s="554">
        <v>140400.79</v>
      </c>
      <c r="K3627" s="556" t="s">
        <v>2651</v>
      </c>
      <c r="L3627" s="556" t="s">
        <v>2675</v>
      </c>
      <c r="M3627" s="557" t="s">
        <v>178</v>
      </c>
      <c r="O3627" s="545" t="str">
        <f t="shared" ref="O3627:O3628" si="339">+_xlfn.CONCAT(B3627,"-",E3627)</f>
        <v>B2/32/02-A</v>
      </c>
    </row>
    <row r="3628" spans="1:18">
      <c r="B3628" s="556" t="s">
        <v>1713</v>
      </c>
      <c r="C3628" s="556" t="s">
        <v>36</v>
      </c>
      <c r="D3628" s="556" t="s">
        <v>2674</v>
      </c>
      <c r="E3628" s="556" t="s">
        <v>6</v>
      </c>
      <c r="F3628" s="557" t="s">
        <v>180</v>
      </c>
      <c r="G3628" s="556" t="s">
        <v>179</v>
      </c>
      <c r="H3628" s="553">
        <v>14</v>
      </c>
      <c r="I3628" s="553">
        <v>361.25</v>
      </c>
      <c r="J3628" s="554">
        <v>5057.5</v>
      </c>
      <c r="K3628" s="556" t="s">
        <v>2651</v>
      </c>
      <c r="L3628" s="556" t="s">
        <v>2676</v>
      </c>
      <c r="M3628" s="557" t="s">
        <v>180</v>
      </c>
      <c r="O3628" s="545" t="str">
        <f t="shared" si="339"/>
        <v>B2/32/02-B</v>
      </c>
    </row>
    <row r="3629" spans="1:18" ht="14.5">
      <c r="P3629" s="546"/>
      <c r="Q3629" s="546"/>
      <c r="R3629" s="546"/>
    </row>
    <row r="3630" spans="1:18" ht="14.5">
      <c r="A3630" s="551">
        <v>4</v>
      </c>
      <c r="B3630" s="555" t="s">
        <v>1713</v>
      </c>
      <c r="C3630" s="555" t="s">
        <v>36</v>
      </c>
      <c r="D3630" s="555" t="s">
        <v>36</v>
      </c>
      <c r="E3630" s="555" t="s">
        <v>36</v>
      </c>
      <c r="F3630" s="551" t="s">
        <v>469</v>
      </c>
      <c r="G3630" s="555" t="s">
        <v>36</v>
      </c>
      <c r="H3630" s="551"/>
      <c r="I3630" s="551"/>
      <c r="J3630" s="552">
        <v>1675180</v>
      </c>
      <c r="K3630" s="555"/>
      <c r="L3630" s="555"/>
      <c r="M3630" s="551"/>
      <c r="N3630" s="551"/>
      <c r="O3630" s="551"/>
      <c r="P3630" s="546"/>
      <c r="Q3630" s="546"/>
      <c r="R3630" s="546"/>
    </row>
    <row r="3631" spans="1:18" ht="14.5">
      <c r="A3631" s="551">
        <v>5</v>
      </c>
      <c r="B3631" s="555" t="s">
        <v>1713</v>
      </c>
      <c r="C3631" s="555" t="s">
        <v>36</v>
      </c>
      <c r="D3631" s="555" t="s">
        <v>36</v>
      </c>
      <c r="E3631" s="555" t="s">
        <v>36</v>
      </c>
      <c r="F3631" s="551" t="s">
        <v>468</v>
      </c>
      <c r="G3631" s="555" t="s">
        <v>36</v>
      </c>
      <c r="H3631" s="551"/>
      <c r="I3631" s="551"/>
      <c r="J3631" s="552">
        <v>1015359.92</v>
      </c>
      <c r="K3631" s="555"/>
      <c r="L3631" s="555"/>
      <c r="M3631" s="551"/>
      <c r="N3631" s="551"/>
      <c r="O3631" s="551"/>
    </row>
    <row r="3632" spans="1:18" ht="50">
      <c r="B3632" s="556" t="s">
        <v>1713</v>
      </c>
      <c r="C3632" s="556" t="s">
        <v>36</v>
      </c>
      <c r="D3632" s="556" t="s">
        <v>2677</v>
      </c>
      <c r="E3632" s="556" t="s">
        <v>7</v>
      </c>
      <c r="F3632" s="557" t="s">
        <v>2678</v>
      </c>
      <c r="G3632" s="556" t="s">
        <v>168</v>
      </c>
      <c r="H3632" s="558">
        <v>4555</v>
      </c>
      <c r="I3632" s="553">
        <v>216.08</v>
      </c>
      <c r="J3632" s="554">
        <v>984244.4</v>
      </c>
      <c r="K3632" s="556" t="s">
        <v>2651</v>
      </c>
      <c r="L3632" s="556" t="s">
        <v>2679</v>
      </c>
      <c r="M3632" s="557" t="s">
        <v>2678</v>
      </c>
      <c r="O3632" s="545" t="str">
        <f t="shared" ref="O3632:O3633" si="340">+_xlfn.CONCAT(B3632,"-",E3632)</f>
        <v>B2/32/02-C</v>
      </c>
    </row>
    <row r="3633" spans="1:18" ht="50">
      <c r="B3633" s="556" t="s">
        <v>1713</v>
      </c>
      <c r="C3633" s="556" t="s">
        <v>36</v>
      </c>
      <c r="D3633" s="556" t="s">
        <v>2677</v>
      </c>
      <c r="E3633" s="556" t="s">
        <v>8</v>
      </c>
      <c r="F3633" s="557" t="s">
        <v>3835</v>
      </c>
      <c r="G3633" s="556" t="s">
        <v>168</v>
      </c>
      <c r="H3633" s="553">
        <v>144</v>
      </c>
      <c r="I3633" s="553">
        <v>216.08</v>
      </c>
      <c r="J3633" s="554">
        <v>31115.52</v>
      </c>
      <c r="K3633" s="556" t="s">
        <v>2651</v>
      </c>
      <c r="L3633" s="556" t="s">
        <v>2679</v>
      </c>
      <c r="M3633" s="557" t="s">
        <v>2678</v>
      </c>
      <c r="O3633" s="545" t="str">
        <f t="shared" si="340"/>
        <v>B2/32/02-D</v>
      </c>
    </row>
    <row r="3634" spans="1:18" ht="14.5">
      <c r="P3634" s="546"/>
      <c r="Q3634" s="546"/>
      <c r="R3634" s="546"/>
    </row>
    <row r="3635" spans="1:18" ht="14.5">
      <c r="A3635" s="551">
        <v>5</v>
      </c>
      <c r="B3635" s="555" t="s">
        <v>1713</v>
      </c>
      <c r="C3635" s="555" t="s">
        <v>36</v>
      </c>
      <c r="D3635" s="555" t="s">
        <v>36</v>
      </c>
      <c r="E3635" s="555" t="s">
        <v>36</v>
      </c>
      <c r="F3635" s="551" t="s">
        <v>465</v>
      </c>
      <c r="G3635" s="555" t="s">
        <v>36</v>
      </c>
      <c r="H3635" s="551"/>
      <c r="I3635" s="551"/>
      <c r="J3635" s="552">
        <v>659820.07999999996</v>
      </c>
      <c r="K3635" s="555"/>
      <c r="L3635" s="555"/>
      <c r="M3635" s="551"/>
      <c r="N3635" s="551"/>
      <c r="O3635" s="551"/>
    </row>
    <row r="3636" spans="1:18" ht="25">
      <c r="B3636" s="556" t="s">
        <v>1713</v>
      </c>
      <c r="C3636" s="556" t="s">
        <v>36</v>
      </c>
      <c r="D3636" s="556" t="s">
        <v>2674</v>
      </c>
      <c r="E3636" s="556" t="s">
        <v>10</v>
      </c>
      <c r="F3636" s="557" t="s">
        <v>464</v>
      </c>
      <c r="G3636" s="556" t="s">
        <v>463</v>
      </c>
      <c r="H3636" s="558">
        <v>3688</v>
      </c>
      <c r="I3636" s="553">
        <v>178.91</v>
      </c>
      <c r="J3636" s="554">
        <v>659820.07999999996</v>
      </c>
      <c r="K3636" s="556" t="s">
        <v>2651</v>
      </c>
      <c r="L3636" s="556" t="s">
        <v>2680</v>
      </c>
      <c r="M3636" s="557" t="s">
        <v>2681</v>
      </c>
      <c r="O3636" s="545" t="str">
        <f>+_xlfn.CONCAT(B3636,"-",E3636)</f>
        <v>B2/32/02-E</v>
      </c>
    </row>
    <row r="3637" spans="1:18" ht="14.5">
      <c r="P3637" s="546"/>
      <c r="Q3637" s="546"/>
      <c r="R3637" s="546"/>
    </row>
    <row r="3638" spans="1:18" ht="14.5">
      <c r="A3638" s="551">
        <v>4</v>
      </c>
      <c r="B3638" s="555" t="s">
        <v>1713</v>
      </c>
      <c r="C3638" s="555" t="s">
        <v>36</v>
      </c>
      <c r="D3638" s="555" t="s">
        <v>36</v>
      </c>
      <c r="E3638" s="555" t="s">
        <v>36</v>
      </c>
      <c r="F3638" s="551" t="s">
        <v>181</v>
      </c>
      <c r="G3638" s="555" t="s">
        <v>36</v>
      </c>
      <c r="H3638" s="551"/>
      <c r="I3638" s="551"/>
      <c r="J3638" s="552">
        <v>285875</v>
      </c>
      <c r="K3638" s="555"/>
      <c r="L3638" s="555"/>
      <c r="M3638" s="551"/>
      <c r="N3638" s="551"/>
      <c r="O3638" s="551"/>
    </row>
    <row r="3639" spans="1:18" ht="25">
      <c r="B3639" s="556" t="s">
        <v>1713</v>
      </c>
      <c r="C3639" s="556" t="s">
        <v>36</v>
      </c>
      <c r="D3639" s="556" t="s">
        <v>2682</v>
      </c>
      <c r="E3639" s="556" t="s">
        <v>11</v>
      </c>
      <c r="F3639" s="557" t="s">
        <v>182</v>
      </c>
      <c r="G3639" s="556" t="s">
        <v>168</v>
      </c>
      <c r="H3639" s="553">
        <v>0</v>
      </c>
      <c r="I3639" s="553">
        <v>250</v>
      </c>
      <c r="J3639" s="553" t="s">
        <v>2640</v>
      </c>
      <c r="K3639" s="556" t="s">
        <v>2651</v>
      </c>
      <c r="L3639" s="556" t="s">
        <v>2683</v>
      </c>
      <c r="M3639" s="557" t="s">
        <v>182</v>
      </c>
      <c r="N3639" s="557" t="s">
        <v>2684</v>
      </c>
      <c r="O3639" s="545" t="str">
        <f t="shared" ref="O3639:O3641" si="341">+_xlfn.CONCAT(B3639,"-",E3639)</f>
        <v>B2/32/02-F</v>
      </c>
    </row>
    <row r="3640" spans="1:18" ht="25">
      <c r="B3640" s="556" t="s">
        <v>1713</v>
      </c>
      <c r="C3640" s="556" t="s">
        <v>36</v>
      </c>
      <c r="D3640" s="556" t="s">
        <v>2682</v>
      </c>
      <c r="E3640" s="556" t="s">
        <v>27</v>
      </c>
      <c r="F3640" s="557" t="s">
        <v>2685</v>
      </c>
      <c r="G3640" s="556" t="s">
        <v>168</v>
      </c>
      <c r="H3640" s="553">
        <v>0</v>
      </c>
      <c r="I3640" s="553">
        <v>250</v>
      </c>
      <c r="J3640" s="553" t="s">
        <v>2640</v>
      </c>
      <c r="K3640" s="556" t="s">
        <v>2651</v>
      </c>
      <c r="L3640" s="556" t="s">
        <v>2686</v>
      </c>
      <c r="M3640" s="557" t="s">
        <v>2687</v>
      </c>
      <c r="N3640" s="557" t="s">
        <v>2684</v>
      </c>
      <c r="O3640" s="545" t="str">
        <f t="shared" si="341"/>
        <v>B2/32/02-G</v>
      </c>
    </row>
    <row r="3641" spans="1:18" ht="25">
      <c r="B3641" s="556" t="s">
        <v>1713</v>
      </c>
      <c r="C3641" s="556" t="s">
        <v>36</v>
      </c>
      <c r="D3641" s="556" t="s">
        <v>2682</v>
      </c>
      <c r="E3641" s="556" t="s">
        <v>28</v>
      </c>
      <c r="F3641" s="557" t="s">
        <v>184</v>
      </c>
      <c r="G3641" s="556" t="s">
        <v>168</v>
      </c>
      <c r="H3641" s="553">
        <v>222.7</v>
      </c>
      <c r="I3641" s="553">
        <v>250</v>
      </c>
      <c r="J3641" s="554">
        <v>55675</v>
      </c>
      <c r="K3641" s="556" t="s">
        <v>2651</v>
      </c>
      <c r="L3641" s="556" t="s">
        <v>2686</v>
      </c>
      <c r="M3641" s="557" t="s">
        <v>2687</v>
      </c>
      <c r="N3641" s="557" t="s">
        <v>2688</v>
      </c>
      <c r="O3641" s="545" t="str">
        <f t="shared" si="341"/>
        <v>B2/32/02-H</v>
      </c>
    </row>
    <row r="3644" spans="1:18" ht="25">
      <c r="B3644" s="556" t="s">
        <v>1714</v>
      </c>
      <c r="C3644" s="556" t="s">
        <v>36</v>
      </c>
      <c r="D3644" s="556" t="s">
        <v>2682</v>
      </c>
      <c r="E3644" s="556" t="s">
        <v>5</v>
      </c>
      <c r="F3644" s="557" t="s">
        <v>2689</v>
      </c>
      <c r="G3644" s="556" t="s">
        <v>168</v>
      </c>
      <c r="H3644" s="553">
        <v>445.4</v>
      </c>
      <c r="I3644" s="553">
        <v>250</v>
      </c>
      <c r="J3644" s="554">
        <v>111350</v>
      </c>
      <c r="K3644" s="556" t="s">
        <v>2651</v>
      </c>
      <c r="L3644" s="556" t="s">
        <v>2686</v>
      </c>
      <c r="M3644" s="557" t="s">
        <v>2687</v>
      </c>
      <c r="N3644" s="557" t="s">
        <v>2688</v>
      </c>
      <c r="O3644" s="545" t="str">
        <f t="shared" ref="O3644:O3650" si="342">+_xlfn.CONCAT(B3644,"-",E3644)</f>
        <v>B2/32/03-A</v>
      </c>
    </row>
    <row r="3645" spans="1:18" ht="25">
      <c r="B3645" s="556" t="s">
        <v>1714</v>
      </c>
      <c r="C3645" s="556" t="s">
        <v>36</v>
      </c>
      <c r="D3645" s="556" t="s">
        <v>2682</v>
      </c>
      <c r="E3645" s="556" t="s">
        <v>6</v>
      </c>
      <c r="F3645" s="557" t="s">
        <v>2690</v>
      </c>
      <c r="G3645" s="556" t="s">
        <v>168</v>
      </c>
      <c r="H3645" s="553">
        <v>445.4</v>
      </c>
      <c r="I3645" s="553">
        <v>250</v>
      </c>
      <c r="J3645" s="554">
        <v>111350</v>
      </c>
      <c r="K3645" s="556" t="s">
        <v>2651</v>
      </c>
      <c r="L3645" s="556" t="s">
        <v>2686</v>
      </c>
      <c r="M3645" s="557" t="s">
        <v>2687</v>
      </c>
      <c r="N3645" s="557" t="s">
        <v>2688</v>
      </c>
      <c r="O3645" s="545" t="str">
        <f t="shared" si="342"/>
        <v>B2/32/03-B</v>
      </c>
    </row>
    <row r="3646" spans="1:18">
      <c r="B3646" s="556" t="s">
        <v>1714</v>
      </c>
      <c r="C3646" s="556" t="s">
        <v>36</v>
      </c>
      <c r="D3646" s="556" t="s">
        <v>2682</v>
      </c>
      <c r="E3646" s="556" t="s">
        <v>7</v>
      </c>
      <c r="F3646" s="557" t="s">
        <v>187</v>
      </c>
      <c r="G3646" s="556" t="s">
        <v>168</v>
      </c>
      <c r="H3646" s="553">
        <v>0</v>
      </c>
      <c r="I3646" s="553">
        <v>250</v>
      </c>
      <c r="J3646" s="553" t="s">
        <v>2640</v>
      </c>
      <c r="K3646" s="556" t="s">
        <v>2651</v>
      </c>
      <c r="L3646" s="556" t="s">
        <v>2692</v>
      </c>
      <c r="M3646" s="557" t="s">
        <v>187</v>
      </c>
      <c r="N3646" s="557" t="s">
        <v>2684</v>
      </c>
      <c r="O3646" s="545" t="str">
        <f t="shared" si="342"/>
        <v>B2/32/03-C</v>
      </c>
    </row>
    <row r="3647" spans="1:18" ht="25">
      <c r="B3647" s="556" t="s">
        <v>1714</v>
      </c>
      <c r="C3647" s="556" t="s">
        <v>36</v>
      </c>
      <c r="D3647" s="556" t="s">
        <v>2682</v>
      </c>
      <c r="E3647" s="556" t="s">
        <v>8</v>
      </c>
      <c r="F3647" s="557" t="s">
        <v>188</v>
      </c>
      <c r="G3647" s="556" t="s">
        <v>168</v>
      </c>
      <c r="H3647" s="553">
        <v>0</v>
      </c>
      <c r="I3647" s="553">
        <v>250</v>
      </c>
      <c r="J3647" s="553" t="s">
        <v>2640</v>
      </c>
      <c r="K3647" s="556" t="s">
        <v>2651</v>
      </c>
      <c r="L3647" s="556" t="s">
        <v>2686</v>
      </c>
      <c r="M3647" s="557" t="s">
        <v>2687</v>
      </c>
      <c r="N3647" s="557" t="s">
        <v>2684</v>
      </c>
      <c r="O3647" s="545" t="str">
        <f t="shared" si="342"/>
        <v>B2/32/03-D</v>
      </c>
    </row>
    <row r="3648" spans="1:18" ht="25">
      <c r="B3648" s="556" t="s">
        <v>1714</v>
      </c>
      <c r="C3648" s="556" t="s">
        <v>36</v>
      </c>
      <c r="D3648" s="556" t="s">
        <v>2682</v>
      </c>
      <c r="E3648" s="556" t="s">
        <v>10</v>
      </c>
      <c r="F3648" s="557" t="s">
        <v>189</v>
      </c>
      <c r="G3648" s="556" t="s">
        <v>168</v>
      </c>
      <c r="H3648" s="553">
        <v>30</v>
      </c>
      <c r="I3648" s="553">
        <v>250</v>
      </c>
      <c r="J3648" s="554">
        <v>7500</v>
      </c>
      <c r="K3648" s="556" t="s">
        <v>2651</v>
      </c>
      <c r="L3648" s="556" t="s">
        <v>2693</v>
      </c>
      <c r="M3648" s="557" t="s">
        <v>189</v>
      </c>
      <c r="N3648" s="557" t="s">
        <v>2688</v>
      </c>
      <c r="O3648" s="545" t="str">
        <f t="shared" si="342"/>
        <v>B2/32/03-E</v>
      </c>
    </row>
    <row r="3649" spans="1:18">
      <c r="B3649" s="556" t="s">
        <v>1714</v>
      </c>
      <c r="C3649" s="556" t="s">
        <v>36</v>
      </c>
      <c r="D3649" s="556" t="s">
        <v>2682</v>
      </c>
      <c r="E3649" s="556" t="s">
        <v>11</v>
      </c>
      <c r="F3649" s="557" t="s">
        <v>190</v>
      </c>
      <c r="G3649" s="556" t="s">
        <v>168</v>
      </c>
      <c r="H3649" s="553">
        <v>0</v>
      </c>
      <c r="I3649" s="553">
        <v>250</v>
      </c>
      <c r="J3649" s="553" t="s">
        <v>2640</v>
      </c>
      <c r="K3649" s="556" t="s">
        <v>2651</v>
      </c>
      <c r="L3649" s="556" t="s">
        <v>2695</v>
      </c>
      <c r="M3649" s="557" t="s">
        <v>190</v>
      </c>
      <c r="N3649" s="557" t="s">
        <v>2684</v>
      </c>
      <c r="O3649" s="545" t="str">
        <f t="shared" si="342"/>
        <v>B2/32/03-F</v>
      </c>
    </row>
    <row r="3650" spans="1:18">
      <c r="B3650" s="556" t="s">
        <v>1714</v>
      </c>
      <c r="C3650" s="556" t="s">
        <v>36</v>
      </c>
      <c r="D3650" s="556" t="s">
        <v>2682</v>
      </c>
      <c r="E3650" s="556" t="s">
        <v>28</v>
      </c>
      <c r="F3650" s="557" t="s">
        <v>191</v>
      </c>
      <c r="G3650" s="556" t="s">
        <v>168</v>
      </c>
      <c r="H3650" s="553">
        <v>0</v>
      </c>
      <c r="I3650" s="553">
        <v>250</v>
      </c>
      <c r="J3650" s="553" t="s">
        <v>2640</v>
      </c>
      <c r="K3650" s="556" t="s">
        <v>2651</v>
      </c>
      <c r="L3650" s="556" t="s">
        <v>2696</v>
      </c>
      <c r="M3650" s="557" t="s">
        <v>191</v>
      </c>
      <c r="N3650" s="557" t="s">
        <v>2684</v>
      </c>
      <c r="O3650" s="545" t="str">
        <f t="shared" si="342"/>
        <v>B2/32/03-H</v>
      </c>
    </row>
    <row r="3651" spans="1:18" ht="14.5">
      <c r="P3651" s="546"/>
      <c r="Q3651" s="546"/>
      <c r="R3651" s="546"/>
    </row>
    <row r="3652" spans="1:18" ht="14.5">
      <c r="A3652" s="551">
        <v>4</v>
      </c>
      <c r="B3652" s="555" t="s">
        <v>1714</v>
      </c>
      <c r="C3652" s="555" t="s">
        <v>36</v>
      </c>
      <c r="D3652" s="555" t="s">
        <v>36</v>
      </c>
      <c r="E3652" s="555" t="s">
        <v>36</v>
      </c>
      <c r="F3652" s="551" t="s">
        <v>192</v>
      </c>
      <c r="G3652" s="555" t="s">
        <v>36</v>
      </c>
      <c r="H3652" s="551"/>
      <c r="I3652" s="551"/>
      <c r="J3652" s="552">
        <v>26250</v>
      </c>
      <c r="K3652" s="555"/>
      <c r="L3652" s="555"/>
      <c r="M3652" s="551"/>
      <c r="N3652" s="551"/>
      <c r="O3652" s="551"/>
    </row>
    <row r="3653" spans="1:18" ht="37.5">
      <c r="B3653" s="556" t="s">
        <v>1714</v>
      </c>
      <c r="C3653" s="556" t="s">
        <v>36</v>
      </c>
      <c r="D3653" s="556" t="s">
        <v>2697</v>
      </c>
      <c r="E3653" s="556" t="s">
        <v>3836</v>
      </c>
      <c r="F3653" s="557" t="s">
        <v>193</v>
      </c>
      <c r="G3653" s="556" t="s">
        <v>289</v>
      </c>
      <c r="H3653" s="553">
        <v>7</v>
      </c>
      <c r="I3653" s="554">
        <v>3750</v>
      </c>
      <c r="J3653" s="554">
        <v>26250</v>
      </c>
      <c r="K3653" s="556" t="s">
        <v>33</v>
      </c>
      <c r="L3653" s="556" t="s">
        <v>2699</v>
      </c>
      <c r="M3653" s="557" t="s">
        <v>193</v>
      </c>
      <c r="O3653" s="545" t="str">
        <f t="shared" ref="O3653:O3654" si="343">+_xlfn.CONCAT(B3653,"-",E3653)</f>
        <v>B2/32/03-H.1</v>
      </c>
    </row>
    <row r="3654" spans="1:18" ht="37.5">
      <c r="B3654" s="556" t="s">
        <v>1714</v>
      </c>
      <c r="C3654" s="556" t="s">
        <v>36</v>
      </c>
      <c r="D3654" s="556" t="s">
        <v>2697</v>
      </c>
      <c r="E3654" s="556" t="s">
        <v>3837</v>
      </c>
      <c r="F3654" s="557" t="s">
        <v>194</v>
      </c>
      <c r="G3654" s="556" t="s">
        <v>289</v>
      </c>
      <c r="H3654" s="553">
        <v>0</v>
      </c>
      <c r="I3654" s="554">
        <v>12500</v>
      </c>
      <c r="J3654" s="553" t="s">
        <v>2640</v>
      </c>
      <c r="K3654" s="556" t="s">
        <v>33</v>
      </c>
      <c r="L3654" s="556" t="s">
        <v>2701</v>
      </c>
      <c r="M3654" s="557" t="s">
        <v>194</v>
      </c>
      <c r="O3654" s="545" t="str">
        <f t="shared" si="343"/>
        <v>B2/32/03-H.2</v>
      </c>
    </row>
    <row r="3655" spans="1:18" ht="14.5">
      <c r="P3655" s="546"/>
      <c r="Q3655" s="546"/>
      <c r="R3655" s="546"/>
    </row>
    <row r="3656" spans="1:18" ht="14.5">
      <c r="A3656" s="551">
        <v>3</v>
      </c>
      <c r="B3656" s="555" t="s">
        <v>1714</v>
      </c>
      <c r="C3656" s="555" t="s">
        <v>36</v>
      </c>
      <c r="D3656" s="555" t="s">
        <v>36</v>
      </c>
      <c r="E3656" s="555" t="s">
        <v>36</v>
      </c>
      <c r="F3656" s="551" t="s">
        <v>477</v>
      </c>
      <c r="G3656" s="555" t="s">
        <v>36</v>
      </c>
      <c r="H3656" s="551"/>
      <c r="I3656" s="551"/>
      <c r="J3656" s="552">
        <v>1031571.36</v>
      </c>
      <c r="K3656" s="555"/>
      <c r="L3656" s="555"/>
      <c r="M3656" s="551"/>
      <c r="N3656" s="551"/>
      <c r="O3656" s="551"/>
      <c r="P3656" s="546"/>
      <c r="Q3656" s="546"/>
      <c r="R3656" s="546"/>
    </row>
    <row r="3657" spans="1:18" ht="14.5">
      <c r="A3657" s="551">
        <v>4</v>
      </c>
      <c r="B3657" s="555" t="s">
        <v>1714</v>
      </c>
      <c r="C3657" s="555" t="s">
        <v>36</v>
      </c>
      <c r="D3657" s="555" t="s">
        <v>36</v>
      </c>
      <c r="E3657" s="555" t="s">
        <v>36</v>
      </c>
      <c r="F3657" s="551" t="s">
        <v>476</v>
      </c>
      <c r="G3657" s="555" t="s">
        <v>36</v>
      </c>
      <c r="H3657" s="551"/>
      <c r="I3657" s="551"/>
      <c r="J3657" s="552">
        <v>1031571.36</v>
      </c>
      <c r="K3657" s="555"/>
      <c r="L3657" s="555"/>
      <c r="M3657" s="551"/>
      <c r="N3657" s="551"/>
      <c r="O3657" s="551"/>
    </row>
    <row r="3658" spans="1:18">
      <c r="B3658" s="556" t="s">
        <v>1714</v>
      </c>
      <c r="C3658" s="556" t="s">
        <v>36</v>
      </c>
      <c r="D3658" s="556" t="s">
        <v>2710</v>
      </c>
      <c r="E3658" s="556" t="s">
        <v>33</v>
      </c>
      <c r="F3658" s="557" t="s">
        <v>475</v>
      </c>
      <c r="G3658" s="556" t="s">
        <v>289</v>
      </c>
      <c r="H3658" s="553">
        <v>3</v>
      </c>
      <c r="I3658" s="554">
        <v>3193.37</v>
      </c>
      <c r="J3658" s="554">
        <v>9580.11</v>
      </c>
      <c r="K3658" s="556" t="s">
        <v>2651</v>
      </c>
      <c r="L3658" s="556" t="s">
        <v>2711</v>
      </c>
      <c r="M3658" s="557" t="s">
        <v>475</v>
      </c>
      <c r="O3658" s="545" t="str">
        <f t="shared" ref="O3658:O3663" si="344">+_xlfn.CONCAT(B3658,"-",E3658)</f>
        <v>B2/32/03-J</v>
      </c>
    </row>
    <row r="3659" spans="1:18">
      <c r="B3659" s="556" t="s">
        <v>1714</v>
      </c>
      <c r="C3659" s="556" t="s">
        <v>36</v>
      </c>
      <c r="D3659" s="556" t="s">
        <v>2710</v>
      </c>
      <c r="E3659" s="556" t="s">
        <v>34</v>
      </c>
      <c r="F3659" s="557" t="s">
        <v>474</v>
      </c>
      <c r="G3659" s="556" t="s">
        <v>289</v>
      </c>
      <c r="H3659" s="553">
        <v>8</v>
      </c>
      <c r="I3659" s="554">
        <v>4811.1899999999996</v>
      </c>
      <c r="J3659" s="554">
        <v>38489.519999999997</v>
      </c>
      <c r="K3659" s="556" t="s">
        <v>2651</v>
      </c>
      <c r="L3659" s="556" t="s">
        <v>2712</v>
      </c>
      <c r="M3659" s="557" t="s">
        <v>474</v>
      </c>
      <c r="O3659" s="545" t="str">
        <f t="shared" si="344"/>
        <v>B2/32/03-K</v>
      </c>
    </row>
    <row r="3660" spans="1:18">
      <c r="B3660" s="556" t="s">
        <v>1714</v>
      </c>
      <c r="C3660" s="556" t="s">
        <v>36</v>
      </c>
      <c r="D3660" s="556" t="s">
        <v>2710</v>
      </c>
      <c r="E3660" s="556" t="s">
        <v>39</v>
      </c>
      <c r="F3660" s="557" t="s">
        <v>473</v>
      </c>
      <c r="G3660" s="556" t="s">
        <v>289</v>
      </c>
      <c r="H3660" s="553">
        <v>20</v>
      </c>
      <c r="I3660" s="554">
        <v>3522.81</v>
      </c>
      <c r="J3660" s="554">
        <v>70456.2</v>
      </c>
      <c r="K3660" s="556" t="s">
        <v>2651</v>
      </c>
      <c r="L3660" s="556" t="s">
        <v>2713</v>
      </c>
      <c r="M3660" s="557" t="s">
        <v>473</v>
      </c>
      <c r="O3660" s="545" t="str">
        <f t="shared" si="344"/>
        <v>B2/32/03-L</v>
      </c>
    </row>
    <row r="3661" spans="1:18">
      <c r="B3661" s="556" t="s">
        <v>1714</v>
      </c>
      <c r="C3661" s="556" t="s">
        <v>36</v>
      </c>
      <c r="D3661" s="556" t="s">
        <v>2710</v>
      </c>
      <c r="E3661" s="556" t="s">
        <v>38</v>
      </c>
      <c r="F3661" s="557" t="s">
        <v>472</v>
      </c>
      <c r="G3661" s="556" t="s">
        <v>289</v>
      </c>
      <c r="H3661" s="553">
        <v>60</v>
      </c>
      <c r="I3661" s="554">
        <v>11238.79</v>
      </c>
      <c r="J3661" s="554">
        <v>674327.4</v>
      </c>
      <c r="K3661" s="556" t="s">
        <v>2651</v>
      </c>
      <c r="L3661" s="556" t="s">
        <v>2715</v>
      </c>
      <c r="M3661" s="557" t="s">
        <v>472</v>
      </c>
      <c r="O3661" s="545" t="str">
        <f t="shared" si="344"/>
        <v>B2/32/03-M</v>
      </c>
    </row>
    <row r="3662" spans="1:18">
      <c r="B3662" s="556" t="s">
        <v>1714</v>
      </c>
      <c r="C3662" s="556" t="s">
        <v>36</v>
      </c>
      <c r="D3662" s="556" t="s">
        <v>2710</v>
      </c>
      <c r="E3662" s="556" t="s">
        <v>204</v>
      </c>
      <c r="F3662" s="557" t="s">
        <v>471</v>
      </c>
      <c r="G3662" s="556" t="s">
        <v>289</v>
      </c>
      <c r="H3662" s="553">
        <v>64</v>
      </c>
      <c r="I3662" s="554">
        <v>2592.87</v>
      </c>
      <c r="J3662" s="554">
        <v>165943.67999999999</v>
      </c>
      <c r="K3662" s="556" t="s">
        <v>2651</v>
      </c>
      <c r="L3662" s="556" t="s">
        <v>2716</v>
      </c>
      <c r="M3662" s="557" t="s">
        <v>471</v>
      </c>
      <c r="O3662" s="545" t="str">
        <f t="shared" si="344"/>
        <v>B2/32/03-N</v>
      </c>
    </row>
    <row r="3663" spans="1:18">
      <c r="B3663" s="556" t="s">
        <v>1714</v>
      </c>
      <c r="C3663" s="556" t="s">
        <v>36</v>
      </c>
      <c r="D3663" s="556" t="s">
        <v>2710</v>
      </c>
      <c r="E3663" s="556" t="s">
        <v>507</v>
      </c>
      <c r="F3663" s="557" t="s">
        <v>470</v>
      </c>
      <c r="G3663" s="556" t="s">
        <v>289</v>
      </c>
      <c r="H3663" s="553">
        <v>35</v>
      </c>
      <c r="I3663" s="554">
        <v>2079.27</v>
      </c>
      <c r="J3663" s="554">
        <v>72774.45</v>
      </c>
      <c r="K3663" s="556" t="s">
        <v>2651</v>
      </c>
      <c r="L3663" s="556" t="s">
        <v>2717</v>
      </c>
      <c r="M3663" s="557" t="s">
        <v>470</v>
      </c>
      <c r="O3663" s="545" t="str">
        <f t="shared" si="344"/>
        <v>B2/32/03-P</v>
      </c>
    </row>
    <row r="3665" spans="1:18" ht="14.5">
      <c r="P3665" s="546"/>
      <c r="Q3665" s="546"/>
      <c r="R3665" s="546"/>
    </row>
    <row r="3666" spans="1:18" ht="14.5">
      <c r="A3666" s="551">
        <v>3</v>
      </c>
      <c r="B3666" s="555" t="s">
        <v>1715</v>
      </c>
      <c r="C3666" s="555" t="s">
        <v>36</v>
      </c>
      <c r="D3666" s="555" t="s">
        <v>36</v>
      </c>
      <c r="E3666" s="555" t="s">
        <v>36</v>
      </c>
      <c r="F3666" s="551" t="s">
        <v>483</v>
      </c>
      <c r="G3666" s="555" t="s">
        <v>36</v>
      </c>
      <c r="H3666" s="551"/>
      <c r="I3666" s="551"/>
      <c r="J3666" s="552">
        <v>1192392.6000000001</v>
      </c>
      <c r="K3666" s="555"/>
      <c r="L3666" s="555"/>
      <c r="M3666" s="551"/>
      <c r="N3666" s="551"/>
      <c r="O3666" s="551"/>
      <c r="P3666" s="546"/>
      <c r="Q3666" s="546"/>
      <c r="R3666" s="546"/>
    </row>
    <row r="3667" spans="1:18" ht="101.5">
      <c r="A3667" s="551">
        <v>4</v>
      </c>
      <c r="B3667" s="555" t="s">
        <v>1715</v>
      </c>
      <c r="C3667" s="555" t="s">
        <v>36</v>
      </c>
      <c r="D3667" s="555" t="s">
        <v>36</v>
      </c>
      <c r="E3667" s="555" t="s">
        <v>36</v>
      </c>
      <c r="F3667" s="551" t="s">
        <v>482</v>
      </c>
      <c r="G3667" s="555" t="s">
        <v>36</v>
      </c>
      <c r="H3667" s="551"/>
      <c r="I3667" s="551"/>
      <c r="J3667" s="552">
        <v>1192392.6000000001</v>
      </c>
      <c r="K3667" s="555"/>
      <c r="L3667" s="555"/>
      <c r="M3667" s="551"/>
      <c r="N3667" s="551"/>
      <c r="O3667" s="551"/>
    </row>
    <row r="3668" spans="1:18">
      <c r="B3668" s="556" t="s">
        <v>1715</v>
      </c>
      <c r="C3668" s="556" t="s">
        <v>36</v>
      </c>
      <c r="D3668" s="556" t="s">
        <v>2718</v>
      </c>
      <c r="E3668" s="556" t="s">
        <v>5</v>
      </c>
      <c r="F3668" s="557" t="s">
        <v>481</v>
      </c>
      <c r="G3668" s="556" t="s">
        <v>478</v>
      </c>
      <c r="H3668" s="553">
        <v>543</v>
      </c>
      <c r="I3668" s="553">
        <v>514.85</v>
      </c>
      <c r="J3668" s="554">
        <v>279563.55</v>
      </c>
      <c r="K3668" s="556" t="s">
        <v>2651</v>
      </c>
      <c r="L3668" s="556" t="s">
        <v>2719</v>
      </c>
      <c r="M3668" s="557" t="s">
        <v>2720</v>
      </c>
      <c r="O3668" s="545" t="str">
        <f t="shared" ref="O3668:O3670" si="345">+_xlfn.CONCAT(B3668,"-",E3668)</f>
        <v>B2/32/04-A</v>
      </c>
    </row>
    <row r="3669" spans="1:18">
      <c r="B3669" s="556" t="s">
        <v>1715</v>
      </c>
      <c r="C3669" s="556" t="s">
        <v>36</v>
      </c>
      <c r="D3669" s="556" t="s">
        <v>2718</v>
      </c>
      <c r="E3669" s="556" t="s">
        <v>6</v>
      </c>
      <c r="F3669" s="557" t="s">
        <v>480</v>
      </c>
      <c r="G3669" s="556" t="s">
        <v>478</v>
      </c>
      <c r="H3669" s="558">
        <v>1168</v>
      </c>
      <c r="I3669" s="553">
        <v>514.85</v>
      </c>
      <c r="J3669" s="554">
        <v>601344.80000000005</v>
      </c>
      <c r="K3669" s="556" t="s">
        <v>2651</v>
      </c>
      <c r="L3669" s="556" t="s">
        <v>2719</v>
      </c>
      <c r="M3669" s="557" t="s">
        <v>2720</v>
      </c>
      <c r="O3669" s="545" t="str">
        <f t="shared" si="345"/>
        <v>B2/32/04-B</v>
      </c>
    </row>
    <row r="3670" spans="1:18">
      <c r="B3670" s="556" t="s">
        <v>1715</v>
      </c>
      <c r="C3670" s="556" t="s">
        <v>36</v>
      </c>
      <c r="D3670" s="556" t="s">
        <v>2718</v>
      </c>
      <c r="E3670" s="556" t="s">
        <v>7</v>
      </c>
      <c r="F3670" s="557" t="s">
        <v>479</v>
      </c>
      <c r="G3670" s="556" t="s">
        <v>478</v>
      </c>
      <c r="H3670" s="553">
        <v>605</v>
      </c>
      <c r="I3670" s="553">
        <v>514.85</v>
      </c>
      <c r="J3670" s="554">
        <v>311484.25</v>
      </c>
      <c r="K3670" s="556" t="s">
        <v>2651</v>
      </c>
      <c r="L3670" s="556" t="s">
        <v>2719</v>
      </c>
      <c r="M3670" s="557" t="s">
        <v>2720</v>
      </c>
      <c r="O3670" s="545" t="str">
        <f t="shared" si="345"/>
        <v>B2/32/04-C</v>
      </c>
    </row>
    <row r="3671" spans="1:18" ht="14.5">
      <c r="P3671" s="546"/>
      <c r="Q3671" s="546"/>
      <c r="R3671" s="546"/>
    </row>
    <row r="3672" spans="1:18" ht="14.5">
      <c r="A3672" s="551">
        <v>3</v>
      </c>
      <c r="B3672" s="555" t="s">
        <v>1715</v>
      </c>
      <c r="C3672" s="555" t="s">
        <v>36</v>
      </c>
      <c r="D3672" s="555" t="s">
        <v>36</v>
      </c>
      <c r="E3672" s="555" t="s">
        <v>36</v>
      </c>
      <c r="F3672" s="551" t="s">
        <v>484</v>
      </c>
      <c r="G3672" s="555" t="s">
        <v>36</v>
      </c>
      <c r="H3672" s="551"/>
      <c r="I3672" s="551"/>
      <c r="J3672" s="552">
        <v>2250223.6</v>
      </c>
      <c r="K3672" s="555"/>
      <c r="L3672" s="555"/>
      <c r="M3672" s="551"/>
      <c r="N3672" s="551"/>
      <c r="O3672" s="551"/>
      <c r="P3672" s="546"/>
      <c r="Q3672" s="546"/>
      <c r="R3672" s="546"/>
    </row>
    <row r="3673" spans="1:18" ht="72.5">
      <c r="A3673" s="551">
        <v>4</v>
      </c>
      <c r="B3673" s="555" t="s">
        <v>1715</v>
      </c>
      <c r="C3673" s="555" t="s">
        <v>36</v>
      </c>
      <c r="D3673" s="555" t="s">
        <v>36</v>
      </c>
      <c r="E3673" s="555" t="s">
        <v>36</v>
      </c>
      <c r="F3673" s="551" t="s">
        <v>485</v>
      </c>
      <c r="G3673" s="555" t="s">
        <v>36</v>
      </c>
      <c r="H3673" s="551"/>
      <c r="I3673" s="551"/>
      <c r="J3673" s="552">
        <v>2072131.1</v>
      </c>
      <c r="K3673" s="555"/>
      <c r="L3673" s="555"/>
      <c r="M3673" s="551"/>
      <c r="N3673" s="551"/>
      <c r="O3673" s="551"/>
      <c r="P3673" s="546"/>
      <c r="Q3673" s="546"/>
      <c r="R3673" s="546"/>
    </row>
    <row r="3674" spans="1:18" ht="14.5">
      <c r="A3674" s="551">
        <v>5</v>
      </c>
      <c r="B3674" s="555" t="s">
        <v>1715</v>
      </c>
      <c r="C3674" s="555" t="s">
        <v>36</v>
      </c>
      <c r="D3674" s="555" t="s">
        <v>36</v>
      </c>
      <c r="E3674" s="555" t="s">
        <v>36</v>
      </c>
      <c r="F3674" s="551" t="s">
        <v>486</v>
      </c>
      <c r="G3674" s="555" t="s">
        <v>36</v>
      </c>
      <c r="H3674" s="551"/>
      <c r="I3674" s="551"/>
      <c r="J3674" s="552">
        <v>1511935.17</v>
      </c>
      <c r="K3674" s="555"/>
      <c r="L3674" s="555"/>
      <c r="M3674" s="551"/>
      <c r="N3674" s="551"/>
      <c r="O3674" s="551"/>
    </row>
    <row r="3675" spans="1:18">
      <c r="B3675" s="556" t="s">
        <v>1715</v>
      </c>
      <c r="C3675" s="556" t="s">
        <v>36</v>
      </c>
      <c r="D3675" s="556" t="s">
        <v>2721</v>
      </c>
      <c r="E3675" s="556" t="s">
        <v>8</v>
      </c>
      <c r="F3675" s="557" t="s">
        <v>487</v>
      </c>
      <c r="G3675" s="556" t="s">
        <v>289</v>
      </c>
      <c r="H3675" s="553">
        <v>67</v>
      </c>
      <c r="I3675" s="554">
        <v>14828.31</v>
      </c>
      <c r="J3675" s="554">
        <v>993496.77</v>
      </c>
      <c r="K3675" s="556" t="s">
        <v>2651</v>
      </c>
      <c r="L3675" s="556" t="s">
        <v>2722</v>
      </c>
      <c r="M3675" s="557" t="s">
        <v>487</v>
      </c>
      <c r="O3675" s="545" t="str">
        <f t="shared" ref="O3675:O3678" si="346">+_xlfn.CONCAT(B3675,"-",E3675)</f>
        <v>B2/32/04-D</v>
      </c>
    </row>
    <row r="3676" spans="1:18">
      <c r="B3676" s="556" t="s">
        <v>1715</v>
      </c>
      <c r="C3676" s="556" t="s">
        <v>36</v>
      </c>
      <c r="D3676" s="556" t="s">
        <v>2721</v>
      </c>
      <c r="E3676" s="556" t="s">
        <v>10</v>
      </c>
      <c r="F3676" s="557" t="s">
        <v>488</v>
      </c>
      <c r="G3676" s="556" t="s">
        <v>289</v>
      </c>
      <c r="H3676" s="553">
        <v>29</v>
      </c>
      <c r="I3676" s="554">
        <v>2626.85</v>
      </c>
      <c r="J3676" s="554">
        <v>76178.649999999994</v>
      </c>
      <c r="K3676" s="556" t="s">
        <v>2651</v>
      </c>
      <c r="L3676" s="556" t="s">
        <v>2723</v>
      </c>
      <c r="M3676" s="557" t="s">
        <v>488</v>
      </c>
      <c r="O3676" s="545" t="str">
        <f t="shared" si="346"/>
        <v>B2/32/04-E</v>
      </c>
    </row>
    <row r="3677" spans="1:18">
      <c r="B3677" s="556" t="s">
        <v>1715</v>
      </c>
      <c r="C3677" s="556" t="s">
        <v>36</v>
      </c>
      <c r="D3677" s="556" t="s">
        <v>2721</v>
      </c>
      <c r="E3677" s="556" t="s">
        <v>11</v>
      </c>
      <c r="F3677" s="557" t="s">
        <v>489</v>
      </c>
      <c r="G3677" s="556" t="s">
        <v>289</v>
      </c>
      <c r="H3677" s="553">
        <v>43</v>
      </c>
      <c r="I3677" s="554">
        <v>7207.29</v>
      </c>
      <c r="J3677" s="554">
        <v>309913.46999999997</v>
      </c>
      <c r="K3677" s="556" t="s">
        <v>2651</v>
      </c>
      <c r="L3677" s="556" t="s">
        <v>2724</v>
      </c>
      <c r="M3677" s="557" t="s">
        <v>489</v>
      </c>
      <c r="O3677" s="545" t="str">
        <f t="shared" si="346"/>
        <v>B2/32/04-F</v>
      </c>
    </row>
    <row r="3678" spans="1:18">
      <c r="B3678" s="556" t="s">
        <v>1715</v>
      </c>
      <c r="C3678" s="556" t="s">
        <v>36</v>
      </c>
      <c r="D3678" s="556" t="s">
        <v>2721</v>
      </c>
      <c r="E3678" s="556" t="s">
        <v>27</v>
      </c>
      <c r="F3678" s="557" t="s">
        <v>490</v>
      </c>
      <c r="G3678" s="556" t="s">
        <v>289</v>
      </c>
      <c r="H3678" s="553">
        <v>22</v>
      </c>
      <c r="I3678" s="554">
        <v>6015.74</v>
      </c>
      <c r="J3678" s="554">
        <v>132346.28</v>
      </c>
      <c r="K3678" s="556" t="s">
        <v>2651</v>
      </c>
      <c r="L3678" s="556" t="s">
        <v>3838</v>
      </c>
      <c r="M3678" s="557" t="s">
        <v>490</v>
      </c>
      <c r="O3678" s="545" t="str">
        <f t="shared" si="346"/>
        <v>B2/32/04-G</v>
      </c>
    </row>
    <row r="3679" spans="1:18" ht="14.5">
      <c r="P3679" s="546"/>
      <c r="Q3679" s="546"/>
      <c r="R3679" s="546"/>
    </row>
    <row r="3680" spans="1:18" ht="14.5">
      <c r="A3680" s="551">
        <v>5</v>
      </c>
      <c r="B3680" s="555" t="s">
        <v>1715</v>
      </c>
      <c r="C3680" s="555" t="s">
        <v>36</v>
      </c>
      <c r="D3680" s="555" t="s">
        <v>36</v>
      </c>
      <c r="E3680" s="555" t="s">
        <v>36</v>
      </c>
      <c r="F3680" s="551" t="s">
        <v>491</v>
      </c>
      <c r="G3680" s="555" t="s">
        <v>36</v>
      </c>
      <c r="H3680" s="551"/>
      <c r="I3680" s="551"/>
      <c r="J3680" s="552">
        <v>328423.36</v>
      </c>
      <c r="K3680" s="555"/>
      <c r="L3680" s="555"/>
      <c r="M3680" s="551"/>
      <c r="N3680" s="551"/>
      <c r="O3680" s="551"/>
    </row>
    <row r="3681" spans="1:18">
      <c r="B3681" s="556" t="s">
        <v>1715</v>
      </c>
      <c r="C3681" s="556" t="s">
        <v>36</v>
      </c>
      <c r="D3681" s="556" t="s">
        <v>2721</v>
      </c>
      <c r="E3681" s="556" t="s">
        <v>28</v>
      </c>
      <c r="F3681" s="557" t="s">
        <v>492</v>
      </c>
      <c r="G3681" s="556" t="s">
        <v>168</v>
      </c>
      <c r="H3681" s="553">
        <v>12</v>
      </c>
      <c r="I3681" s="553">
        <v>206.95</v>
      </c>
      <c r="J3681" s="554">
        <v>2483.4</v>
      </c>
      <c r="K3681" s="556" t="s">
        <v>2651</v>
      </c>
      <c r="L3681" s="556" t="s">
        <v>3839</v>
      </c>
      <c r="M3681" s="557" t="s">
        <v>492</v>
      </c>
      <c r="O3681" s="545" t="str">
        <f t="shared" ref="O3681:O3683" si="347">+_xlfn.CONCAT(B3681,"-",E3681)</f>
        <v>B2/32/04-H</v>
      </c>
    </row>
    <row r="3682" spans="1:18">
      <c r="B3682" s="556" t="s">
        <v>1715</v>
      </c>
      <c r="C3682" s="556" t="s">
        <v>36</v>
      </c>
      <c r="D3682" s="556" t="s">
        <v>2721</v>
      </c>
      <c r="E3682" s="556" t="s">
        <v>33</v>
      </c>
      <c r="F3682" s="557" t="s">
        <v>493</v>
      </c>
      <c r="G3682" s="556" t="s">
        <v>168</v>
      </c>
      <c r="H3682" s="558">
        <v>1006</v>
      </c>
      <c r="I3682" s="553">
        <v>209.26</v>
      </c>
      <c r="J3682" s="554">
        <v>210515.56</v>
      </c>
      <c r="K3682" s="556" t="s">
        <v>2651</v>
      </c>
      <c r="L3682" s="556" t="s">
        <v>2728</v>
      </c>
      <c r="M3682" s="557" t="s">
        <v>493</v>
      </c>
      <c r="O3682" s="545" t="str">
        <f t="shared" si="347"/>
        <v>B2/32/04-J</v>
      </c>
    </row>
    <row r="3683" spans="1:18">
      <c r="B3683" s="556" t="s">
        <v>1715</v>
      </c>
      <c r="C3683" s="556" t="s">
        <v>36</v>
      </c>
      <c r="D3683" s="556" t="s">
        <v>2721</v>
      </c>
      <c r="E3683" s="556" t="s">
        <v>34</v>
      </c>
      <c r="F3683" s="557" t="s">
        <v>494</v>
      </c>
      <c r="G3683" s="556" t="s">
        <v>168</v>
      </c>
      <c r="H3683" s="553">
        <v>520</v>
      </c>
      <c r="I3683" s="553">
        <v>221.97</v>
      </c>
      <c r="J3683" s="554">
        <v>115424.4</v>
      </c>
      <c r="K3683" s="556" t="s">
        <v>2651</v>
      </c>
      <c r="L3683" s="556" t="s">
        <v>2734</v>
      </c>
      <c r="M3683" s="557" t="s">
        <v>494</v>
      </c>
      <c r="O3683" s="545" t="str">
        <f t="shared" si="347"/>
        <v>B2/32/04-K</v>
      </c>
    </row>
    <row r="3685" spans="1:18" ht="14.5">
      <c r="P3685" s="546"/>
      <c r="Q3685" s="546"/>
      <c r="R3685" s="546"/>
    </row>
    <row r="3686" spans="1:18" ht="14.5">
      <c r="A3686" s="551">
        <v>5</v>
      </c>
      <c r="B3686" s="555" t="s">
        <v>1716</v>
      </c>
      <c r="C3686" s="555" t="s">
        <v>36</v>
      </c>
      <c r="D3686" s="555" t="s">
        <v>36</v>
      </c>
      <c r="E3686" s="555" t="s">
        <v>36</v>
      </c>
      <c r="F3686" s="551" t="s">
        <v>495</v>
      </c>
      <c r="G3686" s="555" t="s">
        <v>36</v>
      </c>
      <c r="H3686" s="551"/>
      <c r="I3686" s="551"/>
      <c r="J3686" s="552">
        <v>231772.57</v>
      </c>
      <c r="K3686" s="555"/>
      <c r="L3686" s="555"/>
      <c r="M3686" s="551"/>
      <c r="N3686" s="551"/>
      <c r="O3686" s="551"/>
    </row>
    <row r="3687" spans="1:18">
      <c r="B3687" s="556" t="s">
        <v>1716</v>
      </c>
      <c r="C3687" s="556" t="s">
        <v>36</v>
      </c>
      <c r="D3687" s="556" t="s">
        <v>2721</v>
      </c>
      <c r="E3687" s="556" t="s">
        <v>5</v>
      </c>
      <c r="F3687" s="557" t="s">
        <v>496</v>
      </c>
      <c r="G3687" s="556" t="s">
        <v>168</v>
      </c>
      <c r="H3687" s="553">
        <v>105</v>
      </c>
      <c r="I3687" s="553">
        <v>110.99</v>
      </c>
      <c r="J3687" s="554">
        <v>11653.95</v>
      </c>
      <c r="K3687" s="556" t="s">
        <v>2651</v>
      </c>
      <c r="L3687" s="556" t="s">
        <v>3840</v>
      </c>
      <c r="M3687" s="557" t="s">
        <v>496</v>
      </c>
      <c r="O3687" s="545" t="str">
        <f t="shared" ref="O3687:O3690" si="348">+_xlfn.CONCAT(B3687,"-",E3687)</f>
        <v>B2/32/05-A</v>
      </c>
    </row>
    <row r="3688" spans="1:18">
      <c r="B3688" s="556" t="s">
        <v>1716</v>
      </c>
      <c r="C3688" s="556" t="s">
        <v>36</v>
      </c>
      <c r="D3688" s="556" t="s">
        <v>2721</v>
      </c>
      <c r="E3688" s="556" t="s">
        <v>6</v>
      </c>
      <c r="F3688" s="557" t="s">
        <v>497</v>
      </c>
      <c r="G3688" s="556" t="s">
        <v>168</v>
      </c>
      <c r="H3688" s="558">
        <v>1738</v>
      </c>
      <c r="I3688" s="553">
        <v>116.31</v>
      </c>
      <c r="J3688" s="554">
        <v>202146.78</v>
      </c>
      <c r="K3688" s="556" t="s">
        <v>2651</v>
      </c>
      <c r="L3688" s="556" t="s">
        <v>3841</v>
      </c>
      <c r="M3688" s="557" t="s">
        <v>497</v>
      </c>
      <c r="O3688" s="545" t="str">
        <f t="shared" si="348"/>
        <v>B2/32/05-B</v>
      </c>
    </row>
    <row r="3689" spans="1:18">
      <c r="B3689" s="556" t="s">
        <v>1716</v>
      </c>
      <c r="C3689" s="556" t="s">
        <v>36</v>
      </c>
      <c r="D3689" s="556" t="s">
        <v>2721</v>
      </c>
      <c r="E3689" s="556" t="s">
        <v>7</v>
      </c>
      <c r="F3689" s="557" t="s">
        <v>498</v>
      </c>
      <c r="G3689" s="556" t="s">
        <v>168</v>
      </c>
      <c r="H3689" s="553">
        <v>155</v>
      </c>
      <c r="I3689" s="553">
        <v>101.69</v>
      </c>
      <c r="J3689" s="554">
        <v>15761.95</v>
      </c>
      <c r="K3689" s="556" t="s">
        <v>2651</v>
      </c>
      <c r="L3689" s="556" t="s">
        <v>3842</v>
      </c>
      <c r="M3689" s="557" t="s">
        <v>498</v>
      </c>
      <c r="O3689" s="545" t="str">
        <f t="shared" si="348"/>
        <v>B2/32/05-C</v>
      </c>
    </row>
    <row r="3690" spans="1:18">
      <c r="B3690" s="556" t="s">
        <v>1716</v>
      </c>
      <c r="C3690" s="556" t="s">
        <v>36</v>
      </c>
      <c r="D3690" s="556" t="s">
        <v>2721</v>
      </c>
      <c r="E3690" s="556" t="s">
        <v>8</v>
      </c>
      <c r="F3690" s="557" t="s">
        <v>499</v>
      </c>
      <c r="G3690" s="556" t="s">
        <v>168</v>
      </c>
      <c r="H3690" s="553">
        <v>19</v>
      </c>
      <c r="I3690" s="553">
        <v>116.31</v>
      </c>
      <c r="J3690" s="554">
        <v>2209.89</v>
      </c>
      <c r="K3690" s="556" t="s">
        <v>2651</v>
      </c>
      <c r="L3690" s="556" t="s">
        <v>3843</v>
      </c>
      <c r="M3690" s="557" t="s">
        <v>499</v>
      </c>
      <c r="O3690" s="545" t="str">
        <f t="shared" si="348"/>
        <v>B2/32/05-D</v>
      </c>
    </row>
    <row r="3691" spans="1:18" ht="14.5">
      <c r="P3691" s="546"/>
      <c r="Q3691" s="546"/>
      <c r="R3691" s="546"/>
    </row>
    <row r="3692" spans="1:18" ht="14.5">
      <c r="A3692" s="551">
        <v>4</v>
      </c>
      <c r="B3692" s="555" t="s">
        <v>1716</v>
      </c>
      <c r="C3692" s="555" t="s">
        <v>36</v>
      </c>
      <c r="D3692" s="555" t="s">
        <v>36</v>
      </c>
      <c r="E3692" s="555" t="s">
        <v>36</v>
      </c>
      <c r="F3692" s="551" t="s">
        <v>500</v>
      </c>
      <c r="G3692" s="555" t="s">
        <v>36</v>
      </c>
      <c r="H3692" s="551"/>
      <c r="I3692" s="551"/>
      <c r="J3692" s="552">
        <v>33034.160000000003</v>
      </c>
      <c r="K3692" s="555"/>
      <c r="L3692" s="555"/>
      <c r="M3692" s="551"/>
      <c r="N3692" s="551"/>
      <c r="O3692" s="551"/>
      <c r="P3692" s="546"/>
      <c r="Q3692" s="546"/>
      <c r="R3692" s="546"/>
    </row>
    <row r="3693" spans="1:18" ht="29">
      <c r="A3693" s="551">
        <v>5</v>
      </c>
      <c r="B3693" s="555" t="s">
        <v>1716</v>
      </c>
      <c r="C3693" s="555" t="s">
        <v>36</v>
      </c>
      <c r="D3693" s="555" t="s">
        <v>36</v>
      </c>
      <c r="E3693" s="555" t="s">
        <v>36</v>
      </c>
      <c r="F3693" s="551" t="s">
        <v>501</v>
      </c>
      <c r="G3693" s="555" t="s">
        <v>36</v>
      </c>
      <c r="H3693" s="551"/>
      <c r="I3693" s="551"/>
      <c r="J3693" s="552">
        <v>33034.160000000003</v>
      </c>
      <c r="K3693" s="555"/>
      <c r="L3693" s="555"/>
      <c r="M3693" s="551"/>
      <c r="N3693" s="551"/>
      <c r="O3693" s="551"/>
    </row>
    <row r="3694" spans="1:18">
      <c r="B3694" s="556" t="s">
        <v>1716</v>
      </c>
      <c r="C3694" s="556" t="s">
        <v>36</v>
      </c>
      <c r="D3694" s="556" t="s">
        <v>36</v>
      </c>
      <c r="E3694" s="556" t="s">
        <v>10</v>
      </c>
      <c r="F3694" s="557" t="s">
        <v>496</v>
      </c>
      <c r="G3694" s="556" t="s">
        <v>168</v>
      </c>
      <c r="H3694" s="553">
        <v>228</v>
      </c>
      <c r="I3694" s="553">
        <v>110.99</v>
      </c>
      <c r="J3694" s="554">
        <v>25305.72</v>
      </c>
      <c r="K3694" s="556" t="s">
        <v>2651</v>
      </c>
      <c r="L3694" s="556" t="s">
        <v>3840</v>
      </c>
      <c r="M3694" s="557" t="s">
        <v>496</v>
      </c>
      <c r="O3694" s="545" t="str">
        <f t="shared" ref="O3694:O3695" si="349">+_xlfn.CONCAT(B3694,"-",E3694)</f>
        <v>B2/32/05-E</v>
      </c>
    </row>
    <row r="3695" spans="1:18">
      <c r="B3695" s="556" t="s">
        <v>1716</v>
      </c>
      <c r="C3695" s="556" t="s">
        <v>36</v>
      </c>
      <c r="D3695" s="556" t="s">
        <v>36</v>
      </c>
      <c r="E3695" s="556" t="s">
        <v>11</v>
      </c>
      <c r="F3695" s="557" t="s">
        <v>498</v>
      </c>
      <c r="G3695" s="556" t="s">
        <v>168</v>
      </c>
      <c r="H3695" s="553">
        <v>76</v>
      </c>
      <c r="I3695" s="553">
        <v>101.69</v>
      </c>
      <c r="J3695" s="554">
        <v>7728.44</v>
      </c>
      <c r="K3695" s="556" t="s">
        <v>2651</v>
      </c>
      <c r="L3695" s="556" t="s">
        <v>3842</v>
      </c>
      <c r="M3695" s="557" t="s">
        <v>498</v>
      </c>
      <c r="O3695" s="545" t="str">
        <f t="shared" si="349"/>
        <v>B2/32/05-F</v>
      </c>
    </row>
    <row r="3696" spans="1:18" ht="14.5">
      <c r="P3696" s="546"/>
      <c r="Q3696" s="546"/>
      <c r="R3696" s="546"/>
    </row>
    <row r="3697" spans="1:18" ht="14.5">
      <c r="A3697" s="551">
        <v>4</v>
      </c>
      <c r="B3697" s="555" t="s">
        <v>1716</v>
      </c>
      <c r="C3697" s="555" t="s">
        <v>36</v>
      </c>
      <c r="D3697" s="555" t="s">
        <v>36</v>
      </c>
      <c r="E3697" s="555" t="s">
        <v>36</v>
      </c>
      <c r="F3697" s="551" t="s">
        <v>503</v>
      </c>
      <c r="G3697" s="555" t="s">
        <v>36</v>
      </c>
      <c r="H3697" s="551"/>
      <c r="I3697" s="551"/>
      <c r="J3697" s="551">
        <v>0</v>
      </c>
      <c r="K3697" s="555"/>
      <c r="L3697" s="555"/>
      <c r="M3697" s="551"/>
      <c r="N3697" s="551"/>
      <c r="O3697" s="551"/>
      <c r="P3697" s="546"/>
      <c r="Q3697" s="546"/>
      <c r="R3697" s="546"/>
    </row>
    <row r="3698" spans="1:18" ht="29">
      <c r="A3698" s="551">
        <v>5</v>
      </c>
      <c r="B3698" s="555" t="s">
        <v>1716</v>
      </c>
      <c r="C3698" s="555" t="s">
        <v>36</v>
      </c>
      <c r="D3698" s="555" t="s">
        <v>36</v>
      </c>
      <c r="E3698" s="555" t="s">
        <v>36</v>
      </c>
      <c r="F3698" s="551" t="s">
        <v>504</v>
      </c>
      <c r="G3698" s="555" t="s">
        <v>36</v>
      </c>
      <c r="H3698" s="551"/>
      <c r="I3698" s="551"/>
      <c r="J3698" s="551">
        <v>0</v>
      </c>
      <c r="K3698" s="555"/>
      <c r="L3698" s="555"/>
      <c r="M3698" s="551"/>
      <c r="N3698" s="551"/>
      <c r="O3698" s="551"/>
    </row>
    <row r="3699" spans="1:18" ht="14.5">
      <c r="P3699" s="546"/>
      <c r="Q3699" s="546"/>
      <c r="R3699" s="546"/>
    </row>
    <row r="3700" spans="1:18" ht="14.5">
      <c r="A3700" s="551">
        <v>4</v>
      </c>
      <c r="B3700" s="555" t="s">
        <v>1716</v>
      </c>
      <c r="C3700" s="555" t="s">
        <v>36</v>
      </c>
      <c r="D3700" s="555" t="s">
        <v>36</v>
      </c>
      <c r="E3700" s="555" t="s">
        <v>36</v>
      </c>
      <c r="F3700" s="551" t="s">
        <v>505</v>
      </c>
      <c r="G3700" s="555" t="s">
        <v>36</v>
      </c>
      <c r="H3700" s="551"/>
      <c r="I3700" s="551"/>
      <c r="J3700" s="552">
        <v>145058.34</v>
      </c>
      <c r="K3700" s="555"/>
      <c r="L3700" s="555"/>
      <c r="M3700" s="551"/>
      <c r="N3700" s="551"/>
      <c r="O3700" s="551"/>
    </row>
    <row r="3701" spans="1:18">
      <c r="B3701" s="556" t="s">
        <v>1716</v>
      </c>
      <c r="C3701" s="556" t="s">
        <v>36</v>
      </c>
      <c r="D3701" s="556" t="s">
        <v>3844</v>
      </c>
      <c r="E3701" s="556" t="s">
        <v>27</v>
      </c>
      <c r="F3701" s="557" t="s">
        <v>3845</v>
      </c>
      <c r="G3701" s="556" t="s">
        <v>168</v>
      </c>
      <c r="H3701" s="558">
        <v>1480</v>
      </c>
      <c r="I3701" s="553">
        <v>59.19</v>
      </c>
      <c r="J3701" s="554">
        <v>87601.2</v>
      </c>
      <c r="K3701" s="556" t="s">
        <v>2651</v>
      </c>
      <c r="L3701" s="556" t="s">
        <v>3846</v>
      </c>
      <c r="M3701" s="557" t="s">
        <v>3845</v>
      </c>
      <c r="O3701" s="545" t="str">
        <f t="shared" ref="O3701:O3702" si="350">+_xlfn.CONCAT(B3701,"-",E3701)</f>
        <v>B2/32/05-G</v>
      </c>
    </row>
    <row r="3702" spans="1:18">
      <c r="B3702" s="556" t="s">
        <v>1716</v>
      </c>
      <c r="C3702" s="556" t="s">
        <v>36</v>
      </c>
      <c r="D3702" s="556" t="s">
        <v>3844</v>
      </c>
      <c r="E3702" s="556" t="s">
        <v>28</v>
      </c>
      <c r="F3702" s="557" t="s">
        <v>499</v>
      </c>
      <c r="G3702" s="556" t="s">
        <v>168</v>
      </c>
      <c r="H3702" s="553">
        <v>494</v>
      </c>
      <c r="I3702" s="553">
        <v>116.31</v>
      </c>
      <c r="J3702" s="554">
        <v>57457.14</v>
      </c>
      <c r="K3702" s="556" t="s">
        <v>2651</v>
      </c>
      <c r="L3702" s="556" t="s">
        <v>3843</v>
      </c>
      <c r="M3702" s="557" t="s">
        <v>499</v>
      </c>
      <c r="O3702" s="545" t="str">
        <f t="shared" si="350"/>
        <v>B2/32/05-H</v>
      </c>
    </row>
    <row r="3703" spans="1:18" ht="14.5">
      <c r="P3703" s="546"/>
      <c r="Q3703" s="546"/>
      <c r="R3703" s="546"/>
    </row>
    <row r="3704" spans="1:18" ht="14.5">
      <c r="A3704" s="551" t="s">
        <v>1774</v>
      </c>
      <c r="B3704" s="555" t="s">
        <v>1716</v>
      </c>
      <c r="C3704" s="555" t="s">
        <v>36</v>
      </c>
      <c r="D3704" s="555" t="s">
        <v>36</v>
      </c>
      <c r="E3704" s="555" t="s">
        <v>36</v>
      </c>
      <c r="F3704" s="551" t="s">
        <v>29</v>
      </c>
      <c r="G3704" s="555"/>
      <c r="H3704" s="551"/>
      <c r="I3704" s="551"/>
      <c r="J3704" s="551"/>
      <c r="K3704" s="555"/>
      <c r="L3704" s="555"/>
      <c r="M3704" s="551"/>
      <c r="N3704" s="551"/>
      <c r="O3704" s="551"/>
      <c r="P3704" s="546"/>
      <c r="Q3704" s="546"/>
      <c r="R3704" s="546"/>
    </row>
    <row r="3705" spans="1:18" ht="14.5">
      <c r="A3705" s="551" t="s">
        <v>1774</v>
      </c>
      <c r="B3705" s="555" t="s">
        <v>1716</v>
      </c>
      <c r="C3705" s="555" t="s">
        <v>36</v>
      </c>
      <c r="D3705" s="555" t="s">
        <v>36</v>
      </c>
      <c r="E3705" s="555" t="s">
        <v>36</v>
      </c>
      <c r="F3705" s="551" t="s">
        <v>9</v>
      </c>
      <c r="G3705" s="555"/>
      <c r="H3705" s="551"/>
      <c r="I3705" s="551"/>
      <c r="J3705" s="551"/>
      <c r="K3705" s="555"/>
      <c r="L3705" s="555"/>
      <c r="M3705" s="551"/>
      <c r="N3705" s="551"/>
      <c r="O3705" s="551"/>
    </row>
    <row r="3707" spans="1:18" ht="14.5">
      <c r="P3707" s="546"/>
      <c r="Q3707" s="546"/>
      <c r="R3707" s="546"/>
    </row>
    <row r="3708" spans="1:18" ht="14.5">
      <c r="A3708" s="551">
        <v>2</v>
      </c>
      <c r="B3708" s="555" t="s">
        <v>1717</v>
      </c>
      <c r="C3708" s="555" t="s">
        <v>36</v>
      </c>
      <c r="D3708" s="555" t="s">
        <v>36</v>
      </c>
      <c r="E3708" s="555" t="s">
        <v>36</v>
      </c>
      <c r="F3708" s="551" t="s">
        <v>24</v>
      </c>
      <c r="G3708" s="555" t="s">
        <v>36</v>
      </c>
      <c r="H3708" s="551"/>
      <c r="I3708" s="551"/>
      <c r="J3708" s="552">
        <v>6074529.1699999999</v>
      </c>
      <c r="K3708" s="555"/>
      <c r="L3708" s="555"/>
      <c r="M3708" s="551"/>
      <c r="N3708" s="551"/>
      <c r="O3708" s="551"/>
      <c r="P3708" s="546"/>
      <c r="Q3708" s="546"/>
      <c r="R3708" s="546"/>
    </row>
    <row r="3709" spans="1:18" ht="14.5">
      <c r="A3709" s="551">
        <v>3</v>
      </c>
      <c r="B3709" s="555" t="s">
        <v>1717</v>
      </c>
      <c r="C3709" s="555" t="s">
        <v>36</v>
      </c>
      <c r="D3709" s="555" t="s">
        <v>36</v>
      </c>
      <c r="E3709" s="555" t="s">
        <v>36</v>
      </c>
      <c r="F3709" s="551" t="s">
        <v>509</v>
      </c>
      <c r="G3709" s="555" t="s">
        <v>36</v>
      </c>
      <c r="H3709" s="551"/>
      <c r="I3709" s="551"/>
      <c r="J3709" s="552">
        <v>1764819.48</v>
      </c>
      <c r="K3709" s="555"/>
      <c r="L3709" s="555"/>
      <c r="M3709" s="551"/>
      <c r="N3709" s="551"/>
      <c r="O3709" s="551"/>
      <c r="P3709" s="546"/>
      <c r="Q3709" s="546"/>
      <c r="R3709" s="546"/>
    </row>
    <row r="3710" spans="1:18" ht="14.5">
      <c r="A3710" s="551">
        <v>4</v>
      </c>
      <c r="B3710" s="555" t="s">
        <v>1717</v>
      </c>
      <c r="C3710" s="555" t="s">
        <v>36</v>
      </c>
      <c r="D3710" s="555" t="s">
        <v>36</v>
      </c>
      <c r="E3710" s="555" t="s">
        <v>36</v>
      </c>
      <c r="F3710" s="551" t="s">
        <v>510</v>
      </c>
      <c r="G3710" s="555" t="s">
        <v>36</v>
      </c>
      <c r="H3710" s="551"/>
      <c r="I3710" s="551"/>
      <c r="J3710" s="552">
        <v>1185963.75</v>
      </c>
      <c r="K3710" s="555"/>
      <c r="L3710" s="555"/>
      <c r="M3710" s="551"/>
      <c r="N3710" s="551"/>
      <c r="O3710" s="551"/>
      <c r="P3710" s="546"/>
      <c r="Q3710" s="546"/>
      <c r="R3710" s="546"/>
    </row>
    <row r="3711" spans="1:18" ht="145">
      <c r="A3711" s="551">
        <v>5</v>
      </c>
      <c r="B3711" s="555" t="s">
        <v>1717</v>
      </c>
      <c r="C3711" s="555" t="s">
        <v>36</v>
      </c>
      <c r="D3711" s="555" t="s">
        <v>36</v>
      </c>
      <c r="E3711" s="555" t="s">
        <v>36</v>
      </c>
      <c r="F3711" s="551" t="s">
        <v>2737</v>
      </c>
      <c r="G3711" s="555" t="s">
        <v>36</v>
      </c>
      <c r="H3711" s="551"/>
      <c r="I3711" s="551"/>
      <c r="J3711" s="552">
        <v>1185963.75</v>
      </c>
      <c r="K3711" s="555"/>
      <c r="L3711" s="555"/>
      <c r="M3711" s="551"/>
      <c r="N3711" s="551"/>
      <c r="O3711" s="551"/>
      <c r="P3711" s="546"/>
      <c r="Q3711" s="546"/>
      <c r="R3711" s="546"/>
    </row>
    <row r="3712" spans="1:18" ht="14.5">
      <c r="A3712" s="551">
        <v>6</v>
      </c>
      <c r="B3712" s="555" t="s">
        <v>1717</v>
      </c>
      <c r="C3712" s="555" t="s">
        <v>36</v>
      </c>
      <c r="D3712" s="555" t="s">
        <v>36</v>
      </c>
      <c r="E3712" s="555" t="s">
        <v>36</v>
      </c>
      <c r="F3712" s="551" t="s">
        <v>512</v>
      </c>
      <c r="G3712" s="555" t="s">
        <v>36</v>
      </c>
      <c r="H3712" s="551"/>
      <c r="I3712" s="551"/>
      <c r="J3712" s="551">
        <v>0</v>
      </c>
      <c r="K3712" s="555"/>
      <c r="L3712" s="555"/>
      <c r="M3712" s="551"/>
      <c r="N3712" s="551"/>
      <c r="O3712" s="551"/>
      <c r="P3712" s="546"/>
      <c r="Q3712" s="546"/>
      <c r="R3712" s="546"/>
    </row>
    <row r="3713" spans="1:18" ht="14.5">
      <c r="A3713" s="551">
        <v>6</v>
      </c>
      <c r="B3713" s="555" t="s">
        <v>1717</v>
      </c>
      <c r="C3713" s="555" t="s">
        <v>36</v>
      </c>
      <c r="D3713" s="555" t="s">
        <v>36</v>
      </c>
      <c r="E3713" s="555" t="s">
        <v>36</v>
      </c>
      <c r="F3713" s="551" t="s">
        <v>513</v>
      </c>
      <c r="G3713" s="555" t="s">
        <v>36</v>
      </c>
      <c r="H3713" s="551"/>
      <c r="I3713" s="551"/>
      <c r="J3713" s="552">
        <v>126911.25</v>
      </c>
      <c r="K3713" s="555"/>
      <c r="L3713" s="555"/>
      <c r="M3713" s="551"/>
      <c r="N3713" s="551"/>
      <c r="O3713" s="551"/>
    </row>
    <row r="3714" spans="1:18">
      <c r="B3714" s="556" t="s">
        <v>1717</v>
      </c>
      <c r="C3714" s="556" t="s">
        <v>2034</v>
      </c>
      <c r="D3714" s="556" t="s">
        <v>2739</v>
      </c>
      <c r="E3714" s="556" t="s">
        <v>5</v>
      </c>
      <c r="F3714" s="557" t="s">
        <v>514</v>
      </c>
      <c r="G3714" s="556" t="s">
        <v>179</v>
      </c>
      <c r="H3714" s="553">
        <v>145</v>
      </c>
      <c r="I3714" s="553">
        <v>875.25</v>
      </c>
      <c r="J3714" s="554">
        <v>126911.25</v>
      </c>
      <c r="K3714" s="556" t="s">
        <v>2740</v>
      </c>
      <c r="L3714" s="556" t="s">
        <v>3847</v>
      </c>
      <c r="M3714" s="557" t="s">
        <v>514</v>
      </c>
      <c r="O3714" s="545" t="str">
        <f>+_xlfn.CONCAT(B3714,"-",E3714)</f>
        <v>B2/33/01-A</v>
      </c>
    </row>
    <row r="3715" spans="1:18" ht="14.5">
      <c r="P3715" s="546"/>
      <c r="Q3715" s="546"/>
      <c r="R3715" s="546"/>
    </row>
    <row r="3716" spans="1:18" ht="14.5">
      <c r="A3716" s="551">
        <v>6</v>
      </c>
      <c r="B3716" s="555" t="s">
        <v>1717</v>
      </c>
      <c r="C3716" s="555" t="s">
        <v>36</v>
      </c>
      <c r="D3716" s="555" t="s">
        <v>36</v>
      </c>
      <c r="E3716" s="555" t="s">
        <v>36</v>
      </c>
      <c r="F3716" s="551" t="s">
        <v>515</v>
      </c>
      <c r="G3716" s="555" t="s">
        <v>36</v>
      </c>
      <c r="H3716" s="551"/>
      <c r="I3716" s="551"/>
      <c r="J3716" s="552">
        <v>612675</v>
      </c>
      <c r="K3716" s="555"/>
      <c r="L3716" s="555"/>
      <c r="M3716" s="551"/>
      <c r="N3716" s="551"/>
      <c r="O3716" s="551"/>
    </row>
    <row r="3717" spans="1:18">
      <c r="B3717" s="556" t="s">
        <v>1717</v>
      </c>
      <c r="C3717" s="556" t="s">
        <v>2034</v>
      </c>
      <c r="D3717" s="556" t="s">
        <v>2739</v>
      </c>
      <c r="E3717" s="556" t="s">
        <v>6</v>
      </c>
      <c r="F3717" s="557" t="s">
        <v>514</v>
      </c>
      <c r="G3717" s="556" t="s">
        <v>179</v>
      </c>
      <c r="H3717" s="553">
        <v>700</v>
      </c>
      <c r="I3717" s="553">
        <v>875.25</v>
      </c>
      <c r="J3717" s="554">
        <v>612675</v>
      </c>
      <c r="K3717" s="556" t="s">
        <v>2740</v>
      </c>
      <c r="L3717" s="556" t="s">
        <v>3848</v>
      </c>
      <c r="M3717" s="557" t="s">
        <v>514</v>
      </c>
      <c r="O3717" s="545" t="str">
        <f>+_xlfn.CONCAT(B3717,"-",E3717)</f>
        <v>B2/33/01-B</v>
      </c>
    </row>
    <row r="3718" spans="1:18" ht="14.5">
      <c r="P3718" s="546"/>
      <c r="Q3718" s="546"/>
      <c r="R3718" s="546"/>
    </row>
    <row r="3719" spans="1:18" ht="14.5">
      <c r="A3719" s="551">
        <v>6</v>
      </c>
      <c r="B3719" s="555" t="s">
        <v>1717</v>
      </c>
      <c r="C3719" s="555" t="s">
        <v>36</v>
      </c>
      <c r="D3719" s="555" t="s">
        <v>36</v>
      </c>
      <c r="E3719" s="555" t="s">
        <v>36</v>
      </c>
      <c r="F3719" s="551" t="s">
        <v>516</v>
      </c>
      <c r="G3719" s="555" t="s">
        <v>36</v>
      </c>
      <c r="H3719" s="551"/>
      <c r="I3719" s="551"/>
      <c r="J3719" s="552">
        <v>201307.5</v>
      </c>
      <c r="K3719" s="555"/>
      <c r="L3719" s="555"/>
      <c r="M3719" s="551"/>
      <c r="N3719" s="551"/>
      <c r="O3719" s="551"/>
    </row>
    <row r="3720" spans="1:18">
      <c r="B3720" s="556" t="s">
        <v>1717</v>
      </c>
      <c r="C3720" s="556" t="s">
        <v>2034</v>
      </c>
      <c r="D3720" s="556" t="s">
        <v>2739</v>
      </c>
      <c r="E3720" s="556" t="s">
        <v>7</v>
      </c>
      <c r="F3720" s="557" t="s">
        <v>517</v>
      </c>
      <c r="G3720" s="556" t="s">
        <v>179</v>
      </c>
      <c r="H3720" s="553">
        <v>230</v>
      </c>
      <c r="I3720" s="553">
        <v>875.25</v>
      </c>
      <c r="J3720" s="554">
        <v>201307.5</v>
      </c>
      <c r="K3720" s="556" t="s">
        <v>2740</v>
      </c>
      <c r="L3720" s="556" t="s">
        <v>3849</v>
      </c>
      <c r="M3720" s="557" t="s">
        <v>517</v>
      </c>
      <c r="O3720" s="545" t="str">
        <f>+_xlfn.CONCAT(B3720,"-",E3720)</f>
        <v>B2/33/01-C</v>
      </c>
    </row>
    <row r="3721" spans="1:18" ht="14.5">
      <c r="P3721" s="546"/>
      <c r="Q3721" s="546"/>
      <c r="R3721" s="546"/>
    </row>
    <row r="3722" spans="1:18" ht="14.5">
      <c r="A3722" s="551">
        <v>6</v>
      </c>
      <c r="B3722" s="555" t="s">
        <v>1717</v>
      </c>
      <c r="C3722" s="555" t="s">
        <v>36</v>
      </c>
      <c r="D3722" s="555" t="s">
        <v>36</v>
      </c>
      <c r="E3722" s="555" t="s">
        <v>36</v>
      </c>
      <c r="F3722" s="551" t="s">
        <v>518</v>
      </c>
      <c r="G3722" s="555" t="s">
        <v>36</v>
      </c>
      <c r="H3722" s="551"/>
      <c r="I3722" s="551"/>
      <c r="J3722" s="552">
        <v>175050</v>
      </c>
      <c r="K3722" s="555"/>
      <c r="L3722" s="555"/>
      <c r="M3722" s="551"/>
      <c r="N3722" s="551"/>
      <c r="O3722" s="551"/>
    </row>
    <row r="3723" spans="1:18">
      <c r="B3723" s="556" t="s">
        <v>1717</v>
      </c>
      <c r="C3723" s="556" t="s">
        <v>2034</v>
      </c>
      <c r="D3723" s="556" t="s">
        <v>2739</v>
      </c>
      <c r="E3723" s="556" t="s">
        <v>8</v>
      </c>
      <c r="F3723" s="557" t="s">
        <v>517</v>
      </c>
      <c r="G3723" s="556" t="s">
        <v>179</v>
      </c>
      <c r="H3723" s="553">
        <v>200</v>
      </c>
      <c r="I3723" s="553">
        <v>875.25</v>
      </c>
      <c r="J3723" s="554">
        <v>175050</v>
      </c>
      <c r="K3723" s="556" t="s">
        <v>2740</v>
      </c>
      <c r="L3723" s="556" t="s">
        <v>3850</v>
      </c>
      <c r="M3723" s="557" t="s">
        <v>517</v>
      </c>
      <c r="O3723" s="545" t="str">
        <f>+_xlfn.CONCAT(B3723,"-",E3723)</f>
        <v>B2/33/01-D</v>
      </c>
    </row>
    <row r="3724" spans="1:18" ht="14.5">
      <c r="P3724" s="546"/>
      <c r="Q3724" s="546"/>
      <c r="R3724" s="546"/>
    </row>
    <row r="3725" spans="1:18" ht="14.5">
      <c r="A3725" s="551">
        <v>6</v>
      </c>
      <c r="B3725" s="555" t="s">
        <v>1717</v>
      </c>
      <c r="C3725" s="555" t="s">
        <v>36</v>
      </c>
      <c r="D3725" s="555" t="s">
        <v>36</v>
      </c>
      <c r="E3725" s="555" t="s">
        <v>36</v>
      </c>
      <c r="F3725" s="551" t="s">
        <v>519</v>
      </c>
      <c r="G3725" s="555" t="s">
        <v>36</v>
      </c>
      <c r="H3725" s="551"/>
      <c r="I3725" s="551"/>
      <c r="J3725" s="552">
        <v>70020</v>
      </c>
      <c r="K3725" s="555"/>
      <c r="L3725" s="555"/>
      <c r="M3725" s="551"/>
      <c r="N3725" s="551"/>
      <c r="O3725" s="551"/>
    </row>
    <row r="3726" spans="1:18">
      <c r="B3726" s="556" t="s">
        <v>1717</v>
      </c>
      <c r="C3726" s="556" t="s">
        <v>2034</v>
      </c>
      <c r="D3726" s="556" t="s">
        <v>2739</v>
      </c>
      <c r="E3726" s="556" t="s">
        <v>10</v>
      </c>
      <c r="F3726" s="557" t="s">
        <v>517</v>
      </c>
      <c r="G3726" s="556" t="s">
        <v>179</v>
      </c>
      <c r="H3726" s="553">
        <v>80</v>
      </c>
      <c r="I3726" s="553">
        <v>875.25</v>
      </c>
      <c r="J3726" s="554">
        <v>70020</v>
      </c>
      <c r="K3726" s="556" t="s">
        <v>2740</v>
      </c>
      <c r="L3726" s="556" t="s">
        <v>3851</v>
      </c>
      <c r="M3726" s="557" t="s">
        <v>517</v>
      </c>
      <c r="O3726" s="545" t="str">
        <f>+_xlfn.CONCAT(B3726,"-",E3726)</f>
        <v>B2/33/01-E</v>
      </c>
    </row>
    <row r="3728" spans="1:18" ht="14.5">
      <c r="P3728" s="546"/>
      <c r="Q3728" s="546"/>
      <c r="R3728" s="546"/>
    </row>
    <row r="3729" spans="1:18" ht="14.5">
      <c r="A3729" s="551">
        <v>4</v>
      </c>
      <c r="B3729" s="555" t="s">
        <v>1718</v>
      </c>
      <c r="C3729" s="555" t="s">
        <v>36</v>
      </c>
      <c r="D3729" s="555" t="s">
        <v>36</v>
      </c>
      <c r="E3729" s="555" t="s">
        <v>36</v>
      </c>
      <c r="F3729" s="551" t="s">
        <v>520</v>
      </c>
      <c r="G3729" s="555" t="s">
        <v>36</v>
      </c>
      <c r="H3729" s="551"/>
      <c r="I3729" s="551"/>
      <c r="J3729" s="552">
        <v>434030.73</v>
      </c>
      <c r="K3729" s="555"/>
      <c r="L3729" s="555"/>
      <c r="M3729" s="551"/>
      <c r="N3729" s="551"/>
      <c r="O3729" s="551"/>
    </row>
    <row r="3730" spans="1:18" ht="87.5">
      <c r="B3730" s="556" t="s">
        <v>1718</v>
      </c>
      <c r="C3730" s="556" t="s">
        <v>2034</v>
      </c>
      <c r="D3730" s="556" t="s">
        <v>2739</v>
      </c>
      <c r="E3730" s="556" t="s">
        <v>5</v>
      </c>
      <c r="F3730" s="557" t="s">
        <v>521</v>
      </c>
      <c r="G3730" s="556" t="s">
        <v>289</v>
      </c>
      <c r="H3730" s="553">
        <v>21</v>
      </c>
      <c r="I3730" s="554">
        <v>20668.13</v>
      </c>
      <c r="J3730" s="554">
        <v>434030.73</v>
      </c>
      <c r="K3730" s="556" t="s">
        <v>2740</v>
      </c>
      <c r="L3730" s="556" t="s">
        <v>3852</v>
      </c>
      <c r="M3730" s="557" t="s">
        <v>521</v>
      </c>
      <c r="O3730" s="545" t="str">
        <f>+_xlfn.CONCAT(B3730,"-",E3730)</f>
        <v>B2/33/02-A</v>
      </c>
    </row>
    <row r="3731" spans="1:18" ht="14.5">
      <c r="P3731" s="546"/>
      <c r="Q3731" s="546"/>
      <c r="R3731" s="546"/>
    </row>
    <row r="3732" spans="1:18" ht="14.5">
      <c r="A3732" s="551">
        <v>4</v>
      </c>
      <c r="B3732" s="555" t="s">
        <v>1718</v>
      </c>
      <c r="C3732" s="555" t="s">
        <v>36</v>
      </c>
      <c r="D3732" s="555" t="s">
        <v>36</v>
      </c>
      <c r="E3732" s="555" t="s">
        <v>36</v>
      </c>
      <c r="F3732" s="551" t="s">
        <v>522</v>
      </c>
      <c r="G3732" s="555" t="s">
        <v>36</v>
      </c>
      <c r="H3732" s="551"/>
      <c r="I3732" s="551"/>
      <c r="J3732" s="552">
        <v>52305</v>
      </c>
      <c r="K3732" s="555"/>
      <c r="L3732" s="555"/>
      <c r="M3732" s="551"/>
      <c r="N3732" s="551"/>
      <c r="O3732" s="551"/>
    </row>
    <row r="3733" spans="1:18" ht="112.5">
      <c r="B3733" s="556" t="s">
        <v>1718</v>
      </c>
      <c r="C3733" s="556" t="s">
        <v>2034</v>
      </c>
      <c r="D3733" s="556" t="s">
        <v>2739</v>
      </c>
      <c r="E3733" s="556" t="s">
        <v>6</v>
      </c>
      <c r="F3733" s="557" t="s">
        <v>2745</v>
      </c>
      <c r="G3733" s="556" t="s">
        <v>289</v>
      </c>
      <c r="H3733" s="553">
        <v>2</v>
      </c>
      <c r="I3733" s="554">
        <v>26152.5</v>
      </c>
      <c r="J3733" s="554">
        <v>52305</v>
      </c>
      <c r="K3733" s="556" t="s">
        <v>2740</v>
      </c>
      <c r="L3733" s="556" t="s">
        <v>3853</v>
      </c>
      <c r="M3733" s="557" t="s">
        <v>2745</v>
      </c>
      <c r="O3733" s="545" t="str">
        <f>+_xlfn.CONCAT(B3733,"-",E3733)</f>
        <v>B2/33/02-B</v>
      </c>
    </row>
    <row r="3734" spans="1:18" ht="14.5">
      <c r="P3734" s="546"/>
      <c r="Q3734" s="546"/>
      <c r="R3734" s="546"/>
    </row>
    <row r="3735" spans="1:18" ht="14.5">
      <c r="A3735" s="551">
        <v>4</v>
      </c>
      <c r="B3735" s="555" t="s">
        <v>1718</v>
      </c>
      <c r="C3735" s="555" t="s">
        <v>36</v>
      </c>
      <c r="D3735" s="555" t="s">
        <v>36</v>
      </c>
      <c r="E3735" s="555" t="s">
        <v>36</v>
      </c>
      <c r="F3735" s="551" t="s">
        <v>524</v>
      </c>
      <c r="G3735" s="555" t="s">
        <v>36</v>
      </c>
      <c r="H3735" s="551"/>
      <c r="I3735" s="551"/>
      <c r="J3735" s="552">
        <v>57305</v>
      </c>
      <c r="K3735" s="555"/>
      <c r="L3735" s="555"/>
      <c r="M3735" s="551"/>
      <c r="N3735" s="551"/>
      <c r="O3735" s="551"/>
    </row>
    <row r="3736" spans="1:18" ht="112.5">
      <c r="B3736" s="556" t="s">
        <v>1718</v>
      </c>
      <c r="C3736" s="556" t="s">
        <v>2034</v>
      </c>
      <c r="D3736" s="556" t="s">
        <v>2739</v>
      </c>
      <c r="E3736" s="556" t="s">
        <v>7</v>
      </c>
      <c r="F3736" s="557" t="s">
        <v>2747</v>
      </c>
      <c r="G3736" s="556" t="s">
        <v>289</v>
      </c>
      <c r="H3736" s="553">
        <v>2</v>
      </c>
      <c r="I3736" s="554">
        <v>28652.5</v>
      </c>
      <c r="J3736" s="554">
        <v>57305</v>
      </c>
      <c r="K3736" s="556" t="s">
        <v>2740</v>
      </c>
      <c r="L3736" s="556" t="s">
        <v>3854</v>
      </c>
      <c r="M3736" s="557" t="s">
        <v>2747</v>
      </c>
      <c r="O3736" s="545" t="str">
        <f>+_xlfn.CONCAT(B3736,"-",E3736)</f>
        <v>B2/33/02-C</v>
      </c>
    </row>
    <row r="3738" spans="1:18" ht="14.5">
      <c r="P3738" s="546"/>
      <c r="Q3738" s="546"/>
      <c r="R3738" s="546"/>
    </row>
    <row r="3739" spans="1:18" ht="14.5">
      <c r="A3739" s="551">
        <v>4</v>
      </c>
      <c r="B3739" s="555" t="s">
        <v>1719</v>
      </c>
      <c r="C3739" s="555" t="s">
        <v>36</v>
      </c>
      <c r="D3739" s="555" t="s">
        <v>36</v>
      </c>
      <c r="E3739" s="555" t="s">
        <v>36</v>
      </c>
      <c r="F3739" s="551" t="s">
        <v>526</v>
      </c>
      <c r="G3739" s="555" t="s">
        <v>36</v>
      </c>
      <c r="H3739" s="551"/>
      <c r="I3739" s="551"/>
      <c r="J3739" s="552">
        <v>35215</v>
      </c>
      <c r="K3739" s="555"/>
      <c r="L3739" s="555"/>
      <c r="M3739" s="551"/>
      <c r="N3739" s="551"/>
      <c r="O3739" s="551"/>
      <c r="P3739" s="546"/>
      <c r="Q3739" s="546"/>
      <c r="R3739" s="546"/>
    </row>
    <row r="3740" spans="1:18" ht="159.5">
      <c r="A3740" s="551">
        <v>5</v>
      </c>
      <c r="B3740" s="555" t="s">
        <v>1719</v>
      </c>
      <c r="C3740" s="555" t="s">
        <v>36</v>
      </c>
      <c r="D3740" s="555" t="s">
        <v>36</v>
      </c>
      <c r="E3740" s="555" t="s">
        <v>36</v>
      </c>
      <c r="F3740" s="551" t="s">
        <v>527</v>
      </c>
      <c r="G3740" s="555" t="s">
        <v>36</v>
      </c>
      <c r="H3740" s="551"/>
      <c r="I3740" s="551"/>
      <c r="J3740" s="552">
        <v>35215</v>
      </c>
      <c r="K3740" s="555"/>
      <c r="L3740" s="555"/>
      <c r="M3740" s="551"/>
      <c r="N3740" s="551"/>
      <c r="O3740" s="551"/>
      <c r="P3740" s="546"/>
      <c r="Q3740" s="546"/>
      <c r="R3740" s="546"/>
    </row>
    <row r="3741" spans="1:18" ht="14.5">
      <c r="A3741" s="551">
        <v>6</v>
      </c>
      <c r="B3741" s="555" t="s">
        <v>1719</v>
      </c>
      <c r="C3741" s="555" t="s">
        <v>36</v>
      </c>
      <c r="D3741" s="555" t="s">
        <v>36</v>
      </c>
      <c r="E3741" s="555" t="s">
        <v>36</v>
      </c>
      <c r="F3741" s="551" t="s">
        <v>528</v>
      </c>
      <c r="G3741" s="555" t="s">
        <v>36</v>
      </c>
      <c r="H3741" s="551"/>
      <c r="I3741" s="551"/>
      <c r="J3741" s="551">
        <v>0</v>
      </c>
      <c r="K3741" s="555"/>
      <c r="L3741" s="555"/>
      <c r="M3741" s="551"/>
      <c r="N3741" s="551"/>
      <c r="O3741" s="551"/>
      <c r="P3741" s="546"/>
      <c r="Q3741" s="546"/>
      <c r="R3741" s="546"/>
    </row>
    <row r="3742" spans="1:18" ht="14.5">
      <c r="A3742" s="551">
        <v>6</v>
      </c>
      <c r="B3742" s="555" t="s">
        <v>1719</v>
      </c>
      <c r="C3742" s="555" t="s">
        <v>36</v>
      </c>
      <c r="D3742" s="555" t="s">
        <v>36</v>
      </c>
      <c r="E3742" s="555" t="s">
        <v>36</v>
      </c>
      <c r="F3742" s="551" t="s">
        <v>512</v>
      </c>
      <c r="G3742" s="555" t="s">
        <v>36</v>
      </c>
      <c r="H3742" s="551"/>
      <c r="I3742" s="551"/>
      <c r="J3742" s="552">
        <v>35215</v>
      </c>
      <c r="K3742" s="555"/>
      <c r="L3742" s="555"/>
      <c r="M3742" s="551"/>
      <c r="N3742" s="551"/>
      <c r="O3742" s="551"/>
    </row>
    <row r="3743" spans="1:18">
      <c r="B3743" s="556" t="s">
        <v>1719</v>
      </c>
      <c r="C3743" s="556" t="s">
        <v>2034</v>
      </c>
      <c r="D3743" s="556" t="s">
        <v>2750</v>
      </c>
      <c r="E3743" s="556" t="s">
        <v>5</v>
      </c>
      <c r="F3743" s="557" t="s">
        <v>529</v>
      </c>
      <c r="G3743" s="556" t="s">
        <v>289</v>
      </c>
      <c r="H3743" s="553">
        <v>2</v>
      </c>
      <c r="I3743" s="554">
        <v>17607.5</v>
      </c>
      <c r="J3743" s="554">
        <v>35215</v>
      </c>
      <c r="K3743" s="556" t="s">
        <v>2740</v>
      </c>
      <c r="L3743" s="556" t="s">
        <v>3855</v>
      </c>
      <c r="M3743" s="557" t="s">
        <v>529</v>
      </c>
      <c r="O3743" s="545" t="str">
        <f>+_xlfn.CONCAT(B3743,"-",E3743)</f>
        <v>B2/33/03-A</v>
      </c>
    </row>
    <row r="3744" spans="1:18" ht="14.5">
      <c r="P3744" s="546"/>
      <c r="Q3744" s="546"/>
      <c r="R3744" s="546"/>
    </row>
    <row r="3745" spans="1:18" ht="14.5">
      <c r="A3745" s="551" t="s">
        <v>1774</v>
      </c>
      <c r="B3745" s="555" t="s">
        <v>1719</v>
      </c>
      <c r="C3745" s="555" t="s">
        <v>36</v>
      </c>
      <c r="D3745" s="555" t="s">
        <v>36</v>
      </c>
      <c r="E3745" s="555" t="s">
        <v>36</v>
      </c>
      <c r="F3745" s="551" t="s">
        <v>530</v>
      </c>
      <c r="G3745" s="555"/>
      <c r="H3745" s="551"/>
      <c r="I3745" s="551"/>
      <c r="J3745" s="551"/>
      <c r="K3745" s="555"/>
      <c r="L3745" s="555"/>
      <c r="M3745" s="551"/>
      <c r="N3745" s="551"/>
      <c r="O3745" s="551"/>
    </row>
    <row r="3746" spans="1:18" ht="14.5">
      <c r="P3746" s="546"/>
      <c r="Q3746" s="546"/>
      <c r="R3746" s="546"/>
    </row>
    <row r="3747" spans="1:18" ht="14.5">
      <c r="A3747" s="551">
        <v>3</v>
      </c>
      <c r="B3747" s="555" t="s">
        <v>1719</v>
      </c>
      <c r="C3747" s="555" t="s">
        <v>36</v>
      </c>
      <c r="D3747" s="555" t="s">
        <v>36</v>
      </c>
      <c r="E3747" s="555" t="s">
        <v>36</v>
      </c>
      <c r="F3747" s="551" t="s">
        <v>531</v>
      </c>
      <c r="G3747" s="555" t="s">
        <v>36</v>
      </c>
      <c r="H3747" s="551"/>
      <c r="I3747" s="551"/>
      <c r="J3747" s="552">
        <v>1050300</v>
      </c>
      <c r="K3747" s="555"/>
      <c r="L3747" s="555"/>
      <c r="M3747" s="551"/>
      <c r="N3747" s="551"/>
      <c r="O3747" s="551"/>
      <c r="P3747" s="546"/>
      <c r="Q3747" s="546"/>
      <c r="R3747" s="546"/>
    </row>
    <row r="3748" spans="1:18" ht="14.5">
      <c r="A3748" s="551">
        <v>4</v>
      </c>
      <c r="B3748" s="555" t="s">
        <v>1719</v>
      </c>
      <c r="C3748" s="555" t="s">
        <v>36</v>
      </c>
      <c r="D3748" s="555" t="s">
        <v>36</v>
      </c>
      <c r="E3748" s="555" t="s">
        <v>36</v>
      </c>
      <c r="F3748" s="551" t="s">
        <v>510</v>
      </c>
      <c r="G3748" s="555" t="s">
        <v>36</v>
      </c>
      <c r="H3748" s="551"/>
      <c r="I3748" s="551"/>
      <c r="J3748" s="552">
        <v>1050300</v>
      </c>
      <c r="K3748" s="555"/>
      <c r="L3748" s="555"/>
      <c r="M3748" s="551"/>
      <c r="N3748" s="551"/>
      <c r="O3748" s="551"/>
      <c r="P3748" s="546"/>
      <c r="Q3748" s="546"/>
      <c r="R3748" s="546"/>
    </row>
    <row r="3749" spans="1:18" ht="145">
      <c r="A3749" s="551">
        <v>5</v>
      </c>
      <c r="B3749" s="555" t="s">
        <v>1719</v>
      </c>
      <c r="C3749" s="555" t="s">
        <v>36</v>
      </c>
      <c r="D3749" s="555" t="s">
        <v>36</v>
      </c>
      <c r="E3749" s="555" t="s">
        <v>36</v>
      </c>
      <c r="F3749" s="551" t="s">
        <v>2753</v>
      </c>
      <c r="G3749" s="555" t="s">
        <v>36</v>
      </c>
      <c r="H3749" s="551"/>
      <c r="I3749" s="551"/>
      <c r="J3749" s="552">
        <v>1050300</v>
      </c>
      <c r="K3749" s="555"/>
      <c r="L3749" s="555"/>
      <c r="M3749" s="551"/>
      <c r="N3749" s="551"/>
      <c r="O3749" s="551"/>
      <c r="P3749" s="546"/>
      <c r="Q3749" s="546"/>
      <c r="R3749" s="546"/>
    </row>
    <row r="3750" spans="1:18" ht="14.5">
      <c r="A3750" s="551">
        <v>6</v>
      </c>
      <c r="B3750" s="555" t="s">
        <v>1719</v>
      </c>
      <c r="C3750" s="555" t="s">
        <v>36</v>
      </c>
      <c r="D3750" s="555" t="s">
        <v>36</v>
      </c>
      <c r="E3750" s="555" t="s">
        <v>36</v>
      </c>
      <c r="F3750" s="551" t="s">
        <v>512</v>
      </c>
      <c r="G3750" s="555" t="s">
        <v>36</v>
      </c>
      <c r="H3750" s="551"/>
      <c r="I3750" s="551"/>
      <c r="J3750" s="551">
        <v>0</v>
      </c>
      <c r="K3750" s="555"/>
      <c r="L3750" s="555"/>
      <c r="M3750" s="551"/>
      <c r="N3750" s="551"/>
      <c r="O3750" s="551"/>
      <c r="P3750" s="546"/>
      <c r="Q3750" s="546"/>
      <c r="R3750" s="546"/>
    </row>
    <row r="3751" spans="1:18" ht="14.5">
      <c r="A3751" s="551">
        <v>6</v>
      </c>
      <c r="B3751" s="555" t="s">
        <v>1719</v>
      </c>
      <c r="C3751" s="555" t="s">
        <v>36</v>
      </c>
      <c r="D3751" s="555" t="s">
        <v>36</v>
      </c>
      <c r="E3751" s="555" t="s">
        <v>36</v>
      </c>
      <c r="F3751" s="551" t="s">
        <v>533</v>
      </c>
      <c r="G3751" s="555" t="s">
        <v>36</v>
      </c>
      <c r="H3751" s="551"/>
      <c r="I3751" s="551"/>
      <c r="J3751" s="552">
        <v>1050300</v>
      </c>
      <c r="K3751" s="555"/>
      <c r="L3751" s="555"/>
      <c r="M3751" s="551"/>
      <c r="N3751" s="551"/>
      <c r="O3751" s="551"/>
    </row>
    <row r="3752" spans="1:18">
      <c r="B3752" s="556" t="s">
        <v>1719</v>
      </c>
      <c r="C3752" s="556" t="s">
        <v>2034</v>
      </c>
      <c r="D3752" s="556" t="s">
        <v>2739</v>
      </c>
      <c r="E3752" s="556" t="s">
        <v>6</v>
      </c>
      <c r="F3752" s="557" t="s">
        <v>514</v>
      </c>
      <c r="G3752" s="556" t="s">
        <v>179</v>
      </c>
      <c r="H3752" s="558">
        <v>1200</v>
      </c>
      <c r="I3752" s="553">
        <v>875.25</v>
      </c>
      <c r="J3752" s="554">
        <v>1050300</v>
      </c>
      <c r="K3752" s="556" t="s">
        <v>2740</v>
      </c>
      <c r="L3752" s="556" t="s">
        <v>3856</v>
      </c>
      <c r="M3752" s="557" t="s">
        <v>514</v>
      </c>
      <c r="O3752" s="545" t="str">
        <f>+_xlfn.CONCAT(B3752,"-",E3752)</f>
        <v>B2/33/03-B</v>
      </c>
    </row>
    <row r="3754" spans="1:18" ht="14.5">
      <c r="P3754" s="546"/>
      <c r="Q3754" s="546"/>
      <c r="R3754" s="546"/>
    </row>
    <row r="3755" spans="1:18" ht="14.5">
      <c r="A3755" s="551">
        <v>3</v>
      </c>
      <c r="B3755" s="555" t="s">
        <v>1720</v>
      </c>
      <c r="C3755" s="555" t="s">
        <v>36</v>
      </c>
      <c r="D3755" s="555" t="s">
        <v>36</v>
      </c>
      <c r="E3755" s="555" t="s">
        <v>36</v>
      </c>
      <c r="F3755" s="551" t="s">
        <v>534</v>
      </c>
      <c r="G3755" s="555" t="s">
        <v>36</v>
      </c>
      <c r="H3755" s="551"/>
      <c r="I3755" s="551"/>
      <c r="J3755" s="552">
        <v>446698.17</v>
      </c>
      <c r="K3755" s="555"/>
      <c r="L3755" s="555"/>
      <c r="M3755" s="551"/>
      <c r="N3755" s="551"/>
      <c r="O3755" s="551"/>
      <c r="P3755" s="546"/>
      <c r="Q3755" s="546"/>
      <c r="R3755" s="546"/>
    </row>
    <row r="3756" spans="1:18" ht="145">
      <c r="A3756" s="551">
        <v>4</v>
      </c>
      <c r="B3756" s="555" t="s">
        <v>1720</v>
      </c>
      <c r="C3756" s="555" t="s">
        <v>36</v>
      </c>
      <c r="D3756" s="555" t="s">
        <v>36</v>
      </c>
      <c r="E3756" s="555" t="s">
        <v>36</v>
      </c>
      <c r="F3756" s="551" t="s">
        <v>535</v>
      </c>
      <c r="G3756" s="555" t="s">
        <v>36</v>
      </c>
      <c r="H3756" s="551"/>
      <c r="I3756" s="551"/>
      <c r="J3756" s="552">
        <v>151075</v>
      </c>
      <c r="K3756" s="555"/>
      <c r="L3756" s="555"/>
      <c r="M3756" s="551"/>
      <c r="N3756" s="551"/>
      <c r="O3756" s="551"/>
    </row>
    <row r="3757" spans="1:18">
      <c r="B3757" s="556" t="s">
        <v>1720</v>
      </c>
      <c r="C3757" s="556" t="s">
        <v>2034</v>
      </c>
      <c r="D3757" s="556" t="s">
        <v>2739</v>
      </c>
      <c r="E3757" s="556" t="s">
        <v>5</v>
      </c>
      <c r="F3757" s="557" t="s">
        <v>1591</v>
      </c>
      <c r="G3757" s="556" t="s">
        <v>289</v>
      </c>
      <c r="H3757" s="553">
        <v>5</v>
      </c>
      <c r="I3757" s="554">
        <v>30215</v>
      </c>
      <c r="J3757" s="554">
        <v>151075</v>
      </c>
      <c r="K3757" s="556" t="s">
        <v>2740</v>
      </c>
      <c r="L3757" s="556" t="s">
        <v>3857</v>
      </c>
      <c r="M3757" s="557" t="s">
        <v>1591</v>
      </c>
      <c r="O3757" s="545" t="str">
        <f>+_xlfn.CONCAT(B3757,"-",E3757)</f>
        <v>B2/33/04-A</v>
      </c>
    </row>
    <row r="3758" spans="1:18" ht="14.5">
      <c r="P3758" s="546"/>
      <c r="Q3758" s="546"/>
      <c r="R3758" s="546"/>
    </row>
    <row r="3759" spans="1:18" ht="14.5">
      <c r="A3759" s="551">
        <v>4</v>
      </c>
      <c r="B3759" s="555" t="s">
        <v>1720</v>
      </c>
      <c r="C3759" s="555" t="s">
        <v>36</v>
      </c>
      <c r="D3759" s="555" t="s">
        <v>36</v>
      </c>
      <c r="E3759" s="555" t="s">
        <v>36</v>
      </c>
      <c r="F3759" s="551" t="s">
        <v>520</v>
      </c>
      <c r="G3759" s="555" t="s">
        <v>36</v>
      </c>
      <c r="H3759" s="551"/>
      <c r="I3759" s="551"/>
      <c r="J3759" s="552">
        <v>186013.17</v>
      </c>
      <c r="K3759" s="555"/>
      <c r="L3759" s="555"/>
      <c r="M3759" s="551"/>
      <c r="N3759" s="551"/>
      <c r="O3759" s="551"/>
    </row>
    <row r="3760" spans="1:18" ht="87.5">
      <c r="B3760" s="556" t="s">
        <v>1720</v>
      </c>
      <c r="C3760" s="556" t="s">
        <v>2034</v>
      </c>
      <c r="D3760" s="556" t="s">
        <v>2739</v>
      </c>
      <c r="E3760" s="556" t="s">
        <v>6</v>
      </c>
      <c r="F3760" s="557" t="s">
        <v>521</v>
      </c>
      <c r="G3760" s="556" t="s">
        <v>289</v>
      </c>
      <c r="H3760" s="553">
        <v>9</v>
      </c>
      <c r="I3760" s="554">
        <v>20668.13</v>
      </c>
      <c r="J3760" s="554">
        <v>186013.17</v>
      </c>
      <c r="K3760" s="556" t="s">
        <v>2740</v>
      </c>
      <c r="L3760" s="556" t="s">
        <v>3858</v>
      </c>
      <c r="M3760" s="557" t="s">
        <v>521</v>
      </c>
      <c r="O3760" s="545" t="str">
        <f>+_xlfn.CONCAT(B3760,"-",E3760)</f>
        <v>B2/33/04-B</v>
      </c>
    </row>
    <row r="3761" spans="1:18" ht="14.5">
      <c r="P3761" s="546"/>
      <c r="Q3761" s="546"/>
      <c r="R3761" s="546"/>
    </row>
    <row r="3762" spans="1:18" ht="14.5">
      <c r="A3762" s="551">
        <v>4</v>
      </c>
      <c r="B3762" s="555" t="s">
        <v>1720</v>
      </c>
      <c r="C3762" s="555" t="s">
        <v>36</v>
      </c>
      <c r="D3762" s="555" t="s">
        <v>36</v>
      </c>
      <c r="E3762" s="555" t="s">
        <v>36</v>
      </c>
      <c r="F3762" s="551" t="s">
        <v>522</v>
      </c>
      <c r="G3762" s="555" t="s">
        <v>36</v>
      </c>
      <c r="H3762" s="551"/>
      <c r="I3762" s="551"/>
      <c r="J3762" s="552">
        <v>52305</v>
      </c>
      <c r="K3762" s="555"/>
      <c r="L3762" s="555"/>
      <c r="M3762" s="551"/>
      <c r="N3762" s="551"/>
      <c r="O3762" s="551"/>
    </row>
    <row r="3763" spans="1:18" ht="112.5">
      <c r="B3763" s="556" t="s">
        <v>1720</v>
      </c>
      <c r="C3763" s="556" t="s">
        <v>2034</v>
      </c>
      <c r="D3763" s="556" t="s">
        <v>2739</v>
      </c>
      <c r="E3763" s="556" t="s">
        <v>7</v>
      </c>
      <c r="F3763" s="557" t="s">
        <v>2759</v>
      </c>
      <c r="G3763" s="556" t="s">
        <v>289</v>
      </c>
      <c r="H3763" s="553">
        <v>2</v>
      </c>
      <c r="I3763" s="554">
        <v>26152.5</v>
      </c>
      <c r="J3763" s="554">
        <v>52305</v>
      </c>
      <c r="K3763" s="556" t="s">
        <v>2740</v>
      </c>
      <c r="L3763" s="556" t="s">
        <v>3859</v>
      </c>
      <c r="M3763" s="557" t="s">
        <v>2759</v>
      </c>
      <c r="O3763" s="545" t="str">
        <f>+_xlfn.CONCAT(B3763,"-",E3763)</f>
        <v>B2/33/04-C</v>
      </c>
    </row>
    <row r="3765" spans="1:18" ht="14.5">
      <c r="P3765" s="546"/>
      <c r="Q3765" s="546"/>
      <c r="R3765" s="546"/>
    </row>
    <row r="3766" spans="1:18" ht="14.5">
      <c r="A3766" s="551">
        <v>4</v>
      </c>
      <c r="B3766" s="555" t="s">
        <v>1721</v>
      </c>
      <c r="C3766" s="555" t="s">
        <v>36</v>
      </c>
      <c r="D3766" s="555" t="s">
        <v>36</v>
      </c>
      <c r="E3766" s="555" t="s">
        <v>36</v>
      </c>
      <c r="F3766" s="551" t="s">
        <v>524</v>
      </c>
      <c r="G3766" s="555" t="s">
        <v>36</v>
      </c>
      <c r="H3766" s="551"/>
      <c r="I3766" s="551"/>
      <c r="J3766" s="552">
        <v>57305</v>
      </c>
      <c r="K3766" s="555"/>
      <c r="L3766" s="555"/>
      <c r="M3766" s="551"/>
      <c r="N3766" s="551"/>
      <c r="O3766" s="551"/>
    </row>
    <row r="3767" spans="1:18" ht="112.5">
      <c r="B3767" s="556" t="s">
        <v>1721</v>
      </c>
      <c r="C3767" s="556" t="s">
        <v>2034</v>
      </c>
      <c r="D3767" s="556" t="s">
        <v>2739</v>
      </c>
      <c r="E3767" s="556" t="s">
        <v>5</v>
      </c>
      <c r="F3767" s="557" t="s">
        <v>2762</v>
      </c>
      <c r="G3767" s="556" t="s">
        <v>289</v>
      </c>
      <c r="H3767" s="553">
        <v>2</v>
      </c>
      <c r="I3767" s="554">
        <v>28652.5</v>
      </c>
      <c r="J3767" s="554">
        <v>57305</v>
      </c>
      <c r="K3767" s="556" t="s">
        <v>2740</v>
      </c>
      <c r="L3767" s="556" t="s">
        <v>3860</v>
      </c>
      <c r="M3767" s="557" t="s">
        <v>2762</v>
      </c>
      <c r="O3767" s="545" t="str">
        <f>+_xlfn.CONCAT(B3767,"-",E3767)</f>
        <v>B2/33/05-A</v>
      </c>
    </row>
    <row r="3768" spans="1:18" ht="14.5">
      <c r="P3768" s="546"/>
      <c r="Q3768" s="546"/>
      <c r="R3768" s="546"/>
    </row>
    <row r="3769" spans="1:18" ht="14.5">
      <c r="A3769" s="551">
        <v>3</v>
      </c>
      <c r="B3769" s="555" t="s">
        <v>1721</v>
      </c>
      <c r="C3769" s="555" t="s">
        <v>36</v>
      </c>
      <c r="D3769" s="555" t="s">
        <v>36</v>
      </c>
      <c r="E3769" s="555" t="s">
        <v>36</v>
      </c>
      <c r="F3769" s="551" t="s">
        <v>538</v>
      </c>
      <c r="G3769" s="555" t="s">
        <v>36</v>
      </c>
      <c r="H3769" s="551"/>
      <c r="I3769" s="551"/>
      <c r="J3769" s="552">
        <v>1055551.5</v>
      </c>
      <c r="K3769" s="555"/>
      <c r="L3769" s="555"/>
      <c r="M3769" s="551"/>
      <c r="N3769" s="551"/>
      <c r="O3769" s="551"/>
      <c r="P3769" s="546"/>
      <c r="Q3769" s="546"/>
      <c r="R3769" s="546"/>
    </row>
    <row r="3770" spans="1:18" ht="14.5">
      <c r="A3770" s="551">
        <v>4</v>
      </c>
      <c r="B3770" s="555" t="s">
        <v>1721</v>
      </c>
      <c r="C3770" s="555" t="s">
        <v>36</v>
      </c>
      <c r="D3770" s="555" t="s">
        <v>36</v>
      </c>
      <c r="E3770" s="555" t="s">
        <v>36</v>
      </c>
      <c r="F3770" s="551" t="s">
        <v>539</v>
      </c>
      <c r="G3770" s="555" t="s">
        <v>36</v>
      </c>
      <c r="H3770" s="551"/>
      <c r="I3770" s="551"/>
      <c r="J3770" s="552">
        <v>1006537.5</v>
      </c>
      <c r="K3770" s="555"/>
      <c r="L3770" s="555"/>
      <c r="M3770" s="551"/>
      <c r="N3770" s="551"/>
      <c r="O3770" s="551"/>
      <c r="P3770" s="546"/>
      <c r="Q3770" s="546"/>
      <c r="R3770" s="546"/>
    </row>
    <row r="3771" spans="1:18" ht="145">
      <c r="A3771" s="551">
        <v>5</v>
      </c>
      <c r="B3771" s="555" t="s">
        <v>1721</v>
      </c>
      <c r="C3771" s="555" t="s">
        <v>36</v>
      </c>
      <c r="D3771" s="555" t="s">
        <v>36</v>
      </c>
      <c r="E3771" s="555" t="s">
        <v>36</v>
      </c>
      <c r="F3771" s="551" t="s">
        <v>2764</v>
      </c>
      <c r="G3771" s="555" t="s">
        <v>36</v>
      </c>
      <c r="H3771" s="551"/>
      <c r="I3771" s="551"/>
      <c r="J3771" s="552">
        <v>1006537.5</v>
      </c>
      <c r="K3771" s="555"/>
      <c r="L3771" s="555"/>
      <c r="M3771" s="551"/>
      <c r="N3771" s="551"/>
      <c r="O3771" s="551"/>
      <c r="P3771" s="546"/>
      <c r="Q3771" s="546"/>
      <c r="R3771" s="546"/>
    </row>
    <row r="3772" spans="1:18" ht="14.5">
      <c r="A3772" s="551">
        <v>6</v>
      </c>
      <c r="B3772" s="555" t="s">
        <v>1721</v>
      </c>
      <c r="C3772" s="555" t="s">
        <v>36</v>
      </c>
      <c r="D3772" s="555" t="s">
        <v>36</v>
      </c>
      <c r="E3772" s="555" t="s">
        <v>36</v>
      </c>
      <c r="F3772" s="551" t="s">
        <v>512</v>
      </c>
      <c r="G3772" s="555" t="s">
        <v>36</v>
      </c>
      <c r="H3772" s="551"/>
      <c r="I3772" s="551"/>
      <c r="J3772" s="551">
        <v>0</v>
      </c>
      <c r="K3772" s="555"/>
      <c r="L3772" s="555"/>
      <c r="M3772" s="551"/>
      <c r="N3772" s="551"/>
      <c r="O3772" s="551"/>
      <c r="P3772" s="546"/>
      <c r="Q3772" s="546"/>
      <c r="R3772" s="546"/>
    </row>
    <row r="3773" spans="1:18" ht="29">
      <c r="A3773" s="551">
        <v>6</v>
      </c>
      <c r="B3773" s="555" t="s">
        <v>1721</v>
      </c>
      <c r="C3773" s="555" t="s">
        <v>36</v>
      </c>
      <c r="D3773" s="555" t="s">
        <v>36</v>
      </c>
      <c r="E3773" s="555" t="s">
        <v>36</v>
      </c>
      <c r="F3773" s="551" t="s">
        <v>541</v>
      </c>
      <c r="G3773" s="555" t="s">
        <v>36</v>
      </c>
      <c r="H3773" s="551"/>
      <c r="I3773" s="551"/>
      <c r="J3773" s="551">
        <v>0</v>
      </c>
      <c r="K3773" s="555"/>
      <c r="L3773" s="555"/>
      <c r="M3773" s="551"/>
      <c r="N3773" s="551"/>
      <c r="O3773" s="551"/>
      <c r="P3773" s="546"/>
      <c r="Q3773" s="546"/>
      <c r="R3773" s="546"/>
    </row>
    <row r="3774" spans="1:18" ht="14.5">
      <c r="A3774" s="551">
        <v>6</v>
      </c>
      <c r="B3774" s="555" t="s">
        <v>1721</v>
      </c>
      <c r="C3774" s="555" t="s">
        <v>36</v>
      </c>
      <c r="D3774" s="555" t="s">
        <v>36</v>
      </c>
      <c r="E3774" s="555" t="s">
        <v>36</v>
      </c>
      <c r="F3774" s="551" t="s">
        <v>542</v>
      </c>
      <c r="G3774" s="555" t="s">
        <v>36</v>
      </c>
      <c r="H3774" s="551"/>
      <c r="I3774" s="551"/>
      <c r="J3774" s="552">
        <v>813982.5</v>
      </c>
      <c r="K3774" s="555"/>
      <c r="L3774" s="555"/>
      <c r="M3774" s="551"/>
      <c r="N3774" s="551"/>
      <c r="O3774" s="551"/>
    </row>
    <row r="3775" spans="1:18">
      <c r="B3775" s="556" t="s">
        <v>1721</v>
      </c>
      <c r="C3775" s="556" t="s">
        <v>2034</v>
      </c>
      <c r="D3775" s="556" t="s">
        <v>2765</v>
      </c>
      <c r="E3775" s="556" t="s">
        <v>6</v>
      </c>
      <c r="F3775" s="557" t="s">
        <v>2766</v>
      </c>
      <c r="G3775" s="556" t="s">
        <v>179</v>
      </c>
      <c r="H3775" s="553">
        <v>930</v>
      </c>
      <c r="I3775" s="553">
        <v>875.25</v>
      </c>
      <c r="J3775" s="554">
        <v>813982.5</v>
      </c>
      <c r="K3775" s="556" t="s">
        <v>2740</v>
      </c>
      <c r="L3775" s="556" t="s">
        <v>3861</v>
      </c>
      <c r="M3775" s="557" t="s">
        <v>2766</v>
      </c>
      <c r="O3775" s="545" t="str">
        <f>+_xlfn.CONCAT(B3775,"-",E3775)</f>
        <v>B2/33/05-B</v>
      </c>
    </row>
    <row r="3776" spans="1:18" ht="14.5">
      <c r="P3776" s="546"/>
      <c r="Q3776" s="546"/>
      <c r="R3776" s="546"/>
    </row>
    <row r="3777" spans="1:18" ht="29">
      <c r="A3777" s="551">
        <v>6</v>
      </c>
      <c r="B3777" s="555" t="s">
        <v>1721</v>
      </c>
      <c r="C3777" s="555" t="s">
        <v>36</v>
      </c>
      <c r="D3777" s="555" t="s">
        <v>36</v>
      </c>
      <c r="E3777" s="555" t="s">
        <v>36</v>
      </c>
      <c r="F3777" s="551" t="s">
        <v>544</v>
      </c>
      <c r="G3777" s="555" t="s">
        <v>36</v>
      </c>
      <c r="H3777" s="551"/>
      <c r="I3777" s="551"/>
      <c r="J3777" s="551">
        <v>0</v>
      </c>
      <c r="K3777" s="555"/>
      <c r="L3777" s="555"/>
      <c r="M3777" s="551"/>
      <c r="N3777" s="551"/>
      <c r="O3777" s="551"/>
      <c r="P3777" s="546"/>
      <c r="Q3777" s="546"/>
      <c r="R3777" s="546"/>
    </row>
    <row r="3778" spans="1:18" ht="14.5">
      <c r="A3778" s="551">
        <v>6</v>
      </c>
      <c r="B3778" s="555" t="s">
        <v>1721</v>
      </c>
      <c r="C3778" s="555" t="s">
        <v>36</v>
      </c>
      <c r="D3778" s="555" t="s">
        <v>36</v>
      </c>
      <c r="E3778" s="555" t="s">
        <v>36</v>
      </c>
      <c r="F3778" s="551" t="s">
        <v>545</v>
      </c>
      <c r="G3778" s="555" t="s">
        <v>36</v>
      </c>
      <c r="H3778" s="551"/>
      <c r="I3778" s="551"/>
      <c r="J3778" s="552">
        <v>179426.25</v>
      </c>
      <c r="K3778" s="555"/>
      <c r="L3778" s="555"/>
      <c r="M3778" s="551"/>
      <c r="N3778" s="551"/>
      <c r="O3778" s="551"/>
    </row>
    <row r="3779" spans="1:18">
      <c r="B3779" s="556" t="s">
        <v>1721</v>
      </c>
      <c r="C3779" s="556" t="s">
        <v>2034</v>
      </c>
      <c r="D3779" s="556" t="s">
        <v>2765</v>
      </c>
      <c r="E3779" s="556" t="s">
        <v>7</v>
      </c>
      <c r="F3779" s="557" t="s">
        <v>2766</v>
      </c>
      <c r="G3779" s="556" t="s">
        <v>179</v>
      </c>
      <c r="H3779" s="553">
        <v>205</v>
      </c>
      <c r="I3779" s="553">
        <v>875.25</v>
      </c>
      <c r="J3779" s="554">
        <v>179426.25</v>
      </c>
      <c r="K3779" s="556" t="s">
        <v>2740</v>
      </c>
      <c r="L3779" s="556" t="s">
        <v>3862</v>
      </c>
      <c r="M3779" s="557" t="s">
        <v>2766</v>
      </c>
      <c r="O3779" s="545" t="str">
        <f>+_xlfn.CONCAT(B3779,"-",E3779)</f>
        <v>B2/33/05-C</v>
      </c>
    </row>
    <row r="3781" spans="1:18" ht="14.5">
      <c r="P3781" s="546"/>
      <c r="Q3781" s="546"/>
      <c r="R3781" s="546"/>
    </row>
    <row r="3782" spans="1:18" ht="14.5">
      <c r="A3782" s="551">
        <v>6</v>
      </c>
      <c r="B3782" s="555" t="s">
        <v>1722</v>
      </c>
      <c r="C3782" s="555" t="s">
        <v>36</v>
      </c>
      <c r="D3782" s="555" t="s">
        <v>36</v>
      </c>
      <c r="E3782" s="555" t="s">
        <v>36</v>
      </c>
      <c r="F3782" s="551" t="s">
        <v>546</v>
      </c>
      <c r="G3782" s="555" t="s">
        <v>36</v>
      </c>
      <c r="H3782" s="551"/>
      <c r="I3782" s="551"/>
      <c r="J3782" s="552">
        <v>13128.75</v>
      </c>
      <c r="K3782" s="555"/>
      <c r="L3782" s="555"/>
      <c r="M3782" s="551"/>
      <c r="N3782" s="551"/>
      <c r="O3782" s="551"/>
    </row>
    <row r="3783" spans="1:18">
      <c r="B3783" s="556" t="s">
        <v>1722</v>
      </c>
      <c r="C3783" s="556" t="s">
        <v>2034</v>
      </c>
      <c r="D3783" s="556" t="s">
        <v>2765</v>
      </c>
      <c r="E3783" s="556" t="s">
        <v>5</v>
      </c>
      <c r="F3783" s="557" t="s">
        <v>2766</v>
      </c>
      <c r="G3783" s="556" t="s">
        <v>179</v>
      </c>
      <c r="H3783" s="553">
        <v>15</v>
      </c>
      <c r="I3783" s="553">
        <v>875.25</v>
      </c>
      <c r="J3783" s="554">
        <v>13128.75</v>
      </c>
      <c r="K3783" s="556" t="s">
        <v>2740</v>
      </c>
      <c r="L3783" s="556" t="s">
        <v>3863</v>
      </c>
      <c r="M3783" s="557" t="s">
        <v>2766</v>
      </c>
      <c r="O3783" s="545" t="str">
        <f>+_xlfn.CONCAT(B3783,"-",E3783)</f>
        <v>B2/33/06-A</v>
      </c>
    </row>
    <row r="3784" spans="1:18" ht="14.5">
      <c r="P3784" s="546"/>
      <c r="Q3784" s="546"/>
      <c r="R3784" s="546"/>
    </row>
    <row r="3785" spans="1:18" ht="14.5">
      <c r="A3785" s="551">
        <v>4</v>
      </c>
      <c r="B3785" s="555" t="s">
        <v>1722</v>
      </c>
      <c r="C3785" s="555" t="s">
        <v>36</v>
      </c>
      <c r="D3785" s="555" t="s">
        <v>36</v>
      </c>
      <c r="E3785" s="555" t="s">
        <v>36</v>
      </c>
      <c r="F3785" s="551" t="s">
        <v>547</v>
      </c>
      <c r="G3785" s="555" t="s">
        <v>36</v>
      </c>
      <c r="H3785" s="551"/>
      <c r="I3785" s="551"/>
      <c r="J3785" s="552">
        <v>49014</v>
      </c>
      <c r="K3785" s="555"/>
      <c r="L3785" s="555"/>
      <c r="M3785" s="551"/>
      <c r="N3785" s="551"/>
      <c r="O3785" s="551"/>
      <c r="P3785" s="546"/>
      <c r="Q3785" s="546"/>
      <c r="R3785" s="546"/>
    </row>
    <row r="3786" spans="1:18" ht="203">
      <c r="A3786" s="551">
        <v>5</v>
      </c>
      <c r="B3786" s="555" t="s">
        <v>1722</v>
      </c>
      <c r="C3786" s="555" t="s">
        <v>36</v>
      </c>
      <c r="D3786" s="555" t="s">
        <v>36</v>
      </c>
      <c r="E3786" s="555" t="s">
        <v>36</v>
      </c>
      <c r="F3786" s="551" t="s">
        <v>548</v>
      </c>
      <c r="G3786" s="555" t="s">
        <v>36</v>
      </c>
      <c r="H3786" s="551"/>
      <c r="I3786" s="551"/>
      <c r="J3786" s="552">
        <v>49014</v>
      </c>
      <c r="K3786" s="555"/>
      <c r="L3786" s="555"/>
      <c r="M3786" s="551"/>
      <c r="N3786" s="551"/>
      <c r="O3786" s="551"/>
    </row>
    <row r="3787" spans="1:18">
      <c r="B3787" s="556" t="s">
        <v>1722</v>
      </c>
      <c r="C3787" s="556" t="s">
        <v>2034</v>
      </c>
      <c r="D3787" s="556" t="s">
        <v>2769</v>
      </c>
      <c r="E3787" s="556" t="s">
        <v>6</v>
      </c>
      <c r="F3787" s="557" t="s">
        <v>549</v>
      </c>
      <c r="G3787" s="556" t="s">
        <v>289</v>
      </c>
      <c r="H3787" s="553">
        <v>56</v>
      </c>
      <c r="I3787" s="553">
        <v>875.25</v>
      </c>
      <c r="J3787" s="554">
        <v>49014</v>
      </c>
      <c r="K3787" s="556" t="s">
        <v>2740</v>
      </c>
      <c r="L3787" s="556" t="s">
        <v>3864</v>
      </c>
      <c r="M3787" s="557" t="s">
        <v>549</v>
      </c>
      <c r="O3787" s="545" t="str">
        <f>+_xlfn.CONCAT(B3787,"-",E3787)</f>
        <v>B2/33/06-B</v>
      </c>
    </row>
    <row r="3788" spans="1:18" ht="14.5">
      <c r="P3788" s="546"/>
      <c r="Q3788" s="546"/>
      <c r="R3788" s="546"/>
    </row>
    <row r="3789" spans="1:18" ht="14.5">
      <c r="A3789" s="551">
        <v>3</v>
      </c>
      <c r="B3789" s="555" t="s">
        <v>1722</v>
      </c>
      <c r="C3789" s="555" t="s">
        <v>36</v>
      </c>
      <c r="D3789" s="555" t="s">
        <v>36</v>
      </c>
      <c r="E3789" s="555" t="s">
        <v>36</v>
      </c>
      <c r="F3789" s="551" t="s">
        <v>550</v>
      </c>
      <c r="G3789" s="555" t="s">
        <v>36</v>
      </c>
      <c r="H3789" s="551"/>
      <c r="I3789" s="551"/>
      <c r="J3789" s="552">
        <v>1542253.77</v>
      </c>
      <c r="K3789" s="555"/>
      <c r="L3789" s="555"/>
      <c r="M3789" s="551"/>
      <c r="N3789" s="551"/>
      <c r="O3789" s="551"/>
      <c r="P3789" s="546"/>
      <c r="Q3789" s="546"/>
      <c r="R3789" s="546"/>
    </row>
    <row r="3790" spans="1:18" ht="14.5">
      <c r="A3790" s="551">
        <v>4</v>
      </c>
      <c r="B3790" s="555" t="s">
        <v>1722</v>
      </c>
      <c r="C3790" s="555" t="s">
        <v>36</v>
      </c>
      <c r="D3790" s="555" t="s">
        <v>36</v>
      </c>
      <c r="E3790" s="555" t="s">
        <v>36</v>
      </c>
      <c r="F3790" s="551" t="s">
        <v>510</v>
      </c>
      <c r="G3790" s="555" t="s">
        <v>36</v>
      </c>
      <c r="H3790" s="551"/>
      <c r="I3790" s="551"/>
      <c r="J3790" s="552">
        <v>1404776.25</v>
      </c>
      <c r="K3790" s="555"/>
      <c r="L3790" s="555"/>
      <c r="M3790" s="551"/>
      <c r="N3790" s="551"/>
      <c r="O3790" s="551"/>
      <c r="P3790" s="546"/>
      <c r="Q3790" s="546"/>
      <c r="R3790" s="546"/>
    </row>
    <row r="3791" spans="1:18" ht="145">
      <c r="A3791" s="551">
        <v>5</v>
      </c>
      <c r="B3791" s="555" t="s">
        <v>1722</v>
      </c>
      <c r="C3791" s="555" t="s">
        <v>36</v>
      </c>
      <c r="D3791" s="555" t="s">
        <v>36</v>
      </c>
      <c r="E3791" s="555" t="s">
        <v>36</v>
      </c>
      <c r="F3791" s="551" t="s">
        <v>2737</v>
      </c>
      <c r="G3791" s="555" t="s">
        <v>36</v>
      </c>
      <c r="H3791" s="551"/>
      <c r="I3791" s="551"/>
      <c r="J3791" s="552">
        <v>1404776.25</v>
      </c>
      <c r="K3791" s="555"/>
      <c r="L3791" s="555"/>
      <c r="M3791" s="551"/>
      <c r="N3791" s="551"/>
      <c r="O3791" s="551"/>
      <c r="P3791" s="546"/>
      <c r="Q3791" s="546"/>
      <c r="R3791" s="546"/>
    </row>
    <row r="3792" spans="1:18" ht="14.5">
      <c r="A3792" s="551">
        <v>6</v>
      </c>
      <c r="B3792" s="555" t="s">
        <v>1722</v>
      </c>
      <c r="C3792" s="555" t="s">
        <v>36</v>
      </c>
      <c r="D3792" s="555" t="s">
        <v>36</v>
      </c>
      <c r="E3792" s="555" t="s">
        <v>36</v>
      </c>
      <c r="F3792" s="551" t="s">
        <v>512</v>
      </c>
      <c r="G3792" s="555" t="s">
        <v>36</v>
      </c>
      <c r="H3792" s="551"/>
      <c r="I3792" s="551"/>
      <c r="J3792" s="551">
        <v>0</v>
      </c>
      <c r="K3792" s="555"/>
      <c r="L3792" s="555"/>
      <c r="M3792" s="551"/>
      <c r="N3792" s="551"/>
      <c r="O3792" s="551"/>
      <c r="P3792" s="546"/>
      <c r="Q3792" s="546"/>
      <c r="R3792" s="546"/>
    </row>
    <row r="3793" spans="1:18" ht="14.5">
      <c r="A3793" s="551">
        <v>6</v>
      </c>
      <c r="B3793" s="555" t="s">
        <v>1722</v>
      </c>
      <c r="C3793" s="555" t="s">
        <v>36</v>
      </c>
      <c r="D3793" s="555" t="s">
        <v>36</v>
      </c>
      <c r="E3793" s="555" t="s">
        <v>36</v>
      </c>
      <c r="F3793" s="551" t="s">
        <v>551</v>
      </c>
      <c r="G3793" s="555" t="s">
        <v>36</v>
      </c>
      <c r="H3793" s="551"/>
      <c r="I3793" s="551"/>
      <c r="J3793" s="552">
        <v>350100</v>
      </c>
      <c r="K3793" s="555"/>
      <c r="L3793" s="555"/>
      <c r="M3793" s="551"/>
      <c r="N3793" s="551"/>
      <c r="O3793" s="551"/>
    </row>
    <row r="3794" spans="1:18">
      <c r="B3794" s="556" t="s">
        <v>1722</v>
      </c>
      <c r="C3794" s="556" t="s">
        <v>2034</v>
      </c>
      <c r="D3794" s="556" t="s">
        <v>2771</v>
      </c>
      <c r="E3794" s="556" t="s">
        <v>7</v>
      </c>
      <c r="F3794" s="557" t="s">
        <v>514</v>
      </c>
      <c r="G3794" s="556" t="s">
        <v>179</v>
      </c>
      <c r="H3794" s="553">
        <v>400</v>
      </c>
      <c r="I3794" s="553">
        <v>875.25</v>
      </c>
      <c r="J3794" s="554">
        <v>350100</v>
      </c>
      <c r="K3794" s="556" t="s">
        <v>2740</v>
      </c>
      <c r="L3794" s="556" t="s">
        <v>3865</v>
      </c>
      <c r="M3794" s="557" t="s">
        <v>514</v>
      </c>
      <c r="O3794" s="545" t="str">
        <f>+_xlfn.CONCAT(B3794,"-",E3794)</f>
        <v>B2/33/06-C</v>
      </c>
    </row>
    <row r="3795" spans="1:18" ht="14.5">
      <c r="P3795" s="546"/>
      <c r="Q3795" s="546"/>
      <c r="R3795" s="546"/>
    </row>
    <row r="3796" spans="1:18" ht="14.5">
      <c r="A3796" s="551">
        <v>6</v>
      </c>
      <c r="B3796" s="555" t="s">
        <v>1722</v>
      </c>
      <c r="C3796" s="555" t="s">
        <v>36</v>
      </c>
      <c r="D3796" s="555" t="s">
        <v>36</v>
      </c>
      <c r="E3796" s="555" t="s">
        <v>36</v>
      </c>
      <c r="F3796" s="551" t="s">
        <v>552</v>
      </c>
      <c r="G3796" s="555" t="s">
        <v>36</v>
      </c>
      <c r="H3796" s="551"/>
      <c r="I3796" s="551"/>
      <c r="J3796" s="552">
        <v>328218.75</v>
      </c>
      <c r="K3796" s="555"/>
      <c r="L3796" s="555"/>
      <c r="M3796" s="551"/>
      <c r="N3796" s="551"/>
      <c r="O3796" s="551"/>
    </row>
    <row r="3797" spans="1:18">
      <c r="B3797" s="556" t="s">
        <v>1722</v>
      </c>
      <c r="C3797" s="556" t="s">
        <v>2034</v>
      </c>
      <c r="D3797" s="556" t="s">
        <v>2771</v>
      </c>
      <c r="E3797" s="556" t="s">
        <v>8</v>
      </c>
      <c r="F3797" s="557" t="s">
        <v>514</v>
      </c>
      <c r="G3797" s="556" t="s">
        <v>179</v>
      </c>
      <c r="H3797" s="553">
        <v>375</v>
      </c>
      <c r="I3797" s="553">
        <v>875.25</v>
      </c>
      <c r="J3797" s="554">
        <v>328218.75</v>
      </c>
      <c r="K3797" s="556" t="s">
        <v>2740</v>
      </c>
      <c r="L3797" s="556" t="s">
        <v>3866</v>
      </c>
      <c r="M3797" s="557" t="s">
        <v>514</v>
      </c>
      <c r="O3797" s="545" t="str">
        <f>+_xlfn.CONCAT(B3797,"-",E3797)</f>
        <v>B2/33/06-D</v>
      </c>
    </row>
    <row r="3799" spans="1:18" ht="14.5">
      <c r="P3799" s="546"/>
      <c r="Q3799" s="546"/>
      <c r="R3799" s="546"/>
    </row>
    <row r="3800" spans="1:18" ht="14.5">
      <c r="A3800" s="551">
        <v>6</v>
      </c>
      <c r="B3800" s="555" t="s">
        <v>1723</v>
      </c>
      <c r="C3800" s="555" t="s">
        <v>36</v>
      </c>
      <c r="D3800" s="555" t="s">
        <v>36</v>
      </c>
      <c r="E3800" s="555" t="s">
        <v>36</v>
      </c>
      <c r="F3800" s="551" t="s">
        <v>519</v>
      </c>
      <c r="G3800" s="555" t="s">
        <v>36</v>
      </c>
      <c r="H3800" s="551"/>
      <c r="I3800" s="551"/>
      <c r="J3800" s="552">
        <v>726457.5</v>
      </c>
      <c r="K3800" s="555"/>
      <c r="L3800" s="555"/>
      <c r="M3800" s="551"/>
      <c r="N3800" s="551"/>
      <c r="O3800" s="551"/>
    </row>
    <row r="3801" spans="1:18">
      <c r="B3801" s="556" t="s">
        <v>1723</v>
      </c>
      <c r="C3801" s="556" t="s">
        <v>2034</v>
      </c>
      <c r="D3801" s="556" t="s">
        <v>2771</v>
      </c>
      <c r="E3801" s="556" t="s">
        <v>5</v>
      </c>
      <c r="F3801" s="557" t="s">
        <v>517</v>
      </c>
      <c r="G3801" s="556" t="s">
        <v>179</v>
      </c>
      <c r="H3801" s="553">
        <v>830</v>
      </c>
      <c r="I3801" s="553">
        <v>875.25</v>
      </c>
      <c r="J3801" s="554">
        <v>726457.5</v>
      </c>
      <c r="K3801" s="556" t="s">
        <v>2740</v>
      </c>
      <c r="L3801" s="556" t="s">
        <v>3867</v>
      </c>
      <c r="M3801" s="557" t="s">
        <v>517</v>
      </c>
      <c r="O3801" s="545" t="str">
        <f>+_xlfn.CONCAT(B3801,"-",E3801)</f>
        <v>B2/33/07-A</v>
      </c>
    </row>
    <row r="3802" spans="1:18" ht="14.5">
      <c r="P3802" s="546"/>
      <c r="Q3802" s="546"/>
      <c r="R3802" s="546"/>
    </row>
    <row r="3803" spans="1:18" ht="14.5">
      <c r="A3803" s="551">
        <v>4</v>
      </c>
      <c r="B3803" s="555" t="s">
        <v>1723</v>
      </c>
      <c r="C3803" s="555" t="s">
        <v>36</v>
      </c>
      <c r="D3803" s="555" t="s">
        <v>36</v>
      </c>
      <c r="E3803" s="555" t="s">
        <v>36</v>
      </c>
      <c r="F3803" s="551" t="s">
        <v>520</v>
      </c>
      <c r="G3803" s="555" t="s">
        <v>36</v>
      </c>
      <c r="H3803" s="551"/>
      <c r="I3803" s="551"/>
      <c r="J3803" s="552">
        <v>82672.52</v>
      </c>
      <c r="K3803" s="555"/>
      <c r="L3803" s="555"/>
      <c r="M3803" s="551"/>
      <c r="N3803" s="551"/>
      <c r="O3803" s="551"/>
    </row>
    <row r="3804" spans="1:18" ht="87.5">
      <c r="B3804" s="556" t="s">
        <v>1723</v>
      </c>
      <c r="C3804" s="556" t="s">
        <v>2034</v>
      </c>
      <c r="D3804" s="556" t="s">
        <v>2771</v>
      </c>
      <c r="E3804" s="556" t="s">
        <v>6</v>
      </c>
      <c r="F3804" s="557" t="s">
        <v>521</v>
      </c>
      <c r="G3804" s="556" t="s">
        <v>289</v>
      </c>
      <c r="H3804" s="553">
        <v>4</v>
      </c>
      <c r="I3804" s="554">
        <v>20668.13</v>
      </c>
      <c r="J3804" s="554">
        <v>82672.52</v>
      </c>
      <c r="K3804" s="556" t="s">
        <v>2740</v>
      </c>
      <c r="L3804" s="556" t="s">
        <v>3868</v>
      </c>
      <c r="M3804" s="557" t="s">
        <v>521</v>
      </c>
      <c r="O3804" s="545" t="str">
        <f>+_xlfn.CONCAT(B3804,"-",E3804)</f>
        <v>B2/33/07-B</v>
      </c>
    </row>
    <row r="3805" spans="1:18" ht="14.5">
      <c r="P3805" s="546"/>
      <c r="Q3805" s="546"/>
      <c r="R3805" s="546"/>
    </row>
    <row r="3806" spans="1:18" ht="14.5">
      <c r="A3806" s="551">
        <v>4</v>
      </c>
      <c r="B3806" s="555" t="s">
        <v>1723</v>
      </c>
      <c r="C3806" s="555" t="s">
        <v>36</v>
      </c>
      <c r="D3806" s="555" t="s">
        <v>36</v>
      </c>
      <c r="E3806" s="555" t="s">
        <v>36</v>
      </c>
      <c r="F3806" s="551" t="s">
        <v>522</v>
      </c>
      <c r="G3806" s="555" t="s">
        <v>36</v>
      </c>
      <c r="H3806" s="551"/>
      <c r="I3806" s="551"/>
      <c r="J3806" s="552">
        <v>26152.5</v>
      </c>
      <c r="K3806" s="555"/>
      <c r="L3806" s="555"/>
      <c r="M3806" s="551"/>
      <c r="N3806" s="551"/>
      <c r="O3806" s="551"/>
    </row>
    <row r="3807" spans="1:18" ht="112.5">
      <c r="B3807" s="556" t="s">
        <v>1723</v>
      </c>
      <c r="C3807" s="556" t="s">
        <v>2034</v>
      </c>
      <c r="D3807" s="556" t="s">
        <v>2771</v>
      </c>
      <c r="E3807" s="556" t="s">
        <v>7</v>
      </c>
      <c r="F3807" s="557" t="s">
        <v>2777</v>
      </c>
      <c r="G3807" s="556" t="s">
        <v>289</v>
      </c>
      <c r="H3807" s="553">
        <v>1</v>
      </c>
      <c r="I3807" s="554">
        <v>26152.5</v>
      </c>
      <c r="J3807" s="554">
        <v>26152.5</v>
      </c>
      <c r="K3807" s="556" t="s">
        <v>2740</v>
      </c>
      <c r="L3807" s="556" t="s">
        <v>3869</v>
      </c>
      <c r="M3807" s="557" t="s">
        <v>2777</v>
      </c>
      <c r="O3807" s="545" t="str">
        <f>+_xlfn.CONCAT(B3807,"-",E3807)</f>
        <v>B2/33/07-C</v>
      </c>
    </row>
    <row r="3808" spans="1:18" ht="14.5">
      <c r="P3808" s="546"/>
      <c r="Q3808" s="546"/>
      <c r="R3808" s="546"/>
    </row>
    <row r="3809" spans="1:18" ht="14.5">
      <c r="A3809" s="551">
        <v>4</v>
      </c>
      <c r="B3809" s="555" t="s">
        <v>1723</v>
      </c>
      <c r="C3809" s="555" t="s">
        <v>36</v>
      </c>
      <c r="D3809" s="555" t="s">
        <v>36</v>
      </c>
      <c r="E3809" s="555" t="s">
        <v>36</v>
      </c>
      <c r="F3809" s="551" t="s">
        <v>524</v>
      </c>
      <c r="G3809" s="555" t="s">
        <v>36</v>
      </c>
      <c r="H3809" s="551"/>
      <c r="I3809" s="551"/>
      <c r="J3809" s="552">
        <v>28652.5</v>
      </c>
      <c r="K3809" s="555"/>
      <c r="L3809" s="555"/>
      <c r="M3809" s="551"/>
      <c r="N3809" s="551"/>
      <c r="O3809" s="551"/>
    </row>
    <row r="3810" spans="1:18" ht="112.5">
      <c r="B3810" s="556" t="s">
        <v>1723</v>
      </c>
      <c r="C3810" s="556" t="s">
        <v>2034</v>
      </c>
      <c r="D3810" s="556" t="s">
        <v>2771</v>
      </c>
      <c r="E3810" s="556" t="s">
        <v>8</v>
      </c>
      <c r="F3810" s="557" t="s">
        <v>2779</v>
      </c>
      <c r="G3810" s="556" t="s">
        <v>289</v>
      </c>
      <c r="H3810" s="553">
        <v>1</v>
      </c>
      <c r="I3810" s="554">
        <v>28652.5</v>
      </c>
      <c r="J3810" s="554">
        <v>28652.5</v>
      </c>
      <c r="K3810" s="556" t="s">
        <v>2740</v>
      </c>
      <c r="L3810" s="556" t="s">
        <v>3870</v>
      </c>
      <c r="M3810" s="557" t="s">
        <v>2779</v>
      </c>
      <c r="O3810" s="545" t="str">
        <f>+_xlfn.CONCAT(B3810,"-",E3810)</f>
        <v>B2/33/07-D</v>
      </c>
    </row>
    <row r="3812" spans="1:18" ht="14.5">
      <c r="P3812" s="546"/>
      <c r="Q3812" s="546"/>
      <c r="R3812" s="546"/>
    </row>
    <row r="3813" spans="1:18" ht="14.5">
      <c r="A3813" s="551">
        <v>3</v>
      </c>
      <c r="B3813" s="555" t="s">
        <v>1724</v>
      </c>
      <c r="C3813" s="555" t="s">
        <v>36</v>
      </c>
      <c r="D3813" s="555" t="s">
        <v>36</v>
      </c>
      <c r="E3813" s="555" t="s">
        <v>36</v>
      </c>
      <c r="F3813" s="551" t="s">
        <v>555</v>
      </c>
      <c r="G3813" s="555" t="s">
        <v>36</v>
      </c>
      <c r="H3813" s="551"/>
      <c r="I3813" s="551"/>
      <c r="J3813" s="552">
        <v>214906.25</v>
      </c>
      <c r="K3813" s="555"/>
      <c r="L3813" s="555"/>
      <c r="M3813" s="551"/>
      <c r="N3813" s="551"/>
      <c r="O3813" s="551"/>
      <c r="P3813" s="546"/>
      <c r="Q3813" s="546"/>
      <c r="R3813" s="546"/>
    </row>
    <row r="3814" spans="1:18" ht="14.5">
      <c r="A3814" s="551">
        <v>4</v>
      </c>
      <c r="B3814" s="555" t="s">
        <v>1724</v>
      </c>
      <c r="C3814" s="555" t="s">
        <v>36</v>
      </c>
      <c r="D3814" s="555" t="s">
        <v>36</v>
      </c>
      <c r="E3814" s="555" t="s">
        <v>36</v>
      </c>
      <c r="F3814" s="551" t="s">
        <v>2782</v>
      </c>
      <c r="G3814" s="555" t="s">
        <v>36</v>
      </c>
      <c r="H3814" s="551"/>
      <c r="I3814" s="551"/>
      <c r="J3814" s="552">
        <v>214906.25</v>
      </c>
      <c r="K3814" s="555"/>
      <c r="L3814" s="555"/>
      <c r="M3814" s="551"/>
      <c r="N3814" s="551"/>
      <c r="O3814" s="551"/>
      <c r="P3814" s="546"/>
      <c r="Q3814" s="546"/>
      <c r="R3814" s="546"/>
    </row>
    <row r="3815" spans="1:18" ht="319">
      <c r="A3815" s="551">
        <v>5</v>
      </c>
      <c r="B3815" s="555" t="s">
        <v>1724</v>
      </c>
      <c r="C3815" s="555" t="s">
        <v>36</v>
      </c>
      <c r="D3815" s="555" t="s">
        <v>36</v>
      </c>
      <c r="E3815" s="555" t="s">
        <v>36</v>
      </c>
      <c r="F3815" s="551" t="s">
        <v>2783</v>
      </c>
      <c r="G3815" s="555" t="s">
        <v>36</v>
      </c>
      <c r="H3815" s="551"/>
      <c r="I3815" s="551"/>
      <c r="J3815" s="552">
        <v>214906.25</v>
      </c>
      <c r="K3815" s="555"/>
      <c r="L3815" s="555"/>
      <c r="M3815" s="551"/>
      <c r="N3815" s="551"/>
      <c r="O3815" s="551"/>
      <c r="P3815" s="546"/>
      <c r="Q3815" s="546"/>
      <c r="R3815" s="546"/>
    </row>
    <row r="3816" spans="1:18" ht="14.5">
      <c r="A3816" s="551">
        <v>6</v>
      </c>
      <c r="B3816" s="555" t="s">
        <v>1724</v>
      </c>
      <c r="C3816" s="555" t="s">
        <v>36</v>
      </c>
      <c r="D3816" s="555" t="s">
        <v>36</v>
      </c>
      <c r="E3816" s="555" t="s">
        <v>36</v>
      </c>
      <c r="F3816" s="551" t="s">
        <v>512</v>
      </c>
      <c r="G3816" s="555" t="s">
        <v>36</v>
      </c>
      <c r="H3816" s="551"/>
      <c r="I3816" s="551"/>
      <c r="J3816" s="552">
        <v>214906.25</v>
      </c>
      <c r="K3816" s="555"/>
      <c r="L3816" s="555"/>
      <c r="M3816" s="551"/>
      <c r="N3816" s="551"/>
      <c r="O3816" s="551"/>
    </row>
    <row r="3817" spans="1:18" ht="25">
      <c r="B3817" s="556" t="s">
        <v>1724</v>
      </c>
      <c r="C3817" s="556" t="s">
        <v>2034</v>
      </c>
      <c r="D3817" s="556" t="s">
        <v>2784</v>
      </c>
      <c r="E3817" s="556" t="s">
        <v>5</v>
      </c>
      <c r="F3817" s="557" t="s">
        <v>558</v>
      </c>
      <c r="G3817" s="556" t="s">
        <v>289</v>
      </c>
      <c r="H3817" s="553">
        <v>1</v>
      </c>
      <c r="I3817" s="554">
        <v>214906.25</v>
      </c>
      <c r="J3817" s="554">
        <v>214906.25</v>
      </c>
      <c r="K3817" s="556" t="s">
        <v>2740</v>
      </c>
      <c r="L3817" s="556" t="s">
        <v>3871</v>
      </c>
      <c r="M3817" s="557" t="s">
        <v>558</v>
      </c>
      <c r="O3817" s="545" t="str">
        <f>+_xlfn.CONCAT(B3817,"-",E3817)</f>
        <v>B2/33/08-A</v>
      </c>
    </row>
    <row r="3818" spans="1:18" ht="14.5">
      <c r="P3818" s="546"/>
      <c r="Q3818" s="546"/>
      <c r="R3818" s="546"/>
    </row>
    <row r="3819" spans="1:18" ht="14.5">
      <c r="A3819" s="551" t="s">
        <v>1774</v>
      </c>
      <c r="B3819" s="555" t="s">
        <v>1724</v>
      </c>
      <c r="C3819" s="555" t="s">
        <v>36</v>
      </c>
      <c r="D3819" s="555" t="s">
        <v>36</v>
      </c>
      <c r="E3819" s="555" t="s">
        <v>36</v>
      </c>
      <c r="F3819" s="551" t="s">
        <v>24</v>
      </c>
      <c r="G3819" s="555"/>
      <c r="H3819" s="551"/>
      <c r="I3819" s="551"/>
      <c r="J3819" s="551"/>
      <c r="K3819" s="555"/>
      <c r="L3819" s="555"/>
      <c r="M3819" s="551"/>
      <c r="N3819" s="551"/>
      <c r="O3819" s="551"/>
      <c r="P3819" s="546"/>
      <c r="Q3819" s="546"/>
      <c r="R3819" s="546"/>
    </row>
    <row r="3820" spans="1:18" ht="14.5">
      <c r="A3820" s="551" t="s">
        <v>1774</v>
      </c>
      <c r="B3820" s="555" t="s">
        <v>1724</v>
      </c>
      <c r="C3820" s="555" t="s">
        <v>36</v>
      </c>
      <c r="D3820" s="555" t="s">
        <v>36</v>
      </c>
      <c r="E3820" s="555" t="s">
        <v>36</v>
      </c>
      <c r="F3820" s="551" t="s">
        <v>9</v>
      </c>
      <c r="G3820" s="555"/>
      <c r="H3820" s="551"/>
      <c r="I3820" s="551"/>
      <c r="J3820" s="551"/>
      <c r="K3820" s="555"/>
      <c r="L3820" s="555"/>
      <c r="M3820" s="551"/>
      <c r="N3820" s="551"/>
      <c r="O3820" s="551"/>
    </row>
    <row r="3822" spans="1:18" ht="14.5">
      <c r="P3822" s="546"/>
      <c r="Q3822" s="546"/>
      <c r="R3822" s="546"/>
    </row>
    <row r="3823" spans="1:18" ht="14.5">
      <c r="A3823" s="551">
        <v>1</v>
      </c>
      <c r="B3823" s="555" t="s">
        <v>3872</v>
      </c>
      <c r="C3823" s="555" t="s">
        <v>36</v>
      </c>
      <c r="D3823" s="555" t="s">
        <v>36</v>
      </c>
      <c r="E3823" s="555" t="s">
        <v>36</v>
      </c>
      <c r="F3823" s="551" t="s">
        <v>3873</v>
      </c>
      <c r="G3823" s="555" t="s">
        <v>36</v>
      </c>
      <c r="H3823" s="551"/>
      <c r="I3823" s="551"/>
      <c r="J3823" s="552">
        <v>305971806.82999998</v>
      </c>
      <c r="K3823" s="555"/>
      <c r="L3823" s="555"/>
      <c r="M3823" s="551"/>
      <c r="N3823" s="551"/>
      <c r="O3823" s="551"/>
    </row>
    <row r="3824" spans="1:18" ht="14.5">
      <c r="A3824" s="551">
        <v>2</v>
      </c>
      <c r="B3824" s="555" t="s">
        <v>3872</v>
      </c>
      <c r="C3824" s="555" t="s">
        <v>36</v>
      </c>
      <c r="D3824" s="555" t="s">
        <v>36</v>
      </c>
      <c r="E3824" s="555" t="s">
        <v>36</v>
      </c>
      <c r="F3824" s="551" t="s">
        <v>18</v>
      </c>
      <c r="G3824" s="555" t="s">
        <v>36</v>
      </c>
      <c r="H3824" s="551"/>
      <c r="I3824" s="551"/>
      <c r="J3824" s="552">
        <v>35489026.560000002</v>
      </c>
      <c r="K3824" s="555"/>
      <c r="L3824" s="555"/>
      <c r="M3824" s="551"/>
      <c r="N3824" s="551"/>
      <c r="O3824" s="551"/>
    </row>
    <row r="3825" spans="1:18" ht="14.5">
      <c r="A3825" s="551">
        <v>3</v>
      </c>
      <c r="B3825" s="555" t="s">
        <v>3872</v>
      </c>
      <c r="C3825" s="555" t="s">
        <v>36</v>
      </c>
      <c r="D3825" s="555" t="s">
        <v>36</v>
      </c>
      <c r="E3825" s="555" t="s">
        <v>36</v>
      </c>
      <c r="F3825" s="551" t="s">
        <v>217</v>
      </c>
      <c r="G3825" s="555" t="s">
        <v>36</v>
      </c>
      <c r="H3825" s="551"/>
      <c r="I3825" s="551"/>
      <c r="J3825" s="552">
        <v>18560510.600000001</v>
      </c>
      <c r="K3825" s="555"/>
      <c r="L3825" s="555"/>
      <c r="M3825" s="551"/>
      <c r="N3825" s="551"/>
      <c r="O3825" s="551"/>
      <c r="P3825" s="546"/>
      <c r="Q3825" s="546"/>
      <c r="R3825" s="546"/>
    </row>
    <row r="3826" spans="1:18" ht="43.5">
      <c r="A3826" s="551">
        <v>4</v>
      </c>
      <c r="B3826" s="555" t="s">
        <v>3872</v>
      </c>
      <c r="C3826" s="555" t="s">
        <v>36</v>
      </c>
      <c r="D3826" s="555" t="s">
        <v>36</v>
      </c>
      <c r="E3826" s="555" t="s">
        <v>36</v>
      </c>
      <c r="F3826" s="551" t="s">
        <v>195</v>
      </c>
      <c r="G3826" s="555" t="s">
        <v>36</v>
      </c>
      <c r="H3826" s="551"/>
      <c r="I3826" s="551"/>
      <c r="J3826" s="552">
        <v>1145993.8700000001</v>
      </c>
      <c r="K3826" s="555"/>
      <c r="L3826" s="555"/>
      <c r="M3826" s="551"/>
      <c r="N3826" s="551"/>
      <c r="O3826" s="551"/>
      <c r="P3826" s="546"/>
      <c r="Q3826" s="546"/>
      <c r="R3826" s="546"/>
    </row>
    <row r="3827" spans="1:18" ht="14.5">
      <c r="B3827" s="556" t="s">
        <v>3872</v>
      </c>
      <c r="C3827" s="556" t="s">
        <v>36</v>
      </c>
      <c r="D3827" s="556" t="s">
        <v>1744</v>
      </c>
      <c r="E3827" s="556" t="s">
        <v>5</v>
      </c>
      <c r="F3827" s="557" t="s">
        <v>196</v>
      </c>
      <c r="G3827" s="556" t="s">
        <v>197</v>
      </c>
      <c r="H3827" s="553">
        <v>595</v>
      </c>
      <c r="I3827" s="553">
        <v>582.61</v>
      </c>
      <c r="J3827" s="554">
        <v>346652.95</v>
      </c>
      <c r="K3827" s="556" t="s">
        <v>7</v>
      </c>
      <c r="L3827" s="556" t="s">
        <v>1745</v>
      </c>
      <c r="M3827" s="557" t="s">
        <v>1746</v>
      </c>
      <c r="O3827" s="545" t="str">
        <f t="shared" ref="O3827:O3831" si="351">+_xlfn.CONCAT(B3827,"-",E3827)</f>
        <v>B3/03/01-A</v>
      </c>
      <c r="P3827" s="546"/>
      <c r="Q3827" s="546"/>
      <c r="R3827" s="546"/>
    </row>
    <row r="3828" spans="1:18">
      <c r="B3828" s="556" t="s">
        <v>3872</v>
      </c>
      <c r="C3828" s="556" t="s">
        <v>36</v>
      </c>
      <c r="D3828" s="556" t="s">
        <v>1744</v>
      </c>
      <c r="E3828" s="556" t="s">
        <v>6</v>
      </c>
      <c r="F3828" s="557" t="s">
        <v>1747</v>
      </c>
      <c r="G3828" s="556" t="s">
        <v>197</v>
      </c>
      <c r="H3828" s="553">
        <v>155</v>
      </c>
      <c r="I3828" s="553">
        <v>582.61</v>
      </c>
      <c r="J3828" s="554">
        <v>90304.55</v>
      </c>
      <c r="K3828" s="556" t="s">
        <v>7</v>
      </c>
      <c r="L3828" s="556" t="s">
        <v>1745</v>
      </c>
      <c r="M3828" s="557" t="s">
        <v>1746</v>
      </c>
      <c r="O3828" s="545" t="str">
        <f t="shared" si="351"/>
        <v>B3/03/01-B</v>
      </c>
    </row>
    <row r="3829" spans="1:18">
      <c r="B3829" s="556" t="s">
        <v>3872</v>
      </c>
      <c r="C3829" s="556" t="s">
        <v>36</v>
      </c>
      <c r="D3829" s="556" t="s">
        <v>1744</v>
      </c>
      <c r="E3829" s="556" t="s">
        <v>7</v>
      </c>
      <c r="F3829" s="557" t="s">
        <v>198</v>
      </c>
      <c r="G3829" s="556" t="s">
        <v>197</v>
      </c>
      <c r="H3829" s="553">
        <v>101</v>
      </c>
      <c r="I3829" s="553">
        <v>582.61</v>
      </c>
      <c r="J3829" s="554">
        <v>58843.61</v>
      </c>
      <c r="K3829" s="556" t="s">
        <v>7</v>
      </c>
      <c r="L3829" s="556" t="s">
        <v>1745</v>
      </c>
      <c r="M3829" s="557" t="s">
        <v>1746</v>
      </c>
      <c r="O3829" s="545" t="str">
        <f t="shared" si="351"/>
        <v>B3/03/01-C</v>
      </c>
    </row>
    <row r="3830" spans="1:18">
      <c r="B3830" s="556" t="s">
        <v>3872</v>
      </c>
      <c r="C3830" s="556" t="s">
        <v>36</v>
      </c>
      <c r="D3830" s="556" t="s">
        <v>1744</v>
      </c>
      <c r="E3830" s="556" t="s">
        <v>8</v>
      </c>
      <c r="F3830" s="557" t="s">
        <v>199</v>
      </c>
      <c r="G3830" s="556" t="s">
        <v>197</v>
      </c>
      <c r="H3830" s="553">
        <v>64</v>
      </c>
      <c r="I3830" s="553">
        <v>582.61</v>
      </c>
      <c r="J3830" s="554">
        <v>37287.040000000001</v>
      </c>
      <c r="K3830" s="556" t="s">
        <v>7</v>
      </c>
      <c r="L3830" s="556" t="s">
        <v>1745</v>
      </c>
      <c r="M3830" s="557" t="s">
        <v>1746</v>
      </c>
      <c r="O3830" s="545" t="str">
        <f t="shared" si="351"/>
        <v>B3/03/01-D</v>
      </c>
    </row>
    <row r="3831" spans="1:18">
      <c r="B3831" s="556" t="s">
        <v>3872</v>
      </c>
      <c r="C3831" s="556" t="s">
        <v>36</v>
      </c>
      <c r="D3831" s="556" t="s">
        <v>1744</v>
      </c>
      <c r="E3831" s="556" t="s">
        <v>10</v>
      </c>
      <c r="F3831" s="557" t="s">
        <v>200</v>
      </c>
      <c r="G3831" s="556" t="s">
        <v>197</v>
      </c>
      <c r="H3831" s="558">
        <v>1052</v>
      </c>
      <c r="I3831" s="553">
        <v>582.61</v>
      </c>
      <c r="J3831" s="554">
        <v>612905.72</v>
      </c>
      <c r="K3831" s="556" t="s">
        <v>7</v>
      </c>
      <c r="L3831" s="556" t="s">
        <v>1745</v>
      </c>
      <c r="M3831" s="557" t="s">
        <v>1746</v>
      </c>
      <c r="O3831" s="545" t="str">
        <f t="shared" si="351"/>
        <v>B3/03/01-E</v>
      </c>
    </row>
    <row r="3833" spans="1:18" ht="43.5">
      <c r="A3833" s="551">
        <v>4</v>
      </c>
      <c r="B3833" s="555" t="s">
        <v>3872</v>
      </c>
      <c r="C3833" s="555" t="s">
        <v>36</v>
      </c>
      <c r="D3833" s="555" t="s">
        <v>36</v>
      </c>
      <c r="E3833" s="555" t="s">
        <v>36</v>
      </c>
      <c r="F3833" s="551" t="s">
        <v>201</v>
      </c>
      <c r="G3833" s="555" t="s">
        <v>36</v>
      </c>
      <c r="H3833" s="551"/>
      <c r="I3833" s="551"/>
      <c r="J3833" s="552">
        <v>13959021.789999999</v>
      </c>
      <c r="K3833" s="555"/>
      <c r="L3833" s="555"/>
      <c r="M3833" s="551"/>
      <c r="N3833" s="551"/>
      <c r="O3833" s="551"/>
    </row>
    <row r="3834" spans="1:18" ht="25">
      <c r="B3834" s="556" t="s">
        <v>3872</v>
      </c>
      <c r="C3834" s="556" t="s">
        <v>36</v>
      </c>
      <c r="D3834" s="556" t="s">
        <v>1744</v>
      </c>
      <c r="E3834" s="556" t="s">
        <v>11</v>
      </c>
      <c r="F3834" s="557" t="s">
        <v>196</v>
      </c>
      <c r="G3834" s="556" t="s">
        <v>197</v>
      </c>
      <c r="H3834" s="558">
        <v>2386</v>
      </c>
      <c r="I3834" s="553">
        <v>840.67</v>
      </c>
      <c r="J3834" s="554">
        <v>2005838.62</v>
      </c>
      <c r="K3834" s="556" t="s">
        <v>7</v>
      </c>
      <c r="L3834" s="556" t="s">
        <v>1748</v>
      </c>
      <c r="M3834" s="557" t="s">
        <v>1749</v>
      </c>
      <c r="O3834" s="545" t="str">
        <f t="shared" ref="O3834:O3841" si="352">+_xlfn.CONCAT(B3834,"-",E3834)</f>
        <v>B3/03/01-F</v>
      </c>
      <c r="P3834" s="546"/>
      <c r="Q3834" s="546"/>
      <c r="R3834" s="546"/>
    </row>
    <row r="3835" spans="1:18" ht="25">
      <c r="B3835" s="556" t="s">
        <v>3872</v>
      </c>
      <c r="C3835" s="556" t="s">
        <v>36</v>
      </c>
      <c r="D3835" s="556" t="s">
        <v>1744</v>
      </c>
      <c r="E3835" s="556" t="s">
        <v>27</v>
      </c>
      <c r="F3835" s="557" t="s">
        <v>1747</v>
      </c>
      <c r="G3835" s="556" t="s">
        <v>197</v>
      </c>
      <c r="H3835" s="553">
        <v>890</v>
      </c>
      <c r="I3835" s="553">
        <v>840.67</v>
      </c>
      <c r="J3835" s="554">
        <v>748196.3</v>
      </c>
      <c r="K3835" s="556" t="s">
        <v>7</v>
      </c>
      <c r="L3835" s="556" t="s">
        <v>1748</v>
      </c>
      <c r="M3835" s="557" t="s">
        <v>1749</v>
      </c>
      <c r="O3835" s="545" t="str">
        <f t="shared" si="352"/>
        <v>B3/03/01-G</v>
      </c>
    </row>
    <row r="3836" spans="1:18" ht="25">
      <c r="B3836" s="556" t="s">
        <v>3872</v>
      </c>
      <c r="C3836" s="556" t="s">
        <v>36</v>
      </c>
      <c r="D3836" s="556" t="s">
        <v>1744</v>
      </c>
      <c r="E3836" s="556" t="s">
        <v>28</v>
      </c>
      <c r="F3836" s="557" t="s">
        <v>198</v>
      </c>
      <c r="G3836" s="556" t="s">
        <v>197</v>
      </c>
      <c r="H3836" s="553">
        <v>741</v>
      </c>
      <c r="I3836" s="553">
        <v>776.53</v>
      </c>
      <c r="J3836" s="554">
        <v>575408.73</v>
      </c>
      <c r="K3836" s="556" t="s">
        <v>7</v>
      </c>
      <c r="L3836" s="556" t="s">
        <v>1750</v>
      </c>
      <c r="M3836" s="557" t="s">
        <v>1751</v>
      </c>
      <c r="O3836" s="545" t="str">
        <f t="shared" si="352"/>
        <v>B3/03/01-H</v>
      </c>
    </row>
    <row r="3837" spans="1:18" ht="25">
      <c r="B3837" s="556" t="s">
        <v>3872</v>
      </c>
      <c r="C3837" s="556" t="s">
        <v>36</v>
      </c>
      <c r="D3837" s="556" t="s">
        <v>1744</v>
      </c>
      <c r="E3837" s="556" t="s">
        <v>33</v>
      </c>
      <c r="F3837" s="557" t="s">
        <v>202</v>
      </c>
      <c r="G3837" s="556" t="s">
        <v>197</v>
      </c>
      <c r="H3837" s="553">
        <v>60</v>
      </c>
      <c r="I3837" s="554">
        <v>1080.94</v>
      </c>
      <c r="J3837" s="554">
        <v>64856.4</v>
      </c>
      <c r="K3837" s="556" t="s">
        <v>7</v>
      </c>
      <c r="L3837" s="556" t="s">
        <v>1752</v>
      </c>
      <c r="M3837" s="557" t="s">
        <v>1753</v>
      </c>
      <c r="O3837" s="545" t="str">
        <f t="shared" si="352"/>
        <v>B3/03/01-J</v>
      </c>
    </row>
    <row r="3838" spans="1:18" ht="25">
      <c r="B3838" s="556" t="s">
        <v>3872</v>
      </c>
      <c r="C3838" s="556" t="s">
        <v>36</v>
      </c>
      <c r="D3838" s="556" t="s">
        <v>1744</v>
      </c>
      <c r="E3838" s="556" t="s">
        <v>34</v>
      </c>
      <c r="F3838" s="557" t="s">
        <v>199</v>
      </c>
      <c r="G3838" s="556" t="s">
        <v>197</v>
      </c>
      <c r="H3838" s="553">
        <v>576</v>
      </c>
      <c r="I3838" s="554">
        <v>1725.2</v>
      </c>
      <c r="J3838" s="554">
        <v>993715.19999999995</v>
      </c>
      <c r="K3838" s="556" t="s">
        <v>7</v>
      </c>
      <c r="L3838" s="556" t="s">
        <v>1754</v>
      </c>
      <c r="M3838" s="557" t="s">
        <v>1755</v>
      </c>
      <c r="O3838" s="545" t="str">
        <f t="shared" si="352"/>
        <v>B3/03/01-K</v>
      </c>
    </row>
    <row r="3839" spans="1:18" ht="25">
      <c r="B3839" s="556" t="s">
        <v>3872</v>
      </c>
      <c r="C3839" s="556" t="s">
        <v>36</v>
      </c>
      <c r="D3839" s="556" t="s">
        <v>1744</v>
      </c>
      <c r="E3839" s="556" t="s">
        <v>39</v>
      </c>
      <c r="F3839" s="557" t="s">
        <v>200</v>
      </c>
      <c r="G3839" s="556" t="s">
        <v>197</v>
      </c>
      <c r="H3839" s="558">
        <v>4362</v>
      </c>
      <c r="I3839" s="553">
        <v>920.81</v>
      </c>
      <c r="J3839" s="554">
        <v>4016573.22</v>
      </c>
      <c r="K3839" s="556" t="s">
        <v>7</v>
      </c>
      <c r="L3839" s="556" t="s">
        <v>1756</v>
      </c>
      <c r="M3839" s="557" t="s">
        <v>1757</v>
      </c>
      <c r="O3839" s="545" t="str">
        <f t="shared" si="352"/>
        <v>B3/03/01-L</v>
      </c>
    </row>
    <row r="3840" spans="1:18" ht="25">
      <c r="B3840" s="556" t="s">
        <v>3872</v>
      </c>
      <c r="C3840" s="556" t="s">
        <v>36</v>
      </c>
      <c r="D3840" s="556" t="s">
        <v>1744</v>
      </c>
      <c r="E3840" s="556" t="s">
        <v>38</v>
      </c>
      <c r="F3840" s="557" t="s">
        <v>203</v>
      </c>
      <c r="G3840" s="556" t="s">
        <v>197</v>
      </c>
      <c r="H3840" s="558">
        <v>4015</v>
      </c>
      <c r="I3840" s="554">
        <v>1221.56</v>
      </c>
      <c r="J3840" s="554">
        <v>4904563.4000000004</v>
      </c>
      <c r="K3840" s="556" t="s">
        <v>7</v>
      </c>
      <c r="L3840" s="556" t="s">
        <v>1758</v>
      </c>
      <c r="M3840" s="557" t="s">
        <v>1759</v>
      </c>
      <c r="O3840" s="545" t="str">
        <f t="shared" si="352"/>
        <v>B3/03/01-M</v>
      </c>
    </row>
    <row r="3841" spans="1:18" ht="25">
      <c r="B3841" s="556" t="s">
        <v>3872</v>
      </c>
      <c r="C3841" s="556" t="s">
        <v>36</v>
      </c>
      <c r="D3841" s="556" t="s">
        <v>1744</v>
      </c>
      <c r="E3841" s="556" t="s">
        <v>204</v>
      </c>
      <c r="F3841" s="557" t="s">
        <v>205</v>
      </c>
      <c r="G3841" s="556" t="s">
        <v>197</v>
      </c>
      <c r="H3841" s="553">
        <v>532</v>
      </c>
      <c r="I3841" s="554">
        <v>1221.56</v>
      </c>
      <c r="J3841" s="554">
        <v>649869.92000000004</v>
      </c>
      <c r="K3841" s="556" t="s">
        <v>7</v>
      </c>
      <c r="L3841" s="556" t="s">
        <v>1758</v>
      </c>
      <c r="M3841" s="557" t="s">
        <v>1759</v>
      </c>
      <c r="O3841" s="545" t="str">
        <f t="shared" si="352"/>
        <v>B3/03/01-N</v>
      </c>
    </row>
    <row r="3844" spans="1:18" ht="43.5">
      <c r="A3844" s="551">
        <v>4</v>
      </c>
      <c r="B3844" s="555" t="s">
        <v>3874</v>
      </c>
      <c r="C3844" s="555" t="s">
        <v>36</v>
      </c>
      <c r="D3844" s="555" t="s">
        <v>36</v>
      </c>
      <c r="E3844" s="555" t="s">
        <v>36</v>
      </c>
      <c r="F3844" s="551" t="s">
        <v>201</v>
      </c>
      <c r="G3844" s="555" t="s">
        <v>36</v>
      </c>
      <c r="H3844" s="551"/>
      <c r="I3844" s="551"/>
      <c r="J3844" s="552">
        <v>3455494.94</v>
      </c>
      <c r="K3844" s="555"/>
      <c r="L3844" s="555"/>
      <c r="M3844" s="551"/>
      <c r="N3844" s="551"/>
      <c r="O3844" s="551"/>
    </row>
    <row r="3845" spans="1:18" ht="25">
      <c r="B3845" s="556" t="s">
        <v>3874</v>
      </c>
      <c r="C3845" s="556" t="s">
        <v>36</v>
      </c>
      <c r="D3845" s="556" t="s">
        <v>1744</v>
      </c>
      <c r="E3845" s="556" t="s">
        <v>5</v>
      </c>
      <c r="F3845" s="557" t="s">
        <v>206</v>
      </c>
      <c r="G3845" s="556" t="s">
        <v>197</v>
      </c>
      <c r="H3845" s="553">
        <v>227</v>
      </c>
      <c r="I3845" s="554">
        <v>1221.56</v>
      </c>
      <c r="J3845" s="554">
        <v>277294.12</v>
      </c>
      <c r="K3845" s="556" t="s">
        <v>7</v>
      </c>
      <c r="L3845" s="556" t="s">
        <v>1758</v>
      </c>
      <c r="M3845" s="557" t="s">
        <v>1759</v>
      </c>
      <c r="O3845" s="545" t="str">
        <f t="shared" ref="O3845:O3852" si="353">+_xlfn.CONCAT(B3845,"-",E3845)</f>
        <v>B3/03/02-A</v>
      </c>
      <c r="P3845" s="546"/>
      <c r="Q3845" s="546"/>
      <c r="R3845" s="546"/>
    </row>
    <row r="3846" spans="1:18" ht="25">
      <c r="B3846" s="556" t="s">
        <v>3874</v>
      </c>
      <c r="C3846" s="556" t="s">
        <v>36</v>
      </c>
      <c r="D3846" s="556" t="s">
        <v>1744</v>
      </c>
      <c r="E3846" s="556" t="s">
        <v>6</v>
      </c>
      <c r="F3846" s="557" t="s">
        <v>207</v>
      </c>
      <c r="G3846" s="556" t="s">
        <v>197</v>
      </c>
      <c r="H3846" s="558">
        <v>1018</v>
      </c>
      <c r="I3846" s="554">
        <v>1587.82</v>
      </c>
      <c r="J3846" s="554">
        <v>1616400.76</v>
      </c>
      <c r="K3846" s="556" t="s">
        <v>7</v>
      </c>
      <c r="L3846" s="556" t="s">
        <v>1761</v>
      </c>
      <c r="M3846" s="557" t="s">
        <v>1762</v>
      </c>
      <c r="O3846" s="545" t="str">
        <f t="shared" si="353"/>
        <v>B3/03/02-B</v>
      </c>
    </row>
    <row r="3847" spans="1:18" ht="25">
      <c r="B3847" s="556" t="s">
        <v>3874</v>
      </c>
      <c r="C3847" s="556" t="s">
        <v>36</v>
      </c>
      <c r="D3847" s="556" t="s">
        <v>1744</v>
      </c>
      <c r="E3847" s="556" t="s">
        <v>7</v>
      </c>
      <c r="F3847" s="557" t="s">
        <v>208</v>
      </c>
      <c r="G3847" s="556" t="s">
        <v>197</v>
      </c>
      <c r="H3847" s="553">
        <v>239</v>
      </c>
      <c r="I3847" s="554">
        <v>1080.94</v>
      </c>
      <c r="J3847" s="554">
        <v>258344.66</v>
      </c>
      <c r="K3847" s="556" t="s">
        <v>7</v>
      </c>
      <c r="L3847" s="556" t="s">
        <v>1752</v>
      </c>
      <c r="M3847" s="557" t="s">
        <v>1753</v>
      </c>
      <c r="O3847" s="545" t="str">
        <f t="shared" si="353"/>
        <v>B3/03/02-C</v>
      </c>
    </row>
    <row r="3848" spans="1:18" ht="25">
      <c r="B3848" s="556" t="s">
        <v>3874</v>
      </c>
      <c r="C3848" s="556" t="s">
        <v>36</v>
      </c>
      <c r="D3848" s="556" t="s">
        <v>1744</v>
      </c>
      <c r="E3848" s="556" t="s">
        <v>8</v>
      </c>
      <c r="F3848" s="557" t="s">
        <v>209</v>
      </c>
      <c r="G3848" s="556" t="s">
        <v>197</v>
      </c>
      <c r="H3848" s="553">
        <v>363</v>
      </c>
      <c r="I3848" s="554">
        <v>1587.82</v>
      </c>
      <c r="J3848" s="554">
        <v>576378.66</v>
      </c>
      <c r="K3848" s="556" t="s">
        <v>7</v>
      </c>
      <c r="L3848" s="556" t="s">
        <v>1761</v>
      </c>
      <c r="M3848" s="557" t="s">
        <v>1762</v>
      </c>
      <c r="O3848" s="545" t="str">
        <f t="shared" si="353"/>
        <v>B3/03/02-D</v>
      </c>
    </row>
    <row r="3849" spans="1:18">
      <c r="B3849" s="556" t="s">
        <v>3874</v>
      </c>
      <c r="C3849" s="556" t="s">
        <v>36</v>
      </c>
      <c r="D3849" s="556" t="s">
        <v>1744</v>
      </c>
      <c r="E3849" s="556" t="s">
        <v>10</v>
      </c>
      <c r="F3849" s="557" t="s">
        <v>210</v>
      </c>
      <c r="G3849" s="556" t="s">
        <v>197</v>
      </c>
      <c r="H3849" s="553">
        <v>50</v>
      </c>
      <c r="I3849" s="554">
        <v>2152.06</v>
      </c>
      <c r="J3849" s="554">
        <v>107603</v>
      </c>
      <c r="K3849" s="556" t="s">
        <v>7</v>
      </c>
      <c r="L3849" s="556" t="s">
        <v>2788</v>
      </c>
      <c r="M3849" s="557" t="s">
        <v>2789</v>
      </c>
      <c r="O3849" s="545" t="str">
        <f t="shared" si="353"/>
        <v>B3/03/02-E</v>
      </c>
    </row>
    <row r="3850" spans="1:18" ht="25">
      <c r="B3850" s="556" t="s">
        <v>3874</v>
      </c>
      <c r="C3850" s="556" t="s">
        <v>36</v>
      </c>
      <c r="D3850" s="556" t="s">
        <v>1744</v>
      </c>
      <c r="E3850" s="556" t="s">
        <v>11</v>
      </c>
      <c r="F3850" s="557" t="s">
        <v>211</v>
      </c>
      <c r="G3850" s="556" t="s">
        <v>197</v>
      </c>
      <c r="H3850" s="553">
        <v>85</v>
      </c>
      <c r="I3850" s="554">
        <v>1080.94</v>
      </c>
      <c r="J3850" s="554">
        <v>91879.9</v>
      </c>
      <c r="K3850" s="556" t="s">
        <v>7</v>
      </c>
      <c r="L3850" s="556" t="s">
        <v>1752</v>
      </c>
      <c r="M3850" s="557" t="s">
        <v>1753</v>
      </c>
      <c r="O3850" s="545" t="str">
        <f t="shared" si="353"/>
        <v>B3/03/02-F</v>
      </c>
    </row>
    <row r="3851" spans="1:18">
      <c r="B3851" s="556" t="s">
        <v>3874</v>
      </c>
      <c r="C3851" s="556" t="s">
        <v>36</v>
      </c>
      <c r="D3851" s="556" t="s">
        <v>1744</v>
      </c>
      <c r="E3851" s="556" t="s">
        <v>27</v>
      </c>
      <c r="F3851" s="557" t="s">
        <v>212</v>
      </c>
      <c r="G3851" s="556" t="s">
        <v>197</v>
      </c>
      <c r="H3851" s="553">
        <v>120</v>
      </c>
      <c r="I3851" s="554">
        <v>2120.7399999999998</v>
      </c>
      <c r="J3851" s="554">
        <v>254488.8</v>
      </c>
      <c r="K3851" s="556" t="s">
        <v>7</v>
      </c>
      <c r="L3851" s="556" t="s">
        <v>1763</v>
      </c>
      <c r="M3851" s="557" t="s">
        <v>1764</v>
      </c>
      <c r="O3851" s="545" t="str">
        <f t="shared" si="353"/>
        <v>B3/03/02-G</v>
      </c>
    </row>
    <row r="3852" spans="1:18" ht="25">
      <c r="B3852" s="556" t="s">
        <v>3874</v>
      </c>
      <c r="C3852" s="556" t="s">
        <v>36</v>
      </c>
      <c r="D3852" s="556" t="s">
        <v>1744</v>
      </c>
      <c r="E3852" s="556" t="s">
        <v>28</v>
      </c>
      <c r="F3852" s="557" t="s">
        <v>213</v>
      </c>
      <c r="G3852" s="556" t="s">
        <v>197</v>
      </c>
      <c r="H3852" s="553">
        <v>172</v>
      </c>
      <c r="I3852" s="554">
        <v>1587.82</v>
      </c>
      <c r="J3852" s="554">
        <v>273105.03999999998</v>
      </c>
      <c r="K3852" s="556" t="s">
        <v>7</v>
      </c>
      <c r="L3852" s="556" t="s">
        <v>1761</v>
      </c>
      <c r="M3852" s="557" t="s">
        <v>1762</v>
      </c>
      <c r="O3852" s="545" t="str">
        <f t="shared" si="353"/>
        <v>B3/03/02-H</v>
      </c>
    </row>
    <row r="3854" spans="1:18" ht="14.5">
      <c r="A3854" s="551">
        <v>3</v>
      </c>
      <c r="B3854" s="555" t="s">
        <v>3874</v>
      </c>
      <c r="C3854" s="555" t="s">
        <v>36</v>
      </c>
      <c r="D3854" s="555" t="s">
        <v>36</v>
      </c>
      <c r="E3854" s="555" t="s">
        <v>36</v>
      </c>
      <c r="F3854" s="551" t="s">
        <v>214</v>
      </c>
      <c r="G3854" s="555" t="s">
        <v>36</v>
      </c>
      <c r="H3854" s="551"/>
      <c r="I3854" s="551"/>
      <c r="J3854" s="552">
        <v>12674442.439999999</v>
      </c>
      <c r="K3854" s="555"/>
      <c r="L3854" s="555"/>
      <c r="M3854" s="551"/>
      <c r="N3854" s="551"/>
      <c r="O3854" s="551"/>
    </row>
    <row r="3855" spans="1:18" ht="14.5">
      <c r="B3855" s="556" t="s">
        <v>3874</v>
      </c>
      <c r="C3855" s="556" t="s">
        <v>36</v>
      </c>
      <c r="D3855" s="556" t="s">
        <v>1765</v>
      </c>
      <c r="E3855" s="556" t="s">
        <v>33</v>
      </c>
      <c r="F3855" s="557" t="s">
        <v>215</v>
      </c>
      <c r="G3855" s="556" t="s">
        <v>216</v>
      </c>
      <c r="H3855" s="558">
        <v>2333</v>
      </c>
      <c r="I3855" s="554">
        <v>5432.68</v>
      </c>
      <c r="J3855" s="554">
        <v>12674442.439999999</v>
      </c>
      <c r="K3855" s="556" t="s">
        <v>7</v>
      </c>
      <c r="L3855" s="556" t="s">
        <v>1766</v>
      </c>
      <c r="M3855" s="557" t="s">
        <v>215</v>
      </c>
      <c r="O3855" s="545" t="str">
        <f>+_xlfn.CONCAT(B3855,"-",E3855)</f>
        <v>B3/03/02-J</v>
      </c>
      <c r="P3855" s="546"/>
      <c r="Q3855" s="546"/>
      <c r="R3855" s="546"/>
    </row>
    <row r="3858" spans="1:18" ht="14.5">
      <c r="A3858" s="551">
        <v>3</v>
      </c>
      <c r="B3858" s="555" t="s">
        <v>3875</v>
      </c>
      <c r="C3858" s="555" t="s">
        <v>36</v>
      </c>
      <c r="D3858" s="555" t="s">
        <v>36</v>
      </c>
      <c r="E3858" s="555" t="s">
        <v>36</v>
      </c>
      <c r="F3858" s="551" t="s">
        <v>245</v>
      </c>
      <c r="G3858" s="555" t="s">
        <v>36</v>
      </c>
      <c r="H3858" s="551"/>
      <c r="I3858" s="551"/>
      <c r="J3858" s="552">
        <v>4254073.5199999996</v>
      </c>
      <c r="K3858" s="555"/>
      <c r="L3858" s="555"/>
      <c r="M3858" s="551"/>
      <c r="N3858" s="551"/>
      <c r="O3858" s="551"/>
    </row>
    <row r="3859" spans="1:18" ht="29">
      <c r="A3859" s="551">
        <v>4</v>
      </c>
      <c r="B3859" s="555" t="s">
        <v>3875</v>
      </c>
      <c r="C3859" s="555" t="s">
        <v>36</v>
      </c>
      <c r="D3859" s="555" t="s">
        <v>36</v>
      </c>
      <c r="E3859" s="555" t="s">
        <v>36</v>
      </c>
      <c r="F3859" s="551" t="s">
        <v>246</v>
      </c>
      <c r="G3859" s="555" t="s">
        <v>36</v>
      </c>
      <c r="H3859" s="551"/>
      <c r="I3859" s="551"/>
      <c r="J3859" s="552">
        <v>343406.13</v>
      </c>
      <c r="K3859" s="555"/>
      <c r="L3859" s="555"/>
      <c r="M3859" s="551"/>
      <c r="N3859" s="551"/>
      <c r="O3859" s="551"/>
      <c r="P3859" s="546"/>
      <c r="Q3859" s="546"/>
      <c r="R3859" s="546"/>
    </row>
    <row r="3860" spans="1:18" ht="14.5">
      <c r="B3860" s="556" t="s">
        <v>3875</v>
      </c>
      <c r="C3860" s="556" t="s">
        <v>36</v>
      </c>
      <c r="D3860" s="556" t="s">
        <v>1768</v>
      </c>
      <c r="E3860" s="556" t="s">
        <v>5</v>
      </c>
      <c r="F3860" s="557" t="s">
        <v>247</v>
      </c>
      <c r="G3860" s="556" t="s">
        <v>220</v>
      </c>
      <c r="H3860" s="558">
        <v>5071</v>
      </c>
      <c r="I3860" s="553">
        <v>66.31</v>
      </c>
      <c r="J3860" s="554">
        <v>336258.01</v>
      </c>
      <c r="K3860" s="556" t="s">
        <v>7</v>
      </c>
      <c r="L3860" s="556" t="s">
        <v>1769</v>
      </c>
      <c r="M3860" s="557" t="s">
        <v>1770</v>
      </c>
      <c r="O3860" s="545" t="str">
        <f t="shared" ref="O3860:O3861" si="354">+_xlfn.CONCAT(B3860,"-",E3860)</f>
        <v>B3/03/03-A</v>
      </c>
      <c r="P3860" s="546"/>
      <c r="Q3860" s="546"/>
      <c r="R3860" s="546"/>
    </row>
    <row r="3861" spans="1:18">
      <c r="B3861" s="556" t="s">
        <v>3875</v>
      </c>
      <c r="C3861" s="556" t="s">
        <v>36</v>
      </c>
      <c r="D3861" s="556" t="s">
        <v>1768</v>
      </c>
      <c r="E3861" s="556" t="s">
        <v>6</v>
      </c>
      <c r="F3861" s="557" t="s">
        <v>249</v>
      </c>
      <c r="G3861" s="556" t="s">
        <v>179</v>
      </c>
      <c r="H3861" s="553">
        <v>686</v>
      </c>
      <c r="I3861" s="553">
        <v>10.42</v>
      </c>
      <c r="J3861" s="554">
        <v>7148.12</v>
      </c>
      <c r="K3861" s="556" t="s">
        <v>7</v>
      </c>
      <c r="L3861" s="556" t="s">
        <v>1771</v>
      </c>
      <c r="M3861" s="557" t="s">
        <v>249</v>
      </c>
      <c r="O3861" s="545" t="str">
        <f t="shared" si="354"/>
        <v>B3/03/03-B</v>
      </c>
    </row>
    <row r="3863" spans="1:18" ht="29">
      <c r="A3863" s="551">
        <v>4</v>
      </c>
      <c r="B3863" s="555" t="s">
        <v>3875</v>
      </c>
      <c r="C3863" s="555" t="s">
        <v>36</v>
      </c>
      <c r="D3863" s="555" t="s">
        <v>36</v>
      </c>
      <c r="E3863" s="555" t="s">
        <v>36</v>
      </c>
      <c r="F3863" s="551" t="s">
        <v>250</v>
      </c>
      <c r="G3863" s="555" t="s">
        <v>36</v>
      </c>
      <c r="H3863" s="551"/>
      <c r="I3863" s="551"/>
      <c r="J3863" s="552">
        <v>3910667.39</v>
      </c>
      <c r="K3863" s="555"/>
      <c r="L3863" s="555"/>
      <c r="M3863" s="551"/>
      <c r="N3863" s="551"/>
      <c r="O3863" s="551"/>
    </row>
    <row r="3864" spans="1:18" ht="14.5">
      <c r="B3864" s="556" t="s">
        <v>3875</v>
      </c>
      <c r="C3864" s="556" t="s">
        <v>36</v>
      </c>
      <c r="D3864" s="556" t="s">
        <v>1768</v>
      </c>
      <c r="E3864" s="556" t="s">
        <v>7</v>
      </c>
      <c r="F3864" s="557" t="s">
        <v>251</v>
      </c>
      <c r="G3864" s="556" t="s">
        <v>220</v>
      </c>
      <c r="H3864" s="558">
        <v>34951</v>
      </c>
      <c r="I3864" s="553">
        <v>111.89</v>
      </c>
      <c r="J3864" s="554">
        <v>3910667.39</v>
      </c>
      <c r="K3864" s="556" t="s">
        <v>7</v>
      </c>
      <c r="L3864" s="556" t="s">
        <v>1772</v>
      </c>
      <c r="M3864" s="557" t="s">
        <v>1773</v>
      </c>
      <c r="O3864" s="545" t="str">
        <f>+_xlfn.CONCAT(B3864,"-",E3864)</f>
        <v>B3/03/03-C</v>
      </c>
      <c r="P3864" s="546"/>
      <c r="Q3864" s="546"/>
      <c r="R3864" s="546"/>
    </row>
    <row r="3866" spans="1:18" ht="14.5">
      <c r="A3866" s="551" t="s">
        <v>1774</v>
      </c>
      <c r="B3866" s="555" t="s">
        <v>3875</v>
      </c>
      <c r="C3866" s="555" t="s">
        <v>36</v>
      </c>
      <c r="D3866" s="555" t="s">
        <v>36</v>
      </c>
      <c r="E3866" s="555" t="s">
        <v>36</v>
      </c>
      <c r="F3866" s="551" t="s">
        <v>18</v>
      </c>
      <c r="G3866" s="555"/>
      <c r="H3866" s="551"/>
      <c r="I3866" s="551"/>
      <c r="J3866" s="551"/>
      <c r="K3866" s="555"/>
      <c r="L3866" s="555"/>
      <c r="M3866" s="551"/>
      <c r="N3866" s="551"/>
      <c r="O3866" s="551"/>
    </row>
    <row r="3867" spans="1:18" ht="14.5">
      <c r="A3867" s="551" t="s">
        <v>1774</v>
      </c>
      <c r="B3867" s="555" t="s">
        <v>3875</v>
      </c>
      <c r="C3867" s="555" t="s">
        <v>36</v>
      </c>
      <c r="D3867" s="555" t="s">
        <v>36</v>
      </c>
      <c r="E3867" s="555" t="s">
        <v>36</v>
      </c>
      <c r="F3867" s="551" t="s">
        <v>9</v>
      </c>
      <c r="G3867" s="555"/>
      <c r="H3867" s="551"/>
      <c r="I3867" s="551"/>
      <c r="J3867" s="551"/>
      <c r="K3867" s="555"/>
      <c r="L3867" s="555"/>
      <c r="M3867" s="551"/>
      <c r="N3867" s="551"/>
      <c r="O3867" s="551"/>
      <c r="P3867" s="546"/>
      <c r="Q3867" s="546"/>
      <c r="R3867" s="546"/>
    </row>
    <row r="3868" spans="1:18" ht="14.5">
      <c r="P3868" s="546"/>
      <c r="Q3868" s="546"/>
      <c r="R3868" s="546"/>
    </row>
    <row r="3870" spans="1:18" ht="14.5">
      <c r="A3870" s="551">
        <v>2</v>
      </c>
      <c r="B3870" s="555" t="s">
        <v>3876</v>
      </c>
      <c r="C3870" s="555" t="s">
        <v>36</v>
      </c>
      <c r="D3870" s="555" t="s">
        <v>36</v>
      </c>
      <c r="E3870" s="555" t="s">
        <v>36</v>
      </c>
      <c r="F3870" s="551" t="s">
        <v>22</v>
      </c>
      <c r="G3870" s="555" t="s">
        <v>36</v>
      </c>
      <c r="H3870" s="551"/>
      <c r="I3870" s="551"/>
      <c r="J3870" s="552">
        <v>3055479.17</v>
      </c>
      <c r="K3870" s="555"/>
      <c r="L3870" s="555"/>
      <c r="M3870" s="551"/>
      <c r="N3870" s="551"/>
      <c r="O3870" s="551"/>
    </row>
    <row r="3871" spans="1:18" ht="14.5">
      <c r="A3871" s="551">
        <v>3</v>
      </c>
      <c r="B3871" s="555" t="s">
        <v>3876</v>
      </c>
      <c r="C3871" s="555" t="s">
        <v>36</v>
      </c>
      <c r="D3871" s="555" t="s">
        <v>36</v>
      </c>
      <c r="E3871" s="555" t="s">
        <v>36</v>
      </c>
      <c r="F3871" s="551" t="s">
        <v>1776</v>
      </c>
      <c r="G3871" s="555" t="s">
        <v>36</v>
      </c>
      <c r="H3871" s="551"/>
      <c r="I3871" s="551"/>
      <c r="J3871" s="552">
        <v>3055479.17</v>
      </c>
      <c r="K3871" s="555"/>
      <c r="L3871" s="555"/>
      <c r="M3871" s="551"/>
      <c r="N3871" s="551"/>
      <c r="O3871" s="551"/>
      <c r="P3871" s="546"/>
      <c r="Q3871" s="546"/>
      <c r="R3871" s="546"/>
    </row>
    <row r="3872" spans="1:18" ht="116">
      <c r="A3872" s="551">
        <v>4</v>
      </c>
      <c r="B3872" s="555" t="s">
        <v>3876</v>
      </c>
      <c r="C3872" s="555" t="s">
        <v>36</v>
      </c>
      <c r="D3872" s="555" t="s">
        <v>36</v>
      </c>
      <c r="E3872" s="555" t="s">
        <v>36</v>
      </c>
      <c r="F3872" s="551" t="s">
        <v>253</v>
      </c>
      <c r="G3872" s="555" t="s">
        <v>36</v>
      </c>
      <c r="H3872" s="551"/>
      <c r="I3872" s="551"/>
      <c r="J3872" s="552">
        <v>2754016.25</v>
      </c>
      <c r="K3872" s="555"/>
      <c r="L3872" s="555"/>
      <c r="M3872" s="551"/>
      <c r="N3872" s="551"/>
      <c r="O3872" s="551"/>
      <c r="P3872" s="546"/>
      <c r="Q3872" s="546"/>
      <c r="R3872" s="546"/>
    </row>
    <row r="3873" spans="1:18" ht="14.5">
      <c r="B3873" s="556" t="s">
        <v>3876</v>
      </c>
      <c r="C3873" s="556" t="s">
        <v>36</v>
      </c>
      <c r="D3873" s="556" t="s">
        <v>1777</v>
      </c>
      <c r="E3873" s="556" t="s">
        <v>5</v>
      </c>
      <c r="F3873" s="557" t="s">
        <v>255</v>
      </c>
      <c r="G3873" s="556" t="s">
        <v>220</v>
      </c>
      <c r="H3873" s="553">
        <v>12</v>
      </c>
      <c r="I3873" s="553">
        <v>193.45</v>
      </c>
      <c r="J3873" s="554">
        <v>2321.4</v>
      </c>
      <c r="K3873" s="556" t="s">
        <v>8</v>
      </c>
      <c r="L3873" s="556" t="s">
        <v>1780</v>
      </c>
      <c r="M3873" s="557" t="s">
        <v>1781</v>
      </c>
      <c r="O3873" s="545" t="str">
        <f t="shared" ref="O3873:O3874" si="355">+_xlfn.CONCAT(B3873,"-",E3873)</f>
        <v>B3/04/01-A</v>
      </c>
      <c r="P3873" s="546"/>
      <c r="Q3873" s="546"/>
      <c r="R3873" s="546"/>
    </row>
    <row r="3874" spans="1:18">
      <c r="B3874" s="556" t="s">
        <v>3876</v>
      </c>
      <c r="C3874" s="556" t="s">
        <v>36</v>
      </c>
      <c r="D3874" s="556" t="s">
        <v>1777</v>
      </c>
      <c r="E3874" s="556" t="s">
        <v>6</v>
      </c>
      <c r="F3874" s="557" t="s">
        <v>256</v>
      </c>
      <c r="G3874" s="556" t="s">
        <v>220</v>
      </c>
      <c r="H3874" s="558">
        <v>12865</v>
      </c>
      <c r="I3874" s="553">
        <v>213.89</v>
      </c>
      <c r="J3874" s="554">
        <v>2751694.85</v>
      </c>
      <c r="K3874" s="556" t="s">
        <v>8</v>
      </c>
      <c r="L3874" s="556" t="s">
        <v>1782</v>
      </c>
      <c r="M3874" s="557" t="s">
        <v>1783</v>
      </c>
      <c r="O3874" s="545" t="str">
        <f t="shared" si="355"/>
        <v>B3/04/01-B</v>
      </c>
    </row>
    <row r="3876" spans="1:18" ht="116">
      <c r="A3876" s="551">
        <v>4</v>
      </c>
      <c r="B3876" s="555" t="s">
        <v>3876</v>
      </c>
      <c r="C3876" s="555" t="s">
        <v>36</v>
      </c>
      <c r="D3876" s="555" t="s">
        <v>36</v>
      </c>
      <c r="E3876" s="555" t="s">
        <v>36</v>
      </c>
      <c r="F3876" s="551" t="s">
        <v>3877</v>
      </c>
      <c r="G3876" s="555" t="s">
        <v>36</v>
      </c>
      <c r="H3876" s="551"/>
      <c r="I3876" s="551"/>
      <c r="J3876" s="552">
        <v>301462.92</v>
      </c>
      <c r="K3876" s="555"/>
      <c r="L3876" s="555"/>
      <c r="M3876" s="551"/>
      <c r="N3876" s="551"/>
      <c r="O3876" s="551"/>
    </row>
    <row r="3877" spans="1:18" ht="14.5">
      <c r="B3877" s="556" t="s">
        <v>3876</v>
      </c>
      <c r="C3877" s="556" t="s">
        <v>36</v>
      </c>
      <c r="D3877" s="556" t="s">
        <v>1777</v>
      </c>
      <c r="E3877" s="556" t="s">
        <v>7</v>
      </c>
      <c r="F3877" s="557" t="s">
        <v>3878</v>
      </c>
      <c r="G3877" s="556" t="s">
        <v>220</v>
      </c>
      <c r="H3877" s="558">
        <v>1076</v>
      </c>
      <c r="I3877" s="553">
        <v>280.17</v>
      </c>
      <c r="J3877" s="554">
        <v>301462.92</v>
      </c>
      <c r="K3877" s="556" t="s">
        <v>8</v>
      </c>
      <c r="L3877" s="556" t="s">
        <v>3879</v>
      </c>
      <c r="M3877" s="557" t="s">
        <v>3880</v>
      </c>
      <c r="O3877" s="545" t="str">
        <f>+_xlfn.CONCAT(B3877,"-",E3877)</f>
        <v>B3/04/01-C</v>
      </c>
      <c r="P3877" s="546"/>
      <c r="Q3877" s="546"/>
      <c r="R3877" s="546"/>
    </row>
    <row r="3879" spans="1:18" ht="14.5">
      <c r="A3879" s="551" t="s">
        <v>1774</v>
      </c>
      <c r="B3879" s="555" t="s">
        <v>3876</v>
      </c>
      <c r="C3879" s="555" t="s">
        <v>36</v>
      </c>
      <c r="D3879" s="555" t="s">
        <v>36</v>
      </c>
      <c r="E3879" s="555" t="s">
        <v>36</v>
      </c>
      <c r="F3879" s="551" t="s">
        <v>22</v>
      </c>
      <c r="G3879" s="555"/>
      <c r="H3879" s="551"/>
      <c r="I3879" s="551"/>
      <c r="J3879" s="551"/>
      <c r="K3879" s="555"/>
      <c r="L3879" s="555"/>
      <c r="M3879" s="551"/>
      <c r="N3879" s="551"/>
      <c r="O3879" s="551"/>
    </row>
    <row r="3880" spans="1:18" ht="14.5">
      <c r="A3880" s="551" t="s">
        <v>1774</v>
      </c>
      <c r="B3880" s="555" t="s">
        <v>3876</v>
      </c>
      <c r="C3880" s="555" t="s">
        <v>36</v>
      </c>
      <c r="D3880" s="555" t="s">
        <v>36</v>
      </c>
      <c r="E3880" s="555" t="s">
        <v>36</v>
      </c>
      <c r="F3880" s="551" t="s">
        <v>9</v>
      </c>
      <c r="G3880" s="555"/>
      <c r="H3880" s="551"/>
      <c r="I3880" s="551"/>
      <c r="J3880" s="551"/>
      <c r="K3880" s="555"/>
      <c r="L3880" s="555"/>
      <c r="M3880" s="551"/>
      <c r="N3880" s="551"/>
      <c r="O3880" s="551"/>
      <c r="P3880" s="546"/>
      <c r="Q3880" s="546"/>
      <c r="R3880" s="546"/>
    </row>
    <row r="3881" spans="1:18" ht="14.5">
      <c r="P3881" s="546"/>
      <c r="Q3881" s="546"/>
      <c r="R3881" s="546"/>
    </row>
    <row r="3883" spans="1:18" ht="14.5">
      <c r="A3883" s="551">
        <v>2</v>
      </c>
      <c r="B3883" s="555" t="s">
        <v>3881</v>
      </c>
      <c r="C3883" s="555" t="s">
        <v>36</v>
      </c>
      <c r="D3883" s="555" t="s">
        <v>36</v>
      </c>
      <c r="E3883" s="555" t="s">
        <v>36</v>
      </c>
      <c r="F3883" s="551" t="s">
        <v>15</v>
      </c>
      <c r="G3883" s="555" t="s">
        <v>36</v>
      </c>
      <c r="H3883" s="551"/>
      <c r="I3883" s="551"/>
      <c r="J3883" s="552">
        <v>22818380</v>
      </c>
      <c r="K3883" s="555"/>
      <c r="L3883" s="555"/>
      <c r="M3883" s="551"/>
      <c r="N3883" s="551"/>
      <c r="O3883" s="551"/>
    </row>
    <row r="3884" spans="1:18" ht="14.5">
      <c r="A3884" s="551">
        <v>3</v>
      </c>
      <c r="B3884" s="555" t="s">
        <v>3881</v>
      </c>
      <c r="C3884" s="555" t="s">
        <v>36</v>
      </c>
      <c r="D3884" s="555" t="s">
        <v>36</v>
      </c>
      <c r="E3884" s="555" t="s">
        <v>36</v>
      </c>
      <c r="F3884" s="551" t="s">
        <v>239</v>
      </c>
      <c r="G3884" s="555" t="s">
        <v>36</v>
      </c>
      <c r="H3884" s="551"/>
      <c r="I3884" s="551"/>
      <c r="J3884" s="552">
        <v>22022300</v>
      </c>
      <c r="K3884" s="555"/>
      <c r="L3884" s="555"/>
      <c r="M3884" s="551"/>
      <c r="N3884" s="551"/>
      <c r="O3884" s="551"/>
      <c r="P3884" s="546"/>
      <c r="Q3884" s="546"/>
      <c r="R3884" s="546"/>
    </row>
    <row r="3885" spans="1:18" ht="58">
      <c r="A3885" s="551">
        <v>4</v>
      </c>
      <c r="B3885" s="555" t="s">
        <v>3881</v>
      </c>
      <c r="C3885" s="555" t="s">
        <v>36</v>
      </c>
      <c r="D3885" s="555" t="s">
        <v>36</v>
      </c>
      <c r="E3885" s="555" t="s">
        <v>36</v>
      </c>
      <c r="F3885" s="551" t="s">
        <v>1443</v>
      </c>
      <c r="G3885" s="555" t="s">
        <v>36</v>
      </c>
      <c r="H3885" s="551"/>
      <c r="I3885" s="551"/>
      <c r="J3885" s="552">
        <v>22022300</v>
      </c>
      <c r="K3885" s="555"/>
      <c r="L3885" s="555"/>
      <c r="M3885" s="551"/>
      <c r="N3885" s="551"/>
      <c r="O3885" s="551"/>
      <c r="P3885" s="546"/>
      <c r="Q3885" s="546"/>
      <c r="R3885" s="546"/>
    </row>
    <row r="3886" spans="1:18" ht="14.5">
      <c r="B3886" s="556" t="s">
        <v>3881</v>
      </c>
      <c r="C3886" s="556" t="s">
        <v>36</v>
      </c>
      <c r="D3886" s="556" t="s">
        <v>1785</v>
      </c>
      <c r="E3886" s="556" t="s">
        <v>5</v>
      </c>
      <c r="F3886" s="557" t="s">
        <v>1444</v>
      </c>
      <c r="G3886" s="556" t="s">
        <v>240</v>
      </c>
      <c r="H3886" s="558">
        <v>1060</v>
      </c>
      <c r="I3886" s="554">
        <v>20705</v>
      </c>
      <c r="J3886" s="554">
        <v>21947300</v>
      </c>
      <c r="K3886" s="556" t="s">
        <v>10</v>
      </c>
      <c r="L3886" s="556" t="s">
        <v>1786</v>
      </c>
      <c r="M3886" s="557" t="s">
        <v>1444</v>
      </c>
      <c r="O3886" s="545" t="str">
        <f>+_xlfn.CONCAT(B3886,"-",E3886)</f>
        <v>B3/05/01-A</v>
      </c>
      <c r="P3886" s="546"/>
      <c r="Q3886" s="546"/>
      <c r="R3886" s="546"/>
    </row>
    <row r="3888" spans="1:18" ht="391.5">
      <c r="A3888" s="551" t="s">
        <v>1774</v>
      </c>
      <c r="B3888" s="555" t="s">
        <v>3881</v>
      </c>
      <c r="C3888" s="555" t="s">
        <v>36</v>
      </c>
      <c r="D3888" s="555" t="s">
        <v>36</v>
      </c>
      <c r="E3888" s="555" t="s">
        <v>36</v>
      </c>
      <c r="F3888" s="559" t="s">
        <v>1787</v>
      </c>
      <c r="G3888" s="555"/>
      <c r="H3888" s="551"/>
      <c r="I3888" s="551"/>
      <c r="J3888" s="551"/>
      <c r="K3888" s="555"/>
      <c r="L3888" s="555"/>
      <c r="M3888" s="551"/>
      <c r="N3888" s="551"/>
      <c r="O3888" s="551"/>
    </row>
    <row r="3889" spans="1:18" ht="14.5">
      <c r="B3889" s="556" t="s">
        <v>3881</v>
      </c>
      <c r="C3889" s="556" t="s">
        <v>36</v>
      </c>
      <c r="D3889" s="556" t="s">
        <v>2794</v>
      </c>
      <c r="E3889" s="556" t="s">
        <v>6</v>
      </c>
      <c r="F3889" s="557" t="s">
        <v>3882</v>
      </c>
      <c r="G3889" s="556" t="s">
        <v>168</v>
      </c>
      <c r="H3889" s="553">
        <v>100</v>
      </c>
      <c r="I3889" s="553">
        <v>750</v>
      </c>
      <c r="J3889" s="554">
        <v>75000</v>
      </c>
      <c r="K3889" s="556" t="s">
        <v>10</v>
      </c>
      <c r="L3889" s="556" t="s">
        <v>2795</v>
      </c>
      <c r="M3889" s="557" t="s">
        <v>241</v>
      </c>
      <c r="O3889" s="545" t="str">
        <f>+_xlfn.CONCAT(B3889,"-",E3889)</f>
        <v>B3/05/01-B</v>
      </c>
      <c r="P3889" s="546"/>
      <c r="Q3889" s="546"/>
      <c r="R3889" s="546"/>
    </row>
    <row r="3891" spans="1:18" ht="29">
      <c r="A3891" s="551">
        <v>4</v>
      </c>
      <c r="B3891" s="555" t="s">
        <v>3881</v>
      </c>
      <c r="C3891" s="555" t="s">
        <v>36</v>
      </c>
      <c r="D3891" s="555" t="s">
        <v>36</v>
      </c>
      <c r="E3891" s="555" t="s">
        <v>36</v>
      </c>
      <c r="F3891" s="551" t="s">
        <v>1446</v>
      </c>
      <c r="G3891" s="555" t="s">
        <v>36</v>
      </c>
      <c r="H3891" s="551"/>
      <c r="I3891" s="551"/>
      <c r="J3891" s="551">
        <v>0</v>
      </c>
      <c r="K3891" s="555"/>
      <c r="L3891" s="555"/>
      <c r="M3891" s="551"/>
      <c r="N3891" s="551"/>
      <c r="O3891" s="551"/>
    </row>
    <row r="3892" spans="1:18" ht="14.5">
      <c r="P3892" s="546"/>
      <c r="Q3892" s="546"/>
      <c r="R3892" s="546"/>
    </row>
    <row r="3894" spans="1:18" ht="14.5">
      <c r="A3894" s="551">
        <v>3</v>
      </c>
      <c r="B3894" s="555" t="s">
        <v>3883</v>
      </c>
      <c r="C3894" s="555" t="s">
        <v>36</v>
      </c>
      <c r="D3894" s="555" t="s">
        <v>36</v>
      </c>
      <c r="E3894" s="555" t="s">
        <v>36</v>
      </c>
      <c r="F3894" s="551" t="s">
        <v>242</v>
      </c>
      <c r="G3894" s="555" t="s">
        <v>36</v>
      </c>
      <c r="H3894" s="551"/>
      <c r="I3894" s="551"/>
      <c r="J3894" s="552">
        <v>590568</v>
      </c>
      <c r="K3894" s="555"/>
      <c r="L3894" s="555"/>
      <c r="M3894" s="551"/>
      <c r="N3894" s="551"/>
      <c r="O3894" s="551"/>
    </row>
    <row r="3895" spans="1:18" ht="58">
      <c r="A3895" s="551">
        <v>4</v>
      </c>
      <c r="B3895" s="555" t="s">
        <v>3883</v>
      </c>
      <c r="C3895" s="555" t="s">
        <v>36</v>
      </c>
      <c r="D3895" s="555" t="s">
        <v>36</v>
      </c>
      <c r="E3895" s="555" t="s">
        <v>36</v>
      </c>
      <c r="F3895" s="551" t="s">
        <v>1443</v>
      </c>
      <c r="G3895" s="555" t="s">
        <v>36</v>
      </c>
      <c r="H3895" s="551"/>
      <c r="I3895" s="551"/>
      <c r="J3895" s="552">
        <v>590568</v>
      </c>
      <c r="K3895" s="555"/>
      <c r="L3895" s="555"/>
      <c r="M3895" s="551"/>
      <c r="N3895" s="551"/>
      <c r="O3895" s="551"/>
      <c r="P3895" s="546"/>
      <c r="Q3895" s="546"/>
      <c r="R3895" s="546"/>
    </row>
    <row r="3896" spans="1:18" ht="37.5">
      <c r="B3896" s="556" t="s">
        <v>3883</v>
      </c>
      <c r="C3896" s="556" t="s">
        <v>36</v>
      </c>
      <c r="D3896" s="556" t="s">
        <v>1789</v>
      </c>
      <c r="E3896" s="556" t="s">
        <v>5</v>
      </c>
      <c r="F3896" s="557" t="s">
        <v>243</v>
      </c>
      <c r="G3896" s="556" t="s">
        <v>168</v>
      </c>
      <c r="H3896" s="558">
        <v>2400</v>
      </c>
      <c r="I3896" s="553">
        <v>246.07</v>
      </c>
      <c r="J3896" s="554">
        <v>590568</v>
      </c>
      <c r="K3896" s="556" t="s">
        <v>10</v>
      </c>
      <c r="L3896" s="556" t="s">
        <v>1790</v>
      </c>
      <c r="M3896" s="557" t="s">
        <v>243</v>
      </c>
      <c r="O3896" s="545" t="str">
        <f>+_xlfn.CONCAT(B3896,"-",E3896)</f>
        <v>B3/05/02-A</v>
      </c>
      <c r="P3896" s="546"/>
      <c r="Q3896" s="546"/>
      <c r="R3896" s="546"/>
    </row>
    <row r="3898" spans="1:18" ht="14.5">
      <c r="A3898" s="551">
        <v>3</v>
      </c>
      <c r="B3898" s="555" t="s">
        <v>3883</v>
      </c>
      <c r="C3898" s="555" t="s">
        <v>36</v>
      </c>
      <c r="D3898" s="555" t="s">
        <v>36</v>
      </c>
      <c r="E3898" s="555" t="s">
        <v>36</v>
      </c>
      <c r="F3898" s="551" t="s">
        <v>259</v>
      </c>
      <c r="G3898" s="555" t="s">
        <v>36</v>
      </c>
      <c r="H3898" s="551"/>
      <c r="I3898" s="551"/>
      <c r="J3898" s="552">
        <v>52176</v>
      </c>
      <c r="K3898" s="555"/>
      <c r="L3898" s="555"/>
      <c r="M3898" s="551"/>
      <c r="N3898" s="551"/>
      <c r="O3898" s="551"/>
    </row>
    <row r="3899" spans="1:18" ht="58">
      <c r="A3899" s="551">
        <v>4</v>
      </c>
      <c r="B3899" s="555" t="s">
        <v>3883</v>
      </c>
      <c r="C3899" s="555" t="s">
        <v>36</v>
      </c>
      <c r="D3899" s="555" t="s">
        <v>36</v>
      </c>
      <c r="E3899" s="555" t="s">
        <v>36</v>
      </c>
      <c r="F3899" s="551" t="s">
        <v>260</v>
      </c>
      <c r="G3899" s="555" t="s">
        <v>36</v>
      </c>
      <c r="H3899" s="551"/>
      <c r="I3899" s="551"/>
      <c r="J3899" s="552">
        <v>14535</v>
      </c>
      <c r="K3899" s="555"/>
      <c r="L3899" s="555"/>
      <c r="M3899" s="551"/>
      <c r="N3899" s="551"/>
      <c r="O3899" s="551"/>
      <c r="P3899" s="546"/>
      <c r="Q3899" s="546"/>
      <c r="R3899" s="546"/>
    </row>
    <row r="3900" spans="1:18" ht="14.5">
      <c r="B3900" s="556" t="s">
        <v>3883</v>
      </c>
      <c r="C3900" s="556" t="s">
        <v>36</v>
      </c>
      <c r="D3900" s="556" t="s">
        <v>1791</v>
      </c>
      <c r="E3900" s="556" t="s">
        <v>6</v>
      </c>
      <c r="F3900" s="557" t="s">
        <v>261</v>
      </c>
      <c r="G3900" s="556" t="s">
        <v>0</v>
      </c>
      <c r="H3900" s="553">
        <v>1</v>
      </c>
      <c r="I3900" s="554">
        <v>14535</v>
      </c>
      <c r="J3900" s="554">
        <v>14535</v>
      </c>
      <c r="K3900" s="556" t="s">
        <v>10</v>
      </c>
      <c r="L3900" s="556" t="s">
        <v>3884</v>
      </c>
      <c r="M3900" s="557" t="s">
        <v>3885</v>
      </c>
      <c r="N3900" s="557" t="s">
        <v>3886</v>
      </c>
      <c r="O3900" s="545" t="str">
        <f>+_xlfn.CONCAT(B3900,"-",E3900)</f>
        <v>B3/05/02-B</v>
      </c>
      <c r="P3900" s="546"/>
      <c r="Q3900" s="546"/>
      <c r="R3900" s="546"/>
    </row>
    <row r="3902" spans="1:18" ht="87">
      <c r="A3902" s="551">
        <v>4</v>
      </c>
      <c r="B3902" s="555" t="s">
        <v>3883</v>
      </c>
      <c r="C3902" s="555" t="s">
        <v>36</v>
      </c>
      <c r="D3902" s="555" t="s">
        <v>36</v>
      </c>
      <c r="E3902" s="555" t="s">
        <v>36</v>
      </c>
      <c r="F3902" s="551" t="s">
        <v>1795</v>
      </c>
      <c r="G3902" s="555" t="s">
        <v>36</v>
      </c>
      <c r="H3902" s="551"/>
      <c r="I3902" s="551"/>
      <c r="J3902" s="552">
        <v>3066</v>
      </c>
      <c r="K3902" s="555"/>
      <c r="L3902" s="555"/>
      <c r="M3902" s="551"/>
      <c r="N3902" s="551"/>
      <c r="O3902" s="551"/>
    </row>
    <row r="3903" spans="1:18" ht="14.5">
      <c r="B3903" s="556" t="s">
        <v>3883</v>
      </c>
      <c r="C3903" s="556" t="s">
        <v>36</v>
      </c>
      <c r="D3903" s="556" t="s">
        <v>1796</v>
      </c>
      <c r="E3903" s="556" t="s">
        <v>7</v>
      </c>
      <c r="F3903" s="557" t="s">
        <v>263</v>
      </c>
      <c r="G3903" s="556" t="s">
        <v>0</v>
      </c>
      <c r="H3903" s="553">
        <v>1</v>
      </c>
      <c r="I3903" s="554">
        <v>3066</v>
      </c>
      <c r="J3903" s="554">
        <v>3066</v>
      </c>
      <c r="K3903" s="556" t="s">
        <v>10</v>
      </c>
      <c r="L3903" s="556" t="s">
        <v>3887</v>
      </c>
      <c r="M3903" s="557" t="s">
        <v>3888</v>
      </c>
      <c r="N3903" s="557" t="s">
        <v>1799</v>
      </c>
      <c r="O3903" s="545" t="str">
        <f>+_xlfn.CONCAT(B3903,"-",E3903)</f>
        <v>B3/05/02-C</v>
      </c>
      <c r="P3903" s="546"/>
      <c r="Q3903" s="546"/>
      <c r="R3903" s="546"/>
    </row>
    <row r="3906" spans="1:18" ht="58">
      <c r="A3906" s="551">
        <v>4</v>
      </c>
      <c r="B3906" s="555" t="s">
        <v>3889</v>
      </c>
      <c r="C3906" s="555" t="s">
        <v>36</v>
      </c>
      <c r="D3906" s="555" t="s">
        <v>36</v>
      </c>
      <c r="E3906" s="555" t="s">
        <v>36</v>
      </c>
      <c r="F3906" s="551" t="s">
        <v>264</v>
      </c>
      <c r="G3906" s="555" t="s">
        <v>36</v>
      </c>
      <c r="H3906" s="551"/>
      <c r="I3906" s="551"/>
      <c r="J3906" s="552">
        <v>13500</v>
      </c>
      <c r="K3906" s="555"/>
      <c r="L3906" s="555"/>
      <c r="M3906" s="551"/>
      <c r="N3906" s="551"/>
      <c r="O3906" s="551"/>
    </row>
    <row r="3907" spans="1:18" ht="14.5">
      <c r="B3907" s="556" t="s">
        <v>3889</v>
      </c>
      <c r="C3907" s="556" t="s">
        <v>36</v>
      </c>
      <c r="D3907" s="556" t="s">
        <v>1800</v>
      </c>
      <c r="E3907" s="556" t="s">
        <v>5</v>
      </c>
      <c r="F3907" s="557" t="s">
        <v>265</v>
      </c>
      <c r="G3907" s="556" t="s">
        <v>0</v>
      </c>
      <c r="H3907" s="553">
        <v>1</v>
      </c>
      <c r="I3907" s="554">
        <v>13500</v>
      </c>
      <c r="J3907" s="554">
        <v>13500</v>
      </c>
      <c r="K3907" s="556" t="s">
        <v>10</v>
      </c>
      <c r="L3907" s="556" t="s">
        <v>3890</v>
      </c>
      <c r="M3907" s="557" t="s">
        <v>3891</v>
      </c>
      <c r="N3907" s="557" t="s">
        <v>1803</v>
      </c>
      <c r="O3907" s="545" t="str">
        <f>+_xlfn.CONCAT(B3907,"-",E3907)</f>
        <v>B3/05/03-A</v>
      </c>
      <c r="P3907" s="546"/>
      <c r="Q3907" s="546"/>
      <c r="R3907" s="546"/>
    </row>
    <row r="3909" spans="1:18" ht="72.5">
      <c r="A3909" s="551">
        <v>4</v>
      </c>
      <c r="B3909" s="555" t="s">
        <v>3889</v>
      </c>
      <c r="C3909" s="555" t="s">
        <v>36</v>
      </c>
      <c r="D3909" s="555" t="s">
        <v>36</v>
      </c>
      <c r="E3909" s="555" t="s">
        <v>36</v>
      </c>
      <c r="F3909" s="551" t="s">
        <v>266</v>
      </c>
      <c r="G3909" s="555" t="s">
        <v>36</v>
      </c>
      <c r="H3909" s="551"/>
      <c r="I3909" s="551"/>
      <c r="J3909" s="552">
        <v>15000</v>
      </c>
      <c r="K3909" s="555"/>
      <c r="L3909" s="555"/>
      <c r="M3909" s="551"/>
      <c r="N3909" s="551"/>
      <c r="O3909" s="551"/>
    </row>
    <row r="3910" spans="1:18" ht="14.5">
      <c r="B3910" s="556" t="s">
        <v>3889</v>
      </c>
      <c r="C3910" s="556" t="s">
        <v>36</v>
      </c>
      <c r="D3910" s="556" t="s">
        <v>1800</v>
      </c>
      <c r="E3910" s="556" t="s">
        <v>6</v>
      </c>
      <c r="F3910" s="557" t="s">
        <v>267</v>
      </c>
      <c r="G3910" s="556" t="s">
        <v>0</v>
      </c>
      <c r="H3910" s="553">
        <v>1</v>
      </c>
      <c r="I3910" s="554">
        <v>15000</v>
      </c>
      <c r="J3910" s="554">
        <v>15000</v>
      </c>
      <c r="K3910" s="556" t="s">
        <v>10</v>
      </c>
      <c r="L3910" s="556" t="s">
        <v>3892</v>
      </c>
      <c r="M3910" s="557" t="s">
        <v>3893</v>
      </c>
      <c r="N3910" s="557" t="s">
        <v>1803</v>
      </c>
      <c r="O3910" s="545" t="str">
        <f>+_xlfn.CONCAT(B3910,"-",E3910)</f>
        <v>B3/05/03-B</v>
      </c>
      <c r="P3910" s="546"/>
      <c r="Q3910" s="546"/>
      <c r="R3910" s="546"/>
    </row>
    <row r="3912" spans="1:18" ht="58">
      <c r="A3912" s="551">
        <v>4</v>
      </c>
      <c r="B3912" s="555" t="s">
        <v>3889</v>
      </c>
      <c r="C3912" s="555" t="s">
        <v>36</v>
      </c>
      <c r="D3912" s="555" t="s">
        <v>36</v>
      </c>
      <c r="E3912" s="555" t="s">
        <v>36</v>
      </c>
      <c r="F3912" s="551" t="s">
        <v>268</v>
      </c>
      <c r="G3912" s="555" t="s">
        <v>36</v>
      </c>
      <c r="H3912" s="551"/>
      <c r="I3912" s="551"/>
      <c r="J3912" s="552">
        <v>6075</v>
      </c>
      <c r="K3912" s="555"/>
      <c r="L3912" s="555"/>
      <c r="M3912" s="551"/>
      <c r="N3912" s="551"/>
      <c r="O3912" s="551"/>
    </row>
    <row r="3913" spans="1:18" ht="14.5">
      <c r="B3913" s="556" t="s">
        <v>3889</v>
      </c>
      <c r="C3913" s="556" t="s">
        <v>36</v>
      </c>
      <c r="D3913" s="556" t="s">
        <v>1807</v>
      </c>
      <c r="E3913" s="556" t="s">
        <v>7</v>
      </c>
      <c r="F3913" s="557" t="s">
        <v>269</v>
      </c>
      <c r="G3913" s="556" t="s">
        <v>0</v>
      </c>
      <c r="H3913" s="553">
        <v>1</v>
      </c>
      <c r="I3913" s="554">
        <v>6075</v>
      </c>
      <c r="J3913" s="554">
        <v>6075</v>
      </c>
      <c r="K3913" s="556" t="s">
        <v>28</v>
      </c>
      <c r="L3913" s="556" t="s">
        <v>3894</v>
      </c>
      <c r="M3913" s="557" t="s">
        <v>3895</v>
      </c>
      <c r="N3913" s="557" t="s">
        <v>1810</v>
      </c>
      <c r="O3913" s="545" t="str">
        <f>+_xlfn.CONCAT(B3913,"-",E3913)</f>
        <v>B3/05/03-C</v>
      </c>
      <c r="P3913" s="546"/>
      <c r="Q3913" s="546"/>
      <c r="R3913" s="546"/>
    </row>
    <row r="3915" spans="1:18" ht="14.5">
      <c r="A3915" s="551">
        <v>3</v>
      </c>
      <c r="B3915" s="555" t="s">
        <v>3889</v>
      </c>
      <c r="C3915" s="555" t="s">
        <v>36</v>
      </c>
      <c r="D3915" s="555" t="s">
        <v>36</v>
      </c>
      <c r="E3915" s="555" t="s">
        <v>36</v>
      </c>
      <c r="F3915" s="551" t="s">
        <v>270</v>
      </c>
      <c r="G3915" s="555" t="s">
        <v>36</v>
      </c>
      <c r="H3915" s="551"/>
      <c r="I3915" s="551"/>
      <c r="J3915" s="552">
        <v>48000</v>
      </c>
      <c r="K3915" s="555"/>
      <c r="L3915" s="555"/>
      <c r="M3915" s="551"/>
      <c r="N3915" s="551"/>
      <c r="O3915" s="551"/>
    </row>
    <row r="3916" spans="1:18" ht="72.5">
      <c r="A3916" s="551">
        <v>4</v>
      </c>
      <c r="B3916" s="555" t="s">
        <v>3889</v>
      </c>
      <c r="C3916" s="555" t="s">
        <v>36</v>
      </c>
      <c r="D3916" s="555" t="s">
        <v>36</v>
      </c>
      <c r="E3916" s="555" t="s">
        <v>36</v>
      </c>
      <c r="F3916" s="551" t="s">
        <v>271</v>
      </c>
      <c r="G3916" s="555" t="s">
        <v>36</v>
      </c>
      <c r="H3916" s="551"/>
      <c r="I3916" s="551"/>
      <c r="J3916" s="552">
        <v>48000</v>
      </c>
      <c r="K3916" s="555"/>
      <c r="L3916" s="555"/>
      <c r="M3916" s="551"/>
      <c r="N3916" s="551"/>
      <c r="O3916" s="551"/>
      <c r="P3916" s="546"/>
      <c r="Q3916" s="546"/>
      <c r="R3916" s="546"/>
    </row>
    <row r="3917" spans="1:18" ht="14.5">
      <c r="B3917" s="556" t="s">
        <v>3889</v>
      </c>
      <c r="C3917" s="556" t="s">
        <v>36</v>
      </c>
      <c r="D3917" s="556" t="s">
        <v>1796</v>
      </c>
      <c r="E3917" s="556" t="s">
        <v>8</v>
      </c>
      <c r="F3917" s="557" t="s">
        <v>272</v>
      </c>
      <c r="G3917" s="556" t="s">
        <v>0</v>
      </c>
      <c r="H3917" s="553">
        <v>1</v>
      </c>
      <c r="I3917" s="554">
        <v>48000</v>
      </c>
      <c r="J3917" s="554">
        <v>48000</v>
      </c>
      <c r="K3917" s="556" t="s">
        <v>10</v>
      </c>
      <c r="L3917" s="556" t="s">
        <v>3896</v>
      </c>
      <c r="M3917" s="557" t="s">
        <v>3897</v>
      </c>
      <c r="N3917" s="557" t="s">
        <v>3898</v>
      </c>
      <c r="O3917" s="545" t="str">
        <f>+_xlfn.CONCAT(B3917,"-",E3917)</f>
        <v>B3/05/03-D</v>
      </c>
      <c r="P3917" s="546"/>
      <c r="Q3917" s="546"/>
      <c r="R3917" s="546"/>
    </row>
    <row r="3920" spans="1:18" ht="14.5">
      <c r="A3920" s="551">
        <v>3</v>
      </c>
      <c r="B3920" s="555" t="s">
        <v>3899</v>
      </c>
      <c r="C3920" s="555" t="s">
        <v>36</v>
      </c>
      <c r="D3920" s="555" t="s">
        <v>36</v>
      </c>
      <c r="E3920" s="555" t="s">
        <v>36</v>
      </c>
      <c r="F3920" s="551" t="s">
        <v>273</v>
      </c>
      <c r="G3920" s="555" t="s">
        <v>36</v>
      </c>
      <c r="H3920" s="551"/>
      <c r="I3920" s="551"/>
      <c r="J3920" s="552">
        <v>105336</v>
      </c>
      <c r="K3920" s="555"/>
      <c r="L3920" s="555"/>
      <c r="M3920" s="551"/>
      <c r="N3920" s="551"/>
      <c r="O3920" s="551"/>
    </row>
    <row r="3921" spans="1:18" ht="87">
      <c r="A3921" s="551">
        <v>4</v>
      </c>
      <c r="B3921" s="555" t="s">
        <v>3899</v>
      </c>
      <c r="C3921" s="555" t="s">
        <v>36</v>
      </c>
      <c r="D3921" s="555" t="s">
        <v>36</v>
      </c>
      <c r="E3921" s="555" t="s">
        <v>36</v>
      </c>
      <c r="F3921" s="551" t="s">
        <v>274</v>
      </c>
      <c r="G3921" s="555" t="s">
        <v>36</v>
      </c>
      <c r="H3921" s="551"/>
      <c r="I3921" s="551"/>
      <c r="J3921" s="552">
        <v>77336</v>
      </c>
      <c r="K3921" s="555"/>
      <c r="L3921" s="555"/>
      <c r="M3921" s="551"/>
      <c r="N3921" s="551"/>
      <c r="O3921" s="551"/>
      <c r="P3921" s="546"/>
      <c r="Q3921" s="546"/>
      <c r="R3921" s="546"/>
    </row>
    <row r="3922" spans="1:18" ht="14.5">
      <c r="B3922" s="556" t="s">
        <v>3899</v>
      </c>
      <c r="C3922" s="556" t="s">
        <v>36</v>
      </c>
      <c r="D3922" s="556" t="s">
        <v>1814</v>
      </c>
      <c r="E3922" s="556" t="s">
        <v>5</v>
      </c>
      <c r="F3922" s="557" t="s">
        <v>275</v>
      </c>
      <c r="G3922" s="556" t="s">
        <v>0</v>
      </c>
      <c r="H3922" s="553">
        <v>1</v>
      </c>
      <c r="I3922" s="554">
        <v>77336</v>
      </c>
      <c r="J3922" s="554">
        <v>77336</v>
      </c>
      <c r="K3922" s="556" t="s">
        <v>10</v>
      </c>
      <c r="L3922" s="556" t="s">
        <v>3900</v>
      </c>
      <c r="M3922" s="557" t="s">
        <v>3901</v>
      </c>
      <c r="N3922" s="557" t="s">
        <v>1822</v>
      </c>
      <c r="O3922" s="545" t="str">
        <f>+_xlfn.CONCAT(B3922,"-",E3922)</f>
        <v>B3/05/04-A</v>
      </c>
      <c r="P3922" s="546"/>
      <c r="Q3922" s="546"/>
      <c r="R3922" s="546"/>
    </row>
    <row r="3924" spans="1:18" ht="58">
      <c r="A3924" s="551">
        <v>4</v>
      </c>
      <c r="B3924" s="555" t="s">
        <v>3899</v>
      </c>
      <c r="C3924" s="555" t="s">
        <v>36</v>
      </c>
      <c r="D3924" s="555" t="s">
        <v>36</v>
      </c>
      <c r="E3924" s="555" t="s">
        <v>36</v>
      </c>
      <c r="F3924" s="551" t="s">
        <v>276</v>
      </c>
      <c r="G3924" s="555" t="s">
        <v>36</v>
      </c>
      <c r="H3924" s="551"/>
      <c r="I3924" s="551"/>
      <c r="J3924" s="552">
        <v>28000</v>
      </c>
      <c r="K3924" s="555"/>
      <c r="L3924" s="555"/>
      <c r="M3924" s="551"/>
      <c r="N3924" s="551"/>
      <c r="O3924" s="551"/>
    </row>
    <row r="3925" spans="1:18" ht="14.5">
      <c r="B3925" s="556" t="s">
        <v>3899</v>
      </c>
      <c r="C3925" s="556" t="s">
        <v>36</v>
      </c>
      <c r="D3925" s="556" t="s">
        <v>1814</v>
      </c>
      <c r="E3925" s="556" t="s">
        <v>6</v>
      </c>
      <c r="F3925" s="557" t="s">
        <v>277</v>
      </c>
      <c r="G3925" s="556" t="s">
        <v>0</v>
      </c>
      <c r="H3925" s="553">
        <v>1</v>
      </c>
      <c r="I3925" s="554">
        <v>28000</v>
      </c>
      <c r="J3925" s="554">
        <v>28000</v>
      </c>
      <c r="K3925" s="556" t="s">
        <v>10</v>
      </c>
      <c r="L3925" s="556" t="s">
        <v>3902</v>
      </c>
      <c r="M3925" s="557" t="s">
        <v>3903</v>
      </c>
      <c r="N3925" s="557" t="s">
        <v>1822</v>
      </c>
      <c r="O3925" s="545" t="str">
        <f>+_xlfn.CONCAT(B3925,"-",E3925)</f>
        <v>B3/05/04-B</v>
      </c>
      <c r="P3925" s="546"/>
      <c r="Q3925" s="546"/>
      <c r="R3925" s="546"/>
    </row>
    <row r="3927" spans="1:18" ht="14.5">
      <c r="A3927" s="551" t="s">
        <v>1774</v>
      </c>
      <c r="B3927" s="555" t="s">
        <v>3899</v>
      </c>
      <c r="C3927" s="555" t="s">
        <v>36</v>
      </c>
      <c r="D3927" s="555" t="s">
        <v>36</v>
      </c>
      <c r="E3927" s="555" t="s">
        <v>36</v>
      </c>
      <c r="F3927" s="551" t="s">
        <v>15</v>
      </c>
      <c r="G3927" s="555"/>
      <c r="H3927" s="551"/>
      <c r="I3927" s="551"/>
      <c r="J3927" s="551"/>
      <c r="K3927" s="555"/>
      <c r="L3927" s="555"/>
      <c r="M3927" s="551"/>
      <c r="N3927" s="551"/>
      <c r="O3927" s="551"/>
    </row>
    <row r="3928" spans="1:18" ht="14.5">
      <c r="A3928" s="551" t="s">
        <v>1774</v>
      </c>
      <c r="B3928" s="555" t="s">
        <v>3899</v>
      </c>
      <c r="C3928" s="555" t="s">
        <v>36</v>
      </c>
      <c r="D3928" s="555" t="s">
        <v>36</v>
      </c>
      <c r="E3928" s="555" t="s">
        <v>36</v>
      </c>
      <c r="F3928" s="551" t="s">
        <v>9</v>
      </c>
      <c r="G3928" s="555"/>
      <c r="H3928" s="551"/>
      <c r="I3928" s="551"/>
      <c r="J3928" s="551"/>
      <c r="K3928" s="555"/>
      <c r="L3928" s="555"/>
      <c r="M3928" s="551"/>
      <c r="N3928" s="551"/>
      <c r="O3928" s="551"/>
      <c r="P3928" s="546"/>
      <c r="Q3928" s="546"/>
      <c r="R3928" s="546"/>
    </row>
    <row r="3929" spans="1:18" ht="14.5">
      <c r="P3929" s="546"/>
      <c r="Q3929" s="546"/>
      <c r="R3929" s="546"/>
    </row>
    <row r="3931" spans="1:18" ht="14.5">
      <c r="A3931" s="551">
        <v>2</v>
      </c>
      <c r="B3931" s="555" t="s">
        <v>3904</v>
      </c>
      <c r="C3931" s="555" t="s">
        <v>36</v>
      </c>
      <c r="D3931" s="555" t="s">
        <v>36</v>
      </c>
      <c r="E3931" s="555" t="s">
        <v>36</v>
      </c>
      <c r="F3931" s="551" t="s">
        <v>6451</v>
      </c>
      <c r="G3931" s="555" t="s">
        <v>36</v>
      </c>
      <c r="H3931" s="551"/>
      <c r="I3931" s="551"/>
      <c r="J3931" s="552">
        <v>2158445.7999999998</v>
      </c>
      <c r="K3931" s="555"/>
      <c r="L3931" s="555"/>
      <c r="M3931" s="551"/>
      <c r="N3931" s="551"/>
      <c r="O3931" s="551"/>
    </row>
    <row r="3932" spans="1:18" ht="29">
      <c r="A3932" s="551">
        <v>3</v>
      </c>
      <c r="B3932" s="555" t="s">
        <v>3904</v>
      </c>
      <c r="C3932" s="555" t="s">
        <v>36</v>
      </c>
      <c r="D3932" s="555" t="s">
        <v>36</v>
      </c>
      <c r="E3932" s="555" t="s">
        <v>36</v>
      </c>
      <c r="F3932" s="551" t="s">
        <v>278</v>
      </c>
      <c r="G3932" s="555" t="s">
        <v>36</v>
      </c>
      <c r="H3932" s="551"/>
      <c r="I3932" s="551"/>
      <c r="J3932" s="552">
        <v>57105</v>
      </c>
      <c r="K3932" s="555"/>
      <c r="L3932" s="555"/>
      <c r="M3932" s="551"/>
      <c r="N3932" s="551"/>
      <c r="O3932" s="551"/>
      <c r="P3932" s="546"/>
      <c r="Q3932" s="546"/>
      <c r="R3932" s="546"/>
    </row>
    <row r="3933" spans="1:18" ht="72.5">
      <c r="A3933" s="551">
        <v>4</v>
      </c>
      <c r="B3933" s="555" t="s">
        <v>3904</v>
      </c>
      <c r="C3933" s="555" t="s">
        <v>36</v>
      </c>
      <c r="D3933" s="555" t="s">
        <v>36</v>
      </c>
      <c r="E3933" s="555" t="s">
        <v>36</v>
      </c>
      <c r="F3933" s="551" t="s">
        <v>279</v>
      </c>
      <c r="G3933" s="555" t="s">
        <v>36</v>
      </c>
      <c r="H3933" s="551"/>
      <c r="I3933" s="551"/>
      <c r="J3933" s="552">
        <v>57105</v>
      </c>
      <c r="K3933" s="555"/>
      <c r="L3933" s="555"/>
      <c r="M3933" s="551"/>
      <c r="N3933" s="551"/>
      <c r="O3933" s="551"/>
      <c r="P3933" s="546"/>
      <c r="Q3933" s="546"/>
      <c r="R3933" s="546"/>
    </row>
    <row r="3934" spans="1:18" ht="25">
      <c r="B3934" s="556" t="s">
        <v>3904</v>
      </c>
      <c r="C3934" s="556" t="s">
        <v>36</v>
      </c>
      <c r="D3934" s="556" t="s">
        <v>1824</v>
      </c>
      <c r="E3934" s="556" t="s">
        <v>5</v>
      </c>
      <c r="F3934" s="557" t="s">
        <v>280</v>
      </c>
      <c r="G3934" s="556" t="s">
        <v>0</v>
      </c>
      <c r="H3934" s="553">
        <v>1</v>
      </c>
      <c r="I3934" s="554">
        <v>57105</v>
      </c>
      <c r="J3934" s="554">
        <v>57105</v>
      </c>
      <c r="K3934" s="556" t="s">
        <v>11</v>
      </c>
      <c r="L3934" s="556" t="s">
        <v>3905</v>
      </c>
      <c r="M3934" s="557" t="s">
        <v>3906</v>
      </c>
      <c r="N3934" s="557" t="s">
        <v>3907</v>
      </c>
      <c r="O3934" s="545" t="str">
        <f>+_xlfn.CONCAT(B3934,"-",E3934)</f>
        <v>B3/06/01-A</v>
      </c>
      <c r="P3934" s="546"/>
      <c r="Q3934" s="546"/>
      <c r="R3934" s="546"/>
    </row>
    <row r="3936" spans="1:18" ht="29">
      <c r="A3936" s="551">
        <v>3</v>
      </c>
      <c r="B3936" s="555" t="s">
        <v>3904</v>
      </c>
      <c r="C3936" s="555" t="s">
        <v>36</v>
      </c>
      <c r="D3936" s="555" t="s">
        <v>36</v>
      </c>
      <c r="E3936" s="555" t="s">
        <v>36</v>
      </c>
      <c r="F3936" s="551" t="s">
        <v>281</v>
      </c>
      <c r="G3936" s="555" t="s">
        <v>36</v>
      </c>
      <c r="H3936" s="551"/>
      <c r="I3936" s="551"/>
      <c r="J3936" s="552">
        <v>2057730.8</v>
      </c>
      <c r="K3936" s="555"/>
      <c r="L3936" s="555"/>
      <c r="M3936" s="551"/>
      <c r="N3936" s="551"/>
      <c r="O3936" s="551"/>
    </row>
    <row r="3937" spans="1:18" ht="58">
      <c r="A3937" s="551">
        <v>4</v>
      </c>
      <c r="B3937" s="555" t="s">
        <v>3904</v>
      </c>
      <c r="C3937" s="555" t="s">
        <v>36</v>
      </c>
      <c r="D3937" s="555" t="s">
        <v>36</v>
      </c>
      <c r="E3937" s="555" t="s">
        <v>36</v>
      </c>
      <c r="F3937" s="551" t="s">
        <v>282</v>
      </c>
      <c r="G3937" s="555" t="s">
        <v>36</v>
      </c>
      <c r="H3937" s="551"/>
      <c r="I3937" s="551"/>
      <c r="J3937" s="552">
        <v>300700.40000000002</v>
      </c>
      <c r="K3937" s="555"/>
      <c r="L3937" s="555"/>
      <c r="M3937" s="551"/>
      <c r="N3937" s="551"/>
      <c r="O3937" s="551"/>
      <c r="P3937" s="546"/>
      <c r="Q3937" s="546"/>
      <c r="R3937" s="546"/>
    </row>
    <row r="3938" spans="1:18" ht="25">
      <c r="B3938" s="556" t="s">
        <v>3904</v>
      </c>
      <c r="C3938" s="556" t="s">
        <v>36</v>
      </c>
      <c r="D3938" s="556" t="s">
        <v>1828</v>
      </c>
      <c r="E3938" s="556" t="s">
        <v>6</v>
      </c>
      <c r="F3938" s="557" t="s">
        <v>283</v>
      </c>
      <c r="G3938" s="556" t="s">
        <v>220</v>
      </c>
      <c r="H3938" s="553">
        <v>107</v>
      </c>
      <c r="I3938" s="554">
        <v>1073.93</v>
      </c>
      <c r="J3938" s="554">
        <v>114910.51</v>
      </c>
      <c r="K3938" s="556" t="s">
        <v>11</v>
      </c>
      <c r="L3938" s="556" t="s">
        <v>2818</v>
      </c>
      <c r="M3938" s="557" t="s">
        <v>283</v>
      </c>
      <c r="O3938" s="545" t="str">
        <f t="shared" ref="O3938:O3939" si="356">+_xlfn.CONCAT(B3938,"-",E3938)</f>
        <v>B3/06/01-B</v>
      </c>
      <c r="P3938" s="546"/>
      <c r="Q3938" s="546"/>
      <c r="R3938" s="546"/>
    </row>
    <row r="3939" spans="1:18" ht="25">
      <c r="B3939" s="556" t="s">
        <v>3904</v>
      </c>
      <c r="C3939" s="556" t="s">
        <v>36</v>
      </c>
      <c r="D3939" s="556" t="s">
        <v>1828</v>
      </c>
      <c r="E3939" s="556" t="s">
        <v>7</v>
      </c>
      <c r="F3939" s="557" t="s">
        <v>3908</v>
      </c>
      <c r="G3939" s="556" t="s">
        <v>220</v>
      </c>
      <c r="H3939" s="553">
        <v>173</v>
      </c>
      <c r="I3939" s="554">
        <v>1073.93</v>
      </c>
      <c r="J3939" s="554">
        <v>185789.89</v>
      </c>
      <c r="K3939" s="556" t="s">
        <v>11</v>
      </c>
      <c r="L3939" s="556" t="s">
        <v>2818</v>
      </c>
      <c r="M3939" s="557" t="s">
        <v>283</v>
      </c>
      <c r="O3939" s="545" t="str">
        <f t="shared" si="356"/>
        <v>B3/06/01-C</v>
      </c>
    </row>
    <row r="3941" spans="1:18" ht="72.5">
      <c r="A3941" s="551">
        <v>4</v>
      </c>
      <c r="B3941" s="555" t="s">
        <v>3904</v>
      </c>
      <c r="C3941" s="555" t="s">
        <v>36</v>
      </c>
      <c r="D3941" s="555" t="s">
        <v>36</v>
      </c>
      <c r="E3941" s="555" t="s">
        <v>36</v>
      </c>
      <c r="F3941" s="551" t="s">
        <v>284</v>
      </c>
      <c r="G3941" s="555" t="s">
        <v>36</v>
      </c>
      <c r="H3941" s="551"/>
      <c r="I3941" s="551"/>
      <c r="J3941" s="552">
        <v>1757030.3999999999</v>
      </c>
      <c r="K3941" s="555"/>
      <c r="L3941" s="555"/>
      <c r="M3941" s="551"/>
      <c r="N3941" s="551"/>
      <c r="O3941" s="551"/>
    </row>
    <row r="3942" spans="1:18" ht="25">
      <c r="B3942" s="556" t="s">
        <v>3904</v>
      </c>
      <c r="C3942" s="556" t="s">
        <v>36</v>
      </c>
      <c r="D3942" s="556" t="s">
        <v>1828</v>
      </c>
      <c r="E3942" s="556" t="s">
        <v>8</v>
      </c>
      <c r="F3942" s="557" t="s">
        <v>285</v>
      </c>
      <c r="G3942" s="556" t="s">
        <v>220</v>
      </c>
      <c r="H3942" s="558">
        <v>1536</v>
      </c>
      <c r="I3942" s="554">
        <v>1143.9000000000001</v>
      </c>
      <c r="J3942" s="554">
        <v>1757030.3999999999</v>
      </c>
      <c r="K3942" s="556" t="s">
        <v>11</v>
      </c>
      <c r="L3942" s="556" t="s">
        <v>1829</v>
      </c>
      <c r="M3942" s="557" t="s">
        <v>1830</v>
      </c>
      <c r="O3942" s="545" t="str">
        <f>+_xlfn.CONCAT(B3942,"-",E3942)</f>
        <v>B3/06/01-D</v>
      </c>
      <c r="P3942" s="546"/>
      <c r="Q3942" s="546"/>
      <c r="R3942" s="546"/>
    </row>
    <row r="3945" spans="1:18" ht="14.5">
      <c r="A3945" s="551">
        <v>3</v>
      </c>
      <c r="B3945" s="555" t="s">
        <v>3909</v>
      </c>
      <c r="C3945" s="555" t="s">
        <v>36</v>
      </c>
      <c r="D3945" s="555" t="s">
        <v>36</v>
      </c>
      <c r="E3945" s="555" t="s">
        <v>36</v>
      </c>
      <c r="F3945" s="551" t="s">
        <v>286</v>
      </c>
      <c r="G3945" s="555" t="s">
        <v>36</v>
      </c>
      <c r="H3945" s="551"/>
      <c r="I3945" s="551"/>
      <c r="J3945" s="552">
        <v>35610</v>
      </c>
      <c r="K3945" s="555"/>
      <c r="L3945" s="555"/>
      <c r="M3945" s="551"/>
      <c r="N3945" s="551"/>
      <c r="O3945" s="551"/>
    </row>
    <row r="3946" spans="1:18" ht="72.5">
      <c r="A3946" s="551">
        <v>4</v>
      </c>
      <c r="B3946" s="555" t="s">
        <v>3909</v>
      </c>
      <c r="C3946" s="555" t="s">
        <v>36</v>
      </c>
      <c r="D3946" s="555" t="s">
        <v>36</v>
      </c>
      <c r="E3946" s="555" t="s">
        <v>36</v>
      </c>
      <c r="F3946" s="551" t="s">
        <v>287</v>
      </c>
      <c r="G3946" s="555" t="s">
        <v>36</v>
      </c>
      <c r="H3946" s="551"/>
      <c r="I3946" s="551"/>
      <c r="J3946" s="552">
        <v>35610</v>
      </c>
      <c r="K3946" s="555"/>
      <c r="L3946" s="555"/>
      <c r="M3946" s="551"/>
      <c r="N3946" s="551"/>
      <c r="O3946" s="551"/>
      <c r="P3946" s="546"/>
      <c r="Q3946" s="546"/>
      <c r="R3946" s="546"/>
    </row>
    <row r="3947" spans="1:18" ht="14.5">
      <c r="B3947" s="556" t="s">
        <v>3909</v>
      </c>
      <c r="C3947" s="556" t="s">
        <v>36</v>
      </c>
      <c r="D3947" s="556" t="s">
        <v>1831</v>
      </c>
      <c r="E3947" s="556" t="s">
        <v>5</v>
      </c>
      <c r="F3947" s="557" t="s">
        <v>288</v>
      </c>
      <c r="G3947" s="556" t="s">
        <v>289</v>
      </c>
      <c r="H3947" s="553">
        <v>4</v>
      </c>
      <c r="I3947" s="554">
        <v>8902.5</v>
      </c>
      <c r="J3947" s="554">
        <v>35610</v>
      </c>
      <c r="K3947" s="556" t="s">
        <v>11</v>
      </c>
      <c r="L3947" s="556" t="s">
        <v>1832</v>
      </c>
      <c r="M3947" s="557" t="s">
        <v>1833</v>
      </c>
      <c r="O3947" s="545" t="str">
        <f>+_xlfn.CONCAT(B3947,"-",E3947)</f>
        <v>B3/06/02-A</v>
      </c>
      <c r="P3947" s="546"/>
      <c r="Q3947" s="546"/>
      <c r="R3947" s="546"/>
    </row>
    <row r="3949" spans="1:18" ht="14.5">
      <c r="A3949" s="551">
        <v>3</v>
      </c>
      <c r="B3949" s="555" t="s">
        <v>3909</v>
      </c>
      <c r="C3949" s="555" t="s">
        <v>36</v>
      </c>
      <c r="D3949" s="555" t="s">
        <v>36</v>
      </c>
      <c r="E3949" s="555" t="s">
        <v>36</v>
      </c>
      <c r="F3949" s="551" t="s">
        <v>290</v>
      </c>
      <c r="G3949" s="555" t="s">
        <v>36</v>
      </c>
      <c r="H3949" s="551"/>
      <c r="I3949" s="551"/>
      <c r="J3949" s="552">
        <v>8000</v>
      </c>
      <c r="K3949" s="555"/>
      <c r="L3949" s="555"/>
      <c r="M3949" s="551"/>
      <c r="N3949" s="551"/>
      <c r="O3949" s="551"/>
    </row>
    <row r="3950" spans="1:18" ht="101.5">
      <c r="A3950" s="551">
        <v>4</v>
      </c>
      <c r="B3950" s="555" t="s">
        <v>3909</v>
      </c>
      <c r="C3950" s="555" t="s">
        <v>36</v>
      </c>
      <c r="D3950" s="555" t="s">
        <v>36</v>
      </c>
      <c r="E3950" s="555" t="s">
        <v>36</v>
      </c>
      <c r="F3950" s="551" t="s">
        <v>291</v>
      </c>
      <c r="G3950" s="555" t="s">
        <v>36</v>
      </c>
      <c r="H3950" s="551"/>
      <c r="I3950" s="551"/>
      <c r="J3950" s="552">
        <v>8000</v>
      </c>
      <c r="K3950" s="555"/>
      <c r="L3950" s="555"/>
      <c r="M3950" s="551"/>
      <c r="N3950" s="551"/>
      <c r="O3950" s="551"/>
      <c r="P3950" s="546"/>
      <c r="Q3950" s="546"/>
      <c r="R3950" s="546"/>
    </row>
    <row r="3951" spans="1:18" ht="14.5">
      <c r="B3951" s="556" t="s">
        <v>3909</v>
      </c>
      <c r="C3951" s="556" t="s">
        <v>36</v>
      </c>
      <c r="D3951" s="556" t="s">
        <v>1835</v>
      </c>
      <c r="E3951" s="556" t="s">
        <v>6</v>
      </c>
      <c r="F3951" s="557" t="s">
        <v>292</v>
      </c>
      <c r="G3951" s="556" t="s">
        <v>0</v>
      </c>
      <c r="H3951" s="553">
        <v>1</v>
      </c>
      <c r="I3951" s="554">
        <v>8000</v>
      </c>
      <c r="J3951" s="554">
        <v>8000</v>
      </c>
      <c r="K3951" s="556" t="s">
        <v>11</v>
      </c>
      <c r="L3951" s="556" t="s">
        <v>3910</v>
      </c>
      <c r="M3951" s="557" t="s">
        <v>3911</v>
      </c>
      <c r="N3951" s="557" t="s">
        <v>3912</v>
      </c>
      <c r="O3951" s="545" t="str">
        <f>+_xlfn.CONCAT(B3951,"-",E3951)</f>
        <v>B3/06/02-B</v>
      </c>
      <c r="P3951" s="546"/>
      <c r="Q3951" s="546"/>
      <c r="R3951" s="546"/>
    </row>
    <row r="3953" spans="1:18" ht="14.5">
      <c r="A3953" s="551" t="s">
        <v>1774</v>
      </c>
      <c r="B3953" s="555" t="s">
        <v>3909</v>
      </c>
      <c r="C3953" s="555" t="s">
        <v>36</v>
      </c>
      <c r="D3953" s="555" t="s">
        <v>36</v>
      </c>
      <c r="E3953" s="555" t="s">
        <v>36</v>
      </c>
      <c r="F3953" s="551" t="s">
        <v>19</v>
      </c>
      <c r="G3953" s="555"/>
      <c r="H3953" s="551"/>
      <c r="I3953" s="551"/>
      <c r="J3953" s="551"/>
      <c r="K3953" s="555"/>
      <c r="L3953" s="555"/>
      <c r="M3953" s="551"/>
      <c r="N3953" s="551"/>
      <c r="O3953" s="551"/>
    </row>
    <row r="3954" spans="1:18" ht="14.5">
      <c r="A3954" s="551" t="s">
        <v>1774</v>
      </c>
      <c r="B3954" s="555" t="s">
        <v>3909</v>
      </c>
      <c r="C3954" s="555" t="s">
        <v>36</v>
      </c>
      <c r="D3954" s="555" t="s">
        <v>36</v>
      </c>
      <c r="E3954" s="555" t="s">
        <v>36</v>
      </c>
      <c r="F3954" s="551" t="s">
        <v>9</v>
      </c>
      <c r="G3954" s="555"/>
      <c r="H3954" s="551"/>
      <c r="I3954" s="551"/>
      <c r="J3954" s="551"/>
      <c r="K3954" s="555"/>
      <c r="L3954" s="555"/>
      <c r="M3954" s="551"/>
      <c r="N3954" s="551"/>
      <c r="O3954" s="551"/>
      <c r="P3954" s="546"/>
      <c r="Q3954" s="546"/>
      <c r="R3954" s="546"/>
    </row>
    <row r="3955" spans="1:18" ht="14.5">
      <c r="P3955" s="546"/>
      <c r="Q3955" s="546"/>
      <c r="R3955" s="546"/>
    </row>
    <row r="3957" spans="1:18" ht="14.5">
      <c r="A3957" s="551">
        <v>2</v>
      </c>
      <c r="B3957" s="555" t="s">
        <v>3913</v>
      </c>
      <c r="C3957" s="555" t="s">
        <v>36</v>
      </c>
      <c r="D3957" s="555" t="s">
        <v>36</v>
      </c>
      <c r="E3957" s="555" t="s">
        <v>36</v>
      </c>
      <c r="F3957" s="551" t="s">
        <v>23</v>
      </c>
      <c r="G3957" s="555" t="s">
        <v>36</v>
      </c>
      <c r="H3957" s="551"/>
      <c r="I3957" s="551"/>
      <c r="J3957" s="552">
        <v>24296351.75</v>
      </c>
      <c r="K3957" s="555"/>
      <c r="L3957" s="555"/>
      <c r="M3957" s="551"/>
      <c r="N3957" s="551"/>
      <c r="O3957" s="551"/>
    </row>
    <row r="3958" spans="1:18" ht="14.5">
      <c r="A3958" s="551">
        <v>3</v>
      </c>
      <c r="B3958" s="555" t="s">
        <v>3913</v>
      </c>
      <c r="C3958" s="555" t="s">
        <v>36</v>
      </c>
      <c r="D3958" s="555" t="s">
        <v>36</v>
      </c>
      <c r="E3958" s="555" t="s">
        <v>36</v>
      </c>
      <c r="F3958" s="551" t="s">
        <v>228</v>
      </c>
      <c r="G3958" s="555" t="s">
        <v>36</v>
      </c>
      <c r="H3958" s="551"/>
      <c r="I3958" s="551"/>
      <c r="J3958" s="552">
        <v>169092</v>
      </c>
      <c r="K3958" s="555"/>
      <c r="L3958" s="555"/>
      <c r="M3958" s="551"/>
      <c r="N3958" s="551"/>
      <c r="O3958" s="551"/>
      <c r="P3958" s="546"/>
      <c r="Q3958" s="546"/>
      <c r="R3958" s="546"/>
    </row>
    <row r="3959" spans="1:18" ht="72.5">
      <c r="A3959" s="551">
        <v>4</v>
      </c>
      <c r="B3959" s="555" t="s">
        <v>3913</v>
      </c>
      <c r="C3959" s="555" t="s">
        <v>36</v>
      </c>
      <c r="D3959" s="555" t="s">
        <v>36</v>
      </c>
      <c r="E3959" s="555" t="s">
        <v>36</v>
      </c>
      <c r="F3959" s="551" t="s">
        <v>1839</v>
      </c>
      <c r="G3959" s="555" t="s">
        <v>36</v>
      </c>
      <c r="H3959" s="551"/>
      <c r="I3959" s="551"/>
      <c r="J3959" s="552">
        <v>169092</v>
      </c>
      <c r="K3959" s="555"/>
      <c r="L3959" s="555"/>
      <c r="M3959" s="551"/>
      <c r="N3959" s="551"/>
      <c r="O3959" s="551"/>
      <c r="P3959" s="546"/>
      <c r="Q3959" s="546"/>
      <c r="R3959" s="546"/>
    </row>
    <row r="3960" spans="1:18" ht="14.5">
      <c r="B3960" s="556" t="s">
        <v>3913</v>
      </c>
      <c r="C3960" s="556" t="s">
        <v>36</v>
      </c>
      <c r="D3960" s="556" t="s">
        <v>36</v>
      </c>
      <c r="E3960" s="556" t="s">
        <v>5</v>
      </c>
      <c r="F3960" s="557" t="s">
        <v>219</v>
      </c>
      <c r="G3960" s="556" t="s">
        <v>220</v>
      </c>
      <c r="H3960" s="558">
        <v>4531</v>
      </c>
      <c r="I3960" s="553">
        <v>28</v>
      </c>
      <c r="J3960" s="554">
        <v>126868</v>
      </c>
      <c r="K3960" s="556" t="s">
        <v>27</v>
      </c>
      <c r="L3960" s="556" t="s">
        <v>1841</v>
      </c>
      <c r="M3960" s="557" t="s">
        <v>1842</v>
      </c>
      <c r="O3960" s="545" t="str">
        <f t="shared" ref="O3960:O3962" si="357">+_xlfn.CONCAT(B3960,"-",E3960)</f>
        <v>B3/07/01-A</v>
      </c>
      <c r="P3960" s="546"/>
      <c r="Q3960" s="546"/>
      <c r="R3960" s="546"/>
    </row>
    <row r="3961" spans="1:18">
      <c r="B3961" s="556" t="s">
        <v>3913</v>
      </c>
      <c r="C3961" s="556" t="s">
        <v>36</v>
      </c>
      <c r="D3961" s="556" t="s">
        <v>36</v>
      </c>
      <c r="E3961" s="556" t="s">
        <v>6</v>
      </c>
      <c r="F3961" s="557" t="s">
        <v>221</v>
      </c>
      <c r="G3961" s="556" t="s">
        <v>220</v>
      </c>
      <c r="H3961" s="558">
        <v>1208</v>
      </c>
      <c r="I3961" s="553">
        <v>28</v>
      </c>
      <c r="J3961" s="554">
        <v>33824</v>
      </c>
      <c r="K3961" s="556" t="s">
        <v>27</v>
      </c>
      <c r="L3961" s="556" t="s">
        <v>1841</v>
      </c>
      <c r="M3961" s="557" t="s">
        <v>1842</v>
      </c>
      <c r="O3961" s="545" t="str">
        <f t="shared" si="357"/>
        <v>B3/07/01-B</v>
      </c>
    </row>
    <row r="3962" spans="1:18">
      <c r="B3962" s="556" t="s">
        <v>3913</v>
      </c>
      <c r="C3962" s="556" t="s">
        <v>36</v>
      </c>
      <c r="D3962" s="556" t="s">
        <v>36</v>
      </c>
      <c r="E3962" s="556" t="s">
        <v>7</v>
      </c>
      <c r="F3962" s="557" t="s">
        <v>3914</v>
      </c>
      <c r="G3962" s="556" t="s">
        <v>220</v>
      </c>
      <c r="H3962" s="553">
        <v>300</v>
      </c>
      <c r="I3962" s="553">
        <v>28</v>
      </c>
      <c r="J3962" s="554">
        <v>8400</v>
      </c>
      <c r="K3962" s="556" t="s">
        <v>27</v>
      </c>
      <c r="L3962" s="556" t="s">
        <v>1841</v>
      </c>
      <c r="M3962" s="557" t="s">
        <v>1842</v>
      </c>
      <c r="O3962" s="545" t="str">
        <f t="shared" si="357"/>
        <v>B3/07/01-C</v>
      </c>
    </row>
    <row r="3964" spans="1:18" ht="29">
      <c r="A3964" s="551">
        <v>3</v>
      </c>
      <c r="B3964" s="555" t="s">
        <v>3913</v>
      </c>
      <c r="C3964" s="555" t="s">
        <v>36</v>
      </c>
      <c r="D3964" s="555" t="s">
        <v>36</v>
      </c>
      <c r="E3964" s="555" t="s">
        <v>36</v>
      </c>
      <c r="F3964" s="551" t="s">
        <v>1442</v>
      </c>
      <c r="G3964" s="555" t="s">
        <v>36</v>
      </c>
      <c r="H3964" s="551"/>
      <c r="I3964" s="551"/>
      <c r="J3964" s="552">
        <v>2275586.91</v>
      </c>
      <c r="K3964" s="555"/>
      <c r="L3964" s="555"/>
      <c r="M3964" s="551"/>
      <c r="N3964" s="551"/>
      <c r="O3964" s="551"/>
    </row>
    <row r="3965" spans="1:18" ht="58">
      <c r="A3965" s="551">
        <v>4</v>
      </c>
      <c r="B3965" s="555" t="s">
        <v>3913</v>
      </c>
      <c r="C3965" s="555" t="s">
        <v>36</v>
      </c>
      <c r="D3965" s="555" t="s">
        <v>36</v>
      </c>
      <c r="E3965" s="555" t="s">
        <v>36</v>
      </c>
      <c r="F3965" s="551" t="s">
        <v>222</v>
      </c>
      <c r="G3965" s="555" t="s">
        <v>36</v>
      </c>
      <c r="H3965" s="551"/>
      <c r="I3965" s="551"/>
      <c r="J3965" s="552">
        <v>2275586.91</v>
      </c>
      <c r="K3965" s="555"/>
      <c r="L3965" s="555"/>
      <c r="M3965" s="551"/>
      <c r="N3965" s="551"/>
      <c r="O3965" s="551"/>
      <c r="P3965" s="546"/>
      <c r="Q3965" s="546"/>
      <c r="R3965" s="546"/>
    </row>
    <row r="3966" spans="1:18" ht="25">
      <c r="B3966" s="556" t="s">
        <v>3913</v>
      </c>
      <c r="C3966" s="556" t="s">
        <v>36</v>
      </c>
      <c r="D3966" s="556" t="s">
        <v>1845</v>
      </c>
      <c r="E3966" s="556" t="s">
        <v>8</v>
      </c>
      <c r="F3966" s="557" t="s">
        <v>223</v>
      </c>
      <c r="G3966" s="556" t="s">
        <v>220</v>
      </c>
      <c r="H3966" s="558">
        <v>19497</v>
      </c>
      <c r="I3966" s="553">
        <v>99.78</v>
      </c>
      <c r="J3966" s="554">
        <v>1945410.66</v>
      </c>
      <c r="K3966" s="556" t="s">
        <v>27</v>
      </c>
      <c r="L3966" s="556" t="s">
        <v>1846</v>
      </c>
      <c r="M3966" s="557" t="s">
        <v>1847</v>
      </c>
      <c r="O3966" s="545" t="str">
        <f t="shared" ref="O3966:O3968" si="358">+_xlfn.CONCAT(B3966,"-",E3966)</f>
        <v>B3/07/01-D</v>
      </c>
      <c r="P3966" s="546"/>
      <c r="Q3966" s="546"/>
      <c r="R3966" s="546"/>
    </row>
    <row r="3967" spans="1:18" ht="25">
      <c r="B3967" s="556" t="s">
        <v>3913</v>
      </c>
      <c r="C3967" s="556" t="s">
        <v>36</v>
      </c>
      <c r="D3967" s="556" t="s">
        <v>1845</v>
      </c>
      <c r="E3967" s="556" t="s">
        <v>10</v>
      </c>
      <c r="F3967" s="557" t="s">
        <v>224</v>
      </c>
      <c r="G3967" s="556" t="s">
        <v>220</v>
      </c>
      <c r="H3967" s="558">
        <v>2129</v>
      </c>
      <c r="I3967" s="553">
        <v>101.25</v>
      </c>
      <c r="J3967" s="554">
        <v>215561.25</v>
      </c>
      <c r="K3967" s="556" t="s">
        <v>27</v>
      </c>
      <c r="L3967" s="556" t="s">
        <v>1848</v>
      </c>
      <c r="M3967" s="557" t="s">
        <v>1849</v>
      </c>
      <c r="O3967" s="545" t="str">
        <f t="shared" si="358"/>
        <v>B3/07/01-E</v>
      </c>
    </row>
    <row r="3968" spans="1:18" ht="25">
      <c r="B3968" s="556" t="s">
        <v>3913</v>
      </c>
      <c r="C3968" s="556" t="s">
        <v>36</v>
      </c>
      <c r="D3968" s="556" t="s">
        <v>1845</v>
      </c>
      <c r="E3968" s="556" t="s">
        <v>11</v>
      </c>
      <c r="F3968" s="557" t="s">
        <v>225</v>
      </c>
      <c r="G3968" s="556" t="s">
        <v>220</v>
      </c>
      <c r="H3968" s="558">
        <v>1132</v>
      </c>
      <c r="I3968" s="553">
        <v>101.25</v>
      </c>
      <c r="J3968" s="554">
        <v>114615</v>
      </c>
      <c r="K3968" s="556" t="s">
        <v>27</v>
      </c>
      <c r="L3968" s="556" t="s">
        <v>1848</v>
      </c>
      <c r="M3968" s="557" t="s">
        <v>1849</v>
      </c>
      <c r="O3968" s="545" t="str">
        <f t="shared" si="358"/>
        <v>B3/07/01-F</v>
      </c>
    </row>
    <row r="3971" spans="1:18" ht="29">
      <c r="A3971" s="551">
        <v>3</v>
      </c>
      <c r="B3971" s="555" t="s">
        <v>3915</v>
      </c>
      <c r="C3971" s="555" t="s">
        <v>36</v>
      </c>
      <c r="D3971" s="555" t="s">
        <v>36</v>
      </c>
      <c r="E3971" s="555" t="s">
        <v>36</v>
      </c>
      <c r="F3971" s="551" t="s">
        <v>293</v>
      </c>
      <c r="G3971" s="555" t="s">
        <v>36</v>
      </c>
      <c r="H3971" s="551"/>
      <c r="I3971" s="551"/>
      <c r="J3971" s="552">
        <v>53570.76</v>
      </c>
      <c r="K3971" s="555"/>
      <c r="L3971" s="555"/>
      <c r="M3971" s="551"/>
      <c r="N3971" s="551"/>
      <c r="O3971" s="551"/>
    </row>
    <row r="3972" spans="1:18" ht="87">
      <c r="A3972" s="551">
        <v>4</v>
      </c>
      <c r="B3972" s="555" t="s">
        <v>3915</v>
      </c>
      <c r="C3972" s="555" t="s">
        <v>36</v>
      </c>
      <c r="D3972" s="555" t="s">
        <v>36</v>
      </c>
      <c r="E3972" s="555" t="s">
        <v>36</v>
      </c>
      <c r="F3972" s="551" t="s">
        <v>294</v>
      </c>
      <c r="G3972" s="555" t="s">
        <v>36</v>
      </c>
      <c r="H3972" s="551"/>
      <c r="I3972" s="551"/>
      <c r="J3972" s="552">
        <v>53570.76</v>
      </c>
      <c r="K3972" s="555"/>
      <c r="L3972" s="555"/>
      <c r="M3972" s="551"/>
      <c r="N3972" s="551"/>
      <c r="O3972" s="551"/>
      <c r="P3972" s="546"/>
      <c r="Q3972" s="546"/>
      <c r="R3972" s="546"/>
    </row>
    <row r="3973" spans="1:18" ht="14.5">
      <c r="B3973" s="556" t="s">
        <v>3915</v>
      </c>
      <c r="C3973" s="556" t="s">
        <v>36</v>
      </c>
      <c r="D3973" s="556" t="s">
        <v>1851</v>
      </c>
      <c r="E3973" s="556" t="s">
        <v>5</v>
      </c>
      <c r="F3973" s="557" t="s">
        <v>295</v>
      </c>
      <c r="G3973" s="556" t="s">
        <v>220</v>
      </c>
      <c r="H3973" s="553">
        <v>866</v>
      </c>
      <c r="I3973" s="553">
        <v>61.86</v>
      </c>
      <c r="J3973" s="554">
        <v>53570.76</v>
      </c>
      <c r="K3973" s="556" t="s">
        <v>27</v>
      </c>
      <c r="L3973" s="556" t="s">
        <v>1852</v>
      </c>
      <c r="M3973" s="557" t="s">
        <v>1853</v>
      </c>
      <c r="O3973" s="545" t="str">
        <f>+_xlfn.CONCAT(B3973,"-",E3973)</f>
        <v>B3/07/02-A</v>
      </c>
      <c r="P3973" s="546"/>
      <c r="Q3973" s="546"/>
      <c r="R3973" s="546"/>
    </row>
    <row r="3975" spans="1:18" ht="14.5">
      <c r="A3975" s="551">
        <v>3</v>
      </c>
      <c r="B3975" s="555" t="s">
        <v>3915</v>
      </c>
      <c r="C3975" s="555" t="s">
        <v>36</v>
      </c>
      <c r="D3975" s="555" t="s">
        <v>36</v>
      </c>
      <c r="E3975" s="555" t="s">
        <v>36</v>
      </c>
      <c r="F3975" s="551" t="s">
        <v>229</v>
      </c>
      <c r="G3975" s="555" t="s">
        <v>36</v>
      </c>
      <c r="H3975" s="551"/>
      <c r="I3975" s="551"/>
      <c r="J3975" s="552">
        <v>45575.63</v>
      </c>
      <c r="K3975" s="555"/>
      <c r="L3975" s="555"/>
      <c r="M3975" s="551"/>
      <c r="N3975" s="551"/>
      <c r="O3975" s="551"/>
    </row>
    <row r="3976" spans="1:18" ht="43.5">
      <c r="A3976" s="551">
        <v>4</v>
      </c>
      <c r="B3976" s="555" t="s">
        <v>3915</v>
      </c>
      <c r="C3976" s="555" t="s">
        <v>36</v>
      </c>
      <c r="D3976" s="555" t="s">
        <v>36</v>
      </c>
      <c r="E3976" s="555" t="s">
        <v>36</v>
      </c>
      <c r="F3976" s="551" t="s">
        <v>226</v>
      </c>
      <c r="G3976" s="555" t="s">
        <v>36</v>
      </c>
      <c r="H3976" s="551"/>
      <c r="I3976" s="551"/>
      <c r="J3976" s="552">
        <v>45575.63</v>
      </c>
      <c r="K3976" s="555"/>
      <c r="L3976" s="555"/>
      <c r="M3976" s="551"/>
      <c r="N3976" s="551"/>
      <c r="O3976" s="551"/>
      <c r="P3976" s="546"/>
      <c r="Q3976" s="546"/>
      <c r="R3976" s="546"/>
    </row>
    <row r="3977" spans="1:18" ht="25">
      <c r="B3977" s="556" t="s">
        <v>3915</v>
      </c>
      <c r="C3977" s="556" t="s">
        <v>36</v>
      </c>
      <c r="D3977" s="556" t="s">
        <v>1854</v>
      </c>
      <c r="E3977" s="556" t="s">
        <v>6</v>
      </c>
      <c r="F3977" s="557" t="s">
        <v>227</v>
      </c>
      <c r="G3977" s="556" t="s">
        <v>220</v>
      </c>
      <c r="H3977" s="553">
        <v>727</v>
      </c>
      <c r="I3977" s="553">
        <v>62.69</v>
      </c>
      <c r="J3977" s="554">
        <v>45575.63</v>
      </c>
      <c r="K3977" s="556" t="s">
        <v>27</v>
      </c>
      <c r="L3977" s="556" t="s">
        <v>1855</v>
      </c>
      <c r="M3977" s="557" t="s">
        <v>1856</v>
      </c>
      <c r="O3977" s="545" t="str">
        <f>+_xlfn.CONCAT(B3977,"-",E3977)</f>
        <v>B3/07/02-B</v>
      </c>
      <c r="P3977" s="546"/>
      <c r="Q3977" s="546"/>
      <c r="R3977" s="546"/>
    </row>
    <row r="3979" spans="1:18" ht="14.5">
      <c r="A3979" s="551">
        <v>3</v>
      </c>
      <c r="B3979" s="555" t="s">
        <v>3915</v>
      </c>
      <c r="C3979" s="555" t="s">
        <v>36</v>
      </c>
      <c r="D3979" s="555" t="s">
        <v>36</v>
      </c>
      <c r="E3979" s="555" t="s">
        <v>36</v>
      </c>
      <c r="F3979" s="551" t="s">
        <v>296</v>
      </c>
      <c r="G3979" s="555" t="s">
        <v>36</v>
      </c>
      <c r="H3979" s="551"/>
      <c r="I3979" s="551"/>
      <c r="J3979" s="552">
        <v>1056492.1399999999</v>
      </c>
      <c r="K3979" s="555"/>
      <c r="L3979" s="555"/>
      <c r="M3979" s="551"/>
      <c r="N3979" s="551"/>
      <c r="O3979" s="551"/>
    </row>
    <row r="3980" spans="1:18" ht="58">
      <c r="A3980" s="551">
        <v>4</v>
      </c>
      <c r="B3980" s="555" t="s">
        <v>3915</v>
      </c>
      <c r="C3980" s="555" t="s">
        <v>36</v>
      </c>
      <c r="D3980" s="555" t="s">
        <v>36</v>
      </c>
      <c r="E3980" s="555" t="s">
        <v>36</v>
      </c>
      <c r="F3980" s="551" t="s">
        <v>297</v>
      </c>
      <c r="G3980" s="555" t="s">
        <v>36</v>
      </c>
      <c r="H3980" s="551"/>
      <c r="I3980" s="551"/>
      <c r="J3980" s="552">
        <v>1056492.1399999999</v>
      </c>
      <c r="K3980" s="555"/>
      <c r="L3980" s="555"/>
      <c r="M3980" s="551"/>
      <c r="N3980" s="551"/>
      <c r="O3980" s="551"/>
      <c r="P3980" s="546"/>
      <c r="Q3980" s="546"/>
      <c r="R3980" s="546"/>
    </row>
    <row r="3981" spans="1:18" ht="14.5">
      <c r="B3981" s="556" t="s">
        <v>3915</v>
      </c>
      <c r="C3981" s="556" t="s">
        <v>36</v>
      </c>
      <c r="D3981" s="556" t="s">
        <v>1857</v>
      </c>
      <c r="E3981" s="556" t="s">
        <v>7</v>
      </c>
      <c r="F3981" s="557" t="s">
        <v>298</v>
      </c>
      <c r="G3981" s="556" t="s">
        <v>220</v>
      </c>
      <c r="H3981" s="558">
        <v>5071</v>
      </c>
      <c r="I3981" s="553">
        <v>208.34</v>
      </c>
      <c r="J3981" s="554">
        <v>1056492.1399999999</v>
      </c>
      <c r="K3981" s="556" t="s">
        <v>27</v>
      </c>
      <c r="L3981" s="556" t="s">
        <v>1858</v>
      </c>
      <c r="M3981" s="557" t="s">
        <v>298</v>
      </c>
      <c r="O3981" s="545" t="str">
        <f>+_xlfn.CONCAT(B3981,"-",E3981)</f>
        <v>B3/07/02-C</v>
      </c>
      <c r="P3981" s="546"/>
      <c r="Q3981" s="546"/>
      <c r="R3981" s="546"/>
    </row>
    <row r="3984" spans="1:18" ht="29">
      <c r="A3984" s="551">
        <v>3</v>
      </c>
      <c r="B3984" s="555" t="s">
        <v>3916</v>
      </c>
      <c r="C3984" s="555" t="s">
        <v>36</v>
      </c>
      <c r="D3984" s="555" t="s">
        <v>36</v>
      </c>
      <c r="E3984" s="555" t="s">
        <v>36</v>
      </c>
      <c r="F3984" s="551" t="s">
        <v>299</v>
      </c>
      <c r="G3984" s="555" t="s">
        <v>36</v>
      </c>
      <c r="H3984" s="551"/>
      <c r="I3984" s="551"/>
      <c r="J3984" s="552">
        <v>13340649.25</v>
      </c>
      <c r="K3984" s="555"/>
      <c r="L3984" s="555"/>
      <c r="M3984" s="551"/>
      <c r="N3984" s="551"/>
      <c r="O3984" s="551"/>
    </row>
    <row r="3985" spans="1:18" ht="101.5">
      <c r="A3985" s="551">
        <v>4</v>
      </c>
      <c r="B3985" s="555" t="s">
        <v>3916</v>
      </c>
      <c r="C3985" s="555" t="s">
        <v>36</v>
      </c>
      <c r="D3985" s="555" t="s">
        <v>36</v>
      </c>
      <c r="E3985" s="555" t="s">
        <v>36</v>
      </c>
      <c r="F3985" s="551" t="s">
        <v>300</v>
      </c>
      <c r="G3985" s="555" t="s">
        <v>36</v>
      </c>
      <c r="H3985" s="551"/>
      <c r="I3985" s="551"/>
      <c r="J3985" s="552">
        <v>13340649.25</v>
      </c>
      <c r="K3985" s="555"/>
      <c r="L3985" s="555"/>
      <c r="M3985" s="551"/>
      <c r="N3985" s="551"/>
      <c r="O3985" s="551"/>
      <c r="P3985" s="546"/>
      <c r="Q3985" s="546"/>
      <c r="R3985" s="546"/>
    </row>
    <row r="3986" spans="1:18" ht="14.5">
      <c r="B3986" s="556" t="s">
        <v>3916</v>
      </c>
      <c r="C3986" s="556" t="s">
        <v>36</v>
      </c>
      <c r="D3986" s="556" t="s">
        <v>1860</v>
      </c>
      <c r="E3986" s="556" t="s">
        <v>5</v>
      </c>
      <c r="F3986" s="557" t="s">
        <v>301</v>
      </c>
      <c r="G3986" s="556" t="s">
        <v>220</v>
      </c>
      <c r="H3986" s="558">
        <v>15877</v>
      </c>
      <c r="I3986" s="553">
        <v>840.25</v>
      </c>
      <c r="J3986" s="554">
        <v>13340649.25</v>
      </c>
      <c r="K3986" s="556" t="s">
        <v>27</v>
      </c>
      <c r="L3986" s="556" t="s">
        <v>1861</v>
      </c>
      <c r="M3986" s="557" t="s">
        <v>1862</v>
      </c>
      <c r="O3986" s="545" t="str">
        <f>+_xlfn.CONCAT(B3986,"-",E3986)</f>
        <v>B3/07/03-A</v>
      </c>
      <c r="P3986" s="546"/>
      <c r="Q3986" s="546"/>
      <c r="R3986" s="546"/>
    </row>
    <row r="3988" spans="1:18" ht="14.5">
      <c r="A3988" s="551">
        <v>3</v>
      </c>
      <c r="B3988" s="555" t="s">
        <v>3916</v>
      </c>
      <c r="C3988" s="555" t="s">
        <v>36</v>
      </c>
      <c r="D3988" s="555" t="s">
        <v>36</v>
      </c>
      <c r="E3988" s="555" t="s">
        <v>36</v>
      </c>
      <c r="F3988" s="551" t="s">
        <v>304</v>
      </c>
      <c r="G3988" s="555" t="s">
        <v>36</v>
      </c>
      <c r="H3988" s="551"/>
      <c r="I3988" s="551"/>
      <c r="J3988" s="552">
        <v>5789251.75</v>
      </c>
      <c r="K3988" s="555"/>
      <c r="L3988" s="555"/>
      <c r="M3988" s="551"/>
      <c r="N3988" s="551"/>
      <c r="O3988" s="551"/>
    </row>
    <row r="3989" spans="1:18" ht="116">
      <c r="A3989" s="551">
        <v>4</v>
      </c>
      <c r="B3989" s="555" t="s">
        <v>3916</v>
      </c>
      <c r="C3989" s="555" t="s">
        <v>36</v>
      </c>
      <c r="D3989" s="555" t="s">
        <v>36</v>
      </c>
      <c r="E3989" s="555" t="s">
        <v>36</v>
      </c>
      <c r="F3989" s="551" t="s">
        <v>305</v>
      </c>
      <c r="G3989" s="555" t="s">
        <v>36</v>
      </c>
      <c r="H3989" s="551"/>
      <c r="I3989" s="551"/>
      <c r="J3989" s="552">
        <v>5789251.75</v>
      </c>
      <c r="K3989" s="555"/>
      <c r="L3989" s="555"/>
      <c r="M3989" s="551"/>
      <c r="N3989" s="551"/>
      <c r="O3989" s="551"/>
      <c r="P3989" s="546"/>
      <c r="Q3989" s="546"/>
      <c r="R3989" s="546"/>
    </row>
    <row r="3990" spans="1:18" ht="14.5">
      <c r="B3990" s="556" t="s">
        <v>3916</v>
      </c>
      <c r="C3990" s="556" t="s">
        <v>36</v>
      </c>
      <c r="D3990" s="556" t="s">
        <v>1865</v>
      </c>
      <c r="E3990" s="556" t="s">
        <v>6</v>
      </c>
      <c r="F3990" s="557" t="s">
        <v>209</v>
      </c>
      <c r="G3990" s="556" t="s">
        <v>220</v>
      </c>
      <c r="H3990" s="558">
        <v>10099</v>
      </c>
      <c r="I3990" s="553">
        <v>573.25</v>
      </c>
      <c r="J3990" s="554">
        <v>5789251.75</v>
      </c>
      <c r="K3990" s="556" t="s">
        <v>27</v>
      </c>
      <c r="L3990" s="556" t="s">
        <v>1866</v>
      </c>
      <c r="M3990" s="557" t="s">
        <v>1867</v>
      </c>
      <c r="O3990" s="545" t="str">
        <f>+_xlfn.CONCAT(B3990,"-",E3990)</f>
        <v>B3/07/03-B</v>
      </c>
      <c r="P3990" s="546"/>
      <c r="Q3990" s="546"/>
      <c r="R3990" s="546"/>
    </row>
    <row r="3992" spans="1:18" ht="29">
      <c r="A3992" s="551">
        <v>3</v>
      </c>
      <c r="B3992" s="555" t="s">
        <v>3916</v>
      </c>
      <c r="C3992" s="555" t="s">
        <v>36</v>
      </c>
      <c r="D3992" s="555" t="s">
        <v>36</v>
      </c>
      <c r="E3992" s="555" t="s">
        <v>36</v>
      </c>
      <c r="F3992" s="551" t="s">
        <v>311</v>
      </c>
      <c r="G3992" s="555" t="s">
        <v>36</v>
      </c>
      <c r="H3992" s="551"/>
      <c r="I3992" s="551"/>
      <c r="J3992" s="552">
        <v>1547268.31</v>
      </c>
      <c r="K3992" s="555"/>
      <c r="L3992" s="555"/>
      <c r="M3992" s="551"/>
      <c r="N3992" s="551"/>
      <c r="O3992" s="551"/>
    </row>
    <row r="3993" spans="1:18" ht="58">
      <c r="A3993" s="551">
        <v>4</v>
      </c>
      <c r="B3993" s="555" t="s">
        <v>3916</v>
      </c>
      <c r="C3993" s="555" t="s">
        <v>36</v>
      </c>
      <c r="D3993" s="555" t="s">
        <v>36</v>
      </c>
      <c r="E3993" s="555" t="s">
        <v>36</v>
      </c>
      <c r="F3993" s="551" t="s">
        <v>312</v>
      </c>
      <c r="G3993" s="555" t="s">
        <v>36</v>
      </c>
      <c r="H3993" s="551"/>
      <c r="I3993" s="551"/>
      <c r="J3993" s="552">
        <v>774397.2</v>
      </c>
      <c r="K3993" s="555"/>
      <c r="L3993" s="555"/>
      <c r="M3993" s="551"/>
      <c r="N3993" s="551"/>
      <c r="O3993" s="551"/>
      <c r="P3993" s="546"/>
      <c r="Q3993" s="546"/>
      <c r="R3993" s="546"/>
    </row>
    <row r="3994" spans="1:18" ht="25">
      <c r="B3994" s="556" t="s">
        <v>3916</v>
      </c>
      <c r="C3994" s="556" t="s">
        <v>36</v>
      </c>
      <c r="D3994" s="556" t="s">
        <v>1868</v>
      </c>
      <c r="E3994" s="556" t="s">
        <v>7</v>
      </c>
      <c r="F3994" s="557" t="s">
        <v>313</v>
      </c>
      <c r="G3994" s="556" t="s">
        <v>220</v>
      </c>
      <c r="H3994" s="558">
        <v>5071</v>
      </c>
      <c r="I3994" s="553">
        <v>143.94</v>
      </c>
      <c r="J3994" s="554">
        <v>729919.74</v>
      </c>
      <c r="K3994" s="556" t="s">
        <v>27</v>
      </c>
      <c r="L3994" s="556" t="s">
        <v>1869</v>
      </c>
      <c r="M3994" s="557" t="s">
        <v>1870</v>
      </c>
      <c r="O3994" s="545" t="str">
        <f t="shared" ref="O3994:O3995" si="359">+_xlfn.CONCAT(B3994,"-",E3994)</f>
        <v>B3/07/03-C</v>
      </c>
      <c r="P3994" s="546"/>
      <c r="Q3994" s="546"/>
      <c r="R3994" s="546"/>
    </row>
    <row r="3995" spans="1:18" ht="25">
      <c r="B3995" s="556" t="s">
        <v>3916</v>
      </c>
      <c r="C3995" s="556" t="s">
        <v>36</v>
      </c>
      <c r="D3995" s="556" t="s">
        <v>1868</v>
      </c>
      <c r="E3995" s="556" t="s">
        <v>8</v>
      </c>
      <c r="F3995" s="557" t="s">
        <v>211</v>
      </c>
      <c r="G3995" s="556" t="s">
        <v>220</v>
      </c>
      <c r="H3995" s="553">
        <v>309</v>
      </c>
      <c r="I3995" s="553">
        <v>143.94</v>
      </c>
      <c r="J3995" s="554">
        <v>44477.46</v>
      </c>
      <c r="K3995" s="556" t="s">
        <v>27</v>
      </c>
      <c r="L3995" s="556" t="s">
        <v>1869</v>
      </c>
      <c r="M3995" s="557" t="s">
        <v>1870</v>
      </c>
      <c r="O3995" s="545" t="str">
        <f t="shared" si="359"/>
        <v>B3/07/03-D</v>
      </c>
    </row>
    <row r="3998" spans="1:18" ht="29">
      <c r="A3998" s="551">
        <v>4</v>
      </c>
      <c r="B3998" s="555" t="s">
        <v>3917</v>
      </c>
      <c r="C3998" s="555" t="s">
        <v>36</v>
      </c>
      <c r="D3998" s="555" t="s">
        <v>36</v>
      </c>
      <c r="E3998" s="555" t="s">
        <v>36</v>
      </c>
      <c r="F3998" s="551" t="s">
        <v>314</v>
      </c>
      <c r="G3998" s="555" t="s">
        <v>36</v>
      </c>
      <c r="H3998" s="551"/>
      <c r="I3998" s="551"/>
      <c r="J3998" s="552">
        <v>85395.64</v>
      </c>
      <c r="K3998" s="555"/>
      <c r="L3998" s="555"/>
      <c r="M3998" s="551"/>
      <c r="N3998" s="551"/>
      <c r="O3998" s="551"/>
    </row>
    <row r="3999" spans="1:18" ht="14.5">
      <c r="B3999" s="556" t="s">
        <v>3917</v>
      </c>
      <c r="C3999" s="556" t="s">
        <v>36</v>
      </c>
      <c r="D3999" s="556" t="s">
        <v>1872</v>
      </c>
      <c r="E3999" s="556" t="s">
        <v>5</v>
      </c>
      <c r="F3999" s="557" t="s">
        <v>313</v>
      </c>
      <c r="G3999" s="556" t="s">
        <v>220</v>
      </c>
      <c r="H3999" s="558">
        <v>5071</v>
      </c>
      <c r="I3999" s="553">
        <v>16.84</v>
      </c>
      <c r="J3999" s="554">
        <v>85395.64</v>
      </c>
      <c r="K3999" s="556" t="s">
        <v>27</v>
      </c>
      <c r="L3999" s="556" t="s">
        <v>1873</v>
      </c>
      <c r="M3999" s="557" t="s">
        <v>1874</v>
      </c>
      <c r="O3999" s="545" t="str">
        <f>+_xlfn.CONCAT(B3999,"-",E3999)</f>
        <v>B3/07/04-A</v>
      </c>
      <c r="P3999" s="546"/>
      <c r="Q3999" s="546"/>
      <c r="R3999" s="546"/>
    </row>
    <row r="4001" spans="1:18" ht="43.5">
      <c r="A4001" s="551">
        <v>4</v>
      </c>
      <c r="B4001" s="555" t="s">
        <v>3917</v>
      </c>
      <c r="C4001" s="555" t="s">
        <v>36</v>
      </c>
      <c r="D4001" s="555" t="s">
        <v>36</v>
      </c>
      <c r="E4001" s="555" t="s">
        <v>36</v>
      </c>
      <c r="F4001" s="551" t="s">
        <v>315</v>
      </c>
      <c r="G4001" s="555" t="s">
        <v>36</v>
      </c>
      <c r="H4001" s="551"/>
      <c r="I4001" s="551"/>
      <c r="J4001" s="552">
        <v>23724.75</v>
      </c>
      <c r="K4001" s="555"/>
      <c r="L4001" s="555"/>
      <c r="M4001" s="551"/>
      <c r="N4001" s="551"/>
      <c r="O4001" s="551"/>
    </row>
    <row r="4002" spans="1:18" ht="14.5">
      <c r="B4002" s="556" t="s">
        <v>3917</v>
      </c>
      <c r="C4002" s="556" t="s">
        <v>36</v>
      </c>
      <c r="D4002" s="556" t="s">
        <v>1877</v>
      </c>
      <c r="E4002" s="556" t="s">
        <v>6</v>
      </c>
      <c r="F4002" s="557" t="s">
        <v>313</v>
      </c>
      <c r="G4002" s="556" t="s">
        <v>220</v>
      </c>
      <c r="H4002" s="553">
        <v>175</v>
      </c>
      <c r="I4002" s="553">
        <v>135.57</v>
      </c>
      <c r="J4002" s="554">
        <v>23724.75</v>
      </c>
      <c r="K4002" s="556" t="s">
        <v>27</v>
      </c>
      <c r="L4002" s="556" t="s">
        <v>1876</v>
      </c>
      <c r="M4002" s="557" t="s">
        <v>317</v>
      </c>
      <c r="O4002" s="545" t="str">
        <f>+_xlfn.CONCAT(B4002,"-",E4002)</f>
        <v>B3/07/04-B</v>
      </c>
      <c r="P4002" s="546"/>
      <c r="Q4002" s="546"/>
      <c r="R4002" s="546"/>
    </row>
    <row r="4004" spans="1:18" ht="58">
      <c r="A4004" s="551">
        <v>4</v>
      </c>
      <c r="B4004" s="555" t="s">
        <v>3917</v>
      </c>
      <c r="C4004" s="555" t="s">
        <v>36</v>
      </c>
      <c r="D4004" s="555" t="s">
        <v>36</v>
      </c>
      <c r="E4004" s="555" t="s">
        <v>36</v>
      </c>
      <c r="F4004" s="551" t="s">
        <v>316</v>
      </c>
      <c r="G4004" s="555" t="s">
        <v>36</v>
      </c>
      <c r="H4004" s="551"/>
      <c r="I4004" s="551"/>
      <c r="J4004" s="552">
        <v>663750.72</v>
      </c>
      <c r="K4004" s="555"/>
      <c r="L4004" s="555"/>
      <c r="M4004" s="551"/>
      <c r="N4004" s="551"/>
      <c r="O4004" s="551"/>
    </row>
    <row r="4005" spans="1:18" ht="14.5">
      <c r="B4005" s="556" t="s">
        <v>3917</v>
      </c>
      <c r="C4005" s="556" t="s">
        <v>36</v>
      </c>
      <c r="D4005" s="556" t="s">
        <v>1875</v>
      </c>
      <c r="E4005" s="556" t="s">
        <v>7</v>
      </c>
      <c r="F4005" s="557" t="s">
        <v>317</v>
      </c>
      <c r="G4005" s="556" t="s">
        <v>220</v>
      </c>
      <c r="H4005" s="558">
        <v>4896</v>
      </c>
      <c r="I4005" s="553">
        <v>135.57</v>
      </c>
      <c r="J4005" s="554">
        <v>663750.72</v>
      </c>
      <c r="K4005" s="556" t="s">
        <v>27</v>
      </c>
      <c r="L4005" s="556" t="s">
        <v>1876</v>
      </c>
      <c r="M4005" s="557" t="s">
        <v>317</v>
      </c>
      <c r="O4005" s="545" t="str">
        <f>+_xlfn.CONCAT(B4005,"-",E4005)</f>
        <v>B3/07/04-C</v>
      </c>
      <c r="P4005" s="546"/>
      <c r="Q4005" s="546"/>
      <c r="R4005" s="546"/>
    </row>
    <row r="4007" spans="1:18" ht="14.5">
      <c r="A4007" s="551">
        <v>3</v>
      </c>
      <c r="B4007" s="555" t="s">
        <v>3917</v>
      </c>
      <c r="C4007" s="555" t="s">
        <v>36</v>
      </c>
      <c r="D4007" s="555" t="s">
        <v>36</v>
      </c>
      <c r="E4007" s="555" t="s">
        <v>36</v>
      </c>
      <c r="F4007" s="551" t="s">
        <v>319</v>
      </c>
      <c r="G4007" s="555" t="s">
        <v>36</v>
      </c>
      <c r="H4007" s="551"/>
      <c r="I4007" s="551"/>
      <c r="J4007" s="552">
        <v>18865</v>
      </c>
      <c r="K4007" s="555"/>
      <c r="L4007" s="555"/>
      <c r="M4007" s="551"/>
      <c r="N4007" s="551"/>
      <c r="O4007" s="551"/>
    </row>
    <row r="4008" spans="1:18" ht="29">
      <c r="A4008" s="551">
        <v>4</v>
      </c>
      <c r="B4008" s="555" t="s">
        <v>3917</v>
      </c>
      <c r="C4008" s="555" t="s">
        <v>36</v>
      </c>
      <c r="D4008" s="555" t="s">
        <v>36</v>
      </c>
      <c r="E4008" s="555" t="s">
        <v>36</v>
      </c>
      <c r="F4008" s="551" t="s">
        <v>320</v>
      </c>
      <c r="G4008" s="555" t="s">
        <v>36</v>
      </c>
      <c r="H4008" s="551"/>
      <c r="I4008" s="551"/>
      <c r="J4008" s="552">
        <v>18865</v>
      </c>
      <c r="K4008" s="555"/>
      <c r="L4008" s="555"/>
      <c r="M4008" s="551"/>
      <c r="N4008" s="551"/>
      <c r="O4008" s="551"/>
      <c r="P4008" s="546"/>
      <c r="Q4008" s="546"/>
      <c r="R4008" s="546"/>
    </row>
    <row r="4009" spans="1:18" ht="25">
      <c r="B4009" s="556" t="s">
        <v>3917</v>
      </c>
      <c r="C4009" s="556" t="s">
        <v>36</v>
      </c>
      <c r="D4009" s="556" t="s">
        <v>36</v>
      </c>
      <c r="E4009" s="556" t="s">
        <v>8</v>
      </c>
      <c r="F4009" s="557" t="s">
        <v>321</v>
      </c>
      <c r="G4009" s="556" t="s">
        <v>179</v>
      </c>
      <c r="H4009" s="553">
        <v>686</v>
      </c>
      <c r="I4009" s="553">
        <v>27.5</v>
      </c>
      <c r="J4009" s="554">
        <v>18865</v>
      </c>
      <c r="K4009" s="556" t="s">
        <v>27</v>
      </c>
      <c r="L4009" s="556" t="s">
        <v>1881</v>
      </c>
      <c r="M4009" s="557" t="s">
        <v>321</v>
      </c>
      <c r="O4009" s="545" t="str">
        <f>+_xlfn.CONCAT(B4009,"-",E4009)</f>
        <v>B3/07/04-D</v>
      </c>
      <c r="P4009" s="546"/>
      <c r="Q4009" s="546"/>
      <c r="R4009" s="546"/>
    </row>
    <row r="4011" spans="1:18" ht="14.5">
      <c r="A4011" s="551" t="s">
        <v>1774</v>
      </c>
      <c r="B4011" s="555" t="s">
        <v>3917</v>
      </c>
      <c r="C4011" s="555" t="s">
        <v>36</v>
      </c>
      <c r="D4011" s="555" t="s">
        <v>36</v>
      </c>
      <c r="E4011" s="555" t="s">
        <v>36</v>
      </c>
      <c r="F4011" s="551" t="s">
        <v>13</v>
      </c>
      <c r="G4011" s="555"/>
      <c r="H4011" s="551"/>
      <c r="I4011" s="551"/>
      <c r="J4011" s="551"/>
      <c r="K4011" s="555"/>
      <c r="L4011" s="555"/>
      <c r="M4011" s="551"/>
      <c r="N4011" s="551"/>
      <c r="O4011" s="551"/>
    </row>
    <row r="4012" spans="1:18" ht="14.5">
      <c r="A4012" s="551" t="s">
        <v>1774</v>
      </c>
      <c r="B4012" s="555" t="s">
        <v>3917</v>
      </c>
      <c r="C4012" s="555" t="s">
        <v>36</v>
      </c>
      <c r="D4012" s="555" t="s">
        <v>36</v>
      </c>
      <c r="E4012" s="555" t="s">
        <v>36</v>
      </c>
      <c r="F4012" s="551" t="s">
        <v>9</v>
      </c>
      <c r="G4012" s="555"/>
      <c r="H4012" s="551"/>
      <c r="I4012" s="551"/>
      <c r="J4012" s="551"/>
      <c r="K4012" s="555"/>
      <c r="L4012" s="555"/>
      <c r="M4012" s="551"/>
      <c r="N4012" s="551"/>
      <c r="O4012" s="551"/>
      <c r="P4012" s="546"/>
      <c r="Q4012" s="546"/>
      <c r="R4012" s="546"/>
    </row>
    <row r="4013" spans="1:18" ht="14.5">
      <c r="P4013" s="546"/>
      <c r="Q4013" s="546"/>
      <c r="R4013" s="546"/>
    </row>
    <row r="4015" spans="1:18" ht="14.5">
      <c r="A4015" s="551">
        <v>2</v>
      </c>
      <c r="B4015" s="555" t="s">
        <v>3918</v>
      </c>
      <c r="C4015" s="555" t="s">
        <v>36</v>
      </c>
      <c r="D4015" s="555" t="s">
        <v>36</v>
      </c>
      <c r="E4015" s="555" t="s">
        <v>36</v>
      </c>
      <c r="F4015" s="551" t="s">
        <v>16</v>
      </c>
      <c r="G4015" s="555" t="s">
        <v>36</v>
      </c>
      <c r="H4015" s="551"/>
      <c r="I4015" s="551"/>
      <c r="J4015" s="552">
        <v>3879472.05</v>
      </c>
      <c r="K4015" s="555"/>
      <c r="L4015" s="555"/>
      <c r="M4015" s="551"/>
      <c r="N4015" s="551"/>
      <c r="O4015" s="551"/>
    </row>
    <row r="4016" spans="1:18" ht="14.5">
      <c r="A4016" s="551">
        <v>3</v>
      </c>
      <c r="B4016" s="555" t="s">
        <v>3918</v>
      </c>
      <c r="C4016" s="555" t="s">
        <v>36</v>
      </c>
      <c r="D4016" s="555" t="s">
        <v>36</v>
      </c>
      <c r="E4016" s="555" t="s">
        <v>36</v>
      </c>
      <c r="F4016" s="551" t="s">
        <v>324</v>
      </c>
      <c r="G4016" s="555" t="s">
        <v>36</v>
      </c>
      <c r="H4016" s="551"/>
      <c r="I4016" s="551"/>
      <c r="J4016" s="552">
        <v>918810.6</v>
      </c>
      <c r="K4016" s="555"/>
      <c r="L4016" s="555"/>
      <c r="M4016" s="551"/>
      <c r="N4016" s="551"/>
      <c r="O4016" s="551"/>
      <c r="P4016" s="546"/>
      <c r="Q4016" s="546"/>
      <c r="R4016" s="546"/>
    </row>
    <row r="4017" spans="1:18" ht="116">
      <c r="A4017" s="551">
        <v>4</v>
      </c>
      <c r="B4017" s="555" t="s">
        <v>3918</v>
      </c>
      <c r="C4017" s="555" t="s">
        <v>36</v>
      </c>
      <c r="D4017" s="555" t="s">
        <v>36</v>
      </c>
      <c r="E4017" s="555" t="s">
        <v>36</v>
      </c>
      <c r="F4017" s="551" t="s">
        <v>325</v>
      </c>
      <c r="G4017" s="555" t="s">
        <v>36</v>
      </c>
      <c r="H4017" s="551"/>
      <c r="I4017" s="551"/>
      <c r="J4017" s="552">
        <v>874082.4</v>
      </c>
      <c r="K4017" s="555"/>
      <c r="L4017" s="555"/>
      <c r="M4017" s="551"/>
      <c r="N4017" s="551"/>
      <c r="O4017" s="551"/>
      <c r="P4017" s="546"/>
      <c r="Q4017" s="546"/>
      <c r="R4017" s="546"/>
    </row>
    <row r="4018" spans="1:18" ht="14.5">
      <c r="B4018" s="556" t="s">
        <v>3918</v>
      </c>
      <c r="C4018" s="556" t="s">
        <v>36</v>
      </c>
      <c r="D4018" s="556" t="s">
        <v>1883</v>
      </c>
      <c r="E4018" s="556" t="s">
        <v>5</v>
      </c>
      <c r="F4018" s="557" t="s">
        <v>1890</v>
      </c>
      <c r="G4018" s="556" t="s">
        <v>289</v>
      </c>
      <c r="H4018" s="553">
        <v>2</v>
      </c>
      <c r="I4018" s="554">
        <v>5421.6</v>
      </c>
      <c r="J4018" s="554">
        <v>10843.2</v>
      </c>
      <c r="K4018" s="556" t="s">
        <v>28</v>
      </c>
      <c r="L4018" s="556" t="s">
        <v>3919</v>
      </c>
      <c r="M4018" s="557" t="s">
        <v>1890</v>
      </c>
      <c r="O4018" s="545" t="str">
        <f t="shared" ref="O4018:O4029" si="360">+_xlfn.CONCAT(B4018,"-",E4018)</f>
        <v>B3/08/01-A</v>
      </c>
      <c r="P4018" s="546"/>
      <c r="Q4018" s="546"/>
      <c r="R4018" s="546"/>
    </row>
    <row r="4019" spans="1:18">
      <c r="B4019" s="556" t="s">
        <v>3918</v>
      </c>
      <c r="C4019" s="556" t="s">
        <v>36</v>
      </c>
      <c r="D4019" s="556" t="s">
        <v>1883</v>
      </c>
      <c r="E4019" s="556" t="s">
        <v>6</v>
      </c>
      <c r="F4019" s="557" t="s">
        <v>3920</v>
      </c>
      <c r="G4019" s="556" t="s">
        <v>289</v>
      </c>
      <c r="H4019" s="553">
        <v>4</v>
      </c>
      <c r="I4019" s="554">
        <v>5936.15</v>
      </c>
      <c r="J4019" s="554">
        <v>23744.6</v>
      </c>
      <c r="K4019" s="556" t="s">
        <v>28</v>
      </c>
      <c r="L4019" s="556" t="s">
        <v>3921</v>
      </c>
      <c r="M4019" s="557" t="s">
        <v>3920</v>
      </c>
      <c r="O4019" s="545" t="str">
        <f t="shared" si="360"/>
        <v>B3/08/01-B</v>
      </c>
    </row>
    <row r="4020" spans="1:18">
      <c r="B4020" s="556" t="s">
        <v>3918</v>
      </c>
      <c r="C4020" s="556" t="s">
        <v>36</v>
      </c>
      <c r="D4020" s="556" t="s">
        <v>1883</v>
      </c>
      <c r="E4020" s="556" t="s">
        <v>7</v>
      </c>
      <c r="F4020" s="557" t="s">
        <v>1893</v>
      </c>
      <c r="G4020" s="556" t="s">
        <v>289</v>
      </c>
      <c r="H4020" s="553">
        <v>4</v>
      </c>
      <c r="I4020" s="554">
        <v>6626.4</v>
      </c>
      <c r="J4020" s="554">
        <v>26505.599999999999</v>
      </c>
      <c r="K4020" s="556" t="s">
        <v>28</v>
      </c>
      <c r="L4020" s="556" t="s">
        <v>3922</v>
      </c>
      <c r="M4020" s="557" t="s">
        <v>1893</v>
      </c>
      <c r="O4020" s="545" t="str">
        <f t="shared" si="360"/>
        <v>B3/08/01-C</v>
      </c>
    </row>
    <row r="4021" spans="1:18">
      <c r="B4021" s="556" t="s">
        <v>3918</v>
      </c>
      <c r="C4021" s="556" t="s">
        <v>36</v>
      </c>
      <c r="D4021" s="556" t="s">
        <v>1883</v>
      </c>
      <c r="E4021" s="556" t="s">
        <v>8</v>
      </c>
      <c r="F4021" s="557" t="s">
        <v>1896</v>
      </c>
      <c r="G4021" s="556" t="s">
        <v>289</v>
      </c>
      <c r="H4021" s="553">
        <v>37</v>
      </c>
      <c r="I4021" s="554">
        <v>7228.8</v>
      </c>
      <c r="J4021" s="554">
        <v>267465.59999999998</v>
      </c>
      <c r="K4021" s="556" t="s">
        <v>28</v>
      </c>
      <c r="L4021" s="556" t="s">
        <v>3923</v>
      </c>
      <c r="M4021" s="557" t="s">
        <v>1896</v>
      </c>
      <c r="O4021" s="545" t="str">
        <f t="shared" si="360"/>
        <v>B3/08/01-D</v>
      </c>
    </row>
    <row r="4022" spans="1:18">
      <c r="B4022" s="556" t="s">
        <v>3918</v>
      </c>
      <c r="C4022" s="556" t="s">
        <v>36</v>
      </c>
      <c r="D4022" s="556" t="s">
        <v>1883</v>
      </c>
      <c r="E4022" s="556" t="s">
        <v>10</v>
      </c>
      <c r="F4022" s="557" t="s">
        <v>339</v>
      </c>
      <c r="G4022" s="556" t="s">
        <v>289</v>
      </c>
      <c r="H4022" s="553">
        <v>1</v>
      </c>
      <c r="I4022" s="554">
        <v>7730.8</v>
      </c>
      <c r="J4022" s="554">
        <v>7730.8</v>
      </c>
      <c r="K4022" s="556" t="s">
        <v>28</v>
      </c>
      <c r="L4022" s="556" t="s">
        <v>3924</v>
      </c>
      <c r="M4022" s="557" t="s">
        <v>339</v>
      </c>
      <c r="O4022" s="545" t="str">
        <f t="shared" si="360"/>
        <v>B3/08/01-E</v>
      </c>
    </row>
    <row r="4023" spans="1:18">
      <c r="B4023" s="556" t="s">
        <v>3918</v>
      </c>
      <c r="C4023" s="556" t="s">
        <v>36</v>
      </c>
      <c r="D4023" s="556" t="s">
        <v>1883</v>
      </c>
      <c r="E4023" s="556" t="s">
        <v>11</v>
      </c>
      <c r="F4023" s="557" t="s">
        <v>340</v>
      </c>
      <c r="G4023" s="556" t="s">
        <v>289</v>
      </c>
      <c r="H4023" s="553">
        <v>5</v>
      </c>
      <c r="I4023" s="554">
        <v>9487.7999999999993</v>
      </c>
      <c r="J4023" s="554">
        <v>47439</v>
      </c>
      <c r="K4023" s="556" t="s">
        <v>28</v>
      </c>
      <c r="L4023" s="556" t="s">
        <v>3925</v>
      </c>
      <c r="M4023" s="557" t="s">
        <v>340</v>
      </c>
      <c r="O4023" s="545" t="str">
        <f t="shared" si="360"/>
        <v>B3/08/01-F</v>
      </c>
    </row>
    <row r="4024" spans="1:18">
      <c r="B4024" s="556" t="s">
        <v>3918</v>
      </c>
      <c r="C4024" s="556" t="s">
        <v>36</v>
      </c>
      <c r="D4024" s="556" t="s">
        <v>1883</v>
      </c>
      <c r="E4024" s="556" t="s">
        <v>27</v>
      </c>
      <c r="F4024" s="557" t="s">
        <v>3926</v>
      </c>
      <c r="G4024" s="556" t="s">
        <v>289</v>
      </c>
      <c r="H4024" s="553">
        <v>3</v>
      </c>
      <c r="I4024" s="554">
        <v>9638.4</v>
      </c>
      <c r="J4024" s="554">
        <v>28915.200000000001</v>
      </c>
      <c r="K4024" s="556" t="s">
        <v>28</v>
      </c>
      <c r="L4024" s="556" t="s">
        <v>3927</v>
      </c>
      <c r="M4024" s="557" t="s">
        <v>3926</v>
      </c>
      <c r="O4024" s="545" t="str">
        <f t="shared" si="360"/>
        <v>B3/08/01-G</v>
      </c>
    </row>
    <row r="4025" spans="1:18">
      <c r="B4025" s="556" t="s">
        <v>3918</v>
      </c>
      <c r="C4025" s="556" t="s">
        <v>36</v>
      </c>
      <c r="D4025" s="556" t="s">
        <v>1883</v>
      </c>
      <c r="E4025" s="556" t="s">
        <v>28</v>
      </c>
      <c r="F4025" s="557" t="s">
        <v>3928</v>
      </c>
      <c r="G4025" s="556" t="s">
        <v>289</v>
      </c>
      <c r="H4025" s="553">
        <v>4</v>
      </c>
      <c r="I4025" s="554">
        <v>9939.6</v>
      </c>
      <c r="J4025" s="554">
        <v>39758.400000000001</v>
      </c>
      <c r="K4025" s="556" t="s">
        <v>28</v>
      </c>
      <c r="L4025" s="556" t="s">
        <v>3929</v>
      </c>
      <c r="M4025" s="557" t="s">
        <v>3928</v>
      </c>
      <c r="O4025" s="545" t="str">
        <f t="shared" si="360"/>
        <v>B3/08/01-H</v>
      </c>
    </row>
    <row r="4026" spans="1:18">
      <c r="B4026" s="556" t="s">
        <v>3918</v>
      </c>
      <c r="C4026" s="556" t="s">
        <v>36</v>
      </c>
      <c r="D4026" s="556" t="s">
        <v>1883</v>
      </c>
      <c r="E4026" s="556" t="s">
        <v>33</v>
      </c>
      <c r="F4026" s="557" t="s">
        <v>1900</v>
      </c>
      <c r="G4026" s="556" t="s">
        <v>289</v>
      </c>
      <c r="H4026" s="553">
        <v>30</v>
      </c>
      <c r="I4026" s="554">
        <v>10843.2</v>
      </c>
      <c r="J4026" s="554">
        <v>325296</v>
      </c>
      <c r="K4026" s="556" t="s">
        <v>28</v>
      </c>
      <c r="L4026" s="556" t="s">
        <v>3930</v>
      </c>
      <c r="M4026" s="557" t="s">
        <v>1900</v>
      </c>
      <c r="O4026" s="545" t="str">
        <f t="shared" si="360"/>
        <v>B3/08/01-J</v>
      </c>
    </row>
    <row r="4027" spans="1:18">
      <c r="B4027" s="556" t="s">
        <v>3918</v>
      </c>
      <c r="C4027" s="556" t="s">
        <v>36</v>
      </c>
      <c r="D4027" s="556" t="s">
        <v>1883</v>
      </c>
      <c r="E4027" s="556" t="s">
        <v>34</v>
      </c>
      <c r="F4027" s="557" t="s">
        <v>3931</v>
      </c>
      <c r="G4027" s="556" t="s">
        <v>289</v>
      </c>
      <c r="H4027" s="553">
        <v>1</v>
      </c>
      <c r="I4027" s="554">
        <v>12048</v>
      </c>
      <c r="J4027" s="554">
        <v>12048</v>
      </c>
      <c r="K4027" s="556" t="s">
        <v>28</v>
      </c>
      <c r="L4027" s="556" t="s">
        <v>3932</v>
      </c>
      <c r="M4027" s="557" t="s">
        <v>3931</v>
      </c>
      <c r="O4027" s="545" t="str">
        <f t="shared" si="360"/>
        <v>B3/08/01-K</v>
      </c>
    </row>
    <row r="4028" spans="1:18">
      <c r="B4028" s="556" t="s">
        <v>3918</v>
      </c>
      <c r="C4028" s="556" t="s">
        <v>36</v>
      </c>
      <c r="D4028" s="556" t="s">
        <v>1883</v>
      </c>
      <c r="E4028" s="556" t="s">
        <v>39</v>
      </c>
      <c r="F4028" s="557" t="s">
        <v>366</v>
      </c>
      <c r="G4028" s="556" t="s">
        <v>289</v>
      </c>
      <c r="H4028" s="553">
        <v>2</v>
      </c>
      <c r="I4028" s="554">
        <v>15060</v>
      </c>
      <c r="J4028" s="554">
        <v>30120</v>
      </c>
      <c r="K4028" s="556" t="s">
        <v>28</v>
      </c>
      <c r="L4028" s="556" t="s">
        <v>3933</v>
      </c>
      <c r="M4028" s="557" t="s">
        <v>366</v>
      </c>
      <c r="O4028" s="545" t="str">
        <f t="shared" si="360"/>
        <v>B3/08/01-L</v>
      </c>
    </row>
    <row r="4029" spans="1:18">
      <c r="B4029" s="556" t="s">
        <v>3918</v>
      </c>
      <c r="C4029" s="556" t="s">
        <v>36</v>
      </c>
      <c r="D4029" s="556" t="s">
        <v>1883</v>
      </c>
      <c r="E4029" s="556" t="s">
        <v>38</v>
      </c>
      <c r="F4029" s="557" t="s">
        <v>367</v>
      </c>
      <c r="G4029" s="556" t="s">
        <v>289</v>
      </c>
      <c r="H4029" s="553">
        <v>3</v>
      </c>
      <c r="I4029" s="554">
        <v>18072</v>
      </c>
      <c r="J4029" s="554">
        <v>54216</v>
      </c>
      <c r="K4029" s="556" t="s">
        <v>28</v>
      </c>
      <c r="L4029" s="556" t="s">
        <v>3934</v>
      </c>
      <c r="M4029" s="557" t="s">
        <v>367</v>
      </c>
      <c r="O4029" s="545" t="str">
        <f t="shared" si="360"/>
        <v>B3/08/01-M</v>
      </c>
    </row>
    <row r="4032" spans="1:18" ht="101.5">
      <c r="A4032" s="551">
        <v>4</v>
      </c>
      <c r="B4032" s="555" t="s">
        <v>3935</v>
      </c>
      <c r="C4032" s="555" t="s">
        <v>36</v>
      </c>
      <c r="D4032" s="555" t="s">
        <v>36</v>
      </c>
      <c r="E4032" s="555" t="s">
        <v>36</v>
      </c>
      <c r="F4032" s="551" t="s">
        <v>351</v>
      </c>
      <c r="G4032" s="555" t="s">
        <v>36</v>
      </c>
      <c r="H4032" s="551"/>
      <c r="I4032" s="551"/>
      <c r="J4032" s="552">
        <v>44728.2</v>
      </c>
      <c r="K4032" s="555"/>
      <c r="L4032" s="555"/>
      <c r="M4032" s="551"/>
      <c r="N4032" s="551"/>
      <c r="O4032" s="551"/>
    </row>
    <row r="4033" spans="1:18" ht="14.5">
      <c r="B4033" s="556" t="s">
        <v>3935</v>
      </c>
      <c r="C4033" s="556" t="s">
        <v>36</v>
      </c>
      <c r="D4033" s="556" t="s">
        <v>1883</v>
      </c>
      <c r="E4033" s="556" t="s">
        <v>5</v>
      </c>
      <c r="F4033" s="557" t="s">
        <v>352</v>
      </c>
      <c r="G4033" s="556" t="s">
        <v>289</v>
      </c>
      <c r="H4033" s="553">
        <v>11</v>
      </c>
      <c r="I4033" s="554">
        <v>4066.2</v>
      </c>
      <c r="J4033" s="554">
        <v>44728.2</v>
      </c>
      <c r="K4033" s="556" t="s">
        <v>28</v>
      </c>
      <c r="L4033" s="556" t="s">
        <v>3936</v>
      </c>
      <c r="M4033" s="557" t="s">
        <v>352</v>
      </c>
      <c r="O4033" s="545" t="str">
        <f>+_xlfn.CONCAT(B4033,"-",E4033)</f>
        <v>B3/08/02-A</v>
      </c>
      <c r="P4033" s="546"/>
      <c r="Q4033" s="546"/>
      <c r="R4033" s="546"/>
    </row>
    <row r="4035" spans="1:18" ht="101.5">
      <c r="A4035" s="551">
        <v>3</v>
      </c>
      <c r="B4035" s="555" t="s">
        <v>3935</v>
      </c>
      <c r="C4035" s="555" t="s">
        <v>36</v>
      </c>
      <c r="D4035" s="555" t="s">
        <v>36</v>
      </c>
      <c r="E4035" s="555" t="s">
        <v>36</v>
      </c>
      <c r="F4035" s="551" t="s">
        <v>359</v>
      </c>
      <c r="G4035" s="555" t="s">
        <v>36</v>
      </c>
      <c r="H4035" s="551"/>
      <c r="I4035" s="551"/>
      <c r="J4035" s="552">
        <v>10000</v>
      </c>
      <c r="K4035" s="555"/>
      <c r="L4035" s="555"/>
      <c r="M4035" s="551"/>
      <c r="N4035" s="551"/>
      <c r="O4035" s="551"/>
    </row>
    <row r="4036" spans="1:18" ht="14.5">
      <c r="B4036" s="556" t="s">
        <v>3935</v>
      </c>
      <c r="C4036" s="556" t="s">
        <v>36</v>
      </c>
      <c r="D4036" s="556" t="s">
        <v>1905</v>
      </c>
      <c r="E4036" s="556" t="s">
        <v>6</v>
      </c>
      <c r="F4036" s="557" t="s">
        <v>360</v>
      </c>
      <c r="G4036" s="556" t="s">
        <v>0</v>
      </c>
      <c r="H4036" s="553">
        <v>1</v>
      </c>
      <c r="I4036" s="554">
        <v>10000</v>
      </c>
      <c r="J4036" s="554">
        <v>10000</v>
      </c>
      <c r="K4036" s="556" t="s">
        <v>28</v>
      </c>
      <c r="L4036" s="556" t="s">
        <v>3937</v>
      </c>
      <c r="M4036" s="557" t="s">
        <v>3938</v>
      </c>
      <c r="N4036" s="557" t="s">
        <v>1908</v>
      </c>
      <c r="O4036" s="545" t="str">
        <f>+_xlfn.CONCAT(B4036,"-",E4036)</f>
        <v>B3/08/02-B</v>
      </c>
      <c r="P4036" s="546"/>
      <c r="Q4036" s="546"/>
      <c r="R4036" s="546"/>
    </row>
    <row r="4038" spans="1:18" ht="72.5">
      <c r="A4038" s="551">
        <v>3</v>
      </c>
      <c r="B4038" s="555" t="s">
        <v>3935</v>
      </c>
      <c r="C4038" s="555" t="s">
        <v>36</v>
      </c>
      <c r="D4038" s="555" t="s">
        <v>36</v>
      </c>
      <c r="E4038" s="555" t="s">
        <v>36</v>
      </c>
      <c r="F4038" s="551" t="s">
        <v>361</v>
      </c>
      <c r="G4038" s="555" t="s">
        <v>36</v>
      </c>
      <c r="H4038" s="551"/>
      <c r="I4038" s="551"/>
      <c r="J4038" s="551">
        <v>0</v>
      </c>
      <c r="K4038" s="555"/>
      <c r="L4038" s="555"/>
      <c r="M4038" s="551"/>
      <c r="N4038" s="551"/>
      <c r="O4038" s="551"/>
    </row>
    <row r="4039" spans="1:18" ht="14.5">
      <c r="B4039" s="556" t="s">
        <v>3935</v>
      </c>
      <c r="C4039" s="556" t="s">
        <v>36</v>
      </c>
      <c r="D4039" s="556" t="s">
        <v>1807</v>
      </c>
      <c r="E4039" s="556" t="s">
        <v>7</v>
      </c>
      <c r="F4039" s="557" t="s">
        <v>362</v>
      </c>
      <c r="G4039" s="556" t="s">
        <v>0</v>
      </c>
      <c r="H4039" s="553">
        <v>1</v>
      </c>
      <c r="J4039" s="553" t="s">
        <v>1909</v>
      </c>
      <c r="K4039" s="556" t="s">
        <v>28</v>
      </c>
      <c r="L4039" s="556" t="s">
        <v>3939</v>
      </c>
      <c r="M4039" s="557" t="s">
        <v>3940</v>
      </c>
      <c r="O4039" s="545" t="str">
        <f>+_xlfn.CONCAT(B4039,"-",E4039)</f>
        <v>B3/08/02-C</v>
      </c>
      <c r="P4039" s="546"/>
      <c r="Q4039" s="546"/>
      <c r="R4039" s="546"/>
    </row>
    <row r="4042" spans="1:18" ht="14.5">
      <c r="A4042" s="551">
        <v>3</v>
      </c>
      <c r="B4042" s="555" t="s">
        <v>3941</v>
      </c>
      <c r="C4042" s="555" t="s">
        <v>36</v>
      </c>
      <c r="D4042" s="555" t="s">
        <v>36</v>
      </c>
      <c r="E4042" s="555" t="s">
        <v>36</v>
      </c>
      <c r="F4042" s="551" t="s">
        <v>363</v>
      </c>
      <c r="G4042" s="555" t="s">
        <v>36</v>
      </c>
      <c r="H4042" s="551"/>
      <c r="I4042" s="551"/>
      <c r="J4042" s="552">
        <v>815253.45</v>
      </c>
      <c r="K4042" s="555"/>
      <c r="L4042" s="555"/>
      <c r="M4042" s="551"/>
      <c r="N4042" s="551"/>
      <c r="O4042" s="551"/>
    </row>
    <row r="4043" spans="1:18" ht="145">
      <c r="A4043" s="551">
        <v>4</v>
      </c>
      <c r="B4043" s="555" t="s">
        <v>3941</v>
      </c>
      <c r="C4043" s="555" t="s">
        <v>36</v>
      </c>
      <c r="D4043" s="555" t="s">
        <v>36</v>
      </c>
      <c r="E4043" s="555" t="s">
        <v>36</v>
      </c>
      <c r="F4043" s="551" t="s">
        <v>364</v>
      </c>
      <c r="G4043" s="555" t="s">
        <v>36</v>
      </c>
      <c r="H4043" s="551"/>
      <c r="I4043" s="551"/>
      <c r="J4043" s="552">
        <v>815253.45</v>
      </c>
      <c r="K4043" s="555"/>
      <c r="L4043" s="555"/>
      <c r="M4043" s="551"/>
      <c r="N4043" s="551"/>
      <c r="O4043" s="551"/>
      <c r="P4043" s="546"/>
      <c r="Q4043" s="546"/>
      <c r="R4043" s="546"/>
    </row>
    <row r="4044" spans="1:18" ht="14.5">
      <c r="B4044" s="556" t="s">
        <v>3941</v>
      </c>
      <c r="C4044" s="556" t="s">
        <v>36</v>
      </c>
      <c r="D4044" s="556" t="s">
        <v>1912</v>
      </c>
      <c r="E4044" s="556" t="s">
        <v>5</v>
      </c>
      <c r="F4044" s="557" t="s">
        <v>1884</v>
      </c>
      <c r="G4044" s="556" t="s">
        <v>289</v>
      </c>
      <c r="H4044" s="553">
        <v>3</v>
      </c>
      <c r="I4044" s="554">
        <v>4042.5</v>
      </c>
      <c r="J4044" s="554">
        <v>12127.5</v>
      </c>
      <c r="K4044" s="556" t="s">
        <v>28</v>
      </c>
      <c r="L4044" s="556" t="s">
        <v>2859</v>
      </c>
      <c r="M4044" s="557" t="s">
        <v>365</v>
      </c>
      <c r="O4044" s="545" t="str">
        <f t="shared" ref="O4044:O4049" si="361">+_xlfn.CONCAT(B4044,"-",E4044)</f>
        <v>B3/08/03-A</v>
      </c>
      <c r="P4044" s="546"/>
      <c r="Q4044" s="546"/>
      <c r="R4044" s="546"/>
    </row>
    <row r="4045" spans="1:18">
      <c r="B4045" s="556" t="s">
        <v>3941</v>
      </c>
      <c r="C4045" s="556" t="s">
        <v>36</v>
      </c>
      <c r="D4045" s="556" t="s">
        <v>1912</v>
      </c>
      <c r="E4045" s="556" t="s">
        <v>6</v>
      </c>
      <c r="F4045" s="557" t="s">
        <v>327</v>
      </c>
      <c r="G4045" s="556" t="s">
        <v>289</v>
      </c>
      <c r="H4045" s="553">
        <v>95</v>
      </c>
      <c r="I4045" s="554">
        <v>4312</v>
      </c>
      <c r="J4045" s="554">
        <v>409640</v>
      </c>
      <c r="K4045" s="556" t="s">
        <v>28</v>
      </c>
      <c r="L4045" s="556" t="s">
        <v>1913</v>
      </c>
      <c r="M4045" s="557" t="s">
        <v>327</v>
      </c>
      <c r="O4045" s="545" t="str">
        <f t="shared" si="361"/>
        <v>B3/08/03-B</v>
      </c>
    </row>
    <row r="4046" spans="1:18">
      <c r="B4046" s="556" t="s">
        <v>3941</v>
      </c>
      <c r="C4046" s="556" t="s">
        <v>36</v>
      </c>
      <c r="D4046" s="556" t="s">
        <v>1912</v>
      </c>
      <c r="E4046" s="556" t="s">
        <v>7</v>
      </c>
      <c r="F4046" s="557" t="s">
        <v>3942</v>
      </c>
      <c r="G4046" s="556" t="s">
        <v>289</v>
      </c>
      <c r="H4046" s="553">
        <v>32</v>
      </c>
      <c r="I4046" s="554">
        <v>5390</v>
      </c>
      <c r="J4046" s="554">
        <v>172480</v>
      </c>
      <c r="K4046" s="556" t="s">
        <v>28</v>
      </c>
      <c r="L4046" s="556" t="s">
        <v>3943</v>
      </c>
      <c r="M4046" s="557" t="s">
        <v>331</v>
      </c>
      <c r="O4046" s="545" t="str">
        <f t="shared" si="361"/>
        <v>B3/08/03-C</v>
      </c>
    </row>
    <row r="4047" spans="1:18">
      <c r="B4047" s="556" t="s">
        <v>3941</v>
      </c>
      <c r="C4047" s="556" t="s">
        <v>36</v>
      </c>
      <c r="D4047" s="556" t="s">
        <v>1912</v>
      </c>
      <c r="E4047" s="556" t="s">
        <v>8</v>
      </c>
      <c r="F4047" s="557" t="s">
        <v>331</v>
      </c>
      <c r="G4047" s="556" t="s">
        <v>289</v>
      </c>
      <c r="H4047" s="553">
        <v>5</v>
      </c>
      <c r="I4047" s="554">
        <v>5390</v>
      </c>
      <c r="J4047" s="554">
        <v>26950</v>
      </c>
      <c r="K4047" s="556" t="s">
        <v>28</v>
      </c>
      <c r="L4047" s="556" t="s">
        <v>3943</v>
      </c>
      <c r="M4047" s="557" t="s">
        <v>331</v>
      </c>
      <c r="O4047" s="545" t="str">
        <f t="shared" si="361"/>
        <v>B3/08/03-D</v>
      </c>
    </row>
    <row r="4048" spans="1:18">
      <c r="B4048" s="556" t="s">
        <v>3941</v>
      </c>
      <c r="C4048" s="556" t="s">
        <v>36</v>
      </c>
      <c r="D4048" s="556" t="s">
        <v>1912</v>
      </c>
      <c r="E4048" s="556" t="s">
        <v>10</v>
      </c>
      <c r="F4048" s="557" t="s">
        <v>3944</v>
      </c>
      <c r="G4048" s="556" t="s">
        <v>289</v>
      </c>
      <c r="H4048" s="553">
        <v>1</v>
      </c>
      <c r="I4048" s="554">
        <v>5955.95</v>
      </c>
      <c r="J4048" s="554">
        <v>5955.95</v>
      </c>
      <c r="K4048" s="556" t="s">
        <v>28</v>
      </c>
      <c r="L4048" s="556" t="s">
        <v>1915</v>
      </c>
      <c r="M4048" s="557" t="s">
        <v>333</v>
      </c>
      <c r="O4048" s="545" t="str">
        <f t="shared" si="361"/>
        <v>B3/08/03-E</v>
      </c>
    </row>
    <row r="4049" spans="1:18">
      <c r="B4049" s="556" t="s">
        <v>3941</v>
      </c>
      <c r="C4049" s="556" t="s">
        <v>36</v>
      </c>
      <c r="D4049" s="556" t="s">
        <v>1912</v>
      </c>
      <c r="E4049" s="556" t="s">
        <v>11</v>
      </c>
      <c r="F4049" s="557" t="s">
        <v>3928</v>
      </c>
      <c r="G4049" s="556" t="s">
        <v>289</v>
      </c>
      <c r="H4049" s="553">
        <v>19</v>
      </c>
      <c r="I4049" s="554">
        <v>9900</v>
      </c>
      <c r="J4049" s="554">
        <v>188100</v>
      </c>
      <c r="K4049" s="556" t="s">
        <v>28</v>
      </c>
      <c r="L4049" s="556" t="s">
        <v>3945</v>
      </c>
      <c r="M4049" s="557" t="s">
        <v>3928</v>
      </c>
      <c r="O4049" s="545" t="str">
        <f t="shared" si="361"/>
        <v>B3/08/03-F</v>
      </c>
    </row>
    <row r="4051" spans="1:18" ht="14.5">
      <c r="A4051" s="551">
        <v>3</v>
      </c>
      <c r="B4051" s="555" t="s">
        <v>3941</v>
      </c>
      <c r="C4051" s="555" t="s">
        <v>36</v>
      </c>
      <c r="D4051" s="555" t="s">
        <v>36</v>
      </c>
      <c r="E4051" s="555" t="s">
        <v>36</v>
      </c>
      <c r="F4051" s="551" t="s">
        <v>1920</v>
      </c>
      <c r="G4051" s="555" t="s">
        <v>36</v>
      </c>
      <c r="H4051" s="551"/>
      <c r="I4051" s="551"/>
      <c r="J4051" s="552">
        <v>1995408</v>
      </c>
      <c r="K4051" s="555"/>
      <c r="L4051" s="555"/>
      <c r="M4051" s="551"/>
      <c r="N4051" s="551"/>
      <c r="O4051" s="551"/>
    </row>
    <row r="4052" spans="1:18" ht="87">
      <c r="A4052" s="551">
        <v>4</v>
      </c>
      <c r="B4052" s="555" t="s">
        <v>3941</v>
      </c>
      <c r="C4052" s="555" t="s">
        <v>36</v>
      </c>
      <c r="D4052" s="555" t="s">
        <v>36</v>
      </c>
      <c r="E4052" s="555" t="s">
        <v>36</v>
      </c>
      <c r="F4052" s="551" t="s">
        <v>1921</v>
      </c>
      <c r="G4052" s="555" t="s">
        <v>36</v>
      </c>
      <c r="H4052" s="551"/>
      <c r="I4052" s="551"/>
      <c r="J4052" s="552">
        <v>1995408</v>
      </c>
      <c r="K4052" s="555"/>
      <c r="L4052" s="555"/>
      <c r="M4052" s="551"/>
      <c r="N4052" s="551"/>
      <c r="O4052" s="551"/>
      <c r="P4052" s="546"/>
      <c r="Q4052" s="546"/>
      <c r="R4052" s="546"/>
    </row>
    <row r="4053" spans="1:18" ht="14.5">
      <c r="B4053" s="556" t="s">
        <v>3941</v>
      </c>
      <c r="C4053" s="556" t="s">
        <v>36</v>
      </c>
      <c r="D4053" s="556" t="s">
        <v>1922</v>
      </c>
      <c r="E4053" s="556" t="s">
        <v>27</v>
      </c>
      <c r="F4053" s="557" t="s">
        <v>3946</v>
      </c>
      <c r="G4053" s="556" t="s">
        <v>289</v>
      </c>
      <c r="H4053" s="553">
        <v>2</v>
      </c>
      <c r="I4053" s="554">
        <v>12474</v>
      </c>
      <c r="J4053" s="554">
        <v>24948</v>
      </c>
      <c r="K4053" s="556" t="s">
        <v>28</v>
      </c>
      <c r="L4053" s="556" t="s">
        <v>3947</v>
      </c>
      <c r="M4053" s="557" t="s">
        <v>3946</v>
      </c>
      <c r="O4053" s="545" t="str">
        <f t="shared" ref="O4053:O4055" si="362">+_xlfn.CONCAT(B4053,"-",E4053)</f>
        <v>B3/08/03-G</v>
      </c>
      <c r="P4053" s="546"/>
      <c r="Q4053" s="546"/>
      <c r="R4053" s="546"/>
    </row>
    <row r="4054" spans="1:18">
      <c r="B4054" s="556" t="s">
        <v>3941</v>
      </c>
      <c r="C4054" s="556" t="s">
        <v>36</v>
      </c>
      <c r="D4054" s="556" t="s">
        <v>1922</v>
      </c>
      <c r="E4054" s="556" t="s">
        <v>28</v>
      </c>
      <c r="F4054" s="557" t="s">
        <v>3948</v>
      </c>
      <c r="G4054" s="556" t="s">
        <v>289</v>
      </c>
      <c r="H4054" s="553">
        <v>3</v>
      </c>
      <c r="I4054" s="554">
        <v>24300</v>
      </c>
      <c r="J4054" s="554">
        <v>72900</v>
      </c>
      <c r="K4054" s="556" t="s">
        <v>28</v>
      </c>
      <c r="L4054" s="556" t="s">
        <v>3949</v>
      </c>
      <c r="M4054" s="557" t="s">
        <v>3948</v>
      </c>
      <c r="O4054" s="545" t="str">
        <f t="shared" si="362"/>
        <v>B3/08/03-H</v>
      </c>
    </row>
    <row r="4055" spans="1:18">
      <c r="B4055" s="556" t="s">
        <v>3941</v>
      </c>
      <c r="C4055" s="556" t="s">
        <v>36</v>
      </c>
      <c r="D4055" s="556" t="s">
        <v>1922</v>
      </c>
      <c r="E4055" s="556" t="s">
        <v>33</v>
      </c>
      <c r="F4055" s="557" t="s">
        <v>3950</v>
      </c>
      <c r="G4055" s="556" t="s">
        <v>289</v>
      </c>
      <c r="H4055" s="553">
        <v>21</v>
      </c>
      <c r="I4055" s="554">
        <v>39960</v>
      </c>
      <c r="J4055" s="554">
        <v>839160</v>
      </c>
      <c r="K4055" s="556" t="s">
        <v>28</v>
      </c>
      <c r="L4055" s="556" t="s">
        <v>3951</v>
      </c>
      <c r="M4055" s="557" t="s">
        <v>3950</v>
      </c>
      <c r="O4055" s="545" t="str">
        <f t="shared" si="362"/>
        <v>B3/08/03-J</v>
      </c>
    </row>
    <row r="4058" spans="1:18">
      <c r="B4058" s="556" t="s">
        <v>3952</v>
      </c>
      <c r="C4058" s="556" t="s">
        <v>36</v>
      </c>
      <c r="D4058" s="556" t="s">
        <v>1922</v>
      </c>
      <c r="E4058" s="556" t="s">
        <v>5</v>
      </c>
      <c r="F4058" s="557" t="s">
        <v>3953</v>
      </c>
      <c r="G4058" s="556" t="s">
        <v>289</v>
      </c>
      <c r="H4058" s="553">
        <v>3</v>
      </c>
      <c r="I4058" s="554">
        <v>43200</v>
      </c>
      <c r="J4058" s="554">
        <v>129600</v>
      </c>
      <c r="K4058" s="556" t="s">
        <v>28</v>
      </c>
      <c r="L4058" s="556" t="s">
        <v>3954</v>
      </c>
      <c r="M4058" s="557" t="s">
        <v>3953</v>
      </c>
      <c r="O4058" s="545" t="str">
        <f t="shared" ref="O4058:O4059" si="363">+_xlfn.CONCAT(B4058,"-",E4058)</f>
        <v>B3/08/04-A</v>
      </c>
    </row>
    <row r="4059" spans="1:18">
      <c r="B4059" s="556" t="s">
        <v>3952</v>
      </c>
      <c r="C4059" s="556" t="s">
        <v>36</v>
      </c>
      <c r="D4059" s="556" t="s">
        <v>1922</v>
      </c>
      <c r="E4059" s="556" t="s">
        <v>6</v>
      </c>
      <c r="F4059" s="557" t="s">
        <v>3955</v>
      </c>
      <c r="G4059" s="556" t="s">
        <v>289</v>
      </c>
      <c r="H4059" s="553">
        <v>16</v>
      </c>
      <c r="I4059" s="554">
        <v>58050</v>
      </c>
      <c r="J4059" s="554">
        <v>928800</v>
      </c>
      <c r="K4059" s="556" t="s">
        <v>28</v>
      </c>
      <c r="L4059" s="556" t="s">
        <v>3956</v>
      </c>
      <c r="M4059" s="557" t="s">
        <v>3955</v>
      </c>
      <c r="O4059" s="545" t="str">
        <f t="shared" si="363"/>
        <v>B3/08/04-B</v>
      </c>
    </row>
    <row r="4061" spans="1:18" ht="14.5">
      <c r="A4061" s="551">
        <v>3</v>
      </c>
      <c r="B4061" s="555" t="s">
        <v>3952</v>
      </c>
      <c r="C4061" s="555" t="s">
        <v>36</v>
      </c>
      <c r="D4061" s="555" t="s">
        <v>36</v>
      </c>
      <c r="E4061" s="555" t="s">
        <v>36</v>
      </c>
      <c r="F4061" s="551" t="s">
        <v>376</v>
      </c>
      <c r="G4061" s="555" t="s">
        <v>36</v>
      </c>
      <c r="H4061" s="551"/>
      <c r="I4061" s="551"/>
      <c r="J4061" s="552">
        <v>140000</v>
      </c>
      <c r="K4061" s="555"/>
      <c r="L4061" s="555"/>
      <c r="M4061" s="551"/>
      <c r="N4061" s="551"/>
      <c r="O4061" s="551"/>
    </row>
    <row r="4062" spans="1:18" ht="72.5">
      <c r="A4062" s="551">
        <v>4</v>
      </c>
      <c r="B4062" s="555" t="s">
        <v>3952</v>
      </c>
      <c r="C4062" s="555" t="s">
        <v>36</v>
      </c>
      <c r="D4062" s="555" t="s">
        <v>36</v>
      </c>
      <c r="E4062" s="555" t="s">
        <v>36</v>
      </c>
      <c r="F4062" s="551" t="s">
        <v>377</v>
      </c>
      <c r="G4062" s="555" t="s">
        <v>36</v>
      </c>
      <c r="H4062" s="551"/>
      <c r="I4062" s="551"/>
      <c r="J4062" s="552">
        <v>140000</v>
      </c>
      <c r="K4062" s="555"/>
      <c r="L4062" s="555"/>
      <c r="M4062" s="551"/>
      <c r="N4062" s="551"/>
      <c r="O4062" s="551"/>
      <c r="P4062" s="546"/>
      <c r="Q4062" s="546"/>
      <c r="R4062" s="546"/>
    </row>
    <row r="4063" spans="1:18" ht="14.5">
      <c r="B4063" s="556" t="s">
        <v>3952</v>
      </c>
      <c r="C4063" s="556" t="s">
        <v>36</v>
      </c>
      <c r="D4063" s="556" t="s">
        <v>1929</v>
      </c>
      <c r="E4063" s="556" t="s">
        <v>7</v>
      </c>
      <c r="F4063" s="557" t="s">
        <v>3957</v>
      </c>
      <c r="G4063" s="556" t="s">
        <v>220</v>
      </c>
      <c r="H4063" s="553">
        <v>46</v>
      </c>
      <c r="I4063" s="554">
        <v>1400</v>
      </c>
      <c r="J4063" s="554">
        <v>64400</v>
      </c>
      <c r="K4063" s="556" t="s">
        <v>28</v>
      </c>
      <c r="L4063" s="556" t="s">
        <v>1930</v>
      </c>
      <c r="M4063" s="557" t="s">
        <v>378</v>
      </c>
      <c r="O4063" s="545" t="str">
        <f t="shared" ref="O4063:O4064" si="364">+_xlfn.CONCAT(B4063,"-",E4063)</f>
        <v>B3/08/04-C</v>
      </c>
      <c r="P4063" s="546"/>
      <c r="Q4063" s="546"/>
      <c r="R4063" s="546"/>
    </row>
    <row r="4064" spans="1:18">
      <c r="B4064" s="556" t="s">
        <v>3952</v>
      </c>
      <c r="C4064" s="556" t="s">
        <v>36</v>
      </c>
      <c r="D4064" s="556" t="s">
        <v>1929</v>
      </c>
      <c r="E4064" s="556" t="s">
        <v>8</v>
      </c>
      <c r="F4064" s="557" t="s">
        <v>1931</v>
      </c>
      <c r="G4064" s="556" t="s">
        <v>220</v>
      </c>
      <c r="H4064" s="553">
        <v>54</v>
      </c>
      <c r="I4064" s="554">
        <v>1400</v>
      </c>
      <c r="J4064" s="554">
        <v>75600</v>
      </c>
      <c r="K4064" s="556" t="s">
        <v>28</v>
      </c>
      <c r="L4064" s="556" t="s">
        <v>1930</v>
      </c>
      <c r="M4064" s="557" t="s">
        <v>378</v>
      </c>
      <c r="O4064" s="545" t="str">
        <f t="shared" si="364"/>
        <v>B3/08/04-D</v>
      </c>
    </row>
    <row r="4066" spans="1:18" ht="14.5">
      <c r="A4066" s="551" t="s">
        <v>1774</v>
      </c>
      <c r="B4066" s="555" t="s">
        <v>3952</v>
      </c>
      <c r="C4066" s="555" t="s">
        <v>36</v>
      </c>
      <c r="D4066" s="555" t="s">
        <v>36</v>
      </c>
      <c r="E4066" s="555" t="s">
        <v>36</v>
      </c>
      <c r="F4066" s="551" t="s">
        <v>16</v>
      </c>
      <c r="G4066" s="555"/>
      <c r="H4066" s="551"/>
      <c r="I4066" s="551"/>
      <c r="J4066" s="551"/>
      <c r="K4066" s="555"/>
      <c r="L4066" s="555"/>
      <c r="M4066" s="551"/>
      <c r="N4066" s="551"/>
      <c r="O4066" s="551"/>
    </row>
    <row r="4067" spans="1:18" ht="14.5">
      <c r="A4067" s="551" t="s">
        <v>1774</v>
      </c>
      <c r="B4067" s="555" t="s">
        <v>3952</v>
      </c>
      <c r="C4067" s="555" t="s">
        <v>36</v>
      </c>
      <c r="D4067" s="555" t="s">
        <v>36</v>
      </c>
      <c r="E4067" s="555" t="s">
        <v>36</v>
      </c>
      <c r="F4067" s="551" t="s">
        <v>9</v>
      </c>
      <c r="G4067" s="555"/>
      <c r="H4067" s="551"/>
      <c r="I4067" s="551"/>
      <c r="J4067" s="551"/>
      <c r="K4067" s="555"/>
      <c r="L4067" s="555"/>
      <c r="M4067" s="551"/>
      <c r="N4067" s="551"/>
      <c r="O4067" s="551"/>
      <c r="P4067" s="546"/>
      <c r="Q4067" s="546"/>
      <c r="R4067" s="546"/>
    </row>
    <row r="4068" spans="1:18" ht="14.5">
      <c r="P4068" s="546"/>
      <c r="Q4068" s="546"/>
      <c r="R4068" s="546"/>
    </row>
    <row r="4070" spans="1:18" ht="14.5">
      <c r="A4070" s="551">
        <v>2</v>
      </c>
      <c r="B4070" s="555" t="s">
        <v>3958</v>
      </c>
      <c r="C4070" s="555" t="s">
        <v>36</v>
      </c>
      <c r="D4070" s="555" t="s">
        <v>36</v>
      </c>
      <c r="E4070" s="555" t="s">
        <v>36</v>
      </c>
      <c r="F4070" s="551" t="s">
        <v>6452</v>
      </c>
      <c r="G4070" s="555" t="s">
        <v>36</v>
      </c>
      <c r="H4070" s="551"/>
      <c r="I4070" s="551"/>
      <c r="J4070" s="552">
        <v>18009513.899999999</v>
      </c>
      <c r="K4070" s="555"/>
      <c r="L4070" s="555"/>
      <c r="M4070" s="551"/>
      <c r="N4070" s="551"/>
      <c r="O4070" s="551"/>
    </row>
    <row r="4071" spans="1:18" ht="14.5">
      <c r="A4071" s="551">
        <v>3</v>
      </c>
      <c r="B4071" s="555" t="s">
        <v>3958</v>
      </c>
      <c r="C4071" s="555" t="s">
        <v>36</v>
      </c>
      <c r="D4071" s="555" t="s">
        <v>36</v>
      </c>
      <c r="E4071" s="555" t="s">
        <v>36</v>
      </c>
      <c r="F4071" s="551" t="s">
        <v>381</v>
      </c>
      <c r="G4071" s="555" t="s">
        <v>36</v>
      </c>
      <c r="H4071" s="551"/>
      <c r="I4071" s="551"/>
      <c r="J4071" s="552">
        <v>3726274.11</v>
      </c>
      <c r="K4071" s="555"/>
      <c r="L4071" s="555"/>
      <c r="M4071" s="551"/>
      <c r="N4071" s="551"/>
      <c r="O4071" s="551"/>
      <c r="P4071" s="546"/>
      <c r="Q4071" s="546"/>
      <c r="R4071" s="546"/>
    </row>
    <row r="4072" spans="1:18" ht="14.5">
      <c r="A4072" s="551">
        <v>4</v>
      </c>
      <c r="B4072" s="555" t="s">
        <v>3958</v>
      </c>
      <c r="C4072" s="555" t="s">
        <v>36</v>
      </c>
      <c r="D4072" s="555" t="s">
        <v>36</v>
      </c>
      <c r="E4072" s="555" t="s">
        <v>36</v>
      </c>
      <c r="F4072" s="551" t="s">
        <v>382</v>
      </c>
      <c r="G4072" s="555" t="s">
        <v>36</v>
      </c>
      <c r="H4072" s="551"/>
      <c r="I4072" s="551"/>
      <c r="J4072" s="552">
        <v>3726274.11</v>
      </c>
      <c r="K4072" s="555"/>
      <c r="L4072" s="555"/>
      <c r="M4072" s="551"/>
      <c r="N4072" s="551"/>
      <c r="O4072" s="551"/>
      <c r="P4072" s="546"/>
      <c r="Q4072" s="546"/>
      <c r="R4072" s="546"/>
    </row>
    <row r="4073" spans="1:18" ht="14.5">
      <c r="B4073" s="556" t="s">
        <v>3958</v>
      </c>
      <c r="C4073" s="556" t="s">
        <v>36</v>
      </c>
      <c r="D4073" s="556" t="s">
        <v>1933</v>
      </c>
      <c r="E4073" s="556" t="s">
        <v>5</v>
      </c>
      <c r="F4073" s="557" t="s">
        <v>383</v>
      </c>
      <c r="G4073" s="556" t="s">
        <v>220</v>
      </c>
      <c r="H4073" s="558">
        <v>41639</v>
      </c>
      <c r="I4073" s="553">
        <v>89.49</v>
      </c>
      <c r="J4073" s="554">
        <v>3726274.11</v>
      </c>
      <c r="K4073" s="556" t="s">
        <v>1455</v>
      </c>
      <c r="L4073" s="556" t="s">
        <v>1934</v>
      </c>
      <c r="M4073" s="557" t="s">
        <v>383</v>
      </c>
      <c r="O4073" s="545" t="str">
        <f>+_xlfn.CONCAT(B4073,"-",E4073)</f>
        <v>B3/09/01-A</v>
      </c>
      <c r="P4073" s="546"/>
      <c r="Q4073" s="546"/>
      <c r="R4073" s="546"/>
    </row>
    <row r="4075" spans="1:18" ht="14.5">
      <c r="A4075" s="551">
        <v>3</v>
      </c>
      <c r="B4075" s="555" t="s">
        <v>3958</v>
      </c>
      <c r="C4075" s="555" t="s">
        <v>36</v>
      </c>
      <c r="D4075" s="555" t="s">
        <v>36</v>
      </c>
      <c r="E4075" s="555" t="s">
        <v>36</v>
      </c>
      <c r="F4075" s="551" t="s">
        <v>385</v>
      </c>
      <c r="G4075" s="555" t="s">
        <v>36</v>
      </c>
      <c r="H4075" s="551"/>
      <c r="I4075" s="551"/>
      <c r="J4075" s="552">
        <v>936811.56</v>
      </c>
      <c r="K4075" s="555"/>
      <c r="L4075" s="555"/>
      <c r="M4075" s="551"/>
      <c r="N4075" s="551"/>
      <c r="O4075" s="551"/>
    </row>
    <row r="4076" spans="1:18" ht="72.5">
      <c r="A4076" s="551">
        <v>4</v>
      </c>
      <c r="B4076" s="555" t="s">
        <v>3958</v>
      </c>
      <c r="C4076" s="555" t="s">
        <v>36</v>
      </c>
      <c r="D4076" s="555" t="s">
        <v>36</v>
      </c>
      <c r="E4076" s="555" t="s">
        <v>36</v>
      </c>
      <c r="F4076" s="551" t="s">
        <v>386</v>
      </c>
      <c r="G4076" s="555" t="s">
        <v>36</v>
      </c>
      <c r="H4076" s="551"/>
      <c r="I4076" s="551"/>
      <c r="J4076" s="552">
        <v>888330.08</v>
      </c>
      <c r="K4076" s="555"/>
      <c r="L4076" s="555"/>
      <c r="M4076" s="551"/>
      <c r="N4076" s="551"/>
      <c r="O4076" s="551"/>
      <c r="P4076" s="546"/>
      <c r="Q4076" s="546"/>
      <c r="R4076" s="546"/>
    </row>
    <row r="4077" spans="1:18" ht="14.5">
      <c r="B4077" s="556" t="s">
        <v>3958</v>
      </c>
      <c r="C4077" s="556" t="s">
        <v>36</v>
      </c>
      <c r="D4077" s="556" t="s">
        <v>1936</v>
      </c>
      <c r="E4077" s="556" t="s">
        <v>6</v>
      </c>
      <c r="F4077" s="557" t="s">
        <v>387</v>
      </c>
      <c r="G4077" s="556" t="s">
        <v>220</v>
      </c>
      <c r="H4077" s="558">
        <v>5484</v>
      </c>
      <c r="I4077" s="553">
        <v>135.06</v>
      </c>
      <c r="J4077" s="554">
        <v>740669.04</v>
      </c>
      <c r="K4077" s="556" t="s">
        <v>1455</v>
      </c>
      <c r="L4077" s="556" t="s">
        <v>1937</v>
      </c>
      <c r="M4077" s="557" t="s">
        <v>387</v>
      </c>
      <c r="O4077" s="545" t="str">
        <f t="shared" ref="O4077:O4080" si="365">+_xlfn.CONCAT(B4077,"-",E4077)</f>
        <v>B3/09/01-B</v>
      </c>
      <c r="P4077" s="546"/>
      <c r="Q4077" s="546"/>
      <c r="R4077" s="546"/>
    </row>
    <row r="4078" spans="1:18">
      <c r="B4078" s="556" t="s">
        <v>3958</v>
      </c>
      <c r="C4078" s="556" t="s">
        <v>36</v>
      </c>
      <c r="D4078" s="556" t="s">
        <v>1936</v>
      </c>
      <c r="E4078" s="556" t="s">
        <v>7</v>
      </c>
      <c r="F4078" s="557" t="s">
        <v>388</v>
      </c>
      <c r="G4078" s="556" t="s">
        <v>220</v>
      </c>
      <c r="H4078" s="553">
        <v>71</v>
      </c>
      <c r="I4078" s="553">
        <v>143.22</v>
      </c>
      <c r="J4078" s="554">
        <v>10168.620000000001</v>
      </c>
      <c r="K4078" s="556" t="s">
        <v>1455</v>
      </c>
      <c r="L4078" s="556" t="s">
        <v>1938</v>
      </c>
      <c r="M4078" s="557" t="s">
        <v>388</v>
      </c>
      <c r="O4078" s="545" t="str">
        <f t="shared" si="365"/>
        <v>B3/09/01-C</v>
      </c>
    </row>
    <row r="4079" spans="1:18">
      <c r="B4079" s="556" t="s">
        <v>3958</v>
      </c>
      <c r="C4079" s="556" t="s">
        <v>36</v>
      </c>
      <c r="D4079" s="556" t="s">
        <v>1936</v>
      </c>
      <c r="E4079" s="556" t="s">
        <v>8</v>
      </c>
      <c r="F4079" s="557" t="s">
        <v>389</v>
      </c>
      <c r="G4079" s="556" t="s">
        <v>220</v>
      </c>
      <c r="H4079" s="553">
        <v>716</v>
      </c>
      <c r="I4079" s="553">
        <v>143.22</v>
      </c>
      <c r="J4079" s="554">
        <v>102545.52</v>
      </c>
      <c r="K4079" s="556" t="s">
        <v>1455</v>
      </c>
      <c r="L4079" s="556" t="s">
        <v>1939</v>
      </c>
      <c r="M4079" s="557" t="s">
        <v>389</v>
      </c>
      <c r="O4079" s="545" t="str">
        <f t="shared" si="365"/>
        <v>B3/09/01-D</v>
      </c>
    </row>
    <row r="4080" spans="1:18">
      <c r="B4080" s="556" t="s">
        <v>3958</v>
      </c>
      <c r="C4080" s="556" t="s">
        <v>36</v>
      </c>
      <c r="D4080" s="556" t="s">
        <v>1936</v>
      </c>
      <c r="E4080" s="556" t="s">
        <v>10</v>
      </c>
      <c r="F4080" s="557" t="s">
        <v>390</v>
      </c>
      <c r="G4080" s="556" t="s">
        <v>220</v>
      </c>
      <c r="H4080" s="553">
        <v>305</v>
      </c>
      <c r="I4080" s="553">
        <v>114.58</v>
      </c>
      <c r="J4080" s="554">
        <v>34946.9</v>
      </c>
      <c r="K4080" s="556" t="s">
        <v>1455</v>
      </c>
      <c r="L4080" s="556" t="s">
        <v>2872</v>
      </c>
      <c r="M4080" s="557" t="s">
        <v>390</v>
      </c>
      <c r="O4080" s="545" t="str">
        <f t="shared" si="365"/>
        <v>B3/09/01-E</v>
      </c>
    </row>
    <row r="4082" spans="1:18" ht="72.5">
      <c r="A4082" s="551">
        <v>4</v>
      </c>
      <c r="B4082" s="555" t="s">
        <v>3958</v>
      </c>
      <c r="C4082" s="555" t="s">
        <v>36</v>
      </c>
      <c r="D4082" s="555" t="s">
        <v>36</v>
      </c>
      <c r="E4082" s="555" t="s">
        <v>36</v>
      </c>
      <c r="F4082" s="551" t="s">
        <v>391</v>
      </c>
      <c r="G4082" s="555" t="s">
        <v>36</v>
      </c>
      <c r="H4082" s="551"/>
      <c r="I4082" s="551"/>
      <c r="J4082" s="552">
        <v>48481.48</v>
      </c>
      <c r="K4082" s="555"/>
      <c r="L4082" s="555"/>
      <c r="M4082" s="551"/>
      <c r="N4082" s="551"/>
      <c r="O4082" s="551"/>
    </row>
    <row r="4083" spans="1:18" ht="14.5">
      <c r="B4083" s="556" t="s">
        <v>3958</v>
      </c>
      <c r="C4083" s="556" t="s">
        <v>36</v>
      </c>
      <c r="D4083" s="556" t="s">
        <v>1936</v>
      </c>
      <c r="E4083" s="556" t="s">
        <v>11</v>
      </c>
      <c r="F4083" s="557" t="s">
        <v>3959</v>
      </c>
      <c r="G4083" s="556" t="s">
        <v>220</v>
      </c>
      <c r="H4083" s="553">
        <v>236</v>
      </c>
      <c r="I4083" s="553">
        <v>205.43</v>
      </c>
      <c r="J4083" s="554">
        <v>48481.48</v>
      </c>
      <c r="K4083" s="556" t="s">
        <v>1455</v>
      </c>
      <c r="L4083" s="556" t="s">
        <v>2873</v>
      </c>
      <c r="M4083" s="557" t="s">
        <v>392</v>
      </c>
      <c r="O4083" s="545" t="str">
        <f>+_xlfn.CONCAT(B4083,"-",E4083)</f>
        <v>B3/09/01-F</v>
      </c>
      <c r="P4083" s="546"/>
      <c r="Q4083" s="546"/>
      <c r="R4083" s="546"/>
    </row>
    <row r="4085" spans="1:18" ht="14.5">
      <c r="A4085" s="551">
        <v>3</v>
      </c>
      <c r="B4085" s="555" t="s">
        <v>3958</v>
      </c>
      <c r="C4085" s="555" t="s">
        <v>36</v>
      </c>
      <c r="D4085" s="555" t="s">
        <v>36</v>
      </c>
      <c r="E4085" s="555" t="s">
        <v>36</v>
      </c>
      <c r="F4085" s="551" t="s">
        <v>393</v>
      </c>
      <c r="G4085" s="555" t="s">
        <v>36</v>
      </c>
      <c r="H4085" s="551"/>
      <c r="I4085" s="551"/>
      <c r="J4085" s="552">
        <v>2922178.4</v>
      </c>
      <c r="K4085" s="555"/>
      <c r="L4085" s="555"/>
      <c r="M4085" s="551"/>
      <c r="N4085" s="551"/>
      <c r="O4085" s="551"/>
    </row>
    <row r="4086" spans="1:18" ht="29">
      <c r="A4086" s="551">
        <v>4</v>
      </c>
      <c r="B4086" s="555" t="s">
        <v>3958</v>
      </c>
      <c r="C4086" s="555" t="s">
        <v>36</v>
      </c>
      <c r="D4086" s="555" t="s">
        <v>36</v>
      </c>
      <c r="E4086" s="555" t="s">
        <v>36</v>
      </c>
      <c r="F4086" s="551" t="s">
        <v>394</v>
      </c>
      <c r="G4086" s="555" t="s">
        <v>36</v>
      </c>
      <c r="H4086" s="551"/>
      <c r="I4086" s="551"/>
      <c r="J4086" s="552">
        <v>2871090.35</v>
      </c>
      <c r="K4086" s="555"/>
      <c r="L4086" s="555"/>
      <c r="M4086" s="551"/>
      <c r="N4086" s="551"/>
      <c r="O4086" s="551"/>
      <c r="P4086" s="546"/>
      <c r="Q4086" s="546"/>
      <c r="R4086" s="546"/>
    </row>
    <row r="4087" spans="1:18" ht="14.5">
      <c r="B4087" s="556" t="s">
        <v>3958</v>
      </c>
      <c r="C4087" s="556" t="s">
        <v>36</v>
      </c>
      <c r="D4087" s="556" t="s">
        <v>1940</v>
      </c>
      <c r="E4087" s="556" t="s">
        <v>27</v>
      </c>
      <c r="F4087" s="557" t="s">
        <v>395</v>
      </c>
      <c r="G4087" s="556" t="s">
        <v>220</v>
      </c>
      <c r="H4087" s="558">
        <v>5104</v>
      </c>
      <c r="I4087" s="553">
        <v>352.34</v>
      </c>
      <c r="J4087" s="554">
        <v>1798343.36</v>
      </c>
      <c r="K4087" s="556" t="s">
        <v>1455</v>
      </c>
      <c r="L4087" s="556" t="s">
        <v>1941</v>
      </c>
      <c r="M4087" s="557" t="s">
        <v>395</v>
      </c>
      <c r="O4087" s="545" t="str">
        <f>+_xlfn.CONCAT(B4087,"-",E4087)</f>
        <v>B3/09/01-G</v>
      </c>
      <c r="P4087" s="546"/>
      <c r="Q4087" s="546"/>
      <c r="R4087" s="546"/>
    </row>
    <row r="4090" spans="1:18">
      <c r="B4090" s="556" t="s">
        <v>3960</v>
      </c>
      <c r="C4090" s="556" t="s">
        <v>36</v>
      </c>
      <c r="D4090" s="556" t="s">
        <v>1940</v>
      </c>
      <c r="E4090" s="556" t="s">
        <v>5</v>
      </c>
      <c r="F4090" s="557" t="s">
        <v>396</v>
      </c>
      <c r="G4090" s="556" t="s">
        <v>220</v>
      </c>
      <c r="H4090" s="553">
        <v>856</v>
      </c>
      <c r="I4090" s="553">
        <v>283.58999999999997</v>
      </c>
      <c r="J4090" s="554">
        <v>242753.04</v>
      </c>
      <c r="K4090" s="556" t="s">
        <v>1455</v>
      </c>
      <c r="L4090" s="556" t="s">
        <v>1942</v>
      </c>
      <c r="M4090" s="557" t="s">
        <v>396</v>
      </c>
      <c r="O4090" s="545" t="str">
        <f t="shared" ref="O4090:O4096" si="366">+_xlfn.CONCAT(B4090,"-",E4090)</f>
        <v>B3/09/02-A</v>
      </c>
    </row>
    <row r="4091" spans="1:18">
      <c r="B4091" s="556" t="s">
        <v>3960</v>
      </c>
      <c r="C4091" s="556" t="s">
        <v>36</v>
      </c>
      <c r="D4091" s="556" t="s">
        <v>1940</v>
      </c>
      <c r="E4091" s="556" t="s">
        <v>6</v>
      </c>
      <c r="F4091" s="557" t="s">
        <v>397</v>
      </c>
      <c r="G4091" s="556" t="s">
        <v>220</v>
      </c>
      <c r="H4091" s="558">
        <v>1374</v>
      </c>
      <c r="I4091" s="553">
        <v>352.34</v>
      </c>
      <c r="J4091" s="554">
        <v>484115.16</v>
      </c>
      <c r="K4091" s="556" t="s">
        <v>1455</v>
      </c>
      <c r="L4091" s="556" t="s">
        <v>1943</v>
      </c>
      <c r="M4091" s="557" t="s">
        <v>397</v>
      </c>
      <c r="O4091" s="545" t="str">
        <f t="shared" si="366"/>
        <v>B3/09/02-B</v>
      </c>
    </row>
    <row r="4092" spans="1:18">
      <c r="B4092" s="556" t="s">
        <v>3960</v>
      </c>
      <c r="C4092" s="556" t="s">
        <v>36</v>
      </c>
      <c r="D4092" s="556" t="s">
        <v>1940</v>
      </c>
      <c r="E4092" s="556" t="s">
        <v>7</v>
      </c>
      <c r="F4092" s="557" t="s">
        <v>398</v>
      </c>
      <c r="G4092" s="556" t="s">
        <v>220</v>
      </c>
      <c r="H4092" s="553">
        <v>305</v>
      </c>
      <c r="I4092" s="553">
        <v>226.87</v>
      </c>
      <c r="J4092" s="554">
        <v>69195.350000000006</v>
      </c>
      <c r="K4092" s="556" t="s">
        <v>1455</v>
      </c>
      <c r="L4092" s="556" t="s">
        <v>2874</v>
      </c>
      <c r="M4092" s="557" t="s">
        <v>398</v>
      </c>
      <c r="O4092" s="545" t="str">
        <f t="shared" si="366"/>
        <v>B3/09/02-C</v>
      </c>
    </row>
    <row r="4093" spans="1:18">
      <c r="B4093" s="556" t="s">
        <v>3960</v>
      </c>
      <c r="C4093" s="556" t="s">
        <v>36</v>
      </c>
      <c r="D4093" s="556" t="s">
        <v>1940</v>
      </c>
      <c r="E4093" s="556" t="s">
        <v>8</v>
      </c>
      <c r="F4093" s="557" t="s">
        <v>399</v>
      </c>
      <c r="G4093" s="556" t="s">
        <v>179</v>
      </c>
      <c r="H4093" s="558">
        <v>1827</v>
      </c>
      <c r="I4093" s="553">
        <v>90.16</v>
      </c>
      <c r="J4093" s="554">
        <v>164722.32</v>
      </c>
      <c r="K4093" s="556" t="s">
        <v>1455</v>
      </c>
      <c r="L4093" s="556" t="s">
        <v>2875</v>
      </c>
      <c r="M4093" s="557" t="s">
        <v>399</v>
      </c>
      <c r="O4093" s="545" t="str">
        <f t="shared" si="366"/>
        <v>B3/09/02-D</v>
      </c>
    </row>
    <row r="4094" spans="1:18">
      <c r="B4094" s="556" t="s">
        <v>3960</v>
      </c>
      <c r="C4094" s="556" t="s">
        <v>36</v>
      </c>
      <c r="D4094" s="556" t="s">
        <v>1940</v>
      </c>
      <c r="E4094" s="556" t="s">
        <v>10</v>
      </c>
      <c r="F4094" s="557" t="s">
        <v>400</v>
      </c>
      <c r="G4094" s="556" t="s">
        <v>179</v>
      </c>
      <c r="H4094" s="553">
        <v>752</v>
      </c>
      <c r="I4094" s="553">
        <v>87.7</v>
      </c>
      <c r="J4094" s="554">
        <v>65950.399999999994</v>
      </c>
      <c r="K4094" s="556" t="s">
        <v>1455</v>
      </c>
      <c r="L4094" s="556" t="s">
        <v>1944</v>
      </c>
      <c r="M4094" s="557" t="s">
        <v>400</v>
      </c>
      <c r="O4094" s="545" t="str">
        <f t="shared" si="366"/>
        <v>B3/09/02-E</v>
      </c>
    </row>
    <row r="4095" spans="1:18">
      <c r="B4095" s="556" t="s">
        <v>3960</v>
      </c>
      <c r="C4095" s="556" t="s">
        <v>36</v>
      </c>
      <c r="D4095" s="556" t="s">
        <v>1940</v>
      </c>
      <c r="E4095" s="556" t="s">
        <v>11</v>
      </c>
      <c r="F4095" s="557" t="s">
        <v>401</v>
      </c>
      <c r="G4095" s="556" t="s">
        <v>179</v>
      </c>
      <c r="H4095" s="553">
        <v>300</v>
      </c>
      <c r="I4095" s="553">
        <v>120.16</v>
      </c>
      <c r="J4095" s="554">
        <v>36048</v>
      </c>
      <c r="K4095" s="556" t="s">
        <v>1455</v>
      </c>
      <c r="L4095" s="556" t="s">
        <v>2876</v>
      </c>
      <c r="M4095" s="557" t="s">
        <v>401</v>
      </c>
      <c r="O4095" s="545" t="str">
        <f t="shared" si="366"/>
        <v>B3/09/02-F</v>
      </c>
    </row>
    <row r="4096" spans="1:18">
      <c r="B4096" s="556" t="s">
        <v>3960</v>
      </c>
      <c r="C4096" s="556" t="s">
        <v>36</v>
      </c>
      <c r="D4096" s="556" t="s">
        <v>1940</v>
      </c>
      <c r="E4096" s="556" t="s">
        <v>27</v>
      </c>
      <c r="F4096" s="557" t="s">
        <v>402</v>
      </c>
      <c r="G4096" s="556" t="s">
        <v>179</v>
      </c>
      <c r="H4096" s="553">
        <v>142</v>
      </c>
      <c r="I4096" s="553">
        <v>70.16</v>
      </c>
      <c r="J4096" s="554">
        <v>9962.7199999999993</v>
      </c>
      <c r="K4096" s="556" t="s">
        <v>1455</v>
      </c>
      <c r="L4096" s="556" t="s">
        <v>2877</v>
      </c>
      <c r="M4096" s="557" t="s">
        <v>402</v>
      </c>
      <c r="O4096" s="545" t="str">
        <f t="shared" si="366"/>
        <v>B3/09/02-G</v>
      </c>
    </row>
    <row r="4098" spans="1:18" ht="29">
      <c r="A4098" s="551">
        <v>4</v>
      </c>
      <c r="B4098" s="555" t="s">
        <v>3960</v>
      </c>
      <c r="C4098" s="555" t="s">
        <v>36</v>
      </c>
      <c r="D4098" s="555" t="s">
        <v>36</v>
      </c>
      <c r="E4098" s="555" t="s">
        <v>36</v>
      </c>
      <c r="F4098" s="551" t="s">
        <v>403</v>
      </c>
      <c r="G4098" s="555" t="s">
        <v>36</v>
      </c>
      <c r="H4098" s="551"/>
      <c r="I4098" s="551"/>
      <c r="J4098" s="552">
        <v>51088.05</v>
      </c>
      <c r="K4098" s="555"/>
      <c r="L4098" s="555"/>
      <c r="M4098" s="551"/>
      <c r="N4098" s="551"/>
      <c r="O4098" s="551"/>
    </row>
    <row r="4099" spans="1:18" ht="14.5">
      <c r="B4099" s="556" t="s">
        <v>3960</v>
      </c>
      <c r="C4099" s="556" t="s">
        <v>36</v>
      </c>
      <c r="D4099" s="556" t="s">
        <v>1940</v>
      </c>
      <c r="E4099" s="556" t="s">
        <v>28</v>
      </c>
      <c r="F4099" s="557" t="s">
        <v>404</v>
      </c>
      <c r="G4099" s="556" t="s">
        <v>220</v>
      </c>
      <c r="H4099" s="553">
        <v>213</v>
      </c>
      <c r="I4099" s="553">
        <v>239.85</v>
      </c>
      <c r="J4099" s="554">
        <v>51088.05</v>
      </c>
      <c r="K4099" s="556" t="s">
        <v>1455</v>
      </c>
      <c r="L4099" s="556" t="s">
        <v>2878</v>
      </c>
      <c r="M4099" s="557" t="s">
        <v>404</v>
      </c>
      <c r="O4099" s="545" t="str">
        <f>+_xlfn.CONCAT(B4099,"-",E4099)</f>
        <v>B3/09/02-H</v>
      </c>
      <c r="P4099" s="546"/>
      <c r="Q4099" s="546"/>
      <c r="R4099" s="546"/>
    </row>
    <row r="4101" spans="1:18" ht="14.5">
      <c r="A4101" s="551">
        <v>3</v>
      </c>
      <c r="B4101" s="555" t="s">
        <v>3960</v>
      </c>
      <c r="C4101" s="555" t="s">
        <v>36</v>
      </c>
      <c r="D4101" s="555" t="s">
        <v>36</v>
      </c>
      <c r="E4101" s="555" t="s">
        <v>36</v>
      </c>
      <c r="F4101" s="551" t="s">
        <v>405</v>
      </c>
      <c r="G4101" s="555" t="s">
        <v>36</v>
      </c>
      <c r="H4101" s="551"/>
      <c r="I4101" s="551"/>
      <c r="J4101" s="552">
        <v>760110</v>
      </c>
      <c r="K4101" s="555"/>
      <c r="L4101" s="555"/>
      <c r="M4101" s="551"/>
      <c r="N4101" s="551"/>
      <c r="O4101" s="551"/>
    </row>
    <row r="4102" spans="1:18" ht="87">
      <c r="A4102" s="551">
        <v>4</v>
      </c>
      <c r="B4102" s="555" t="s">
        <v>3960</v>
      </c>
      <c r="C4102" s="555" t="s">
        <v>36</v>
      </c>
      <c r="D4102" s="555" t="s">
        <v>36</v>
      </c>
      <c r="E4102" s="555" t="s">
        <v>36</v>
      </c>
      <c r="F4102" s="551" t="s">
        <v>406</v>
      </c>
      <c r="G4102" s="555" t="s">
        <v>36</v>
      </c>
      <c r="H4102" s="551"/>
      <c r="I4102" s="551"/>
      <c r="J4102" s="552">
        <v>267930</v>
      </c>
      <c r="K4102" s="555"/>
      <c r="L4102" s="555"/>
      <c r="M4102" s="551"/>
      <c r="N4102" s="551"/>
      <c r="O4102" s="551"/>
      <c r="P4102" s="546"/>
      <c r="Q4102" s="546"/>
      <c r="R4102" s="546"/>
    </row>
    <row r="4103" spans="1:18" ht="14.5">
      <c r="B4103" s="556" t="s">
        <v>3960</v>
      </c>
      <c r="C4103" s="556" t="s">
        <v>36</v>
      </c>
      <c r="D4103" s="556" t="s">
        <v>1946</v>
      </c>
      <c r="E4103" s="556" t="s">
        <v>33</v>
      </c>
      <c r="F4103" s="557" t="s">
        <v>407</v>
      </c>
      <c r="G4103" s="556" t="s">
        <v>220</v>
      </c>
      <c r="H4103" s="558">
        <v>1374</v>
      </c>
      <c r="I4103" s="553">
        <v>195</v>
      </c>
      <c r="J4103" s="554">
        <v>267930</v>
      </c>
      <c r="K4103" s="556" t="s">
        <v>1455</v>
      </c>
      <c r="L4103" s="556" t="s">
        <v>1947</v>
      </c>
      <c r="M4103" s="557" t="s">
        <v>1948</v>
      </c>
      <c r="O4103" s="545" t="str">
        <f>+_xlfn.CONCAT(B4103,"-",E4103)</f>
        <v>B3/09/02-J</v>
      </c>
      <c r="P4103" s="546"/>
      <c r="Q4103" s="546"/>
      <c r="R4103" s="546"/>
    </row>
    <row r="4106" spans="1:18" ht="72.5">
      <c r="A4106" s="551">
        <v>4</v>
      </c>
      <c r="B4106" s="555" t="s">
        <v>3961</v>
      </c>
      <c r="C4106" s="555" t="s">
        <v>36</v>
      </c>
      <c r="D4106" s="555" t="s">
        <v>36</v>
      </c>
      <c r="E4106" s="555" t="s">
        <v>36</v>
      </c>
      <c r="F4106" s="551" t="s">
        <v>408</v>
      </c>
      <c r="G4106" s="555" t="s">
        <v>36</v>
      </c>
      <c r="H4106" s="551"/>
      <c r="I4106" s="551"/>
      <c r="J4106" s="552">
        <v>492180</v>
      </c>
      <c r="K4106" s="555"/>
      <c r="L4106" s="555"/>
      <c r="M4106" s="551"/>
      <c r="N4106" s="551"/>
      <c r="O4106" s="551"/>
    </row>
    <row r="4107" spans="1:18" ht="25">
      <c r="B4107" s="556" t="s">
        <v>3961</v>
      </c>
      <c r="C4107" s="556" t="s">
        <v>36</v>
      </c>
      <c r="D4107" s="556" t="s">
        <v>1946</v>
      </c>
      <c r="E4107" s="556" t="s">
        <v>5</v>
      </c>
      <c r="F4107" s="557" t="s">
        <v>409</v>
      </c>
      <c r="G4107" s="556" t="s">
        <v>220</v>
      </c>
      <c r="H4107" s="558">
        <v>2524</v>
      </c>
      <c r="I4107" s="553">
        <v>195</v>
      </c>
      <c r="J4107" s="554">
        <v>492180</v>
      </c>
      <c r="K4107" s="556" t="s">
        <v>1455</v>
      </c>
      <c r="L4107" s="556" t="s">
        <v>1947</v>
      </c>
      <c r="M4107" s="557" t="s">
        <v>1948</v>
      </c>
      <c r="O4107" s="545" t="str">
        <f>+_xlfn.CONCAT(B4107,"-",E4107)</f>
        <v>B3/09/03-A</v>
      </c>
      <c r="P4107" s="546"/>
      <c r="Q4107" s="546"/>
      <c r="R4107" s="546"/>
    </row>
    <row r="4109" spans="1:18" ht="14.5">
      <c r="A4109" s="551">
        <v>3</v>
      </c>
      <c r="B4109" s="555" t="s">
        <v>3961</v>
      </c>
      <c r="C4109" s="555" t="s">
        <v>36</v>
      </c>
      <c r="D4109" s="555" t="s">
        <v>36</v>
      </c>
      <c r="E4109" s="555" t="s">
        <v>36</v>
      </c>
      <c r="F4109" s="551" t="s">
        <v>410</v>
      </c>
      <c r="G4109" s="555" t="s">
        <v>36</v>
      </c>
      <c r="H4109" s="551"/>
      <c r="I4109" s="551"/>
      <c r="J4109" s="552">
        <v>1510437.83</v>
      </c>
      <c r="K4109" s="555"/>
      <c r="L4109" s="555"/>
      <c r="M4109" s="551"/>
      <c r="N4109" s="551"/>
      <c r="O4109" s="551"/>
    </row>
    <row r="4110" spans="1:18" ht="43.5">
      <c r="A4110" s="551">
        <v>4</v>
      </c>
      <c r="B4110" s="555" t="s">
        <v>3961</v>
      </c>
      <c r="C4110" s="555" t="s">
        <v>36</v>
      </c>
      <c r="D4110" s="555" t="s">
        <v>36</v>
      </c>
      <c r="E4110" s="555" t="s">
        <v>36</v>
      </c>
      <c r="F4110" s="551" t="s">
        <v>411</v>
      </c>
      <c r="G4110" s="555" t="s">
        <v>36</v>
      </c>
      <c r="H4110" s="551"/>
      <c r="I4110" s="551"/>
      <c r="J4110" s="552">
        <v>1510437.83</v>
      </c>
      <c r="K4110" s="555"/>
      <c r="L4110" s="555"/>
      <c r="M4110" s="551"/>
      <c r="N4110" s="551"/>
      <c r="O4110" s="551"/>
      <c r="P4110" s="546"/>
      <c r="Q4110" s="546"/>
      <c r="R4110" s="546"/>
    </row>
    <row r="4111" spans="1:18" ht="14.5">
      <c r="B4111" s="556" t="s">
        <v>3961</v>
      </c>
      <c r="C4111" s="556" t="s">
        <v>36</v>
      </c>
      <c r="D4111" s="556" t="s">
        <v>1949</v>
      </c>
      <c r="E4111" s="556" t="s">
        <v>6</v>
      </c>
      <c r="F4111" s="557" t="s">
        <v>412</v>
      </c>
      <c r="G4111" s="556" t="s">
        <v>220</v>
      </c>
      <c r="H4111" s="553">
        <v>312</v>
      </c>
      <c r="I4111" s="553">
        <v>583.64</v>
      </c>
      <c r="J4111" s="554">
        <v>182095.68</v>
      </c>
      <c r="K4111" s="556" t="s">
        <v>1455</v>
      </c>
      <c r="L4111" s="556" t="s">
        <v>1950</v>
      </c>
      <c r="M4111" s="557" t="s">
        <v>1951</v>
      </c>
      <c r="O4111" s="545" t="str">
        <f t="shared" ref="O4111:O4116" si="367">+_xlfn.CONCAT(B4111,"-",E4111)</f>
        <v>B3/09/03-B</v>
      </c>
      <c r="P4111" s="546"/>
      <c r="Q4111" s="546"/>
      <c r="R4111" s="546"/>
    </row>
    <row r="4112" spans="1:18">
      <c r="B4112" s="556" t="s">
        <v>3961</v>
      </c>
      <c r="C4112" s="556" t="s">
        <v>36</v>
      </c>
      <c r="D4112" s="556" t="s">
        <v>1949</v>
      </c>
      <c r="E4112" s="556" t="s">
        <v>7</v>
      </c>
      <c r="F4112" s="557" t="s">
        <v>413</v>
      </c>
      <c r="G4112" s="556" t="s">
        <v>220</v>
      </c>
      <c r="H4112" s="558">
        <v>1374</v>
      </c>
      <c r="I4112" s="553">
        <v>427.39</v>
      </c>
      <c r="J4112" s="554">
        <v>587233.86</v>
      </c>
      <c r="K4112" s="556" t="s">
        <v>1455</v>
      </c>
      <c r="L4112" s="556" t="s">
        <v>1952</v>
      </c>
      <c r="M4112" s="557" t="s">
        <v>1953</v>
      </c>
      <c r="O4112" s="545" t="str">
        <f t="shared" si="367"/>
        <v>B3/09/03-C</v>
      </c>
    </row>
    <row r="4113" spans="1:18">
      <c r="B4113" s="556" t="s">
        <v>3961</v>
      </c>
      <c r="C4113" s="556" t="s">
        <v>36</v>
      </c>
      <c r="D4113" s="556" t="s">
        <v>1949</v>
      </c>
      <c r="E4113" s="556" t="s">
        <v>8</v>
      </c>
      <c r="F4113" s="557" t="s">
        <v>414</v>
      </c>
      <c r="G4113" s="556" t="s">
        <v>220</v>
      </c>
      <c r="H4113" s="553">
        <v>63</v>
      </c>
      <c r="I4113" s="553">
        <v>466.92</v>
      </c>
      <c r="J4113" s="554">
        <v>29415.96</v>
      </c>
      <c r="K4113" s="556" t="s">
        <v>1455</v>
      </c>
      <c r="L4113" s="556" t="s">
        <v>2879</v>
      </c>
      <c r="M4113" s="557" t="s">
        <v>2880</v>
      </c>
      <c r="O4113" s="545" t="str">
        <f t="shared" si="367"/>
        <v>B3/09/03-D</v>
      </c>
    </row>
    <row r="4114" spans="1:18" ht="25">
      <c r="B4114" s="556" t="s">
        <v>3961</v>
      </c>
      <c r="C4114" s="556" t="s">
        <v>36</v>
      </c>
      <c r="D4114" s="556" t="s">
        <v>1949</v>
      </c>
      <c r="E4114" s="556" t="s">
        <v>10</v>
      </c>
      <c r="F4114" s="557" t="s">
        <v>3962</v>
      </c>
      <c r="G4114" s="556" t="s">
        <v>220</v>
      </c>
      <c r="H4114" s="553">
        <v>800</v>
      </c>
      <c r="I4114" s="553">
        <v>583.64</v>
      </c>
      <c r="J4114" s="554">
        <v>466912</v>
      </c>
      <c r="K4114" s="556" t="s">
        <v>1455</v>
      </c>
      <c r="L4114" s="556" t="s">
        <v>1950</v>
      </c>
      <c r="M4114" s="557" t="s">
        <v>1951</v>
      </c>
      <c r="O4114" s="545" t="str">
        <f t="shared" si="367"/>
        <v>B3/09/03-E</v>
      </c>
    </row>
    <row r="4115" spans="1:18" ht="25">
      <c r="B4115" s="556" t="s">
        <v>3961</v>
      </c>
      <c r="C4115" s="556" t="s">
        <v>36</v>
      </c>
      <c r="D4115" s="556" t="s">
        <v>1949</v>
      </c>
      <c r="E4115" s="556" t="s">
        <v>11</v>
      </c>
      <c r="F4115" s="557" t="s">
        <v>3963</v>
      </c>
      <c r="G4115" s="556" t="s">
        <v>220</v>
      </c>
      <c r="H4115" s="553">
        <v>287</v>
      </c>
      <c r="I4115" s="553">
        <v>466.92</v>
      </c>
      <c r="J4115" s="554">
        <v>134006.04</v>
      </c>
      <c r="K4115" s="556" t="s">
        <v>1455</v>
      </c>
      <c r="L4115" s="556" t="s">
        <v>2879</v>
      </c>
      <c r="M4115" s="557" t="s">
        <v>2880</v>
      </c>
      <c r="O4115" s="545" t="str">
        <f t="shared" si="367"/>
        <v>B3/09/03-F</v>
      </c>
    </row>
    <row r="4116" spans="1:18">
      <c r="B4116" s="556" t="s">
        <v>3961</v>
      </c>
      <c r="C4116" s="556" t="s">
        <v>36</v>
      </c>
      <c r="D4116" s="556" t="s">
        <v>1954</v>
      </c>
      <c r="E4116" s="556" t="s">
        <v>27</v>
      </c>
      <c r="F4116" s="557" t="s">
        <v>415</v>
      </c>
      <c r="G4116" s="556" t="s">
        <v>179</v>
      </c>
      <c r="H4116" s="558">
        <v>1103</v>
      </c>
      <c r="I4116" s="553">
        <v>100.43</v>
      </c>
      <c r="J4116" s="554">
        <v>110774.29</v>
      </c>
      <c r="K4116" s="556" t="s">
        <v>1455</v>
      </c>
      <c r="L4116" s="556" t="s">
        <v>1955</v>
      </c>
      <c r="M4116" s="557" t="s">
        <v>1956</v>
      </c>
      <c r="O4116" s="545" t="str">
        <f t="shared" si="367"/>
        <v>B3/09/03-G</v>
      </c>
    </row>
    <row r="4118" spans="1:18" ht="14.5">
      <c r="A4118" s="551">
        <v>3</v>
      </c>
      <c r="B4118" s="555" t="s">
        <v>3961</v>
      </c>
      <c r="C4118" s="555" t="s">
        <v>36</v>
      </c>
      <c r="D4118" s="555" t="s">
        <v>36</v>
      </c>
      <c r="E4118" s="555" t="s">
        <v>36</v>
      </c>
      <c r="F4118" s="551" t="s">
        <v>416</v>
      </c>
      <c r="G4118" s="555" t="s">
        <v>36</v>
      </c>
      <c r="H4118" s="551"/>
      <c r="I4118" s="551"/>
      <c r="J4118" s="552">
        <v>20778</v>
      </c>
      <c r="K4118" s="555"/>
      <c r="L4118" s="555"/>
      <c r="M4118" s="551"/>
      <c r="N4118" s="551"/>
      <c r="O4118" s="551"/>
    </row>
    <row r="4119" spans="1:18" ht="58">
      <c r="A4119" s="551">
        <v>4</v>
      </c>
      <c r="B4119" s="555" t="s">
        <v>3961</v>
      </c>
      <c r="C4119" s="555" t="s">
        <v>36</v>
      </c>
      <c r="D4119" s="555" t="s">
        <v>36</v>
      </c>
      <c r="E4119" s="555" t="s">
        <v>36</v>
      </c>
      <c r="F4119" s="551" t="s">
        <v>417</v>
      </c>
      <c r="G4119" s="555" t="s">
        <v>36</v>
      </c>
      <c r="H4119" s="551"/>
      <c r="I4119" s="551"/>
      <c r="J4119" s="552">
        <v>20778</v>
      </c>
      <c r="K4119" s="555"/>
      <c r="L4119" s="555"/>
      <c r="M4119" s="551"/>
      <c r="N4119" s="551"/>
      <c r="O4119" s="551"/>
      <c r="P4119" s="546"/>
      <c r="Q4119" s="546"/>
      <c r="R4119" s="546"/>
    </row>
    <row r="4120" spans="1:18" ht="25">
      <c r="B4120" s="556" t="s">
        <v>3961</v>
      </c>
      <c r="C4120" s="556" t="s">
        <v>36</v>
      </c>
      <c r="D4120" s="556" t="s">
        <v>1958</v>
      </c>
      <c r="E4120" s="556" t="s">
        <v>28</v>
      </c>
      <c r="F4120" s="557" t="s">
        <v>3964</v>
      </c>
      <c r="G4120" s="556" t="s">
        <v>220</v>
      </c>
      <c r="H4120" s="553">
        <v>40</v>
      </c>
      <c r="I4120" s="553">
        <v>519.45000000000005</v>
      </c>
      <c r="J4120" s="554">
        <v>20778</v>
      </c>
      <c r="K4120" s="556" t="s">
        <v>1455</v>
      </c>
      <c r="L4120" s="556" t="s">
        <v>3965</v>
      </c>
      <c r="M4120" s="557" t="s">
        <v>1960</v>
      </c>
      <c r="O4120" s="545" t="str">
        <f>+_xlfn.CONCAT(B4120,"-",E4120)</f>
        <v>B3/09/03-H</v>
      </c>
      <c r="P4120" s="546"/>
      <c r="Q4120" s="546"/>
      <c r="R4120" s="546"/>
    </row>
    <row r="4123" spans="1:18" ht="14.5">
      <c r="A4123" s="551">
        <v>3</v>
      </c>
      <c r="B4123" s="555" t="s">
        <v>3966</v>
      </c>
      <c r="C4123" s="555" t="s">
        <v>36</v>
      </c>
      <c r="D4123" s="555" t="s">
        <v>36</v>
      </c>
      <c r="E4123" s="555" t="s">
        <v>36</v>
      </c>
      <c r="F4123" s="551" t="s">
        <v>1964</v>
      </c>
      <c r="G4123" s="555" t="s">
        <v>36</v>
      </c>
      <c r="H4123" s="551"/>
      <c r="I4123" s="551"/>
      <c r="J4123" s="552">
        <v>4917432</v>
      </c>
      <c r="K4123" s="555"/>
      <c r="L4123" s="555"/>
      <c r="M4123" s="551"/>
      <c r="N4123" s="551"/>
      <c r="O4123" s="551"/>
    </row>
    <row r="4124" spans="1:18" ht="58">
      <c r="A4124" s="551">
        <v>4</v>
      </c>
      <c r="B4124" s="555" t="s">
        <v>3966</v>
      </c>
      <c r="C4124" s="555" t="s">
        <v>36</v>
      </c>
      <c r="D4124" s="555" t="s">
        <v>36</v>
      </c>
      <c r="E4124" s="555" t="s">
        <v>36</v>
      </c>
      <c r="F4124" s="551" t="s">
        <v>422</v>
      </c>
      <c r="G4124" s="555" t="s">
        <v>36</v>
      </c>
      <c r="H4124" s="551"/>
      <c r="I4124" s="551"/>
      <c r="J4124" s="552">
        <v>4917432</v>
      </c>
      <c r="K4124" s="555"/>
      <c r="L4124" s="555"/>
      <c r="M4124" s="551"/>
      <c r="N4124" s="551"/>
      <c r="O4124" s="551"/>
      <c r="P4124" s="546"/>
      <c r="Q4124" s="546"/>
      <c r="R4124" s="546"/>
    </row>
    <row r="4125" spans="1:18" ht="25">
      <c r="B4125" s="556" t="s">
        <v>3966</v>
      </c>
      <c r="C4125" s="556" t="s">
        <v>36</v>
      </c>
      <c r="D4125" s="556" t="s">
        <v>1961</v>
      </c>
      <c r="E4125" s="556" t="s">
        <v>5</v>
      </c>
      <c r="F4125" s="557" t="s">
        <v>423</v>
      </c>
      <c r="G4125" s="556" t="s">
        <v>220</v>
      </c>
      <c r="H4125" s="558">
        <v>10796</v>
      </c>
      <c r="I4125" s="553">
        <v>49</v>
      </c>
      <c r="J4125" s="554">
        <v>529004</v>
      </c>
      <c r="K4125" s="556" t="s">
        <v>1455</v>
      </c>
      <c r="L4125" s="556" t="s">
        <v>1965</v>
      </c>
      <c r="M4125" s="557" t="s">
        <v>1966</v>
      </c>
      <c r="O4125" s="545" t="str">
        <f t="shared" ref="O4125:O4131" si="368">+_xlfn.CONCAT(B4125,"-",E4125)</f>
        <v>B3/09/04-A</v>
      </c>
      <c r="P4125" s="546"/>
      <c r="Q4125" s="546"/>
      <c r="R4125" s="546"/>
    </row>
    <row r="4126" spans="1:18" ht="25">
      <c r="B4126" s="556" t="s">
        <v>3966</v>
      </c>
      <c r="C4126" s="556" t="s">
        <v>36</v>
      </c>
      <c r="D4126" s="556" t="s">
        <v>1961</v>
      </c>
      <c r="E4126" s="556" t="s">
        <v>6</v>
      </c>
      <c r="F4126" s="557" t="s">
        <v>424</v>
      </c>
      <c r="G4126" s="556" t="s">
        <v>220</v>
      </c>
      <c r="H4126" s="553">
        <v>703</v>
      </c>
      <c r="I4126" s="553">
        <v>49</v>
      </c>
      <c r="J4126" s="554">
        <v>34447</v>
      </c>
      <c r="K4126" s="556" t="s">
        <v>1455</v>
      </c>
      <c r="L4126" s="556" t="s">
        <v>1965</v>
      </c>
      <c r="M4126" s="557" t="s">
        <v>1966</v>
      </c>
      <c r="O4126" s="545" t="str">
        <f t="shared" si="368"/>
        <v>B3/09/04-B</v>
      </c>
    </row>
    <row r="4127" spans="1:18" ht="25">
      <c r="B4127" s="556" t="s">
        <v>3966</v>
      </c>
      <c r="C4127" s="556" t="s">
        <v>36</v>
      </c>
      <c r="D4127" s="556" t="s">
        <v>1961</v>
      </c>
      <c r="E4127" s="556" t="s">
        <v>7</v>
      </c>
      <c r="F4127" s="557" t="s">
        <v>425</v>
      </c>
      <c r="G4127" s="556" t="s">
        <v>220</v>
      </c>
      <c r="H4127" s="553">
        <v>435</v>
      </c>
      <c r="I4127" s="553">
        <v>49</v>
      </c>
      <c r="J4127" s="554">
        <v>21315</v>
      </c>
      <c r="K4127" s="556" t="s">
        <v>1455</v>
      </c>
      <c r="L4127" s="556" t="s">
        <v>1965</v>
      </c>
      <c r="M4127" s="557" t="s">
        <v>1966</v>
      </c>
      <c r="O4127" s="545" t="str">
        <f t="shared" si="368"/>
        <v>B3/09/04-C</v>
      </c>
    </row>
    <row r="4128" spans="1:18">
      <c r="B4128" s="556" t="s">
        <v>3966</v>
      </c>
      <c r="C4128" s="556" t="s">
        <v>36</v>
      </c>
      <c r="D4128" s="556" t="s">
        <v>1961</v>
      </c>
      <c r="E4128" s="556" t="s">
        <v>8</v>
      </c>
      <c r="F4128" s="557" t="s">
        <v>426</v>
      </c>
      <c r="G4128" s="556" t="s">
        <v>220</v>
      </c>
      <c r="H4128" s="558">
        <v>2477</v>
      </c>
      <c r="I4128" s="553">
        <v>250</v>
      </c>
      <c r="J4128" s="554">
        <v>619250</v>
      </c>
      <c r="K4128" s="556" t="s">
        <v>1455</v>
      </c>
      <c r="L4128" s="556" t="s">
        <v>1967</v>
      </c>
      <c r="M4128" s="557" t="s">
        <v>1968</v>
      </c>
      <c r="O4128" s="545" t="str">
        <f t="shared" si="368"/>
        <v>B3/09/04-D</v>
      </c>
    </row>
    <row r="4129" spans="1:18" ht="25">
      <c r="B4129" s="556" t="s">
        <v>3966</v>
      </c>
      <c r="C4129" s="556" t="s">
        <v>36</v>
      </c>
      <c r="D4129" s="556" t="s">
        <v>1961</v>
      </c>
      <c r="E4129" s="556" t="s">
        <v>10</v>
      </c>
      <c r="F4129" s="557" t="s">
        <v>427</v>
      </c>
      <c r="G4129" s="556" t="s">
        <v>220</v>
      </c>
      <c r="H4129" s="553">
        <v>492</v>
      </c>
      <c r="I4129" s="553">
        <v>49</v>
      </c>
      <c r="J4129" s="554">
        <v>24108</v>
      </c>
      <c r="K4129" s="556" t="s">
        <v>1455</v>
      </c>
      <c r="L4129" s="556" t="s">
        <v>1965</v>
      </c>
      <c r="M4129" s="557" t="s">
        <v>1966</v>
      </c>
      <c r="O4129" s="545" t="str">
        <f t="shared" si="368"/>
        <v>B3/09/04-E</v>
      </c>
    </row>
    <row r="4130" spans="1:18" ht="25">
      <c r="B4130" s="556" t="s">
        <v>3966</v>
      </c>
      <c r="C4130" s="556" t="s">
        <v>36</v>
      </c>
      <c r="D4130" s="556" t="s">
        <v>1961</v>
      </c>
      <c r="E4130" s="556" t="s">
        <v>11</v>
      </c>
      <c r="F4130" s="557" t="s">
        <v>209</v>
      </c>
      <c r="G4130" s="556" t="s">
        <v>220</v>
      </c>
      <c r="H4130" s="558">
        <v>33725</v>
      </c>
      <c r="I4130" s="553">
        <v>49</v>
      </c>
      <c r="J4130" s="554">
        <v>1652525</v>
      </c>
      <c r="K4130" s="556" t="s">
        <v>1455</v>
      </c>
      <c r="L4130" s="556" t="s">
        <v>1965</v>
      </c>
      <c r="M4130" s="557" t="s">
        <v>1966</v>
      </c>
      <c r="O4130" s="545" t="str">
        <f t="shared" si="368"/>
        <v>B3/09/04-F</v>
      </c>
    </row>
    <row r="4131" spans="1:18" ht="25">
      <c r="B4131" s="556" t="s">
        <v>3966</v>
      </c>
      <c r="C4131" s="556" t="s">
        <v>36</v>
      </c>
      <c r="D4131" s="556" t="s">
        <v>1961</v>
      </c>
      <c r="E4131" s="556" t="s">
        <v>27</v>
      </c>
      <c r="F4131" s="557" t="s">
        <v>428</v>
      </c>
      <c r="G4131" s="556" t="s">
        <v>220</v>
      </c>
      <c r="H4131" s="558">
        <v>41567</v>
      </c>
      <c r="I4131" s="553">
        <v>49</v>
      </c>
      <c r="J4131" s="554">
        <v>2036783</v>
      </c>
      <c r="K4131" s="556" t="s">
        <v>1455</v>
      </c>
      <c r="L4131" s="556" t="s">
        <v>1965</v>
      </c>
      <c r="M4131" s="557" t="s">
        <v>1966</v>
      </c>
      <c r="O4131" s="545" t="str">
        <f t="shared" si="368"/>
        <v>B3/09/04-G</v>
      </c>
    </row>
    <row r="4133" spans="1:18" ht="14.5">
      <c r="A4133" s="551">
        <v>3</v>
      </c>
      <c r="B4133" s="555" t="s">
        <v>3966</v>
      </c>
      <c r="C4133" s="555" t="s">
        <v>36</v>
      </c>
      <c r="D4133" s="555" t="s">
        <v>36</v>
      </c>
      <c r="E4133" s="555" t="s">
        <v>36</v>
      </c>
      <c r="F4133" s="551" t="s">
        <v>429</v>
      </c>
      <c r="G4133" s="555" t="s">
        <v>36</v>
      </c>
      <c r="H4133" s="551"/>
      <c r="I4133" s="551"/>
      <c r="J4133" s="552">
        <v>3215492</v>
      </c>
      <c r="K4133" s="555"/>
      <c r="L4133" s="555"/>
      <c r="M4133" s="551"/>
      <c r="N4133" s="551"/>
      <c r="O4133" s="551"/>
    </row>
    <row r="4134" spans="1:18" ht="43.5">
      <c r="A4134" s="551">
        <v>4</v>
      </c>
      <c r="B4134" s="555" t="s">
        <v>3966</v>
      </c>
      <c r="C4134" s="555" t="s">
        <v>36</v>
      </c>
      <c r="D4134" s="555" t="s">
        <v>36</v>
      </c>
      <c r="E4134" s="555" t="s">
        <v>36</v>
      </c>
      <c r="F4134" s="551" t="s">
        <v>430</v>
      </c>
      <c r="G4134" s="555" t="s">
        <v>36</v>
      </c>
      <c r="H4134" s="551"/>
      <c r="I4134" s="551"/>
      <c r="J4134" s="552">
        <v>3215492</v>
      </c>
      <c r="K4134" s="555"/>
      <c r="L4134" s="555"/>
      <c r="M4134" s="551"/>
      <c r="N4134" s="551"/>
      <c r="O4134" s="551"/>
      <c r="P4134" s="546"/>
      <c r="Q4134" s="546"/>
      <c r="R4134" s="546"/>
    </row>
    <row r="4135" spans="1:18" ht="14.5">
      <c r="B4135" s="556" t="s">
        <v>3966</v>
      </c>
      <c r="C4135" s="556" t="s">
        <v>36</v>
      </c>
      <c r="D4135" s="556" t="s">
        <v>1970</v>
      </c>
      <c r="E4135" s="556" t="s">
        <v>28</v>
      </c>
      <c r="F4135" s="557" t="s">
        <v>431</v>
      </c>
      <c r="G4135" s="556" t="s">
        <v>220</v>
      </c>
      <c r="H4135" s="558">
        <v>34951</v>
      </c>
      <c r="I4135" s="553">
        <v>92</v>
      </c>
      <c r="J4135" s="554">
        <v>3215492</v>
      </c>
      <c r="K4135" s="556" t="s">
        <v>1455</v>
      </c>
      <c r="L4135" s="556" t="s">
        <v>1971</v>
      </c>
      <c r="M4135" s="557" t="s">
        <v>431</v>
      </c>
      <c r="O4135" s="545" t="str">
        <f>+_xlfn.CONCAT(B4135,"-",E4135)</f>
        <v>B3/09/04-H</v>
      </c>
      <c r="P4135" s="546"/>
      <c r="Q4135" s="546"/>
      <c r="R4135" s="546"/>
    </row>
    <row r="4137" spans="1:18" ht="14.5">
      <c r="A4137" s="551" t="s">
        <v>1774</v>
      </c>
      <c r="B4137" s="555" t="s">
        <v>3966</v>
      </c>
      <c r="C4137" s="555" t="s">
        <v>36</v>
      </c>
      <c r="D4137" s="555" t="s">
        <v>36</v>
      </c>
      <c r="E4137" s="555" t="s">
        <v>36</v>
      </c>
      <c r="F4137" s="551" t="s">
        <v>14</v>
      </c>
      <c r="G4137" s="555"/>
      <c r="H4137" s="551"/>
      <c r="I4137" s="551"/>
      <c r="J4137" s="551"/>
      <c r="K4137" s="555"/>
      <c r="L4137" s="555"/>
      <c r="M4137" s="551"/>
      <c r="N4137" s="551"/>
      <c r="O4137" s="551"/>
    </row>
    <row r="4138" spans="1:18" ht="14.5">
      <c r="A4138" s="551" t="s">
        <v>1774</v>
      </c>
      <c r="B4138" s="555" t="s">
        <v>3966</v>
      </c>
      <c r="C4138" s="555" t="s">
        <v>36</v>
      </c>
      <c r="D4138" s="555" t="s">
        <v>36</v>
      </c>
      <c r="E4138" s="555" t="s">
        <v>36</v>
      </c>
      <c r="F4138" s="551" t="s">
        <v>9</v>
      </c>
      <c r="G4138" s="555"/>
      <c r="H4138" s="551"/>
      <c r="I4138" s="551"/>
      <c r="J4138" s="551"/>
      <c r="K4138" s="555"/>
      <c r="L4138" s="555"/>
      <c r="M4138" s="551"/>
      <c r="N4138" s="551"/>
      <c r="O4138" s="551"/>
      <c r="P4138" s="546"/>
      <c r="Q4138" s="546"/>
      <c r="R4138" s="546"/>
    </row>
    <row r="4139" spans="1:18" ht="14.5">
      <c r="P4139" s="546"/>
      <c r="Q4139" s="546"/>
      <c r="R4139" s="546"/>
    </row>
    <row r="4141" spans="1:18" ht="14.5">
      <c r="A4141" s="551">
        <v>2</v>
      </c>
      <c r="B4141" s="555" t="s">
        <v>3967</v>
      </c>
      <c r="C4141" s="555" t="s">
        <v>36</v>
      </c>
      <c r="D4141" s="555" t="s">
        <v>36</v>
      </c>
      <c r="E4141" s="555" t="s">
        <v>36</v>
      </c>
      <c r="F4141" s="551" t="s">
        <v>17</v>
      </c>
      <c r="G4141" s="555" t="s">
        <v>36</v>
      </c>
      <c r="H4141" s="551"/>
      <c r="I4141" s="551"/>
      <c r="J4141" s="552">
        <v>1317275</v>
      </c>
      <c r="K4141" s="555"/>
      <c r="L4141" s="555"/>
      <c r="M4141" s="551"/>
      <c r="N4141" s="551"/>
      <c r="O4141" s="551"/>
    </row>
    <row r="4142" spans="1:18" ht="14.5">
      <c r="A4142" s="551">
        <v>3</v>
      </c>
      <c r="B4142" s="555" t="s">
        <v>3967</v>
      </c>
      <c r="C4142" s="555" t="s">
        <v>36</v>
      </c>
      <c r="D4142" s="555" t="s">
        <v>36</v>
      </c>
      <c r="E4142" s="555" t="s">
        <v>36</v>
      </c>
      <c r="F4142" s="551" t="s">
        <v>432</v>
      </c>
      <c r="G4142" s="555" t="s">
        <v>36</v>
      </c>
      <c r="H4142" s="551"/>
      <c r="I4142" s="551"/>
      <c r="J4142" s="552">
        <v>47500</v>
      </c>
      <c r="K4142" s="555"/>
      <c r="L4142" s="555"/>
      <c r="M4142" s="551"/>
      <c r="N4142" s="551"/>
      <c r="O4142" s="551"/>
      <c r="P4142" s="546"/>
      <c r="Q4142" s="546"/>
      <c r="R4142" s="546"/>
    </row>
    <row r="4143" spans="1:18" ht="87">
      <c r="A4143" s="551">
        <v>4</v>
      </c>
      <c r="B4143" s="555" t="s">
        <v>3967</v>
      </c>
      <c r="C4143" s="555" t="s">
        <v>36</v>
      </c>
      <c r="D4143" s="555" t="s">
        <v>36</v>
      </c>
      <c r="E4143" s="555" t="s">
        <v>36</v>
      </c>
      <c r="F4143" s="551" t="s">
        <v>1977</v>
      </c>
      <c r="G4143" s="555" t="s">
        <v>36</v>
      </c>
      <c r="H4143" s="551"/>
      <c r="I4143" s="551"/>
      <c r="J4143" s="552">
        <v>47500</v>
      </c>
      <c r="K4143" s="555"/>
      <c r="L4143" s="555"/>
      <c r="M4143" s="551"/>
      <c r="N4143" s="551"/>
      <c r="O4143" s="551"/>
      <c r="P4143" s="546"/>
      <c r="Q4143" s="546"/>
      <c r="R4143" s="546"/>
    </row>
    <row r="4144" spans="1:18" ht="14.5">
      <c r="B4144" s="556" t="s">
        <v>3967</v>
      </c>
      <c r="C4144" s="556" t="s">
        <v>36</v>
      </c>
      <c r="D4144" s="556" t="s">
        <v>1978</v>
      </c>
      <c r="E4144" s="556" t="s">
        <v>5</v>
      </c>
      <c r="F4144" s="557" t="s">
        <v>434</v>
      </c>
      <c r="G4144" s="556" t="s">
        <v>289</v>
      </c>
      <c r="H4144" s="553">
        <v>4</v>
      </c>
      <c r="I4144" s="554">
        <v>7500</v>
      </c>
      <c r="J4144" s="554">
        <v>30000</v>
      </c>
      <c r="K4144" s="556" t="s">
        <v>33</v>
      </c>
      <c r="L4144" s="556" t="s">
        <v>1979</v>
      </c>
      <c r="M4144" s="557" t="s">
        <v>434</v>
      </c>
      <c r="N4144" s="557" t="s">
        <v>1980</v>
      </c>
      <c r="O4144" s="545" t="str">
        <f t="shared" ref="O4144:O4148" si="369">+_xlfn.CONCAT(B4144,"-",E4144)</f>
        <v>B3/10/01-A</v>
      </c>
      <c r="P4144" s="546"/>
      <c r="Q4144" s="546"/>
      <c r="R4144" s="546"/>
    </row>
    <row r="4145" spans="1:18">
      <c r="B4145" s="556" t="s">
        <v>3967</v>
      </c>
      <c r="C4145" s="556" t="s">
        <v>36</v>
      </c>
      <c r="D4145" s="556" t="s">
        <v>1978</v>
      </c>
      <c r="E4145" s="556" t="s">
        <v>6</v>
      </c>
      <c r="F4145" s="557" t="s">
        <v>435</v>
      </c>
      <c r="G4145" s="556" t="s">
        <v>289</v>
      </c>
      <c r="H4145" s="553">
        <v>4</v>
      </c>
      <c r="I4145" s="554">
        <v>2500</v>
      </c>
      <c r="J4145" s="554">
        <v>10000</v>
      </c>
      <c r="K4145" s="556" t="s">
        <v>33</v>
      </c>
      <c r="L4145" s="556" t="s">
        <v>1981</v>
      </c>
      <c r="M4145" s="557" t="s">
        <v>435</v>
      </c>
      <c r="N4145" s="557" t="s">
        <v>1980</v>
      </c>
      <c r="O4145" s="545" t="str">
        <f t="shared" si="369"/>
        <v>B3/10/01-B</v>
      </c>
    </row>
    <row r="4146" spans="1:18">
      <c r="B4146" s="556" t="s">
        <v>3967</v>
      </c>
      <c r="C4146" s="556" t="s">
        <v>36</v>
      </c>
      <c r="D4146" s="556" t="s">
        <v>1978</v>
      </c>
      <c r="E4146" s="556" t="s">
        <v>7</v>
      </c>
      <c r="F4146" s="557" t="s">
        <v>3968</v>
      </c>
      <c r="G4146" s="556" t="s">
        <v>289</v>
      </c>
      <c r="H4146" s="553">
        <v>1</v>
      </c>
      <c r="I4146" s="554">
        <v>2500</v>
      </c>
      <c r="J4146" s="554">
        <v>2500</v>
      </c>
      <c r="K4146" s="556" t="s">
        <v>33</v>
      </c>
      <c r="L4146" s="556" t="s">
        <v>3969</v>
      </c>
      <c r="M4146" s="557" t="s">
        <v>3968</v>
      </c>
      <c r="N4146" s="557" t="s">
        <v>1980</v>
      </c>
      <c r="O4146" s="545" t="str">
        <f t="shared" si="369"/>
        <v>B3/10/01-C</v>
      </c>
    </row>
    <row r="4147" spans="1:18">
      <c r="B4147" s="556" t="s">
        <v>3967</v>
      </c>
      <c r="C4147" s="556" t="s">
        <v>36</v>
      </c>
      <c r="D4147" s="556" t="s">
        <v>1978</v>
      </c>
      <c r="E4147" s="556" t="s">
        <v>8</v>
      </c>
      <c r="F4147" s="557" t="s">
        <v>437</v>
      </c>
      <c r="G4147" s="556" t="s">
        <v>289</v>
      </c>
      <c r="H4147" s="553">
        <v>1</v>
      </c>
      <c r="I4147" s="554">
        <v>2500</v>
      </c>
      <c r="J4147" s="554">
        <v>2500</v>
      </c>
      <c r="K4147" s="556" t="s">
        <v>33</v>
      </c>
      <c r="L4147" s="556" t="s">
        <v>1982</v>
      </c>
      <c r="M4147" s="557" t="s">
        <v>437</v>
      </c>
      <c r="N4147" s="557" t="s">
        <v>1980</v>
      </c>
      <c r="O4147" s="545" t="str">
        <f t="shared" si="369"/>
        <v>B3/10/01-D</v>
      </c>
    </row>
    <row r="4148" spans="1:18">
      <c r="B4148" s="556" t="s">
        <v>3967</v>
      </c>
      <c r="C4148" s="556" t="s">
        <v>36</v>
      </c>
      <c r="D4148" s="556" t="s">
        <v>1978</v>
      </c>
      <c r="E4148" s="556" t="s">
        <v>10</v>
      </c>
      <c r="F4148" s="557" t="s">
        <v>1983</v>
      </c>
      <c r="G4148" s="556" t="s">
        <v>289</v>
      </c>
      <c r="H4148" s="553">
        <v>1</v>
      </c>
      <c r="I4148" s="554">
        <v>2500</v>
      </c>
      <c r="J4148" s="554">
        <v>2500</v>
      </c>
      <c r="K4148" s="556" t="s">
        <v>33</v>
      </c>
      <c r="L4148" s="556" t="s">
        <v>1984</v>
      </c>
      <c r="M4148" s="557" t="s">
        <v>1983</v>
      </c>
      <c r="N4148" s="557" t="s">
        <v>1980</v>
      </c>
      <c r="O4148" s="545" t="str">
        <f t="shared" si="369"/>
        <v>B3/10/01-E</v>
      </c>
    </row>
    <row r="4150" spans="1:18" ht="14.5">
      <c r="A4150" s="551">
        <v>3</v>
      </c>
      <c r="B4150" s="555" t="s">
        <v>3967</v>
      </c>
      <c r="C4150" s="555" t="s">
        <v>36</v>
      </c>
      <c r="D4150" s="555" t="s">
        <v>36</v>
      </c>
      <c r="E4150" s="555" t="s">
        <v>36</v>
      </c>
      <c r="F4150" s="551" t="s">
        <v>438</v>
      </c>
      <c r="G4150" s="555" t="s">
        <v>36</v>
      </c>
      <c r="H4150" s="551"/>
      <c r="I4150" s="551"/>
      <c r="J4150" s="552">
        <v>129925</v>
      </c>
      <c r="K4150" s="555"/>
      <c r="L4150" s="555"/>
      <c r="M4150" s="551"/>
      <c r="N4150" s="551"/>
      <c r="O4150" s="551"/>
    </row>
    <row r="4151" spans="1:18" ht="101.5">
      <c r="A4151" s="551">
        <v>4</v>
      </c>
      <c r="B4151" s="555" t="s">
        <v>3967</v>
      </c>
      <c r="C4151" s="555" t="s">
        <v>36</v>
      </c>
      <c r="D4151" s="555" t="s">
        <v>36</v>
      </c>
      <c r="E4151" s="555" t="s">
        <v>36</v>
      </c>
      <c r="F4151" s="551" t="s">
        <v>439</v>
      </c>
      <c r="G4151" s="555" t="s">
        <v>36</v>
      </c>
      <c r="H4151" s="551"/>
      <c r="I4151" s="551"/>
      <c r="J4151" s="552">
        <v>129925</v>
      </c>
      <c r="K4151" s="555"/>
      <c r="L4151" s="555"/>
      <c r="M4151" s="551"/>
      <c r="N4151" s="551"/>
      <c r="O4151" s="551"/>
      <c r="P4151" s="546"/>
      <c r="Q4151" s="546"/>
      <c r="R4151" s="546"/>
    </row>
    <row r="4152" spans="1:18" ht="14.5">
      <c r="B4152" s="556" t="s">
        <v>3967</v>
      </c>
      <c r="C4152" s="556" t="s">
        <v>36</v>
      </c>
      <c r="D4152" s="556" t="s">
        <v>2882</v>
      </c>
      <c r="E4152" s="556" t="s">
        <v>11</v>
      </c>
      <c r="F4152" s="557" t="s">
        <v>440</v>
      </c>
      <c r="G4152" s="556" t="s">
        <v>220</v>
      </c>
      <c r="H4152" s="553">
        <v>265</v>
      </c>
      <c r="I4152" s="553">
        <v>472</v>
      </c>
      <c r="J4152" s="554">
        <v>125080</v>
      </c>
      <c r="K4152" s="556" t="s">
        <v>33</v>
      </c>
      <c r="L4152" s="556" t="s">
        <v>2883</v>
      </c>
      <c r="M4152" s="557" t="s">
        <v>440</v>
      </c>
      <c r="O4152" s="545" t="str">
        <f t="shared" ref="O4152:O4153" si="370">+_xlfn.CONCAT(B4152,"-",E4152)</f>
        <v>B3/10/01-F</v>
      </c>
      <c r="P4152" s="546"/>
      <c r="Q4152" s="546"/>
      <c r="R4152" s="546"/>
    </row>
    <row r="4153" spans="1:18">
      <c r="B4153" s="556" t="s">
        <v>3967</v>
      </c>
      <c r="C4153" s="556" t="s">
        <v>36</v>
      </c>
      <c r="D4153" s="556" t="s">
        <v>2882</v>
      </c>
      <c r="E4153" s="556" t="s">
        <v>27</v>
      </c>
      <c r="F4153" s="557" t="s">
        <v>441</v>
      </c>
      <c r="G4153" s="556" t="s">
        <v>289</v>
      </c>
      <c r="H4153" s="553">
        <v>5</v>
      </c>
      <c r="I4153" s="553">
        <v>969</v>
      </c>
      <c r="J4153" s="554">
        <v>4845</v>
      </c>
      <c r="K4153" s="556" t="s">
        <v>33</v>
      </c>
      <c r="L4153" s="556" t="s">
        <v>2884</v>
      </c>
      <c r="M4153" s="557" t="s">
        <v>441</v>
      </c>
      <c r="O4153" s="545" t="str">
        <f t="shared" si="370"/>
        <v>B3/10/01-G</v>
      </c>
    </row>
    <row r="4156" spans="1:18" ht="14.5">
      <c r="A4156" s="551">
        <v>3</v>
      </c>
      <c r="B4156" s="555" t="s">
        <v>3970</v>
      </c>
      <c r="C4156" s="555" t="s">
        <v>36</v>
      </c>
      <c r="D4156" s="555" t="s">
        <v>36</v>
      </c>
      <c r="E4156" s="555" t="s">
        <v>36</v>
      </c>
      <c r="F4156" s="551" t="s">
        <v>442</v>
      </c>
      <c r="G4156" s="555" t="s">
        <v>36</v>
      </c>
      <c r="H4156" s="551"/>
      <c r="I4156" s="551"/>
      <c r="J4156" s="552">
        <v>626600</v>
      </c>
      <c r="K4156" s="555"/>
      <c r="L4156" s="555"/>
      <c r="M4156" s="551"/>
      <c r="N4156" s="551"/>
      <c r="O4156" s="551"/>
    </row>
    <row r="4157" spans="1:18" ht="58">
      <c r="A4157" s="551">
        <v>4</v>
      </c>
      <c r="B4157" s="555" t="s">
        <v>3970</v>
      </c>
      <c r="C4157" s="555" t="s">
        <v>36</v>
      </c>
      <c r="D4157" s="555" t="s">
        <v>36</v>
      </c>
      <c r="E4157" s="555" t="s">
        <v>36</v>
      </c>
      <c r="F4157" s="551" t="s">
        <v>443</v>
      </c>
      <c r="G4157" s="555" t="s">
        <v>36</v>
      </c>
      <c r="H4157" s="551"/>
      <c r="I4157" s="551"/>
      <c r="J4157" s="552">
        <v>626600</v>
      </c>
      <c r="K4157" s="555"/>
      <c r="L4157" s="555"/>
      <c r="M4157" s="551"/>
      <c r="N4157" s="551"/>
      <c r="O4157" s="551"/>
      <c r="P4157" s="546"/>
      <c r="Q4157" s="546"/>
      <c r="R4157" s="546"/>
    </row>
    <row r="4158" spans="1:18" ht="14.5">
      <c r="B4158" s="556" t="s">
        <v>3970</v>
      </c>
      <c r="C4158" s="556" t="s">
        <v>36</v>
      </c>
      <c r="D4158" s="556" t="s">
        <v>2885</v>
      </c>
      <c r="E4158" s="556" t="s">
        <v>5</v>
      </c>
      <c r="F4158" s="557" t="s">
        <v>444</v>
      </c>
      <c r="G4158" s="556" t="s">
        <v>220</v>
      </c>
      <c r="H4158" s="553">
        <v>416</v>
      </c>
      <c r="I4158" s="554">
        <v>1506.25</v>
      </c>
      <c r="J4158" s="554">
        <v>626600</v>
      </c>
      <c r="K4158" s="556" t="s">
        <v>33</v>
      </c>
      <c r="L4158" s="556" t="s">
        <v>2886</v>
      </c>
      <c r="M4158" s="557" t="s">
        <v>444</v>
      </c>
      <c r="O4158" s="545" t="str">
        <f>+_xlfn.CONCAT(B4158,"-",E4158)</f>
        <v>B3/10/02-A</v>
      </c>
      <c r="P4158" s="546"/>
      <c r="Q4158" s="546"/>
      <c r="R4158" s="546"/>
    </row>
    <row r="4160" spans="1:18" ht="29">
      <c r="A4160" s="551">
        <v>3</v>
      </c>
      <c r="B4160" s="555" t="s">
        <v>3970</v>
      </c>
      <c r="C4160" s="555" t="s">
        <v>36</v>
      </c>
      <c r="D4160" s="555" t="s">
        <v>36</v>
      </c>
      <c r="E4160" s="555" t="s">
        <v>36</v>
      </c>
      <c r="F4160" s="551" t="s">
        <v>446</v>
      </c>
      <c r="G4160" s="555" t="s">
        <v>36</v>
      </c>
      <c r="H4160" s="551"/>
      <c r="I4160" s="551"/>
      <c r="J4160" s="552">
        <v>449000</v>
      </c>
      <c r="K4160" s="555"/>
      <c r="L4160" s="555"/>
      <c r="M4160" s="551"/>
      <c r="N4160" s="551"/>
      <c r="O4160" s="551"/>
    </row>
    <row r="4161" spans="1:18" ht="29">
      <c r="A4161" s="551">
        <v>4</v>
      </c>
      <c r="B4161" s="555" t="s">
        <v>3970</v>
      </c>
      <c r="C4161" s="555" t="s">
        <v>36</v>
      </c>
      <c r="D4161" s="555" t="s">
        <v>36</v>
      </c>
      <c r="E4161" s="555" t="s">
        <v>36</v>
      </c>
      <c r="F4161" s="551" t="s">
        <v>447</v>
      </c>
      <c r="G4161" s="555" t="s">
        <v>36</v>
      </c>
      <c r="H4161" s="551"/>
      <c r="I4161" s="551"/>
      <c r="J4161" s="552">
        <v>449000</v>
      </c>
      <c r="K4161" s="555"/>
      <c r="L4161" s="555"/>
      <c r="M4161" s="551"/>
      <c r="N4161" s="551"/>
      <c r="O4161" s="551"/>
      <c r="P4161" s="546"/>
      <c r="Q4161" s="546"/>
      <c r="R4161" s="546"/>
    </row>
    <row r="4162" spans="1:18" ht="14.5">
      <c r="B4162" s="556" t="s">
        <v>3970</v>
      </c>
      <c r="C4162" s="556" t="s">
        <v>36</v>
      </c>
      <c r="D4162" s="556" t="s">
        <v>1985</v>
      </c>
      <c r="E4162" s="556" t="s">
        <v>6</v>
      </c>
      <c r="F4162" s="557" t="s">
        <v>3971</v>
      </c>
      <c r="G4162" s="556" t="s">
        <v>233</v>
      </c>
      <c r="H4162" s="553">
        <v>1</v>
      </c>
      <c r="I4162" s="554">
        <v>400000</v>
      </c>
      <c r="J4162" s="554">
        <v>400000</v>
      </c>
      <c r="K4162" s="556" t="s">
        <v>33</v>
      </c>
      <c r="L4162" s="556" t="s">
        <v>3972</v>
      </c>
      <c r="M4162" s="557" t="s">
        <v>3971</v>
      </c>
      <c r="N4162" s="557" t="s">
        <v>1988</v>
      </c>
      <c r="O4162" s="545" t="str">
        <f t="shared" ref="O4162:O4164" si="371">+_xlfn.CONCAT(B4162,"-",E4162)</f>
        <v>B3/10/02-B</v>
      </c>
      <c r="P4162" s="546"/>
      <c r="Q4162" s="546"/>
      <c r="R4162" s="546"/>
    </row>
    <row r="4163" spans="1:18">
      <c r="B4163" s="556" t="s">
        <v>3970</v>
      </c>
      <c r="C4163" s="556" t="s">
        <v>36</v>
      </c>
      <c r="D4163" s="556" t="s">
        <v>1985</v>
      </c>
      <c r="E4163" s="556" t="s">
        <v>7</v>
      </c>
      <c r="F4163" s="557" t="s">
        <v>3973</v>
      </c>
      <c r="G4163" s="556" t="s">
        <v>233</v>
      </c>
      <c r="H4163" s="553">
        <v>1</v>
      </c>
      <c r="I4163" s="554">
        <v>25000</v>
      </c>
      <c r="J4163" s="554">
        <v>25000</v>
      </c>
      <c r="K4163" s="556" t="s">
        <v>33</v>
      </c>
      <c r="L4163" s="556" t="s">
        <v>3974</v>
      </c>
      <c r="M4163" s="557" t="s">
        <v>3973</v>
      </c>
      <c r="N4163" s="557" t="s">
        <v>1988</v>
      </c>
      <c r="O4163" s="545" t="str">
        <f t="shared" si="371"/>
        <v>B3/10/02-C</v>
      </c>
    </row>
    <row r="4164" spans="1:18">
      <c r="B4164" s="556" t="s">
        <v>3970</v>
      </c>
      <c r="C4164" s="556" t="s">
        <v>36</v>
      </c>
      <c r="D4164" s="556" t="s">
        <v>1985</v>
      </c>
      <c r="E4164" s="556" t="s">
        <v>8</v>
      </c>
      <c r="F4164" s="557" t="s">
        <v>1991</v>
      </c>
      <c r="G4164" s="556" t="s">
        <v>233</v>
      </c>
      <c r="H4164" s="553">
        <v>1</v>
      </c>
      <c r="I4164" s="554">
        <v>24000</v>
      </c>
      <c r="J4164" s="554">
        <v>24000</v>
      </c>
      <c r="K4164" s="556" t="s">
        <v>33</v>
      </c>
      <c r="L4164" s="556" t="s">
        <v>3975</v>
      </c>
      <c r="M4164" s="557" t="s">
        <v>1991</v>
      </c>
      <c r="N4164" s="557" t="s">
        <v>1988</v>
      </c>
      <c r="O4164" s="545" t="str">
        <f t="shared" si="371"/>
        <v>B3/10/02-D</v>
      </c>
    </row>
    <row r="4166" spans="1:18" ht="14.5">
      <c r="A4166" s="551">
        <v>3</v>
      </c>
      <c r="B4166" s="555" t="s">
        <v>3970</v>
      </c>
      <c r="C4166" s="555" t="s">
        <v>36</v>
      </c>
      <c r="D4166" s="555" t="s">
        <v>36</v>
      </c>
      <c r="E4166" s="555" t="s">
        <v>36</v>
      </c>
      <c r="F4166" s="551" t="s">
        <v>1295</v>
      </c>
      <c r="G4166" s="555" t="s">
        <v>36</v>
      </c>
      <c r="H4166" s="551"/>
      <c r="I4166" s="551"/>
      <c r="J4166" s="552">
        <v>64250</v>
      </c>
      <c r="K4166" s="555"/>
      <c r="L4166" s="555"/>
      <c r="M4166" s="551"/>
      <c r="N4166" s="551"/>
      <c r="O4166" s="551"/>
    </row>
    <row r="4167" spans="1:18" ht="29">
      <c r="A4167" s="551">
        <v>4</v>
      </c>
      <c r="B4167" s="555" t="s">
        <v>3970</v>
      </c>
      <c r="C4167" s="555" t="s">
        <v>36</v>
      </c>
      <c r="D4167" s="555" t="s">
        <v>36</v>
      </c>
      <c r="E4167" s="555" t="s">
        <v>36</v>
      </c>
      <c r="F4167" s="551" t="s">
        <v>1994</v>
      </c>
      <c r="G4167" s="555" t="s">
        <v>36</v>
      </c>
      <c r="H4167" s="551"/>
      <c r="I4167" s="551"/>
      <c r="J4167" s="552">
        <v>64250</v>
      </c>
      <c r="K4167" s="555"/>
      <c r="L4167" s="555"/>
      <c r="M4167" s="551"/>
      <c r="N4167" s="551"/>
      <c r="O4167" s="551"/>
      <c r="P4167" s="546"/>
      <c r="Q4167" s="546"/>
      <c r="R4167" s="546"/>
    </row>
    <row r="4168" spans="1:18" ht="14.5">
      <c r="B4168" s="556" t="s">
        <v>3970</v>
      </c>
      <c r="C4168" s="556" t="s">
        <v>36</v>
      </c>
      <c r="D4168" s="556" t="s">
        <v>1995</v>
      </c>
      <c r="E4168" s="556" t="s">
        <v>10</v>
      </c>
      <c r="F4168" s="557" t="s">
        <v>1297</v>
      </c>
      <c r="G4168" s="556" t="s">
        <v>289</v>
      </c>
      <c r="H4168" s="553">
        <v>46</v>
      </c>
      <c r="I4168" s="553">
        <v>750</v>
      </c>
      <c r="J4168" s="554">
        <v>34500</v>
      </c>
      <c r="K4168" s="556" t="s">
        <v>33</v>
      </c>
      <c r="L4168" s="556" t="s">
        <v>1996</v>
      </c>
      <c r="M4168" s="557" t="s">
        <v>1997</v>
      </c>
      <c r="O4168" s="545" t="str">
        <f t="shared" ref="O4168:O4169" si="372">+_xlfn.CONCAT(B4168,"-",E4168)</f>
        <v>B3/10/02-E</v>
      </c>
      <c r="P4168" s="546"/>
      <c r="Q4168" s="546"/>
      <c r="R4168" s="546"/>
    </row>
    <row r="4169" spans="1:18">
      <c r="B4169" s="556" t="s">
        <v>3970</v>
      </c>
      <c r="C4169" s="556" t="s">
        <v>36</v>
      </c>
      <c r="D4169" s="556" t="s">
        <v>1995</v>
      </c>
      <c r="E4169" s="556" t="s">
        <v>11</v>
      </c>
      <c r="F4169" s="557" t="s">
        <v>1298</v>
      </c>
      <c r="G4169" s="556" t="s">
        <v>289</v>
      </c>
      <c r="H4169" s="553">
        <v>34</v>
      </c>
      <c r="I4169" s="553">
        <v>875</v>
      </c>
      <c r="J4169" s="554">
        <v>29750</v>
      </c>
      <c r="K4169" s="556" t="s">
        <v>33</v>
      </c>
      <c r="L4169" s="556" t="s">
        <v>1998</v>
      </c>
      <c r="M4169" s="557" t="s">
        <v>1999</v>
      </c>
      <c r="O4169" s="545" t="str">
        <f t="shared" si="372"/>
        <v>B3/10/02-F</v>
      </c>
    </row>
    <row r="4171" spans="1:18" ht="14.5">
      <c r="A4171" s="551" t="s">
        <v>1774</v>
      </c>
      <c r="B4171" s="555" t="s">
        <v>3970</v>
      </c>
      <c r="C4171" s="555" t="s">
        <v>36</v>
      </c>
      <c r="D4171" s="555" t="s">
        <v>36</v>
      </c>
      <c r="E4171" s="555" t="s">
        <v>36</v>
      </c>
      <c r="F4171" s="551" t="s">
        <v>17</v>
      </c>
      <c r="G4171" s="555"/>
      <c r="H4171" s="551"/>
      <c r="I4171" s="551"/>
      <c r="J4171" s="551"/>
      <c r="K4171" s="555"/>
      <c r="L4171" s="555"/>
      <c r="M4171" s="551"/>
      <c r="N4171" s="551"/>
      <c r="O4171" s="551"/>
    </row>
    <row r="4172" spans="1:18" ht="14.5">
      <c r="A4172" s="551" t="s">
        <v>1774</v>
      </c>
      <c r="B4172" s="555" t="s">
        <v>3970</v>
      </c>
      <c r="C4172" s="555" t="s">
        <v>36</v>
      </c>
      <c r="D4172" s="555" t="s">
        <v>36</v>
      </c>
      <c r="E4172" s="555" t="s">
        <v>36</v>
      </c>
      <c r="F4172" s="551" t="s">
        <v>9</v>
      </c>
      <c r="G4172" s="555"/>
      <c r="H4172" s="551"/>
      <c r="I4172" s="551"/>
      <c r="J4172" s="551"/>
      <c r="K4172" s="555"/>
      <c r="L4172" s="555"/>
      <c r="M4172" s="551"/>
      <c r="N4172" s="551"/>
      <c r="O4172" s="551"/>
      <c r="P4172" s="546"/>
      <c r="Q4172" s="546"/>
      <c r="R4172" s="546"/>
    </row>
    <row r="4173" spans="1:18" ht="14.5">
      <c r="P4173" s="546"/>
      <c r="Q4173" s="546"/>
      <c r="R4173" s="546"/>
    </row>
    <row r="4175" spans="1:18" ht="14.5">
      <c r="A4175" s="551">
        <v>2</v>
      </c>
      <c r="B4175" s="555" t="s">
        <v>3976</v>
      </c>
      <c r="C4175" s="555" t="s">
        <v>36</v>
      </c>
      <c r="D4175" s="555" t="s">
        <v>36</v>
      </c>
      <c r="E4175" s="555" t="s">
        <v>36</v>
      </c>
      <c r="F4175" s="551" t="s">
        <v>20</v>
      </c>
      <c r="G4175" s="555" t="s">
        <v>36</v>
      </c>
      <c r="H4175" s="551"/>
      <c r="I4175" s="551"/>
      <c r="J4175" s="552">
        <v>10140125</v>
      </c>
      <c r="K4175" s="555"/>
      <c r="L4175" s="555"/>
      <c r="M4175" s="551"/>
      <c r="N4175" s="551"/>
      <c r="O4175" s="551"/>
    </row>
    <row r="4176" spans="1:18" ht="14.5">
      <c r="A4176" s="551">
        <v>3</v>
      </c>
      <c r="B4176" s="555" t="s">
        <v>3976</v>
      </c>
      <c r="C4176" s="555" t="s">
        <v>36</v>
      </c>
      <c r="D4176" s="555" t="s">
        <v>36</v>
      </c>
      <c r="E4176" s="555" t="s">
        <v>36</v>
      </c>
      <c r="F4176" s="551" t="s">
        <v>1096</v>
      </c>
      <c r="G4176" s="555" t="s">
        <v>36</v>
      </c>
      <c r="H4176" s="551"/>
      <c r="I4176" s="551"/>
      <c r="J4176" s="552">
        <v>250000</v>
      </c>
      <c r="K4176" s="555"/>
      <c r="L4176" s="555"/>
      <c r="M4176" s="551"/>
      <c r="N4176" s="551"/>
      <c r="O4176" s="551"/>
      <c r="P4176" s="546"/>
      <c r="Q4176" s="546"/>
      <c r="R4176" s="546"/>
    </row>
    <row r="4177" spans="1:18" ht="14.5">
      <c r="A4177" s="551">
        <v>4</v>
      </c>
      <c r="B4177" s="555" t="s">
        <v>3976</v>
      </c>
      <c r="C4177" s="555" t="s">
        <v>36</v>
      </c>
      <c r="D4177" s="555" t="s">
        <v>36</v>
      </c>
      <c r="E4177" s="555" t="s">
        <v>36</v>
      </c>
      <c r="F4177" s="551" t="s">
        <v>1097</v>
      </c>
      <c r="G4177" s="555" t="s">
        <v>36</v>
      </c>
      <c r="H4177" s="551"/>
      <c r="I4177" s="551"/>
      <c r="J4177" s="552">
        <v>250000</v>
      </c>
      <c r="K4177" s="555"/>
      <c r="L4177" s="555"/>
      <c r="M4177" s="551"/>
      <c r="N4177" s="551"/>
      <c r="O4177" s="551"/>
      <c r="P4177" s="546"/>
      <c r="Q4177" s="546"/>
      <c r="R4177" s="546"/>
    </row>
    <row r="4178" spans="1:18" ht="14.5">
      <c r="B4178" s="556" t="s">
        <v>3976</v>
      </c>
      <c r="C4178" s="556" t="s">
        <v>36</v>
      </c>
      <c r="D4178" s="556" t="s">
        <v>2001</v>
      </c>
      <c r="E4178" s="556" t="s">
        <v>5</v>
      </c>
      <c r="F4178" s="557" t="s">
        <v>1098</v>
      </c>
      <c r="G4178" s="556" t="s">
        <v>289</v>
      </c>
      <c r="H4178" s="553">
        <v>4</v>
      </c>
      <c r="I4178" s="554">
        <v>62500</v>
      </c>
      <c r="J4178" s="554">
        <v>250000</v>
      </c>
      <c r="K4178" s="556" t="s">
        <v>34</v>
      </c>
      <c r="L4178" s="556" t="s">
        <v>2002</v>
      </c>
      <c r="M4178" s="557" t="s">
        <v>1098</v>
      </c>
      <c r="N4178" s="557" t="s">
        <v>1988</v>
      </c>
      <c r="O4178" s="545" t="str">
        <f t="shared" ref="O4178:O4181" si="373">+_xlfn.CONCAT(B4178,"-",E4178)</f>
        <v>B3/11/01-A</v>
      </c>
      <c r="P4178" s="546"/>
      <c r="Q4178" s="546"/>
      <c r="R4178" s="546"/>
    </row>
    <row r="4179" spans="1:18" ht="25">
      <c r="B4179" s="556" t="s">
        <v>3976</v>
      </c>
      <c r="C4179" s="556" t="s">
        <v>36</v>
      </c>
      <c r="D4179" s="556" t="s">
        <v>2001</v>
      </c>
      <c r="E4179" s="556" t="s">
        <v>6</v>
      </c>
      <c r="F4179" s="557" t="s">
        <v>1099</v>
      </c>
      <c r="G4179" s="556" t="s">
        <v>289</v>
      </c>
      <c r="H4179" s="553">
        <v>4</v>
      </c>
      <c r="J4179" s="553" t="s">
        <v>1909</v>
      </c>
      <c r="K4179" s="556" t="s">
        <v>34</v>
      </c>
      <c r="L4179" s="556" t="s">
        <v>2003</v>
      </c>
      <c r="M4179" s="557" t="s">
        <v>2004</v>
      </c>
      <c r="O4179" s="545" t="str">
        <f t="shared" si="373"/>
        <v>B3/11/01-B</v>
      </c>
    </row>
    <row r="4180" spans="1:18">
      <c r="B4180" s="556" t="s">
        <v>3976</v>
      </c>
      <c r="C4180" s="556" t="s">
        <v>36</v>
      </c>
      <c r="D4180" s="556" t="s">
        <v>2001</v>
      </c>
      <c r="E4180" s="556" t="s">
        <v>7</v>
      </c>
      <c r="F4180" s="557" t="s">
        <v>1100</v>
      </c>
      <c r="G4180" s="556" t="s">
        <v>289</v>
      </c>
      <c r="H4180" s="553">
        <v>4</v>
      </c>
      <c r="J4180" s="553" t="s">
        <v>1909</v>
      </c>
      <c r="K4180" s="556" t="s">
        <v>34</v>
      </c>
      <c r="L4180" s="556" t="s">
        <v>2003</v>
      </c>
      <c r="M4180" s="557" t="s">
        <v>2004</v>
      </c>
      <c r="O4180" s="545" t="str">
        <f t="shared" si="373"/>
        <v>B3/11/01-C</v>
      </c>
    </row>
    <row r="4181" spans="1:18">
      <c r="B4181" s="556" t="s">
        <v>3976</v>
      </c>
      <c r="C4181" s="556" t="s">
        <v>36</v>
      </c>
      <c r="D4181" s="556" t="s">
        <v>2001</v>
      </c>
      <c r="E4181" s="556" t="s">
        <v>8</v>
      </c>
      <c r="F4181" s="557" t="s">
        <v>1101</v>
      </c>
      <c r="G4181" s="556" t="s">
        <v>289</v>
      </c>
      <c r="H4181" s="553">
        <v>4</v>
      </c>
      <c r="J4181" s="553" t="s">
        <v>1909</v>
      </c>
      <c r="K4181" s="556" t="s">
        <v>34</v>
      </c>
      <c r="L4181" s="556" t="s">
        <v>2003</v>
      </c>
      <c r="M4181" s="557" t="s">
        <v>2004</v>
      </c>
      <c r="O4181" s="545" t="str">
        <f t="shared" si="373"/>
        <v>B3/11/01-D</v>
      </c>
    </row>
    <row r="4183" spans="1:18" ht="14.5">
      <c r="A4183" s="551">
        <v>4</v>
      </c>
      <c r="B4183" s="555" t="s">
        <v>3976</v>
      </c>
      <c r="C4183" s="555" t="s">
        <v>36</v>
      </c>
      <c r="D4183" s="555" t="s">
        <v>36</v>
      </c>
      <c r="E4183" s="555" t="s">
        <v>36</v>
      </c>
      <c r="F4183" s="551" t="s">
        <v>1102</v>
      </c>
      <c r="G4183" s="555" t="s">
        <v>36</v>
      </c>
      <c r="H4183" s="551"/>
      <c r="I4183" s="551"/>
      <c r="J4183" s="551">
        <v>0</v>
      </c>
      <c r="K4183" s="555"/>
      <c r="L4183" s="555"/>
      <c r="M4183" s="551"/>
      <c r="N4183" s="551"/>
      <c r="O4183" s="551"/>
    </row>
    <row r="4184" spans="1:18" ht="14.5">
      <c r="B4184" s="556" t="s">
        <v>3976</v>
      </c>
      <c r="C4184" s="556" t="s">
        <v>36</v>
      </c>
      <c r="D4184" s="556" t="s">
        <v>2001</v>
      </c>
      <c r="E4184" s="556" t="s">
        <v>10</v>
      </c>
      <c r="F4184" s="557" t="s">
        <v>1103</v>
      </c>
      <c r="G4184" s="556" t="s">
        <v>0</v>
      </c>
      <c r="H4184" s="553">
        <v>1</v>
      </c>
      <c r="J4184" s="553" t="s">
        <v>1909</v>
      </c>
      <c r="K4184" s="556" t="s">
        <v>34</v>
      </c>
      <c r="L4184" s="556" t="s">
        <v>2003</v>
      </c>
      <c r="M4184" s="557" t="s">
        <v>2004</v>
      </c>
      <c r="O4184" s="545" t="str">
        <f t="shared" ref="O4184:O4185" si="374">+_xlfn.CONCAT(B4184,"-",E4184)</f>
        <v>B3/11/01-E</v>
      </c>
      <c r="P4184" s="546"/>
      <c r="Q4184" s="546"/>
      <c r="R4184" s="546"/>
    </row>
    <row r="4185" spans="1:18">
      <c r="B4185" s="556" t="s">
        <v>3976</v>
      </c>
      <c r="C4185" s="556" t="s">
        <v>36</v>
      </c>
      <c r="D4185" s="556" t="s">
        <v>2001</v>
      </c>
      <c r="E4185" s="556" t="s">
        <v>11</v>
      </c>
      <c r="F4185" s="557" t="s">
        <v>1104</v>
      </c>
      <c r="G4185" s="556" t="s">
        <v>0</v>
      </c>
      <c r="H4185" s="553">
        <v>1</v>
      </c>
      <c r="J4185" s="553" t="s">
        <v>1909</v>
      </c>
      <c r="K4185" s="556" t="s">
        <v>34</v>
      </c>
      <c r="L4185" s="556" t="s">
        <v>2003</v>
      </c>
      <c r="M4185" s="557" t="s">
        <v>2004</v>
      </c>
      <c r="O4185" s="545" t="str">
        <f t="shared" si="374"/>
        <v>B3/11/01-F</v>
      </c>
    </row>
    <row r="4187" spans="1:18" ht="14.5">
      <c r="A4187" s="551">
        <v>3</v>
      </c>
      <c r="B4187" s="555" t="s">
        <v>3976</v>
      </c>
      <c r="C4187" s="555" t="s">
        <v>36</v>
      </c>
      <c r="D4187" s="555" t="s">
        <v>36</v>
      </c>
      <c r="E4187" s="555" t="s">
        <v>36</v>
      </c>
      <c r="F4187" s="551" t="s">
        <v>3977</v>
      </c>
      <c r="G4187" s="555" t="s">
        <v>36</v>
      </c>
      <c r="H4187" s="551"/>
      <c r="I4187" s="551"/>
      <c r="J4187" s="552">
        <v>3454500</v>
      </c>
      <c r="K4187" s="555"/>
      <c r="L4187" s="555"/>
      <c r="M4187" s="551"/>
      <c r="N4187" s="551"/>
      <c r="O4187" s="551"/>
    </row>
    <row r="4188" spans="1:18" ht="72.5">
      <c r="A4188" s="551">
        <v>4</v>
      </c>
      <c r="B4188" s="555" t="s">
        <v>3976</v>
      </c>
      <c r="C4188" s="555" t="s">
        <v>36</v>
      </c>
      <c r="D4188" s="555" t="s">
        <v>36</v>
      </c>
      <c r="E4188" s="555" t="s">
        <v>36</v>
      </c>
      <c r="F4188" s="551" t="s">
        <v>3978</v>
      </c>
      <c r="G4188" s="555" t="s">
        <v>36</v>
      </c>
      <c r="H4188" s="551"/>
      <c r="I4188" s="551"/>
      <c r="J4188" s="552">
        <v>3454500</v>
      </c>
      <c r="K4188" s="555"/>
      <c r="L4188" s="555"/>
      <c r="M4188" s="551"/>
      <c r="N4188" s="551"/>
      <c r="O4188" s="551"/>
      <c r="P4188" s="546"/>
      <c r="Q4188" s="546"/>
      <c r="R4188" s="546"/>
    </row>
    <row r="4189" spans="1:18" ht="14.5">
      <c r="B4189" s="556" t="s">
        <v>3976</v>
      </c>
      <c r="C4189" s="556" t="s">
        <v>36</v>
      </c>
      <c r="D4189" s="556" t="s">
        <v>3979</v>
      </c>
      <c r="E4189" s="556" t="s">
        <v>27</v>
      </c>
      <c r="F4189" s="557" t="s">
        <v>3980</v>
      </c>
      <c r="G4189" s="556" t="s">
        <v>289</v>
      </c>
      <c r="H4189" s="553">
        <v>56</v>
      </c>
      <c r="I4189" s="554">
        <v>61687.5</v>
      </c>
      <c r="J4189" s="554">
        <v>3454500</v>
      </c>
      <c r="K4189" s="556" t="s">
        <v>34</v>
      </c>
      <c r="L4189" s="556" t="s">
        <v>3981</v>
      </c>
      <c r="M4189" s="557" t="s">
        <v>3982</v>
      </c>
      <c r="O4189" s="545" t="str">
        <f>+_xlfn.CONCAT(B4189,"-",E4189)</f>
        <v>B3/11/01-G</v>
      </c>
      <c r="P4189" s="546"/>
      <c r="Q4189" s="546"/>
      <c r="R4189" s="546"/>
    </row>
    <row r="4191" spans="1:18" ht="14.5">
      <c r="A4191" s="551">
        <v>3</v>
      </c>
      <c r="B4191" s="555" t="s">
        <v>3976</v>
      </c>
      <c r="C4191" s="555" t="s">
        <v>36</v>
      </c>
      <c r="D4191" s="555" t="s">
        <v>36</v>
      </c>
      <c r="E4191" s="555" t="s">
        <v>36</v>
      </c>
      <c r="F4191" s="551" t="s">
        <v>450</v>
      </c>
      <c r="G4191" s="555" t="s">
        <v>36</v>
      </c>
      <c r="H4191" s="551"/>
      <c r="I4191" s="551"/>
      <c r="J4191" s="552">
        <v>6435625</v>
      </c>
      <c r="K4191" s="555"/>
      <c r="L4191" s="555"/>
      <c r="M4191" s="551"/>
      <c r="N4191" s="551"/>
      <c r="O4191" s="551"/>
    </row>
    <row r="4192" spans="1:18" ht="43.5">
      <c r="A4192" s="551">
        <v>4</v>
      </c>
      <c r="B4192" s="555" t="s">
        <v>3976</v>
      </c>
      <c r="C4192" s="555" t="s">
        <v>36</v>
      </c>
      <c r="D4192" s="555" t="s">
        <v>36</v>
      </c>
      <c r="E4192" s="555" t="s">
        <v>36</v>
      </c>
      <c r="F4192" s="551" t="s">
        <v>451</v>
      </c>
      <c r="G4192" s="555" t="s">
        <v>36</v>
      </c>
      <c r="H4192" s="551"/>
      <c r="I4192" s="551"/>
      <c r="J4192" s="552">
        <v>31625</v>
      </c>
      <c r="K4192" s="555"/>
      <c r="L4192" s="555"/>
      <c r="M4192" s="551"/>
      <c r="N4192" s="551"/>
      <c r="O4192" s="551"/>
      <c r="P4192" s="546"/>
      <c r="Q4192" s="546"/>
      <c r="R4192" s="546"/>
    </row>
    <row r="4193" spans="1:18" ht="14.5">
      <c r="B4193" s="556" t="s">
        <v>3976</v>
      </c>
      <c r="C4193" s="556" t="s">
        <v>36</v>
      </c>
      <c r="D4193" s="556" t="s">
        <v>2005</v>
      </c>
      <c r="E4193" s="556" t="s">
        <v>28</v>
      </c>
      <c r="F4193" s="557" t="s">
        <v>452</v>
      </c>
      <c r="G4193" s="556" t="s">
        <v>0</v>
      </c>
      <c r="H4193" s="553">
        <v>1</v>
      </c>
      <c r="I4193" s="554">
        <v>31625</v>
      </c>
      <c r="J4193" s="554">
        <v>31625</v>
      </c>
      <c r="K4193" s="556" t="s">
        <v>34</v>
      </c>
      <c r="L4193" s="556" t="s">
        <v>3983</v>
      </c>
      <c r="M4193" s="557" t="s">
        <v>3984</v>
      </c>
      <c r="N4193" s="557" t="s">
        <v>2008</v>
      </c>
      <c r="O4193" s="545" t="str">
        <f>+_xlfn.CONCAT(B4193,"-",E4193)</f>
        <v>B3/11/01-H</v>
      </c>
      <c r="P4193" s="546"/>
      <c r="Q4193" s="546"/>
      <c r="R4193" s="546"/>
    </row>
    <row r="4196" spans="1:18" ht="14.5">
      <c r="A4196" s="551">
        <v>4</v>
      </c>
      <c r="B4196" s="555" t="s">
        <v>3985</v>
      </c>
      <c r="C4196" s="555" t="s">
        <v>36</v>
      </c>
      <c r="D4196" s="555" t="s">
        <v>36</v>
      </c>
      <c r="E4196" s="555" t="s">
        <v>36</v>
      </c>
      <c r="F4196" s="551" t="s">
        <v>740</v>
      </c>
      <c r="G4196" s="555" t="s">
        <v>36</v>
      </c>
      <c r="H4196" s="551"/>
      <c r="I4196" s="551"/>
      <c r="J4196" s="552">
        <v>154000</v>
      </c>
      <c r="K4196" s="555"/>
      <c r="L4196" s="555"/>
      <c r="M4196" s="551"/>
      <c r="N4196" s="551"/>
      <c r="O4196" s="551"/>
    </row>
    <row r="4197" spans="1:18" ht="25">
      <c r="B4197" s="556" t="s">
        <v>3985</v>
      </c>
      <c r="C4197" s="556" t="s">
        <v>36</v>
      </c>
      <c r="D4197" s="556" t="s">
        <v>2009</v>
      </c>
      <c r="E4197" s="556" t="s">
        <v>5</v>
      </c>
      <c r="F4197" s="557" t="s">
        <v>741</v>
      </c>
      <c r="G4197" s="556" t="s">
        <v>289</v>
      </c>
      <c r="H4197" s="553">
        <v>6</v>
      </c>
      <c r="I4197" s="554">
        <v>6250</v>
      </c>
      <c r="J4197" s="554">
        <v>37500</v>
      </c>
      <c r="K4197" s="556" t="s">
        <v>34</v>
      </c>
      <c r="L4197" s="556" t="s">
        <v>2895</v>
      </c>
      <c r="M4197" s="557" t="s">
        <v>741</v>
      </c>
      <c r="O4197" s="545" t="str">
        <f t="shared" ref="O4197:O4202" si="375">+_xlfn.CONCAT(B4197,"-",E4197)</f>
        <v>B3/11/02-A</v>
      </c>
      <c r="P4197" s="546"/>
      <c r="Q4197" s="546"/>
      <c r="R4197" s="546"/>
    </row>
    <row r="4198" spans="1:18">
      <c r="B4198" s="556" t="s">
        <v>3985</v>
      </c>
      <c r="C4198" s="556" t="s">
        <v>36</v>
      </c>
      <c r="D4198" s="556" t="s">
        <v>2009</v>
      </c>
      <c r="E4198" s="556" t="s">
        <v>6</v>
      </c>
      <c r="F4198" s="557" t="s">
        <v>742</v>
      </c>
      <c r="G4198" s="556" t="s">
        <v>289</v>
      </c>
      <c r="H4198" s="553">
        <v>7</v>
      </c>
      <c r="I4198" s="554">
        <v>12500</v>
      </c>
      <c r="J4198" s="554">
        <v>87500</v>
      </c>
      <c r="K4198" s="556" t="s">
        <v>34</v>
      </c>
      <c r="L4198" s="556" t="s">
        <v>2896</v>
      </c>
      <c r="M4198" s="557" t="s">
        <v>742</v>
      </c>
      <c r="O4198" s="545" t="str">
        <f t="shared" si="375"/>
        <v>B3/11/02-B</v>
      </c>
    </row>
    <row r="4199" spans="1:18" ht="25">
      <c r="B4199" s="556" t="s">
        <v>3985</v>
      </c>
      <c r="C4199" s="556" t="s">
        <v>36</v>
      </c>
      <c r="D4199" s="556" t="s">
        <v>2009</v>
      </c>
      <c r="E4199" s="556" t="s">
        <v>7</v>
      </c>
      <c r="F4199" s="557" t="s">
        <v>2010</v>
      </c>
      <c r="G4199" s="556" t="s">
        <v>289</v>
      </c>
      <c r="H4199" s="553">
        <v>11</v>
      </c>
      <c r="I4199" s="554">
        <v>1875</v>
      </c>
      <c r="J4199" s="554">
        <v>20625</v>
      </c>
      <c r="K4199" s="556" t="s">
        <v>34</v>
      </c>
      <c r="L4199" s="556" t="s">
        <v>2011</v>
      </c>
      <c r="M4199" s="557" t="s">
        <v>2010</v>
      </c>
      <c r="O4199" s="545" t="str">
        <f t="shared" si="375"/>
        <v>B3/11/02-C</v>
      </c>
    </row>
    <row r="4200" spans="1:18">
      <c r="B4200" s="556" t="s">
        <v>3985</v>
      </c>
      <c r="C4200" s="556" t="s">
        <v>36</v>
      </c>
      <c r="D4200" s="556" t="s">
        <v>2009</v>
      </c>
      <c r="E4200" s="556" t="s">
        <v>8</v>
      </c>
      <c r="F4200" s="557" t="s">
        <v>2897</v>
      </c>
      <c r="G4200" s="556" t="s">
        <v>289</v>
      </c>
      <c r="H4200" s="553">
        <v>1</v>
      </c>
      <c r="I4200" s="554">
        <v>3125</v>
      </c>
      <c r="J4200" s="554">
        <v>3125</v>
      </c>
      <c r="K4200" s="556" t="s">
        <v>34</v>
      </c>
      <c r="L4200" s="556" t="s">
        <v>2898</v>
      </c>
      <c r="M4200" s="557" t="s">
        <v>2897</v>
      </c>
      <c r="O4200" s="545" t="str">
        <f t="shared" si="375"/>
        <v>B3/11/02-D</v>
      </c>
    </row>
    <row r="4201" spans="1:18">
      <c r="B4201" s="556" t="s">
        <v>3985</v>
      </c>
      <c r="C4201" s="556" t="s">
        <v>36</v>
      </c>
      <c r="D4201" s="556" t="s">
        <v>2009</v>
      </c>
      <c r="E4201" s="556" t="s">
        <v>10</v>
      </c>
      <c r="F4201" s="557" t="s">
        <v>3986</v>
      </c>
      <c r="G4201" s="556" t="s">
        <v>289</v>
      </c>
      <c r="H4201" s="553">
        <v>2</v>
      </c>
      <c r="I4201" s="554">
        <v>2500</v>
      </c>
      <c r="J4201" s="554">
        <v>5000</v>
      </c>
      <c r="K4201" s="556" t="s">
        <v>34</v>
      </c>
      <c r="L4201" s="556" t="s">
        <v>3987</v>
      </c>
      <c r="M4201" s="557" t="s">
        <v>3986</v>
      </c>
      <c r="O4201" s="545" t="str">
        <f t="shared" si="375"/>
        <v>B3/11/02-E</v>
      </c>
    </row>
    <row r="4202" spans="1:18">
      <c r="B4202" s="556" t="s">
        <v>3985</v>
      </c>
      <c r="C4202" s="556" t="s">
        <v>36</v>
      </c>
      <c r="D4202" s="556" t="s">
        <v>2009</v>
      </c>
      <c r="E4202" s="556" t="s">
        <v>11</v>
      </c>
      <c r="F4202" s="557" t="s">
        <v>3988</v>
      </c>
      <c r="G4202" s="556" t="s">
        <v>289</v>
      </c>
      <c r="H4202" s="553">
        <v>2</v>
      </c>
      <c r="I4202" s="553">
        <v>125</v>
      </c>
      <c r="J4202" s="553">
        <v>250</v>
      </c>
      <c r="K4202" s="556" t="s">
        <v>34</v>
      </c>
      <c r="L4202" s="556" t="s">
        <v>3989</v>
      </c>
      <c r="M4202" s="557" t="s">
        <v>3988</v>
      </c>
      <c r="O4202" s="545" t="str">
        <f t="shared" si="375"/>
        <v>B3/11/02-F</v>
      </c>
    </row>
    <row r="4205" spans="1:18" ht="14.5">
      <c r="A4205" s="551">
        <v>4</v>
      </c>
      <c r="B4205" s="555" t="s">
        <v>3990</v>
      </c>
      <c r="C4205" s="555" t="s">
        <v>36</v>
      </c>
      <c r="D4205" s="555" t="s">
        <v>36</v>
      </c>
      <c r="E4205" s="555" t="s">
        <v>36</v>
      </c>
      <c r="F4205" s="551" t="s">
        <v>1435</v>
      </c>
      <c r="G4205" s="555" t="s">
        <v>36</v>
      </c>
      <c r="H4205" s="551"/>
      <c r="I4205" s="551"/>
      <c r="J4205" s="552">
        <v>6250000</v>
      </c>
      <c r="K4205" s="555"/>
      <c r="L4205" s="555"/>
      <c r="M4205" s="551"/>
      <c r="N4205" s="551"/>
      <c r="O4205" s="551"/>
    </row>
    <row r="4206" spans="1:18" ht="43.5">
      <c r="A4206" s="551">
        <v>5</v>
      </c>
      <c r="B4206" s="555" t="s">
        <v>3990</v>
      </c>
      <c r="C4206" s="555" t="s">
        <v>36</v>
      </c>
      <c r="D4206" s="555" t="s">
        <v>36</v>
      </c>
      <c r="E4206" s="555" t="s">
        <v>36</v>
      </c>
      <c r="F4206" s="551" t="s">
        <v>3991</v>
      </c>
      <c r="G4206" s="555" t="s">
        <v>36</v>
      </c>
      <c r="H4206" s="551"/>
      <c r="I4206" s="551"/>
      <c r="J4206" s="551">
        <v>0</v>
      </c>
      <c r="K4206" s="555"/>
      <c r="L4206" s="555"/>
      <c r="M4206" s="551"/>
      <c r="N4206" s="551"/>
      <c r="O4206" s="551"/>
      <c r="P4206" s="546"/>
      <c r="Q4206" s="546"/>
      <c r="R4206" s="546"/>
    </row>
    <row r="4207" spans="1:18" ht="58">
      <c r="A4207" s="551">
        <v>5</v>
      </c>
      <c r="B4207" s="555" t="s">
        <v>3990</v>
      </c>
      <c r="C4207" s="555" t="s">
        <v>36</v>
      </c>
      <c r="D4207" s="555" t="s">
        <v>36</v>
      </c>
      <c r="E4207" s="555" t="s">
        <v>36</v>
      </c>
      <c r="F4207" s="551" t="s">
        <v>3992</v>
      </c>
      <c r="G4207" s="555" t="s">
        <v>36</v>
      </c>
      <c r="H4207" s="551"/>
      <c r="I4207" s="551"/>
      <c r="J4207" s="551">
        <v>0</v>
      </c>
      <c r="K4207" s="555"/>
      <c r="L4207" s="555"/>
      <c r="M4207" s="551"/>
      <c r="N4207" s="551"/>
      <c r="O4207" s="551"/>
      <c r="P4207" s="546"/>
      <c r="Q4207" s="546"/>
      <c r="R4207" s="546"/>
    </row>
    <row r="4208" spans="1:18" ht="58">
      <c r="A4208" s="551">
        <v>5</v>
      </c>
      <c r="B4208" s="555" t="s">
        <v>3990</v>
      </c>
      <c r="C4208" s="555" t="s">
        <v>36</v>
      </c>
      <c r="D4208" s="555" t="s">
        <v>36</v>
      </c>
      <c r="E4208" s="555" t="s">
        <v>36</v>
      </c>
      <c r="F4208" s="551" t="s">
        <v>3993</v>
      </c>
      <c r="G4208" s="555" t="s">
        <v>36</v>
      </c>
      <c r="H4208" s="551"/>
      <c r="I4208" s="551"/>
      <c r="J4208" s="551">
        <v>0</v>
      </c>
      <c r="K4208" s="555"/>
      <c r="L4208" s="555"/>
      <c r="M4208" s="551"/>
      <c r="N4208" s="551"/>
      <c r="O4208" s="551"/>
      <c r="P4208" s="546"/>
      <c r="Q4208" s="546"/>
      <c r="R4208" s="546"/>
    </row>
    <row r="4209" spans="1:18" ht="72.5">
      <c r="A4209" s="551">
        <v>5</v>
      </c>
      <c r="B4209" s="555" t="s">
        <v>3990</v>
      </c>
      <c r="C4209" s="555" t="s">
        <v>36</v>
      </c>
      <c r="D4209" s="555" t="s">
        <v>36</v>
      </c>
      <c r="E4209" s="555" t="s">
        <v>36</v>
      </c>
      <c r="F4209" s="551" t="s">
        <v>3994</v>
      </c>
      <c r="G4209" s="555" t="s">
        <v>36</v>
      </c>
      <c r="H4209" s="551"/>
      <c r="I4209" s="551"/>
      <c r="J4209" s="552">
        <v>6250000</v>
      </c>
      <c r="K4209" s="555"/>
      <c r="L4209" s="555"/>
      <c r="M4209" s="551"/>
      <c r="N4209" s="551"/>
      <c r="O4209" s="551"/>
      <c r="P4209" s="546"/>
      <c r="Q4209" s="546"/>
      <c r="R4209" s="546"/>
    </row>
    <row r="4210" spans="1:18" ht="62.5">
      <c r="B4210" s="556" t="s">
        <v>3990</v>
      </c>
      <c r="C4210" s="556" t="s">
        <v>36</v>
      </c>
      <c r="D4210" s="556" t="s">
        <v>2013</v>
      </c>
      <c r="E4210" s="556" t="s">
        <v>5</v>
      </c>
      <c r="F4210" s="557" t="s">
        <v>1440</v>
      </c>
      <c r="G4210" s="556" t="s">
        <v>0</v>
      </c>
      <c r="H4210" s="553">
        <v>1</v>
      </c>
      <c r="I4210" s="554">
        <v>6250000</v>
      </c>
      <c r="J4210" s="554">
        <v>6250000</v>
      </c>
      <c r="K4210" s="556" t="s">
        <v>34</v>
      </c>
      <c r="L4210" s="556" t="s">
        <v>2015</v>
      </c>
      <c r="M4210" s="557" t="s">
        <v>2016</v>
      </c>
      <c r="N4210" s="557" t="s">
        <v>2017</v>
      </c>
      <c r="O4210" s="545" t="str">
        <f>+_xlfn.CONCAT(B4210,"-",E4210)</f>
        <v>B3/11/03-A</v>
      </c>
      <c r="P4210" s="546"/>
      <c r="Q4210" s="546"/>
      <c r="R4210" s="546"/>
    </row>
    <row r="4212" spans="1:18" ht="14.5">
      <c r="A4212" s="551" t="s">
        <v>1774</v>
      </c>
      <c r="B4212" s="555" t="s">
        <v>3990</v>
      </c>
      <c r="C4212" s="555" t="s">
        <v>36</v>
      </c>
      <c r="D4212" s="555" t="s">
        <v>36</v>
      </c>
      <c r="E4212" s="555" t="s">
        <v>36</v>
      </c>
      <c r="F4212" s="551" t="s">
        <v>20</v>
      </c>
      <c r="G4212" s="555"/>
      <c r="H4212" s="551"/>
      <c r="I4212" s="551"/>
      <c r="J4212" s="551"/>
      <c r="K4212" s="555"/>
      <c r="L4212" s="555"/>
      <c r="M4212" s="551"/>
      <c r="N4212" s="551"/>
      <c r="O4212" s="551"/>
    </row>
    <row r="4213" spans="1:18" ht="14.5">
      <c r="A4213" s="551" t="s">
        <v>1774</v>
      </c>
      <c r="B4213" s="555" t="s">
        <v>3990</v>
      </c>
      <c r="C4213" s="555" t="s">
        <v>36</v>
      </c>
      <c r="D4213" s="555" t="s">
        <v>36</v>
      </c>
      <c r="E4213" s="555" t="s">
        <v>36</v>
      </c>
      <c r="F4213" s="551" t="s">
        <v>9</v>
      </c>
      <c r="G4213" s="555"/>
      <c r="H4213" s="551"/>
      <c r="I4213" s="551"/>
      <c r="J4213" s="551"/>
      <c r="K4213" s="555"/>
      <c r="L4213" s="555"/>
      <c r="M4213" s="551"/>
      <c r="N4213" s="551"/>
      <c r="O4213" s="551"/>
      <c r="P4213" s="546"/>
      <c r="Q4213" s="546"/>
      <c r="R4213" s="546"/>
    </row>
    <row r="4214" spans="1:18" ht="14.5">
      <c r="P4214" s="546"/>
      <c r="Q4214" s="546"/>
      <c r="R4214" s="546"/>
    </row>
    <row r="4216" spans="1:18" ht="14.5">
      <c r="A4216" s="551">
        <v>2</v>
      </c>
      <c r="B4216" s="555" t="s">
        <v>3995</v>
      </c>
      <c r="C4216" s="555" t="s">
        <v>36</v>
      </c>
      <c r="D4216" s="555" t="s">
        <v>36</v>
      </c>
      <c r="E4216" s="555" t="s">
        <v>36</v>
      </c>
      <c r="F4216" s="551" t="s">
        <v>6453</v>
      </c>
      <c r="G4216" s="555" t="s">
        <v>36</v>
      </c>
      <c r="H4216" s="551"/>
      <c r="I4216" s="551"/>
      <c r="J4216" s="552">
        <v>1933519.08</v>
      </c>
      <c r="K4216" s="555"/>
      <c r="L4216" s="555"/>
      <c r="M4216" s="551"/>
      <c r="N4216" s="551"/>
      <c r="O4216" s="551"/>
    </row>
    <row r="4217" spans="1:18" ht="14.5">
      <c r="A4217" s="551">
        <v>3</v>
      </c>
      <c r="B4217" s="555" t="s">
        <v>3995</v>
      </c>
      <c r="C4217" s="555" t="s">
        <v>36</v>
      </c>
      <c r="D4217" s="555" t="s">
        <v>36</v>
      </c>
      <c r="E4217" s="555" t="s">
        <v>36</v>
      </c>
      <c r="F4217" s="551" t="s">
        <v>453</v>
      </c>
      <c r="G4217" s="555" t="s">
        <v>36</v>
      </c>
      <c r="H4217" s="551"/>
      <c r="I4217" s="551"/>
      <c r="J4217" s="552">
        <v>900000</v>
      </c>
      <c r="K4217" s="555"/>
      <c r="L4217" s="555"/>
      <c r="M4217" s="551"/>
      <c r="N4217" s="551"/>
      <c r="O4217" s="551"/>
      <c r="P4217" s="546"/>
      <c r="Q4217" s="546"/>
      <c r="R4217" s="546"/>
    </row>
    <row r="4218" spans="1:18" ht="72.5">
      <c r="A4218" s="551">
        <v>4</v>
      </c>
      <c r="B4218" s="555" t="s">
        <v>3995</v>
      </c>
      <c r="C4218" s="555" t="s">
        <v>36</v>
      </c>
      <c r="D4218" s="555" t="s">
        <v>36</v>
      </c>
      <c r="E4218" s="555" t="s">
        <v>36</v>
      </c>
      <c r="F4218" s="551" t="s">
        <v>454</v>
      </c>
      <c r="G4218" s="555" t="s">
        <v>36</v>
      </c>
      <c r="H4218" s="551"/>
      <c r="I4218" s="551"/>
      <c r="J4218" s="552">
        <v>900000</v>
      </c>
      <c r="K4218" s="555"/>
      <c r="L4218" s="555"/>
      <c r="M4218" s="551"/>
      <c r="N4218" s="551"/>
      <c r="O4218" s="551"/>
      <c r="P4218" s="546"/>
      <c r="Q4218" s="546"/>
      <c r="R4218" s="546"/>
    </row>
    <row r="4219" spans="1:18" ht="25">
      <c r="B4219" s="556" t="s">
        <v>3995</v>
      </c>
      <c r="C4219" s="556" t="s">
        <v>36</v>
      </c>
      <c r="D4219" s="556" t="s">
        <v>2019</v>
      </c>
      <c r="E4219" s="556" t="s">
        <v>5</v>
      </c>
      <c r="F4219" s="557" t="s">
        <v>455</v>
      </c>
      <c r="G4219" s="556" t="s">
        <v>0</v>
      </c>
      <c r="H4219" s="553">
        <v>1</v>
      </c>
      <c r="I4219" s="554">
        <v>900000</v>
      </c>
      <c r="J4219" s="554">
        <v>900000</v>
      </c>
      <c r="K4219" s="556" t="s">
        <v>39</v>
      </c>
      <c r="L4219" s="556" t="s">
        <v>3996</v>
      </c>
      <c r="M4219" s="557" t="s">
        <v>6457</v>
      </c>
      <c r="N4219" s="557" t="s">
        <v>6455</v>
      </c>
      <c r="O4219" s="545" t="str">
        <f>+_xlfn.CONCAT(B4219,"-",E4219)</f>
        <v>B3/12/01-A</v>
      </c>
      <c r="P4219" s="546"/>
      <c r="Q4219" s="546"/>
      <c r="R4219" s="546"/>
    </row>
    <row r="4221" spans="1:18" ht="14.5">
      <c r="A4221" s="551">
        <v>3</v>
      </c>
      <c r="B4221" s="555" t="s">
        <v>3995</v>
      </c>
      <c r="C4221" s="555" t="s">
        <v>36</v>
      </c>
      <c r="D4221" s="555" t="s">
        <v>36</v>
      </c>
      <c r="E4221" s="555" t="s">
        <v>36</v>
      </c>
      <c r="F4221" s="551" t="s">
        <v>456</v>
      </c>
      <c r="G4221" s="555" t="s">
        <v>36</v>
      </c>
      <c r="H4221" s="551"/>
      <c r="I4221" s="551"/>
      <c r="J4221" s="552">
        <v>895807.08</v>
      </c>
      <c r="K4221" s="555"/>
      <c r="L4221" s="555"/>
      <c r="M4221" s="551"/>
      <c r="N4221" s="551"/>
      <c r="O4221" s="551"/>
    </row>
    <row r="4222" spans="1:18" ht="116">
      <c r="A4222" s="551">
        <v>4</v>
      </c>
      <c r="B4222" s="555" t="s">
        <v>3995</v>
      </c>
      <c r="C4222" s="555" t="s">
        <v>36</v>
      </c>
      <c r="D4222" s="555" t="s">
        <v>36</v>
      </c>
      <c r="E4222" s="555" t="s">
        <v>36</v>
      </c>
      <c r="F4222" s="551" t="s">
        <v>457</v>
      </c>
      <c r="G4222" s="555" t="s">
        <v>36</v>
      </c>
      <c r="H4222" s="551"/>
      <c r="I4222" s="551"/>
      <c r="J4222" s="552">
        <v>797797.08</v>
      </c>
      <c r="K4222" s="555"/>
      <c r="L4222" s="555"/>
      <c r="M4222" s="551"/>
      <c r="N4222" s="551"/>
      <c r="O4222" s="551"/>
      <c r="P4222" s="546"/>
      <c r="Q4222" s="546"/>
      <c r="R4222" s="546"/>
    </row>
    <row r="4223" spans="1:18" ht="14.5">
      <c r="B4223" s="556" t="s">
        <v>3995</v>
      </c>
      <c r="C4223" s="556" t="s">
        <v>36</v>
      </c>
      <c r="D4223" s="556" t="s">
        <v>2022</v>
      </c>
      <c r="E4223" s="556" t="s">
        <v>6</v>
      </c>
      <c r="F4223" s="557" t="s">
        <v>458</v>
      </c>
      <c r="G4223" s="556" t="s">
        <v>289</v>
      </c>
      <c r="H4223" s="553">
        <v>4</v>
      </c>
      <c r="I4223" s="554">
        <v>199449.27</v>
      </c>
      <c r="J4223" s="554">
        <v>797797.08</v>
      </c>
      <c r="K4223" s="556" t="s">
        <v>39</v>
      </c>
      <c r="L4223" s="556" t="s">
        <v>3997</v>
      </c>
      <c r="M4223" s="557" t="s">
        <v>3998</v>
      </c>
      <c r="N4223" s="557" t="s">
        <v>2025</v>
      </c>
      <c r="O4223" s="545" t="str">
        <f>+_xlfn.CONCAT(B4223,"-",E4223)</f>
        <v>B3/12/01-B</v>
      </c>
      <c r="P4223" s="546"/>
      <c r="Q4223" s="546"/>
      <c r="R4223" s="546"/>
    </row>
    <row r="4225" spans="1:18" ht="58">
      <c r="A4225" s="551">
        <v>4</v>
      </c>
      <c r="B4225" s="555" t="s">
        <v>3995</v>
      </c>
      <c r="C4225" s="555" t="s">
        <v>36</v>
      </c>
      <c r="D4225" s="555" t="s">
        <v>36</v>
      </c>
      <c r="E4225" s="555" t="s">
        <v>36</v>
      </c>
      <c r="F4225" s="551" t="s">
        <v>459</v>
      </c>
      <c r="G4225" s="555" t="s">
        <v>36</v>
      </c>
      <c r="H4225" s="551"/>
      <c r="I4225" s="551"/>
      <c r="J4225" s="552">
        <v>98010</v>
      </c>
      <c r="K4225" s="555"/>
      <c r="L4225" s="555"/>
      <c r="M4225" s="551"/>
      <c r="N4225" s="551"/>
      <c r="O4225" s="551"/>
    </row>
    <row r="4226" spans="1:18" ht="14.5">
      <c r="B4226" s="556" t="s">
        <v>3995</v>
      </c>
      <c r="C4226" s="556" t="s">
        <v>36</v>
      </c>
      <c r="D4226" s="556" t="s">
        <v>2026</v>
      </c>
      <c r="E4226" s="556" t="s">
        <v>7</v>
      </c>
      <c r="F4226" s="557" t="s">
        <v>3999</v>
      </c>
      <c r="G4226" s="556" t="s">
        <v>0</v>
      </c>
      <c r="H4226" s="553">
        <v>1</v>
      </c>
      <c r="I4226" s="554">
        <v>98010</v>
      </c>
      <c r="J4226" s="554">
        <v>98010</v>
      </c>
      <c r="K4226" s="556" t="s">
        <v>39</v>
      </c>
      <c r="L4226" s="556" t="s">
        <v>4000</v>
      </c>
      <c r="M4226" s="557" t="s">
        <v>4001</v>
      </c>
      <c r="N4226" s="557" t="s">
        <v>2025</v>
      </c>
      <c r="O4226" s="545" t="str">
        <f>+_xlfn.CONCAT(B4226,"-",E4226)</f>
        <v>B3/12/01-C</v>
      </c>
      <c r="P4226" s="546"/>
      <c r="Q4226" s="546"/>
      <c r="R4226" s="546"/>
    </row>
    <row r="4228" spans="1:18" ht="43.5">
      <c r="A4228" s="551">
        <v>3</v>
      </c>
      <c r="B4228" s="555" t="s">
        <v>3995</v>
      </c>
      <c r="C4228" s="555" t="s">
        <v>36</v>
      </c>
      <c r="D4228" s="555" t="s">
        <v>36</v>
      </c>
      <c r="E4228" s="555" t="s">
        <v>36</v>
      </c>
      <c r="F4228" s="551" t="s">
        <v>461</v>
      </c>
      <c r="G4228" s="555" t="s">
        <v>36</v>
      </c>
      <c r="H4228" s="551"/>
      <c r="I4228" s="551"/>
      <c r="J4228" s="552">
        <v>137712</v>
      </c>
      <c r="K4228" s="555"/>
      <c r="L4228" s="555"/>
      <c r="M4228" s="551"/>
      <c r="N4228" s="551"/>
      <c r="O4228" s="551"/>
    </row>
    <row r="4229" spans="1:18" ht="14.5">
      <c r="B4229" s="556" t="s">
        <v>3995</v>
      </c>
      <c r="C4229" s="556" t="s">
        <v>36</v>
      </c>
      <c r="D4229" s="556" t="s">
        <v>2029</v>
      </c>
      <c r="E4229" s="556" t="s">
        <v>8</v>
      </c>
      <c r="F4229" s="557" t="s">
        <v>462</v>
      </c>
      <c r="G4229" s="556" t="s">
        <v>289</v>
      </c>
      <c r="H4229" s="553">
        <v>24</v>
      </c>
      <c r="I4229" s="554">
        <v>5738</v>
      </c>
      <c r="J4229" s="554">
        <v>137712</v>
      </c>
      <c r="K4229" s="556" t="s">
        <v>39</v>
      </c>
      <c r="L4229" s="556" t="s">
        <v>2030</v>
      </c>
      <c r="M4229" s="557" t="s">
        <v>2031</v>
      </c>
      <c r="O4229" s="545" t="str">
        <f>+_xlfn.CONCAT(B4229,"-",E4229)</f>
        <v>B3/12/01-D</v>
      </c>
      <c r="P4229" s="546"/>
      <c r="Q4229" s="546"/>
      <c r="R4229" s="546"/>
    </row>
    <row r="4231" spans="1:18" ht="14.5">
      <c r="A4231" s="551" t="s">
        <v>1774</v>
      </c>
      <c r="B4231" s="555" t="s">
        <v>3995</v>
      </c>
      <c r="C4231" s="555" t="s">
        <v>36</v>
      </c>
      <c r="D4231" s="555" t="s">
        <v>36</v>
      </c>
      <c r="E4231" s="555" t="s">
        <v>36</v>
      </c>
      <c r="F4231" s="551" t="s">
        <v>21</v>
      </c>
      <c r="G4231" s="555"/>
      <c r="H4231" s="551"/>
      <c r="I4231" s="551"/>
      <c r="J4231" s="551"/>
      <c r="K4231" s="555"/>
      <c r="L4231" s="555"/>
      <c r="M4231" s="551"/>
      <c r="N4231" s="551"/>
      <c r="O4231" s="551"/>
    </row>
    <row r="4232" spans="1:18" ht="14.5">
      <c r="A4232" s="551" t="s">
        <v>1774</v>
      </c>
      <c r="B4232" s="555" t="s">
        <v>3995</v>
      </c>
      <c r="C4232" s="555" t="s">
        <v>36</v>
      </c>
      <c r="D4232" s="555" t="s">
        <v>36</v>
      </c>
      <c r="E4232" s="555" t="s">
        <v>36</v>
      </c>
      <c r="F4232" s="551" t="s">
        <v>9</v>
      </c>
      <c r="G4232" s="555"/>
      <c r="H4232" s="551"/>
      <c r="I4232" s="551"/>
      <c r="J4232" s="551"/>
      <c r="K4232" s="555"/>
      <c r="L4232" s="555"/>
      <c r="M4232" s="551"/>
      <c r="N4232" s="551"/>
      <c r="O4232" s="551"/>
      <c r="P4232" s="546"/>
      <c r="Q4232" s="546"/>
      <c r="R4232" s="546"/>
    </row>
    <row r="4233" spans="1:18" ht="14.5">
      <c r="P4233" s="546"/>
      <c r="Q4233" s="546"/>
      <c r="R4233" s="546"/>
    </row>
    <row r="4235" spans="1:18" ht="14.5">
      <c r="A4235" s="551">
        <v>2</v>
      </c>
      <c r="B4235" s="555" t="s">
        <v>4002</v>
      </c>
      <c r="C4235" s="555" t="s">
        <v>36</v>
      </c>
      <c r="D4235" s="555" t="s">
        <v>36</v>
      </c>
      <c r="E4235" s="555" t="s">
        <v>36</v>
      </c>
      <c r="F4235" s="551" t="s">
        <v>26</v>
      </c>
      <c r="G4235" s="555" t="s">
        <v>36</v>
      </c>
      <c r="H4235" s="551"/>
      <c r="I4235" s="551"/>
      <c r="J4235" s="552">
        <v>622500</v>
      </c>
      <c r="K4235" s="555"/>
      <c r="L4235" s="555"/>
      <c r="M4235" s="551"/>
      <c r="N4235" s="551"/>
      <c r="O4235" s="551"/>
    </row>
    <row r="4236" spans="1:18" ht="14.5">
      <c r="A4236" s="551">
        <v>3</v>
      </c>
      <c r="B4236" s="555" t="s">
        <v>4002</v>
      </c>
      <c r="C4236" s="555" t="s">
        <v>36</v>
      </c>
      <c r="D4236" s="555" t="s">
        <v>36</v>
      </c>
      <c r="E4236" s="555" t="s">
        <v>36</v>
      </c>
      <c r="F4236" s="551" t="s">
        <v>745</v>
      </c>
      <c r="G4236" s="555" t="s">
        <v>36</v>
      </c>
      <c r="H4236" s="551"/>
      <c r="I4236" s="551"/>
      <c r="J4236" s="552">
        <v>622500</v>
      </c>
      <c r="K4236" s="555"/>
      <c r="L4236" s="555"/>
      <c r="M4236" s="551"/>
      <c r="N4236" s="551"/>
      <c r="O4236" s="551"/>
      <c r="P4236" s="546"/>
      <c r="Q4236" s="546"/>
      <c r="R4236" s="546"/>
    </row>
    <row r="4237" spans="1:18" ht="72.5">
      <c r="A4237" s="551">
        <v>4</v>
      </c>
      <c r="B4237" s="555" t="s">
        <v>4002</v>
      </c>
      <c r="C4237" s="555" t="s">
        <v>36</v>
      </c>
      <c r="D4237" s="555" t="s">
        <v>36</v>
      </c>
      <c r="E4237" s="555" t="s">
        <v>36</v>
      </c>
      <c r="F4237" s="551" t="s">
        <v>746</v>
      </c>
      <c r="G4237" s="555" t="s">
        <v>36</v>
      </c>
      <c r="H4237" s="551"/>
      <c r="I4237" s="551"/>
      <c r="J4237" s="551">
        <v>0</v>
      </c>
      <c r="K4237" s="555"/>
      <c r="L4237" s="555"/>
      <c r="M4237" s="551"/>
      <c r="N4237" s="551"/>
      <c r="O4237" s="551"/>
      <c r="P4237" s="546"/>
      <c r="Q4237" s="546"/>
      <c r="R4237" s="546"/>
    </row>
    <row r="4238" spans="1:18" ht="14.5">
      <c r="B4238" s="556" t="s">
        <v>4002</v>
      </c>
      <c r="C4238" s="556" t="s">
        <v>36</v>
      </c>
      <c r="D4238" s="556" t="s">
        <v>2907</v>
      </c>
      <c r="E4238" s="556" t="s">
        <v>5</v>
      </c>
      <c r="F4238" s="557" t="s">
        <v>747</v>
      </c>
      <c r="G4238" s="556" t="s">
        <v>0</v>
      </c>
      <c r="H4238" s="553">
        <v>1</v>
      </c>
      <c r="J4238" s="553" t="s">
        <v>2908</v>
      </c>
      <c r="K4238" s="556" t="s">
        <v>204</v>
      </c>
      <c r="L4238" s="556" t="s">
        <v>2909</v>
      </c>
      <c r="M4238" s="557" t="s">
        <v>747</v>
      </c>
      <c r="O4238" s="545" t="str">
        <f>+_xlfn.CONCAT(B4238,"-",E4238)</f>
        <v>B3/14/01-A</v>
      </c>
      <c r="P4238" s="546"/>
      <c r="Q4238" s="546"/>
      <c r="R4238" s="546"/>
    </row>
    <row r="4240" spans="1:18" ht="58">
      <c r="A4240" s="551">
        <v>4</v>
      </c>
      <c r="B4240" s="555" t="s">
        <v>4002</v>
      </c>
      <c r="C4240" s="555" t="s">
        <v>36</v>
      </c>
      <c r="D4240" s="555" t="s">
        <v>36</v>
      </c>
      <c r="E4240" s="555" t="s">
        <v>36</v>
      </c>
      <c r="F4240" s="551" t="s">
        <v>748</v>
      </c>
      <c r="G4240" s="555" t="s">
        <v>36</v>
      </c>
      <c r="H4240" s="551"/>
      <c r="I4240" s="551"/>
      <c r="J4240" s="552">
        <v>610000</v>
      </c>
      <c r="K4240" s="555"/>
      <c r="L4240" s="555"/>
      <c r="M4240" s="551"/>
      <c r="N4240" s="551"/>
      <c r="O4240" s="551"/>
    </row>
    <row r="4241" spans="1:18" ht="14.5">
      <c r="B4241" s="556" t="s">
        <v>4002</v>
      </c>
      <c r="C4241" s="556" t="s">
        <v>36</v>
      </c>
      <c r="D4241" s="556" t="s">
        <v>2907</v>
      </c>
      <c r="E4241" s="556" t="s">
        <v>6</v>
      </c>
      <c r="F4241" s="557" t="s">
        <v>2911</v>
      </c>
      <c r="G4241" s="556" t="s">
        <v>289</v>
      </c>
      <c r="H4241" s="553">
        <v>2</v>
      </c>
      <c r="I4241" s="554">
        <v>305000</v>
      </c>
      <c r="J4241" s="554">
        <v>610000</v>
      </c>
      <c r="K4241" s="556" t="s">
        <v>204</v>
      </c>
      <c r="L4241" s="556" t="s">
        <v>2910</v>
      </c>
      <c r="M4241" s="557" t="s">
        <v>2911</v>
      </c>
      <c r="O4241" s="545" t="str">
        <f>+_xlfn.CONCAT(B4241,"-",E4241)</f>
        <v>B3/14/01-B</v>
      </c>
      <c r="P4241" s="546"/>
      <c r="Q4241" s="546"/>
      <c r="R4241" s="546"/>
    </row>
    <row r="4243" spans="1:18" ht="14.5">
      <c r="A4243" s="551">
        <v>4</v>
      </c>
      <c r="B4243" s="555" t="s">
        <v>4002</v>
      </c>
      <c r="C4243" s="555" t="s">
        <v>36</v>
      </c>
      <c r="D4243" s="555" t="s">
        <v>36</v>
      </c>
      <c r="E4243" s="555" t="s">
        <v>36</v>
      </c>
      <c r="F4243" s="551" t="s">
        <v>4003</v>
      </c>
      <c r="G4243" s="555" t="s">
        <v>36</v>
      </c>
      <c r="H4243" s="551"/>
      <c r="I4243" s="551"/>
      <c r="J4243" s="552">
        <v>12500</v>
      </c>
      <c r="K4243" s="555"/>
      <c r="L4243" s="555"/>
      <c r="M4243" s="551"/>
      <c r="N4243" s="551"/>
      <c r="O4243" s="551"/>
    </row>
    <row r="4244" spans="1:18" ht="14.5">
      <c r="B4244" s="556" t="s">
        <v>4002</v>
      </c>
      <c r="C4244" s="556" t="s">
        <v>36</v>
      </c>
      <c r="D4244" s="556" t="s">
        <v>4004</v>
      </c>
      <c r="E4244" s="556" t="s">
        <v>7</v>
      </c>
      <c r="F4244" s="557" t="s">
        <v>4005</v>
      </c>
      <c r="G4244" s="556" t="s">
        <v>289</v>
      </c>
      <c r="H4244" s="553">
        <v>5</v>
      </c>
      <c r="I4244" s="554">
        <v>2500</v>
      </c>
      <c r="J4244" s="554">
        <v>12500</v>
      </c>
      <c r="K4244" s="556" t="s">
        <v>204</v>
      </c>
      <c r="L4244" s="556" t="s">
        <v>4006</v>
      </c>
      <c r="M4244" s="557" t="s">
        <v>4005</v>
      </c>
      <c r="O4244" s="545" t="str">
        <f>+_xlfn.CONCAT(B4244,"-",E4244)</f>
        <v>B3/14/01-C</v>
      </c>
      <c r="P4244" s="546"/>
      <c r="Q4244" s="546"/>
      <c r="R4244" s="546"/>
    </row>
    <row r="4247" spans="1:18" ht="14.5">
      <c r="A4247" s="551">
        <v>2</v>
      </c>
      <c r="B4247" s="555" t="s">
        <v>4007</v>
      </c>
      <c r="C4247" s="555" t="s">
        <v>36</v>
      </c>
      <c r="D4247" s="555" t="s">
        <v>36</v>
      </c>
      <c r="E4247" s="555" t="s">
        <v>36</v>
      </c>
      <c r="F4247" s="551" t="s">
        <v>41</v>
      </c>
      <c r="G4247" s="555" t="s">
        <v>36</v>
      </c>
      <c r="H4247" s="551"/>
      <c r="I4247" s="551"/>
      <c r="J4247" s="552">
        <v>3095819.71</v>
      </c>
      <c r="K4247" s="555"/>
      <c r="L4247" s="555"/>
      <c r="M4247" s="551"/>
      <c r="N4247" s="551"/>
      <c r="O4247" s="551"/>
    </row>
    <row r="4248" spans="1:18" ht="14.5">
      <c r="A4248" s="551">
        <v>3</v>
      </c>
      <c r="B4248" s="555" t="s">
        <v>4007</v>
      </c>
      <c r="C4248" s="555" t="s">
        <v>36</v>
      </c>
      <c r="D4248" s="555" t="s">
        <v>36</v>
      </c>
      <c r="E4248" s="555" t="s">
        <v>36</v>
      </c>
      <c r="F4248" s="551" t="s">
        <v>2033</v>
      </c>
      <c r="G4248" s="555" t="s">
        <v>36</v>
      </c>
      <c r="H4248" s="551"/>
      <c r="I4248" s="551"/>
      <c r="J4248" s="552">
        <v>59079</v>
      </c>
      <c r="K4248" s="555"/>
      <c r="L4248" s="555"/>
      <c r="M4248" s="551"/>
      <c r="N4248" s="551"/>
      <c r="O4248" s="551"/>
      <c r="P4248" s="546"/>
      <c r="Q4248" s="546"/>
      <c r="R4248" s="546"/>
    </row>
    <row r="4249" spans="1:18" ht="14.5">
      <c r="B4249" s="556" t="s">
        <v>4007</v>
      </c>
      <c r="C4249" s="556" t="s">
        <v>2034</v>
      </c>
      <c r="D4249" s="556" t="s">
        <v>2035</v>
      </c>
      <c r="E4249" s="556" t="s">
        <v>5</v>
      </c>
      <c r="F4249" s="557" t="s">
        <v>1304</v>
      </c>
      <c r="G4249" s="556" t="s">
        <v>289</v>
      </c>
      <c r="H4249" s="553">
        <v>455</v>
      </c>
      <c r="I4249" s="553">
        <v>47.75</v>
      </c>
      <c r="J4249" s="554">
        <v>21726.25</v>
      </c>
      <c r="K4249" s="556" t="s">
        <v>783</v>
      </c>
      <c r="L4249" s="556" t="s">
        <v>4008</v>
      </c>
      <c r="M4249" s="557" t="s">
        <v>1304</v>
      </c>
      <c r="O4249" s="545" t="str">
        <f t="shared" ref="O4249:O4251" si="376">+_xlfn.CONCAT(B4249,"-",E4249)</f>
        <v>B3/21/01-A</v>
      </c>
      <c r="P4249" s="546"/>
      <c r="Q4249" s="546"/>
      <c r="R4249" s="546"/>
    </row>
    <row r="4250" spans="1:18">
      <c r="B4250" s="556" t="s">
        <v>4007</v>
      </c>
      <c r="C4250" s="556" t="s">
        <v>2034</v>
      </c>
      <c r="D4250" s="556" t="s">
        <v>2035</v>
      </c>
      <c r="E4250" s="556" t="s">
        <v>6</v>
      </c>
      <c r="F4250" s="557" t="s">
        <v>1305</v>
      </c>
      <c r="G4250" s="556" t="s">
        <v>289</v>
      </c>
      <c r="H4250" s="553">
        <v>404</v>
      </c>
      <c r="I4250" s="553">
        <v>63.5</v>
      </c>
      <c r="J4250" s="554">
        <v>25654</v>
      </c>
      <c r="K4250" s="556" t="s">
        <v>783</v>
      </c>
      <c r="L4250" s="556" t="s">
        <v>4009</v>
      </c>
      <c r="M4250" s="557" t="s">
        <v>1305</v>
      </c>
      <c r="O4250" s="545" t="str">
        <f t="shared" si="376"/>
        <v>B3/21/01-B</v>
      </c>
    </row>
    <row r="4251" spans="1:18">
      <c r="B4251" s="556" t="s">
        <v>4007</v>
      </c>
      <c r="C4251" s="556" t="s">
        <v>2034</v>
      </c>
      <c r="D4251" s="556" t="s">
        <v>2035</v>
      </c>
      <c r="E4251" s="556" t="s">
        <v>7</v>
      </c>
      <c r="F4251" s="557" t="s">
        <v>4010</v>
      </c>
      <c r="G4251" s="556" t="s">
        <v>289</v>
      </c>
      <c r="H4251" s="553">
        <v>245</v>
      </c>
      <c r="I4251" s="553">
        <v>47.75</v>
      </c>
      <c r="J4251" s="554">
        <v>11698.75</v>
      </c>
      <c r="K4251" s="556" t="s">
        <v>783</v>
      </c>
      <c r="L4251" s="556" t="s">
        <v>4011</v>
      </c>
      <c r="M4251" s="557" t="s">
        <v>4010</v>
      </c>
      <c r="O4251" s="545" t="str">
        <f t="shared" si="376"/>
        <v>B3/21/01-C</v>
      </c>
    </row>
    <row r="4253" spans="1:18" ht="14.5">
      <c r="A4253" s="551">
        <v>3</v>
      </c>
      <c r="B4253" s="555" t="s">
        <v>4007</v>
      </c>
      <c r="C4253" s="555" t="s">
        <v>36</v>
      </c>
      <c r="D4253" s="555" t="s">
        <v>36</v>
      </c>
      <c r="E4253" s="555" t="s">
        <v>36</v>
      </c>
      <c r="F4253" s="551" t="s">
        <v>2039</v>
      </c>
      <c r="G4253" s="555" t="s">
        <v>36</v>
      </c>
      <c r="H4253" s="551"/>
      <c r="I4253" s="551"/>
      <c r="J4253" s="552">
        <v>34170.65</v>
      </c>
      <c r="K4253" s="555"/>
      <c r="L4253" s="555"/>
      <c r="M4253" s="551"/>
      <c r="N4253" s="551"/>
      <c r="O4253" s="551"/>
    </row>
    <row r="4254" spans="1:18" ht="14.5">
      <c r="B4254" s="556" t="s">
        <v>4007</v>
      </c>
      <c r="C4254" s="556" t="s">
        <v>2034</v>
      </c>
      <c r="D4254" s="556" t="s">
        <v>2035</v>
      </c>
      <c r="E4254" s="556" t="s">
        <v>8</v>
      </c>
      <c r="F4254" s="557" t="s">
        <v>1544</v>
      </c>
      <c r="G4254" s="556" t="s">
        <v>289</v>
      </c>
      <c r="H4254" s="553">
        <v>5</v>
      </c>
      <c r="I4254" s="554">
        <v>4574.13</v>
      </c>
      <c r="J4254" s="554">
        <v>22870.65</v>
      </c>
      <c r="K4254" s="556" t="s">
        <v>783</v>
      </c>
      <c r="L4254" s="556" t="s">
        <v>4012</v>
      </c>
      <c r="M4254" s="557" t="s">
        <v>1544</v>
      </c>
      <c r="O4254" s="545" t="str">
        <f t="shared" ref="O4254:O4255" si="377">+_xlfn.CONCAT(B4254,"-",E4254)</f>
        <v>B3/21/01-D</v>
      </c>
      <c r="P4254" s="546"/>
      <c r="Q4254" s="546"/>
      <c r="R4254" s="546"/>
    </row>
    <row r="4255" spans="1:18">
      <c r="B4255" s="556" t="s">
        <v>4007</v>
      </c>
      <c r="C4255" s="556" t="s">
        <v>2034</v>
      </c>
      <c r="D4255" s="556" t="s">
        <v>2035</v>
      </c>
      <c r="E4255" s="556" t="s">
        <v>10</v>
      </c>
      <c r="F4255" s="557" t="s">
        <v>4013</v>
      </c>
      <c r="G4255" s="556" t="s">
        <v>289</v>
      </c>
      <c r="H4255" s="553">
        <v>2</v>
      </c>
      <c r="I4255" s="554">
        <v>5650</v>
      </c>
      <c r="J4255" s="554">
        <v>11300</v>
      </c>
      <c r="K4255" s="556" t="s">
        <v>783</v>
      </c>
      <c r="L4255" s="556" t="s">
        <v>4014</v>
      </c>
      <c r="M4255" s="557" t="s">
        <v>4013</v>
      </c>
      <c r="O4255" s="545" t="str">
        <f t="shared" si="377"/>
        <v>B3/21/01-E</v>
      </c>
    </row>
    <row r="4257" spans="1:18" ht="14.5">
      <c r="A4257" s="551">
        <v>3</v>
      </c>
      <c r="B4257" s="555" t="s">
        <v>4007</v>
      </c>
      <c r="C4257" s="555" t="s">
        <v>36</v>
      </c>
      <c r="D4257" s="555" t="s">
        <v>36</v>
      </c>
      <c r="E4257" s="555" t="s">
        <v>36</v>
      </c>
      <c r="F4257" s="551" t="s">
        <v>1308</v>
      </c>
      <c r="G4257" s="555" t="s">
        <v>36</v>
      </c>
      <c r="H4257" s="551"/>
      <c r="I4257" s="551"/>
      <c r="J4257" s="552">
        <v>2058</v>
      </c>
      <c r="K4257" s="555"/>
      <c r="L4257" s="555"/>
      <c r="M4257" s="551"/>
      <c r="N4257" s="551"/>
      <c r="O4257" s="551"/>
    </row>
    <row r="4258" spans="1:18" ht="14.5">
      <c r="B4258" s="556" t="s">
        <v>4007</v>
      </c>
      <c r="C4258" s="556" t="s">
        <v>2034</v>
      </c>
      <c r="D4258" s="556" t="s">
        <v>2035</v>
      </c>
      <c r="E4258" s="556" t="s">
        <v>11</v>
      </c>
      <c r="F4258" s="557" t="s">
        <v>1545</v>
      </c>
      <c r="G4258" s="556" t="s">
        <v>289</v>
      </c>
      <c r="H4258" s="553">
        <v>3</v>
      </c>
      <c r="I4258" s="553">
        <v>686</v>
      </c>
      <c r="J4258" s="554">
        <v>2058</v>
      </c>
      <c r="K4258" s="556" t="s">
        <v>783</v>
      </c>
      <c r="L4258" s="556" t="s">
        <v>4015</v>
      </c>
      <c r="M4258" s="557" t="s">
        <v>1545</v>
      </c>
      <c r="O4258" s="545" t="str">
        <f>+_xlfn.CONCAT(B4258,"-",E4258)</f>
        <v>B3/21/01-F</v>
      </c>
      <c r="P4258" s="546"/>
      <c r="Q4258" s="546"/>
      <c r="R4258" s="546"/>
    </row>
    <row r="4260" spans="1:18" ht="14.5">
      <c r="A4260" s="551">
        <v>3</v>
      </c>
      <c r="B4260" s="555" t="s">
        <v>4007</v>
      </c>
      <c r="C4260" s="555" t="s">
        <v>36</v>
      </c>
      <c r="D4260" s="555" t="s">
        <v>36</v>
      </c>
      <c r="E4260" s="555" t="s">
        <v>36</v>
      </c>
      <c r="F4260" s="551" t="s">
        <v>2042</v>
      </c>
      <c r="G4260" s="555" t="s">
        <v>36</v>
      </c>
      <c r="H4260" s="551"/>
      <c r="I4260" s="551"/>
      <c r="J4260" s="552">
        <v>16770</v>
      </c>
      <c r="K4260" s="555"/>
      <c r="L4260" s="555"/>
      <c r="M4260" s="551"/>
      <c r="N4260" s="551"/>
      <c r="O4260" s="551"/>
    </row>
    <row r="4261" spans="1:18" ht="14.5">
      <c r="B4261" s="556" t="s">
        <v>4007</v>
      </c>
      <c r="C4261" s="556" t="s">
        <v>2034</v>
      </c>
      <c r="D4261" s="556" t="s">
        <v>2035</v>
      </c>
      <c r="E4261" s="556" t="s">
        <v>27</v>
      </c>
      <c r="F4261" s="557" t="s">
        <v>4013</v>
      </c>
      <c r="G4261" s="556" t="s">
        <v>289</v>
      </c>
      <c r="H4261" s="553">
        <v>1</v>
      </c>
      <c r="I4261" s="554">
        <v>16770</v>
      </c>
      <c r="J4261" s="554">
        <v>16770</v>
      </c>
      <c r="K4261" s="556" t="s">
        <v>783</v>
      </c>
      <c r="L4261" s="556" t="s">
        <v>4016</v>
      </c>
      <c r="M4261" s="557" t="s">
        <v>4013</v>
      </c>
      <c r="O4261" s="545" t="str">
        <f>+_xlfn.CONCAT(B4261,"-",E4261)</f>
        <v>B3/21/01-G</v>
      </c>
      <c r="P4261" s="546"/>
      <c r="Q4261" s="546"/>
      <c r="R4261" s="546"/>
    </row>
    <row r="4263" spans="1:18" ht="14.5">
      <c r="A4263" s="551">
        <v>3</v>
      </c>
      <c r="B4263" s="555" t="s">
        <v>4007</v>
      </c>
      <c r="C4263" s="555" t="s">
        <v>36</v>
      </c>
      <c r="D4263" s="555" t="s">
        <v>36</v>
      </c>
      <c r="E4263" s="555" t="s">
        <v>36</v>
      </c>
      <c r="F4263" s="551" t="s">
        <v>1310</v>
      </c>
      <c r="G4263" s="555" t="s">
        <v>36</v>
      </c>
      <c r="H4263" s="551"/>
      <c r="I4263" s="551"/>
      <c r="J4263" s="552">
        <v>3338.52</v>
      </c>
      <c r="K4263" s="555"/>
      <c r="L4263" s="555"/>
      <c r="M4263" s="551"/>
      <c r="N4263" s="551"/>
      <c r="O4263" s="551"/>
    </row>
    <row r="4264" spans="1:18" ht="14.5">
      <c r="B4264" s="556" t="s">
        <v>4007</v>
      </c>
      <c r="C4264" s="556" t="s">
        <v>2034</v>
      </c>
      <c r="D4264" s="556" t="s">
        <v>2035</v>
      </c>
      <c r="E4264" s="556" t="s">
        <v>28</v>
      </c>
      <c r="F4264" s="557" t="s">
        <v>1544</v>
      </c>
      <c r="G4264" s="556" t="s">
        <v>289</v>
      </c>
      <c r="H4264" s="553">
        <v>4</v>
      </c>
      <c r="I4264" s="553">
        <v>834.63</v>
      </c>
      <c r="J4264" s="554">
        <v>3338.52</v>
      </c>
      <c r="K4264" s="556" t="s">
        <v>783</v>
      </c>
      <c r="L4264" s="556" t="s">
        <v>4017</v>
      </c>
      <c r="M4264" s="557" t="s">
        <v>1544</v>
      </c>
      <c r="O4264" s="545" t="str">
        <f>+_xlfn.CONCAT(B4264,"-",E4264)</f>
        <v>B3/21/01-H</v>
      </c>
      <c r="P4264" s="546"/>
      <c r="Q4264" s="546"/>
      <c r="R4264" s="546"/>
    </row>
    <row r="4266" spans="1:18" ht="14.5">
      <c r="A4266" s="551">
        <v>3</v>
      </c>
      <c r="B4266" s="555" t="s">
        <v>4007</v>
      </c>
      <c r="C4266" s="555" t="s">
        <v>36</v>
      </c>
      <c r="D4266" s="555" t="s">
        <v>36</v>
      </c>
      <c r="E4266" s="555" t="s">
        <v>36</v>
      </c>
      <c r="F4266" s="551" t="s">
        <v>1311</v>
      </c>
      <c r="G4266" s="555" t="s">
        <v>36</v>
      </c>
      <c r="H4266" s="551"/>
      <c r="I4266" s="551"/>
      <c r="J4266" s="552">
        <v>13311.13</v>
      </c>
      <c r="K4266" s="555"/>
      <c r="L4266" s="555"/>
      <c r="M4266" s="551"/>
      <c r="N4266" s="551"/>
      <c r="O4266" s="551"/>
    </row>
    <row r="4267" spans="1:18" ht="14.5">
      <c r="B4267" s="556" t="s">
        <v>4007</v>
      </c>
      <c r="C4267" s="556" t="s">
        <v>2034</v>
      </c>
      <c r="D4267" s="556" t="s">
        <v>2035</v>
      </c>
      <c r="E4267" s="556" t="s">
        <v>33</v>
      </c>
      <c r="F4267" s="557" t="s">
        <v>4013</v>
      </c>
      <c r="G4267" s="556" t="s">
        <v>289</v>
      </c>
      <c r="H4267" s="553">
        <v>1</v>
      </c>
      <c r="I4267" s="554">
        <v>2011.13</v>
      </c>
      <c r="J4267" s="554">
        <v>2011.13</v>
      </c>
      <c r="K4267" s="556" t="s">
        <v>783</v>
      </c>
      <c r="L4267" s="556" t="s">
        <v>4018</v>
      </c>
      <c r="M4267" s="557" t="s">
        <v>4013</v>
      </c>
      <c r="O4267" s="545" t="str">
        <f t="shared" ref="O4267:O4268" si="378">+_xlfn.CONCAT(B4267,"-",E4267)</f>
        <v>B3/21/01-J</v>
      </c>
      <c r="P4267" s="546"/>
      <c r="Q4267" s="546"/>
      <c r="R4267" s="546"/>
    </row>
    <row r="4268" spans="1:18">
      <c r="B4268" s="556" t="s">
        <v>4007</v>
      </c>
      <c r="C4268" s="556" t="s">
        <v>2034</v>
      </c>
      <c r="D4268" s="556" t="s">
        <v>2035</v>
      </c>
      <c r="E4268" s="556" t="s">
        <v>34</v>
      </c>
      <c r="F4268" s="557" t="s">
        <v>1544</v>
      </c>
      <c r="G4268" s="556" t="s">
        <v>289</v>
      </c>
      <c r="H4268" s="553">
        <v>2</v>
      </c>
      <c r="I4268" s="554">
        <v>5650</v>
      </c>
      <c r="J4268" s="554">
        <v>11300</v>
      </c>
      <c r="K4268" s="556" t="s">
        <v>783</v>
      </c>
      <c r="L4268" s="556" t="s">
        <v>4019</v>
      </c>
      <c r="M4268" s="557" t="s">
        <v>1544</v>
      </c>
      <c r="O4268" s="545" t="str">
        <f t="shared" si="378"/>
        <v>B3/21/01-K</v>
      </c>
    </row>
    <row r="4270" spans="1:18" ht="29">
      <c r="A4270" s="551">
        <v>3</v>
      </c>
      <c r="B4270" s="555" t="s">
        <v>4007</v>
      </c>
      <c r="C4270" s="555" t="s">
        <v>36</v>
      </c>
      <c r="D4270" s="555" t="s">
        <v>36</v>
      </c>
      <c r="E4270" s="555" t="s">
        <v>36</v>
      </c>
      <c r="F4270" s="551" t="s">
        <v>2046</v>
      </c>
      <c r="G4270" s="555" t="s">
        <v>36</v>
      </c>
      <c r="H4270" s="551"/>
      <c r="I4270" s="551"/>
      <c r="J4270" s="552">
        <v>7275</v>
      </c>
      <c r="K4270" s="555"/>
      <c r="L4270" s="555"/>
      <c r="M4270" s="551"/>
      <c r="N4270" s="551"/>
      <c r="O4270" s="551"/>
    </row>
    <row r="4271" spans="1:18" ht="14.5">
      <c r="B4271" s="556" t="s">
        <v>4007</v>
      </c>
      <c r="C4271" s="556" t="s">
        <v>2034</v>
      </c>
      <c r="D4271" s="556" t="s">
        <v>2035</v>
      </c>
      <c r="E4271" s="556" t="s">
        <v>39</v>
      </c>
      <c r="F4271" s="557" t="s">
        <v>1313</v>
      </c>
      <c r="G4271" s="556" t="s">
        <v>289</v>
      </c>
      <c r="H4271" s="553">
        <v>4</v>
      </c>
      <c r="I4271" s="554">
        <v>1818.75</v>
      </c>
      <c r="J4271" s="554">
        <v>7275</v>
      </c>
      <c r="K4271" s="556" t="s">
        <v>783</v>
      </c>
      <c r="L4271" s="556" t="s">
        <v>4020</v>
      </c>
      <c r="M4271" s="557" t="s">
        <v>1313</v>
      </c>
      <c r="O4271" s="545" t="str">
        <f>+_xlfn.CONCAT(B4271,"-",E4271)</f>
        <v>B3/21/01-L</v>
      </c>
      <c r="P4271" s="546"/>
      <c r="Q4271" s="546"/>
      <c r="R4271" s="546"/>
    </row>
    <row r="4273" spans="1:18" ht="14.5">
      <c r="A4273" s="551">
        <v>3</v>
      </c>
      <c r="B4273" s="555" t="s">
        <v>4007</v>
      </c>
      <c r="C4273" s="555" t="s">
        <v>36</v>
      </c>
      <c r="D4273" s="555" t="s">
        <v>36</v>
      </c>
      <c r="E4273" s="555" t="s">
        <v>36</v>
      </c>
      <c r="F4273" s="551" t="s">
        <v>2048</v>
      </c>
      <c r="G4273" s="555" t="s">
        <v>36</v>
      </c>
      <c r="H4273" s="551"/>
      <c r="I4273" s="551"/>
      <c r="J4273" s="552">
        <v>5555.41</v>
      </c>
      <c r="K4273" s="555"/>
      <c r="L4273" s="555"/>
      <c r="M4273" s="551"/>
      <c r="N4273" s="551"/>
      <c r="O4273" s="551"/>
    </row>
    <row r="4274" spans="1:18" ht="14.5">
      <c r="B4274" s="556" t="s">
        <v>4007</v>
      </c>
      <c r="C4274" s="556" t="s">
        <v>2034</v>
      </c>
      <c r="D4274" s="556" t="s">
        <v>2035</v>
      </c>
      <c r="E4274" s="556" t="s">
        <v>38</v>
      </c>
      <c r="F4274" s="557" t="s">
        <v>1546</v>
      </c>
      <c r="G4274" s="556" t="s">
        <v>289</v>
      </c>
      <c r="H4274" s="553">
        <v>7</v>
      </c>
      <c r="I4274" s="553">
        <v>793.63</v>
      </c>
      <c r="J4274" s="554">
        <v>5555.41</v>
      </c>
      <c r="K4274" s="556" t="s">
        <v>783</v>
      </c>
      <c r="L4274" s="556" t="s">
        <v>4021</v>
      </c>
      <c r="M4274" s="557" t="s">
        <v>1546</v>
      </c>
      <c r="O4274" s="545" t="str">
        <f>+_xlfn.CONCAT(B4274,"-",E4274)</f>
        <v>B3/21/01-M</v>
      </c>
      <c r="P4274" s="546"/>
      <c r="Q4274" s="546"/>
      <c r="R4274" s="546"/>
    </row>
    <row r="4277" spans="1:18" ht="14.5">
      <c r="A4277" s="551">
        <v>3</v>
      </c>
      <c r="B4277" s="555" t="s">
        <v>4022</v>
      </c>
      <c r="C4277" s="555" t="s">
        <v>36</v>
      </c>
      <c r="D4277" s="555" t="s">
        <v>36</v>
      </c>
      <c r="E4277" s="555" t="s">
        <v>36</v>
      </c>
      <c r="F4277" s="551" t="s">
        <v>1315</v>
      </c>
      <c r="G4277" s="555" t="s">
        <v>36</v>
      </c>
      <c r="H4277" s="551"/>
      <c r="I4277" s="551"/>
      <c r="J4277" s="552">
        <v>4697.91</v>
      </c>
      <c r="K4277" s="555"/>
      <c r="L4277" s="555"/>
      <c r="M4277" s="551"/>
      <c r="N4277" s="551"/>
      <c r="O4277" s="551"/>
    </row>
    <row r="4278" spans="1:18" ht="14.5">
      <c r="B4278" s="556" t="s">
        <v>4022</v>
      </c>
      <c r="C4278" s="556" t="s">
        <v>2034</v>
      </c>
      <c r="D4278" s="556" t="s">
        <v>2035</v>
      </c>
      <c r="E4278" s="556" t="s">
        <v>5</v>
      </c>
      <c r="F4278" s="557" t="s">
        <v>1547</v>
      </c>
      <c r="G4278" s="556" t="s">
        <v>289</v>
      </c>
      <c r="H4278" s="553">
        <v>7</v>
      </c>
      <c r="I4278" s="553">
        <v>671.13</v>
      </c>
      <c r="J4278" s="554">
        <v>4697.91</v>
      </c>
      <c r="K4278" s="556" t="s">
        <v>783</v>
      </c>
      <c r="L4278" s="556" t="s">
        <v>4023</v>
      </c>
      <c r="M4278" s="557" t="s">
        <v>1547</v>
      </c>
      <c r="O4278" s="545" t="str">
        <f>+_xlfn.CONCAT(B4278,"-",E4278)</f>
        <v>B3/21/02-A</v>
      </c>
      <c r="P4278" s="546"/>
      <c r="Q4278" s="546"/>
      <c r="R4278" s="546"/>
    </row>
    <row r="4280" spans="1:18" ht="14.5">
      <c r="A4280" s="551">
        <v>3</v>
      </c>
      <c r="B4280" s="555" t="s">
        <v>4022</v>
      </c>
      <c r="C4280" s="555" t="s">
        <v>36</v>
      </c>
      <c r="D4280" s="555" t="s">
        <v>36</v>
      </c>
      <c r="E4280" s="555" t="s">
        <v>36</v>
      </c>
      <c r="F4280" s="551" t="s">
        <v>1316</v>
      </c>
      <c r="G4280" s="555" t="s">
        <v>36</v>
      </c>
      <c r="H4280" s="551"/>
      <c r="I4280" s="551"/>
      <c r="J4280" s="551">
        <v>374.5</v>
      </c>
      <c r="K4280" s="555"/>
      <c r="L4280" s="555"/>
      <c r="M4280" s="551"/>
      <c r="N4280" s="551"/>
      <c r="O4280" s="551"/>
    </row>
    <row r="4281" spans="1:18" ht="14.5">
      <c r="B4281" s="556" t="s">
        <v>4022</v>
      </c>
      <c r="C4281" s="556" t="s">
        <v>2034</v>
      </c>
      <c r="D4281" s="556" t="s">
        <v>2035</v>
      </c>
      <c r="E4281" s="556" t="s">
        <v>6</v>
      </c>
      <c r="F4281" s="557" t="s">
        <v>1546</v>
      </c>
      <c r="G4281" s="556" t="s">
        <v>289</v>
      </c>
      <c r="H4281" s="553">
        <v>7</v>
      </c>
      <c r="I4281" s="553">
        <v>53.5</v>
      </c>
      <c r="J4281" s="553">
        <v>374.5</v>
      </c>
      <c r="K4281" s="556" t="s">
        <v>783</v>
      </c>
      <c r="L4281" s="556" t="s">
        <v>4024</v>
      </c>
      <c r="M4281" s="557" t="s">
        <v>1546</v>
      </c>
      <c r="O4281" s="545" t="str">
        <f>+_xlfn.CONCAT(B4281,"-",E4281)</f>
        <v>B3/21/02-B</v>
      </c>
      <c r="P4281" s="546"/>
      <c r="Q4281" s="546"/>
      <c r="R4281" s="546"/>
    </row>
    <row r="4283" spans="1:18" ht="14.5">
      <c r="A4283" s="551">
        <v>3</v>
      </c>
      <c r="B4283" s="555" t="s">
        <v>4022</v>
      </c>
      <c r="C4283" s="555" t="s">
        <v>36</v>
      </c>
      <c r="D4283" s="555" t="s">
        <v>36</v>
      </c>
      <c r="E4283" s="555" t="s">
        <v>36</v>
      </c>
      <c r="F4283" s="551" t="s">
        <v>2053</v>
      </c>
      <c r="G4283" s="555" t="s">
        <v>36</v>
      </c>
      <c r="H4283" s="551"/>
      <c r="I4283" s="551"/>
      <c r="J4283" s="551">
        <v>0</v>
      </c>
      <c r="K4283" s="555"/>
      <c r="L4283" s="555"/>
      <c r="M4283" s="551"/>
      <c r="N4283" s="551"/>
      <c r="O4283" s="551"/>
    </row>
    <row r="4284" spans="1:18" ht="14.5">
      <c r="A4284" s="551">
        <v>3</v>
      </c>
      <c r="B4284" s="555" t="s">
        <v>4022</v>
      </c>
      <c r="C4284" s="555" t="s">
        <v>36</v>
      </c>
      <c r="D4284" s="555" t="s">
        <v>36</v>
      </c>
      <c r="E4284" s="555" t="s">
        <v>36</v>
      </c>
      <c r="F4284" s="551" t="s">
        <v>2054</v>
      </c>
      <c r="G4284" s="555" t="s">
        <v>36</v>
      </c>
      <c r="H4284" s="551"/>
      <c r="I4284" s="551"/>
      <c r="J4284" s="552">
        <v>3663</v>
      </c>
      <c r="K4284" s="555"/>
      <c r="L4284" s="555"/>
      <c r="M4284" s="551"/>
      <c r="N4284" s="551"/>
      <c r="O4284" s="551"/>
      <c r="P4284" s="546"/>
      <c r="Q4284" s="546"/>
      <c r="R4284" s="546"/>
    </row>
    <row r="4285" spans="1:18" ht="14.5">
      <c r="B4285" s="556" t="s">
        <v>4022</v>
      </c>
      <c r="C4285" s="556" t="s">
        <v>2034</v>
      </c>
      <c r="D4285" s="556" t="s">
        <v>2035</v>
      </c>
      <c r="E4285" s="556" t="s">
        <v>7</v>
      </c>
      <c r="F4285" s="557" t="s">
        <v>1548</v>
      </c>
      <c r="G4285" s="556" t="s">
        <v>179</v>
      </c>
      <c r="H4285" s="553">
        <v>66</v>
      </c>
      <c r="I4285" s="553">
        <v>55.5</v>
      </c>
      <c r="J4285" s="554">
        <v>3663</v>
      </c>
      <c r="K4285" s="556" t="s">
        <v>783</v>
      </c>
      <c r="L4285" s="556" t="s">
        <v>4025</v>
      </c>
      <c r="M4285" s="557" t="s">
        <v>1548</v>
      </c>
      <c r="O4285" s="545" t="str">
        <f>+_xlfn.CONCAT(B4285,"-",E4285)</f>
        <v>B3/21/02-C</v>
      </c>
      <c r="P4285" s="546"/>
      <c r="Q4285" s="546"/>
      <c r="R4285" s="546"/>
    </row>
    <row r="4287" spans="1:18" ht="43.5">
      <c r="A4287" s="551">
        <v>3</v>
      </c>
      <c r="B4287" s="555" t="s">
        <v>4022</v>
      </c>
      <c r="C4287" s="555" t="s">
        <v>36</v>
      </c>
      <c r="D4287" s="555" t="s">
        <v>36</v>
      </c>
      <c r="E4287" s="555" t="s">
        <v>36</v>
      </c>
      <c r="F4287" s="551" t="s">
        <v>1319</v>
      </c>
      <c r="G4287" s="555" t="s">
        <v>36</v>
      </c>
      <c r="H4287" s="551"/>
      <c r="I4287" s="551"/>
      <c r="J4287" s="552">
        <v>789276.59</v>
      </c>
      <c r="K4287" s="555"/>
      <c r="L4287" s="555"/>
      <c r="M4287" s="551"/>
      <c r="N4287" s="551"/>
      <c r="O4287" s="551"/>
    </row>
    <row r="4288" spans="1:18" ht="14.5">
      <c r="B4288" s="556" t="s">
        <v>4022</v>
      </c>
      <c r="C4288" s="556" t="s">
        <v>2034</v>
      </c>
      <c r="D4288" s="556" t="s">
        <v>2035</v>
      </c>
      <c r="E4288" s="556" t="s">
        <v>8</v>
      </c>
      <c r="F4288" s="557" t="s">
        <v>1546</v>
      </c>
      <c r="G4288" s="556" t="s">
        <v>179</v>
      </c>
      <c r="H4288" s="558">
        <v>2970</v>
      </c>
      <c r="I4288" s="553">
        <v>46.25</v>
      </c>
      <c r="J4288" s="554">
        <v>137362.5</v>
      </c>
      <c r="K4288" s="556" t="s">
        <v>783</v>
      </c>
      <c r="L4288" s="556" t="s">
        <v>4026</v>
      </c>
      <c r="M4288" s="557" t="s">
        <v>1546</v>
      </c>
      <c r="O4288" s="545" t="str">
        <f t="shared" ref="O4288:O4295" si="379">+_xlfn.CONCAT(B4288,"-",E4288)</f>
        <v>B3/21/02-D</v>
      </c>
      <c r="P4288" s="546"/>
      <c r="Q4288" s="546"/>
      <c r="R4288" s="546"/>
    </row>
    <row r="4289" spans="1:18">
      <c r="B4289" s="556" t="s">
        <v>4022</v>
      </c>
      <c r="C4289" s="556" t="s">
        <v>2034</v>
      </c>
      <c r="D4289" s="556" t="s">
        <v>2035</v>
      </c>
      <c r="E4289" s="556" t="s">
        <v>10</v>
      </c>
      <c r="F4289" s="557" t="s">
        <v>1548</v>
      </c>
      <c r="G4289" s="556" t="s">
        <v>179</v>
      </c>
      <c r="H4289" s="558">
        <v>1136</v>
      </c>
      <c r="I4289" s="553">
        <v>55.5</v>
      </c>
      <c r="J4289" s="554">
        <v>63048</v>
      </c>
      <c r="K4289" s="556" t="s">
        <v>783</v>
      </c>
      <c r="L4289" s="556" t="s">
        <v>4027</v>
      </c>
      <c r="M4289" s="557" t="s">
        <v>1548</v>
      </c>
      <c r="O4289" s="545" t="str">
        <f t="shared" si="379"/>
        <v>B3/21/02-E</v>
      </c>
    </row>
    <row r="4290" spans="1:18">
      <c r="B4290" s="556" t="s">
        <v>4022</v>
      </c>
      <c r="C4290" s="556" t="s">
        <v>2034</v>
      </c>
      <c r="D4290" s="556" t="s">
        <v>2035</v>
      </c>
      <c r="E4290" s="556" t="s">
        <v>11</v>
      </c>
      <c r="F4290" s="557" t="s">
        <v>1547</v>
      </c>
      <c r="G4290" s="556" t="s">
        <v>179</v>
      </c>
      <c r="H4290" s="553">
        <v>910</v>
      </c>
      <c r="I4290" s="553">
        <v>82.13</v>
      </c>
      <c r="J4290" s="554">
        <v>74738.3</v>
      </c>
      <c r="K4290" s="556" t="s">
        <v>783</v>
      </c>
      <c r="L4290" s="556" t="s">
        <v>4028</v>
      </c>
      <c r="M4290" s="557" t="s">
        <v>1547</v>
      </c>
      <c r="O4290" s="545" t="str">
        <f t="shared" si="379"/>
        <v>B3/21/02-F</v>
      </c>
    </row>
    <row r="4291" spans="1:18">
      <c r="B4291" s="556" t="s">
        <v>4022</v>
      </c>
      <c r="C4291" s="556" t="s">
        <v>2034</v>
      </c>
      <c r="D4291" s="556" t="s">
        <v>2035</v>
      </c>
      <c r="E4291" s="556" t="s">
        <v>27</v>
      </c>
      <c r="F4291" s="557" t="s">
        <v>1549</v>
      </c>
      <c r="G4291" s="556" t="s">
        <v>179</v>
      </c>
      <c r="H4291" s="553">
        <v>510</v>
      </c>
      <c r="I4291" s="553">
        <v>96.5</v>
      </c>
      <c r="J4291" s="554">
        <v>49215</v>
      </c>
      <c r="K4291" s="556" t="s">
        <v>783</v>
      </c>
      <c r="L4291" s="556" t="s">
        <v>4029</v>
      </c>
      <c r="M4291" s="557" t="s">
        <v>1549</v>
      </c>
      <c r="O4291" s="545" t="str">
        <f t="shared" si="379"/>
        <v>B3/21/02-G</v>
      </c>
    </row>
    <row r="4292" spans="1:18">
      <c r="B4292" s="556" t="s">
        <v>4022</v>
      </c>
      <c r="C4292" s="556" t="s">
        <v>2034</v>
      </c>
      <c r="D4292" s="556" t="s">
        <v>2035</v>
      </c>
      <c r="E4292" s="556" t="s">
        <v>28</v>
      </c>
      <c r="F4292" s="557" t="s">
        <v>1550</v>
      </c>
      <c r="G4292" s="556" t="s">
        <v>179</v>
      </c>
      <c r="H4292" s="553">
        <v>478</v>
      </c>
      <c r="I4292" s="553">
        <v>128.88</v>
      </c>
      <c r="J4292" s="554">
        <v>61604.639999999999</v>
      </c>
      <c r="K4292" s="556" t="s">
        <v>783</v>
      </c>
      <c r="L4292" s="556" t="s">
        <v>4030</v>
      </c>
      <c r="M4292" s="557" t="s">
        <v>1550</v>
      </c>
      <c r="O4292" s="545" t="str">
        <f t="shared" si="379"/>
        <v>B3/21/02-H</v>
      </c>
    </row>
    <row r="4293" spans="1:18">
      <c r="B4293" s="556" t="s">
        <v>4022</v>
      </c>
      <c r="C4293" s="556" t="s">
        <v>2034</v>
      </c>
      <c r="D4293" s="556" t="s">
        <v>2035</v>
      </c>
      <c r="E4293" s="556" t="s">
        <v>33</v>
      </c>
      <c r="F4293" s="557" t="s">
        <v>1551</v>
      </c>
      <c r="G4293" s="556" t="s">
        <v>179</v>
      </c>
      <c r="H4293" s="553">
        <v>393</v>
      </c>
      <c r="I4293" s="553">
        <v>176.25</v>
      </c>
      <c r="J4293" s="554">
        <v>69266.25</v>
      </c>
      <c r="K4293" s="556" t="s">
        <v>783</v>
      </c>
      <c r="L4293" s="556" t="s">
        <v>4031</v>
      </c>
      <c r="M4293" s="557" t="s">
        <v>1551</v>
      </c>
      <c r="O4293" s="545" t="str">
        <f t="shared" si="379"/>
        <v>B3/21/02-J</v>
      </c>
    </row>
    <row r="4294" spans="1:18">
      <c r="B4294" s="556" t="s">
        <v>4022</v>
      </c>
      <c r="C4294" s="556" t="s">
        <v>2034</v>
      </c>
      <c r="D4294" s="556" t="s">
        <v>2035</v>
      </c>
      <c r="E4294" s="556" t="s">
        <v>34</v>
      </c>
      <c r="F4294" s="557" t="s">
        <v>1552</v>
      </c>
      <c r="G4294" s="556" t="s">
        <v>179</v>
      </c>
      <c r="H4294" s="553">
        <v>730</v>
      </c>
      <c r="I4294" s="553">
        <v>244.75</v>
      </c>
      <c r="J4294" s="554">
        <v>178667.5</v>
      </c>
      <c r="K4294" s="556" t="s">
        <v>783</v>
      </c>
      <c r="L4294" s="556" t="s">
        <v>4032</v>
      </c>
      <c r="M4294" s="557" t="s">
        <v>1552</v>
      </c>
      <c r="O4294" s="545" t="str">
        <f t="shared" si="379"/>
        <v>B3/21/02-K</v>
      </c>
    </row>
    <row r="4295" spans="1:18">
      <c r="B4295" s="556" t="s">
        <v>4022</v>
      </c>
      <c r="C4295" s="556" t="s">
        <v>2034</v>
      </c>
      <c r="D4295" s="556" t="s">
        <v>2035</v>
      </c>
      <c r="E4295" s="556" t="s">
        <v>39</v>
      </c>
      <c r="F4295" s="557" t="s">
        <v>1544</v>
      </c>
      <c r="G4295" s="556" t="s">
        <v>179</v>
      </c>
      <c r="H4295" s="553">
        <v>380</v>
      </c>
      <c r="I4295" s="553">
        <v>408.88</v>
      </c>
      <c r="J4295" s="554">
        <v>155374.39999999999</v>
      </c>
      <c r="K4295" s="556" t="s">
        <v>783</v>
      </c>
      <c r="L4295" s="556" t="s">
        <v>4033</v>
      </c>
      <c r="M4295" s="557" t="s">
        <v>1544</v>
      </c>
      <c r="O4295" s="545" t="str">
        <f t="shared" si="379"/>
        <v>B3/21/02-L</v>
      </c>
    </row>
    <row r="4298" spans="1:18" ht="14.5">
      <c r="A4298" s="551">
        <v>3</v>
      </c>
      <c r="B4298" s="555" t="s">
        <v>4034</v>
      </c>
      <c r="C4298" s="555" t="s">
        <v>36</v>
      </c>
      <c r="D4298" s="555" t="s">
        <v>36</v>
      </c>
      <c r="E4298" s="555" t="s">
        <v>36</v>
      </c>
      <c r="F4298" s="551" t="s">
        <v>1320</v>
      </c>
      <c r="G4298" s="555" t="s">
        <v>36</v>
      </c>
      <c r="H4298" s="551"/>
      <c r="I4298" s="551"/>
      <c r="J4298" s="552">
        <v>2156250</v>
      </c>
      <c r="K4298" s="555"/>
      <c r="L4298" s="555"/>
      <c r="M4298" s="551"/>
      <c r="N4298" s="551"/>
      <c r="O4298" s="551"/>
    </row>
    <row r="4299" spans="1:18" ht="62.5">
      <c r="B4299" s="556" t="s">
        <v>4034</v>
      </c>
      <c r="C4299" s="556" t="s">
        <v>2034</v>
      </c>
      <c r="D4299" s="556" t="s">
        <v>2035</v>
      </c>
      <c r="E4299" s="556" t="s">
        <v>5</v>
      </c>
      <c r="F4299" s="557" t="s">
        <v>2064</v>
      </c>
      <c r="G4299" s="556" t="s">
        <v>0</v>
      </c>
      <c r="H4299" s="553">
        <v>1</v>
      </c>
      <c r="I4299" s="554">
        <v>93750</v>
      </c>
      <c r="J4299" s="554">
        <v>93750</v>
      </c>
      <c r="K4299" s="556" t="s">
        <v>783</v>
      </c>
      <c r="L4299" s="556" t="s">
        <v>4035</v>
      </c>
      <c r="M4299" s="557" t="s">
        <v>2064</v>
      </c>
      <c r="O4299" s="545" t="str">
        <f t="shared" ref="O4299:O4303" si="380">+_xlfn.CONCAT(B4299,"-",E4299)</f>
        <v>B3/21/03-A</v>
      </c>
      <c r="P4299" s="546"/>
      <c r="Q4299" s="546"/>
      <c r="R4299" s="546"/>
    </row>
    <row r="4300" spans="1:18" ht="75">
      <c r="B4300" s="556" t="s">
        <v>4034</v>
      </c>
      <c r="C4300" s="556" t="s">
        <v>2034</v>
      </c>
      <c r="D4300" s="556" t="s">
        <v>2035</v>
      </c>
      <c r="E4300" s="556" t="s">
        <v>6</v>
      </c>
      <c r="F4300" s="557" t="s">
        <v>2069</v>
      </c>
      <c r="G4300" s="556" t="s">
        <v>0</v>
      </c>
      <c r="H4300" s="553">
        <v>1</v>
      </c>
      <c r="I4300" s="554">
        <v>93750</v>
      </c>
      <c r="J4300" s="554">
        <v>93750</v>
      </c>
      <c r="K4300" s="556" t="s">
        <v>783</v>
      </c>
      <c r="L4300" s="556" t="s">
        <v>4036</v>
      </c>
      <c r="M4300" s="557" t="s">
        <v>2069</v>
      </c>
      <c r="O4300" s="545" t="str">
        <f t="shared" si="380"/>
        <v>B3/21/03-B</v>
      </c>
    </row>
    <row r="4301" spans="1:18" ht="75">
      <c r="B4301" s="556" t="s">
        <v>4034</v>
      </c>
      <c r="C4301" s="556" t="s">
        <v>2034</v>
      </c>
      <c r="D4301" s="556" t="s">
        <v>2035</v>
      </c>
      <c r="E4301" s="556" t="s">
        <v>7</v>
      </c>
      <c r="F4301" s="557" t="s">
        <v>4037</v>
      </c>
      <c r="G4301" s="556" t="s">
        <v>0</v>
      </c>
      <c r="H4301" s="553">
        <v>1</v>
      </c>
      <c r="I4301" s="554">
        <v>93750</v>
      </c>
      <c r="J4301" s="554">
        <v>93750</v>
      </c>
      <c r="K4301" s="556" t="s">
        <v>783</v>
      </c>
      <c r="L4301" s="556" t="s">
        <v>4038</v>
      </c>
      <c r="M4301" s="557" t="s">
        <v>4037</v>
      </c>
      <c r="O4301" s="545" t="str">
        <f t="shared" si="380"/>
        <v>B3/21/03-C</v>
      </c>
    </row>
    <row r="4302" spans="1:18" ht="75">
      <c r="B4302" s="556" t="s">
        <v>4034</v>
      </c>
      <c r="C4302" s="556" t="s">
        <v>2034</v>
      </c>
      <c r="D4302" s="556" t="s">
        <v>2035</v>
      </c>
      <c r="E4302" s="556" t="s">
        <v>8</v>
      </c>
      <c r="F4302" s="557" t="s">
        <v>4039</v>
      </c>
      <c r="G4302" s="556" t="s">
        <v>0</v>
      </c>
      <c r="H4302" s="553">
        <v>1</v>
      </c>
      <c r="I4302" s="554">
        <v>93750</v>
      </c>
      <c r="J4302" s="554">
        <v>93750</v>
      </c>
      <c r="K4302" s="556" t="s">
        <v>783</v>
      </c>
      <c r="L4302" s="556" t="s">
        <v>4040</v>
      </c>
      <c r="M4302" s="557" t="s">
        <v>4039</v>
      </c>
      <c r="O4302" s="545" t="str">
        <f t="shared" si="380"/>
        <v>B3/21/03-D</v>
      </c>
    </row>
    <row r="4303" spans="1:18" ht="75">
      <c r="B4303" s="556" t="s">
        <v>4034</v>
      </c>
      <c r="C4303" s="556" t="s">
        <v>2034</v>
      </c>
      <c r="D4303" s="556" t="s">
        <v>2035</v>
      </c>
      <c r="E4303" s="556" t="s">
        <v>10</v>
      </c>
      <c r="F4303" s="557" t="s">
        <v>4041</v>
      </c>
      <c r="G4303" s="556" t="s">
        <v>0</v>
      </c>
      <c r="H4303" s="553">
        <v>1</v>
      </c>
      <c r="I4303" s="554">
        <v>93750</v>
      </c>
      <c r="J4303" s="554">
        <v>93750</v>
      </c>
      <c r="K4303" s="556" t="s">
        <v>783</v>
      </c>
      <c r="L4303" s="556" t="s">
        <v>4042</v>
      </c>
      <c r="M4303" s="557" t="s">
        <v>4041</v>
      </c>
      <c r="O4303" s="545" t="str">
        <f t="shared" si="380"/>
        <v>B3/21/03-E</v>
      </c>
    </row>
    <row r="4306" spans="2:15" ht="62.5">
      <c r="B4306" s="556" t="s">
        <v>4043</v>
      </c>
      <c r="C4306" s="556" t="s">
        <v>2034</v>
      </c>
      <c r="D4306" s="556" t="s">
        <v>2035</v>
      </c>
      <c r="E4306" s="556" t="s">
        <v>5</v>
      </c>
      <c r="F4306" s="557" t="s">
        <v>4044</v>
      </c>
      <c r="G4306" s="556" t="s">
        <v>0</v>
      </c>
      <c r="H4306" s="553">
        <v>1</v>
      </c>
      <c r="I4306" s="554">
        <v>93750</v>
      </c>
      <c r="J4306" s="554">
        <v>93750</v>
      </c>
      <c r="K4306" s="556" t="s">
        <v>783</v>
      </c>
      <c r="L4306" s="556" t="s">
        <v>4045</v>
      </c>
      <c r="M4306" s="557" t="s">
        <v>4044</v>
      </c>
      <c r="O4306" s="545" t="str">
        <f t="shared" ref="O4306:O4310" si="381">+_xlfn.CONCAT(B4306,"-",E4306)</f>
        <v>B3/21/04-A</v>
      </c>
    </row>
    <row r="4307" spans="2:15" ht="75">
      <c r="B4307" s="556" t="s">
        <v>4043</v>
      </c>
      <c r="C4307" s="556" t="s">
        <v>2034</v>
      </c>
      <c r="D4307" s="556" t="s">
        <v>2035</v>
      </c>
      <c r="E4307" s="556" t="s">
        <v>6</v>
      </c>
      <c r="F4307" s="557" t="s">
        <v>4046</v>
      </c>
      <c r="G4307" s="556" t="s">
        <v>0</v>
      </c>
      <c r="H4307" s="553">
        <v>1</v>
      </c>
      <c r="I4307" s="554">
        <v>93750</v>
      </c>
      <c r="J4307" s="554">
        <v>93750</v>
      </c>
      <c r="K4307" s="556" t="s">
        <v>783</v>
      </c>
      <c r="L4307" s="556" t="s">
        <v>4047</v>
      </c>
      <c r="M4307" s="557" t="s">
        <v>4046</v>
      </c>
      <c r="O4307" s="545" t="str">
        <f t="shared" si="381"/>
        <v>B3/21/04-B</v>
      </c>
    </row>
    <row r="4308" spans="2:15" ht="62.5">
      <c r="B4308" s="556" t="s">
        <v>4043</v>
      </c>
      <c r="C4308" s="556" t="s">
        <v>2034</v>
      </c>
      <c r="D4308" s="556" t="s">
        <v>2035</v>
      </c>
      <c r="E4308" s="556" t="s">
        <v>7</v>
      </c>
      <c r="F4308" s="557" t="s">
        <v>2064</v>
      </c>
      <c r="G4308" s="556" t="s">
        <v>0</v>
      </c>
      <c r="H4308" s="553">
        <v>1</v>
      </c>
      <c r="I4308" s="554">
        <v>93750</v>
      </c>
      <c r="J4308" s="554">
        <v>93750</v>
      </c>
      <c r="K4308" s="556" t="s">
        <v>783</v>
      </c>
      <c r="L4308" s="556" t="s">
        <v>4048</v>
      </c>
      <c r="M4308" s="557" t="s">
        <v>2064</v>
      </c>
      <c r="O4308" s="545" t="str">
        <f t="shared" si="381"/>
        <v>B3/21/04-C</v>
      </c>
    </row>
    <row r="4309" spans="2:15" ht="75">
      <c r="B4309" s="556" t="s">
        <v>4043</v>
      </c>
      <c r="C4309" s="556" t="s">
        <v>2034</v>
      </c>
      <c r="D4309" s="556" t="s">
        <v>2035</v>
      </c>
      <c r="E4309" s="556" t="s">
        <v>8</v>
      </c>
      <c r="F4309" s="557" t="s">
        <v>4037</v>
      </c>
      <c r="G4309" s="556" t="s">
        <v>0</v>
      </c>
      <c r="H4309" s="553">
        <v>1</v>
      </c>
      <c r="I4309" s="554">
        <v>93750</v>
      </c>
      <c r="J4309" s="554">
        <v>93750</v>
      </c>
      <c r="K4309" s="556" t="s">
        <v>783</v>
      </c>
      <c r="L4309" s="556" t="s">
        <v>4049</v>
      </c>
      <c r="M4309" s="557" t="s">
        <v>4037</v>
      </c>
      <c r="O4309" s="545" t="str">
        <f t="shared" si="381"/>
        <v>B3/21/04-D</v>
      </c>
    </row>
    <row r="4310" spans="2:15" ht="75">
      <c r="B4310" s="556" t="s">
        <v>4043</v>
      </c>
      <c r="C4310" s="556" t="s">
        <v>2034</v>
      </c>
      <c r="D4310" s="556" t="s">
        <v>2035</v>
      </c>
      <c r="E4310" s="556" t="s">
        <v>10</v>
      </c>
      <c r="F4310" s="557" t="s">
        <v>2069</v>
      </c>
      <c r="G4310" s="556" t="s">
        <v>0</v>
      </c>
      <c r="H4310" s="553">
        <v>1</v>
      </c>
      <c r="I4310" s="554">
        <v>93750</v>
      </c>
      <c r="J4310" s="554">
        <v>93750</v>
      </c>
      <c r="K4310" s="556" t="s">
        <v>783</v>
      </c>
      <c r="L4310" s="556" t="s">
        <v>4050</v>
      </c>
      <c r="M4310" s="557" t="s">
        <v>2069</v>
      </c>
      <c r="O4310" s="545" t="str">
        <f t="shared" si="381"/>
        <v>B3/21/04-E</v>
      </c>
    </row>
    <row r="4313" spans="2:15" ht="75">
      <c r="B4313" s="556" t="s">
        <v>4051</v>
      </c>
      <c r="C4313" s="556" t="s">
        <v>2034</v>
      </c>
      <c r="D4313" s="556" t="s">
        <v>2035</v>
      </c>
      <c r="E4313" s="556" t="s">
        <v>5</v>
      </c>
      <c r="F4313" s="557" t="s">
        <v>4041</v>
      </c>
      <c r="G4313" s="556" t="s">
        <v>0</v>
      </c>
      <c r="H4313" s="553">
        <v>1</v>
      </c>
      <c r="I4313" s="554">
        <v>93750</v>
      </c>
      <c r="J4313" s="554">
        <v>93750</v>
      </c>
      <c r="K4313" s="556" t="s">
        <v>783</v>
      </c>
      <c r="L4313" s="556" t="s">
        <v>4052</v>
      </c>
      <c r="M4313" s="557" t="s">
        <v>4041</v>
      </c>
      <c r="O4313" s="545" t="str">
        <f t="shared" ref="O4313:O4317" si="382">+_xlfn.CONCAT(B4313,"-",E4313)</f>
        <v>B3/21/05-A</v>
      </c>
    </row>
    <row r="4314" spans="2:15" ht="62.5">
      <c r="B4314" s="556" t="s">
        <v>4051</v>
      </c>
      <c r="C4314" s="556" t="s">
        <v>2034</v>
      </c>
      <c r="D4314" s="556" t="s">
        <v>2035</v>
      </c>
      <c r="E4314" s="556" t="s">
        <v>6</v>
      </c>
      <c r="F4314" s="557" t="s">
        <v>2064</v>
      </c>
      <c r="G4314" s="556" t="s">
        <v>0</v>
      </c>
      <c r="H4314" s="553">
        <v>1</v>
      </c>
      <c r="I4314" s="554">
        <v>93750</v>
      </c>
      <c r="J4314" s="554">
        <v>93750</v>
      </c>
      <c r="K4314" s="556" t="s">
        <v>783</v>
      </c>
      <c r="L4314" s="556" t="s">
        <v>4053</v>
      </c>
      <c r="M4314" s="557" t="s">
        <v>2064</v>
      </c>
      <c r="O4314" s="545" t="str">
        <f t="shared" si="382"/>
        <v>B3/21/05-B</v>
      </c>
    </row>
    <row r="4315" spans="2:15" ht="62.5">
      <c r="B4315" s="556" t="s">
        <v>4051</v>
      </c>
      <c r="C4315" s="556" t="s">
        <v>2034</v>
      </c>
      <c r="D4315" s="556" t="s">
        <v>2035</v>
      </c>
      <c r="E4315" s="556" t="s">
        <v>7</v>
      </c>
      <c r="F4315" s="557" t="s">
        <v>4054</v>
      </c>
      <c r="G4315" s="556" t="s">
        <v>0</v>
      </c>
      <c r="H4315" s="553">
        <v>1</v>
      </c>
      <c r="I4315" s="554">
        <v>93750</v>
      </c>
      <c r="J4315" s="554">
        <v>93750</v>
      </c>
      <c r="K4315" s="556" t="s">
        <v>783</v>
      </c>
      <c r="L4315" s="556" t="s">
        <v>4055</v>
      </c>
      <c r="M4315" s="557" t="s">
        <v>4054</v>
      </c>
      <c r="O4315" s="545" t="str">
        <f t="shared" si="382"/>
        <v>B3/21/05-C</v>
      </c>
    </row>
    <row r="4316" spans="2:15" ht="75">
      <c r="B4316" s="556" t="s">
        <v>4051</v>
      </c>
      <c r="C4316" s="556" t="s">
        <v>2034</v>
      </c>
      <c r="D4316" s="556" t="s">
        <v>2035</v>
      </c>
      <c r="E4316" s="556" t="s">
        <v>8</v>
      </c>
      <c r="F4316" s="557" t="s">
        <v>2069</v>
      </c>
      <c r="G4316" s="556" t="s">
        <v>0</v>
      </c>
      <c r="H4316" s="553">
        <v>1</v>
      </c>
      <c r="I4316" s="554">
        <v>93750</v>
      </c>
      <c r="J4316" s="554">
        <v>93750</v>
      </c>
      <c r="K4316" s="556" t="s">
        <v>783</v>
      </c>
      <c r="L4316" s="556" t="s">
        <v>4056</v>
      </c>
      <c r="M4316" s="557" t="s">
        <v>2069</v>
      </c>
      <c r="O4316" s="545" t="str">
        <f t="shared" si="382"/>
        <v>B3/21/05-D</v>
      </c>
    </row>
    <row r="4317" spans="2:15" ht="62.5">
      <c r="B4317" s="556" t="s">
        <v>4051</v>
      </c>
      <c r="C4317" s="556" t="s">
        <v>2034</v>
      </c>
      <c r="D4317" s="556" t="s">
        <v>2035</v>
      </c>
      <c r="E4317" s="556" t="s">
        <v>10</v>
      </c>
      <c r="F4317" s="557" t="s">
        <v>2064</v>
      </c>
      <c r="G4317" s="556" t="s">
        <v>0</v>
      </c>
      <c r="H4317" s="553">
        <v>1</v>
      </c>
      <c r="I4317" s="554">
        <v>93750</v>
      </c>
      <c r="J4317" s="554">
        <v>93750</v>
      </c>
      <c r="K4317" s="556" t="s">
        <v>783</v>
      </c>
      <c r="L4317" s="556" t="s">
        <v>4057</v>
      </c>
      <c r="M4317" s="557" t="s">
        <v>2064</v>
      </c>
      <c r="O4317" s="545" t="str">
        <f t="shared" si="382"/>
        <v>B3/21/05-E</v>
      </c>
    </row>
    <row r="4320" spans="2:15" ht="75">
      <c r="B4320" s="556" t="s">
        <v>4058</v>
      </c>
      <c r="C4320" s="556" t="s">
        <v>2034</v>
      </c>
      <c r="D4320" s="556" t="s">
        <v>2035</v>
      </c>
      <c r="E4320" s="556" t="s">
        <v>5</v>
      </c>
      <c r="F4320" s="557" t="s">
        <v>4059</v>
      </c>
      <c r="G4320" s="556" t="s">
        <v>0</v>
      </c>
      <c r="H4320" s="553">
        <v>1</v>
      </c>
      <c r="I4320" s="554">
        <v>93750</v>
      </c>
      <c r="J4320" s="554">
        <v>93750</v>
      </c>
      <c r="K4320" s="556" t="s">
        <v>783</v>
      </c>
      <c r="L4320" s="556" t="s">
        <v>4060</v>
      </c>
      <c r="M4320" s="557" t="s">
        <v>4059</v>
      </c>
      <c r="O4320" s="545" t="str">
        <f t="shared" ref="O4320:O4324" si="383">+_xlfn.CONCAT(B4320,"-",E4320)</f>
        <v>B3/21/06-A</v>
      </c>
    </row>
    <row r="4321" spans="1:18" ht="75">
      <c r="B4321" s="556" t="s">
        <v>4058</v>
      </c>
      <c r="C4321" s="556" t="s">
        <v>2034</v>
      </c>
      <c r="D4321" s="556" t="s">
        <v>2035</v>
      </c>
      <c r="E4321" s="556" t="s">
        <v>6</v>
      </c>
      <c r="F4321" s="557" t="s">
        <v>4061</v>
      </c>
      <c r="G4321" s="556" t="s">
        <v>0</v>
      </c>
      <c r="H4321" s="553">
        <v>1</v>
      </c>
      <c r="I4321" s="554">
        <v>93750</v>
      </c>
      <c r="J4321" s="554">
        <v>93750</v>
      </c>
      <c r="K4321" s="556" t="s">
        <v>783</v>
      </c>
      <c r="L4321" s="556" t="s">
        <v>4062</v>
      </c>
      <c r="M4321" s="557" t="s">
        <v>4061</v>
      </c>
      <c r="O4321" s="545" t="str">
        <f t="shared" si="383"/>
        <v>B3/21/06-B</v>
      </c>
    </row>
    <row r="4322" spans="1:18" ht="75">
      <c r="B4322" s="556" t="s">
        <v>4058</v>
      </c>
      <c r="C4322" s="556" t="s">
        <v>2034</v>
      </c>
      <c r="D4322" s="556" t="s">
        <v>2035</v>
      </c>
      <c r="E4322" s="556" t="s">
        <v>7</v>
      </c>
      <c r="F4322" s="557" t="s">
        <v>4063</v>
      </c>
      <c r="G4322" s="556" t="s">
        <v>0</v>
      </c>
      <c r="H4322" s="553">
        <v>1</v>
      </c>
      <c r="I4322" s="554">
        <v>93750</v>
      </c>
      <c r="J4322" s="554">
        <v>93750</v>
      </c>
      <c r="K4322" s="556" t="s">
        <v>783</v>
      </c>
      <c r="L4322" s="556" t="s">
        <v>4064</v>
      </c>
      <c r="M4322" s="557" t="s">
        <v>4063</v>
      </c>
      <c r="O4322" s="545" t="str">
        <f t="shared" si="383"/>
        <v>B3/21/06-C</v>
      </c>
    </row>
    <row r="4323" spans="1:18" ht="75">
      <c r="B4323" s="556" t="s">
        <v>4058</v>
      </c>
      <c r="C4323" s="556" t="s">
        <v>2034</v>
      </c>
      <c r="D4323" s="556" t="s">
        <v>2035</v>
      </c>
      <c r="E4323" s="556" t="s">
        <v>8</v>
      </c>
      <c r="F4323" s="557" t="s">
        <v>4065</v>
      </c>
      <c r="G4323" s="556" t="s">
        <v>0</v>
      </c>
      <c r="H4323" s="553">
        <v>1</v>
      </c>
      <c r="I4323" s="554">
        <v>93750</v>
      </c>
      <c r="J4323" s="554">
        <v>93750</v>
      </c>
      <c r="K4323" s="556" t="s">
        <v>783</v>
      </c>
      <c r="L4323" s="556" t="s">
        <v>4066</v>
      </c>
      <c r="M4323" s="557" t="s">
        <v>4065</v>
      </c>
      <c r="O4323" s="545" t="str">
        <f t="shared" si="383"/>
        <v>B3/21/06-D</v>
      </c>
    </row>
    <row r="4324" spans="1:18" ht="75">
      <c r="B4324" s="556" t="s">
        <v>4058</v>
      </c>
      <c r="C4324" s="556" t="s">
        <v>2034</v>
      </c>
      <c r="D4324" s="556" t="s">
        <v>2035</v>
      </c>
      <c r="E4324" s="556" t="s">
        <v>10</v>
      </c>
      <c r="F4324" s="557" t="s">
        <v>2069</v>
      </c>
      <c r="G4324" s="556" t="s">
        <v>0</v>
      </c>
      <c r="H4324" s="553">
        <v>1</v>
      </c>
      <c r="I4324" s="554">
        <v>93750</v>
      </c>
      <c r="J4324" s="554">
        <v>93750</v>
      </c>
      <c r="K4324" s="556" t="s">
        <v>783</v>
      </c>
      <c r="L4324" s="556" t="s">
        <v>4067</v>
      </c>
      <c r="M4324" s="557" t="s">
        <v>2069</v>
      </c>
      <c r="O4324" s="545" t="str">
        <f t="shared" si="383"/>
        <v>B3/21/06-E</v>
      </c>
    </row>
    <row r="4327" spans="1:18" ht="75">
      <c r="B4327" s="556" t="s">
        <v>4068</v>
      </c>
      <c r="C4327" s="556" t="s">
        <v>2034</v>
      </c>
      <c r="D4327" s="556" t="s">
        <v>2035</v>
      </c>
      <c r="E4327" s="556" t="s">
        <v>5</v>
      </c>
      <c r="F4327" s="557" t="s">
        <v>4061</v>
      </c>
      <c r="G4327" s="556" t="s">
        <v>0</v>
      </c>
      <c r="H4327" s="553">
        <v>1</v>
      </c>
      <c r="I4327" s="554">
        <v>93750</v>
      </c>
      <c r="J4327" s="554">
        <v>93750</v>
      </c>
      <c r="K4327" s="556" t="s">
        <v>783</v>
      </c>
      <c r="L4327" s="556" t="s">
        <v>4069</v>
      </c>
      <c r="M4327" s="557" t="s">
        <v>4061</v>
      </c>
      <c r="O4327" s="545" t="str">
        <f t="shared" ref="O4327:O4329" si="384">+_xlfn.CONCAT(B4327,"-",E4327)</f>
        <v>B3/21/07-A</v>
      </c>
    </row>
    <row r="4328" spans="1:18" ht="62.5">
      <c r="B4328" s="556" t="s">
        <v>4068</v>
      </c>
      <c r="C4328" s="556" t="s">
        <v>2034</v>
      </c>
      <c r="D4328" s="556" t="s">
        <v>2035</v>
      </c>
      <c r="E4328" s="556" t="s">
        <v>6</v>
      </c>
      <c r="F4328" s="557" t="s">
        <v>2064</v>
      </c>
      <c r="G4328" s="556" t="s">
        <v>0</v>
      </c>
      <c r="H4328" s="553">
        <v>1</v>
      </c>
      <c r="I4328" s="554">
        <v>93750</v>
      </c>
      <c r="J4328" s="554">
        <v>93750</v>
      </c>
      <c r="K4328" s="556" t="s">
        <v>783</v>
      </c>
      <c r="L4328" s="556" t="s">
        <v>4070</v>
      </c>
      <c r="M4328" s="557" t="s">
        <v>2064</v>
      </c>
      <c r="O4328" s="545" t="str">
        <f t="shared" si="384"/>
        <v>B3/21/07-B</v>
      </c>
    </row>
    <row r="4329" spans="1:18" ht="75">
      <c r="B4329" s="556" t="s">
        <v>4068</v>
      </c>
      <c r="C4329" s="556" t="s">
        <v>2034</v>
      </c>
      <c r="D4329" s="556" t="s">
        <v>2035</v>
      </c>
      <c r="E4329" s="556" t="s">
        <v>7</v>
      </c>
      <c r="F4329" s="557" t="s">
        <v>2934</v>
      </c>
      <c r="G4329" s="556" t="s">
        <v>0</v>
      </c>
      <c r="H4329" s="553">
        <v>1</v>
      </c>
      <c r="I4329" s="554">
        <v>93750</v>
      </c>
      <c r="J4329" s="554">
        <v>93750</v>
      </c>
      <c r="K4329" s="556" t="s">
        <v>783</v>
      </c>
      <c r="L4329" s="556" t="s">
        <v>4071</v>
      </c>
      <c r="M4329" s="557" t="s">
        <v>2934</v>
      </c>
      <c r="O4329" s="545" t="str">
        <f t="shared" si="384"/>
        <v>B3/21/07-C</v>
      </c>
    </row>
    <row r="4331" spans="1:18" ht="14.5">
      <c r="A4331" s="551" t="s">
        <v>1774</v>
      </c>
      <c r="B4331" s="555" t="s">
        <v>4068</v>
      </c>
      <c r="C4331" s="555" t="s">
        <v>36</v>
      </c>
      <c r="D4331" s="555" t="s">
        <v>36</v>
      </c>
      <c r="E4331" s="555" t="s">
        <v>36</v>
      </c>
      <c r="F4331" s="551" t="s">
        <v>41</v>
      </c>
      <c r="G4331" s="555"/>
      <c r="H4331" s="551"/>
      <c r="I4331" s="551"/>
      <c r="J4331" s="551"/>
      <c r="K4331" s="555"/>
      <c r="L4331" s="555"/>
      <c r="M4331" s="551"/>
      <c r="N4331" s="551"/>
      <c r="O4331" s="551"/>
    </row>
    <row r="4332" spans="1:18" ht="14.5">
      <c r="A4332" s="551" t="s">
        <v>1774</v>
      </c>
      <c r="B4332" s="555" t="s">
        <v>4068</v>
      </c>
      <c r="C4332" s="555" t="s">
        <v>36</v>
      </c>
      <c r="D4332" s="555" t="s">
        <v>36</v>
      </c>
      <c r="E4332" s="555" t="s">
        <v>36</v>
      </c>
      <c r="F4332" s="551" t="s">
        <v>9</v>
      </c>
      <c r="G4332" s="555"/>
      <c r="H4332" s="551"/>
      <c r="I4332" s="551"/>
      <c r="J4332" s="551"/>
      <c r="K4332" s="555"/>
      <c r="L4332" s="555"/>
      <c r="M4332" s="551"/>
      <c r="N4332" s="551"/>
      <c r="O4332" s="551"/>
      <c r="P4332" s="546"/>
      <c r="Q4332" s="546"/>
      <c r="R4332" s="546"/>
    </row>
    <row r="4333" spans="1:18" ht="14.5">
      <c r="P4333" s="546"/>
      <c r="Q4333" s="546"/>
      <c r="R4333" s="546"/>
    </row>
    <row r="4335" spans="1:18" ht="14.5">
      <c r="A4335" s="551">
        <v>2</v>
      </c>
      <c r="B4335" s="555" t="s">
        <v>4072</v>
      </c>
      <c r="C4335" s="555" t="s">
        <v>36</v>
      </c>
      <c r="D4335" s="555" t="s">
        <v>36</v>
      </c>
      <c r="E4335" s="555" t="s">
        <v>36</v>
      </c>
      <c r="F4335" s="551" t="s">
        <v>42</v>
      </c>
      <c r="G4335" s="555" t="s">
        <v>36</v>
      </c>
      <c r="H4335" s="551"/>
      <c r="I4335" s="551"/>
      <c r="J4335" s="552">
        <v>6742868.1100000003</v>
      </c>
      <c r="K4335" s="555"/>
      <c r="L4335" s="555"/>
      <c r="M4335" s="551"/>
      <c r="N4335" s="551"/>
      <c r="O4335" s="551"/>
    </row>
    <row r="4336" spans="1:18" ht="29">
      <c r="A4336" s="551">
        <v>3</v>
      </c>
      <c r="B4336" s="555" t="s">
        <v>4072</v>
      </c>
      <c r="C4336" s="555" t="s">
        <v>36</v>
      </c>
      <c r="D4336" s="555" t="s">
        <v>36</v>
      </c>
      <c r="E4336" s="555" t="s">
        <v>36</v>
      </c>
      <c r="F4336" s="551" t="s">
        <v>1333</v>
      </c>
      <c r="G4336" s="555" t="s">
        <v>36</v>
      </c>
      <c r="H4336" s="551"/>
      <c r="I4336" s="551"/>
      <c r="J4336" s="552">
        <v>40789.86</v>
      </c>
      <c r="K4336" s="555"/>
      <c r="L4336" s="555"/>
      <c r="M4336" s="551"/>
      <c r="N4336" s="551"/>
      <c r="O4336" s="551"/>
      <c r="P4336" s="546"/>
      <c r="Q4336" s="546"/>
      <c r="R4336" s="546"/>
    </row>
    <row r="4337" spans="1:18" ht="14.5">
      <c r="A4337" s="551">
        <v>4</v>
      </c>
      <c r="B4337" s="555" t="s">
        <v>4072</v>
      </c>
      <c r="C4337" s="555" t="s">
        <v>36</v>
      </c>
      <c r="D4337" s="555" t="s">
        <v>36</v>
      </c>
      <c r="E4337" s="555" t="s">
        <v>36</v>
      </c>
      <c r="F4337" s="551" t="s">
        <v>1334</v>
      </c>
      <c r="G4337" s="555" t="s">
        <v>36</v>
      </c>
      <c r="H4337" s="551"/>
      <c r="I4337" s="551"/>
      <c r="J4337" s="552">
        <v>32525</v>
      </c>
      <c r="K4337" s="555"/>
      <c r="L4337" s="555"/>
      <c r="M4337" s="551"/>
      <c r="N4337" s="551"/>
      <c r="O4337" s="551"/>
      <c r="P4337" s="546"/>
      <c r="Q4337" s="546"/>
      <c r="R4337" s="546"/>
    </row>
    <row r="4338" spans="1:18" ht="25">
      <c r="B4338" s="556" t="s">
        <v>4072</v>
      </c>
      <c r="C4338" s="556" t="s">
        <v>2034</v>
      </c>
      <c r="D4338" s="556" t="s">
        <v>2074</v>
      </c>
      <c r="E4338" s="556" t="s">
        <v>5</v>
      </c>
      <c r="F4338" s="557" t="s">
        <v>1335</v>
      </c>
      <c r="G4338" s="556" t="s">
        <v>289</v>
      </c>
      <c r="H4338" s="553">
        <v>1</v>
      </c>
      <c r="I4338" s="554">
        <v>32525</v>
      </c>
      <c r="J4338" s="554">
        <v>32525</v>
      </c>
      <c r="K4338" s="556" t="s">
        <v>785</v>
      </c>
      <c r="L4338" s="556" t="s">
        <v>4073</v>
      </c>
      <c r="M4338" s="557" t="s">
        <v>1335</v>
      </c>
      <c r="O4338" s="545" t="str">
        <f>+_xlfn.CONCAT(B4338,"-",E4338)</f>
        <v>B3/22/01-A</v>
      </c>
      <c r="P4338" s="546"/>
      <c r="Q4338" s="546"/>
      <c r="R4338" s="546"/>
    </row>
    <row r="4340" spans="1:18" ht="14.5">
      <c r="A4340" s="551">
        <v>4</v>
      </c>
      <c r="B4340" s="555" t="s">
        <v>4072</v>
      </c>
      <c r="C4340" s="555" t="s">
        <v>36</v>
      </c>
      <c r="D4340" s="555" t="s">
        <v>36</v>
      </c>
      <c r="E4340" s="555" t="s">
        <v>36</v>
      </c>
      <c r="F4340" s="551" t="s">
        <v>563</v>
      </c>
      <c r="G4340" s="555" t="s">
        <v>36</v>
      </c>
      <c r="H4340" s="551"/>
      <c r="I4340" s="551"/>
      <c r="J4340" s="552">
        <v>2723.78</v>
      </c>
      <c r="K4340" s="555"/>
      <c r="L4340" s="555"/>
      <c r="M4340" s="551"/>
      <c r="N4340" s="551"/>
      <c r="O4340" s="551"/>
    </row>
    <row r="4341" spans="1:18" ht="14.5">
      <c r="B4341" s="556" t="s">
        <v>4072</v>
      </c>
      <c r="C4341" s="556" t="s">
        <v>2034</v>
      </c>
      <c r="D4341" s="556" t="s">
        <v>2074</v>
      </c>
      <c r="E4341" s="556" t="s">
        <v>6</v>
      </c>
      <c r="F4341" s="557" t="s">
        <v>1566</v>
      </c>
      <c r="G4341" s="556" t="s">
        <v>289</v>
      </c>
      <c r="H4341" s="553">
        <v>8</v>
      </c>
      <c r="I4341" s="553">
        <v>186.25</v>
      </c>
      <c r="J4341" s="554">
        <v>1490</v>
      </c>
      <c r="K4341" s="556" t="s">
        <v>785</v>
      </c>
      <c r="L4341" s="556" t="s">
        <v>4074</v>
      </c>
      <c r="M4341" s="557" t="s">
        <v>1566</v>
      </c>
      <c r="O4341" s="545" t="str">
        <f t="shared" ref="O4341:O4342" si="385">+_xlfn.CONCAT(B4341,"-",E4341)</f>
        <v>B3/22/01-B</v>
      </c>
      <c r="P4341" s="546"/>
      <c r="Q4341" s="546"/>
      <c r="R4341" s="546"/>
    </row>
    <row r="4342" spans="1:18">
      <c r="B4342" s="556" t="s">
        <v>4072</v>
      </c>
      <c r="C4342" s="556" t="s">
        <v>2034</v>
      </c>
      <c r="D4342" s="556" t="s">
        <v>2074</v>
      </c>
      <c r="E4342" s="556" t="s">
        <v>7</v>
      </c>
      <c r="F4342" s="557" t="s">
        <v>1554</v>
      </c>
      <c r="G4342" s="556" t="s">
        <v>289</v>
      </c>
      <c r="H4342" s="553">
        <v>6</v>
      </c>
      <c r="I4342" s="553">
        <v>205.63</v>
      </c>
      <c r="J4342" s="554">
        <v>1233.78</v>
      </c>
      <c r="K4342" s="556" t="s">
        <v>785</v>
      </c>
      <c r="L4342" s="556" t="s">
        <v>4075</v>
      </c>
      <c r="M4342" s="557" t="s">
        <v>1554</v>
      </c>
      <c r="O4342" s="545" t="str">
        <f t="shared" si="385"/>
        <v>B3/22/01-C</v>
      </c>
    </row>
    <row r="4344" spans="1:18" ht="14.5">
      <c r="A4344" s="551">
        <v>4</v>
      </c>
      <c r="B4344" s="555" t="s">
        <v>4072</v>
      </c>
      <c r="C4344" s="555" t="s">
        <v>36</v>
      </c>
      <c r="D4344" s="555" t="s">
        <v>36</v>
      </c>
      <c r="E4344" s="555" t="s">
        <v>36</v>
      </c>
      <c r="F4344" s="551" t="s">
        <v>564</v>
      </c>
      <c r="G4344" s="555" t="s">
        <v>36</v>
      </c>
      <c r="H4344" s="551"/>
      <c r="I4344" s="551"/>
      <c r="J4344" s="552">
        <v>5541.08</v>
      </c>
      <c r="K4344" s="555"/>
      <c r="L4344" s="555"/>
      <c r="M4344" s="551"/>
      <c r="N4344" s="551"/>
      <c r="O4344" s="551"/>
    </row>
    <row r="4345" spans="1:18" ht="14.5">
      <c r="B4345" s="556" t="s">
        <v>4072</v>
      </c>
      <c r="C4345" s="556" t="s">
        <v>2034</v>
      </c>
      <c r="D4345" s="556" t="s">
        <v>2074</v>
      </c>
      <c r="E4345" s="556" t="s">
        <v>8</v>
      </c>
      <c r="F4345" s="557" t="s">
        <v>1556</v>
      </c>
      <c r="G4345" s="556" t="s">
        <v>289</v>
      </c>
      <c r="H4345" s="553">
        <v>16</v>
      </c>
      <c r="I4345" s="553">
        <v>98.38</v>
      </c>
      <c r="J4345" s="554">
        <v>1574.08</v>
      </c>
      <c r="K4345" s="556" t="s">
        <v>785</v>
      </c>
      <c r="L4345" s="556" t="s">
        <v>4076</v>
      </c>
      <c r="M4345" s="557" t="s">
        <v>1556</v>
      </c>
      <c r="O4345" s="545" t="str">
        <f t="shared" ref="O4345:O4347" si="386">+_xlfn.CONCAT(B4345,"-",E4345)</f>
        <v>B3/22/01-D</v>
      </c>
      <c r="P4345" s="546"/>
      <c r="Q4345" s="546"/>
      <c r="R4345" s="546"/>
    </row>
    <row r="4346" spans="1:18">
      <c r="B4346" s="556" t="s">
        <v>4072</v>
      </c>
      <c r="C4346" s="556" t="s">
        <v>2034</v>
      </c>
      <c r="D4346" s="556" t="s">
        <v>2074</v>
      </c>
      <c r="E4346" s="556" t="s">
        <v>10</v>
      </c>
      <c r="F4346" s="557" t="s">
        <v>1557</v>
      </c>
      <c r="G4346" s="556" t="s">
        <v>289</v>
      </c>
      <c r="H4346" s="553">
        <v>12</v>
      </c>
      <c r="I4346" s="553">
        <v>139.25</v>
      </c>
      <c r="J4346" s="554">
        <v>1671</v>
      </c>
      <c r="K4346" s="556" t="s">
        <v>785</v>
      </c>
      <c r="L4346" s="556" t="s">
        <v>4077</v>
      </c>
      <c r="M4346" s="557" t="s">
        <v>1557</v>
      </c>
      <c r="O4346" s="545" t="str">
        <f t="shared" si="386"/>
        <v>B3/22/01-E</v>
      </c>
    </row>
    <row r="4347" spans="1:18">
      <c r="B4347" s="556" t="s">
        <v>4072</v>
      </c>
      <c r="C4347" s="556" t="s">
        <v>2034</v>
      </c>
      <c r="D4347" s="556" t="s">
        <v>2074</v>
      </c>
      <c r="E4347" s="556" t="s">
        <v>11</v>
      </c>
      <c r="F4347" s="557" t="s">
        <v>1558</v>
      </c>
      <c r="G4347" s="556" t="s">
        <v>289</v>
      </c>
      <c r="H4347" s="553">
        <v>14</v>
      </c>
      <c r="I4347" s="553">
        <v>164</v>
      </c>
      <c r="J4347" s="554">
        <v>2296</v>
      </c>
      <c r="K4347" s="556" t="s">
        <v>785</v>
      </c>
      <c r="L4347" s="556" t="s">
        <v>4078</v>
      </c>
      <c r="M4347" s="557" t="s">
        <v>1558</v>
      </c>
      <c r="O4347" s="545" t="str">
        <f t="shared" si="386"/>
        <v>B3/22/01-F</v>
      </c>
    </row>
    <row r="4349" spans="1:18" ht="14.5">
      <c r="A4349" s="551">
        <v>3</v>
      </c>
      <c r="B4349" s="555" t="s">
        <v>4072</v>
      </c>
      <c r="C4349" s="555" t="s">
        <v>36</v>
      </c>
      <c r="D4349" s="555" t="s">
        <v>36</v>
      </c>
      <c r="E4349" s="555" t="s">
        <v>36</v>
      </c>
      <c r="F4349" s="551" t="s">
        <v>1336</v>
      </c>
      <c r="G4349" s="555" t="s">
        <v>36</v>
      </c>
      <c r="H4349" s="551"/>
      <c r="I4349" s="551"/>
      <c r="J4349" s="552">
        <v>182230.93</v>
      </c>
      <c r="K4349" s="555"/>
      <c r="L4349" s="555"/>
      <c r="M4349" s="551"/>
      <c r="N4349" s="551"/>
      <c r="O4349" s="551"/>
    </row>
    <row r="4350" spans="1:18" ht="43.5">
      <c r="A4350" s="551">
        <v>4</v>
      </c>
      <c r="B4350" s="555" t="s">
        <v>4072</v>
      </c>
      <c r="C4350" s="555" t="s">
        <v>36</v>
      </c>
      <c r="D4350" s="555" t="s">
        <v>36</v>
      </c>
      <c r="E4350" s="555" t="s">
        <v>36</v>
      </c>
      <c r="F4350" s="551" t="s">
        <v>1337</v>
      </c>
      <c r="G4350" s="555" t="s">
        <v>36</v>
      </c>
      <c r="H4350" s="551"/>
      <c r="I4350" s="551"/>
      <c r="J4350" s="552">
        <v>13659.5</v>
      </c>
      <c r="K4350" s="555"/>
      <c r="L4350" s="555"/>
      <c r="M4350" s="551"/>
      <c r="N4350" s="551"/>
      <c r="O4350" s="551"/>
      <c r="P4350" s="546"/>
      <c r="Q4350" s="546"/>
      <c r="R4350" s="546"/>
    </row>
    <row r="4351" spans="1:18" ht="29">
      <c r="A4351" s="551">
        <v>5</v>
      </c>
      <c r="B4351" s="555" t="s">
        <v>4072</v>
      </c>
      <c r="C4351" s="555" t="s">
        <v>36</v>
      </c>
      <c r="D4351" s="555" t="s">
        <v>36</v>
      </c>
      <c r="E4351" s="555" t="s">
        <v>36</v>
      </c>
      <c r="F4351" s="551" t="s">
        <v>1559</v>
      </c>
      <c r="G4351" s="555" t="s">
        <v>36</v>
      </c>
      <c r="H4351" s="551"/>
      <c r="I4351" s="551"/>
      <c r="J4351" s="551">
        <v>812.5</v>
      </c>
      <c r="K4351" s="555"/>
      <c r="L4351" s="555"/>
      <c r="M4351" s="551"/>
      <c r="N4351" s="551"/>
      <c r="O4351" s="551"/>
      <c r="P4351" s="546"/>
      <c r="Q4351" s="546"/>
      <c r="R4351" s="546"/>
    </row>
    <row r="4352" spans="1:18" ht="14.5">
      <c r="B4352" s="556" t="s">
        <v>4072</v>
      </c>
      <c r="C4352" s="556" t="s">
        <v>2034</v>
      </c>
      <c r="D4352" s="556" t="s">
        <v>2079</v>
      </c>
      <c r="E4352" s="556" t="s">
        <v>27</v>
      </c>
      <c r="F4352" s="557" t="s">
        <v>1555</v>
      </c>
      <c r="G4352" s="556" t="s">
        <v>179</v>
      </c>
      <c r="H4352" s="553">
        <v>25</v>
      </c>
      <c r="I4352" s="553">
        <v>32.5</v>
      </c>
      <c r="J4352" s="553">
        <v>812.5</v>
      </c>
      <c r="K4352" s="556" t="s">
        <v>785</v>
      </c>
      <c r="L4352" s="556" t="s">
        <v>4079</v>
      </c>
      <c r="M4352" s="557" t="s">
        <v>1555</v>
      </c>
      <c r="O4352" s="545" t="str">
        <f>+_xlfn.CONCAT(B4352,"-",E4352)</f>
        <v>B3/22/01-G</v>
      </c>
      <c r="P4352" s="546"/>
      <c r="Q4352" s="546"/>
      <c r="R4352" s="546"/>
    </row>
    <row r="4355" spans="1:18" ht="29">
      <c r="A4355" s="551">
        <v>5</v>
      </c>
      <c r="B4355" s="555" t="s">
        <v>4080</v>
      </c>
      <c r="C4355" s="555" t="s">
        <v>36</v>
      </c>
      <c r="D4355" s="555" t="s">
        <v>36</v>
      </c>
      <c r="E4355" s="555" t="s">
        <v>36</v>
      </c>
      <c r="F4355" s="551" t="s">
        <v>1561</v>
      </c>
      <c r="G4355" s="555" t="s">
        <v>36</v>
      </c>
      <c r="H4355" s="551"/>
      <c r="I4355" s="551"/>
      <c r="J4355" s="552">
        <v>6225</v>
      </c>
      <c r="K4355" s="555"/>
      <c r="L4355" s="555"/>
      <c r="M4355" s="551"/>
      <c r="N4355" s="551"/>
      <c r="O4355" s="551"/>
    </row>
    <row r="4356" spans="1:18" ht="14.5">
      <c r="B4356" s="556" t="s">
        <v>4080</v>
      </c>
      <c r="C4356" s="556" t="s">
        <v>2034</v>
      </c>
      <c r="D4356" s="556" t="s">
        <v>2079</v>
      </c>
      <c r="E4356" s="556" t="s">
        <v>5</v>
      </c>
      <c r="F4356" s="557" t="s">
        <v>1557</v>
      </c>
      <c r="G4356" s="556" t="s">
        <v>179</v>
      </c>
      <c r="H4356" s="553">
        <v>25</v>
      </c>
      <c r="I4356" s="553">
        <v>114.25</v>
      </c>
      <c r="J4356" s="554">
        <v>2856.25</v>
      </c>
      <c r="K4356" s="556" t="s">
        <v>785</v>
      </c>
      <c r="L4356" s="556" t="s">
        <v>4081</v>
      </c>
      <c r="M4356" s="557" t="s">
        <v>1557</v>
      </c>
      <c r="O4356" s="545" t="str">
        <f t="shared" ref="O4356:O4357" si="387">+_xlfn.CONCAT(B4356,"-",E4356)</f>
        <v>B3/22/02-A</v>
      </c>
      <c r="P4356" s="546"/>
      <c r="Q4356" s="546"/>
      <c r="R4356" s="546"/>
    </row>
    <row r="4357" spans="1:18">
      <c r="B4357" s="556" t="s">
        <v>4080</v>
      </c>
      <c r="C4357" s="556" t="s">
        <v>2034</v>
      </c>
      <c r="D4357" s="556" t="s">
        <v>2079</v>
      </c>
      <c r="E4357" s="556" t="s">
        <v>6</v>
      </c>
      <c r="F4357" s="557" t="s">
        <v>1558</v>
      </c>
      <c r="G4357" s="556" t="s">
        <v>179</v>
      </c>
      <c r="H4357" s="553">
        <v>25</v>
      </c>
      <c r="I4357" s="553">
        <v>134.75</v>
      </c>
      <c r="J4357" s="554">
        <v>3368.75</v>
      </c>
      <c r="K4357" s="556" t="s">
        <v>785</v>
      </c>
      <c r="L4357" s="556" t="s">
        <v>4082</v>
      </c>
      <c r="M4357" s="557" t="s">
        <v>1558</v>
      </c>
      <c r="O4357" s="545" t="str">
        <f t="shared" si="387"/>
        <v>B3/22/02-B</v>
      </c>
    </row>
    <row r="4359" spans="1:18" ht="29">
      <c r="A4359" s="551">
        <v>5</v>
      </c>
      <c r="B4359" s="555" t="s">
        <v>4080</v>
      </c>
      <c r="C4359" s="555" t="s">
        <v>36</v>
      </c>
      <c r="D4359" s="555" t="s">
        <v>36</v>
      </c>
      <c r="E4359" s="555" t="s">
        <v>36</v>
      </c>
      <c r="F4359" s="551" t="s">
        <v>1562</v>
      </c>
      <c r="G4359" s="555" t="s">
        <v>36</v>
      </c>
      <c r="H4359" s="551"/>
      <c r="I4359" s="551"/>
      <c r="J4359" s="552">
        <v>6622</v>
      </c>
      <c r="K4359" s="555"/>
      <c r="L4359" s="555"/>
      <c r="M4359" s="551"/>
      <c r="N4359" s="551"/>
      <c r="O4359" s="551"/>
    </row>
    <row r="4360" spans="1:18" ht="14.5">
      <c r="B4360" s="556" t="s">
        <v>4080</v>
      </c>
      <c r="C4360" s="556" t="s">
        <v>2034</v>
      </c>
      <c r="D4360" s="556" t="s">
        <v>2079</v>
      </c>
      <c r="E4360" s="556" t="s">
        <v>7</v>
      </c>
      <c r="F4360" s="557" t="s">
        <v>1567</v>
      </c>
      <c r="G4360" s="556" t="s">
        <v>179</v>
      </c>
      <c r="H4360" s="553">
        <v>25</v>
      </c>
      <c r="I4360" s="553">
        <v>264.88</v>
      </c>
      <c r="J4360" s="554">
        <v>6622</v>
      </c>
      <c r="K4360" s="556" t="s">
        <v>785</v>
      </c>
      <c r="L4360" s="556" t="s">
        <v>4083</v>
      </c>
      <c r="M4360" s="557" t="s">
        <v>1567</v>
      </c>
      <c r="O4360" s="545" t="str">
        <f>+_xlfn.CONCAT(B4360,"-",E4360)</f>
        <v>B3/22/02-C</v>
      </c>
      <c r="P4360" s="546"/>
      <c r="Q4360" s="546"/>
      <c r="R4360" s="546"/>
    </row>
    <row r="4362" spans="1:18" ht="43.5">
      <c r="A4362" s="551">
        <v>4</v>
      </c>
      <c r="B4362" s="555" t="s">
        <v>4080</v>
      </c>
      <c r="C4362" s="555" t="s">
        <v>36</v>
      </c>
      <c r="D4362" s="555" t="s">
        <v>36</v>
      </c>
      <c r="E4362" s="555" t="s">
        <v>36</v>
      </c>
      <c r="F4362" s="551" t="s">
        <v>1338</v>
      </c>
      <c r="G4362" s="555" t="s">
        <v>36</v>
      </c>
      <c r="H4362" s="551"/>
      <c r="I4362" s="551"/>
      <c r="J4362" s="552">
        <v>52410.85</v>
      </c>
      <c r="K4362" s="555"/>
      <c r="L4362" s="555"/>
      <c r="M4362" s="551"/>
      <c r="N4362" s="551"/>
      <c r="O4362" s="551"/>
    </row>
    <row r="4363" spans="1:18" ht="29">
      <c r="A4363" s="551">
        <v>5</v>
      </c>
      <c r="B4363" s="555" t="s">
        <v>4080</v>
      </c>
      <c r="C4363" s="555" t="s">
        <v>36</v>
      </c>
      <c r="D4363" s="555" t="s">
        <v>36</v>
      </c>
      <c r="E4363" s="555" t="s">
        <v>36</v>
      </c>
      <c r="F4363" s="551" t="s">
        <v>1563</v>
      </c>
      <c r="G4363" s="555" t="s">
        <v>36</v>
      </c>
      <c r="H4363" s="551"/>
      <c r="I4363" s="551"/>
      <c r="J4363" s="552">
        <v>36062</v>
      </c>
      <c r="K4363" s="555"/>
      <c r="L4363" s="555"/>
      <c r="M4363" s="551"/>
      <c r="N4363" s="551"/>
      <c r="O4363" s="551"/>
      <c r="P4363" s="546"/>
      <c r="Q4363" s="546"/>
      <c r="R4363" s="546"/>
    </row>
    <row r="4364" spans="1:18" ht="14.5">
      <c r="B4364" s="556" t="s">
        <v>4080</v>
      </c>
      <c r="C4364" s="556" t="s">
        <v>2034</v>
      </c>
      <c r="D4364" s="556" t="s">
        <v>2079</v>
      </c>
      <c r="E4364" s="556" t="s">
        <v>8</v>
      </c>
      <c r="F4364" s="557" t="s">
        <v>1555</v>
      </c>
      <c r="G4364" s="556" t="s">
        <v>179</v>
      </c>
      <c r="H4364" s="553">
        <v>420</v>
      </c>
      <c r="I4364" s="553">
        <v>25.63</v>
      </c>
      <c r="J4364" s="554">
        <v>10764.6</v>
      </c>
      <c r="K4364" s="556" t="s">
        <v>785</v>
      </c>
      <c r="L4364" s="556" t="s">
        <v>4084</v>
      </c>
      <c r="M4364" s="557" t="s">
        <v>1555</v>
      </c>
      <c r="O4364" s="545" t="str">
        <f t="shared" ref="O4364:O4368" si="388">+_xlfn.CONCAT(B4364,"-",E4364)</f>
        <v>B3/22/02-D</v>
      </c>
      <c r="P4364" s="546"/>
      <c r="Q4364" s="546"/>
      <c r="R4364" s="546"/>
    </row>
    <row r="4365" spans="1:18">
      <c r="B4365" s="556" t="s">
        <v>4080</v>
      </c>
      <c r="C4365" s="556" t="s">
        <v>2034</v>
      </c>
      <c r="D4365" s="556" t="s">
        <v>2079</v>
      </c>
      <c r="E4365" s="556" t="s">
        <v>10</v>
      </c>
      <c r="F4365" s="557" t="s">
        <v>1560</v>
      </c>
      <c r="G4365" s="556" t="s">
        <v>179</v>
      </c>
      <c r="H4365" s="553">
        <v>60</v>
      </c>
      <c r="I4365" s="553">
        <v>32.25</v>
      </c>
      <c r="J4365" s="554">
        <v>1935</v>
      </c>
      <c r="K4365" s="556" t="s">
        <v>785</v>
      </c>
      <c r="L4365" s="556" t="s">
        <v>4085</v>
      </c>
      <c r="M4365" s="557" t="s">
        <v>1560</v>
      </c>
      <c r="O4365" s="545" t="str">
        <f t="shared" si="388"/>
        <v>B3/22/02-E</v>
      </c>
    </row>
    <row r="4366" spans="1:18">
      <c r="B4366" s="556" t="s">
        <v>4080</v>
      </c>
      <c r="C4366" s="556" t="s">
        <v>2034</v>
      </c>
      <c r="D4366" s="556" t="s">
        <v>2079</v>
      </c>
      <c r="E4366" s="556" t="s">
        <v>11</v>
      </c>
      <c r="F4366" s="557" t="s">
        <v>1556</v>
      </c>
      <c r="G4366" s="556" t="s">
        <v>179</v>
      </c>
      <c r="H4366" s="553">
        <v>80</v>
      </c>
      <c r="I4366" s="553">
        <v>32</v>
      </c>
      <c r="J4366" s="554">
        <v>2560</v>
      </c>
      <c r="K4366" s="556" t="s">
        <v>785</v>
      </c>
      <c r="L4366" s="556" t="s">
        <v>4086</v>
      </c>
      <c r="M4366" s="557" t="s">
        <v>1556</v>
      </c>
      <c r="O4366" s="545" t="str">
        <f t="shared" si="388"/>
        <v>B3/22/02-F</v>
      </c>
    </row>
    <row r="4367" spans="1:18">
      <c r="B4367" s="556" t="s">
        <v>4080</v>
      </c>
      <c r="C4367" s="556" t="s">
        <v>2034</v>
      </c>
      <c r="D4367" s="556" t="s">
        <v>2079</v>
      </c>
      <c r="E4367" s="556" t="s">
        <v>27</v>
      </c>
      <c r="F4367" s="557" t="s">
        <v>1557</v>
      </c>
      <c r="G4367" s="556" t="s">
        <v>179</v>
      </c>
      <c r="H4367" s="553">
        <v>150</v>
      </c>
      <c r="I4367" s="553">
        <v>53</v>
      </c>
      <c r="J4367" s="554">
        <v>7950</v>
      </c>
      <c r="K4367" s="556" t="s">
        <v>785</v>
      </c>
      <c r="L4367" s="556" t="s">
        <v>4087</v>
      </c>
      <c r="M4367" s="557" t="s">
        <v>1557</v>
      </c>
      <c r="O4367" s="545" t="str">
        <f t="shared" si="388"/>
        <v>B3/22/02-G</v>
      </c>
    </row>
    <row r="4368" spans="1:18">
      <c r="B4368" s="556" t="s">
        <v>4080</v>
      </c>
      <c r="C4368" s="556" t="s">
        <v>2034</v>
      </c>
      <c r="D4368" s="556" t="s">
        <v>2079</v>
      </c>
      <c r="E4368" s="556" t="s">
        <v>28</v>
      </c>
      <c r="F4368" s="557" t="s">
        <v>1558</v>
      </c>
      <c r="G4368" s="556" t="s">
        <v>179</v>
      </c>
      <c r="H4368" s="553">
        <v>230</v>
      </c>
      <c r="I4368" s="553">
        <v>55.88</v>
      </c>
      <c r="J4368" s="554">
        <v>12852.4</v>
      </c>
      <c r="K4368" s="556" t="s">
        <v>785</v>
      </c>
      <c r="L4368" s="556" t="s">
        <v>4088</v>
      </c>
      <c r="M4368" s="557" t="s">
        <v>1558</v>
      </c>
      <c r="O4368" s="545" t="str">
        <f t="shared" si="388"/>
        <v>B3/22/02-H</v>
      </c>
    </row>
    <row r="4370" spans="1:18" ht="29">
      <c r="A4370" s="551">
        <v>5</v>
      </c>
      <c r="B4370" s="555" t="s">
        <v>4080</v>
      </c>
      <c r="C4370" s="555" t="s">
        <v>36</v>
      </c>
      <c r="D4370" s="555" t="s">
        <v>36</v>
      </c>
      <c r="E4370" s="555" t="s">
        <v>36</v>
      </c>
      <c r="F4370" s="551" t="s">
        <v>1564</v>
      </c>
      <c r="G4370" s="555" t="s">
        <v>36</v>
      </c>
      <c r="H4370" s="551"/>
      <c r="I4370" s="551"/>
      <c r="J4370" s="552">
        <v>16348.85</v>
      </c>
      <c r="K4370" s="555"/>
      <c r="L4370" s="555"/>
      <c r="M4370" s="551"/>
      <c r="N4370" s="551"/>
      <c r="O4370" s="551"/>
    </row>
    <row r="4371" spans="1:18" ht="14.5">
      <c r="B4371" s="556" t="s">
        <v>4080</v>
      </c>
      <c r="C4371" s="556" t="s">
        <v>2034</v>
      </c>
      <c r="D4371" s="556" t="s">
        <v>2079</v>
      </c>
      <c r="E4371" s="556" t="s">
        <v>33</v>
      </c>
      <c r="F4371" s="557" t="s">
        <v>1566</v>
      </c>
      <c r="G4371" s="556" t="s">
        <v>179</v>
      </c>
      <c r="H4371" s="553">
        <v>145</v>
      </c>
      <c r="I4371" s="553">
        <v>94.13</v>
      </c>
      <c r="J4371" s="554">
        <v>13648.85</v>
      </c>
      <c r="K4371" s="556" t="s">
        <v>785</v>
      </c>
      <c r="L4371" s="556" t="s">
        <v>4089</v>
      </c>
      <c r="M4371" s="557" t="s">
        <v>1566</v>
      </c>
      <c r="O4371" s="545" t="str">
        <f t="shared" ref="O4371:O4372" si="389">+_xlfn.CONCAT(B4371,"-",E4371)</f>
        <v>B3/22/02-J</v>
      </c>
      <c r="P4371" s="546"/>
      <c r="Q4371" s="546"/>
      <c r="R4371" s="546"/>
    </row>
    <row r="4372" spans="1:18">
      <c r="B4372" s="556" t="s">
        <v>4080</v>
      </c>
      <c r="C4372" s="556" t="s">
        <v>2034</v>
      </c>
      <c r="D4372" s="556" t="s">
        <v>2079</v>
      </c>
      <c r="E4372" s="556" t="s">
        <v>34</v>
      </c>
      <c r="F4372" s="557" t="s">
        <v>1554</v>
      </c>
      <c r="G4372" s="556" t="s">
        <v>179</v>
      </c>
      <c r="H4372" s="553">
        <v>30</v>
      </c>
      <c r="I4372" s="553">
        <v>90</v>
      </c>
      <c r="J4372" s="554">
        <v>2700</v>
      </c>
      <c r="K4372" s="556" t="s">
        <v>785</v>
      </c>
      <c r="L4372" s="556" t="s">
        <v>4090</v>
      </c>
      <c r="M4372" s="557" t="s">
        <v>1554</v>
      </c>
      <c r="O4372" s="545" t="str">
        <f t="shared" si="389"/>
        <v>B3/22/02-K</v>
      </c>
    </row>
    <row r="4375" spans="1:18" ht="43.5">
      <c r="A4375" s="551">
        <v>4</v>
      </c>
      <c r="B4375" s="555" t="s">
        <v>4091</v>
      </c>
      <c r="C4375" s="555" t="s">
        <v>36</v>
      </c>
      <c r="D4375" s="555" t="s">
        <v>36</v>
      </c>
      <c r="E4375" s="555" t="s">
        <v>36</v>
      </c>
      <c r="F4375" s="551" t="s">
        <v>1339</v>
      </c>
      <c r="G4375" s="555" t="s">
        <v>36</v>
      </c>
      <c r="H4375" s="551"/>
      <c r="I4375" s="551"/>
      <c r="J4375" s="552">
        <v>6035</v>
      </c>
      <c r="K4375" s="555"/>
      <c r="L4375" s="555"/>
      <c r="M4375" s="551"/>
      <c r="N4375" s="551"/>
      <c r="O4375" s="551"/>
    </row>
    <row r="4376" spans="1:18" ht="29">
      <c r="A4376" s="551">
        <v>5</v>
      </c>
      <c r="B4376" s="555" t="s">
        <v>4091</v>
      </c>
      <c r="C4376" s="555" t="s">
        <v>36</v>
      </c>
      <c r="D4376" s="555" t="s">
        <v>36</v>
      </c>
      <c r="E4376" s="555" t="s">
        <v>36</v>
      </c>
      <c r="F4376" s="551" t="s">
        <v>1563</v>
      </c>
      <c r="G4376" s="555" t="s">
        <v>36</v>
      </c>
      <c r="H4376" s="551"/>
      <c r="I4376" s="551"/>
      <c r="J4376" s="552">
        <v>6035</v>
      </c>
      <c r="K4376" s="555"/>
      <c r="L4376" s="555"/>
      <c r="M4376" s="551"/>
      <c r="N4376" s="551"/>
      <c r="O4376" s="551"/>
      <c r="P4376" s="546"/>
      <c r="Q4376" s="546"/>
      <c r="R4376" s="546"/>
    </row>
    <row r="4377" spans="1:18" ht="14.5">
      <c r="B4377" s="556" t="s">
        <v>4091</v>
      </c>
      <c r="C4377" s="556" t="s">
        <v>2034</v>
      </c>
      <c r="D4377" s="556" t="s">
        <v>2079</v>
      </c>
      <c r="E4377" s="556" t="s">
        <v>5</v>
      </c>
      <c r="F4377" s="557" t="s">
        <v>1565</v>
      </c>
      <c r="G4377" s="556" t="s">
        <v>179</v>
      </c>
      <c r="H4377" s="553">
        <v>340</v>
      </c>
      <c r="I4377" s="553">
        <v>17.75</v>
      </c>
      <c r="J4377" s="554">
        <v>6035</v>
      </c>
      <c r="K4377" s="556" t="s">
        <v>785</v>
      </c>
      <c r="L4377" s="556" t="s">
        <v>4092</v>
      </c>
      <c r="M4377" s="557" t="s">
        <v>1565</v>
      </c>
      <c r="O4377" s="545" t="str">
        <f>+_xlfn.CONCAT(B4377,"-",E4377)</f>
        <v>B3/22/03-A</v>
      </c>
      <c r="P4377" s="546"/>
      <c r="Q4377" s="546"/>
      <c r="R4377" s="546"/>
    </row>
    <row r="4379" spans="1:18" ht="29">
      <c r="A4379" s="551">
        <v>4</v>
      </c>
      <c r="B4379" s="555" t="s">
        <v>4091</v>
      </c>
      <c r="C4379" s="555" t="s">
        <v>36</v>
      </c>
      <c r="D4379" s="555" t="s">
        <v>36</v>
      </c>
      <c r="E4379" s="555" t="s">
        <v>36</v>
      </c>
      <c r="F4379" s="551" t="s">
        <v>2085</v>
      </c>
      <c r="G4379" s="555" t="s">
        <v>36</v>
      </c>
      <c r="H4379" s="551"/>
      <c r="I4379" s="551"/>
      <c r="J4379" s="552">
        <v>88793.7</v>
      </c>
      <c r="K4379" s="555"/>
      <c r="L4379" s="555"/>
      <c r="M4379" s="551"/>
      <c r="N4379" s="551"/>
      <c r="O4379" s="551"/>
    </row>
    <row r="4380" spans="1:18" ht="29">
      <c r="A4380" s="551">
        <v>5</v>
      </c>
      <c r="B4380" s="555" t="s">
        <v>4091</v>
      </c>
      <c r="C4380" s="555" t="s">
        <v>36</v>
      </c>
      <c r="D4380" s="555" t="s">
        <v>36</v>
      </c>
      <c r="E4380" s="555" t="s">
        <v>36</v>
      </c>
      <c r="F4380" s="551" t="s">
        <v>1563</v>
      </c>
      <c r="G4380" s="555" t="s">
        <v>36</v>
      </c>
      <c r="H4380" s="551"/>
      <c r="I4380" s="551"/>
      <c r="J4380" s="552">
        <v>32606.400000000001</v>
      </c>
      <c r="K4380" s="555"/>
      <c r="L4380" s="555"/>
      <c r="M4380" s="551"/>
      <c r="N4380" s="551"/>
      <c r="O4380" s="551"/>
      <c r="P4380" s="546"/>
      <c r="Q4380" s="546"/>
      <c r="R4380" s="546"/>
    </row>
    <row r="4381" spans="1:18" ht="14.5">
      <c r="B4381" s="556" t="s">
        <v>4091</v>
      </c>
      <c r="C4381" s="556" t="s">
        <v>2034</v>
      </c>
      <c r="D4381" s="556" t="s">
        <v>2079</v>
      </c>
      <c r="E4381" s="556" t="s">
        <v>6</v>
      </c>
      <c r="F4381" s="557" t="s">
        <v>1557</v>
      </c>
      <c r="G4381" s="556" t="s">
        <v>179</v>
      </c>
      <c r="H4381" s="553">
        <v>320</v>
      </c>
      <c r="I4381" s="553">
        <v>53</v>
      </c>
      <c r="J4381" s="554">
        <v>16960</v>
      </c>
      <c r="K4381" s="556" t="s">
        <v>785</v>
      </c>
      <c r="L4381" s="556" t="s">
        <v>4093</v>
      </c>
      <c r="M4381" s="557" t="s">
        <v>1557</v>
      </c>
      <c r="O4381" s="545" t="str">
        <f t="shared" ref="O4381:O4382" si="390">+_xlfn.CONCAT(B4381,"-",E4381)</f>
        <v>B3/22/03-B</v>
      </c>
      <c r="P4381" s="546"/>
      <c r="Q4381" s="546"/>
      <c r="R4381" s="546"/>
    </row>
    <row r="4382" spans="1:18">
      <c r="B4382" s="556" t="s">
        <v>4091</v>
      </c>
      <c r="C4382" s="556" t="s">
        <v>2034</v>
      </c>
      <c r="D4382" s="556" t="s">
        <v>2079</v>
      </c>
      <c r="E4382" s="556" t="s">
        <v>7</v>
      </c>
      <c r="F4382" s="557" t="s">
        <v>1558</v>
      </c>
      <c r="G4382" s="556" t="s">
        <v>179</v>
      </c>
      <c r="H4382" s="553">
        <v>280</v>
      </c>
      <c r="I4382" s="553">
        <v>55.88</v>
      </c>
      <c r="J4382" s="554">
        <v>15646.4</v>
      </c>
      <c r="K4382" s="556" t="s">
        <v>785</v>
      </c>
      <c r="L4382" s="556" t="s">
        <v>4094</v>
      </c>
      <c r="M4382" s="557" t="s">
        <v>1558</v>
      </c>
      <c r="O4382" s="545" t="str">
        <f t="shared" si="390"/>
        <v>B3/22/03-C</v>
      </c>
    </row>
    <row r="4384" spans="1:18" ht="29">
      <c r="A4384" s="551">
        <v>5</v>
      </c>
      <c r="B4384" s="555" t="s">
        <v>4091</v>
      </c>
      <c r="C4384" s="555" t="s">
        <v>36</v>
      </c>
      <c r="D4384" s="555" t="s">
        <v>36</v>
      </c>
      <c r="E4384" s="555" t="s">
        <v>36</v>
      </c>
      <c r="F4384" s="551" t="s">
        <v>1564</v>
      </c>
      <c r="G4384" s="555" t="s">
        <v>36</v>
      </c>
      <c r="H4384" s="551"/>
      <c r="I4384" s="551"/>
      <c r="J4384" s="552">
        <v>56187.3</v>
      </c>
      <c r="K4384" s="555"/>
      <c r="L4384" s="555"/>
      <c r="M4384" s="551"/>
      <c r="N4384" s="551"/>
      <c r="O4384" s="551"/>
    </row>
    <row r="4385" spans="1:18" ht="14.5">
      <c r="B4385" s="556" t="s">
        <v>4091</v>
      </c>
      <c r="C4385" s="556" t="s">
        <v>2034</v>
      </c>
      <c r="D4385" s="556" t="s">
        <v>2079</v>
      </c>
      <c r="E4385" s="556" t="s">
        <v>8</v>
      </c>
      <c r="F4385" s="557" t="s">
        <v>1566</v>
      </c>
      <c r="G4385" s="556" t="s">
        <v>179</v>
      </c>
      <c r="H4385" s="553">
        <v>105</v>
      </c>
      <c r="I4385" s="553">
        <v>94.13</v>
      </c>
      <c r="J4385" s="554">
        <v>9883.65</v>
      </c>
      <c r="K4385" s="556" t="s">
        <v>785</v>
      </c>
      <c r="L4385" s="556" t="s">
        <v>4095</v>
      </c>
      <c r="M4385" s="557" t="s">
        <v>1566</v>
      </c>
      <c r="O4385" s="545" t="str">
        <f t="shared" ref="O4385:O4389" si="391">+_xlfn.CONCAT(B4385,"-",E4385)</f>
        <v>B3/22/03-D</v>
      </c>
      <c r="P4385" s="546"/>
      <c r="Q4385" s="546"/>
      <c r="R4385" s="546"/>
    </row>
    <row r="4386" spans="1:18">
      <c r="B4386" s="556" t="s">
        <v>4091</v>
      </c>
      <c r="C4386" s="556" t="s">
        <v>2034</v>
      </c>
      <c r="D4386" s="556" t="s">
        <v>2079</v>
      </c>
      <c r="E4386" s="556" t="s">
        <v>10</v>
      </c>
      <c r="F4386" s="557" t="s">
        <v>1554</v>
      </c>
      <c r="G4386" s="556" t="s">
        <v>179</v>
      </c>
      <c r="H4386" s="553">
        <v>300</v>
      </c>
      <c r="I4386" s="553">
        <v>90</v>
      </c>
      <c r="J4386" s="554">
        <v>27000</v>
      </c>
      <c r="K4386" s="556" t="s">
        <v>785</v>
      </c>
      <c r="L4386" s="556" t="s">
        <v>4096</v>
      </c>
      <c r="M4386" s="557" t="s">
        <v>1554</v>
      </c>
      <c r="O4386" s="545" t="str">
        <f t="shared" si="391"/>
        <v>B3/22/03-E</v>
      </c>
    </row>
    <row r="4387" spans="1:18">
      <c r="B4387" s="556" t="s">
        <v>4091</v>
      </c>
      <c r="C4387" s="556" t="s">
        <v>2034</v>
      </c>
      <c r="D4387" s="556" t="s">
        <v>2079</v>
      </c>
      <c r="E4387" s="556" t="s">
        <v>11</v>
      </c>
      <c r="F4387" s="557" t="s">
        <v>1567</v>
      </c>
      <c r="G4387" s="556" t="s">
        <v>179</v>
      </c>
      <c r="H4387" s="553">
        <v>90</v>
      </c>
      <c r="I4387" s="553">
        <v>116.13</v>
      </c>
      <c r="J4387" s="554">
        <v>10451.700000000001</v>
      </c>
      <c r="K4387" s="556" t="s">
        <v>785</v>
      </c>
      <c r="L4387" s="556" t="s">
        <v>4097</v>
      </c>
      <c r="M4387" s="557" t="s">
        <v>1567</v>
      </c>
      <c r="O4387" s="545" t="str">
        <f t="shared" si="391"/>
        <v>B3/22/03-F</v>
      </c>
    </row>
    <row r="4388" spans="1:18">
      <c r="B4388" s="556" t="s">
        <v>4091</v>
      </c>
      <c r="C4388" s="556" t="s">
        <v>2034</v>
      </c>
      <c r="D4388" s="556" t="s">
        <v>2079</v>
      </c>
      <c r="E4388" s="556" t="s">
        <v>27</v>
      </c>
      <c r="F4388" s="557" t="s">
        <v>1568</v>
      </c>
      <c r="G4388" s="556" t="s">
        <v>179</v>
      </c>
      <c r="H4388" s="553">
        <v>15</v>
      </c>
      <c r="I4388" s="553">
        <v>116.13</v>
      </c>
      <c r="J4388" s="554">
        <v>1741.95</v>
      </c>
      <c r="K4388" s="556" t="s">
        <v>785</v>
      </c>
      <c r="L4388" s="556" t="s">
        <v>4098</v>
      </c>
      <c r="M4388" s="557" t="s">
        <v>1568</v>
      </c>
      <c r="O4388" s="545" t="str">
        <f t="shared" si="391"/>
        <v>B3/22/03-G</v>
      </c>
    </row>
    <row r="4389" spans="1:18">
      <c r="B4389" s="556" t="s">
        <v>4091</v>
      </c>
      <c r="C4389" s="556" t="s">
        <v>2034</v>
      </c>
      <c r="D4389" s="556" t="s">
        <v>2079</v>
      </c>
      <c r="E4389" s="556" t="s">
        <v>28</v>
      </c>
      <c r="F4389" s="557" t="s">
        <v>4099</v>
      </c>
      <c r="G4389" s="556" t="s">
        <v>179</v>
      </c>
      <c r="H4389" s="553">
        <v>40</v>
      </c>
      <c r="I4389" s="553">
        <v>177.75</v>
      </c>
      <c r="J4389" s="554">
        <v>7110</v>
      </c>
      <c r="K4389" s="556" t="s">
        <v>785</v>
      </c>
      <c r="L4389" s="556" t="s">
        <v>4100</v>
      </c>
      <c r="M4389" s="557" t="s">
        <v>4099</v>
      </c>
      <c r="O4389" s="545" t="str">
        <f t="shared" si="391"/>
        <v>B3/22/03-H</v>
      </c>
    </row>
    <row r="4391" spans="1:18" ht="29">
      <c r="A4391" s="551">
        <v>4</v>
      </c>
      <c r="B4391" s="555" t="s">
        <v>4091</v>
      </c>
      <c r="C4391" s="555" t="s">
        <v>36</v>
      </c>
      <c r="D4391" s="555" t="s">
        <v>36</v>
      </c>
      <c r="E4391" s="555" t="s">
        <v>36</v>
      </c>
      <c r="F4391" s="551" t="s">
        <v>1341</v>
      </c>
      <c r="G4391" s="555" t="s">
        <v>36</v>
      </c>
      <c r="H4391" s="551"/>
      <c r="I4391" s="551"/>
      <c r="J4391" s="552">
        <v>20067.5</v>
      </c>
      <c r="K4391" s="555"/>
      <c r="L4391" s="555"/>
      <c r="M4391" s="551"/>
      <c r="N4391" s="551"/>
      <c r="O4391" s="551"/>
    </row>
    <row r="4392" spans="1:18" ht="29">
      <c r="A4392" s="551">
        <v>5</v>
      </c>
      <c r="B4392" s="555" t="s">
        <v>4091</v>
      </c>
      <c r="C4392" s="555" t="s">
        <v>36</v>
      </c>
      <c r="D4392" s="555" t="s">
        <v>36</v>
      </c>
      <c r="E4392" s="555" t="s">
        <v>36</v>
      </c>
      <c r="F4392" s="551" t="s">
        <v>1563</v>
      </c>
      <c r="G4392" s="555" t="s">
        <v>36</v>
      </c>
      <c r="H4392" s="551"/>
      <c r="I4392" s="551"/>
      <c r="J4392" s="552">
        <v>20067.5</v>
      </c>
      <c r="K4392" s="555"/>
      <c r="L4392" s="555"/>
      <c r="M4392" s="551"/>
      <c r="N4392" s="551"/>
      <c r="O4392" s="551"/>
      <c r="P4392" s="546"/>
      <c r="Q4392" s="546"/>
      <c r="R4392" s="546"/>
    </row>
    <row r="4393" spans="1:18" ht="14.5">
      <c r="B4393" s="556" t="s">
        <v>4091</v>
      </c>
      <c r="C4393" s="556" t="s">
        <v>2034</v>
      </c>
      <c r="D4393" s="556" t="s">
        <v>2079</v>
      </c>
      <c r="E4393" s="556" t="s">
        <v>33</v>
      </c>
      <c r="F4393" s="557" t="s">
        <v>1565</v>
      </c>
      <c r="G4393" s="556" t="s">
        <v>179</v>
      </c>
      <c r="H4393" s="553">
        <v>580</v>
      </c>
      <c r="I4393" s="553">
        <v>17.75</v>
      </c>
      <c r="J4393" s="554">
        <v>10295</v>
      </c>
      <c r="K4393" s="556" t="s">
        <v>785</v>
      </c>
      <c r="L4393" s="556" t="s">
        <v>4101</v>
      </c>
      <c r="M4393" s="557" t="s">
        <v>1565</v>
      </c>
      <c r="O4393" s="545" t="str">
        <f>+_xlfn.CONCAT(B4393,"-",E4393)</f>
        <v>B3/22/03-J</v>
      </c>
      <c r="P4393" s="546"/>
      <c r="Q4393" s="546"/>
      <c r="R4393" s="546"/>
    </row>
    <row r="4396" spans="1:18">
      <c r="B4396" s="556" t="s">
        <v>4102</v>
      </c>
      <c r="C4396" s="556" t="s">
        <v>2034</v>
      </c>
      <c r="D4396" s="556" t="s">
        <v>2079</v>
      </c>
      <c r="E4396" s="556" t="s">
        <v>5</v>
      </c>
      <c r="F4396" s="557" t="s">
        <v>1560</v>
      </c>
      <c r="G4396" s="556" t="s">
        <v>179</v>
      </c>
      <c r="H4396" s="553">
        <v>50</v>
      </c>
      <c r="I4396" s="553">
        <v>32.25</v>
      </c>
      <c r="J4396" s="554">
        <v>1612.5</v>
      </c>
      <c r="K4396" s="556" t="s">
        <v>785</v>
      </c>
      <c r="L4396" s="556" t="s">
        <v>4103</v>
      </c>
      <c r="M4396" s="557" t="s">
        <v>1560</v>
      </c>
      <c r="O4396" s="545" t="str">
        <f t="shared" ref="O4396:O4397" si="392">+_xlfn.CONCAT(B4396,"-",E4396)</f>
        <v>B3/22/04-A</v>
      </c>
    </row>
    <row r="4397" spans="1:18">
      <c r="B4397" s="556" t="s">
        <v>4102</v>
      </c>
      <c r="C4397" s="556" t="s">
        <v>2034</v>
      </c>
      <c r="D4397" s="556" t="s">
        <v>2079</v>
      </c>
      <c r="E4397" s="556" t="s">
        <v>6</v>
      </c>
      <c r="F4397" s="557" t="s">
        <v>1556</v>
      </c>
      <c r="G4397" s="556" t="s">
        <v>179</v>
      </c>
      <c r="H4397" s="553">
        <v>255</v>
      </c>
      <c r="I4397" s="553">
        <v>32</v>
      </c>
      <c r="J4397" s="554">
        <v>8160</v>
      </c>
      <c r="K4397" s="556" t="s">
        <v>785</v>
      </c>
      <c r="L4397" s="556" t="s">
        <v>4104</v>
      </c>
      <c r="M4397" s="557" t="s">
        <v>1556</v>
      </c>
      <c r="O4397" s="545" t="str">
        <f t="shared" si="392"/>
        <v>B3/22/04-B</v>
      </c>
    </row>
    <row r="4399" spans="1:18" ht="14.5">
      <c r="A4399" s="551">
        <v>4</v>
      </c>
      <c r="B4399" s="555" t="s">
        <v>4102</v>
      </c>
      <c r="C4399" s="555" t="s">
        <v>36</v>
      </c>
      <c r="D4399" s="555" t="s">
        <v>36</v>
      </c>
      <c r="E4399" s="555" t="s">
        <v>36</v>
      </c>
      <c r="F4399" s="551" t="s">
        <v>1342</v>
      </c>
      <c r="G4399" s="555" t="s">
        <v>36</v>
      </c>
      <c r="H4399" s="551"/>
      <c r="I4399" s="551"/>
      <c r="J4399" s="552">
        <v>1264.3800000000001</v>
      </c>
      <c r="K4399" s="555"/>
      <c r="L4399" s="555"/>
      <c r="M4399" s="551"/>
      <c r="N4399" s="551"/>
      <c r="O4399" s="551"/>
    </row>
    <row r="4400" spans="1:18" ht="29">
      <c r="A4400" s="551">
        <v>5</v>
      </c>
      <c r="B4400" s="555" t="s">
        <v>4102</v>
      </c>
      <c r="C4400" s="555" t="s">
        <v>36</v>
      </c>
      <c r="D4400" s="555" t="s">
        <v>36</v>
      </c>
      <c r="E4400" s="555" t="s">
        <v>36</v>
      </c>
      <c r="F4400" s="551" t="s">
        <v>1559</v>
      </c>
      <c r="G4400" s="555" t="s">
        <v>36</v>
      </c>
      <c r="H4400" s="551"/>
      <c r="I4400" s="551"/>
      <c r="J4400" s="552">
        <v>1264.3800000000001</v>
      </c>
      <c r="K4400" s="555"/>
      <c r="L4400" s="555"/>
      <c r="M4400" s="551"/>
      <c r="N4400" s="551"/>
      <c r="O4400" s="551"/>
      <c r="P4400" s="546"/>
      <c r="Q4400" s="546"/>
      <c r="R4400" s="546"/>
    </row>
    <row r="4401" spans="1:18" ht="14.5">
      <c r="B4401" s="556" t="s">
        <v>4102</v>
      </c>
      <c r="C4401" s="556" t="s">
        <v>2034</v>
      </c>
      <c r="D4401" s="556" t="s">
        <v>2079</v>
      </c>
      <c r="E4401" s="556" t="s">
        <v>7</v>
      </c>
      <c r="F4401" s="557" t="s">
        <v>1560</v>
      </c>
      <c r="G4401" s="556" t="s">
        <v>179</v>
      </c>
      <c r="H4401" s="553">
        <v>30</v>
      </c>
      <c r="I4401" s="553">
        <v>40.75</v>
      </c>
      <c r="J4401" s="554">
        <v>1222.5</v>
      </c>
      <c r="K4401" s="556" t="s">
        <v>785</v>
      </c>
      <c r="L4401" s="556" t="s">
        <v>4105</v>
      </c>
      <c r="M4401" s="557" t="s">
        <v>1560</v>
      </c>
      <c r="O4401" s="545" t="str">
        <f t="shared" ref="O4401:O4402" si="393">+_xlfn.CONCAT(B4401,"-",E4401)</f>
        <v>B3/22/04-C</v>
      </c>
      <c r="P4401" s="546"/>
      <c r="Q4401" s="546"/>
      <c r="R4401" s="546"/>
    </row>
    <row r="4402" spans="1:18">
      <c r="B4402" s="556" t="s">
        <v>4102</v>
      </c>
      <c r="C4402" s="556" t="s">
        <v>2034</v>
      </c>
      <c r="D4402" s="556" t="s">
        <v>2079</v>
      </c>
      <c r="E4402" s="556" t="s">
        <v>8</v>
      </c>
      <c r="F4402" s="557" t="s">
        <v>1343</v>
      </c>
      <c r="G4402" s="556" t="s">
        <v>0</v>
      </c>
      <c r="H4402" s="553">
        <v>1</v>
      </c>
      <c r="I4402" s="553">
        <v>41.88</v>
      </c>
      <c r="J4402" s="553">
        <v>41.88</v>
      </c>
      <c r="K4402" s="556" t="s">
        <v>785</v>
      </c>
      <c r="L4402" s="556" t="s">
        <v>4106</v>
      </c>
      <c r="M4402" s="557" t="s">
        <v>1343</v>
      </c>
      <c r="O4402" s="545" t="str">
        <f t="shared" si="393"/>
        <v>B3/22/04-D</v>
      </c>
    </row>
    <row r="4404" spans="1:18" ht="14.5">
      <c r="A4404" s="551">
        <v>3</v>
      </c>
      <c r="B4404" s="555" t="s">
        <v>4102</v>
      </c>
      <c r="C4404" s="555" t="s">
        <v>36</v>
      </c>
      <c r="D4404" s="555" t="s">
        <v>36</v>
      </c>
      <c r="E4404" s="555" t="s">
        <v>36</v>
      </c>
      <c r="F4404" s="551" t="s">
        <v>1344</v>
      </c>
      <c r="G4404" s="555" t="s">
        <v>36</v>
      </c>
      <c r="H4404" s="551"/>
      <c r="I4404" s="551"/>
      <c r="J4404" s="552">
        <v>480168.8</v>
      </c>
      <c r="K4404" s="555"/>
      <c r="L4404" s="555"/>
      <c r="M4404" s="551"/>
      <c r="N4404" s="551"/>
      <c r="O4404" s="551"/>
    </row>
    <row r="4405" spans="1:18" ht="14.5">
      <c r="A4405" s="551">
        <v>4</v>
      </c>
      <c r="B4405" s="555" t="s">
        <v>4102</v>
      </c>
      <c r="C4405" s="555" t="s">
        <v>36</v>
      </c>
      <c r="D4405" s="555" t="s">
        <v>36</v>
      </c>
      <c r="E4405" s="555" t="s">
        <v>36</v>
      </c>
      <c r="F4405" s="551" t="s">
        <v>1345</v>
      </c>
      <c r="G4405" s="555" t="s">
        <v>36</v>
      </c>
      <c r="H4405" s="551"/>
      <c r="I4405" s="551"/>
      <c r="J4405" s="552">
        <v>13520.7</v>
      </c>
      <c r="K4405" s="555"/>
      <c r="L4405" s="555"/>
      <c r="M4405" s="551"/>
      <c r="N4405" s="551"/>
      <c r="O4405" s="551"/>
      <c r="P4405" s="546"/>
      <c r="Q4405" s="546"/>
      <c r="R4405" s="546"/>
    </row>
    <row r="4406" spans="1:18" ht="14.5">
      <c r="B4406" s="556" t="s">
        <v>4102</v>
      </c>
      <c r="C4406" s="556" t="s">
        <v>2034</v>
      </c>
      <c r="D4406" s="556" t="s">
        <v>2098</v>
      </c>
      <c r="E4406" s="556" t="s">
        <v>10</v>
      </c>
      <c r="F4406" s="557" t="s">
        <v>1573</v>
      </c>
      <c r="G4406" s="556" t="s">
        <v>179</v>
      </c>
      <c r="H4406" s="553">
        <v>15</v>
      </c>
      <c r="I4406" s="553">
        <v>41.75</v>
      </c>
      <c r="J4406" s="553">
        <v>626.25</v>
      </c>
      <c r="K4406" s="556" t="s">
        <v>785</v>
      </c>
      <c r="L4406" s="556" t="s">
        <v>4107</v>
      </c>
      <c r="M4406" s="557" t="s">
        <v>1573</v>
      </c>
      <c r="O4406" s="545" t="str">
        <f t="shared" ref="O4406:O4408" si="394">+_xlfn.CONCAT(B4406,"-",E4406)</f>
        <v>B3/22/04-E</v>
      </c>
      <c r="P4406" s="546"/>
      <c r="Q4406" s="546"/>
      <c r="R4406" s="546"/>
    </row>
    <row r="4407" spans="1:18">
      <c r="B4407" s="556" t="s">
        <v>4102</v>
      </c>
      <c r="C4407" s="556" t="s">
        <v>2034</v>
      </c>
      <c r="D4407" s="556" t="s">
        <v>2098</v>
      </c>
      <c r="E4407" s="556" t="s">
        <v>11</v>
      </c>
      <c r="F4407" s="557" t="s">
        <v>1575</v>
      </c>
      <c r="G4407" s="556" t="s">
        <v>179</v>
      </c>
      <c r="H4407" s="553">
        <v>15</v>
      </c>
      <c r="I4407" s="553">
        <v>94.13</v>
      </c>
      <c r="J4407" s="554">
        <v>1411.95</v>
      </c>
      <c r="K4407" s="556" t="s">
        <v>785</v>
      </c>
      <c r="L4407" s="556" t="s">
        <v>4108</v>
      </c>
      <c r="M4407" s="557" t="s">
        <v>1575</v>
      </c>
      <c r="O4407" s="545" t="str">
        <f t="shared" si="394"/>
        <v>B3/22/04-F</v>
      </c>
    </row>
    <row r="4408" spans="1:18">
      <c r="B4408" s="556" t="s">
        <v>4102</v>
      </c>
      <c r="C4408" s="556" t="s">
        <v>2034</v>
      </c>
      <c r="D4408" s="556" t="s">
        <v>2098</v>
      </c>
      <c r="E4408" s="556" t="s">
        <v>27</v>
      </c>
      <c r="F4408" s="557" t="s">
        <v>4109</v>
      </c>
      <c r="G4408" s="556" t="s">
        <v>179</v>
      </c>
      <c r="H4408" s="553">
        <v>15</v>
      </c>
      <c r="I4408" s="553">
        <v>765.5</v>
      </c>
      <c r="J4408" s="554">
        <v>11482.5</v>
      </c>
      <c r="K4408" s="556" t="s">
        <v>785</v>
      </c>
      <c r="L4408" s="556" t="s">
        <v>4110</v>
      </c>
      <c r="M4408" s="557" t="s">
        <v>4109</v>
      </c>
      <c r="O4408" s="545" t="str">
        <f t="shared" si="394"/>
        <v>B3/22/04-G</v>
      </c>
    </row>
    <row r="4410" spans="1:18" ht="29">
      <c r="A4410" s="551">
        <v>4</v>
      </c>
      <c r="B4410" s="555" t="s">
        <v>4102</v>
      </c>
      <c r="C4410" s="555" t="s">
        <v>36</v>
      </c>
      <c r="D4410" s="555" t="s">
        <v>36</v>
      </c>
      <c r="E4410" s="555" t="s">
        <v>36</v>
      </c>
      <c r="F4410" s="551" t="s">
        <v>1346</v>
      </c>
      <c r="G4410" s="555" t="s">
        <v>36</v>
      </c>
      <c r="H4410" s="551"/>
      <c r="I4410" s="551"/>
      <c r="J4410" s="552">
        <v>150243.70000000001</v>
      </c>
      <c r="K4410" s="555"/>
      <c r="L4410" s="555"/>
      <c r="M4410" s="551"/>
      <c r="N4410" s="551"/>
      <c r="O4410" s="551"/>
    </row>
    <row r="4411" spans="1:18" ht="14.5">
      <c r="B4411" s="556" t="s">
        <v>4102</v>
      </c>
      <c r="C4411" s="556" t="s">
        <v>2034</v>
      </c>
      <c r="D4411" s="556" t="s">
        <v>2098</v>
      </c>
      <c r="E4411" s="556" t="s">
        <v>28</v>
      </c>
      <c r="F4411" s="557" t="s">
        <v>1569</v>
      </c>
      <c r="G4411" s="556" t="s">
        <v>179</v>
      </c>
      <c r="H4411" s="553">
        <v>145</v>
      </c>
      <c r="I4411" s="553">
        <v>32.5</v>
      </c>
      <c r="J4411" s="554">
        <v>4712.5</v>
      </c>
      <c r="K4411" s="556" t="s">
        <v>785</v>
      </c>
      <c r="L4411" s="556" t="s">
        <v>4111</v>
      </c>
      <c r="M4411" s="557" t="s">
        <v>1569</v>
      </c>
      <c r="O4411" s="545" t="str">
        <f t="shared" ref="O4411:O4416" si="395">+_xlfn.CONCAT(B4411,"-",E4411)</f>
        <v>B3/22/04-H</v>
      </c>
      <c r="P4411" s="546"/>
      <c r="Q4411" s="546"/>
      <c r="R4411" s="546"/>
    </row>
    <row r="4412" spans="1:18">
      <c r="B4412" s="556" t="s">
        <v>4102</v>
      </c>
      <c r="C4412" s="556" t="s">
        <v>2034</v>
      </c>
      <c r="D4412" s="556" t="s">
        <v>2098</v>
      </c>
      <c r="E4412" s="556" t="s">
        <v>33</v>
      </c>
      <c r="F4412" s="557" t="s">
        <v>1573</v>
      </c>
      <c r="G4412" s="556" t="s">
        <v>179</v>
      </c>
      <c r="H4412" s="553">
        <v>320</v>
      </c>
      <c r="I4412" s="553">
        <v>41.75</v>
      </c>
      <c r="J4412" s="554">
        <v>13360</v>
      </c>
      <c r="K4412" s="556" t="s">
        <v>785</v>
      </c>
      <c r="L4412" s="556" t="s">
        <v>4112</v>
      </c>
      <c r="M4412" s="557" t="s">
        <v>1573</v>
      </c>
      <c r="O4412" s="545" t="str">
        <f t="shared" si="395"/>
        <v>B3/22/04-J</v>
      </c>
    </row>
    <row r="4413" spans="1:18">
      <c r="B4413" s="556" t="s">
        <v>4102</v>
      </c>
      <c r="C4413" s="556" t="s">
        <v>2034</v>
      </c>
      <c r="D4413" s="556" t="s">
        <v>2098</v>
      </c>
      <c r="E4413" s="556" t="s">
        <v>34</v>
      </c>
      <c r="F4413" s="557" t="s">
        <v>1574</v>
      </c>
      <c r="G4413" s="556" t="s">
        <v>179</v>
      </c>
      <c r="H4413" s="553">
        <v>280</v>
      </c>
      <c r="I4413" s="553">
        <v>77.13</v>
      </c>
      <c r="J4413" s="554">
        <v>21596.400000000001</v>
      </c>
      <c r="K4413" s="556" t="s">
        <v>785</v>
      </c>
      <c r="L4413" s="556" t="s">
        <v>4113</v>
      </c>
      <c r="M4413" s="557" t="s">
        <v>1574</v>
      </c>
      <c r="O4413" s="545" t="str">
        <f t="shared" si="395"/>
        <v>B3/22/04-K</v>
      </c>
    </row>
    <row r="4414" spans="1:18">
      <c r="B4414" s="556" t="s">
        <v>4102</v>
      </c>
      <c r="C4414" s="556" t="s">
        <v>2034</v>
      </c>
      <c r="D4414" s="556" t="s">
        <v>2098</v>
      </c>
      <c r="E4414" s="556" t="s">
        <v>39</v>
      </c>
      <c r="F4414" s="557" t="s">
        <v>1575</v>
      </c>
      <c r="G4414" s="556" t="s">
        <v>179</v>
      </c>
      <c r="H4414" s="553">
        <v>105</v>
      </c>
      <c r="I4414" s="553">
        <v>94.13</v>
      </c>
      <c r="J4414" s="554">
        <v>9883.65</v>
      </c>
      <c r="K4414" s="556" t="s">
        <v>785</v>
      </c>
      <c r="L4414" s="556" t="s">
        <v>4114</v>
      </c>
      <c r="M4414" s="557" t="s">
        <v>1575</v>
      </c>
      <c r="O4414" s="545" t="str">
        <f t="shared" si="395"/>
        <v>B3/22/04-L</v>
      </c>
    </row>
    <row r="4415" spans="1:18">
      <c r="B4415" s="556" t="s">
        <v>4102</v>
      </c>
      <c r="C4415" s="556" t="s">
        <v>2034</v>
      </c>
      <c r="D4415" s="556" t="s">
        <v>2098</v>
      </c>
      <c r="E4415" s="556" t="s">
        <v>38</v>
      </c>
      <c r="F4415" s="557" t="s">
        <v>1570</v>
      </c>
      <c r="G4415" s="556" t="s">
        <v>179</v>
      </c>
      <c r="H4415" s="553">
        <v>300</v>
      </c>
      <c r="I4415" s="553">
        <v>124.5</v>
      </c>
      <c r="J4415" s="554">
        <v>37350</v>
      </c>
      <c r="K4415" s="556" t="s">
        <v>785</v>
      </c>
      <c r="L4415" s="556" t="s">
        <v>4115</v>
      </c>
      <c r="M4415" s="557" t="s">
        <v>1570</v>
      </c>
      <c r="O4415" s="545" t="str">
        <f t="shared" si="395"/>
        <v>B3/22/04-M</v>
      </c>
    </row>
    <row r="4416" spans="1:18">
      <c r="B4416" s="556" t="s">
        <v>4102</v>
      </c>
      <c r="C4416" s="556" t="s">
        <v>2034</v>
      </c>
      <c r="D4416" s="556" t="s">
        <v>2098</v>
      </c>
      <c r="E4416" s="556" t="s">
        <v>204</v>
      </c>
      <c r="F4416" s="557" t="s">
        <v>1576</v>
      </c>
      <c r="G4416" s="556" t="s">
        <v>179</v>
      </c>
      <c r="H4416" s="553">
        <v>90</v>
      </c>
      <c r="I4416" s="553">
        <v>311.63</v>
      </c>
      <c r="J4416" s="554">
        <v>28046.7</v>
      </c>
      <c r="K4416" s="556" t="s">
        <v>785</v>
      </c>
      <c r="L4416" s="556" t="s">
        <v>4116</v>
      </c>
      <c r="M4416" s="557" t="s">
        <v>1576</v>
      </c>
      <c r="O4416" s="545" t="str">
        <f t="shared" si="395"/>
        <v>B3/22/04-N</v>
      </c>
    </row>
    <row r="4419" spans="1:18">
      <c r="B4419" s="556" t="s">
        <v>4117</v>
      </c>
      <c r="C4419" s="556" t="s">
        <v>2034</v>
      </c>
      <c r="D4419" s="556" t="s">
        <v>2098</v>
      </c>
      <c r="E4419" s="556" t="s">
        <v>5</v>
      </c>
      <c r="F4419" s="557" t="s">
        <v>1571</v>
      </c>
      <c r="G4419" s="556" t="s">
        <v>179</v>
      </c>
      <c r="H4419" s="553">
        <v>15</v>
      </c>
      <c r="I4419" s="553">
        <v>311.63</v>
      </c>
      <c r="J4419" s="554">
        <v>4674.45</v>
      </c>
      <c r="K4419" s="556" t="s">
        <v>785</v>
      </c>
      <c r="L4419" s="556" t="s">
        <v>4118</v>
      </c>
      <c r="M4419" s="557" t="s">
        <v>1571</v>
      </c>
      <c r="O4419" s="545" t="str">
        <f t="shared" ref="O4419:O4420" si="396">+_xlfn.CONCAT(B4419,"-",E4419)</f>
        <v>B3/22/05-A</v>
      </c>
    </row>
    <row r="4420" spans="1:18">
      <c r="B4420" s="556" t="s">
        <v>4117</v>
      </c>
      <c r="C4420" s="556" t="s">
        <v>2034</v>
      </c>
      <c r="D4420" s="556" t="s">
        <v>2098</v>
      </c>
      <c r="E4420" s="556" t="s">
        <v>6</v>
      </c>
      <c r="F4420" s="557" t="s">
        <v>4109</v>
      </c>
      <c r="G4420" s="556" t="s">
        <v>179</v>
      </c>
      <c r="H4420" s="553">
        <v>40</v>
      </c>
      <c r="I4420" s="553">
        <v>765.5</v>
      </c>
      <c r="J4420" s="554">
        <v>30620</v>
      </c>
      <c r="K4420" s="556" t="s">
        <v>785</v>
      </c>
      <c r="L4420" s="556" t="s">
        <v>4119</v>
      </c>
      <c r="M4420" s="557" t="s">
        <v>4109</v>
      </c>
      <c r="O4420" s="545" t="str">
        <f t="shared" si="396"/>
        <v>B3/22/05-B</v>
      </c>
    </row>
    <row r="4422" spans="1:18" ht="43.5">
      <c r="A4422" s="551">
        <v>4</v>
      </c>
      <c r="B4422" s="555" t="s">
        <v>4117</v>
      </c>
      <c r="C4422" s="555" t="s">
        <v>36</v>
      </c>
      <c r="D4422" s="555" t="s">
        <v>36</v>
      </c>
      <c r="E4422" s="555" t="s">
        <v>36</v>
      </c>
      <c r="F4422" s="551" t="s">
        <v>1347</v>
      </c>
      <c r="G4422" s="555" t="s">
        <v>36</v>
      </c>
      <c r="H4422" s="551"/>
      <c r="I4422" s="551"/>
      <c r="J4422" s="552">
        <v>24277.5</v>
      </c>
      <c r="K4422" s="555"/>
      <c r="L4422" s="555"/>
      <c r="M4422" s="551"/>
      <c r="N4422" s="551"/>
      <c r="O4422" s="551"/>
    </row>
    <row r="4423" spans="1:18" ht="14.5">
      <c r="B4423" s="556" t="s">
        <v>4117</v>
      </c>
      <c r="C4423" s="556" t="s">
        <v>2034</v>
      </c>
      <c r="D4423" s="556" t="s">
        <v>2098</v>
      </c>
      <c r="E4423" s="556" t="s">
        <v>7</v>
      </c>
      <c r="F4423" s="557" t="s">
        <v>1577</v>
      </c>
      <c r="G4423" s="556" t="s">
        <v>179</v>
      </c>
      <c r="H4423" s="553">
        <v>580</v>
      </c>
      <c r="I4423" s="553">
        <v>21.25</v>
      </c>
      <c r="J4423" s="554">
        <v>12325</v>
      </c>
      <c r="K4423" s="556" t="s">
        <v>785</v>
      </c>
      <c r="L4423" s="556" t="s">
        <v>4120</v>
      </c>
      <c r="M4423" s="557" t="s">
        <v>1577</v>
      </c>
      <c r="O4423" s="545" t="str">
        <f t="shared" ref="O4423:O4425" si="397">+_xlfn.CONCAT(B4423,"-",E4423)</f>
        <v>B3/22/05-C</v>
      </c>
      <c r="P4423" s="546"/>
      <c r="Q4423" s="546"/>
      <c r="R4423" s="546"/>
    </row>
    <row r="4424" spans="1:18">
      <c r="B4424" s="556" t="s">
        <v>4117</v>
      </c>
      <c r="C4424" s="556" t="s">
        <v>2034</v>
      </c>
      <c r="D4424" s="556" t="s">
        <v>2098</v>
      </c>
      <c r="E4424" s="556" t="s">
        <v>8</v>
      </c>
      <c r="F4424" s="557" t="s">
        <v>1578</v>
      </c>
      <c r="G4424" s="556" t="s">
        <v>179</v>
      </c>
      <c r="H4424" s="553">
        <v>50</v>
      </c>
      <c r="I4424" s="553">
        <v>32.5</v>
      </c>
      <c r="J4424" s="554">
        <v>1625</v>
      </c>
      <c r="K4424" s="556" t="s">
        <v>785</v>
      </c>
      <c r="L4424" s="556" t="s">
        <v>4121</v>
      </c>
      <c r="M4424" s="557" t="s">
        <v>1578</v>
      </c>
      <c r="O4424" s="545" t="str">
        <f t="shared" si="397"/>
        <v>B3/22/05-D</v>
      </c>
    </row>
    <row r="4425" spans="1:18">
      <c r="B4425" s="556" t="s">
        <v>4117</v>
      </c>
      <c r="C4425" s="556" t="s">
        <v>2034</v>
      </c>
      <c r="D4425" s="556" t="s">
        <v>2098</v>
      </c>
      <c r="E4425" s="556" t="s">
        <v>10</v>
      </c>
      <c r="F4425" s="557" t="s">
        <v>1569</v>
      </c>
      <c r="G4425" s="556" t="s">
        <v>179</v>
      </c>
      <c r="H4425" s="553">
        <v>255</v>
      </c>
      <c r="I4425" s="553">
        <v>40.5</v>
      </c>
      <c r="J4425" s="554">
        <v>10327.5</v>
      </c>
      <c r="K4425" s="556" t="s">
        <v>785</v>
      </c>
      <c r="L4425" s="556" t="s">
        <v>4122</v>
      </c>
      <c r="M4425" s="557" t="s">
        <v>1569</v>
      </c>
      <c r="O4425" s="545" t="str">
        <f t="shared" si="397"/>
        <v>B3/22/05-E</v>
      </c>
    </row>
    <row r="4427" spans="1:18" ht="29">
      <c r="A4427" s="551">
        <v>4</v>
      </c>
      <c r="B4427" s="555" t="s">
        <v>4117</v>
      </c>
      <c r="C4427" s="555" t="s">
        <v>36</v>
      </c>
      <c r="D4427" s="555" t="s">
        <v>36</v>
      </c>
      <c r="E4427" s="555" t="s">
        <v>36</v>
      </c>
      <c r="F4427" s="551" t="s">
        <v>1348</v>
      </c>
      <c r="G4427" s="555" t="s">
        <v>36</v>
      </c>
      <c r="H4427" s="551"/>
      <c r="I4427" s="551"/>
      <c r="J4427" s="552">
        <v>70477.5</v>
      </c>
      <c r="K4427" s="555"/>
      <c r="L4427" s="555"/>
      <c r="M4427" s="551"/>
      <c r="N4427" s="551"/>
      <c r="O4427" s="551"/>
    </row>
    <row r="4428" spans="1:18" ht="14.5">
      <c r="B4428" s="556" t="s">
        <v>4117</v>
      </c>
      <c r="C4428" s="556" t="s">
        <v>2034</v>
      </c>
      <c r="D4428" s="556" t="s">
        <v>2098</v>
      </c>
      <c r="E4428" s="556" t="s">
        <v>11</v>
      </c>
      <c r="F4428" s="557" t="s">
        <v>1572</v>
      </c>
      <c r="G4428" s="556" t="s">
        <v>179</v>
      </c>
      <c r="H4428" s="553">
        <v>445</v>
      </c>
      <c r="I4428" s="553">
        <v>21.25</v>
      </c>
      <c r="J4428" s="554">
        <v>9456.25</v>
      </c>
      <c r="K4428" s="556" t="s">
        <v>785</v>
      </c>
      <c r="L4428" s="556" t="s">
        <v>4123</v>
      </c>
      <c r="M4428" s="557" t="s">
        <v>1572</v>
      </c>
      <c r="O4428" s="545" t="str">
        <f t="shared" ref="O4428:O4435" si="398">+_xlfn.CONCAT(B4428,"-",E4428)</f>
        <v>B3/22/05-F</v>
      </c>
      <c r="P4428" s="546"/>
      <c r="Q4428" s="546"/>
      <c r="R4428" s="546"/>
    </row>
    <row r="4429" spans="1:18">
      <c r="B4429" s="556" t="s">
        <v>4117</v>
      </c>
      <c r="C4429" s="556" t="s">
        <v>2034</v>
      </c>
      <c r="D4429" s="556" t="s">
        <v>2098</v>
      </c>
      <c r="E4429" s="556" t="s">
        <v>27</v>
      </c>
      <c r="F4429" s="557" t="s">
        <v>1578</v>
      </c>
      <c r="G4429" s="556" t="s">
        <v>179</v>
      </c>
      <c r="H4429" s="553">
        <v>60</v>
      </c>
      <c r="I4429" s="553">
        <v>26.63</v>
      </c>
      <c r="J4429" s="554">
        <v>1597.8</v>
      </c>
      <c r="K4429" s="556" t="s">
        <v>785</v>
      </c>
      <c r="L4429" s="556" t="s">
        <v>4124</v>
      </c>
      <c r="M4429" s="557" t="s">
        <v>1578</v>
      </c>
      <c r="O4429" s="545" t="str">
        <f t="shared" si="398"/>
        <v>B3/22/05-G</v>
      </c>
    </row>
    <row r="4430" spans="1:18">
      <c r="B4430" s="556" t="s">
        <v>4117</v>
      </c>
      <c r="C4430" s="556" t="s">
        <v>2034</v>
      </c>
      <c r="D4430" s="556" t="s">
        <v>2098</v>
      </c>
      <c r="E4430" s="556" t="s">
        <v>28</v>
      </c>
      <c r="F4430" s="557" t="s">
        <v>1569</v>
      </c>
      <c r="G4430" s="556" t="s">
        <v>179</v>
      </c>
      <c r="H4430" s="553">
        <v>80</v>
      </c>
      <c r="I4430" s="553">
        <v>32.5</v>
      </c>
      <c r="J4430" s="554">
        <v>2600</v>
      </c>
      <c r="K4430" s="556" t="s">
        <v>785</v>
      </c>
      <c r="L4430" s="556" t="s">
        <v>4125</v>
      </c>
      <c r="M4430" s="557" t="s">
        <v>1569</v>
      </c>
      <c r="O4430" s="545" t="str">
        <f t="shared" si="398"/>
        <v>B3/22/05-H</v>
      </c>
    </row>
    <row r="4431" spans="1:18">
      <c r="B4431" s="556" t="s">
        <v>4117</v>
      </c>
      <c r="C4431" s="556" t="s">
        <v>2034</v>
      </c>
      <c r="D4431" s="556" t="s">
        <v>2098</v>
      </c>
      <c r="E4431" s="556" t="s">
        <v>33</v>
      </c>
      <c r="F4431" s="557" t="s">
        <v>1573</v>
      </c>
      <c r="G4431" s="556" t="s">
        <v>179</v>
      </c>
      <c r="H4431" s="553">
        <v>175</v>
      </c>
      <c r="I4431" s="553">
        <v>41.75</v>
      </c>
      <c r="J4431" s="554">
        <v>7306.25</v>
      </c>
      <c r="K4431" s="556" t="s">
        <v>785</v>
      </c>
      <c r="L4431" s="556" t="s">
        <v>4126</v>
      </c>
      <c r="M4431" s="557" t="s">
        <v>1573</v>
      </c>
      <c r="O4431" s="545" t="str">
        <f t="shared" si="398"/>
        <v>B3/22/05-J</v>
      </c>
    </row>
    <row r="4432" spans="1:18">
      <c r="B4432" s="556" t="s">
        <v>4117</v>
      </c>
      <c r="C4432" s="556" t="s">
        <v>2034</v>
      </c>
      <c r="D4432" s="556" t="s">
        <v>2098</v>
      </c>
      <c r="E4432" s="556" t="s">
        <v>34</v>
      </c>
      <c r="F4432" s="557" t="s">
        <v>1574</v>
      </c>
      <c r="G4432" s="556" t="s">
        <v>179</v>
      </c>
      <c r="H4432" s="553">
        <v>255</v>
      </c>
      <c r="I4432" s="553">
        <v>77.13</v>
      </c>
      <c r="J4432" s="554">
        <v>19668.150000000001</v>
      </c>
      <c r="K4432" s="556" t="s">
        <v>785</v>
      </c>
      <c r="L4432" s="556" t="s">
        <v>4127</v>
      </c>
      <c r="M4432" s="557" t="s">
        <v>1574</v>
      </c>
      <c r="O4432" s="545" t="str">
        <f t="shared" si="398"/>
        <v>B3/22/05-K</v>
      </c>
    </row>
    <row r="4433" spans="1:18">
      <c r="B4433" s="556" t="s">
        <v>4117</v>
      </c>
      <c r="C4433" s="556" t="s">
        <v>2034</v>
      </c>
      <c r="D4433" s="556" t="s">
        <v>2098</v>
      </c>
      <c r="E4433" s="556" t="s">
        <v>39</v>
      </c>
      <c r="F4433" s="557" t="s">
        <v>1575</v>
      </c>
      <c r="G4433" s="556" t="s">
        <v>179</v>
      </c>
      <c r="H4433" s="553">
        <v>145</v>
      </c>
      <c r="I4433" s="553">
        <v>94.13</v>
      </c>
      <c r="J4433" s="554">
        <v>13648.85</v>
      </c>
      <c r="K4433" s="556" t="s">
        <v>785</v>
      </c>
      <c r="L4433" s="556" t="s">
        <v>4128</v>
      </c>
      <c r="M4433" s="557" t="s">
        <v>1575</v>
      </c>
      <c r="O4433" s="545" t="str">
        <f t="shared" si="398"/>
        <v>B3/22/05-L</v>
      </c>
    </row>
    <row r="4434" spans="1:18">
      <c r="B4434" s="556" t="s">
        <v>4117</v>
      </c>
      <c r="C4434" s="556" t="s">
        <v>2034</v>
      </c>
      <c r="D4434" s="556" t="s">
        <v>2098</v>
      </c>
      <c r="E4434" s="556" t="s">
        <v>38</v>
      </c>
      <c r="F4434" s="557" t="s">
        <v>1570</v>
      </c>
      <c r="G4434" s="556" t="s">
        <v>179</v>
      </c>
      <c r="H4434" s="553">
        <v>30</v>
      </c>
      <c r="I4434" s="553">
        <v>124.5</v>
      </c>
      <c r="J4434" s="554">
        <v>3735</v>
      </c>
      <c r="K4434" s="556" t="s">
        <v>785</v>
      </c>
      <c r="L4434" s="556" t="s">
        <v>4129</v>
      </c>
      <c r="M4434" s="557" t="s">
        <v>1570</v>
      </c>
      <c r="O4434" s="545" t="str">
        <f t="shared" si="398"/>
        <v>B3/22/05-M</v>
      </c>
    </row>
    <row r="4435" spans="1:18">
      <c r="B4435" s="556" t="s">
        <v>4117</v>
      </c>
      <c r="C4435" s="556" t="s">
        <v>2034</v>
      </c>
      <c r="D4435" s="556" t="s">
        <v>2098</v>
      </c>
      <c r="E4435" s="556" t="s">
        <v>204</v>
      </c>
      <c r="F4435" s="557" t="s">
        <v>1576</v>
      </c>
      <c r="G4435" s="556" t="s">
        <v>179</v>
      </c>
      <c r="H4435" s="553">
        <v>40</v>
      </c>
      <c r="I4435" s="553">
        <v>311.63</v>
      </c>
      <c r="J4435" s="554">
        <v>12465.2</v>
      </c>
      <c r="K4435" s="556" t="s">
        <v>785</v>
      </c>
      <c r="L4435" s="556" t="s">
        <v>4130</v>
      </c>
      <c r="M4435" s="557" t="s">
        <v>1576</v>
      </c>
      <c r="O4435" s="545" t="str">
        <f t="shared" si="398"/>
        <v>B3/22/05-N</v>
      </c>
    </row>
    <row r="4437" spans="1:18" ht="43.5">
      <c r="A4437" s="551">
        <v>4</v>
      </c>
      <c r="B4437" s="555" t="s">
        <v>4117</v>
      </c>
      <c r="C4437" s="555" t="s">
        <v>36</v>
      </c>
      <c r="D4437" s="555" t="s">
        <v>36</v>
      </c>
      <c r="E4437" s="555" t="s">
        <v>36</v>
      </c>
      <c r="F4437" s="551" t="s">
        <v>1349</v>
      </c>
      <c r="G4437" s="555" t="s">
        <v>36</v>
      </c>
      <c r="H4437" s="551"/>
      <c r="I4437" s="551"/>
      <c r="J4437" s="552">
        <v>7225</v>
      </c>
      <c r="K4437" s="555"/>
      <c r="L4437" s="555"/>
      <c r="M4437" s="551"/>
      <c r="N4437" s="551"/>
      <c r="O4437" s="551"/>
    </row>
    <row r="4438" spans="1:18" ht="14.5">
      <c r="B4438" s="556" t="s">
        <v>4117</v>
      </c>
      <c r="C4438" s="556" t="s">
        <v>2034</v>
      </c>
      <c r="D4438" s="556" t="s">
        <v>2098</v>
      </c>
      <c r="E4438" s="556" t="s">
        <v>507</v>
      </c>
      <c r="F4438" s="557" t="s">
        <v>1577</v>
      </c>
      <c r="G4438" s="556" t="s">
        <v>179</v>
      </c>
      <c r="H4438" s="553">
        <v>340</v>
      </c>
      <c r="I4438" s="553">
        <v>21.25</v>
      </c>
      <c r="J4438" s="554">
        <v>7225</v>
      </c>
      <c r="K4438" s="556" t="s">
        <v>785</v>
      </c>
      <c r="L4438" s="556" t="s">
        <v>4131</v>
      </c>
      <c r="M4438" s="557" t="s">
        <v>1577</v>
      </c>
      <c r="O4438" s="545" t="str">
        <f>+_xlfn.CONCAT(B4438,"-",E4438)</f>
        <v>B3/22/05-P</v>
      </c>
      <c r="P4438" s="546"/>
      <c r="Q4438" s="546"/>
      <c r="R4438" s="546"/>
    </row>
    <row r="4441" spans="1:18" ht="29">
      <c r="A4441" s="551">
        <v>4</v>
      </c>
      <c r="B4441" s="555" t="s">
        <v>4132</v>
      </c>
      <c r="C4441" s="555" t="s">
        <v>36</v>
      </c>
      <c r="D4441" s="555" t="s">
        <v>36</v>
      </c>
      <c r="E4441" s="555" t="s">
        <v>36</v>
      </c>
      <c r="F4441" s="551" t="s">
        <v>1350</v>
      </c>
      <c r="G4441" s="555" t="s">
        <v>36</v>
      </c>
      <c r="H4441" s="551"/>
      <c r="I4441" s="551"/>
      <c r="J4441" s="552">
        <v>214424.4</v>
      </c>
      <c r="K4441" s="555"/>
      <c r="L4441" s="555"/>
      <c r="M4441" s="551"/>
      <c r="N4441" s="551"/>
      <c r="O4441" s="551"/>
    </row>
    <row r="4442" spans="1:18" ht="14.5">
      <c r="A4442" s="551">
        <v>5</v>
      </c>
      <c r="B4442" s="555" t="s">
        <v>4132</v>
      </c>
      <c r="C4442" s="555" t="s">
        <v>36</v>
      </c>
      <c r="D4442" s="555" t="s">
        <v>36</v>
      </c>
      <c r="E4442" s="555" t="s">
        <v>36</v>
      </c>
      <c r="F4442" s="551" t="s">
        <v>1351</v>
      </c>
      <c r="G4442" s="555" t="s">
        <v>36</v>
      </c>
      <c r="H4442" s="551"/>
      <c r="I4442" s="551"/>
      <c r="J4442" s="552">
        <v>1100</v>
      </c>
      <c r="K4442" s="555"/>
      <c r="L4442" s="555"/>
      <c r="M4442" s="551"/>
      <c r="N4442" s="551"/>
      <c r="O4442" s="551"/>
      <c r="P4442" s="546"/>
      <c r="Q4442" s="546"/>
      <c r="R4442" s="546"/>
    </row>
    <row r="4443" spans="1:18" ht="14.5">
      <c r="B4443" s="556" t="s">
        <v>4132</v>
      </c>
      <c r="C4443" s="556" t="s">
        <v>2034</v>
      </c>
      <c r="D4443" s="556" t="s">
        <v>2098</v>
      </c>
      <c r="E4443" s="556" t="s">
        <v>5</v>
      </c>
      <c r="F4443" s="557" t="s">
        <v>1352</v>
      </c>
      <c r="G4443" s="556" t="s">
        <v>289</v>
      </c>
      <c r="H4443" s="553">
        <v>25</v>
      </c>
      <c r="I4443" s="553">
        <v>44</v>
      </c>
      <c r="J4443" s="554">
        <v>1100</v>
      </c>
      <c r="K4443" s="556" t="s">
        <v>785</v>
      </c>
      <c r="L4443" s="556" t="s">
        <v>4133</v>
      </c>
      <c r="M4443" s="557" t="s">
        <v>1352</v>
      </c>
      <c r="O4443" s="545" t="str">
        <f>+_xlfn.CONCAT(B4443,"-",E4443)</f>
        <v>B3/22/06-A</v>
      </c>
      <c r="P4443" s="546"/>
      <c r="Q4443" s="546"/>
      <c r="R4443" s="546"/>
    </row>
    <row r="4445" spans="1:18" ht="14.5">
      <c r="A4445" s="551">
        <v>5</v>
      </c>
      <c r="B4445" s="555" t="s">
        <v>4132</v>
      </c>
      <c r="C4445" s="555" t="s">
        <v>36</v>
      </c>
      <c r="D4445" s="555" t="s">
        <v>36</v>
      </c>
      <c r="E4445" s="555" t="s">
        <v>36</v>
      </c>
      <c r="F4445" s="551" t="s">
        <v>1353</v>
      </c>
      <c r="G4445" s="555" t="s">
        <v>36</v>
      </c>
      <c r="H4445" s="551"/>
      <c r="I4445" s="551"/>
      <c r="J4445" s="552">
        <v>153731.41</v>
      </c>
      <c r="K4445" s="555"/>
      <c r="L4445" s="555"/>
      <c r="M4445" s="551"/>
      <c r="N4445" s="551"/>
      <c r="O4445" s="551"/>
    </row>
    <row r="4446" spans="1:18" ht="14.5">
      <c r="B4446" s="556" t="s">
        <v>4132</v>
      </c>
      <c r="C4446" s="556" t="s">
        <v>2034</v>
      </c>
      <c r="D4446" s="556" t="s">
        <v>2098</v>
      </c>
      <c r="E4446" s="556" t="s">
        <v>6</v>
      </c>
      <c r="F4446" s="557" t="s">
        <v>1569</v>
      </c>
      <c r="G4446" s="556" t="s">
        <v>289</v>
      </c>
      <c r="H4446" s="553">
        <v>3</v>
      </c>
      <c r="I4446" s="554">
        <v>3340.5</v>
      </c>
      <c r="J4446" s="554">
        <v>10021.5</v>
      </c>
      <c r="K4446" s="556" t="s">
        <v>785</v>
      </c>
      <c r="L4446" s="556" t="s">
        <v>4134</v>
      </c>
      <c r="M4446" s="557" t="s">
        <v>1569</v>
      </c>
      <c r="O4446" s="545" t="str">
        <f t="shared" ref="O4446:O4452" si="399">+_xlfn.CONCAT(B4446,"-",E4446)</f>
        <v>B3/22/06-B</v>
      </c>
      <c r="P4446" s="546"/>
      <c r="Q4446" s="546"/>
      <c r="R4446" s="546"/>
    </row>
    <row r="4447" spans="1:18">
      <c r="B4447" s="556" t="s">
        <v>4132</v>
      </c>
      <c r="C4447" s="556" t="s">
        <v>2034</v>
      </c>
      <c r="D4447" s="556" t="s">
        <v>2098</v>
      </c>
      <c r="E4447" s="556" t="s">
        <v>7</v>
      </c>
      <c r="F4447" s="557" t="s">
        <v>1573</v>
      </c>
      <c r="G4447" s="556" t="s">
        <v>289</v>
      </c>
      <c r="H4447" s="553">
        <v>3</v>
      </c>
      <c r="I4447" s="554">
        <v>3340.5</v>
      </c>
      <c r="J4447" s="554">
        <v>10021.5</v>
      </c>
      <c r="K4447" s="556" t="s">
        <v>785</v>
      </c>
      <c r="L4447" s="556" t="s">
        <v>4135</v>
      </c>
      <c r="M4447" s="557" t="s">
        <v>1573</v>
      </c>
      <c r="O4447" s="545" t="str">
        <f t="shared" si="399"/>
        <v>B3/22/06-C</v>
      </c>
    </row>
    <row r="4448" spans="1:18">
      <c r="B4448" s="556" t="s">
        <v>4132</v>
      </c>
      <c r="C4448" s="556" t="s">
        <v>2034</v>
      </c>
      <c r="D4448" s="556" t="s">
        <v>2098</v>
      </c>
      <c r="E4448" s="556" t="s">
        <v>8</v>
      </c>
      <c r="F4448" s="557" t="s">
        <v>1574</v>
      </c>
      <c r="G4448" s="556" t="s">
        <v>289</v>
      </c>
      <c r="H4448" s="553">
        <v>1</v>
      </c>
      <c r="I4448" s="554">
        <v>5328.63</v>
      </c>
      <c r="J4448" s="554">
        <v>5328.63</v>
      </c>
      <c r="K4448" s="556" t="s">
        <v>785</v>
      </c>
      <c r="L4448" s="556" t="s">
        <v>4136</v>
      </c>
      <c r="M4448" s="557" t="s">
        <v>1574</v>
      </c>
      <c r="O4448" s="545" t="str">
        <f t="shared" si="399"/>
        <v>B3/22/06-D</v>
      </c>
    </row>
    <row r="4449" spans="1:18">
      <c r="B4449" s="556" t="s">
        <v>4132</v>
      </c>
      <c r="C4449" s="556" t="s">
        <v>2034</v>
      </c>
      <c r="D4449" s="556" t="s">
        <v>2098</v>
      </c>
      <c r="E4449" s="556" t="s">
        <v>10</v>
      </c>
      <c r="F4449" s="557" t="s">
        <v>1575</v>
      </c>
      <c r="G4449" s="556" t="s">
        <v>289</v>
      </c>
      <c r="H4449" s="553">
        <v>2</v>
      </c>
      <c r="I4449" s="554">
        <v>5328.63</v>
      </c>
      <c r="J4449" s="554">
        <v>10657.26</v>
      </c>
      <c r="K4449" s="556" t="s">
        <v>785</v>
      </c>
      <c r="L4449" s="556" t="s">
        <v>4137</v>
      </c>
      <c r="M4449" s="557" t="s">
        <v>1575</v>
      </c>
      <c r="O4449" s="545" t="str">
        <f t="shared" si="399"/>
        <v>B3/22/06-E</v>
      </c>
    </row>
    <row r="4450" spans="1:18">
      <c r="B4450" s="556" t="s">
        <v>4132</v>
      </c>
      <c r="C4450" s="556" t="s">
        <v>2034</v>
      </c>
      <c r="D4450" s="556" t="s">
        <v>2098</v>
      </c>
      <c r="E4450" s="556" t="s">
        <v>11</v>
      </c>
      <c r="F4450" s="557" t="s">
        <v>1570</v>
      </c>
      <c r="G4450" s="556" t="s">
        <v>289</v>
      </c>
      <c r="H4450" s="553">
        <v>2</v>
      </c>
      <c r="I4450" s="554">
        <v>10600</v>
      </c>
      <c r="J4450" s="554">
        <v>21200</v>
      </c>
      <c r="K4450" s="556" t="s">
        <v>785</v>
      </c>
      <c r="L4450" s="556" t="s">
        <v>4138</v>
      </c>
      <c r="M4450" s="557" t="s">
        <v>1570</v>
      </c>
      <c r="O4450" s="545" t="str">
        <f t="shared" si="399"/>
        <v>B3/22/06-F</v>
      </c>
    </row>
    <row r="4451" spans="1:18">
      <c r="B4451" s="556" t="s">
        <v>4132</v>
      </c>
      <c r="C4451" s="556" t="s">
        <v>2034</v>
      </c>
      <c r="D4451" s="556" t="s">
        <v>2098</v>
      </c>
      <c r="E4451" s="556" t="s">
        <v>27</v>
      </c>
      <c r="F4451" s="557" t="s">
        <v>1576</v>
      </c>
      <c r="G4451" s="556" t="s">
        <v>289</v>
      </c>
      <c r="H4451" s="553">
        <v>2</v>
      </c>
      <c r="I4451" s="554">
        <v>15514.63</v>
      </c>
      <c r="J4451" s="554">
        <v>31029.26</v>
      </c>
      <c r="K4451" s="556" t="s">
        <v>785</v>
      </c>
      <c r="L4451" s="556" t="s">
        <v>4139</v>
      </c>
      <c r="M4451" s="557" t="s">
        <v>1576</v>
      </c>
      <c r="O4451" s="545" t="str">
        <f t="shared" si="399"/>
        <v>B3/22/06-G</v>
      </c>
    </row>
    <row r="4452" spans="1:18">
      <c r="B4452" s="556" t="s">
        <v>4132</v>
      </c>
      <c r="C4452" s="556" t="s">
        <v>2034</v>
      </c>
      <c r="D4452" s="556" t="s">
        <v>2098</v>
      </c>
      <c r="E4452" s="556" t="s">
        <v>28</v>
      </c>
      <c r="F4452" s="557" t="s">
        <v>4109</v>
      </c>
      <c r="G4452" s="556" t="s">
        <v>289</v>
      </c>
      <c r="H4452" s="553">
        <v>2</v>
      </c>
      <c r="I4452" s="554">
        <v>32736.63</v>
      </c>
      <c r="J4452" s="554">
        <v>65473.26</v>
      </c>
      <c r="K4452" s="556" t="s">
        <v>785</v>
      </c>
      <c r="L4452" s="556" t="s">
        <v>4140</v>
      </c>
      <c r="M4452" s="557" t="s">
        <v>4109</v>
      </c>
      <c r="O4452" s="545" t="str">
        <f t="shared" si="399"/>
        <v>B3/22/06-H</v>
      </c>
    </row>
    <row r="4454" spans="1:18" ht="14.5">
      <c r="A4454" s="551">
        <v>5</v>
      </c>
      <c r="B4454" s="555" t="s">
        <v>4132</v>
      </c>
      <c r="C4454" s="555" t="s">
        <v>36</v>
      </c>
      <c r="D4454" s="555" t="s">
        <v>36</v>
      </c>
      <c r="E4454" s="555" t="s">
        <v>36</v>
      </c>
      <c r="F4454" s="551" t="s">
        <v>1354</v>
      </c>
      <c r="G4454" s="555" t="s">
        <v>36</v>
      </c>
      <c r="H4454" s="551"/>
      <c r="I4454" s="551"/>
      <c r="J4454" s="552">
        <v>58687.59</v>
      </c>
      <c r="K4454" s="555"/>
      <c r="L4454" s="555"/>
      <c r="M4454" s="551"/>
      <c r="N4454" s="551"/>
      <c r="O4454" s="551"/>
    </row>
    <row r="4455" spans="1:18" ht="14.5">
      <c r="B4455" s="556" t="s">
        <v>4132</v>
      </c>
      <c r="C4455" s="556" t="s">
        <v>2034</v>
      </c>
      <c r="D4455" s="556" t="s">
        <v>2098</v>
      </c>
      <c r="E4455" s="556" t="s">
        <v>33</v>
      </c>
      <c r="F4455" s="557" t="s">
        <v>1581</v>
      </c>
      <c r="G4455" s="556" t="s">
        <v>289</v>
      </c>
      <c r="H4455" s="553">
        <v>8</v>
      </c>
      <c r="I4455" s="553">
        <v>596.88</v>
      </c>
      <c r="J4455" s="554">
        <v>4775.04</v>
      </c>
      <c r="K4455" s="556" t="s">
        <v>785</v>
      </c>
      <c r="L4455" s="556" t="s">
        <v>4141</v>
      </c>
      <c r="M4455" s="557" t="s">
        <v>1581</v>
      </c>
      <c r="O4455" s="545" t="str">
        <f t="shared" ref="O4455:O4457" si="400">+_xlfn.CONCAT(B4455,"-",E4455)</f>
        <v>B3/22/06-J</v>
      </c>
      <c r="P4455" s="546"/>
      <c r="Q4455" s="546"/>
      <c r="R4455" s="546"/>
    </row>
    <row r="4456" spans="1:18">
      <c r="B4456" s="556" t="s">
        <v>4132</v>
      </c>
      <c r="C4456" s="556" t="s">
        <v>2034</v>
      </c>
      <c r="D4456" s="556" t="s">
        <v>2098</v>
      </c>
      <c r="E4456" s="556" t="s">
        <v>34</v>
      </c>
      <c r="F4456" s="557" t="s">
        <v>1355</v>
      </c>
      <c r="G4456" s="556" t="s">
        <v>289</v>
      </c>
      <c r="H4456" s="553">
        <v>45</v>
      </c>
      <c r="I4456" s="554">
        <v>1192.25</v>
      </c>
      <c r="J4456" s="554">
        <v>53651.25</v>
      </c>
      <c r="K4456" s="556" t="s">
        <v>785</v>
      </c>
      <c r="L4456" s="556" t="s">
        <v>4142</v>
      </c>
      <c r="M4456" s="557" t="s">
        <v>1355</v>
      </c>
      <c r="O4456" s="545" t="str">
        <f t="shared" si="400"/>
        <v>B3/22/06-K</v>
      </c>
    </row>
    <row r="4457" spans="1:18">
      <c r="B4457" s="556" t="s">
        <v>4132</v>
      </c>
      <c r="C4457" s="556" t="s">
        <v>2034</v>
      </c>
      <c r="D4457" s="556" t="s">
        <v>2098</v>
      </c>
      <c r="E4457" s="556" t="s">
        <v>39</v>
      </c>
      <c r="F4457" s="557" t="s">
        <v>1356</v>
      </c>
      <c r="G4457" s="556" t="s">
        <v>289</v>
      </c>
      <c r="H4457" s="553">
        <v>10</v>
      </c>
      <c r="I4457" s="553">
        <v>26.13</v>
      </c>
      <c r="J4457" s="553">
        <v>261.3</v>
      </c>
      <c r="K4457" s="556" t="s">
        <v>785</v>
      </c>
      <c r="L4457" s="556" t="s">
        <v>4143</v>
      </c>
      <c r="M4457" s="557" t="s">
        <v>1356</v>
      </c>
      <c r="O4457" s="545" t="str">
        <f t="shared" si="400"/>
        <v>B3/22/06-L</v>
      </c>
    </row>
    <row r="4459" spans="1:18" ht="29">
      <c r="A4459" s="551">
        <v>5</v>
      </c>
      <c r="B4459" s="555" t="s">
        <v>4132</v>
      </c>
      <c r="C4459" s="555" t="s">
        <v>36</v>
      </c>
      <c r="D4459" s="555" t="s">
        <v>36</v>
      </c>
      <c r="E4459" s="555" t="s">
        <v>36</v>
      </c>
      <c r="F4459" s="551" t="s">
        <v>1357</v>
      </c>
      <c r="G4459" s="555" t="s">
        <v>36</v>
      </c>
      <c r="H4459" s="551"/>
      <c r="I4459" s="551"/>
      <c r="J4459" s="551">
        <v>905.4</v>
      </c>
      <c r="K4459" s="555"/>
      <c r="L4459" s="555"/>
      <c r="M4459" s="551"/>
      <c r="N4459" s="551"/>
      <c r="O4459" s="551"/>
    </row>
    <row r="4460" spans="1:18" ht="14.5">
      <c r="B4460" s="556" t="s">
        <v>4132</v>
      </c>
      <c r="C4460" s="556" t="s">
        <v>2034</v>
      </c>
      <c r="D4460" s="556" t="s">
        <v>2098</v>
      </c>
      <c r="E4460" s="556" t="s">
        <v>38</v>
      </c>
      <c r="F4460" s="557" t="s">
        <v>1569</v>
      </c>
      <c r="G4460" s="556" t="s">
        <v>289</v>
      </c>
      <c r="H4460" s="553">
        <v>5</v>
      </c>
      <c r="I4460" s="553">
        <v>77.88</v>
      </c>
      <c r="J4460" s="553">
        <v>389.4</v>
      </c>
      <c r="K4460" s="556" t="s">
        <v>785</v>
      </c>
      <c r="L4460" s="556" t="s">
        <v>4144</v>
      </c>
      <c r="M4460" s="557" t="s">
        <v>1569</v>
      </c>
      <c r="O4460" s="545" t="str">
        <f t="shared" ref="O4460:O4462" si="401">+_xlfn.CONCAT(B4460,"-",E4460)</f>
        <v>B3/22/06-M</v>
      </c>
      <c r="P4460" s="546"/>
      <c r="Q4460" s="546"/>
      <c r="R4460" s="546"/>
    </row>
    <row r="4461" spans="1:18">
      <c r="B4461" s="556" t="s">
        <v>4132</v>
      </c>
      <c r="C4461" s="556" t="s">
        <v>2034</v>
      </c>
      <c r="D4461" s="556" t="s">
        <v>2098</v>
      </c>
      <c r="E4461" s="556" t="s">
        <v>204</v>
      </c>
      <c r="F4461" s="557" t="s">
        <v>1573</v>
      </c>
      <c r="G4461" s="556" t="s">
        <v>289</v>
      </c>
      <c r="H4461" s="553">
        <v>2</v>
      </c>
      <c r="I4461" s="553">
        <v>110.75</v>
      </c>
      <c r="J4461" s="553">
        <v>221.5</v>
      </c>
      <c r="K4461" s="556" t="s">
        <v>785</v>
      </c>
      <c r="L4461" s="556" t="s">
        <v>4145</v>
      </c>
      <c r="M4461" s="557" t="s">
        <v>1573</v>
      </c>
      <c r="O4461" s="545" t="str">
        <f t="shared" si="401"/>
        <v>B3/22/06-N</v>
      </c>
    </row>
    <row r="4462" spans="1:18">
      <c r="B4462" s="556" t="s">
        <v>4132</v>
      </c>
      <c r="C4462" s="556" t="s">
        <v>2034</v>
      </c>
      <c r="D4462" s="556" t="s">
        <v>2098</v>
      </c>
      <c r="E4462" s="556" t="s">
        <v>507</v>
      </c>
      <c r="F4462" s="557" t="s">
        <v>1574</v>
      </c>
      <c r="G4462" s="556" t="s">
        <v>289</v>
      </c>
      <c r="H4462" s="553">
        <v>2</v>
      </c>
      <c r="I4462" s="553">
        <v>147.25</v>
      </c>
      <c r="J4462" s="553">
        <v>294.5</v>
      </c>
      <c r="K4462" s="556" t="s">
        <v>785</v>
      </c>
      <c r="L4462" s="556" t="s">
        <v>4146</v>
      </c>
      <c r="M4462" s="557" t="s">
        <v>1574</v>
      </c>
      <c r="O4462" s="545" t="str">
        <f t="shared" si="401"/>
        <v>B3/22/06-P</v>
      </c>
    </row>
    <row r="4465" spans="1:18" ht="14.5">
      <c r="A4465" s="551">
        <v>3</v>
      </c>
      <c r="B4465" s="555" t="s">
        <v>4147</v>
      </c>
      <c r="C4465" s="555" t="s">
        <v>36</v>
      </c>
      <c r="D4465" s="555" t="s">
        <v>36</v>
      </c>
      <c r="E4465" s="555" t="s">
        <v>36</v>
      </c>
      <c r="F4465" s="551" t="s">
        <v>1358</v>
      </c>
      <c r="G4465" s="555" t="s">
        <v>36</v>
      </c>
      <c r="H4465" s="551"/>
      <c r="I4465" s="551"/>
      <c r="J4465" s="552">
        <v>286467.5</v>
      </c>
      <c r="K4465" s="555"/>
      <c r="L4465" s="555"/>
      <c r="M4465" s="551"/>
      <c r="N4465" s="551"/>
      <c r="O4465" s="551"/>
    </row>
    <row r="4466" spans="1:18" ht="87">
      <c r="A4466" s="551">
        <v>4</v>
      </c>
      <c r="B4466" s="555" t="s">
        <v>4147</v>
      </c>
      <c r="C4466" s="555" t="s">
        <v>36</v>
      </c>
      <c r="D4466" s="555" t="s">
        <v>36</v>
      </c>
      <c r="E4466" s="555" t="s">
        <v>36</v>
      </c>
      <c r="F4466" s="551" t="s">
        <v>1359</v>
      </c>
      <c r="G4466" s="555" t="s">
        <v>36</v>
      </c>
      <c r="H4466" s="551"/>
      <c r="I4466" s="551"/>
      <c r="J4466" s="552">
        <v>138325</v>
      </c>
      <c r="K4466" s="555"/>
      <c r="L4466" s="555"/>
      <c r="M4466" s="551"/>
      <c r="N4466" s="551"/>
      <c r="O4466" s="551"/>
      <c r="P4466" s="546"/>
      <c r="Q4466" s="546"/>
      <c r="R4466" s="546"/>
    </row>
    <row r="4467" spans="1:18" ht="14.5">
      <c r="B4467" s="556" t="s">
        <v>4147</v>
      </c>
      <c r="C4467" s="556" t="s">
        <v>2034</v>
      </c>
      <c r="D4467" s="556" t="s">
        <v>3062</v>
      </c>
      <c r="E4467" s="556" t="s">
        <v>5</v>
      </c>
      <c r="F4467" s="557" t="s">
        <v>4148</v>
      </c>
      <c r="G4467" s="556" t="s">
        <v>289</v>
      </c>
      <c r="H4467" s="553">
        <v>2</v>
      </c>
      <c r="I4467" s="554">
        <v>34581.25</v>
      </c>
      <c r="J4467" s="554">
        <v>69162.5</v>
      </c>
      <c r="K4467" s="556" t="s">
        <v>785</v>
      </c>
      <c r="L4467" s="556" t="s">
        <v>4149</v>
      </c>
      <c r="M4467" s="557" t="s">
        <v>4148</v>
      </c>
      <c r="O4467" s="545" t="str">
        <f t="shared" ref="O4467:O4468" si="402">+_xlfn.CONCAT(B4467,"-",E4467)</f>
        <v>B3/22/07-A</v>
      </c>
      <c r="P4467" s="546"/>
      <c r="Q4467" s="546"/>
      <c r="R4467" s="546"/>
    </row>
    <row r="4468" spans="1:18">
      <c r="B4468" s="556" t="s">
        <v>4147</v>
      </c>
      <c r="C4468" s="556" t="s">
        <v>2034</v>
      </c>
      <c r="D4468" s="556" t="s">
        <v>3062</v>
      </c>
      <c r="E4468" s="556" t="s">
        <v>6</v>
      </c>
      <c r="F4468" s="557" t="s">
        <v>4150</v>
      </c>
      <c r="G4468" s="556" t="s">
        <v>289</v>
      </c>
      <c r="H4468" s="553">
        <v>2</v>
      </c>
      <c r="I4468" s="554">
        <v>34581.25</v>
      </c>
      <c r="J4468" s="554">
        <v>69162.5</v>
      </c>
      <c r="K4468" s="556" t="s">
        <v>785</v>
      </c>
      <c r="L4468" s="556" t="s">
        <v>4151</v>
      </c>
      <c r="M4468" s="557" t="s">
        <v>4150</v>
      </c>
      <c r="O4468" s="545" t="str">
        <f t="shared" si="402"/>
        <v>B3/22/07-B</v>
      </c>
    </row>
    <row r="4470" spans="1:18" ht="29">
      <c r="A4470" s="551">
        <v>4</v>
      </c>
      <c r="B4470" s="555" t="s">
        <v>4147</v>
      </c>
      <c r="C4470" s="555" t="s">
        <v>36</v>
      </c>
      <c r="D4470" s="555" t="s">
        <v>36</v>
      </c>
      <c r="E4470" s="555" t="s">
        <v>36</v>
      </c>
      <c r="F4470" s="551" t="s">
        <v>1362</v>
      </c>
      <c r="G4470" s="555" t="s">
        <v>36</v>
      </c>
      <c r="H4470" s="551"/>
      <c r="I4470" s="551"/>
      <c r="J4470" s="552">
        <v>131230</v>
      </c>
      <c r="K4470" s="555"/>
      <c r="L4470" s="555"/>
      <c r="M4470" s="551"/>
      <c r="N4470" s="551"/>
      <c r="O4470" s="551"/>
    </row>
    <row r="4471" spans="1:18" ht="101.5">
      <c r="A4471" s="551">
        <v>5</v>
      </c>
      <c r="B4471" s="555" t="s">
        <v>4147</v>
      </c>
      <c r="C4471" s="555" t="s">
        <v>36</v>
      </c>
      <c r="D4471" s="555" t="s">
        <v>36</v>
      </c>
      <c r="E4471" s="555" t="s">
        <v>36</v>
      </c>
      <c r="F4471" s="551" t="s">
        <v>1363</v>
      </c>
      <c r="G4471" s="555" t="s">
        <v>36</v>
      </c>
      <c r="H4471" s="551"/>
      <c r="I4471" s="551"/>
      <c r="J4471" s="552">
        <v>131230</v>
      </c>
      <c r="K4471" s="555"/>
      <c r="L4471" s="555"/>
      <c r="M4471" s="551"/>
      <c r="N4471" s="551"/>
      <c r="O4471" s="551"/>
      <c r="P4471" s="546"/>
      <c r="Q4471" s="546"/>
      <c r="R4471" s="546"/>
    </row>
    <row r="4472" spans="1:18" ht="14.5">
      <c r="B4472" s="556" t="s">
        <v>4147</v>
      </c>
      <c r="C4472" s="556" t="s">
        <v>2034</v>
      </c>
      <c r="D4472" s="556" t="s">
        <v>3062</v>
      </c>
      <c r="E4472" s="556" t="s">
        <v>7</v>
      </c>
      <c r="F4472" s="557" t="s">
        <v>4152</v>
      </c>
      <c r="G4472" s="556" t="s">
        <v>627</v>
      </c>
      <c r="H4472" s="553">
        <v>1</v>
      </c>
      <c r="I4472" s="554">
        <v>65615</v>
      </c>
      <c r="J4472" s="554">
        <v>65615</v>
      </c>
      <c r="K4472" s="556" t="s">
        <v>785</v>
      </c>
      <c r="L4472" s="556" t="s">
        <v>4153</v>
      </c>
      <c r="M4472" s="557" t="s">
        <v>4152</v>
      </c>
      <c r="O4472" s="545" t="str">
        <f t="shared" ref="O4472:O4473" si="403">+_xlfn.CONCAT(B4472,"-",E4472)</f>
        <v>B3/22/07-C</v>
      </c>
      <c r="P4472" s="546"/>
      <c r="Q4472" s="546"/>
      <c r="R4472" s="546"/>
    </row>
    <row r="4473" spans="1:18">
      <c r="B4473" s="556" t="s">
        <v>4147</v>
      </c>
      <c r="C4473" s="556" t="s">
        <v>2034</v>
      </c>
      <c r="D4473" s="556" t="s">
        <v>3062</v>
      </c>
      <c r="E4473" s="556" t="s">
        <v>8</v>
      </c>
      <c r="F4473" s="557" t="s">
        <v>4154</v>
      </c>
      <c r="G4473" s="556" t="s">
        <v>627</v>
      </c>
      <c r="H4473" s="553">
        <v>1</v>
      </c>
      <c r="I4473" s="554">
        <v>65615</v>
      </c>
      <c r="J4473" s="554">
        <v>65615</v>
      </c>
      <c r="K4473" s="556" t="s">
        <v>785</v>
      </c>
      <c r="L4473" s="556" t="s">
        <v>4155</v>
      </c>
      <c r="M4473" s="557" t="s">
        <v>4154</v>
      </c>
      <c r="O4473" s="545" t="str">
        <f t="shared" si="403"/>
        <v>B3/22/07-D</v>
      </c>
    </row>
    <row r="4475" spans="1:18" ht="87">
      <c r="A4475" s="551">
        <v>5</v>
      </c>
      <c r="B4475" s="555" t="s">
        <v>4147</v>
      </c>
      <c r="C4475" s="555" t="s">
        <v>36</v>
      </c>
      <c r="D4475" s="555" t="s">
        <v>36</v>
      </c>
      <c r="E4475" s="555" t="s">
        <v>36</v>
      </c>
      <c r="F4475" s="551" t="s">
        <v>1366</v>
      </c>
      <c r="G4475" s="555" t="s">
        <v>36</v>
      </c>
      <c r="H4475" s="551"/>
      <c r="I4475" s="551"/>
      <c r="J4475" s="551">
        <v>0</v>
      </c>
      <c r="K4475" s="555"/>
      <c r="L4475" s="555"/>
      <c r="M4475" s="551"/>
      <c r="N4475" s="551"/>
      <c r="O4475" s="551"/>
    </row>
    <row r="4476" spans="1:18" ht="14.5">
      <c r="B4476" s="556" t="s">
        <v>4147</v>
      </c>
      <c r="C4476" s="556" t="s">
        <v>2034</v>
      </c>
      <c r="D4476" s="556" t="s">
        <v>3062</v>
      </c>
      <c r="E4476" s="556" t="s">
        <v>10</v>
      </c>
      <c r="F4476" s="557" t="s">
        <v>4156</v>
      </c>
      <c r="G4476" s="556" t="s">
        <v>627</v>
      </c>
      <c r="H4476" s="553">
        <v>1</v>
      </c>
      <c r="J4476" s="553" t="s">
        <v>1909</v>
      </c>
      <c r="K4476" s="556" t="s">
        <v>785</v>
      </c>
      <c r="L4476" s="556" t="s">
        <v>4157</v>
      </c>
      <c r="M4476" s="557" t="s">
        <v>4156</v>
      </c>
      <c r="O4476" s="545" t="str">
        <f>+_xlfn.CONCAT(B4476,"-",E4476)</f>
        <v>B3/22/07-E</v>
      </c>
      <c r="P4476" s="546"/>
      <c r="Q4476" s="546"/>
      <c r="R4476" s="546"/>
    </row>
    <row r="4478" spans="1:18" ht="29">
      <c r="A4478" s="551">
        <v>4</v>
      </c>
      <c r="B4478" s="555" t="s">
        <v>4147</v>
      </c>
      <c r="C4478" s="555" t="s">
        <v>36</v>
      </c>
      <c r="D4478" s="555" t="s">
        <v>36</v>
      </c>
      <c r="E4478" s="555" t="s">
        <v>36</v>
      </c>
      <c r="F4478" s="551" t="s">
        <v>1368</v>
      </c>
      <c r="G4478" s="555" t="s">
        <v>36</v>
      </c>
      <c r="H4478" s="551"/>
      <c r="I4478" s="551"/>
      <c r="J4478" s="552">
        <v>16912.5</v>
      </c>
      <c r="K4478" s="555"/>
      <c r="L4478" s="555"/>
      <c r="M4478" s="551"/>
      <c r="N4478" s="551"/>
      <c r="O4478" s="551"/>
    </row>
    <row r="4479" spans="1:18" ht="14.5">
      <c r="B4479" s="556" t="s">
        <v>4147</v>
      </c>
      <c r="C4479" s="556" t="s">
        <v>2034</v>
      </c>
      <c r="D4479" s="556" t="s">
        <v>3062</v>
      </c>
      <c r="E4479" s="556" t="s">
        <v>11</v>
      </c>
      <c r="F4479" s="557" t="s">
        <v>4158</v>
      </c>
      <c r="G4479" s="556" t="s">
        <v>289</v>
      </c>
      <c r="H4479" s="553">
        <v>1</v>
      </c>
      <c r="I4479" s="554">
        <v>16912.5</v>
      </c>
      <c r="J4479" s="554">
        <v>16912.5</v>
      </c>
      <c r="K4479" s="556" t="s">
        <v>785</v>
      </c>
      <c r="L4479" s="556" t="s">
        <v>4159</v>
      </c>
      <c r="M4479" s="557" t="s">
        <v>4158</v>
      </c>
      <c r="O4479" s="545" t="str">
        <f>+_xlfn.CONCAT(B4479,"-",E4479)</f>
        <v>B3/22/07-F</v>
      </c>
      <c r="P4479" s="546"/>
      <c r="Q4479" s="546"/>
      <c r="R4479" s="546"/>
    </row>
    <row r="4482" spans="1:18" ht="14.5">
      <c r="A4482" s="551">
        <v>3</v>
      </c>
      <c r="B4482" s="555" t="s">
        <v>4160</v>
      </c>
      <c r="C4482" s="555" t="s">
        <v>36</v>
      </c>
      <c r="D4482" s="555" t="s">
        <v>36</v>
      </c>
      <c r="E4482" s="555" t="s">
        <v>36</v>
      </c>
      <c r="F4482" s="551" t="s">
        <v>1370</v>
      </c>
      <c r="G4482" s="555" t="s">
        <v>36</v>
      </c>
      <c r="H4482" s="551"/>
      <c r="I4482" s="551"/>
      <c r="J4482" s="552">
        <v>1957786.2</v>
      </c>
      <c r="K4482" s="555"/>
      <c r="L4482" s="555"/>
      <c r="M4482" s="551"/>
      <c r="N4482" s="551"/>
      <c r="O4482" s="551"/>
    </row>
    <row r="4483" spans="1:18" ht="43.5">
      <c r="A4483" s="551">
        <v>4</v>
      </c>
      <c r="B4483" s="555" t="s">
        <v>4160</v>
      </c>
      <c r="C4483" s="555" t="s">
        <v>36</v>
      </c>
      <c r="D4483" s="555" t="s">
        <v>36</v>
      </c>
      <c r="E4483" s="555" t="s">
        <v>36</v>
      </c>
      <c r="F4483" s="551" t="s">
        <v>1371</v>
      </c>
      <c r="G4483" s="555" t="s">
        <v>36</v>
      </c>
      <c r="H4483" s="551"/>
      <c r="I4483" s="551"/>
      <c r="J4483" s="552">
        <v>47405.9</v>
      </c>
      <c r="K4483" s="555"/>
      <c r="L4483" s="555"/>
      <c r="M4483" s="551"/>
      <c r="N4483" s="551"/>
      <c r="O4483" s="551"/>
      <c r="P4483" s="546"/>
      <c r="Q4483" s="546"/>
      <c r="R4483" s="546"/>
    </row>
    <row r="4484" spans="1:18" ht="14.5">
      <c r="B4484" s="556" t="s">
        <v>4160</v>
      </c>
      <c r="C4484" s="556" t="s">
        <v>2034</v>
      </c>
      <c r="D4484" s="556" t="s">
        <v>2124</v>
      </c>
      <c r="E4484" s="556" t="s">
        <v>5</v>
      </c>
      <c r="F4484" s="557" t="s">
        <v>1574</v>
      </c>
      <c r="G4484" s="556" t="s">
        <v>179</v>
      </c>
      <c r="H4484" s="553">
        <v>670</v>
      </c>
      <c r="I4484" s="553">
        <v>52.13</v>
      </c>
      <c r="J4484" s="554">
        <v>34927.1</v>
      </c>
      <c r="K4484" s="556" t="s">
        <v>785</v>
      </c>
      <c r="L4484" s="556" t="s">
        <v>4161</v>
      </c>
      <c r="M4484" s="557" t="s">
        <v>1574</v>
      </c>
      <c r="O4484" s="545" t="str">
        <f t="shared" ref="O4484:O4486" si="404">+_xlfn.CONCAT(B4484,"-",E4484)</f>
        <v>B3/22/08-A</v>
      </c>
      <c r="P4484" s="546"/>
      <c r="Q4484" s="546"/>
      <c r="R4484" s="546"/>
    </row>
    <row r="4485" spans="1:18">
      <c r="B4485" s="556" t="s">
        <v>4160</v>
      </c>
      <c r="C4485" s="556" t="s">
        <v>2034</v>
      </c>
      <c r="D4485" s="556" t="s">
        <v>2124</v>
      </c>
      <c r="E4485" s="556" t="s">
        <v>6</v>
      </c>
      <c r="F4485" s="557" t="s">
        <v>1579</v>
      </c>
      <c r="G4485" s="556" t="s">
        <v>179</v>
      </c>
      <c r="H4485" s="553">
        <v>10</v>
      </c>
      <c r="I4485" s="553">
        <v>79.13</v>
      </c>
      <c r="J4485" s="553">
        <v>791.3</v>
      </c>
      <c r="K4485" s="556" t="s">
        <v>785</v>
      </c>
      <c r="L4485" s="556" t="s">
        <v>4162</v>
      </c>
      <c r="M4485" s="557" t="s">
        <v>1579</v>
      </c>
      <c r="O4485" s="545" t="str">
        <f t="shared" si="404"/>
        <v>B3/22/08-B</v>
      </c>
    </row>
    <row r="4486" spans="1:18">
      <c r="B4486" s="556" t="s">
        <v>4160</v>
      </c>
      <c r="C4486" s="556" t="s">
        <v>2034</v>
      </c>
      <c r="D4486" s="556" t="s">
        <v>2124</v>
      </c>
      <c r="E4486" s="556" t="s">
        <v>7</v>
      </c>
      <c r="F4486" s="557" t="s">
        <v>1571</v>
      </c>
      <c r="G4486" s="556" t="s">
        <v>179</v>
      </c>
      <c r="H4486" s="553">
        <v>85</v>
      </c>
      <c r="I4486" s="553">
        <v>137.5</v>
      </c>
      <c r="J4486" s="554">
        <v>11687.5</v>
      </c>
      <c r="K4486" s="556" t="s">
        <v>785</v>
      </c>
      <c r="L4486" s="556" t="s">
        <v>4163</v>
      </c>
      <c r="M4486" s="557" t="s">
        <v>1571</v>
      </c>
      <c r="O4486" s="545" t="str">
        <f t="shared" si="404"/>
        <v>B3/22/08-C</v>
      </c>
    </row>
    <row r="4488" spans="1:18" ht="43.5">
      <c r="A4488" s="551">
        <v>4</v>
      </c>
      <c r="B4488" s="555" t="s">
        <v>4160</v>
      </c>
      <c r="C4488" s="555" t="s">
        <v>36</v>
      </c>
      <c r="D4488" s="555" t="s">
        <v>36</v>
      </c>
      <c r="E4488" s="555" t="s">
        <v>36</v>
      </c>
      <c r="F4488" s="551" t="s">
        <v>4164</v>
      </c>
      <c r="G4488" s="555" t="s">
        <v>36</v>
      </c>
      <c r="H4488" s="551"/>
      <c r="I4488" s="551"/>
      <c r="J4488" s="552">
        <v>277935.3</v>
      </c>
      <c r="K4488" s="555"/>
      <c r="L4488" s="555"/>
      <c r="M4488" s="551"/>
      <c r="N4488" s="551"/>
      <c r="O4488" s="551"/>
    </row>
    <row r="4489" spans="1:18" ht="14.5">
      <c r="B4489" s="556" t="s">
        <v>4160</v>
      </c>
      <c r="C4489" s="556" t="s">
        <v>2034</v>
      </c>
      <c r="D4489" s="556" t="s">
        <v>2124</v>
      </c>
      <c r="E4489" s="556" t="s">
        <v>8</v>
      </c>
      <c r="F4489" s="557" t="s">
        <v>1573</v>
      </c>
      <c r="G4489" s="556" t="s">
        <v>179</v>
      </c>
      <c r="H4489" s="553">
        <v>15</v>
      </c>
      <c r="I4489" s="553">
        <v>52.13</v>
      </c>
      <c r="J4489" s="553">
        <v>781.95</v>
      </c>
      <c r="K4489" s="556" t="s">
        <v>785</v>
      </c>
      <c r="L4489" s="556" t="s">
        <v>4165</v>
      </c>
      <c r="M4489" s="557" t="s">
        <v>1573</v>
      </c>
      <c r="O4489" s="545" t="str">
        <f t="shared" ref="O4489:O4492" si="405">+_xlfn.CONCAT(B4489,"-",E4489)</f>
        <v>B3/22/08-D</v>
      </c>
      <c r="P4489" s="546"/>
      <c r="Q4489" s="546"/>
      <c r="R4489" s="546"/>
    </row>
    <row r="4490" spans="1:18">
      <c r="B4490" s="556" t="s">
        <v>4160</v>
      </c>
      <c r="C4490" s="556" t="s">
        <v>2034</v>
      </c>
      <c r="D4490" s="556" t="s">
        <v>2124</v>
      </c>
      <c r="E4490" s="556" t="s">
        <v>10</v>
      </c>
      <c r="F4490" s="557" t="s">
        <v>1574</v>
      </c>
      <c r="G4490" s="556" t="s">
        <v>179</v>
      </c>
      <c r="H4490" s="553">
        <v>45</v>
      </c>
      <c r="I4490" s="553">
        <v>52.13</v>
      </c>
      <c r="J4490" s="554">
        <v>2345.85</v>
      </c>
      <c r="K4490" s="556" t="s">
        <v>785</v>
      </c>
      <c r="L4490" s="556" t="s">
        <v>4166</v>
      </c>
      <c r="M4490" s="557" t="s">
        <v>1574</v>
      </c>
      <c r="O4490" s="545" t="str">
        <f t="shared" si="405"/>
        <v>B3/22/08-E</v>
      </c>
    </row>
    <row r="4491" spans="1:18">
      <c r="B4491" s="556" t="s">
        <v>4160</v>
      </c>
      <c r="C4491" s="556" t="s">
        <v>2034</v>
      </c>
      <c r="D4491" s="556" t="s">
        <v>2124</v>
      </c>
      <c r="E4491" s="556" t="s">
        <v>11</v>
      </c>
      <c r="F4491" s="557" t="s">
        <v>1570</v>
      </c>
      <c r="G4491" s="556" t="s">
        <v>179</v>
      </c>
      <c r="H4491" s="553">
        <v>385</v>
      </c>
      <c r="I4491" s="553">
        <v>87</v>
      </c>
      <c r="J4491" s="554">
        <v>33495</v>
      </c>
      <c r="K4491" s="556" t="s">
        <v>785</v>
      </c>
      <c r="L4491" s="556" t="s">
        <v>4167</v>
      </c>
      <c r="M4491" s="557" t="s">
        <v>1570</v>
      </c>
      <c r="O4491" s="545" t="str">
        <f t="shared" si="405"/>
        <v>B3/22/08-F</v>
      </c>
    </row>
    <row r="4492" spans="1:18">
      <c r="B4492" s="556" t="s">
        <v>4160</v>
      </c>
      <c r="C4492" s="556" t="s">
        <v>2034</v>
      </c>
      <c r="D4492" s="556" t="s">
        <v>2124</v>
      </c>
      <c r="E4492" s="556" t="s">
        <v>27</v>
      </c>
      <c r="F4492" s="557" t="s">
        <v>1571</v>
      </c>
      <c r="G4492" s="556" t="s">
        <v>179</v>
      </c>
      <c r="H4492" s="558">
        <v>1755</v>
      </c>
      <c r="I4492" s="553">
        <v>137.5</v>
      </c>
      <c r="J4492" s="554">
        <v>241312.5</v>
      </c>
      <c r="K4492" s="556" t="s">
        <v>785</v>
      </c>
      <c r="L4492" s="556" t="s">
        <v>4168</v>
      </c>
      <c r="M4492" s="557" t="s">
        <v>1571</v>
      </c>
      <c r="O4492" s="545" t="str">
        <f t="shared" si="405"/>
        <v>B3/22/08-G</v>
      </c>
    </row>
    <row r="4494" spans="1:18" ht="43.5">
      <c r="A4494" s="551">
        <v>4</v>
      </c>
      <c r="B4494" s="555" t="s">
        <v>4160</v>
      </c>
      <c r="C4494" s="555" t="s">
        <v>36</v>
      </c>
      <c r="D4494" s="555" t="s">
        <v>36</v>
      </c>
      <c r="E4494" s="555" t="s">
        <v>36</v>
      </c>
      <c r="F4494" s="551" t="s">
        <v>1373</v>
      </c>
      <c r="G4494" s="555" t="s">
        <v>36</v>
      </c>
      <c r="H4494" s="551"/>
      <c r="I4494" s="551"/>
      <c r="J4494" s="552">
        <v>851031.2</v>
      </c>
      <c r="K4494" s="555"/>
      <c r="L4494" s="555"/>
      <c r="M4494" s="551"/>
      <c r="N4494" s="551"/>
      <c r="O4494" s="551"/>
    </row>
    <row r="4495" spans="1:18" ht="14.5">
      <c r="B4495" s="556" t="s">
        <v>4160</v>
      </c>
      <c r="C4495" s="556" t="s">
        <v>2034</v>
      </c>
      <c r="D4495" s="556" t="s">
        <v>2124</v>
      </c>
      <c r="E4495" s="556" t="s">
        <v>28</v>
      </c>
      <c r="F4495" s="557" t="s">
        <v>4109</v>
      </c>
      <c r="G4495" s="556" t="s">
        <v>179</v>
      </c>
      <c r="H4495" s="553">
        <v>740</v>
      </c>
      <c r="I4495" s="553">
        <v>676.63</v>
      </c>
      <c r="J4495" s="554">
        <v>500706.2</v>
      </c>
      <c r="K4495" s="556" t="s">
        <v>785</v>
      </c>
      <c r="L4495" s="556" t="s">
        <v>4169</v>
      </c>
      <c r="M4495" s="557" t="s">
        <v>4109</v>
      </c>
      <c r="O4495" s="545" t="str">
        <f t="shared" ref="O4495:O4496" si="406">+_xlfn.CONCAT(B4495,"-",E4495)</f>
        <v>B3/22/08-H</v>
      </c>
      <c r="P4495" s="546"/>
      <c r="Q4495" s="546"/>
      <c r="R4495" s="546"/>
    </row>
    <row r="4496" spans="1:18">
      <c r="B4496" s="556" t="s">
        <v>4160</v>
      </c>
      <c r="C4496" s="556" t="s">
        <v>2034</v>
      </c>
      <c r="D4496" s="556" t="s">
        <v>2124</v>
      </c>
      <c r="E4496" s="556" t="s">
        <v>33</v>
      </c>
      <c r="F4496" s="557" t="s">
        <v>1582</v>
      </c>
      <c r="G4496" s="556" t="s">
        <v>179</v>
      </c>
      <c r="H4496" s="553">
        <v>450</v>
      </c>
      <c r="I4496" s="553">
        <v>778.5</v>
      </c>
      <c r="J4496" s="554">
        <v>350325</v>
      </c>
      <c r="K4496" s="556" t="s">
        <v>785</v>
      </c>
      <c r="L4496" s="556" t="s">
        <v>4170</v>
      </c>
      <c r="M4496" s="557" t="s">
        <v>1582</v>
      </c>
      <c r="O4496" s="545" t="str">
        <f t="shared" si="406"/>
        <v>B3/22/08-J</v>
      </c>
    </row>
    <row r="4498" spans="1:18" ht="58">
      <c r="A4498" s="551">
        <v>4</v>
      </c>
      <c r="B4498" s="555" t="s">
        <v>4160</v>
      </c>
      <c r="C4498" s="555" t="s">
        <v>36</v>
      </c>
      <c r="D4498" s="555" t="s">
        <v>36</v>
      </c>
      <c r="E4498" s="555" t="s">
        <v>36</v>
      </c>
      <c r="F4498" s="551" t="s">
        <v>1374</v>
      </c>
      <c r="G4498" s="555" t="s">
        <v>36</v>
      </c>
      <c r="H4498" s="551"/>
      <c r="I4498" s="551"/>
      <c r="J4498" s="552">
        <v>31976.400000000001</v>
      </c>
      <c r="K4498" s="555"/>
      <c r="L4498" s="555"/>
      <c r="M4498" s="551"/>
      <c r="N4498" s="551"/>
      <c r="O4498" s="551"/>
    </row>
    <row r="4499" spans="1:18" ht="14.5">
      <c r="B4499" s="556" t="s">
        <v>4160</v>
      </c>
      <c r="C4499" s="556" t="s">
        <v>2034</v>
      </c>
      <c r="D4499" s="556" t="s">
        <v>2124</v>
      </c>
      <c r="E4499" s="556" t="s">
        <v>34</v>
      </c>
      <c r="F4499" s="557" t="s">
        <v>1583</v>
      </c>
      <c r="G4499" s="556" t="s">
        <v>179</v>
      </c>
      <c r="H4499" s="553">
        <v>30</v>
      </c>
      <c r="I4499" s="553">
        <v>676.63</v>
      </c>
      <c r="J4499" s="554">
        <v>20298.900000000001</v>
      </c>
      <c r="K4499" s="556" t="s">
        <v>785</v>
      </c>
      <c r="L4499" s="556" t="s">
        <v>4171</v>
      </c>
      <c r="M4499" s="557" t="s">
        <v>1583</v>
      </c>
      <c r="O4499" s="545" t="str">
        <f t="shared" ref="O4499:O4500" si="407">+_xlfn.CONCAT(B4499,"-",E4499)</f>
        <v>B3/22/08-K</v>
      </c>
      <c r="P4499" s="546"/>
      <c r="Q4499" s="546"/>
      <c r="R4499" s="546"/>
    </row>
    <row r="4500" spans="1:18">
      <c r="B4500" s="556" t="s">
        <v>4160</v>
      </c>
      <c r="C4500" s="556" t="s">
        <v>2034</v>
      </c>
      <c r="D4500" s="556" t="s">
        <v>2124</v>
      </c>
      <c r="E4500" s="556" t="s">
        <v>39</v>
      </c>
      <c r="F4500" s="557" t="s">
        <v>1582</v>
      </c>
      <c r="G4500" s="556" t="s">
        <v>179</v>
      </c>
      <c r="H4500" s="553">
        <v>15</v>
      </c>
      <c r="I4500" s="553">
        <v>778.5</v>
      </c>
      <c r="J4500" s="554">
        <v>11677.5</v>
      </c>
      <c r="K4500" s="556" t="s">
        <v>785</v>
      </c>
      <c r="L4500" s="556" t="s">
        <v>4172</v>
      </c>
      <c r="M4500" s="557" t="s">
        <v>1582</v>
      </c>
      <c r="O4500" s="545" t="str">
        <f t="shared" si="407"/>
        <v>B3/22/08-L</v>
      </c>
    </row>
    <row r="4503" spans="1:18" ht="43.5">
      <c r="A4503" s="551">
        <v>4</v>
      </c>
      <c r="B4503" s="555" t="s">
        <v>4173</v>
      </c>
      <c r="C4503" s="555" t="s">
        <v>36</v>
      </c>
      <c r="D4503" s="555" t="s">
        <v>36</v>
      </c>
      <c r="E4503" s="555" t="s">
        <v>36</v>
      </c>
      <c r="F4503" s="551" t="s">
        <v>1375</v>
      </c>
      <c r="G4503" s="555" t="s">
        <v>36</v>
      </c>
      <c r="H4503" s="551"/>
      <c r="I4503" s="551"/>
      <c r="J4503" s="552">
        <v>2606.5</v>
      </c>
      <c r="K4503" s="555"/>
      <c r="L4503" s="555"/>
      <c r="M4503" s="551"/>
      <c r="N4503" s="551"/>
      <c r="O4503" s="551"/>
    </row>
    <row r="4504" spans="1:18" ht="14.5">
      <c r="B4504" s="556" t="s">
        <v>4173</v>
      </c>
      <c r="C4504" s="556" t="s">
        <v>2034</v>
      </c>
      <c r="D4504" s="556" t="s">
        <v>2124</v>
      </c>
      <c r="E4504" s="556" t="s">
        <v>5</v>
      </c>
      <c r="F4504" s="557" t="s">
        <v>1574</v>
      </c>
      <c r="G4504" s="556" t="s">
        <v>179</v>
      </c>
      <c r="H4504" s="553">
        <v>50</v>
      </c>
      <c r="I4504" s="553">
        <v>52.13</v>
      </c>
      <c r="J4504" s="554">
        <v>2606.5</v>
      </c>
      <c r="K4504" s="556" t="s">
        <v>785</v>
      </c>
      <c r="L4504" s="556" t="s">
        <v>4174</v>
      </c>
      <c r="M4504" s="557" t="s">
        <v>1574</v>
      </c>
      <c r="O4504" s="545" t="str">
        <f>+_xlfn.CONCAT(B4504,"-",E4504)</f>
        <v>B3/22/09-A</v>
      </c>
      <c r="P4504" s="546"/>
      <c r="Q4504" s="546"/>
      <c r="R4504" s="546"/>
    </row>
    <row r="4506" spans="1:18" ht="14.5">
      <c r="A4506" s="551">
        <v>4</v>
      </c>
      <c r="B4506" s="555" t="s">
        <v>4173</v>
      </c>
      <c r="C4506" s="555" t="s">
        <v>36</v>
      </c>
      <c r="D4506" s="555" t="s">
        <v>36</v>
      </c>
      <c r="E4506" s="555" t="s">
        <v>36</v>
      </c>
      <c r="F4506" s="551" t="s">
        <v>1376</v>
      </c>
      <c r="G4506" s="555" t="s">
        <v>36</v>
      </c>
      <c r="H4506" s="551"/>
      <c r="I4506" s="551"/>
      <c r="J4506" s="552">
        <v>746830.9</v>
      </c>
      <c r="K4506" s="555"/>
      <c r="L4506" s="555"/>
      <c r="M4506" s="551"/>
      <c r="N4506" s="551"/>
      <c r="O4506" s="551"/>
    </row>
    <row r="4507" spans="1:18" ht="14.5">
      <c r="A4507" s="551">
        <v>5</v>
      </c>
      <c r="B4507" s="555" t="s">
        <v>4173</v>
      </c>
      <c r="C4507" s="555" t="s">
        <v>36</v>
      </c>
      <c r="D4507" s="555" t="s">
        <v>36</v>
      </c>
      <c r="E4507" s="555" t="s">
        <v>36</v>
      </c>
      <c r="F4507" s="551" t="s">
        <v>1377</v>
      </c>
      <c r="G4507" s="555" t="s">
        <v>36</v>
      </c>
      <c r="H4507" s="551"/>
      <c r="I4507" s="551"/>
      <c r="J4507" s="552">
        <v>37839.65</v>
      </c>
      <c r="K4507" s="555"/>
      <c r="L4507" s="555"/>
      <c r="M4507" s="551"/>
      <c r="N4507" s="551"/>
      <c r="O4507" s="551"/>
      <c r="P4507" s="546"/>
      <c r="Q4507" s="546"/>
      <c r="R4507" s="546"/>
    </row>
    <row r="4508" spans="1:18" ht="14.5">
      <c r="B4508" s="556" t="s">
        <v>4173</v>
      </c>
      <c r="C4508" s="556" t="s">
        <v>2034</v>
      </c>
      <c r="D4508" s="556" t="s">
        <v>2124</v>
      </c>
      <c r="E4508" s="556" t="s">
        <v>6</v>
      </c>
      <c r="F4508" s="557" t="s">
        <v>1378</v>
      </c>
      <c r="G4508" s="556" t="s">
        <v>289</v>
      </c>
      <c r="H4508" s="553">
        <v>50</v>
      </c>
      <c r="I4508" s="553">
        <v>471.88</v>
      </c>
      <c r="J4508" s="554">
        <v>23594</v>
      </c>
      <c r="K4508" s="556" t="s">
        <v>785</v>
      </c>
      <c r="L4508" s="556" t="s">
        <v>4175</v>
      </c>
      <c r="M4508" s="557" t="s">
        <v>1378</v>
      </c>
      <c r="O4508" s="545" t="str">
        <f t="shared" ref="O4508:O4510" si="408">+_xlfn.CONCAT(B4508,"-",E4508)</f>
        <v>B3/22/09-B</v>
      </c>
      <c r="P4508" s="546"/>
      <c r="Q4508" s="546"/>
      <c r="R4508" s="546"/>
    </row>
    <row r="4509" spans="1:18">
      <c r="B4509" s="556" t="s">
        <v>4173</v>
      </c>
      <c r="C4509" s="556" t="s">
        <v>2034</v>
      </c>
      <c r="D4509" s="556" t="s">
        <v>2124</v>
      </c>
      <c r="E4509" s="556" t="s">
        <v>7</v>
      </c>
      <c r="F4509" s="557" t="s">
        <v>1379</v>
      </c>
      <c r="G4509" s="556" t="s">
        <v>289</v>
      </c>
      <c r="H4509" s="553">
        <v>5</v>
      </c>
      <c r="I4509" s="553">
        <v>676.63</v>
      </c>
      <c r="J4509" s="554">
        <v>3383.15</v>
      </c>
      <c r="K4509" s="556" t="s">
        <v>785</v>
      </c>
      <c r="L4509" s="556" t="s">
        <v>4176</v>
      </c>
      <c r="M4509" s="557" t="s">
        <v>1379</v>
      </c>
      <c r="O4509" s="545" t="str">
        <f t="shared" si="408"/>
        <v>B3/22/09-C</v>
      </c>
    </row>
    <row r="4510" spans="1:18">
      <c r="B4510" s="556" t="s">
        <v>4173</v>
      </c>
      <c r="C4510" s="556" t="s">
        <v>2034</v>
      </c>
      <c r="D4510" s="556" t="s">
        <v>2124</v>
      </c>
      <c r="E4510" s="556" t="s">
        <v>8</v>
      </c>
      <c r="F4510" s="557" t="s">
        <v>1382</v>
      </c>
      <c r="G4510" s="556" t="s">
        <v>289</v>
      </c>
      <c r="H4510" s="553">
        <v>50</v>
      </c>
      <c r="I4510" s="553">
        <v>217.25</v>
      </c>
      <c r="J4510" s="554">
        <v>10862.5</v>
      </c>
      <c r="K4510" s="556" t="s">
        <v>785</v>
      </c>
      <c r="L4510" s="556" t="s">
        <v>4177</v>
      </c>
      <c r="M4510" s="557" t="s">
        <v>1382</v>
      </c>
      <c r="O4510" s="545" t="str">
        <f t="shared" si="408"/>
        <v>B3/22/09-D</v>
      </c>
    </row>
    <row r="4512" spans="1:18" ht="14.5">
      <c r="A4512" s="551">
        <v>5</v>
      </c>
      <c r="B4512" s="555" t="s">
        <v>4173</v>
      </c>
      <c r="C4512" s="555" t="s">
        <v>36</v>
      </c>
      <c r="D4512" s="555" t="s">
        <v>36</v>
      </c>
      <c r="E4512" s="555" t="s">
        <v>36</v>
      </c>
      <c r="F4512" s="551" t="s">
        <v>1383</v>
      </c>
      <c r="G4512" s="555" t="s">
        <v>36</v>
      </c>
      <c r="H4512" s="551"/>
      <c r="I4512" s="551"/>
      <c r="J4512" s="552">
        <v>67800</v>
      </c>
      <c r="K4512" s="555"/>
      <c r="L4512" s="555"/>
      <c r="M4512" s="551"/>
      <c r="N4512" s="551"/>
      <c r="O4512" s="551"/>
    </row>
    <row r="4513" spans="1:18" ht="14.5">
      <c r="B4513" s="556" t="s">
        <v>4173</v>
      </c>
      <c r="C4513" s="556" t="s">
        <v>2034</v>
      </c>
      <c r="D4513" s="556" t="s">
        <v>2124</v>
      </c>
      <c r="E4513" s="556" t="s">
        <v>10</v>
      </c>
      <c r="F4513" s="557" t="s">
        <v>1384</v>
      </c>
      <c r="G4513" s="556" t="s">
        <v>289</v>
      </c>
      <c r="H4513" s="553">
        <v>70</v>
      </c>
      <c r="I4513" s="553">
        <v>756.25</v>
      </c>
      <c r="J4513" s="554">
        <v>52937.5</v>
      </c>
      <c r="K4513" s="556" t="s">
        <v>785</v>
      </c>
      <c r="L4513" s="556" t="s">
        <v>4178</v>
      </c>
      <c r="M4513" s="557" t="s">
        <v>1384</v>
      </c>
      <c r="O4513" s="545" t="str">
        <f t="shared" ref="O4513:O4515" si="409">+_xlfn.CONCAT(B4513,"-",E4513)</f>
        <v>B3/22/09-E</v>
      </c>
      <c r="P4513" s="546"/>
      <c r="Q4513" s="546"/>
      <c r="R4513" s="546"/>
    </row>
    <row r="4514" spans="1:18">
      <c r="B4514" s="556" t="s">
        <v>4173</v>
      </c>
      <c r="C4514" s="556" t="s">
        <v>2034</v>
      </c>
      <c r="D4514" s="556" t="s">
        <v>2124</v>
      </c>
      <c r="E4514" s="556" t="s">
        <v>11</v>
      </c>
      <c r="F4514" s="557" t="s">
        <v>1385</v>
      </c>
      <c r="G4514" s="556" t="s">
        <v>289</v>
      </c>
      <c r="H4514" s="553">
        <v>10</v>
      </c>
      <c r="I4514" s="553">
        <v>881.25</v>
      </c>
      <c r="J4514" s="554">
        <v>8812.5</v>
      </c>
      <c r="K4514" s="556" t="s">
        <v>785</v>
      </c>
      <c r="L4514" s="556" t="s">
        <v>4179</v>
      </c>
      <c r="M4514" s="557" t="s">
        <v>1385</v>
      </c>
      <c r="O4514" s="545" t="str">
        <f t="shared" si="409"/>
        <v>B3/22/09-F</v>
      </c>
    </row>
    <row r="4515" spans="1:18">
      <c r="B4515" s="556" t="s">
        <v>4173</v>
      </c>
      <c r="C4515" s="556" t="s">
        <v>2034</v>
      </c>
      <c r="D4515" s="556" t="s">
        <v>2124</v>
      </c>
      <c r="E4515" s="556" t="s">
        <v>27</v>
      </c>
      <c r="F4515" s="557" t="s">
        <v>1386</v>
      </c>
      <c r="G4515" s="556" t="s">
        <v>289</v>
      </c>
      <c r="H4515" s="553">
        <v>8</v>
      </c>
      <c r="I4515" s="553">
        <v>756.25</v>
      </c>
      <c r="J4515" s="554">
        <v>6050</v>
      </c>
      <c r="K4515" s="556" t="s">
        <v>785</v>
      </c>
      <c r="L4515" s="556" t="s">
        <v>4180</v>
      </c>
      <c r="M4515" s="557" t="s">
        <v>1386</v>
      </c>
      <c r="O4515" s="545" t="str">
        <f t="shared" si="409"/>
        <v>B3/22/09-G</v>
      </c>
    </row>
    <row r="4517" spans="1:18" ht="14.5">
      <c r="A4517" s="551">
        <v>5</v>
      </c>
      <c r="B4517" s="555" t="s">
        <v>4173</v>
      </c>
      <c r="C4517" s="555" t="s">
        <v>36</v>
      </c>
      <c r="D4517" s="555" t="s">
        <v>36</v>
      </c>
      <c r="E4517" s="555" t="s">
        <v>36</v>
      </c>
      <c r="F4517" s="551" t="s">
        <v>1387</v>
      </c>
      <c r="G4517" s="555" t="s">
        <v>36</v>
      </c>
      <c r="H4517" s="551"/>
      <c r="I4517" s="551"/>
      <c r="J4517" s="552">
        <v>118237.5</v>
      </c>
      <c r="K4517" s="555"/>
      <c r="L4517" s="555"/>
      <c r="M4517" s="551"/>
      <c r="N4517" s="551"/>
      <c r="O4517" s="551"/>
    </row>
    <row r="4518" spans="1:18" ht="14.5">
      <c r="B4518" s="556" t="s">
        <v>4173</v>
      </c>
      <c r="C4518" s="556" t="s">
        <v>2034</v>
      </c>
      <c r="D4518" s="556" t="s">
        <v>2124</v>
      </c>
      <c r="E4518" s="556" t="s">
        <v>28</v>
      </c>
      <c r="F4518" s="557" t="s">
        <v>4181</v>
      </c>
      <c r="G4518" s="556" t="s">
        <v>289</v>
      </c>
      <c r="H4518" s="553">
        <v>18</v>
      </c>
      <c r="I4518" s="554">
        <v>6568.75</v>
      </c>
      <c r="J4518" s="554">
        <v>118237.5</v>
      </c>
      <c r="K4518" s="556" t="s">
        <v>785</v>
      </c>
      <c r="L4518" s="556" t="s">
        <v>4182</v>
      </c>
      <c r="M4518" s="557" t="s">
        <v>4181</v>
      </c>
      <c r="O4518" s="545" t="str">
        <f>+_xlfn.CONCAT(B4518,"-",E4518)</f>
        <v>B3/22/09-H</v>
      </c>
      <c r="P4518" s="546"/>
      <c r="Q4518" s="546"/>
      <c r="R4518" s="546"/>
    </row>
    <row r="4520" spans="1:18" ht="14.5">
      <c r="A4520" s="551">
        <v>5</v>
      </c>
      <c r="B4520" s="555" t="s">
        <v>4173</v>
      </c>
      <c r="C4520" s="555" t="s">
        <v>36</v>
      </c>
      <c r="D4520" s="555" t="s">
        <v>36</v>
      </c>
      <c r="E4520" s="555" t="s">
        <v>36</v>
      </c>
      <c r="F4520" s="551" t="s">
        <v>1389</v>
      </c>
      <c r="G4520" s="555" t="s">
        <v>36</v>
      </c>
      <c r="H4520" s="551"/>
      <c r="I4520" s="551"/>
      <c r="J4520" s="552">
        <v>78837.5</v>
      </c>
      <c r="K4520" s="555"/>
      <c r="L4520" s="555"/>
      <c r="M4520" s="551"/>
      <c r="N4520" s="551"/>
      <c r="O4520" s="551"/>
    </row>
    <row r="4521" spans="1:18" ht="14.5">
      <c r="B4521" s="556" t="s">
        <v>4173</v>
      </c>
      <c r="C4521" s="556" t="s">
        <v>2034</v>
      </c>
      <c r="D4521" s="556" t="s">
        <v>2124</v>
      </c>
      <c r="E4521" s="556" t="s">
        <v>33</v>
      </c>
      <c r="F4521" s="557" t="s">
        <v>4183</v>
      </c>
      <c r="G4521" s="556" t="s">
        <v>289</v>
      </c>
      <c r="H4521" s="553">
        <v>1</v>
      </c>
      <c r="I4521" s="554">
        <v>11262.5</v>
      </c>
      <c r="J4521" s="554">
        <v>11262.5</v>
      </c>
      <c r="K4521" s="556" t="s">
        <v>785</v>
      </c>
      <c r="L4521" s="556" t="s">
        <v>4184</v>
      </c>
      <c r="M4521" s="557" t="s">
        <v>4183</v>
      </c>
      <c r="O4521" s="545" t="str">
        <f t="shared" ref="O4521:O4524" si="410">+_xlfn.CONCAT(B4521,"-",E4521)</f>
        <v>B3/22/09-J</v>
      </c>
      <c r="P4521" s="546"/>
      <c r="Q4521" s="546"/>
      <c r="R4521" s="546"/>
    </row>
    <row r="4522" spans="1:18">
      <c r="B4522" s="556" t="s">
        <v>4173</v>
      </c>
      <c r="C4522" s="556" t="s">
        <v>2034</v>
      </c>
      <c r="D4522" s="556" t="s">
        <v>2124</v>
      </c>
      <c r="E4522" s="556" t="s">
        <v>34</v>
      </c>
      <c r="F4522" s="557" t="s">
        <v>4185</v>
      </c>
      <c r="G4522" s="556" t="s">
        <v>289</v>
      </c>
      <c r="H4522" s="553">
        <v>4</v>
      </c>
      <c r="I4522" s="554">
        <v>11262.5</v>
      </c>
      <c r="J4522" s="554">
        <v>45050</v>
      </c>
      <c r="K4522" s="556" t="s">
        <v>785</v>
      </c>
      <c r="L4522" s="556" t="s">
        <v>4186</v>
      </c>
      <c r="M4522" s="557" t="s">
        <v>4185</v>
      </c>
      <c r="O4522" s="545" t="str">
        <f t="shared" si="410"/>
        <v>B3/22/09-K</v>
      </c>
    </row>
    <row r="4523" spans="1:18">
      <c r="B4523" s="556" t="s">
        <v>4173</v>
      </c>
      <c r="C4523" s="556" t="s">
        <v>2034</v>
      </c>
      <c r="D4523" s="556" t="s">
        <v>2124</v>
      </c>
      <c r="E4523" s="556" t="s">
        <v>39</v>
      </c>
      <c r="F4523" s="557" t="s">
        <v>4187</v>
      </c>
      <c r="G4523" s="556" t="s">
        <v>289</v>
      </c>
      <c r="H4523" s="553">
        <v>1</v>
      </c>
      <c r="I4523" s="554">
        <v>11262.5</v>
      </c>
      <c r="J4523" s="554">
        <v>11262.5</v>
      </c>
      <c r="K4523" s="556" t="s">
        <v>785</v>
      </c>
      <c r="L4523" s="556" t="s">
        <v>4188</v>
      </c>
      <c r="M4523" s="557" t="s">
        <v>4187</v>
      </c>
      <c r="O4523" s="545" t="str">
        <f t="shared" si="410"/>
        <v>B3/22/09-L</v>
      </c>
    </row>
    <row r="4524" spans="1:18">
      <c r="B4524" s="556" t="s">
        <v>4173</v>
      </c>
      <c r="C4524" s="556" t="s">
        <v>2034</v>
      </c>
      <c r="D4524" s="556" t="s">
        <v>2124</v>
      </c>
      <c r="E4524" s="556" t="s">
        <v>38</v>
      </c>
      <c r="F4524" s="557" t="s">
        <v>4189</v>
      </c>
      <c r="G4524" s="556" t="s">
        <v>289</v>
      </c>
      <c r="H4524" s="553">
        <v>1</v>
      </c>
      <c r="I4524" s="554">
        <v>11262.5</v>
      </c>
      <c r="J4524" s="554">
        <v>11262.5</v>
      </c>
      <c r="K4524" s="556" t="s">
        <v>785</v>
      </c>
      <c r="L4524" s="556" t="s">
        <v>4190</v>
      </c>
      <c r="M4524" s="557" t="s">
        <v>4189</v>
      </c>
      <c r="O4524" s="545" t="str">
        <f t="shared" si="410"/>
        <v>B3/22/09-M</v>
      </c>
    </row>
    <row r="4526" spans="1:18" ht="14.5">
      <c r="A4526" s="551">
        <v>5</v>
      </c>
      <c r="B4526" s="555" t="s">
        <v>4173</v>
      </c>
      <c r="C4526" s="555" t="s">
        <v>36</v>
      </c>
      <c r="D4526" s="555" t="s">
        <v>36</v>
      </c>
      <c r="E4526" s="555" t="s">
        <v>36</v>
      </c>
      <c r="F4526" s="551" t="s">
        <v>1393</v>
      </c>
      <c r="G4526" s="555" t="s">
        <v>36</v>
      </c>
      <c r="H4526" s="551"/>
      <c r="I4526" s="551"/>
      <c r="J4526" s="552">
        <v>444116.25</v>
      </c>
      <c r="K4526" s="555"/>
      <c r="L4526" s="555"/>
      <c r="M4526" s="551"/>
      <c r="N4526" s="551"/>
      <c r="O4526" s="551"/>
    </row>
    <row r="4527" spans="1:18" ht="14.5">
      <c r="B4527" s="556" t="s">
        <v>4173</v>
      </c>
      <c r="C4527" s="556" t="s">
        <v>2034</v>
      </c>
      <c r="D4527" s="556" t="s">
        <v>2124</v>
      </c>
      <c r="E4527" s="556" t="s">
        <v>204</v>
      </c>
      <c r="F4527" s="557" t="s">
        <v>4191</v>
      </c>
      <c r="G4527" s="556" t="s">
        <v>289</v>
      </c>
      <c r="H4527" s="553">
        <v>1</v>
      </c>
      <c r="I4527" s="554">
        <v>11900</v>
      </c>
      <c r="J4527" s="554">
        <v>11900</v>
      </c>
      <c r="K4527" s="556" t="s">
        <v>785</v>
      </c>
      <c r="L4527" s="556" t="s">
        <v>4192</v>
      </c>
      <c r="M4527" s="557" t="s">
        <v>4191</v>
      </c>
      <c r="O4527" s="545" t="str">
        <f>+_xlfn.CONCAT(B4527,"-",E4527)</f>
        <v>B3/22/09-N</v>
      </c>
      <c r="P4527" s="546"/>
      <c r="Q4527" s="546"/>
      <c r="R4527" s="546"/>
    </row>
    <row r="4530" spans="1:18">
      <c r="B4530" s="556" t="s">
        <v>4193</v>
      </c>
      <c r="C4530" s="556" t="s">
        <v>2034</v>
      </c>
      <c r="D4530" s="556" t="s">
        <v>2124</v>
      </c>
      <c r="E4530" s="556" t="s">
        <v>5</v>
      </c>
      <c r="F4530" s="557" t="s">
        <v>1395</v>
      </c>
      <c r="G4530" s="556" t="s">
        <v>289</v>
      </c>
      <c r="H4530" s="553">
        <v>13</v>
      </c>
      <c r="I4530" s="554">
        <v>1381.25</v>
      </c>
      <c r="J4530" s="554">
        <v>17956.25</v>
      </c>
      <c r="K4530" s="556" t="s">
        <v>785</v>
      </c>
      <c r="L4530" s="556" t="s">
        <v>4194</v>
      </c>
      <c r="M4530" s="557" t="s">
        <v>1395</v>
      </c>
      <c r="O4530" s="545" t="str">
        <f t="shared" ref="O4530:O4531" si="411">+_xlfn.CONCAT(B4530,"-",E4530)</f>
        <v>B3/22/10-A</v>
      </c>
    </row>
    <row r="4531" spans="1:18">
      <c r="B4531" s="556" t="s">
        <v>4193</v>
      </c>
      <c r="C4531" s="556" t="s">
        <v>2034</v>
      </c>
      <c r="D4531" s="556" t="s">
        <v>2124</v>
      </c>
      <c r="E4531" s="556" t="s">
        <v>6</v>
      </c>
      <c r="F4531" s="557" t="s">
        <v>1396</v>
      </c>
      <c r="G4531" s="556" t="s">
        <v>289</v>
      </c>
      <c r="H4531" s="553">
        <v>28</v>
      </c>
      <c r="I4531" s="554">
        <v>14795</v>
      </c>
      <c r="J4531" s="554">
        <v>414260</v>
      </c>
      <c r="K4531" s="556" t="s">
        <v>785</v>
      </c>
      <c r="L4531" s="556" t="s">
        <v>4195</v>
      </c>
      <c r="M4531" s="557" t="s">
        <v>1396</v>
      </c>
      <c r="O4531" s="545" t="str">
        <f t="shared" si="411"/>
        <v>B3/22/10-B</v>
      </c>
    </row>
    <row r="4533" spans="1:18" ht="29">
      <c r="A4533" s="551">
        <v>3</v>
      </c>
      <c r="B4533" s="555" t="s">
        <v>4193</v>
      </c>
      <c r="C4533" s="555" t="s">
        <v>36</v>
      </c>
      <c r="D4533" s="555" t="s">
        <v>36</v>
      </c>
      <c r="E4533" s="555" t="s">
        <v>36</v>
      </c>
      <c r="F4533" s="551" t="s">
        <v>1397</v>
      </c>
      <c r="G4533" s="555" t="s">
        <v>36</v>
      </c>
      <c r="H4533" s="551"/>
      <c r="I4533" s="551"/>
      <c r="J4533" s="552">
        <v>948212.07</v>
      </c>
      <c r="K4533" s="555"/>
      <c r="L4533" s="555"/>
      <c r="M4533" s="551"/>
      <c r="N4533" s="551"/>
      <c r="O4533" s="551"/>
    </row>
    <row r="4534" spans="1:18" ht="14.5">
      <c r="A4534" s="551">
        <v>4</v>
      </c>
      <c r="B4534" s="555" t="s">
        <v>4193</v>
      </c>
      <c r="C4534" s="555" t="s">
        <v>36</v>
      </c>
      <c r="D4534" s="555" t="s">
        <v>36</v>
      </c>
      <c r="E4534" s="555" t="s">
        <v>36</v>
      </c>
      <c r="F4534" s="551" t="s">
        <v>1398</v>
      </c>
      <c r="G4534" s="555" t="s">
        <v>36</v>
      </c>
      <c r="H4534" s="551"/>
      <c r="I4534" s="551"/>
      <c r="J4534" s="552">
        <v>948212.07</v>
      </c>
      <c r="K4534" s="555"/>
      <c r="L4534" s="555"/>
      <c r="M4534" s="551"/>
      <c r="N4534" s="551"/>
      <c r="O4534" s="551"/>
      <c r="P4534" s="546"/>
      <c r="Q4534" s="546"/>
      <c r="R4534" s="546"/>
    </row>
    <row r="4535" spans="1:18" ht="14.5">
      <c r="A4535" s="551">
        <v>5</v>
      </c>
      <c r="B4535" s="555" t="s">
        <v>4193</v>
      </c>
      <c r="C4535" s="555" t="s">
        <v>36</v>
      </c>
      <c r="D4535" s="555" t="s">
        <v>36</v>
      </c>
      <c r="E4535" s="555" t="s">
        <v>36</v>
      </c>
      <c r="F4535" s="551" t="s">
        <v>1399</v>
      </c>
      <c r="G4535" s="555" t="s">
        <v>36</v>
      </c>
      <c r="H4535" s="551"/>
      <c r="I4535" s="551"/>
      <c r="J4535" s="552">
        <v>104897.07</v>
      </c>
      <c r="K4535" s="555"/>
      <c r="L4535" s="555"/>
      <c r="M4535" s="551"/>
      <c r="N4535" s="551"/>
      <c r="O4535" s="551"/>
      <c r="P4535" s="546"/>
      <c r="Q4535" s="546"/>
      <c r="R4535" s="546"/>
    </row>
    <row r="4536" spans="1:18" ht="14.5">
      <c r="B4536" s="556" t="s">
        <v>4193</v>
      </c>
      <c r="C4536" s="556" t="s">
        <v>2034</v>
      </c>
      <c r="D4536" s="556" t="s">
        <v>2148</v>
      </c>
      <c r="E4536" s="556" t="s">
        <v>7</v>
      </c>
      <c r="F4536" s="557" t="s">
        <v>1584</v>
      </c>
      <c r="G4536" s="556" t="s">
        <v>289</v>
      </c>
      <c r="H4536" s="553">
        <v>5</v>
      </c>
      <c r="I4536" s="554">
        <v>1131.25</v>
      </c>
      <c r="J4536" s="554">
        <v>5656.25</v>
      </c>
      <c r="K4536" s="556" t="s">
        <v>785</v>
      </c>
      <c r="L4536" s="556" t="s">
        <v>4196</v>
      </c>
      <c r="M4536" s="557" t="s">
        <v>1584</v>
      </c>
      <c r="O4536" s="545" t="str">
        <f t="shared" ref="O4536:O4542" si="412">+_xlfn.CONCAT(B4536,"-",E4536)</f>
        <v>B3/22/10-C</v>
      </c>
      <c r="P4536" s="546"/>
      <c r="Q4536" s="546"/>
      <c r="R4536" s="546"/>
    </row>
    <row r="4537" spans="1:18">
      <c r="B4537" s="556" t="s">
        <v>4193</v>
      </c>
      <c r="C4537" s="556" t="s">
        <v>2034</v>
      </c>
      <c r="D4537" s="556" t="s">
        <v>2148</v>
      </c>
      <c r="E4537" s="556" t="s">
        <v>8</v>
      </c>
      <c r="F4537" s="557" t="s">
        <v>4197</v>
      </c>
      <c r="G4537" s="556" t="s">
        <v>289</v>
      </c>
      <c r="H4537" s="553">
        <v>2</v>
      </c>
      <c r="I4537" s="554">
        <v>1290.6300000000001</v>
      </c>
      <c r="J4537" s="554">
        <v>2581.2600000000002</v>
      </c>
      <c r="K4537" s="556" t="s">
        <v>785</v>
      </c>
      <c r="L4537" s="556" t="s">
        <v>4198</v>
      </c>
      <c r="M4537" s="557" t="s">
        <v>4197</v>
      </c>
      <c r="O4537" s="545" t="str">
        <f t="shared" si="412"/>
        <v>B3/22/10-D</v>
      </c>
    </row>
    <row r="4538" spans="1:18">
      <c r="B4538" s="556" t="s">
        <v>4193</v>
      </c>
      <c r="C4538" s="556" t="s">
        <v>2034</v>
      </c>
      <c r="D4538" s="556" t="s">
        <v>2148</v>
      </c>
      <c r="E4538" s="556" t="s">
        <v>10</v>
      </c>
      <c r="F4538" s="557" t="s">
        <v>1400</v>
      </c>
      <c r="G4538" s="556" t="s">
        <v>289</v>
      </c>
      <c r="H4538" s="553">
        <v>0</v>
      </c>
      <c r="J4538" s="553" t="s">
        <v>1819</v>
      </c>
      <c r="K4538" s="556" t="s">
        <v>785</v>
      </c>
      <c r="L4538" s="556" t="s">
        <v>4199</v>
      </c>
      <c r="M4538" s="557" t="s">
        <v>1400</v>
      </c>
      <c r="O4538" s="545" t="str">
        <f t="shared" si="412"/>
        <v>B3/22/10-E</v>
      </c>
    </row>
    <row r="4539" spans="1:18">
      <c r="B4539" s="556" t="s">
        <v>4193</v>
      </c>
      <c r="C4539" s="556" t="s">
        <v>2034</v>
      </c>
      <c r="D4539" s="556" t="s">
        <v>2148</v>
      </c>
      <c r="E4539" s="556" t="s">
        <v>11</v>
      </c>
      <c r="F4539" s="557" t="s">
        <v>1585</v>
      </c>
      <c r="G4539" s="556" t="s">
        <v>289</v>
      </c>
      <c r="H4539" s="553">
        <v>14</v>
      </c>
      <c r="I4539" s="553">
        <v>721.88</v>
      </c>
      <c r="J4539" s="554">
        <v>10106.32</v>
      </c>
      <c r="K4539" s="556" t="s">
        <v>785</v>
      </c>
      <c r="L4539" s="556" t="s">
        <v>4200</v>
      </c>
      <c r="M4539" s="557" t="s">
        <v>1585</v>
      </c>
      <c r="O4539" s="545" t="str">
        <f t="shared" si="412"/>
        <v>B3/22/10-F</v>
      </c>
    </row>
    <row r="4540" spans="1:18">
      <c r="B4540" s="556" t="s">
        <v>4193</v>
      </c>
      <c r="C4540" s="556" t="s">
        <v>2034</v>
      </c>
      <c r="D4540" s="556" t="s">
        <v>2148</v>
      </c>
      <c r="E4540" s="556" t="s">
        <v>27</v>
      </c>
      <c r="F4540" s="557" t="s">
        <v>1401</v>
      </c>
      <c r="G4540" s="556" t="s">
        <v>289</v>
      </c>
      <c r="H4540" s="553">
        <v>0</v>
      </c>
      <c r="J4540" s="553" t="s">
        <v>1819</v>
      </c>
      <c r="K4540" s="556" t="s">
        <v>785</v>
      </c>
      <c r="L4540" s="556" t="s">
        <v>4201</v>
      </c>
      <c r="M4540" s="557" t="s">
        <v>1401</v>
      </c>
      <c r="O4540" s="545" t="str">
        <f t="shared" si="412"/>
        <v>B3/22/10-G</v>
      </c>
    </row>
    <row r="4541" spans="1:18">
      <c r="B4541" s="556" t="s">
        <v>4193</v>
      </c>
      <c r="C4541" s="556" t="s">
        <v>2034</v>
      </c>
      <c r="D4541" s="556" t="s">
        <v>2148</v>
      </c>
      <c r="E4541" s="556" t="s">
        <v>28</v>
      </c>
      <c r="F4541" s="557" t="s">
        <v>4202</v>
      </c>
      <c r="G4541" s="556" t="s">
        <v>289</v>
      </c>
      <c r="H4541" s="553">
        <v>48</v>
      </c>
      <c r="I4541" s="554">
        <v>1426.63</v>
      </c>
      <c r="J4541" s="554">
        <v>68478.240000000005</v>
      </c>
      <c r="K4541" s="556" t="s">
        <v>785</v>
      </c>
      <c r="L4541" s="556" t="s">
        <v>4203</v>
      </c>
      <c r="M4541" s="557" t="s">
        <v>4202</v>
      </c>
      <c r="O4541" s="545" t="str">
        <f t="shared" si="412"/>
        <v>B3/22/10-H</v>
      </c>
    </row>
    <row r="4542" spans="1:18">
      <c r="B4542" s="556" t="s">
        <v>4193</v>
      </c>
      <c r="C4542" s="556" t="s">
        <v>2034</v>
      </c>
      <c r="D4542" s="556" t="s">
        <v>2148</v>
      </c>
      <c r="E4542" s="556" t="s">
        <v>33</v>
      </c>
      <c r="F4542" s="557" t="s">
        <v>1586</v>
      </c>
      <c r="G4542" s="556" t="s">
        <v>289</v>
      </c>
      <c r="H4542" s="553">
        <v>12</v>
      </c>
      <c r="I4542" s="554">
        <v>1506.25</v>
      </c>
      <c r="J4542" s="554">
        <v>18075</v>
      </c>
      <c r="K4542" s="556" t="s">
        <v>785</v>
      </c>
      <c r="L4542" s="556" t="s">
        <v>4204</v>
      </c>
      <c r="M4542" s="557" t="s">
        <v>1586</v>
      </c>
      <c r="O4542" s="545" t="str">
        <f t="shared" si="412"/>
        <v>B3/22/10-J</v>
      </c>
    </row>
    <row r="4544" spans="1:18" ht="14.5">
      <c r="A4544" s="551">
        <v>5</v>
      </c>
      <c r="B4544" s="555" t="s">
        <v>4193</v>
      </c>
      <c r="C4544" s="555" t="s">
        <v>36</v>
      </c>
      <c r="D4544" s="555" t="s">
        <v>36</v>
      </c>
      <c r="E4544" s="555" t="s">
        <v>36</v>
      </c>
      <c r="F4544" s="551" t="s">
        <v>2151</v>
      </c>
      <c r="G4544" s="555" t="s">
        <v>36</v>
      </c>
      <c r="H4544" s="551"/>
      <c r="I4544" s="551"/>
      <c r="J4544" s="552">
        <v>843315</v>
      </c>
      <c r="K4544" s="555"/>
      <c r="L4544" s="555"/>
      <c r="M4544" s="551"/>
      <c r="N4544" s="551"/>
      <c r="O4544" s="551"/>
    </row>
    <row r="4545" spans="1:18" ht="14.5">
      <c r="B4545" s="556" t="s">
        <v>4193</v>
      </c>
      <c r="C4545" s="556" t="s">
        <v>2034</v>
      </c>
      <c r="D4545" s="556" t="s">
        <v>2148</v>
      </c>
      <c r="E4545" s="556" t="s">
        <v>34</v>
      </c>
      <c r="F4545" s="557" t="s">
        <v>2152</v>
      </c>
      <c r="G4545" s="556" t="s">
        <v>289</v>
      </c>
      <c r="H4545" s="553">
        <v>57</v>
      </c>
      <c r="I4545" s="554">
        <v>14795</v>
      </c>
      <c r="J4545" s="554">
        <v>843315</v>
      </c>
      <c r="K4545" s="556" t="s">
        <v>785</v>
      </c>
      <c r="L4545" s="556" t="s">
        <v>4205</v>
      </c>
      <c r="M4545" s="557" t="s">
        <v>2152</v>
      </c>
      <c r="O4545" s="545" t="str">
        <f>+_xlfn.CONCAT(B4545,"-",E4545)</f>
        <v>B3/22/10-K</v>
      </c>
      <c r="P4545" s="546"/>
      <c r="Q4545" s="546"/>
      <c r="R4545" s="546"/>
    </row>
    <row r="4547" spans="1:18" ht="14.5">
      <c r="A4547" s="551">
        <v>3</v>
      </c>
      <c r="B4547" s="555" t="s">
        <v>4193</v>
      </c>
      <c r="C4547" s="555" t="s">
        <v>36</v>
      </c>
      <c r="D4547" s="555" t="s">
        <v>36</v>
      </c>
      <c r="E4547" s="555" t="s">
        <v>36</v>
      </c>
      <c r="F4547" s="551" t="s">
        <v>1404</v>
      </c>
      <c r="G4547" s="555" t="s">
        <v>36</v>
      </c>
      <c r="H4547" s="551"/>
      <c r="I4547" s="551"/>
      <c r="J4547" s="552">
        <v>1408700.15</v>
      </c>
      <c r="K4547" s="555"/>
      <c r="L4547" s="555"/>
      <c r="M4547" s="551"/>
      <c r="N4547" s="551"/>
      <c r="O4547" s="551"/>
    </row>
    <row r="4548" spans="1:18" ht="87">
      <c r="A4548" s="551">
        <v>4</v>
      </c>
      <c r="B4548" s="555" t="s">
        <v>4193</v>
      </c>
      <c r="C4548" s="555" t="s">
        <v>36</v>
      </c>
      <c r="D4548" s="555" t="s">
        <v>36</v>
      </c>
      <c r="E4548" s="555" t="s">
        <v>36</v>
      </c>
      <c r="F4548" s="551" t="s">
        <v>2154</v>
      </c>
      <c r="G4548" s="555" t="s">
        <v>36</v>
      </c>
      <c r="H4548" s="551"/>
      <c r="I4548" s="551"/>
      <c r="J4548" s="552">
        <v>50150</v>
      </c>
      <c r="K4548" s="555"/>
      <c r="L4548" s="555"/>
      <c r="M4548" s="551"/>
      <c r="N4548" s="551"/>
      <c r="O4548" s="551"/>
      <c r="P4548" s="546"/>
      <c r="Q4548" s="546"/>
      <c r="R4548" s="546"/>
    </row>
    <row r="4549" spans="1:18" ht="14.5">
      <c r="B4549" s="556" t="s">
        <v>4193</v>
      </c>
      <c r="C4549" s="556" t="s">
        <v>2034</v>
      </c>
      <c r="D4549" s="556" t="s">
        <v>2124</v>
      </c>
      <c r="E4549" s="556" t="s">
        <v>39</v>
      </c>
      <c r="F4549" s="557" t="s">
        <v>4206</v>
      </c>
      <c r="G4549" s="556" t="s">
        <v>627</v>
      </c>
      <c r="H4549" s="553">
        <v>1</v>
      </c>
      <c r="I4549" s="554">
        <v>12537.5</v>
      </c>
      <c r="J4549" s="554">
        <v>12537.5</v>
      </c>
      <c r="K4549" s="556" t="s">
        <v>785</v>
      </c>
      <c r="L4549" s="556" t="s">
        <v>4207</v>
      </c>
      <c r="M4549" s="557" t="s">
        <v>4206</v>
      </c>
      <c r="O4549" s="545" t="str">
        <f>+_xlfn.CONCAT(B4549,"-",E4549)</f>
        <v>B3/22/10-L</v>
      </c>
      <c r="P4549" s="546"/>
      <c r="Q4549" s="546"/>
      <c r="R4549" s="546"/>
    </row>
    <row r="4552" spans="1:18">
      <c r="B4552" s="556" t="s">
        <v>4208</v>
      </c>
      <c r="C4552" s="556" t="s">
        <v>2034</v>
      </c>
      <c r="D4552" s="556" t="s">
        <v>2124</v>
      </c>
      <c r="E4552" s="556" t="s">
        <v>5</v>
      </c>
      <c r="F4552" s="557" t="s">
        <v>4209</v>
      </c>
      <c r="G4552" s="556" t="s">
        <v>627</v>
      </c>
      <c r="H4552" s="553">
        <v>1</v>
      </c>
      <c r="I4552" s="554">
        <v>12537.5</v>
      </c>
      <c r="J4552" s="554">
        <v>12537.5</v>
      </c>
      <c r="K4552" s="556" t="s">
        <v>785</v>
      </c>
      <c r="L4552" s="556" t="s">
        <v>4210</v>
      </c>
      <c r="M4552" s="557" t="s">
        <v>4209</v>
      </c>
      <c r="O4552" s="545" t="str">
        <f t="shared" ref="O4552:O4554" si="413">+_xlfn.CONCAT(B4552,"-",E4552)</f>
        <v>B3/22/11-A</v>
      </c>
    </row>
    <row r="4553" spans="1:18">
      <c r="B4553" s="556" t="s">
        <v>4208</v>
      </c>
      <c r="C4553" s="556" t="s">
        <v>2034</v>
      </c>
      <c r="D4553" s="556" t="s">
        <v>2124</v>
      </c>
      <c r="E4553" s="556" t="s">
        <v>6</v>
      </c>
      <c r="F4553" s="557" t="s">
        <v>4211</v>
      </c>
      <c r="G4553" s="556" t="s">
        <v>627</v>
      </c>
      <c r="H4553" s="553">
        <v>1</v>
      </c>
      <c r="I4553" s="554">
        <v>12537.5</v>
      </c>
      <c r="J4553" s="554">
        <v>12537.5</v>
      </c>
      <c r="K4553" s="556" t="s">
        <v>785</v>
      </c>
      <c r="L4553" s="556" t="s">
        <v>4212</v>
      </c>
      <c r="M4553" s="557" t="s">
        <v>4211</v>
      </c>
      <c r="O4553" s="545" t="str">
        <f t="shared" si="413"/>
        <v>B3/22/11-B</v>
      </c>
    </row>
    <row r="4554" spans="1:18">
      <c r="B4554" s="556" t="s">
        <v>4208</v>
      </c>
      <c r="C4554" s="556" t="s">
        <v>2034</v>
      </c>
      <c r="D4554" s="556" t="s">
        <v>2124</v>
      </c>
      <c r="E4554" s="556" t="s">
        <v>7</v>
      </c>
      <c r="F4554" s="557" t="s">
        <v>4213</v>
      </c>
      <c r="G4554" s="556" t="s">
        <v>627</v>
      </c>
      <c r="H4554" s="553">
        <v>1</v>
      </c>
      <c r="I4554" s="554">
        <v>12537.5</v>
      </c>
      <c r="J4554" s="554">
        <v>12537.5</v>
      </c>
      <c r="K4554" s="556" t="s">
        <v>785</v>
      </c>
      <c r="L4554" s="556" t="s">
        <v>4214</v>
      </c>
      <c r="M4554" s="557" t="s">
        <v>4213</v>
      </c>
      <c r="O4554" s="545" t="str">
        <f t="shared" si="413"/>
        <v>B3/22/11-C</v>
      </c>
    </row>
    <row r="4556" spans="1:18" ht="14.5">
      <c r="A4556" s="551">
        <v>4</v>
      </c>
      <c r="B4556" s="555" t="s">
        <v>4208</v>
      </c>
      <c r="C4556" s="555" t="s">
        <v>36</v>
      </c>
      <c r="D4556" s="555" t="s">
        <v>36</v>
      </c>
      <c r="E4556" s="555" t="s">
        <v>36</v>
      </c>
      <c r="F4556" s="551" t="s">
        <v>4215</v>
      </c>
      <c r="G4556" s="555" t="s">
        <v>36</v>
      </c>
      <c r="H4556" s="551"/>
      <c r="I4556" s="551"/>
      <c r="J4556" s="552">
        <v>1358550.15</v>
      </c>
      <c r="K4556" s="555"/>
      <c r="L4556" s="555"/>
      <c r="M4556" s="551"/>
      <c r="N4556" s="551"/>
      <c r="O4556" s="551"/>
    </row>
    <row r="4557" spans="1:18" ht="43.5">
      <c r="A4557" s="551">
        <v>5</v>
      </c>
      <c r="B4557" s="555" t="s">
        <v>4208</v>
      </c>
      <c r="C4557" s="555" t="s">
        <v>36</v>
      </c>
      <c r="D4557" s="555" t="s">
        <v>36</v>
      </c>
      <c r="E4557" s="555" t="s">
        <v>36</v>
      </c>
      <c r="F4557" s="551" t="s">
        <v>4216</v>
      </c>
      <c r="G4557" s="555" t="s">
        <v>36</v>
      </c>
      <c r="H4557" s="551"/>
      <c r="I4557" s="551"/>
      <c r="J4557" s="552">
        <v>482053.44</v>
      </c>
      <c r="K4557" s="555"/>
      <c r="L4557" s="555"/>
      <c r="M4557" s="551"/>
      <c r="N4557" s="551"/>
      <c r="O4557" s="551"/>
      <c r="P4557" s="546"/>
      <c r="Q4557" s="546"/>
      <c r="R4557" s="546"/>
    </row>
    <row r="4558" spans="1:18" ht="14.5">
      <c r="B4558" s="556" t="s">
        <v>4208</v>
      </c>
      <c r="C4558" s="556" t="s">
        <v>2034</v>
      </c>
      <c r="D4558" s="556" t="s">
        <v>4217</v>
      </c>
      <c r="E4558" s="556" t="s">
        <v>8</v>
      </c>
      <c r="F4558" s="557" t="s">
        <v>4218</v>
      </c>
      <c r="G4558" s="556" t="s">
        <v>179</v>
      </c>
      <c r="H4558" s="553">
        <v>800</v>
      </c>
      <c r="I4558" s="553">
        <v>76.5</v>
      </c>
      <c r="J4558" s="554">
        <v>61200</v>
      </c>
      <c r="K4558" s="556" t="s">
        <v>785</v>
      </c>
      <c r="L4558" s="556" t="s">
        <v>4219</v>
      </c>
      <c r="M4558" s="557" t="s">
        <v>4218</v>
      </c>
      <c r="O4558" s="545" t="str">
        <f t="shared" ref="O4558:O4566" si="414">+_xlfn.CONCAT(B4558,"-",E4558)</f>
        <v>B3/22/11-D</v>
      </c>
      <c r="P4558" s="546"/>
      <c r="Q4558" s="546"/>
      <c r="R4558" s="546"/>
    </row>
    <row r="4559" spans="1:18">
      <c r="B4559" s="556" t="s">
        <v>4208</v>
      </c>
      <c r="C4559" s="556" t="s">
        <v>2034</v>
      </c>
      <c r="D4559" s="556" t="s">
        <v>4217</v>
      </c>
      <c r="E4559" s="556" t="s">
        <v>10</v>
      </c>
      <c r="F4559" s="557" t="s">
        <v>4220</v>
      </c>
      <c r="G4559" s="556" t="s">
        <v>179</v>
      </c>
      <c r="H4559" s="553">
        <v>120</v>
      </c>
      <c r="I4559" s="553">
        <v>95.38</v>
      </c>
      <c r="J4559" s="554">
        <v>11445.6</v>
      </c>
      <c r="K4559" s="556" t="s">
        <v>785</v>
      </c>
      <c r="L4559" s="556" t="s">
        <v>4221</v>
      </c>
      <c r="M4559" s="557" t="s">
        <v>4220</v>
      </c>
      <c r="O4559" s="545" t="str">
        <f t="shared" si="414"/>
        <v>B3/22/11-E</v>
      </c>
    </row>
    <row r="4560" spans="1:18">
      <c r="B4560" s="556" t="s">
        <v>4208</v>
      </c>
      <c r="C4560" s="556" t="s">
        <v>2034</v>
      </c>
      <c r="D4560" s="556" t="s">
        <v>4217</v>
      </c>
      <c r="E4560" s="556" t="s">
        <v>11</v>
      </c>
      <c r="F4560" s="557" t="s">
        <v>4222</v>
      </c>
      <c r="G4560" s="556" t="s">
        <v>179</v>
      </c>
      <c r="H4560" s="553">
        <v>270</v>
      </c>
      <c r="I4560" s="553">
        <v>114.13</v>
      </c>
      <c r="J4560" s="554">
        <v>30815.1</v>
      </c>
      <c r="K4560" s="556" t="s">
        <v>785</v>
      </c>
      <c r="L4560" s="556" t="s">
        <v>4223</v>
      </c>
      <c r="M4560" s="557" t="s">
        <v>4222</v>
      </c>
      <c r="O4560" s="545" t="str">
        <f t="shared" si="414"/>
        <v>B3/22/11-F</v>
      </c>
    </row>
    <row r="4561" spans="1:18">
      <c r="B4561" s="556" t="s">
        <v>4208</v>
      </c>
      <c r="C4561" s="556" t="s">
        <v>2034</v>
      </c>
      <c r="D4561" s="556" t="s">
        <v>4217</v>
      </c>
      <c r="E4561" s="556" t="s">
        <v>27</v>
      </c>
      <c r="F4561" s="557" t="s">
        <v>4224</v>
      </c>
      <c r="G4561" s="556" t="s">
        <v>179</v>
      </c>
      <c r="H4561" s="553">
        <v>175</v>
      </c>
      <c r="I4561" s="553">
        <v>140.5</v>
      </c>
      <c r="J4561" s="554">
        <v>24587.5</v>
      </c>
      <c r="K4561" s="556" t="s">
        <v>785</v>
      </c>
      <c r="L4561" s="556" t="s">
        <v>4225</v>
      </c>
      <c r="M4561" s="557" t="s">
        <v>4224</v>
      </c>
      <c r="O4561" s="545" t="str">
        <f t="shared" si="414"/>
        <v>B3/22/11-G</v>
      </c>
    </row>
    <row r="4562" spans="1:18">
      <c r="B4562" s="556" t="s">
        <v>4208</v>
      </c>
      <c r="C4562" s="556" t="s">
        <v>2034</v>
      </c>
      <c r="D4562" s="556" t="s">
        <v>4217</v>
      </c>
      <c r="E4562" s="556" t="s">
        <v>28</v>
      </c>
      <c r="F4562" s="557" t="s">
        <v>4226</v>
      </c>
      <c r="G4562" s="556" t="s">
        <v>179</v>
      </c>
      <c r="H4562" s="553">
        <v>460</v>
      </c>
      <c r="I4562" s="553">
        <v>166.75</v>
      </c>
      <c r="J4562" s="554">
        <v>76705</v>
      </c>
      <c r="K4562" s="556" t="s">
        <v>785</v>
      </c>
      <c r="L4562" s="556" t="s">
        <v>4227</v>
      </c>
      <c r="M4562" s="557" t="s">
        <v>4226</v>
      </c>
      <c r="O4562" s="545" t="str">
        <f t="shared" si="414"/>
        <v>B3/22/11-H</v>
      </c>
    </row>
    <row r="4563" spans="1:18">
      <c r="B4563" s="556" t="s">
        <v>4208</v>
      </c>
      <c r="C4563" s="556" t="s">
        <v>2034</v>
      </c>
      <c r="D4563" s="556" t="s">
        <v>4217</v>
      </c>
      <c r="E4563" s="556" t="s">
        <v>33</v>
      </c>
      <c r="F4563" s="557" t="s">
        <v>4228</v>
      </c>
      <c r="G4563" s="556" t="s">
        <v>179</v>
      </c>
      <c r="H4563" s="553">
        <v>590</v>
      </c>
      <c r="I4563" s="553">
        <v>190.88</v>
      </c>
      <c r="J4563" s="554">
        <v>112619.2</v>
      </c>
      <c r="K4563" s="556" t="s">
        <v>785</v>
      </c>
      <c r="L4563" s="556" t="s">
        <v>4229</v>
      </c>
      <c r="M4563" s="557" t="s">
        <v>4228</v>
      </c>
      <c r="O4563" s="545" t="str">
        <f t="shared" si="414"/>
        <v>B3/22/11-J</v>
      </c>
    </row>
    <row r="4564" spans="1:18">
      <c r="B4564" s="556" t="s">
        <v>4208</v>
      </c>
      <c r="C4564" s="556" t="s">
        <v>2034</v>
      </c>
      <c r="D4564" s="556" t="s">
        <v>4217</v>
      </c>
      <c r="E4564" s="556" t="s">
        <v>34</v>
      </c>
      <c r="F4564" s="557" t="s">
        <v>4230</v>
      </c>
      <c r="G4564" s="556" t="s">
        <v>179</v>
      </c>
      <c r="H4564" s="553">
        <v>180</v>
      </c>
      <c r="I4564" s="553">
        <v>225.88</v>
      </c>
      <c r="J4564" s="554">
        <v>40658.400000000001</v>
      </c>
      <c r="K4564" s="556" t="s">
        <v>785</v>
      </c>
      <c r="L4564" s="556" t="s">
        <v>4231</v>
      </c>
      <c r="M4564" s="557" t="s">
        <v>4230</v>
      </c>
      <c r="O4564" s="545" t="str">
        <f t="shared" si="414"/>
        <v>B3/22/11-K</v>
      </c>
    </row>
    <row r="4565" spans="1:18">
      <c r="B4565" s="556" t="s">
        <v>4208</v>
      </c>
      <c r="C4565" s="556" t="s">
        <v>2034</v>
      </c>
      <c r="D4565" s="556" t="s">
        <v>4217</v>
      </c>
      <c r="E4565" s="556" t="s">
        <v>39</v>
      </c>
      <c r="F4565" s="557" t="s">
        <v>4232</v>
      </c>
      <c r="G4565" s="556" t="s">
        <v>179</v>
      </c>
      <c r="H4565" s="553">
        <v>280</v>
      </c>
      <c r="I4565" s="553">
        <v>285.25</v>
      </c>
      <c r="J4565" s="554">
        <v>79870</v>
      </c>
      <c r="K4565" s="556" t="s">
        <v>785</v>
      </c>
      <c r="L4565" s="556" t="s">
        <v>4233</v>
      </c>
      <c r="M4565" s="557" t="s">
        <v>4232</v>
      </c>
      <c r="O4565" s="545" t="str">
        <f t="shared" si="414"/>
        <v>B3/22/11-L</v>
      </c>
    </row>
    <row r="4566" spans="1:18">
      <c r="B4566" s="556" t="s">
        <v>4208</v>
      </c>
      <c r="C4566" s="556" t="s">
        <v>2034</v>
      </c>
      <c r="D4566" s="556" t="s">
        <v>4217</v>
      </c>
      <c r="E4566" s="556" t="s">
        <v>38</v>
      </c>
      <c r="F4566" s="557" t="s">
        <v>4234</v>
      </c>
      <c r="G4566" s="556" t="s">
        <v>179</v>
      </c>
      <c r="H4566" s="553">
        <v>28</v>
      </c>
      <c r="I4566" s="554">
        <v>1576.88</v>
      </c>
      <c r="J4566" s="554">
        <v>44152.639999999999</v>
      </c>
      <c r="K4566" s="556" t="s">
        <v>785</v>
      </c>
      <c r="L4566" s="556" t="s">
        <v>4235</v>
      </c>
      <c r="M4566" s="557" t="s">
        <v>4234</v>
      </c>
      <c r="O4566" s="545" t="str">
        <f t="shared" si="414"/>
        <v>B3/22/11-M</v>
      </c>
    </row>
    <row r="4568" spans="1:18" ht="14.5">
      <c r="A4568" s="551">
        <v>5</v>
      </c>
      <c r="B4568" s="555" t="s">
        <v>4208</v>
      </c>
      <c r="C4568" s="555" t="s">
        <v>36</v>
      </c>
      <c r="D4568" s="555" t="s">
        <v>36</v>
      </c>
      <c r="E4568" s="555" t="s">
        <v>36</v>
      </c>
      <c r="F4568" s="551" t="s">
        <v>4236</v>
      </c>
      <c r="G4568" s="555" t="s">
        <v>36</v>
      </c>
      <c r="H4568" s="551"/>
      <c r="I4568" s="551"/>
      <c r="J4568" s="552">
        <v>8046.81</v>
      </c>
      <c r="K4568" s="555"/>
      <c r="L4568" s="555"/>
      <c r="M4568" s="551"/>
      <c r="N4568" s="551"/>
      <c r="O4568" s="551"/>
    </row>
    <row r="4569" spans="1:18" ht="14.5">
      <c r="B4569" s="556" t="s">
        <v>4208</v>
      </c>
      <c r="C4569" s="556" t="s">
        <v>2034</v>
      </c>
      <c r="D4569" s="556" t="s">
        <v>4217</v>
      </c>
      <c r="E4569" s="556" t="s">
        <v>204</v>
      </c>
      <c r="F4569" s="557" t="s">
        <v>4218</v>
      </c>
      <c r="G4569" s="556" t="s">
        <v>289</v>
      </c>
      <c r="H4569" s="553">
        <v>15</v>
      </c>
      <c r="I4569" s="553">
        <v>42</v>
      </c>
      <c r="J4569" s="553">
        <v>630</v>
      </c>
      <c r="K4569" s="556" t="s">
        <v>785</v>
      </c>
      <c r="L4569" s="556" t="s">
        <v>4237</v>
      </c>
      <c r="M4569" s="557" t="s">
        <v>4218</v>
      </c>
      <c r="O4569" s="545" t="str">
        <f t="shared" ref="O4569:O4571" si="415">+_xlfn.CONCAT(B4569,"-",E4569)</f>
        <v>B3/22/11-N</v>
      </c>
      <c r="P4569" s="546"/>
      <c r="Q4569" s="546"/>
      <c r="R4569" s="546"/>
    </row>
    <row r="4570" spans="1:18">
      <c r="B4570" s="556" t="s">
        <v>4208</v>
      </c>
      <c r="C4570" s="556" t="s">
        <v>2034</v>
      </c>
      <c r="D4570" s="556" t="s">
        <v>4217</v>
      </c>
      <c r="E4570" s="556" t="s">
        <v>507</v>
      </c>
      <c r="F4570" s="557" t="s">
        <v>4220</v>
      </c>
      <c r="G4570" s="556" t="s">
        <v>289</v>
      </c>
      <c r="H4570" s="553">
        <v>12</v>
      </c>
      <c r="I4570" s="553">
        <v>53.88</v>
      </c>
      <c r="J4570" s="553">
        <v>646.55999999999995</v>
      </c>
      <c r="K4570" s="556" t="s">
        <v>785</v>
      </c>
      <c r="L4570" s="556" t="s">
        <v>4238</v>
      </c>
      <c r="M4570" s="557" t="s">
        <v>4220</v>
      </c>
      <c r="O4570" s="545" t="str">
        <f t="shared" si="415"/>
        <v>B3/22/11-P</v>
      </c>
    </row>
    <row r="4571" spans="1:18">
      <c r="B4571" s="556" t="s">
        <v>4208</v>
      </c>
      <c r="C4571" s="556" t="s">
        <v>2034</v>
      </c>
      <c r="D4571" s="556" t="s">
        <v>4217</v>
      </c>
      <c r="E4571" s="556" t="s">
        <v>508</v>
      </c>
      <c r="F4571" s="557" t="s">
        <v>4222</v>
      </c>
      <c r="G4571" s="556" t="s">
        <v>289</v>
      </c>
      <c r="H4571" s="553">
        <v>40</v>
      </c>
      <c r="I4571" s="553">
        <v>67.38</v>
      </c>
      <c r="J4571" s="554">
        <v>2695.2</v>
      </c>
      <c r="K4571" s="556" t="s">
        <v>785</v>
      </c>
      <c r="L4571" s="556" t="s">
        <v>4239</v>
      </c>
      <c r="M4571" s="557" t="s">
        <v>4222</v>
      </c>
      <c r="O4571" s="545" t="str">
        <f t="shared" si="415"/>
        <v>B3/22/11-Q</v>
      </c>
    </row>
    <row r="4574" spans="1:18">
      <c r="B4574" s="556" t="s">
        <v>4240</v>
      </c>
      <c r="C4574" s="556" t="s">
        <v>2034</v>
      </c>
      <c r="D4574" s="556" t="s">
        <v>4217</v>
      </c>
      <c r="E4574" s="556" t="s">
        <v>5</v>
      </c>
      <c r="F4574" s="557" t="s">
        <v>4224</v>
      </c>
      <c r="G4574" s="556" t="s">
        <v>289</v>
      </c>
      <c r="H4574" s="553">
        <v>10</v>
      </c>
      <c r="I4574" s="553">
        <v>98.38</v>
      </c>
      <c r="J4574" s="553">
        <v>983.8</v>
      </c>
      <c r="K4574" s="556" t="s">
        <v>785</v>
      </c>
      <c r="L4574" s="556" t="s">
        <v>4241</v>
      </c>
      <c r="M4574" s="557" t="s">
        <v>4224</v>
      </c>
      <c r="O4574" s="545" t="str">
        <f t="shared" ref="O4574:O4576" si="416">+_xlfn.CONCAT(B4574,"-",E4574)</f>
        <v>B3/22/12-A</v>
      </c>
    </row>
    <row r="4575" spans="1:18">
      <c r="B4575" s="556" t="s">
        <v>4240</v>
      </c>
      <c r="C4575" s="556" t="s">
        <v>2034</v>
      </c>
      <c r="D4575" s="556" t="s">
        <v>4217</v>
      </c>
      <c r="E4575" s="556" t="s">
        <v>6</v>
      </c>
      <c r="F4575" s="557" t="s">
        <v>4226</v>
      </c>
      <c r="G4575" s="556" t="s">
        <v>289</v>
      </c>
      <c r="H4575" s="553">
        <v>1</v>
      </c>
      <c r="I4575" s="553">
        <v>139.25</v>
      </c>
      <c r="J4575" s="553">
        <v>139.25</v>
      </c>
      <c r="K4575" s="556" t="s">
        <v>785</v>
      </c>
      <c r="L4575" s="556" t="s">
        <v>4242</v>
      </c>
      <c r="M4575" s="557" t="s">
        <v>4226</v>
      </c>
      <c r="O4575" s="545" t="str">
        <f t="shared" si="416"/>
        <v>B3/22/12-B</v>
      </c>
    </row>
    <row r="4576" spans="1:18">
      <c r="B4576" s="556" t="s">
        <v>4240</v>
      </c>
      <c r="C4576" s="556" t="s">
        <v>2034</v>
      </c>
      <c r="D4576" s="556" t="s">
        <v>4217</v>
      </c>
      <c r="E4576" s="556" t="s">
        <v>7</v>
      </c>
      <c r="F4576" s="557" t="s">
        <v>4228</v>
      </c>
      <c r="G4576" s="556" t="s">
        <v>289</v>
      </c>
      <c r="H4576" s="553">
        <v>18</v>
      </c>
      <c r="I4576" s="553">
        <v>164</v>
      </c>
      <c r="J4576" s="554">
        <v>2952</v>
      </c>
      <c r="K4576" s="556" t="s">
        <v>785</v>
      </c>
      <c r="L4576" s="556" t="s">
        <v>4243</v>
      </c>
      <c r="M4576" s="557" t="s">
        <v>4228</v>
      </c>
      <c r="O4576" s="545" t="str">
        <f t="shared" si="416"/>
        <v>B3/22/12-C</v>
      </c>
    </row>
    <row r="4578" spans="1:18" ht="14.5">
      <c r="A4578" s="551">
        <v>5</v>
      </c>
      <c r="B4578" s="555" t="s">
        <v>4240</v>
      </c>
      <c r="C4578" s="555" t="s">
        <v>36</v>
      </c>
      <c r="D4578" s="555" t="s">
        <v>36</v>
      </c>
      <c r="E4578" s="555" t="s">
        <v>36</v>
      </c>
      <c r="F4578" s="551" t="s">
        <v>4244</v>
      </c>
      <c r="G4578" s="555" t="s">
        <v>36</v>
      </c>
      <c r="H4578" s="551"/>
      <c r="I4578" s="551"/>
      <c r="J4578" s="552">
        <v>4471.96</v>
      </c>
      <c r="K4578" s="555"/>
      <c r="L4578" s="555"/>
      <c r="M4578" s="551"/>
      <c r="N4578" s="551"/>
      <c r="O4578" s="551"/>
    </row>
    <row r="4579" spans="1:18" ht="14.5">
      <c r="B4579" s="556" t="s">
        <v>4240</v>
      </c>
      <c r="C4579" s="556" t="s">
        <v>2034</v>
      </c>
      <c r="D4579" s="556" t="s">
        <v>4217</v>
      </c>
      <c r="E4579" s="556" t="s">
        <v>8</v>
      </c>
      <c r="F4579" s="557" t="s">
        <v>4230</v>
      </c>
      <c r="G4579" s="556" t="s">
        <v>289</v>
      </c>
      <c r="H4579" s="553">
        <v>5</v>
      </c>
      <c r="I4579" s="553">
        <v>186.25</v>
      </c>
      <c r="J4579" s="553">
        <v>931.25</v>
      </c>
      <c r="K4579" s="556" t="s">
        <v>785</v>
      </c>
      <c r="L4579" s="556" t="s">
        <v>4245</v>
      </c>
      <c r="M4579" s="557" t="s">
        <v>4230</v>
      </c>
      <c r="O4579" s="545" t="str">
        <f t="shared" ref="O4579:O4581" si="417">+_xlfn.CONCAT(B4579,"-",E4579)</f>
        <v>B3/22/12-D</v>
      </c>
      <c r="P4579" s="546"/>
      <c r="Q4579" s="546"/>
      <c r="R4579" s="546"/>
    </row>
    <row r="4580" spans="1:18">
      <c r="B4580" s="556" t="s">
        <v>4240</v>
      </c>
      <c r="C4580" s="556" t="s">
        <v>2034</v>
      </c>
      <c r="D4580" s="556" t="s">
        <v>4217</v>
      </c>
      <c r="E4580" s="556" t="s">
        <v>10</v>
      </c>
      <c r="F4580" s="557" t="s">
        <v>4232</v>
      </c>
      <c r="G4580" s="556" t="s">
        <v>289</v>
      </c>
      <c r="H4580" s="553">
        <v>15</v>
      </c>
      <c r="I4580" s="553">
        <v>205.63</v>
      </c>
      <c r="J4580" s="554">
        <v>3084.45</v>
      </c>
      <c r="K4580" s="556" t="s">
        <v>785</v>
      </c>
      <c r="L4580" s="556" t="s">
        <v>4246</v>
      </c>
      <c r="M4580" s="557" t="s">
        <v>4232</v>
      </c>
      <c r="O4580" s="545" t="str">
        <f t="shared" si="417"/>
        <v>B3/22/12-E</v>
      </c>
    </row>
    <row r="4581" spans="1:18">
      <c r="B4581" s="556" t="s">
        <v>4240</v>
      </c>
      <c r="C4581" s="556" t="s">
        <v>2034</v>
      </c>
      <c r="D4581" s="556" t="s">
        <v>4217</v>
      </c>
      <c r="E4581" s="556" t="s">
        <v>11</v>
      </c>
      <c r="F4581" s="557" t="s">
        <v>4234</v>
      </c>
      <c r="G4581" s="556" t="s">
        <v>289</v>
      </c>
      <c r="H4581" s="553">
        <v>2</v>
      </c>
      <c r="I4581" s="553">
        <v>228.13</v>
      </c>
      <c r="J4581" s="553">
        <v>456.26</v>
      </c>
      <c r="K4581" s="556" t="s">
        <v>785</v>
      </c>
      <c r="L4581" s="556" t="s">
        <v>4247</v>
      </c>
      <c r="M4581" s="557" t="s">
        <v>4234</v>
      </c>
      <c r="O4581" s="545" t="str">
        <f t="shared" si="417"/>
        <v>B3/22/12-F</v>
      </c>
    </row>
    <row r="4583" spans="1:18" ht="14.5">
      <c r="A4583" s="551">
        <v>5</v>
      </c>
      <c r="B4583" s="555" t="s">
        <v>4240</v>
      </c>
      <c r="C4583" s="555" t="s">
        <v>36</v>
      </c>
      <c r="D4583" s="555" t="s">
        <v>36</v>
      </c>
      <c r="E4583" s="555" t="s">
        <v>36</v>
      </c>
      <c r="F4583" s="551" t="s">
        <v>4248</v>
      </c>
      <c r="G4583" s="555" t="s">
        <v>36</v>
      </c>
      <c r="H4583" s="551"/>
      <c r="I4583" s="551"/>
      <c r="J4583" s="552">
        <v>57313.49</v>
      </c>
      <c r="K4583" s="555"/>
      <c r="L4583" s="555"/>
      <c r="M4583" s="551"/>
      <c r="N4583" s="551"/>
      <c r="O4583" s="551"/>
    </row>
    <row r="4584" spans="1:18" ht="14.5">
      <c r="B4584" s="556" t="s">
        <v>4240</v>
      </c>
      <c r="C4584" s="556" t="s">
        <v>2034</v>
      </c>
      <c r="D4584" s="556" t="s">
        <v>4217</v>
      </c>
      <c r="E4584" s="556" t="s">
        <v>27</v>
      </c>
      <c r="F4584" s="557" t="s">
        <v>4220</v>
      </c>
      <c r="G4584" s="556" t="s">
        <v>289</v>
      </c>
      <c r="H4584" s="553">
        <v>57</v>
      </c>
      <c r="I4584" s="553">
        <v>602.38</v>
      </c>
      <c r="J4584" s="554">
        <v>34335.660000000003</v>
      </c>
      <c r="K4584" s="556" t="s">
        <v>785</v>
      </c>
      <c r="L4584" s="556" t="s">
        <v>4249</v>
      </c>
      <c r="M4584" s="557" t="s">
        <v>4220</v>
      </c>
      <c r="O4584" s="545" t="str">
        <f t="shared" ref="O4584:O4589" si="418">+_xlfn.CONCAT(B4584,"-",E4584)</f>
        <v>B3/22/12-G</v>
      </c>
      <c r="P4584" s="546"/>
      <c r="Q4584" s="546"/>
      <c r="R4584" s="546"/>
    </row>
    <row r="4585" spans="1:18">
      <c r="B4585" s="556" t="s">
        <v>4240</v>
      </c>
      <c r="C4585" s="556" t="s">
        <v>2034</v>
      </c>
      <c r="D4585" s="556" t="s">
        <v>4217</v>
      </c>
      <c r="E4585" s="556" t="s">
        <v>28</v>
      </c>
      <c r="F4585" s="557" t="s">
        <v>4222</v>
      </c>
      <c r="G4585" s="556" t="s">
        <v>289</v>
      </c>
      <c r="H4585" s="553">
        <v>34</v>
      </c>
      <c r="I4585" s="553">
        <v>479.38</v>
      </c>
      <c r="J4585" s="554">
        <v>16298.92</v>
      </c>
      <c r="K4585" s="556" t="s">
        <v>785</v>
      </c>
      <c r="L4585" s="556" t="s">
        <v>4250</v>
      </c>
      <c r="M4585" s="557" t="s">
        <v>4222</v>
      </c>
      <c r="O4585" s="545" t="str">
        <f t="shared" si="418"/>
        <v>B3/22/12-H</v>
      </c>
    </row>
    <row r="4586" spans="1:18">
      <c r="B4586" s="556" t="s">
        <v>4240</v>
      </c>
      <c r="C4586" s="556" t="s">
        <v>2034</v>
      </c>
      <c r="D4586" s="556" t="s">
        <v>4217</v>
      </c>
      <c r="E4586" s="556" t="s">
        <v>33</v>
      </c>
      <c r="F4586" s="557" t="s">
        <v>4224</v>
      </c>
      <c r="G4586" s="556" t="s">
        <v>289</v>
      </c>
      <c r="H4586" s="553">
        <v>5</v>
      </c>
      <c r="I4586" s="553">
        <v>602.38</v>
      </c>
      <c r="J4586" s="554">
        <v>3011.9</v>
      </c>
      <c r="K4586" s="556" t="s">
        <v>785</v>
      </c>
      <c r="L4586" s="556" t="s">
        <v>4251</v>
      </c>
      <c r="M4586" s="557" t="s">
        <v>4224</v>
      </c>
      <c r="O4586" s="545" t="str">
        <f t="shared" si="418"/>
        <v>B3/22/12-J</v>
      </c>
    </row>
    <row r="4587" spans="1:18">
      <c r="B4587" s="556" t="s">
        <v>4240</v>
      </c>
      <c r="C4587" s="556" t="s">
        <v>2034</v>
      </c>
      <c r="D4587" s="556" t="s">
        <v>4217</v>
      </c>
      <c r="E4587" s="556" t="s">
        <v>34</v>
      </c>
      <c r="F4587" s="557" t="s">
        <v>4226</v>
      </c>
      <c r="G4587" s="556" t="s">
        <v>289</v>
      </c>
      <c r="H4587" s="553">
        <v>2</v>
      </c>
      <c r="I4587" s="553">
        <v>743</v>
      </c>
      <c r="J4587" s="554">
        <v>1486</v>
      </c>
      <c r="K4587" s="556" t="s">
        <v>785</v>
      </c>
      <c r="L4587" s="556" t="s">
        <v>4252</v>
      </c>
      <c r="M4587" s="557" t="s">
        <v>4226</v>
      </c>
      <c r="O4587" s="545" t="str">
        <f t="shared" si="418"/>
        <v>B3/22/12-K</v>
      </c>
    </row>
    <row r="4588" spans="1:18">
      <c r="B4588" s="556" t="s">
        <v>4240</v>
      </c>
      <c r="C4588" s="556" t="s">
        <v>2034</v>
      </c>
      <c r="D4588" s="556" t="s">
        <v>4217</v>
      </c>
      <c r="E4588" s="556" t="s">
        <v>39</v>
      </c>
      <c r="F4588" s="557" t="s">
        <v>4228</v>
      </c>
      <c r="G4588" s="556" t="s">
        <v>289</v>
      </c>
      <c r="H4588" s="553">
        <v>1</v>
      </c>
      <c r="I4588" s="553">
        <v>958.63</v>
      </c>
      <c r="J4588" s="553">
        <v>958.63</v>
      </c>
      <c r="K4588" s="556" t="s">
        <v>785</v>
      </c>
      <c r="L4588" s="556" t="s">
        <v>4253</v>
      </c>
      <c r="M4588" s="557" t="s">
        <v>4228</v>
      </c>
      <c r="O4588" s="545" t="str">
        <f t="shared" si="418"/>
        <v>B3/22/12-L</v>
      </c>
    </row>
    <row r="4589" spans="1:18">
      <c r="B4589" s="556" t="s">
        <v>4240</v>
      </c>
      <c r="C4589" s="556" t="s">
        <v>2034</v>
      </c>
      <c r="D4589" s="556" t="s">
        <v>4217</v>
      </c>
      <c r="E4589" s="556" t="s">
        <v>38</v>
      </c>
      <c r="F4589" s="557" t="s">
        <v>4230</v>
      </c>
      <c r="G4589" s="556" t="s">
        <v>289</v>
      </c>
      <c r="H4589" s="553">
        <v>1</v>
      </c>
      <c r="I4589" s="554">
        <v>1222.3800000000001</v>
      </c>
      <c r="J4589" s="554">
        <v>1222.3800000000001</v>
      </c>
      <c r="K4589" s="556" t="s">
        <v>785</v>
      </c>
      <c r="L4589" s="556" t="s">
        <v>4254</v>
      </c>
      <c r="M4589" s="557" t="s">
        <v>4230</v>
      </c>
      <c r="O4589" s="545" t="str">
        <f t="shared" si="418"/>
        <v>B3/22/12-M</v>
      </c>
    </row>
    <row r="4591" spans="1:18" ht="14.5">
      <c r="A4591" s="551">
        <v>5</v>
      </c>
      <c r="B4591" s="555" t="s">
        <v>4240</v>
      </c>
      <c r="C4591" s="555" t="s">
        <v>36</v>
      </c>
      <c r="D4591" s="555" t="s">
        <v>36</v>
      </c>
      <c r="E4591" s="555" t="s">
        <v>36</v>
      </c>
      <c r="F4591" s="551" t="s">
        <v>4255</v>
      </c>
      <c r="G4591" s="555" t="s">
        <v>36</v>
      </c>
      <c r="H4591" s="551"/>
      <c r="I4591" s="551"/>
      <c r="J4591" s="552">
        <v>3114.45</v>
      </c>
      <c r="K4591" s="555"/>
      <c r="L4591" s="555"/>
      <c r="M4591" s="551"/>
      <c r="N4591" s="551"/>
      <c r="O4591" s="551"/>
    </row>
    <row r="4592" spans="1:18" ht="14.5">
      <c r="B4592" s="556" t="s">
        <v>4240</v>
      </c>
      <c r="C4592" s="556" t="s">
        <v>2034</v>
      </c>
      <c r="D4592" s="556" t="s">
        <v>4217</v>
      </c>
      <c r="E4592" s="556" t="s">
        <v>204</v>
      </c>
      <c r="F4592" s="557" t="s">
        <v>4218</v>
      </c>
      <c r="G4592" s="556" t="s">
        <v>289</v>
      </c>
      <c r="H4592" s="553">
        <v>15</v>
      </c>
      <c r="I4592" s="553">
        <v>207.63</v>
      </c>
      <c r="J4592" s="554">
        <v>3114.45</v>
      </c>
      <c r="K4592" s="556" t="s">
        <v>785</v>
      </c>
      <c r="L4592" s="556" t="s">
        <v>4256</v>
      </c>
      <c r="M4592" s="557" t="s">
        <v>4218</v>
      </c>
      <c r="O4592" s="545" t="str">
        <f>+_xlfn.CONCAT(B4592,"-",E4592)</f>
        <v>B3/22/12-N</v>
      </c>
      <c r="P4592" s="546"/>
      <c r="Q4592" s="546"/>
      <c r="R4592" s="546"/>
    </row>
    <row r="4594" spans="1:18" ht="14.5">
      <c r="A4594" s="551">
        <v>5</v>
      </c>
      <c r="B4594" s="555" t="s">
        <v>4240</v>
      </c>
      <c r="C4594" s="555" t="s">
        <v>36</v>
      </c>
      <c r="D4594" s="555" t="s">
        <v>36</v>
      </c>
      <c r="E4594" s="555" t="s">
        <v>36</v>
      </c>
      <c r="F4594" s="551" t="s">
        <v>4257</v>
      </c>
      <c r="G4594" s="555" t="s">
        <v>36</v>
      </c>
      <c r="H4594" s="551"/>
      <c r="I4594" s="551"/>
      <c r="J4594" s="552">
        <v>803550</v>
      </c>
      <c r="K4594" s="555"/>
      <c r="L4594" s="555"/>
      <c r="M4594" s="551"/>
      <c r="N4594" s="551"/>
      <c r="O4594" s="551"/>
    </row>
    <row r="4595" spans="1:18" ht="14.5">
      <c r="B4595" s="556" t="s">
        <v>4240</v>
      </c>
      <c r="C4595" s="556" t="s">
        <v>2034</v>
      </c>
      <c r="D4595" s="556" t="s">
        <v>4217</v>
      </c>
      <c r="E4595" s="556" t="s">
        <v>507</v>
      </c>
      <c r="F4595" s="557" t="s">
        <v>4220</v>
      </c>
      <c r="G4595" s="556" t="s">
        <v>289</v>
      </c>
      <c r="H4595" s="553">
        <v>132</v>
      </c>
      <c r="I4595" s="554">
        <v>6087.5</v>
      </c>
      <c r="J4595" s="554">
        <v>803550</v>
      </c>
      <c r="K4595" s="556" t="s">
        <v>785</v>
      </c>
      <c r="L4595" s="556" t="s">
        <v>4258</v>
      </c>
      <c r="M4595" s="557" t="s">
        <v>4220</v>
      </c>
      <c r="O4595" s="545" t="str">
        <f>+_xlfn.CONCAT(B4595,"-",E4595)</f>
        <v>B3/22/12-P</v>
      </c>
      <c r="P4595" s="546"/>
      <c r="Q4595" s="546"/>
      <c r="R4595" s="546"/>
    </row>
    <row r="4598" spans="1:18" ht="29">
      <c r="A4598" s="551">
        <v>3</v>
      </c>
      <c r="B4598" s="555" t="s">
        <v>4259</v>
      </c>
      <c r="C4598" s="555" t="s">
        <v>36</v>
      </c>
      <c r="D4598" s="555" t="s">
        <v>36</v>
      </c>
      <c r="E4598" s="555" t="s">
        <v>36</v>
      </c>
      <c r="F4598" s="551" t="s">
        <v>4260</v>
      </c>
      <c r="G4598" s="555" t="s">
        <v>36</v>
      </c>
      <c r="H4598" s="551"/>
      <c r="I4598" s="551"/>
      <c r="J4598" s="552">
        <v>579075</v>
      </c>
      <c r="K4598" s="555"/>
      <c r="L4598" s="555"/>
      <c r="M4598" s="551"/>
      <c r="N4598" s="551"/>
      <c r="O4598" s="551"/>
    </row>
    <row r="4599" spans="1:18" ht="72.5">
      <c r="A4599" s="551">
        <v>4</v>
      </c>
      <c r="B4599" s="555" t="s">
        <v>4259</v>
      </c>
      <c r="C4599" s="555" t="s">
        <v>36</v>
      </c>
      <c r="D4599" s="555" t="s">
        <v>36</v>
      </c>
      <c r="E4599" s="555" t="s">
        <v>36</v>
      </c>
      <c r="F4599" s="551" t="s">
        <v>4261</v>
      </c>
      <c r="G4599" s="555" t="s">
        <v>36</v>
      </c>
      <c r="H4599" s="551"/>
      <c r="I4599" s="551"/>
      <c r="J4599" s="552">
        <v>414825</v>
      </c>
      <c r="K4599" s="555"/>
      <c r="L4599" s="555"/>
      <c r="M4599" s="551"/>
      <c r="N4599" s="551"/>
      <c r="O4599" s="551"/>
      <c r="P4599" s="546"/>
      <c r="Q4599" s="546"/>
      <c r="R4599" s="546"/>
    </row>
    <row r="4600" spans="1:18" ht="25">
      <c r="B4600" s="556" t="s">
        <v>4259</v>
      </c>
      <c r="C4600" s="556" t="s">
        <v>2034</v>
      </c>
      <c r="D4600" s="556" t="s">
        <v>4217</v>
      </c>
      <c r="E4600" s="556" t="s">
        <v>5</v>
      </c>
      <c r="F4600" s="557" t="s">
        <v>4262</v>
      </c>
      <c r="G4600" s="556" t="s">
        <v>289</v>
      </c>
      <c r="H4600" s="553">
        <v>3</v>
      </c>
      <c r="I4600" s="554">
        <v>65700</v>
      </c>
      <c r="J4600" s="554">
        <v>197100</v>
      </c>
      <c r="K4600" s="556" t="s">
        <v>785</v>
      </c>
      <c r="L4600" s="556" t="s">
        <v>4263</v>
      </c>
      <c r="M4600" s="557" t="s">
        <v>4262</v>
      </c>
      <c r="O4600" s="545" t="str">
        <f t="shared" ref="O4600:O4602" si="419">+_xlfn.CONCAT(B4600,"-",E4600)</f>
        <v>B3/22/13-A</v>
      </c>
      <c r="P4600" s="546"/>
      <c r="Q4600" s="546"/>
      <c r="R4600" s="546"/>
    </row>
    <row r="4601" spans="1:18" ht="25">
      <c r="B4601" s="556" t="s">
        <v>4259</v>
      </c>
      <c r="C4601" s="556" t="s">
        <v>2034</v>
      </c>
      <c r="D4601" s="556" t="s">
        <v>4217</v>
      </c>
      <c r="E4601" s="556" t="s">
        <v>6</v>
      </c>
      <c r="F4601" s="557" t="s">
        <v>4264</v>
      </c>
      <c r="G4601" s="556" t="s">
        <v>289</v>
      </c>
      <c r="H4601" s="553">
        <v>2</v>
      </c>
      <c r="I4601" s="554">
        <v>50675</v>
      </c>
      <c r="J4601" s="554">
        <v>101350</v>
      </c>
      <c r="K4601" s="556" t="s">
        <v>785</v>
      </c>
      <c r="L4601" s="556" t="s">
        <v>4265</v>
      </c>
      <c r="M4601" s="557" t="s">
        <v>4264</v>
      </c>
      <c r="O4601" s="545" t="str">
        <f t="shared" si="419"/>
        <v>B3/22/13-B</v>
      </c>
    </row>
    <row r="4602" spans="1:18" ht="25">
      <c r="B4602" s="556" t="s">
        <v>4259</v>
      </c>
      <c r="C4602" s="556" t="s">
        <v>2034</v>
      </c>
      <c r="D4602" s="556" t="s">
        <v>4217</v>
      </c>
      <c r="E4602" s="556" t="s">
        <v>7</v>
      </c>
      <c r="F4602" s="557" t="s">
        <v>4266</v>
      </c>
      <c r="G4602" s="556" t="s">
        <v>289</v>
      </c>
      <c r="H4602" s="553">
        <v>2</v>
      </c>
      <c r="I4602" s="554">
        <v>58187.5</v>
      </c>
      <c r="J4602" s="554">
        <v>116375</v>
      </c>
      <c r="K4602" s="556" t="s">
        <v>785</v>
      </c>
      <c r="L4602" s="556" t="s">
        <v>4267</v>
      </c>
      <c r="M4602" s="557" t="s">
        <v>4266</v>
      </c>
      <c r="O4602" s="545" t="str">
        <f t="shared" si="419"/>
        <v>B3/22/13-C</v>
      </c>
    </row>
    <row r="4604" spans="1:18" ht="58">
      <c r="A4604" s="551">
        <v>4</v>
      </c>
      <c r="B4604" s="555" t="s">
        <v>4259</v>
      </c>
      <c r="C4604" s="555" t="s">
        <v>36</v>
      </c>
      <c r="D4604" s="555" t="s">
        <v>36</v>
      </c>
      <c r="E4604" s="555" t="s">
        <v>36</v>
      </c>
      <c r="F4604" s="551" t="s">
        <v>4268</v>
      </c>
      <c r="G4604" s="555" t="s">
        <v>36</v>
      </c>
      <c r="H4604" s="551"/>
      <c r="I4604" s="551"/>
      <c r="J4604" s="552">
        <v>55387.5</v>
      </c>
      <c r="K4604" s="555"/>
      <c r="L4604" s="555"/>
      <c r="M4604" s="551"/>
      <c r="N4604" s="551"/>
      <c r="O4604" s="551"/>
    </row>
    <row r="4605" spans="1:18" ht="14.5">
      <c r="B4605" s="556" t="s">
        <v>4259</v>
      </c>
      <c r="C4605" s="556" t="s">
        <v>2034</v>
      </c>
      <c r="D4605" s="556" t="s">
        <v>4217</v>
      </c>
      <c r="E4605" s="556" t="s">
        <v>8</v>
      </c>
      <c r="F4605" s="557" t="s">
        <v>4269</v>
      </c>
      <c r="G4605" s="556" t="s">
        <v>289</v>
      </c>
      <c r="H4605" s="553">
        <v>1</v>
      </c>
      <c r="I4605" s="554">
        <v>43800</v>
      </c>
      <c r="J4605" s="554">
        <v>43800</v>
      </c>
      <c r="K4605" s="556" t="s">
        <v>785</v>
      </c>
      <c r="L4605" s="556" t="s">
        <v>4270</v>
      </c>
      <c r="M4605" s="557" t="s">
        <v>4269</v>
      </c>
      <c r="O4605" s="545" t="str">
        <f t="shared" ref="O4605:O4607" si="420">+_xlfn.CONCAT(B4605,"-",E4605)</f>
        <v>B3/22/13-D</v>
      </c>
      <c r="P4605" s="546"/>
      <c r="Q4605" s="546"/>
      <c r="R4605" s="546"/>
    </row>
    <row r="4606" spans="1:18">
      <c r="B4606" s="556" t="s">
        <v>4259</v>
      </c>
      <c r="C4606" s="556" t="s">
        <v>2034</v>
      </c>
      <c r="D4606" s="556" t="s">
        <v>4217</v>
      </c>
      <c r="E4606" s="556" t="s">
        <v>10</v>
      </c>
      <c r="F4606" s="557" t="s">
        <v>4271</v>
      </c>
      <c r="G4606" s="556" t="s">
        <v>289</v>
      </c>
      <c r="H4606" s="553">
        <v>1</v>
      </c>
      <c r="I4606" s="554">
        <v>3525</v>
      </c>
      <c r="J4606" s="554">
        <v>3525</v>
      </c>
      <c r="K4606" s="556" t="s">
        <v>785</v>
      </c>
      <c r="L4606" s="556" t="s">
        <v>4272</v>
      </c>
      <c r="M4606" s="557" t="s">
        <v>4271</v>
      </c>
      <c r="O4606" s="545" t="str">
        <f t="shared" si="420"/>
        <v>B3/22/13-E</v>
      </c>
    </row>
    <row r="4607" spans="1:18">
      <c r="B4607" s="556" t="s">
        <v>4259</v>
      </c>
      <c r="C4607" s="556" t="s">
        <v>2034</v>
      </c>
      <c r="D4607" s="556" t="s">
        <v>4217</v>
      </c>
      <c r="E4607" s="556" t="s">
        <v>11</v>
      </c>
      <c r="F4607" s="557" t="s">
        <v>4273</v>
      </c>
      <c r="G4607" s="556" t="s">
        <v>289</v>
      </c>
      <c r="H4607" s="553">
        <v>1</v>
      </c>
      <c r="I4607" s="554">
        <v>8062.5</v>
      </c>
      <c r="J4607" s="554">
        <v>8062.5</v>
      </c>
      <c r="K4607" s="556" t="s">
        <v>785</v>
      </c>
      <c r="L4607" s="556" t="s">
        <v>4274</v>
      </c>
      <c r="M4607" s="557" t="s">
        <v>4273</v>
      </c>
      <c r="O4607" s="545" t="str">
        <f t="shared" si="420"/>
        <v>B3/22/13-F</v>
      </c>
    </row>
    <row r="4609" spans="1:18" ht="58">
      <c r="A4609" s="551">
        <v>4</v>
      </c>
      <c r="B4609" s="555" t="s">
        <v>4259</v>
      </c>
      <c r="C4609" s="555" t="s">
        <v>36</v>
      </c>
      <c r="D4609" s="555" t="s">
        <v>36</v>
      </c>
      <c r="E4609" s="555" t="s">
        <v>36</v>
      </c>
      <c r="F4609" s="551" t="s">
        <v>4275</v>
      </c>
      <c r="G4609" s="555" t="s">
        <v>36</v>
      </c>
      <c r="H4609" s="551"/>
      <c r="I4609" s="551"/>
      <c r="J4609" s="552">
        <v>108862.5</v>
      </c>
      <c r="K4609" s="555"/>
      <c r="L4609" s="555"/>
      <c r="M4609" s="551"/>
      <c r="N4609" s="551"/>
      <c r="O4609" s="551"/>
    </row>
    <row r="4610" spans="1:18" ht="25">
      <c r="B4610" s="556" t="s">
        <v>4259</v>
      </c>
      <c r="C4610" s="556" t="s">
        <v>2034</v>
      </c>
      <c r="D4610" s="556" t="s">
        <v>4217</v>
      </c>
      <c r="E4610" s="556" t="s">
        <v>27</v>
      </c>
      <c r="F4610" s="557" t="s">
        <v>4276</v>
      </c>
      <c r="G4610" s="556" t="s">
        <v>289</v>
      </c>
      <c r="H4610" s="553">
        <v>3</v>
      </c>
      <c r="I4610" s="554">
        <v>36287.5</v>
      </c>
      <c r="J4610" s="554">
        <v>108862.5</v>
      </c>
      <c r="K4610" s="556" t="s">
        <v>785</v>
      </c>
      <c r="L4610" s="556" t="s">
        <v>4277</v>
      </c>
      <c r="M4610" s="557" t="s">
        <v>4276</v>
      </c>
      <c r="O4610" s="545" t="str">
        <f>+_xlfn.CONCAT(B4610,"-",E4610)</f>
        <v>B3/22/13-G</v>
      </c>
      <c r="P4610" s="546"/>
      <c r="Q4610" s="546"/>
      <c r="R4610" s="546"/>
    </row>
    <row r="4613" spans="1:18" ht="29">
      <c r="A4613" s="551">
        <v>3</v>
      </c>
      <c r="B4613" s="555" t="s">
        <v>4278</v>
      </c>
      <c r="C4613" s="555" t="s">
        <v>36</v>
      </c>
      <c r="D4613" s="555" t="s">
        <v>36</v>
      </c>
      <c r="E4613" s="555" t="s">
        <v>36</v>
      </c>
      <c r="F4613" s="551" t="s">
        <v>1412</v>
      </c>
      <c r="G4613" s="555" t="s">
        <v>36</v>
      </c>
      <c r="H4613" s="551"/>
      <c r="I4613" s="551"/>
      <c r="J4613" s="552">
        <v>229050</v>
      </c>
      <c r="K4613" s="555"/>
      <c r="L4613" s="555"/>
      <c r="M4613" s="551"/>
      <c r="N4613" s="551"/>
      <c r="O4613" s="551"/>
    </row>
    <row r="4614" spans="1:18" ht="14.5">
      <c r="B4614" s="556" t="s">
        <v>4278</v>
      </c>
      <c r="C4614" s="556" t="s">
        <v>2034</v>
      </c>
      <c r="D4614" s="556" t="s">
        <v>2157</v>
      </c>
      <c r="E4614" s="556" t="s">
        <v>5</v>
      </c>
      <c r="F4614" s="557" t="s">
        <v>1413</v>
      </c>
      <c r="G4614" s="556" t="s">
        <v>289</v>
      </c>
      <c r="H4614" s="553">
        <v>6</v>
      </c>
      <c r="I4614" s="554">
        <v>5650</v>
      </c>
      <c r="J4614" s="554">
        <v>33900</v>
      </c>
      <c r="K4614" s="556" t="s">
        <v>785</v>
      </c>
      <c r="L4614" s="556" t="s">
        <v>4279</v>
      </c>
      <c r="M4614" s="557" t="s">
        <v>1413</v>
      </c>
      <c r="O4614" s="545" t="str">
        <f t="shared" ref="O4614:O4615" si="421">+_xlfn.CONCAT(B4614,"-",E4614)</f>
        <v>B3/22/14-A</v>
      </c>
      <c r="P4614" s="546"/>
      <c r="Q4614" s="546"/>
      <c r="R4614" s="546"/>
    </row>
    <row r="4615" spans="1:18">
      <c r="B4615" s="556" t="s">
        <v>4278</v>
      </c>
      <c r="C4615" s="556" t="s">
        <v>2034</v>
      </c>
      <c r="D4615" s="556" t="s">
        <v>2157</v>
      </c>
      <c r="E4615" s="556" t="s">
        <v>6</v>
      </c>
      <c r="F4615" s="557" t="s">
        <v>1414</v>
      </c>
      <c r="G4615" s="556" t="s">
        <v>289</v>
      </c>
      <c r="H4615" s="553">
        <v>6</v>
      </c>
      <c r="I4615" s="554">
        <v>32525</v>
      </c>
      <c r="J4615" s="554">
        <v>195150</v>
      </c>
      <c r="K4615" s="556" t="s">
        <v>785</v>
      </c>
      <c r="L4615" s="556" t="s">
        <v>4280</v>
      </c>
      <c r="M4615" s="557" t="s">
        <v>1414</v>
      </c>
      <c r="O4615" s="545" t="str">
        <f t="shared" si="421"/>
        <v>B3/22/14-B</v>
      </c>
    </row>
    <row r="4617" spans="1:18" ht="29">
      <c r="A4617" s="551">
        <v>3</v>
      </c>
      <c r="B4617" s="555" t="s">
        <v>4278</v>
      </c>
      <c r="C4617" s="555" t="s">
        <v>36</v>
      </c>
      <c r="D4617" s="555" t="s">
        <v>36</v>
      </c>
      <c r="E4617" s="555" t="s">
        <v>36</v>
      </c>
      <c r="F4617" s="551" t="s">
        <v>1415</v>
      </c>
      <c r="G4617" s="555" t="s">
        <v>36</v>
      </c>
      <c r="H4617" s="551"/>
      <c r="I4617" s="551"/>
      <c r="J4617" s="552">
        <v>7275</v>
      </c>
      <c r="K4617" s="555"/>
      <c r="L4617" s="555"/>
      <c r="M4617" s="551"/>
      <c r="N4617" s="551"/>
      <c r="O4617" s="551"/>
    </row>
    <row r="4618" spans="1:18" ht="14.5">
      <c r="B4618" s="556" t="s">
        <v>4278</v>
      </c>
      <c r="C4618" s="556" t="s">
        <v>2034</v>
      </c>
      <c r="D4618" s="556" t="s">
        <v>2157</v>
      </c>
      <c r="E4618" s="556" t="s">
        <v>7</v>
      </c>
      <c r="F4618" s="557" t="s">
        <v>4281</v>
      </c>
      <c r="G4618" s="556" t="s">
        <v>289</v>
      </c>
      <c r="H4618" s="553">
        <v>1</v>
      </c>
      <c r="I4618" s="554">
        <v>1818.75</v>
      </c>
      <c r="J4618" s="554">
        <v>1818.75</v>
      </c>
      <c r="K4618" s="556" t="s">
        <v>785</v>
      </c>
      <c r="L4618" s="556" t="s">
        <v>4282</v>
      </c>
      <c r="M4618" s="557" t="s">
        <v>4281</v>
      </c>
      <c r="O4618" s="545" t="str">
        <f t="shared" ref="O4618:O4621" si="422">+_xlfn.CONCAT(B4618,"-",E4618)</f>
        <v>B3/22/14-C</v>
      </c>
      <c r="P4618" s="546"/>
      <c r="Q4618" s="546"/>
      <c r="R4618" s="546"/>
    </row>
    <row r="4619" spans="1:18">
      <c r="B4619" s="556" t="s">
        <v>4278</v>
      </c>
      <c r="C4619" s="556" t="s">
        <v>2034</v>
      </c>
      <c r="D4619" s="556" t="s">
        <v>2157</v>
      </c>
      <c r="E4619" s="556" t="s">
        <v>8</v>
      </c>
      <c r="F4619" s="557" t="s">
        <v>4283</v>
      </c>
      <c r="G4619" s="556" t="s">
        <v>289</v>
      </c>
      <c r="H4619" s="553">
        <v>1</v>
      </c>
      <c r="I4619" s="554">
        <v>1818.75</v>
      </c>
      <c r="J4619" s="554">
        <v>1818.75</v>
      </c>
      <c r="K4619" s="556" t="s">
        <v>785</v>
      </c>
      <c r="L4619" s="556" t="s">
        <v>4284</v>
      </c>
      <c r="M4619" s="557" t="s">
        <v>4283</v>
      </c>
      <c r="O4619" s="545" t="str">
        <f t="shared" si="422"/>
        <v>B3/22/14-D</v>
      </c>
    </row>
    <row r="4620" spans="1:18">
      <c r="B4620" s="556" t="s">
        <v>4278</v>
      </c>
      <c r="C4620" s="556" t="s">
        <v>2034</v>
      </c>
      <c r="D4620" s="556" t="s">
        <v>2157</v>
      </c>
      <c r="E4620" s="556" t="s">
        <v>10</v>
      </c>
      <c r="F4620" s="557" t="s">
        <v>4285</v>
      </c>
      <c r="G4620" s="556" t="s">
        <v>289</v>
      </c>
      <c r="H4620" s="553">
        <v>1</v>
      </c>
      <c r="I4620" s="554">
        <v>1818.75</v>
      </c>
      <c r="J4620" s="554">
        <v>1818.75</v>
      </c>
      <c r="K4620" s="556" t="s">
        <v>785</v>
      </c>
      <c r="L4620" s="556" t="s">
        <v>4286</v>
      </c>
      <c r="M4620" s="557" t="s">
        <v>4285</v>
      </c>
      <c r="O4620" s="545" t="str">
        <f t="shared" si="422"/>
        <v>B3/22/14-E</v>
      </c>
    </row>
    <row r="4621" spans="1:18">
      <c r="B4621" s="556" t="s">
        <v>4278</v>
      </c>
      <c r="C4621" s="556" t="s">
        <v>2034</v>
      </c>
      <c r="D4621" s="556" t="s">
        <v>2157</v>
      </c>
      <c r="E4621" s="556" t="s">
        <v>11</v>
      </c>
      <c r="F4621" s="557" t="s">
        <v>4287</v>
      </c>
      <c r="G4621" s="556" t="s">
        <v>289</v>
      </c>
      <c r="H4621" s="553">
        <v>1</v>
      </c>
      <c r="I4621" s="554">
        <v>1818.75</v>
      </c>
      <c r="J4621" s="554">
        <v>1818.75</v>
      </c>
      <c r="K4621" s="556" t="s">
        <v>785</v>
      </c>
      <c r="L4621" s="556" t="s">
        <v>4288</v>
      </c>
      <c r="M4621" s="557" t="s">
        <v>4287</v>
      </c>
      <c r="O4621" s="545" t="str">
        <f t="shared" si="422"/>
        <v>B3/22/14-F</v>
      </c>
    </row>
    <row r="4623" spans="1:18" ht="14.5">
      <c r="A4623" s="551">
        <v>3</v>
      </c>
      <c r="B4623" s="555" t="s">
        <v>4278</v>
      </c>
      <c r="C4623" s="555" t="s">
        <v>36</v>
      </c>
      <c r="D4623" s="555" t="s">
        <v>36</v>
      </c>
      <c r="E4623" s="555" t="s">
        <v>36</v>
      </c>
      <c r="F4623" s="551" t="s">
        <v>1422</v>
      </c>
      <c r="G4623" s="555" t="s">
        <v>36</v>
      </c>
      <c r="H4623" s="551"/>
      <c r="I4623" s="551"/>
      <c r="J4623" s="552">
        <v>623112.6</v>
      </c>
      <c r="K4623" s="555"/>
      <c r="L4623" s="555"/>
      <c r="M4623" s="551"/>
      <c r="N4623" s="551"/>
      <c r="O4623" s="551"/>
    </row>
    <row r="4624" spans="1:18" ht="37.5">
      <c r="B4624" s="556" t="s">
        <v>4278</v>
      </c>
      <c r="C4624" s="556" t="s">
        <v>2034</v>
      </c>
      <c r="D4624" s="556" t="s">
        <v>2169</v>
      </c>
      <c r="E4624" s="556" t="s">
        <v>27</v>
      </c>
      <c r="F4624" s="557" t="s">
        <v>1423</v>
      </c>
      <c r="G4624" s="556" t="s">
        <v>289</v>
      </c>
      <c r="H4624" s="553">
        <v>40</v>
      </c>
      <c r="I4624" s="554">
        <v>4712.5</v>
      </c>
      <c r="J4624" s="554">
        <v>188500</v>
      </c>
      <c r="K4624" s="556" t="s">
        <v>785</v>
      </c>
      <c r="L4624" s="556" t="s">
        <v>4289</v>
      </c>
      <c r="M4624" s="557" t="s">
        <v>1423</v>
      </c>
      <c r="O4624" s="545" t="str">
        <f t="shared" ref="O4624:O4628" si="423">+_xlfn.CONCAT(B4624,"-",E4624)</f>
        <v>B3/22/14-G</v>
      </c>
      <c r="P4624" s="546"/>
      <c r="Q4624" s="546"/>
      <c r="R4624" s="546"/>
    </row>
    <row r="4625" spans="1:18" ht="37.5">
      <c r="B4625" s="556" t="s">
        <v>4278</v>
      </c>
      <c r="C4625" s="556" t="s">
        <v>2034</v>
      </c>
      <c r="D4625" s="556" t="s">
        <v>2169</v>
      </c>
      <c r="E4625" s="556" t="s">
        <v>28</v>
      </c>
      <c r="F4625" s="557" t="s">
        <v>1424</v>
      </c>
      <c r="G4625" s="556" t="s">
        <v>289</v>
      </c>
      <c r="H4625" s="553">
        <v>5</v>
      </c>
      <c r="I4625" s="554">
        <v>6087.5</v>
      </c>
      <c r="J4625" s="554">
        <v>30437.5</v>
      </c>
      <c r="K4625" s="556" t="s">
        <v>785</v>
      </c>
      <c r="L4625" s="556" t="s">
        <v>4290</v>
      </c>
      <c r="M4625" s="557" t="s">
        <v>1424</v>
      </c>
      <c r="O4625" s="545" t="str">
        <f t="shared" si="423"/>
        <v>B3/22/14-H</v>
      </c>
    </row>
    <row r="4626" spans="1:18" ht="37.5">
      <c r="B4626" s="556" t="s">
        <v>4278</v>
      </c>
      <c r="C4626" s="556" t="s">
        <v>2034</v>
      </c>
      <c r="D4626" s="556" t="s">
        <v>2169</v>
      </c>
      <c r="E4626" s="556" t="s">
        <v>33</v>
      </c>
      <c r="F4626" s="557" t="s">
        <v>4291</v>
      </c>
      <c r="G4626" s="556" t="s">
        <v>289</v>
      </c>
      <c r="H4626" s="553">
        <v>9</v>
      </c>
      <c r="I4626" s="554">
        <v>1700</v>
      </c>
      <c r="J4626" s="554">
        <v>15300</v>
      </c>
      <c r="K4626" s="556" t="s">
        <v>785</v>
      </c>
      <c r="L4626" s="556" t="s">
        <v>4292</v>
      </c>
      <c r="M4626" s="557" t="s">
        <v>4291</v>
      </c>
      <c r="O4626" s="545" t="str">
        <f t="shared" si="423"/>
        <v>B3/22/14-J</v>
      </c>
    </row>
    <row r="4627" spans="1:18" ht="37.5">
      <c r="B4627" s="556" t="s">
        <v>4278</v>
      </c>
      <c r="C4627" s="556" t="s">
        <v>2034</v>
      </c>
      <c r="D4627" s="556" t="s">
        <v>2169</v>
      </c>
      <c r="E4627" s="556" t="s">
        <v>34</v>
      </c>
      <c r="F4627" s="557" t="s">
        <v>1425</v>
      </c>
      <c r="G4627" s="556" t="s">
        <v>289</v>
      </c>
      <c r="H4627" s="553">
        <v>49</v>
      </c>
      <c r="I4627" s="554">
        <v>3750</v>
      </c>
      <c r="J4627" s="554">
        <v>183750</v>
      </c>
      <c r="K4627" s="556" t="s">
        <v>785</v>
      </c>
      <c r="L4627" s="556" t="s">
        <v>4293</v>
      </c>
      <c r="M4627" s="557" t="s">
        <v>1425</v>
      </c>
      <c r="O4627" s="545" t="str">
        <f t="shared" si="423"/>
        <v>B3/22/14-K</v>
      </c>
    </row>
    <row r="4628" spans="1:18" ht="37.5">
      <c r="B4628" s="556" t="s">
        <v>4278</v>
      </c>
      <c r="C4628" s="556" t="s">
        <v>2034</v>
      </c>
      <c r="D4628" s="556" t="s">
        <v>2169</v>
      </c>
      <c r="E4628" s="556" t="s">
        <v>39</v>
      </c>
      <c r="F4628" s="557" t="s">
        <v>1426</v>
      </c>
      <c r="G4628" s="556" t="s">
        <v>289</v>
      </c>
      <c r="H4628" s="553">
        <v>5</v>
      </c>
      <c r="I4628" s="554">
        <v>4712.5</v>
      </c>
      <c r="J4628" s="554">
        <v>23562.5</v>
      </c>
      <c r="K4628" s="556" t="s">
        <v>785</v>
      </c>
      <c r="L4628" s="556" t="s">
        <v>4294</v>
      </c>
      <c r="M4628" s="557" t="s">
        <v>1426</v>
      </c>
      <c r="O4628" s="545" t="str">
        <f t="shared" si="423"/>
        <v>B3/22/14-L</v>
      </c>
    </row>
    <row r="4631" spans="1:18" ht="37.5">
      <c r="B4631" s="556" t="s">
        <v>4295</v>
      </c>
      <c r="C4631" s="556" t="s">
        <v>2034</v>
      </c>
      <c r="D4631" s="556" t="s">
        <v>2169</v>
      </c>
      <c r="E4631" s="556" t="s">
        <v>5</v>
      </c>
      <c r="F4631" s="557" t="s">
        <v>1427</v>
      </c>
      <c r="G4631" s="556" t="s">
        <v>289</v>
      </c>
      <c r="H4631" s="553">
        <v>54</v>
      </c>
      <c r="I4631" s="554">
        <v>1531.25</v>
      </c>
      <c r="J4631" s="554">
        <v>82687.5</v>
      </c>
      <c r="K4631" s="556" t="s">
        <v>785</v>
      </c>
      <c r="L4631" s="556" t="s">
        <v>4296</v>
      </c>
      <c r="M4631" s="557" t="s">
        <v>1427</v>
      </c>
      <c r="O4631" s="545" t="str">
        <f t="shared" ref="O4631:O4636" si="424">+_xlfn.CONCAT(B4631,"-",E4631)</f>
        <v>B3/22/15-A</v>
      </c>
    </row>
    <row r="4632" spans="1:18" ht="50">
      <c r="B4632" s="556" t="s">
        <v>4295</v>
      </c>
      <c r="C4632" s="556" t="s">
        <v>2034</v>
      </c>
      <c r="D4632" s="556" t="s">
        <v>2169</v>
      </c>
      <c r="E4632" s="556" t="s">
        <v>6</v>
      </c>
      <c r="F4632" s="557" t="s">
        <v>1428</v>
      </c>
      <c r="G4632" s="556" t="s">
        <v>289</v>
      </c>
      <c r="H4632" s="553">
        <v>54</v>
      </c>
      <c r="I4632" s="553">
        <v>937.5</v>
      </c>
      <c r="J4632" s="554">
        <v>50625</v>
      </c>
      <c r="K4632" s="556" t="s">
        <v>785</v>
      </c>
      <c r="L4632" s="556" t="s">
        <v>4297</v>
      </c>
      <c r="M4632" s="557" t="s">
        <v>1428</v>
      </c>
      <c r="O4632" s="545" t="str">
        <f t="shared" si="424"/>
        <v>B3/22/15-B</v>
      </c>
    </row>
    <row r="4633" spans="1:18" ht="37.5">
      <c r="B4633" s="556" t="s">
        <v>4295</v>
      </c>
      <c r="C4633" s="556" t="s">
        <v>2034</v>
      </c>
      <c r="D4633" s="556" t="s">
        <v>2169</v>
      </c>
      <c r="E4633" s="556" t="s">
        <v>7</v>
      </c>
      <c r="F4633" s="557" t="s">
        <v>1429</v>
      </c>
      <c r="G4633" s="556" t="s">
        <v>289</v>
      </c>
      <c r="H4633" s="553">
        <v>10</v>
      </c>
      <c r="I4633" s="554">
        <v>1371.88</v>
      </c>
      <c r="J4633" s="554">
        <v>13718.8</v>
      </c>
      <c r="K4633" s="556" t="s">
        <v>785</v>
      </c>
      <c r="L4633" s="556" t="s">
        <v>4298</v>
      </c>
      <c r="M4633" s="557" t="s">
        <v>1429</v>
      </c>
      <c r="O4633" s="545" t="str">
        <f t="shared" si="424"/>
        <v>B3/22/15-C</v>
      </c>
    </row>
    <row r="4634" spans="1:18">
      <c r="B4634" s="556" t="s">
        <v>4295</v>
      </c>
      <c r="C4634" s="556" t="s">
        <v>2034</v>
      </c>
      <c r="D4634" s="556" t="s">
        <v>2169</v>
      </c>
      <c r="E4634" s="556" t="s">
        <v>8</v>
      </c>
      <c r="F4634" s="557" t="s">
        <v>1430</v>
      </c>
      <c r="G4634" s="556" t="s">
        <v>289</v>
      </c>
      <c r="H4634" s="553">
        <v>10</v>
      </c>
      <c r="I4634" s="553">
        <v>778.13</v>
      </c>
      <c r="J4634" s="554">
        <v>7781.3</v>
      </c>
      <c r="K4634" s="556" t="s">
        <v>785</v>
      </c>
      <c r="L4634" s="556" t="s">
        <v>4299</v>
      </c>
      <c r="M4634" s="557" t="s">
        <v>1430</v>
      </c>
      <c r="O4634" s="545" t="str">
        <f t="shared" si="424"/>
        <v>B3/22/15-D</v>
      </c>
    </row>
    <row r="4635" spans="1:18" ht="25">
      <c r="B4635" s="556" t="s">
        <v>4295</v>
      </c>
      <c r="C4635" s="556" t="s">
        <v>2034</v>
      </c>
      <c r="D4635" s="556" t="s">
        <v>2169</v>
      </c>
      <c r="E4635" s="556" t="s">
        <v>10</v>
      </c>
      <c r="F4635" s="557" t="s">
        <v>1431</v>
      </c>
      <c r="G4635" s="556" t="s">
        <v>289</v>
      </c>
      <c r="H4635" s="553">
        <v>5</v>
      </c>
      <c r="I4635" s="554">
        <v>2287.5</v>
      </c>
      <c r="J4635" s="554">
        <v>11437.5</v>
      </c>
      <c r="K4635" s="556" t="s">
        <v>785</v>
      </c>
      <c r="L4635" s="556" t="s">
        <v>4300</v>
      </c>
      <c r="M4635" s="557" t="s">
        <v>1431</v>
      </c>
      <c r="O4635" s="545" t="str">
        <f t="shared" si="424"/>
        <v>B3/22/15-E</v>
      </c>
    </row>
    <row r="4636" spans="1:18" ht="25">
      <c r="B4636" s="556" t="s">
        <v>4295</v>
      </c>
      <c r="C4636" s="556" t="s">
        <v>2034</v>
      </c>
      <c r="D4636" s="556" t="s">
        <v>2169</v>
      </c>
      <c r="E4636" s="556" t="s">
        <v>11</v>
      </c>
      <c r="F4636" s="557" t="s">
        <v>1433</v>
      </c>
      <c r="G4636" s="556" t="s">
        <v>289</v>
      </c>
      <c r="H4636" s="553">
        <v>10</v>
      </c>
      <c r="I4636" s="554">
        <v>1531.25</v>
      </c>
      <c r="J4636" s="554">
        <v>15312.5</v>
      </c>
      <c r="K4636" s="556" t="s">
        <v>785</v>
      </c>
      <c r="L4636" s="556" t="s">
        <v>4301</v>
      </c>
      <c r="M4636" s="557" t="s">
        <v>1433</v>
      </c>
      <c r="O4636" s="545" t="str">
        <f t="shared" si="424"/>
        <v>B3/22/15-F</v>
      </c>
    </row>
    <row r="4638" spans="1:18" ht="14.5">
      <c r="A4638" s="551" t="s">
        <v>1774</v>
      </c>
      <c r="B4638" s="555" t="s">
        <v>4295</v>
      </c>
      <c r="C4638" s="555" t="s">
        <v>36</v>
      </c>
      <c r="D4638" s="555" t="s">
        <v>36</v>
      </c>
      <c r="E4638" s="555" t="s">
        <v>36</v>
      </c>
      <c r="F4638" s="551" t="s">
        <v>42</v>
      </c>
      <c r="G4638" s="555"/>
      <c r="H4638" s="551"/>
      <c r="I4638" s="551"/>
      <c r="J4638" s="551"/>
      <c r="K4638" s="555"/>
      <c r="L4638" s="555"/>
      <c r="M4638" s="551"/>
      <c r="N4638" s="551"/>
      <c r="O4638" s="551"/>
    </row>
    <row r="4639" spans="1:18" ht="14.5">
      <c r="A4639" s="551" t="s">
        <v>1774</v>
      </c>
      <c r="B4639" s="555" t="s">
        <v>4295</v>
      </c>
      <c r="C4639" s="555" t="s">
        <v>36</v>
      </c>
      <c r="D4639" s="555" t="s">
        <v>36</v>
      </c>
      <c r="E4639" s="555" t="s">
        <v>36</v>
      </c>
      <c r="F4639" s="551" t="s">
        <v>9</v>
      </c>
      <c r="G4639" s="555"/>
      <c r="H4639" s="551"/>
      <c r="I4639" s="551"/>
      <c r="J4639" s="551"/>
      <c r="K4639" s="555"/>
      <c r="L4639" s="555"/>
      <c r="M4639" s="551"/>
      <c r="N4639" s="551"/>
      <c r="O4639" s="551"/>
      <c r="P4639" s="546"/>
      <c r="Q4639" s="546"/>
      <c r="R4639" s="546"/>
    </row>
    <row r="4640" spans="1:18" ht="14.5">
      <c r="P4640" s="546"/>
      <c r="Q4640" s="546"/>
      <c r="R4640" s="546"/>
    </row>
    <row r="4642" spans="1:18" ht="29">
      <c r="A4642" s="551">
        <v>2</v>
      </c>
      <c r="B4642" s="555" t="s">
        <v>4302</v>
      </c>
      <c r="C4642" s="555" t="s">
        <v>36</v>
      </c>
      <c r="D4642" s="555" t="s">
        <v>36</v>
      </c>
      <c r="E4642" s="555" t="s">
        <v>36</v>
      </c>
      <c r="F4642" s="551" t="s">
        <v>43</v>
      </c>
      <c r="G4642" s="555" t="s">
        <v>36</v>
      </c>
      <c r="H4642" s="551"/>
      <c r="I4642" s="551"/>
      <c r="J4642" s="552">
        <v>26905771.260000002</v>
      </c>
      <c r="K4642" s="555"/>
      <c r="L4642" s="555"/>
      <c r="M4642" s="551"/>
      <c r="N4642" s="551"/>
      <c r="O4642" s="551"/>
    </row>
    <row r="4643" spans="1:18" ht="29">
      <c r="A4643" s="551">
        <v>3</v>
      </c>
      <c r="B4643" s="555" t="s">
        <v>4302</v>
      </c>
      <c r="C4643" s="555" t="s">
        <v>36</v>
      </c>
      <c r="D4643" s="555" t="s">
        <v>36</v>
      </c>
      <c r="E4643" s="555" t="s">
        <v>36</v>
      </c>
      <c r="F4643" s="551" t="s">
        <v>559</v>
      </c>
      <c r="G4643" s="555" t="s">
        <v>36</v>
      </c>
      <c r="H4643" s="551"/>
      <c r="I4643" s="551"/>
      <c r="J4643" s="552">
        <v>195150</v>
      </c>
      <c r="K4643" s="555"/>
      <c r="L4643" s="555"/>
      <c r="M4643" s="551"/>
      <c r="N4643" s="551"/>
      <c r="O4643" s="551"/>
      <c r="P4643" s="546"/>
      <c r="Q4643" s="546"/>
      <c r="R4643" s="546"/>
    </row>
    <row r="4644" spans="1:18" ht="14.5">
      <c r="A4644" s="551">
        <v>4</v>
      </c>
      <c r="B4644" s="555" t="s">
        <v>4302</v>
      </c>
      <c r="C4644" s="555" t="s">
        <v>36</v>
      </c>
      <c r="D4644" s="555" t="s">
        <v>36</v>
      </c>
      <c r="E4644" s="555" t="s">
        <v>36</v>
      </c>
      <c r="F4644" s="551" t="s">
        <v>560</v>
      </c>
      <c r="G4644" s="555" t="s">
        <v>36</v>
      </c>
      <c r="H4644" s="551"/>
      <c r="I4644" s="551"/>
      <c r="J4644" s="552">
        <v>32525</v>
      </c>
      <c r="K4644" s="555"/>
      <c r="L4644" s="555"/>
      <c r="M4644" s="551"/>
      <c r="N4644" s="551"/>
      <c r="O4644" s="551"/>
      <c r="P4644" s="546"/>
      <c r="Q4644" s="546"/>
      <c r="R4644" s="546"/>
    </row>
    <row r="4645" spans="1:18" ht="25">
      <c r="B4645" s="556" t="s">
        <v>4302</v>
      </c>
      <c r="C4645" s="556" t="s">
        <v>2034</v>
      </c>
      <c r="D4645" s="556" t="s">
        <v>2181</v>
      </c>
      <c r="E4645" s="556" t="s">
        <v>5</v>
      </c>
      <c r="F4645" s="557" t="s">
        <v>561</v>
      </c>
      <c r="G4645" s="556" t="s">
        <v>0</v>
      </c>
      <c r="H4645" s="553">
        <v>1</v>
      </c>
      <c r="I4645" s="554">
        <v>32525</v>
      </c>
      <c r="J4645" s="554">
        <v>32525</v>
      </c>
      <c r="K4645" s="556" t="s">
        <v>787</v>
      </c>
      <c r="L4645" s="556" t="s">
        <v>4303</v>
      </c>
      <c r="M4645" s="557" t="s">
        <v>561</v>
      </c>
      <c r="O4645" s="545" t="str">
        <f>+_xlfn.CONCAT(B4645,"-",E4645)</f>
        <v>B3/23/01-A</v>
      </c>
      <c r="P4645" s="546"/>
      <c r="Q4645" s="546"/>
      <c r="R4645" s="546"/>
    </row>
    <row r="4647" spans="1:18" ht="29">
      <c r="A4647" s="551">
        <v>4</v>
      </c>
      <c r="B4647" s="555" t="s">
        <v>4302</v>
      </c>
      <c r="C4647" s="555" t="s">
        <v>36</v>
      </c>
      <c r="D4647" s="555" t="s">
        <v>36</v>
      </c>
      <c r="E4647" s="555" t="s">
        <v>36</v>
      </c>
      <c r="F4647" s="551" t="s">
        <v>562</v>
      </c>
      <c r="G4647" s="555" t="s">
        <v>36</v>
      </c>
      <c r="H4647" s="551"/>
      <c r="I4647" s="551"/>
      <c r="J4647" s="552">
        <v>162625</v>
      </c>
      <c r="K4647" s="555"/>
      <c r="L4647" s="555"/>
      <c r="M4647" s="551"/>
      <c r="N4647" s="551"/>
      <c r="O4647" s="551"/>
    </row>
    <row r="4648" spans="1:18" ht="14.5">
      <c r="B4648" s="556" t="s">
        <v>4302</v>
      </c>
      <c r="C4648" s="556" t="s">
        <v>2034</v>
      </c>
      <c r="D4648" s="556" t="s">
        <v>2181</v>
      </c>
      <c r="E4648" s="556" t="s">
        <v>6</v>
      </c>
      <c r="F4648" s="557" t="s">
        <v>563</v>
      </c>
      <c r="G4648" s="556" t="s">
        <v>0</v>
      </c>
      <c r="H4648" s="553">
        <v>1</v>
      </c>
      <c r="I4648" s="554">
        <v>32525</v>
      </c>
      <c r="J4648" s="554">
        <v>32525</v>
      </c>
      <c r="K4648" s="556" t="s">
        <v>787</v>
      </c>
      <c r="L4648" s="556" t="s">
        <v>4304</v>
      </c>
      <c r="M4648" s="557" t="s">
        <v>563</v>
      </c>
      <c r="O4648" s="545" t="str">
        <f t="shared" ref="O4648:O4652" si="425">+_xlfn.CONCAT(B4648,"-",E4648)</f>
        <v>B3/23/01-B</v>
      </c>
      <c r="P4648" s="546"/>
      <c r="Q4648" s="546"/>
      <c r="R4648" s="546"/>
    </row>
    <row r="4649" spans="1:18">
      <c r="B4649" s="556" t="s">
        <v>4302</v>
      </c>
      <c r="C4649" s="556" t="s">
        <v>2034</v>
      </c>
      <c r="D4649" s="556" t="s">
        <v>2181</v>
      </c>
      <c r="E4649" s="556" t="s">
        <v>7</v>
      </c>
      <c r="F4649" s="557" t="s">
        <v>564</v>
      </c>
      <c r="G4649" s="556" t="s">
        <v>0</v>
      </c>
      <c r="H4649" s="553">
        <v>1</v>
      </c>
      <c r="I4649" s="554">
        <v>32525</v>
      </c>
      <c r="J4649" s="554">
        <v>32525</v>
      </c>
      <c r="K4649" s="556" t="s">
        <v>787</v>
      </c>
      <c r="L4649" s="556" t="s">
        <v>4305</v>
      </c>
      <c r="M4649" s="557" t="s">
        <v>564</v>
      </c>
      <c r="O4649" s="545" t="str">
        <f t="shared" si="425"/>
        <v>B3/23/01-C</v>
      </c>
    </row>
    <row r="4650" spans="1:18">
      <c r="B4650" s="556" t="s">
        <v>4302</v>
      </c>
      <c r="C4650" s="556" t="s">
        <v>2034</v>
      </c>
      <c r="D4650" s="556" t="s">
        <v>2181</v>
      </c>
      <c r="E4650" s="556" t="s">
        <v>8</v>
      </c>
      <c r="F4650" s="557" t="s">
        <v>565</v>
      </c>
      <c r="G4650" s="556" t="s">
        <v>0</v>
      </c>
      <c r="H4650" s="553">
        <v>1</v>
      </c>
      <c r="I4650" s="554">
        <v>32525</v>
      </c>
      <c r="J4650" s="554">
        <v>32525</v>
      </c>
      <c r="K4650" s="556" t="s">
        <v>787</v>
      </c>
      <c r="L4650" s="556" t="s">
        <v>4306</v>
      </c>
      <c r="M4650" s="557" t="s">
        <v>565</v>
      </c>
      <c r="O4650" s="545" t="str">
        <f t="shared" si="425"/>
        <v>B3/23/01-D</v>
      </c>
    </row>
    <row r="4651" spans="1:18">
      <c r="B4651" s="556" t="s">
        <v>4302</v>
      </c>
      <c r="C4651" s="556" t="s">
        <v>2034</v>
      </c>
      <c r="D4651" s="556" t="s">
        <v>2181</v>
      </c>
      <c r="E4651" s="556" t="s">
        <v>10</v>
      </c>
      <c r="F4651" s="557" t="s">
        <v>566</v>
      </c>
      <c r="G4651" s="556" t="s">
        <v>0</v>
      </c>
      <c r="H4651" s="553">
        <v>1</v>
      </c>
      <c r="I4651" s="554">
        <v>32525</v>
      </c>
      <c r="J4651" s="554">
        <v>32525</v>
      </c>
      <c r="K4651" s="556" t="s">
        <v>787</v>
      </c>
      <c r="L4651" s="556" t="s">
        <v>4307</v>
      </c>
      <c r="M4651" s="557" t="s">
        <v>566</v>
      </c>
      <c r="O4651" s="545" t="str">
        <f t="shared" si="425"/>
        <v>B3/23/01-E</v>
      </c>
    </row>
    <row r="4652" spans="1:18">
      <c r="B4652" s="556" t="s">
        <v>4302</v>
      </c>
      <c r="C4652" s="556" t="s">
        <v>2034</v>
      </c>
      <c r="D4652" s="556" t="s">
        <v>2181</v>
      </c>
      <c r="E4652" s="556" t="s">
        <v>11</v>
      </c>
      <c r="F4652" s="557" t="s">
        <v>567</v>
      </c>
      <c r="G4652" s="556" t="s">
        <v>0</v>
      </c>
      <c r="H4652" s="553">
        <v>1</v>
      </c>
      <c r="I4652" s="554">
        <v>32525</v>
      </c>
      <c r="J4652" s="554">
        <v>32525</v>
      </c>
      <c r="K4652" s="556" t="s">
        <v>787</v>
      </c>
      <c r="L4652" s="556" t="s">
        <v>4308</v>
      </c>
      <c r="M4652" s="557" t="s">
        <v>567</v>
      </c>
      <c r="O4652" s="545" t="str">
        <f t="shared" si="425"/>
        <v>B3/23/01-F</v>
      </c>
    </row>
    <row r="4654" spans="1:18" ht="14.5">
      <c r="A4654" s="551">
        <v>3</v>
      </c>
      <c r="B4654" s="555" t="s">
        <v>4302</v>
      </c>
      <c r="C4654" s="555" t="s">
        <v>36</v>
      </c>
      <c r="D4654" s="555" t="s">
        <v>36</v>
      </c>
      <c r="E4654" s="555" t="s">
        <v>36</v>
      </c>
      <c r="F4654" s="551" t="s">
        <v>568</v>
      </c>
      <c r="G4654" s="555" t="s">
        <v>36</v>
      </c>
      <c r="H4654" s="551"/>
      <c r="I4654" s="551"/>
      <c r="J4654" s="552">
        <v>437800</v>
      </c>
      <c r="K4654" s="555"/>
      <c r="L4654" s="555"/>
      <c r="M4654" s="551"/>
      <c r="N4654" s="551"/>
      <c r="O4654" s="551"/>
    </row>
    <row r="4655" spans="1:18" ht="14.5">
      <c r="A4655" s="551">
        <v>4</v>
      </c>
      <c r="B4655" s="555" t="s">
        <v>4302</v>
      </c>
      <c r="C4655" s="555" t="s">
        <v>36</v>
      </c>
      <c r="D4655" s="555" t="s">
        <v>36</v>
      </c>
      <c r="E4655" s="555" t="s">
        <v>36</v>
      </c>
      <c r="F4655" s="551" t="s">
        <v>569</v>
      </c>
      <c r="G4655" s="555" t="s">
        <v>36</v>
      </c>
      <c r="H4655" s="551"/>
      <c r="I4655" s="551"/>
      <c r="J4655" s="552">
        <v>107300</v>
      </c>
      <c r="K4655" s="555"/>
      <c r="L4655" s="555"/>
      <c r="M4655" s="551"/>
      <c r="N4655" s="551"/>
      <c r="O4655" s="551"/>
      <c r="P4655" s="546"/>
      <c r="Q4655" s="546"/>
      <c r="R4655" s="546"/>
    </row>
    <row r="4656" spans="1:18" ht="25">
      <c r="B4656" s="556" t="s">
        <v>4302</v>
      </c>
      <c r="C4656" s="556" t="s">
        <v>2034</v>
      </c>
      <c r="D4656" s="556" t="s">
        <v>2188</v>
      </c>
      <c r="E4656" s="556" t="s">
        <v>27</v>
      </c>
      <c r="F4656" s="557" t="s">
        <v>571</v>
      </c>
      <c r="G4656" s="556" t="s">
        <v>168</v>
      </c>
      <c r="H4656" s="558">
        <v>3700</v>
      </c>
      <c r="I4656" s="553">
        <v>29</v>
      </c>
      <c r="J4656" s="554">
        <v>107300</v>
      </c>
      <c r="K4656" s="556" t="s">
        <v>787</v>
      </c>
      <c r="L4656" s="556" t="s">
        <v>4309</v>
      </c>
      <c r="M4656" s="557" t="s">
        <v>571</v>
      </c>
      <c r="O4656" s="545" t="str">
        <f>+_xlfn.CONCAT(B4656,"-",E4656)</f>
        <v>B3/23/01-G</v>
      </c>
      <c r="P4656" s="546"/>
      <c r="Q4656" s="546"/>
      <c r="R4656" s="546"/>
    </row>
    <row r="4658" spans="1:18" ht="14.5">
      <c r="A4658" s="551">
        <v>4</v>
      </c>
      <c r="B4658" s="555" t="s">
        <v>4302</v>
      </c>
      <c r="C4658" s="555" t="s">
        <v>36</v>
      </c>
      <c r="D4658" s="555" t="s">
        <v>36</v>
      </c>
      <c r="E4658" s="555" t="s">
        <v>36</v>
      </c>
      <c r="F4658" s="551" t="s">
        <v>576</v>
      </c>
      <c r="G4658" s="555" t="s">
        <v>36</v>
      </c>
      <c r="H4658" s="551"/>
      <c r="I4658" s="551"/>
      <c r="J4658" s="552">
        <v>330500</v>
      </c>
      <c r="K4658" s="555"/>
      <c r="L4658" s="555"/>
      <c r="M4658" s="551"/>
      <c r="N4658" s="551"/>
      <c r="O4658" s="551"/>
    </row>
    <row r="4659" spans="1:18" ht="25">
      <c r="B4659" s="556" t="s">
        <v>4302</v>
      </c>
      <c r="C4659" s="556" t="s">
        <v>2034</v>
      </c>
      <c r="D4659" s="556" t="s">
        <v>2188</v>
      </c>
      <c r="E4659" s="556" t="s">
        <v>28</v>
      </c>
      <c r="F4659" s="557" t="s">
        <v>572</v>
      </c>
      <c r="G4659" s="556" t="s">
        <v>168</v>
      </c>
      <c r="H4659" s="558">
        <v>5300</v>
      </c>
      <c r="I4659" s="553">
        <v>60</v>
      </c>
      <c r="J4659" s="554">
        <v>318000</v>
      </c>
      <c r="K4659" s="556" t="s">
        <v>787</v>
      </c>
      <c r="L4659" s="556" t="s">
        <v>4310</v>
      </c>
      <c r="M4659" s="557" t="s">
        <v>572</v>
      </c>
      <c r="O4659" s="545" t="str">
        <f t="shared" ref="O4659:O4660" si="426">+_xlfn.CONCAT(B4659,"-",E4659)</f>
        <v>B3/23/01-H</v>
      </c>
      <c r="P4659" s="546"/>
      <c r="Q4659" s="546"/>
      <c r="R4659" s="546"/>
    </row>
    <row r="4660" spans="1:18">
      <c r="B4660" s="556" t="s">
        <v>4302</v>
      </c>
      <c r="C4660" s="556" t="s">
        <v>2034</v>
      </c>
      <c r="D4660" s="556" t="s">
        <v>2188</v>
      </c>
      <c r="E4660" s="556" t="s">
        <v>33</v>
      </c>
      <c r="F4660" s="557" t="s">
        <v>577</v>
      </c>
      <c r="G4660" s="556" t="s">
        <v>0</v>
      </c>
      <c r="H4660" s="553">
        <v>1</v>
      </c>
      <c r="I4660" s="554">
        <v>12500</v>
      </c>
      <c r="J4660" s="554">
        <v>12500</v>
      </c>
      <c r="K4660" s="556" t="s">
        <v>787</v>
      </c>
      <c r="L4660" s="556" t="s">
        <v>4311</v>
      </c>
      <c r="M4660" s="557" t="s">
        <v>577</v>
      </c>
      <c r="O4660" s="545" t="str">
        <f t="shared" si="426"/>
        <v>B3/23/01-J</v>
      </c>
    </row>
    <row r="4663" spans="1:18" ht="14.5">
      <c r="A4663" s="551">
        <v>3</v>
      </c>
      <c r="B4663" s="555" t="s">
        <v>4312</v>
      </c>
      <c r="C4663" s="555" t="s">
        <v>36</v>
      </c>
      <c r="D4663" s="555" t="s">
        <v>36</v>
      </c>
      <c r="E4663" s="555" t="s">
        <v>36</v>
      </c>
      <c r="F4663" s="551" t="s">
        <v>578</v>
      </c>
      <c r="G4663" s="555" t="s">
        <v>36</v>
      </c>
      <c r="H4663" s="551"/>
      <c r="I4663" s="551"/>
      <c r="J4663" s="552">
        <v>394944.8</v>
      </c>
      <c r="K4663" s="555"/>
      <c r="L4663" s="555"/>
      <c r="M4663" s="551"/>
      <c r="N4663" s="551"/>
      <c r="O4663" s="551"/>
    </row>
    <row r="4664" spans="1:18" ht="43.5">
      <c r="A4664" s="551">
        <v>4</v>
      </c>
      <c r="B4664" s="555" t="s">
        <v>4312</v>
      </c>
      <c r="C4664" s="555" t="s">
        <v>36</v>
      </c>
      <c r="D4664" s="555" t="s">
        <v>36</v>
      </c>
      <c r="E4664" s="555" t="s">
        <v>36</v>
      </c>
      <c r="F4664" s="551" t="s">
        <v>579</v>
      </c>
      <c r="G4664" s="555" t="s">
        <v>36</v>
      </c>
      <c r="H4664" s="551"/>
      <c r="I4664" s="551"/>
      <c r="J4664" s="552">
        <v>32395</v>
      </c>
      <c r="K4664" s="555"/>
      <c r="L4664" s="555"/>
      <c r="M4664" s="551"/>
      <c r="N4664" s="551"/>
      <c r="O4664" s="551"/>
      <c r="P4664" s="546"/>
      <c r="Q4664" s="546"/>
      <c r="R4664" s="546"/>
    </row>
    <row r="4665" spans="1:18" ht="14.5">
      <c r="B4665" s="556" t="s">
        <v>4312</v>
      </c>
      <c r="C4665" s="556" t="s">
        <v>2034</v>
      </c>
      <c r="D4665" s="556" t="s">
        <v>2188</v>
      </c>
      <c r="E4665" s="556" t="s">
        <v>5</v>
      </c>
      <c r="F4665" s="557" t="s">
        <v>1572</v>
      </c>
      <c r="G4665" s="556" t="s">
        <v>179</v>
      </c>
      <c r="H4665" s="558">
        <v>1100</v>
      </c>
      <c r="I4665" s="553">
        <v>21.25</v>
      </c>
      <c r="J4665" s="554">
        <v>23375</v>
      </c>
      <c r="K4665" s="556" t="s">
        <v>787</v>
      </c>
      <c r="L4665" s="556" t="s">
        <v>4313</v>
      </c>
      <c r="M4665" s="557" t="s">
        <v>1572</v>
      </c>
      <c r="O4665" s="545" t="str">
        <f t="shared" ref="O4665:O4666" si="427">+_xlfn.CONCAT(B4665,"-",E4665)</f>
        <v>B3/23/02-A</v>
      </c>
      <c r="P4665" s="546"/>
      <c r="Q4665" s="546"/>
      <c r="R4665" s="546"/>
    </row>
    <row r="4666" spans="1:18">
      <c r="B4666" s="556" t="s">
        <v>4312</v>
      </c>
      <c r="C4666" s="556" t="s">
        <v>2034</v>
      </c>
      <c r="D4666" s="556" t="s">
        <v>2188</v>
      </c>
      <c r="E4666" s="556" t="s">
        <v>6</v>
      </c>
      <c r="F4666" s="557" t="s">
        <v>1574</v>
      </c>
      <c r="G4666" s="556" t="s">
        <v>179</v>
      </c>
      <c r="H4666" s="553">
        <v>220</v>
      </c>
      <c r="I4666" s="553">
        <v>41</v>
      </c>
      <c r="J4666" s="554">
        <v>9020</v>
      </c>
      <c r="K4666" s="556" t="s">
        <v>787</v>
      </c>
      <c r="L4666" s="556" t="s">
        <v>4314</v>
      </c>
      <c r="M4666" s="557" t="s">
        <v>1574</v>
      </c>
      <c r="O4666" s="545" t="str">
        <f t="shared" si="427"/>
        <v>B3/23/02-B</v>
      </c>
    </row>
    <row r="4668" spans="1:18" ht="58">
      <c r="A4668" s="551">
        <v>4</v>
      </c>
      <c r="B4668" s="555" t="s">
        <v>4312</v>
      </c>
      <c r="C4668" s="555" t="s">
        <v>36</v>
      </c>
      <c r="D4668" s="555" t="s">
        <v>36</v>
      </c>
      <c r="E4668" s="555" t="s">
        <v>36</v>
      </c>
      <c r="F4668" s="551" t="s">
        <v>580</v>
      </c>
      <c r="G4668" s="555" t="s">
        <v>36</v>
      </c>
      <c r="H4668" s="551"/>
      <c r="I4668" s="551"/>
      <c r="J4668" s="552">
        <v>106403.85</v>
      </c>
      <c r="K4668" s="555"/>
      <c r="L4668" s="555"/>
      <c r="M4668" s="551"/>
      <c r="N4668" s="551"/>
      <c r="O4668" s="551"/>
    </row>
    <row r="4669" spans="1:18" ht="14.5">
      <c r="B4669" s="556" t="s">
        <v>4312</v>
      </c>
      <c r="C4669" s="556" t="s">
        <v>2034</v>
      </c>
      <c r="D4669" s="556" t="s">
        <v>2188</v>
      </c>
      <c r="E4669" s="556" t="s">
        <v>7</v>
      </c>
      <c r="F4669" s="557" t="s">
        <v>1572</v>
      </c>
      <c r="G4669" s="556" t="s">
        <v>179</v>
      </c>
      <c r="H4669" s="553">
        <v>870</v>
      </c>
      <c r="I4669" s="553">
        <v>40.630000000000003</v>
      </c>
      <c r="J4669" s="554">
        <v>35348.1</v>
      </c>
      <c r="K4669" s="556" t="s">
        <v>787</v>
      </c>
      <c r="L4669" s="556" t="s">
        <v>4315</v>
      </c>
      <c r="M4669" s="557" t="s">
        <v>1572</v>
      </c>
      <c r="O4669" s="545" t="str">
        <f t="shared" ref="O4669:O4675" si="428">+_xlfn.CONCAT(B4669,"-",E4669)</f>
        <v>B3/23/02-C</v>
      </c>
      <c r="P4669" s="546"/>
      <c r="Q4669" s="546"/>
      <c r="R4669" s="546"/>
    </row>
    <row r="4670" spans="1:18">
      <c r="B4670" s="556" t="s">
        <v>4312</v>
      </c>
      <c r="C4670" s="556" t="s">
        <v>2034</v>
      </c>
      <c r="D4670" s="556" t="s">
        <v>2188</v>
      </c>
      <c r="E4670" s="556" t="s">
        <v>8</v>
      </c>
      <c r="F4670" s="557" t="s">
        <v>1578</v>
      </c>
      <c r="G4670" s="556" t="s">
        <v>179</v>
      </c>
      <c r="H4670" s="553">
        <v>120</v>
      </c>
      <c r="I4670" s="553">
        <v>48.88</v>
      </c>
      <c r="J4670" s="554">
        <v>5865.6</v>
      </c>
      <c r="K4670" s="556" t="s">
        <v>787</v>
      </c>
      <c r="L4670" s="556" t="s">
        <v>4316</v>
      </c>
      <c r="M4670" s="557" t="s">
        <v>1578</v>
      </c>
      <c r="O4670" s="545" t="str">
        <f t="shared" si="428"/>
        <v>B3/23/02-D</v>
      </c>
    </row>
    <row r="4671" spans="1:18">
      <c r="B4671" s="556" t="s">
        <v>4312</v>
      </c>
      <c r="C4671" s="556" t="s">
        <v>2034</v>
      </c>
      <c r="D4671" s="556" t="s">
        <v>2188</v>
      </c>
      <c r="E4671" s="556" t="s">
        <v>10</v>
      </c>
      <c r="F4671" s="557" t="s">
        <v>1569</v>
      </c>
      <c r="G4671" s="556" t="s">
        <v>179</v>
      </c>
      <c r="H4671" s="553">
        <v>255</v>
      </c>
      <c r="I4671" s="553">
        <v>57.5</v>
      </c>
      <c r="J4671" s="554">
        <v>14662.5</v>
      </c>
      <c r="K4671" s="556" t="s">
        <v>787</v>
      </c>
      <c r="L4671" s="556" t="s">
        <v>4317</v>
      </c>
      <c r="M4671" s="557" t="s">
        <v>1569</v>
      </c>
      <c r="O4671" s="545" t="str">
        <f t="shared" si="428"/>
        <v>B3/23/02-E</v>
      </c>
    </row>
    <row r="4672" spans="1:18">
      <c r="B4672" s="556" t="s">
        <v>4312</v>
      </c>
      <c r="C4672" s="556" t="s">
        <v>2034</v>
      </c>
      <c r="D4672" s="556" t="s">
        <v>2188</v>
      </c>
      <c r="E4672" s="556" t="s">
        <v>11</v>
      </c>
      <c r="F4672" s="557" t="s">
        <v>1573</v>
      </c>
      <c r="G4672" s="556" t="s">
        <v>179</v>
      </c>
      <c r="H4672" s="553">
        <v>25</v>
      </c>
      <c r="I4672" s="553">
        <v>67.63</v>
      </c>
      <c r="J4672" s="554">
        <v>1690.75</v>
      </c>
      <c r="K4672" s="556" t="s">
        <v>787</v>
      </c>
      <c r="L4672" s="556" t="s">
        <v>4318</v>
      </c>
      <c r="M4672" s="557" t="s">
        <v>1573</v>
      </c>
      <c r="O4672" s="545" t="str">
        <f t="shared" si="428"/>
        <v>B3/23/02-F</v>
      </c>
    </row>
    <row r="4673" spans="1:18">
      <c r="B4673" s="556" t="s">
        <v>4312</v>
      </c>
      <c r="C4673" s="556" t="s">
        <v>2034</v>
      </c>
      <c r="D4673" s="556" t="s">
        <v>2188</v>
      </c>
      <c r="E4673" s="556" t="s">
        <v>27</v>
      </c>
      <c r="F4673" s="557" t="s">
        <v>1574</v>
      </c>
      <c r="G4673" s="556" t="s">
        <v>179</v>
      </c>
      <c r="H4673" s="553">
        <v>180</v>
      </c>
      <c r="I4673" s="553">
        <v>80.5</v>
      </c>
      <c r="J4673" s="554">
        <v>14490</v>
      </c>
      <c r="K4673" s="556" t="s">
        <v>787</v>
      </c>
      <c r="L4673" s="556" t="s">
        <v>4319</v>
      </c>
      <c r="M4673" s="557" t="s">
        <v>1574</v>
      </c>
      <c r="O4673" s="545" t="str">
        <f t="shared" si="428"/>
        <v>B3/23/02-G</v>
      </c>
    </row>
    <row r="4674" spans="1:18">
      <c r="B4674" s="556" t="s">
        <v>4312</v>
      </c>
      <c r="C4674" s="556" t="s">
        <v>2034</v>
      </c>
      <c r="D4674" s="556" t="s">
        <v>2188</v>
      </c>
      <c r="E4674" s="556" t="s">
        <v>28</v>
      </c>
      <c r="F4674" s="557" t="s">
        <v>1579</v>
      </c>
      <c r="G4674" s="556" t="s">
        <v>179</v>
      </c>
      <c r="H4674" s="553">
        <v>130</v>
      </c>
      <c r="I4674" s="553">
        <v>103.88</v>
      </c>
      <c r="J4674" s="554">
        <v>13504.4</v>
      </c>
      <c r="K4674" s="556" t="s">
        <v>787</v>
      </c>
      <c r="L4674" s="556" t="s">
        <v>4320</v>
      </c>
      <c r="M4674" s="557" t="s">
        <v>1579</v>
      </c>
      <c r="O4674" s="545" t="str">
        <f t="shared" si="428"/>
        <v>B3/23/02-H</v>
      </c>
    </row>
    <row r="4675" spans="1:18">
      <c r="B4675" s="556" t="s">
        <v>4312</v>
      </c>
      <c r="C4675" s="556" t="s">
        <v>2034</v>
      </c>
      <c r="D4675" s="556" t="s">
        <v>2188</v>
      </c>
      <c r="E4675" s="556" t="s">
        <v>33</v>
      </c>
      <c r="F4675" s="557" t="s">
        <v>1582</v>
      </c>
      <c r="G4675" s="556" t="s">
        <v>179</v>
      </c>
      <c r="H4675" s="553">
        <v>70</v>
      </c>
      <c r="I4675" s="553">
        <v>297.75</v>
      </c>
      <c r="J4675" s="554">
        <v>20842.5</v>
      </c>
      <c r="K4675" s="556" t="s">
        <v>787</v>
      </c>
      <c r="L4675" s="556" t="s">
        <v>4321</v>
      </c>
      <c r="M4675" s="557" t="s">
        <v>1582</v>
      </c>
      <c r="O4675" s="545" t="str">
        <f t="shared" si="428"/>
        <v>B3/23/02-J</v>
      </c>
    </row>
    <row r="4677" spans="1:18" ht="72.5">
      <c r="A4677" s="551">
        <v>4</v>
      </c>
      <c r="B4677" s="555" t="s">
        <v>4312</v>
      </c>
      <c r="C4677" s="555" t="s">
        <v>36</v>
      </c>
      <c r="D4677" s="555" t="s">
        <v>36</v>
      </c>
      <c r="E4677" s="555" t="s">
        <v>36</v>
      </c>
      <c r="F4677" s="551" t="s">
        <v>584</v>
      </c>
      <c r="G4677" s="555" t="s">
        <v>36</v>
      </c>
      <c r="H4677" s="551"/>
      <c r="I4677" s="551"/>
      <c r="J4677" s="552">
        <v>256145.95</v>
      </c>
      <c r="K4677" s="555"/>
      <c r="L4677" s="555"/>
      <c r="M4677" s="551"/>
      <c r="N4677" s="551"/>
      <c r="O4677" s="551"/>
    </row>
    <row r="4678" spans="1:18" ht="14.5">
      <c r="B4678" s="556" t="s">
        <v>4312</v>
      </c>
      <c r="C4678" s="556" t="s">
        <v>2034</v>
      </c>
      <c r="D4678" s="556" t="s">
        <v>2188</v>
      </c>
      <c r="E4678" s="556" t="s">
        <v>34</v>
      </c>
      <c r="F4678" s="557" t="s">
        <v>1572</v>
      </c>
      <c r="G4678" s="556" t="s">
        <v>179</v>
      </c>
      <c r="H4678" s="553">
        <v>555</v>
      </c>
      <c r="I4678" s="553">
        <v>38.75</v>
      </c>
      <c r="J4678" s="554">
        <v>21506.25</v>
      </c>
      <c r="K4678" s="556" t="s">
        <v>787</v>
      </c>
      <c r="L4678" s="556" t="s">
        <v>4322</v>
      </c>
      <c r="M4678" s="557" t="s">
        <v>1572</v>
      </c>
      <c r="O4678" s="545" t="str">
        <f t="shared" ref="O4678:O4680" si="429">+_xlfn.CONCAT(B4678,"-",E4678)</f>
        <v>B3/23/02-K</v>
      </c>
      <c r="P4678" s="546"/>
      <c r="Q4678" s="546"/>
      <c r="R4678" s="546"/>
    </row>
    <row r="4679" spans="1:18">
      <c r="B4679" s="556" t="s">
        <v>4312</v>
      </c>
      <c r="C4679" s="556" t="s">
        <v>2034</v>
      </c>
      <c r="D4679" s="556" t="s">
        <v>2188</v>
      </c>
      <c r="E4679" s="556" t="s">
        <v>39</v>
      </c>
      <c r="F4679" s="557" t="s">
        <v>1578</v>
      </c>
      <c r="G4679" s="556" t="s">
        <v>179</v>
      </c>
      <c r="H4679" s="553">
        <v>240</v>
      </c>
      <c r="I4679" s="553">
        <v>46.63</v>
      </c>
      <c r="J4679" s="554">
        <v>11191.2</v>
      </c>
      <c r="K4679" s="556" t="s">
        <v>787</v>
      </c>
      <c r="L4679" s="556" t="s">
        <v>4323</v>
      </c>
      <c r="M4679" s="557" t="s">
        <v>1578</v>
      </c>
      <c r="O4679" s="545" t="str">
        <f t="shared" si="429"/>
        <v>B3/23/02-L</v>
      </c>
    </row>
    <row r="4680" spans="1:18">
      <c r="B4680" s="556" t="s">
        <v>4312</v>
      </c>
      <c r="C4680" s="556" t="s">
        <v>2034</v>
      </c>
      <c r="D4680" s="556" t="s">
        <v>2188</v>
      </c>
      <c r="E4680" s="556" t="s">
        <v>38</v>
      </c>
      <c r="F4680" s="557" t="s">
        <v>1569</v>
      </c>
      <c r="G4680" s="556" t="s">
        <v>179</v>
      </c>
      <c r="H4680" s="553">
        <v>125</v>
      </c>
      <c r="I4680" s="553">
        <v>77.5</v>
      </c>
      <c r="J4680" s="554">
        <v>9687.5</v>
      </c>
      <c r="K4680" s="556" t="s">
        <v>787</v>
      </c>
      <c r="L4680" s="556" t="s">
        <v>4324</v>
      </c>
      <c r="M4680" s="557" t="s">
        <v>1569</v>
      </c>
      <c r="O4680" s="545" t="str">
        <f t="shared" si="429"/>
        <v>B3/23/02-M</v>
      </c>
    </row>
    <row r="4683" spans="1:18">
      <c r="B4683" s="556" t="s">
        <v>4325</v>
      </c>
      <c r="C4683" s="556" t="s">
        <v>2034</v>
      </c>
      <c r="D4683" s="556" t="s">
        <v>2188</v>
      </c>
      <c r="E4683" s="556" t="s">
        <v>5</v>
      </c>
      <c r="F4683" s="557" t="s">
        <v>1573</v>
      </c>
      <c r="G4683" s="556" t="s">
        <v>179</v>
      </c>
      <c r="H4683" s="553">
        <v>105</v>
      </c>
      <c r="I4683" s="553">
        <v>92.88</v>
      </c>
      <c r="J4683" s="554">
        <v>9752.4</v>
      </c>
      <c r="K4683" s="556" t="s">
        <v>787</v>
      </c>
      <c r="L4683" s="556" t="s">
        <v>4326</v>
      </c>
      <c r="M4683" s="557" t="s">
        <v>1573</v>
      </c>
      <c r="O4683" s="545" t="str">
        <f t="shared" ref="O4683:O4690" si="430">+_xlfn.CONCAT(B4683,"-",E4683)</f>
        <v>B3/23/03-A</v>
      </c>
    </row>
    <row r="4684" spans="1:18">
      <c r="B4684" s="556" t="s">
        <v>4325</v>
      </c>
      <c r="C4684" s="556" t="s">
        <v>2034</v>
      </c>
      <c r="D4684" s="556" t="s">
        <v>2188</v>
      </c>
      <c r="E4684" s="556" t="s">
        <v>6</v>
      </c>
      <c r="F4684" s="557" t="s">
        <v>1574</v>
      </c>
      <c r="G4684" s="556" t="s">
        <v>179</v>
      </c>
      <c r="H4684" s="553">
        <v>60</v>
      </c>
      <c r="I4684" s="553">
        <v>116.25</v>
      </c>
      <c r="J4684" s="554">
        <v>6975</v>
      </c>
      <c r="K4684" s="556" t="s">
        <v>787</v>
      </c>
      <c r="L4684" s="556" t="s">
        <v>4327</v>
      </c>
      <c r="M4684" s="557" t="s">
        <v>1574</v>
      </c>
      <c r="O4684" s="545" t="str">
        <f t="shared" si="430"/>
        <v>B3/23/03-B</v>
      </c>
    </row>
    <row r="4685" spans="1:18">
      <c r="B4685" s="556" t="s">
        <v>4325</v>
      </c>
      <c r="C4685" s="556" t="s">
        <v>2034</v>
      </c>
      <c r="D4685" s="556" t="s">
        <v>2188</v>
      </c>
      <c r="E4685" s="556" t="s">
        <v>7</v>
      </c>
      <c r="F4685" s="557" t="s">
        <v>1579</v>
      </c>
      <c r="G4685" s="556" t="s">
        <v>179</v>
      </c>
      <c r="H4685" s="553">
        <v>110</v>
      </c>
      <c r="I4685" s="553">
        <v>145.13</v>
      </c>
      <c r="J4685" s="554">
        <v>15964.3</v>
      </c>
      <c r="K4685" s="556" t="s">
        <v>787</v>
      </c>
      <c r="L4685" s="556" t="s">
        <v>4328</v>
      </c>
      <c r="M4685" s="557" t="s">
        <v>1579</v>
      </c>
      <c r="O4685" s="545" t="str">
        <f t="shared" si="430"/>
        <v>B3/23/03-C</v>
      </c>
    </row>
    <row r="4686" spans="1:18">
      <c r="B4686" s="556" t="s">
        <v>4325</v>
      </c>
      <c r="C4686" s="556" t="s">
        <v>2034</v>
      </c>
      <c r="D4686" s="556" t="s">
        <v>2188</v>
      </c>
      <c r="E4686" s="556" t="s">
        <v>8</v>
      </c>
      <c r="F4686" s="557" t="s">
        <v>1587</v>
      </c>
      <c r="G4686" s="556" t="s">
        <v>179</v>
      </c>
      <c r="H4686" s="553">
        <v>105</v>
      </c>
      <c r="I4686" s="553">
        <v>174</v>
      </c>
      <c r="J4686" s="554">
        <v>18270</v>
      </c>
      <c r="K4686" s="556" t="s">
        <v>787</v>
      </c>
      <c r="L4686" s="556" t="s">
        <v>4329</v>
      </c>
      <c r="M4686" s="557" t="s">
        <v>1587</v>
      </c>
      <c r="O4686" s="545" t="str">
        <f t="shared" si="430"/>
        <v>B3/23/03-D</v>
      </c>
    </row>
    <row r="4687" spans="1:18">
      <c r="B4687" s="556" t="s">
        <v>4325</v>
      </c>
      <c r="C4687" s="556" t="s">
        <v>2034</v>
      </c>
      <c r="D4687" s="556" t="s">
        <v>2188</v>
      </c>
      <c r="E4687" s="556" t="s">
        <v>10</v>
      </c>
      <c r="F4687" s="557" t="s">
        <v>1581</v>
      </c>
      <c r="G4687" s="556" t="s">
        <v>179</v>
      </c>
      <c r="H4687" s="553">
        <v>180</v>
      </c>
      <c r="I4687" s="553">
        <v>161.38</v>
      </c>
      <c r="J4687" s="554">
        <v>29048.400000000001</v>
      </c>
      <c r="K4687" s="556" t="s">
        <v>787</v>
      </c>
      <c r="L4687" s="556" t="s">
        <v>4330</v>
      </c>
      <c r="M4687" s="557" t="s">
        <v>1581</v>
      </c>
      <c r="O4687" s="545" t="str">
        <f t="shared" si="430"/>
        <v>B3/23/03-E</v>
      </c>
    </row>
    <row r="4688" spans="1:18">
      <c r="B4688" s="556" t="s">
        <v>4325</v>
      </c>
      <c r="C4688" s="556" t="s">
        <v>2034</v>
      </c>
      <c r="D4688" s="556" t="s">
        <v>2188</v>
      </c>
      <c r="E4688" s="556" t="s">
        <v>11</v>
      </c>
      <c r="F4688" s="557" t="s">
        <v>1583</v>
      </c>
      <c r="G4688" s="556" t="s">
        <v>179</v>
      </c>
      <c r="H4688" s="553">
        <v>100</v>
      </c>
      <c r="I4688" s="553">
        <v>222.25</v>
      </c>
      <c r="J4688" s="554">
        <v>22225</v>
      </c>
      <c r="K4688" s="556" t="s">
        <v>787</v>
      </c>
      <c r="L4688" s="556" t="s">
        <v>4331</v>
      </c>
      <c r="M4688" s="557" t="s">
        <v>1583</v>
      </c>
      <c r="O4688" s="545" t="str">
        <f t="shared" si="430"/>
        <v>B3/23/03-F</v>
      </c>
    </row>
    <row r="4689" spans="1:18">
      <c r="B4689" s="556" t="s">
        <v>4325</v>
      </c>
      <c r="C4689" s="556" t="s">
        <v>2034</v>
      </c>
      <c r="D4689" s="556" t="s">
        <v>2188</v>
      </c>
      <c r="E4689" s="556" t="s">
        <v>27</v>
      </c>
      <c r="F4689" s="557" t="s">
        <v>1582</v>
      </c>
      <c r="G4689" s="556" t="s">
        <v>179</v>
      </c>
      <c r="H4689" s="553">
        <v>305</v>
      </c>
      <c r="I4689" s="553">
        <v>303.13</v>
      </c>
      <c r="J4689" s="554">
        <v>92454.65</v>
      </c>
      <c r="K4689" s="556" t="s">
        <v>787</v>
      </c>
      <c r="L4689" s="556" t="s">
        <v>4332</v>
      </c>
      <c r="M4689" s="557" t="s">
        <v>1582</v>
      </c>
      <c r="O4689" s="545" t="str">
        <f t="shared" si="430"/>
        <v>B3/23/03-G</v>
      </c>
    </row>
    <row r="4690" spans="1:18">
      <c r="B4690" s="556" t="s">
        <v>4325</v>
      </c>
      <c r="C4690" s="556" t="s">
        <v>2034</v>
      </c>
      <c r="D4690" s="556" t="s">
        <v>2188</v>
      </c>
      <c r="E4690" s="556" t="s">
        <v>28</v>
      </c>
      <c r="F4690" s="557" t="s">
        <v>1588</v>
      </c>
      <c r="G4690" s="556" t="s">
        <v>179</v>
      </c>
      <c r="H4690" s="553">
        <v>55</v>
      </c>
      <c r="I4690" s="553">
        <v>346.75</v>
      </c>
      <c r="J4690" s="554">
        <v>19071.25</v>
      </c>
      <c r="K4690" s="556" t="s">
        <v>787</v>
      </c>
      <c r="L4690" s="556" t="s">
        <v>4333</v>
      </c>
      <c r="M4690" s="557" t="s">
        <v>1588</v>
      </c>
      <c r="O4690" s="545" t="str">
        <f t="shared" si="430"/>
        <v>B3/23/03-H</v>
      </c>
    </row>
    <row r="4692" spans="1:18" ht="29">
      <c r="A4692" s="551">
        <v>3</v>
      </c>
      <c r="B4692" s="555" t="s">
        <v>4325</v>
      </c>
      <c r="C4692" s="555" t="s">
        <v>36</v>
      </c>
      <c r="D4692" s="555" t="s">
        <v>36</v>
      </c>
      <c r="E4692" s="555" t="s">
        <v>36</v>
      </c>
      <c r="F4692" s="551" t="s">
        <v>585</v>
      </c>
      <c r="G4692" s="555" t="s">
        <v>36</v>
      </c>
      <c r="H4692" s="551"/>
      <c r="I4692" s="551"/>
      <c r="J4692" s="552">
        <v>1100125</v>
      </c>
      <c r="K4692" s="555"/>
      <c r="L4692" s="555"/>
      <c r="M4692" s="551"/>
      <c r="N4692" s="551"/>
      <c r="O4692" s="551"/>
    </row>
    <row r="4693" spans="1:18" ht="14.5">
      <c r="A4693" s="551">
        <v>4</v>
      </c>
      <c r="B4693" s="555" t="s">
        <v>4325</v>
      </c>
      <c r="C4693" s="555" t="s">
        <v>36</v>
      </c>
      <c r="D4693" s="555" t="s">
        <v>36</v>
      </c>
      <c r="E4693" s="555" t="s">
        <v>36</v>
      </c>
      <c r="F4693" s="551" t="s">
        <v>586</v>
      </c>
      <c r="G4693" s="555" t="s">
        <v>36</v>
      </c>
      <c r="H4693" s="551"/>
      <c r="I4693" s="551"/>
      <c r="J4693" s="552">
        <v>1100125</v>
      </c>
      <c r="K4693" s="555"/>
      <c r="L4693" s="555"/>
      <c r="M4693" s="551"/>
      <c r="N4693" s="551"/>
      <c r="O4693" s="551"/>
      <c r="P4693" s="546"/>
      <c r="Q4693" s="546"/>
      <c r="R4693" s="546"/>
    </row>
    <row r="4694" spans="1:18" ht="50">
      <c r="B4694" s="556" t="s">
        <v>4325</v>
      </c>
      <c r="C4694" s="556" t="s">
        <v>2034</v>
      </c>
      <c r="D4694" s="556" t="s">
        <v>2210</v>
      </c>
      <c r="E4694" s="556" t="s">
        <v>33</v>
      </c>
      <c r="F4694" s="557" t="s">
        <v>587</v>
      </c>
      <c r="G4694" s="556" t="s">
        <v>0</v>
      </c>
      <c r="H4694" s="553">
        <v>1</v>
      </c>
      <c r="I4694" s="554">
        <v>1100125</v>
      </c>
      <c r="J4694" s="554">
        <v>1100125</v>
      </c>
      <c r="K4694" s="556" t="s">
        <v>787</v>
      </c>
      <c r="L4694" s="556" t="s">
        <v>4334</v>
      </c>
      <c r="M4694" s="557" t="s">
        <v>587</v>
      </c>
      <c r="O4694" s="545" t="str">
        <f>+_xlfn.CONCAT(B4694,"-",E4694)</f>
        <v>B3/23/03-J</v>
      </c>
      <c r="P4694" s="546"/>
      <c r="Q4694" s="546"/>
      <c r="R4694" s="546"/>
    </row>
    <row r="4696" spans="1:18" ht="14.5">
      <c r="A4696" s="551">
        <v>3</v>
      </c>
      <c r="B4696" s="555" t="s">
        <v>4325</v>
      </c>
      <c r="C4696" s="555" t="s">
        <v>36</v>
      </c>
      <c r="D4696" s="555" t="s">
        <v>36</v>
      </c>
      <c r="E4696" s="555" t="s">
        <v>36</v>
      </c>
      <c r="F4696" s="551" t="s">
        <v>588</v>
      </c>
      <c r="G4696" s="555" t="s">
        <v>36</v>
      </c>
      <c r="H4696" s="551"/>
      <c r="I4696" s="551"/>
      <c r="J4696" s="552">
        <v>18635.63</v>
      </c>
      <c r="K4696" s="555"/>
      <c r="L4696" s="555"/>
      <c r="M4696" s="551"/>
      <c r="N4696" s="551"/>
      <c r="O4696" s="551"/>
    </row>
    <row r="4697" spans="1:18" ht="58">
      <c r="A4697" s="551">
        <v>4</v>
      </c>
      <c r="B4697" s="555" t="s">
        <v>4325</v>
      </c>
      <c r="C4697" s="555" t="s">
        <v>36</v>
      </c>
      <c r="D4697" s="555" t="s">
        <v>36</v>
      </c>
      <c r="E4697" s="555" t="s">
        <v>36</v>
      </c>
      <c r="F4697" s="551" t="s">
        <v>589</v>
      </c>
      <c r="G4697" s="555" t="s">
        <v>36</v>
      </c>
      <c r="H4697" s="551"/>
      <c r="I4697" s="551"/>
      <c r="J4697" s="552">
        <v>18635.63</v>
      </c>
      <c r="K4697" s="555"/>
      <c r="L4697" s="555"/>
      <c r="M4697" s="551"/>
      <c r="N4697" s="551"/>
      <c r="O4697" s="551"/>
      <c r="P4697" s="546"/>
      <c r="Q4697" s="546"/>
      <c r="R4697" s="546"/>
    </row>
    <row r="4698" spans="1:18" ht="14.5">
      <c r="B4698" s="556" t="s">
        <v>4325</v>
      </c>
      <c r="C4698" s="556" t="s">
        <v>2034</v>
      </c>
      <c r="D4698" s="556" t="s">
        <v>2212</v>
      </c>
      <c r="E4698" s="556" t="s">
        <v>34</v>
      </c>
      <c r="F4698" s="557" t="s">
        <v>1574</v>
      </c>
      <c r="G4698" s="556" t="s">
        <v>179</v>
      </c>
      <c r="H4698" s="553">
        <v>50</v>
      </c>
      <c r="I4698" s="553">
        <v>126.63</v>
      </c>
      <c r="J4698" s="554">
        <v>6331.5</v>
      </c>
      <c r="K4698" s="556" t="s">
        <v>787</v>
      </c>
      <c r="L4698" s="556" t="s">
        <v>4335</v>
      </c>
      <c r="M4698" s="557" t="s">
        <v>1574</v>
      </c>
      <c r="O4698" s="545" t="str">
        <f t="shared" ref="O4698:O4699" si="431">+_xlfn.CONCAT(B4698,"-",E4698)</f>
        <v>B3/23/03-K</v>
      </c>
      <c r="P4698" s="546"/>
      <c r="Q4698" s="546"/>
      <c r="R4698" s="546"/>
    </row>
    <row r="4699" spans="1:18">
      <c r="B4699" s="556" t="s">
        <v>4325</v>
      </c>
      <c r="C4699" s="556" t="s">
        <v>2034</v>
      </c>
      <c r="D4699" s="556" t="s">
        <v>2212</v>
      </c>
      <c r="E4699" s="556" t="s">
        <v>39</v>
      </c>
      <c r="F4699" s="557" t="s">
        <v>2214</v>
      </c>
      <c r="G4699" s="556" t="s">
        <v>0</v>
      </c>
      <c r="H4699" s="553">
        <v>1</v>
      </c>
      <c r="I4699" s="554">
        <v>12304.13</v>
      </c>
      <c r="J4699" s="554">
        <v>12304.13</v>
      </c>
      <c r="K4699" s="556" t="s">
        <v>787</v>
      </c>
      <c r="L4699" s="556" t="s">
        <v>4336</v>
      </c>
      <c r="M4699" s="557" t="s">
        <v>2214</v>
      </c>
      <c r="O4699" s="545" t="str">
        <f t="shared" si="431"/>
        <v>B3/23/03-L</v>
      </c>
    </row>
    <row r="4702" spans="1:18" ht="14.5">
      <c r="A4702" s="551">
        <v>3</v>
      </c>
      <c r="B4702" s="555" t="s">
        <v>4337</v>
      </c>
      <c r="C4702" s="555" t="s">
        <v>36</v>
      </c>
      <c r="D4702" s="555" t="s">
        <v>36</v>
      </c>
      <c r="E4702" s="555" t="s">
        <v>36</v>
      </c>
      <c r="F4702" s="551" t="s">
        <v>591</v>
      </c>
      <c r="G4702" s="555" t="s">
        <v>36</v>
      </c>
      <c r="H4702" s="551"/>
      <c r="I4702" s="551"/>
      <c r="J4702" s="552">
        <v>468631.88</v>
      </c>
      <c r="K4702" s="555"/>
      <c r="L4702" s="555"/>
      <c r="M4702" s="551"/>
      <c r="N4702" s="551"/>
      <c r="O4702" s="551"/>
    </row>
    <row r="4703" spans="1:18" ht="14.5">
      <c r="A4703" s="551">
        <v>4</v>
      </c>
      <c r="B4703" s="555" t="s">
        <v>4337</v>
      </c>
      <c r="C4703" s="555" t="s">
        <v>36</v>
      </c>
      <c r="D4703" s="555" t="s">
        <v>36</v>
      </c>
      <c r="E4703" s="555" t="s">
        <v>36</v>
      </c>
      <c r="F4703" s="551" t="s">
        <v>592</v>
      </c>
      <c r="G4703" s="555" t="s">
        <v>36</v>
      </c>
      <c r="H4703" s="551"/>
      <c r="I4703" s="551"/>
      <c r="J4703" s="552">
        <v>119968.75</v>
      </c>
      <c r="K4703" s="555"/>
      <c r="L4703" s="555"/>
      <c r="M4703" s="551"/>
      <c r="N4703" s="551"/>
      <c r="O4703" s="551"/>
      <c r="P4703" s="546"/>
      <c r="Q4703" s="546"/>
      <c r="R4703" s="546"/>
    </row>
    <row r="4704" spans="1:18" ht="14.5">
      <c r="B4704" s="556" t="s">
        <v>4337</v>
      </c>
      <c r="C4704" s="556" t="s">
        <v>2034</v>
      </c>
      <c r="D4704" s="556" t="s">
        <v>2212</v>
      </c>
      <c r="E4704" s="556" t="s">
        <v>5</v>
      </c>
      <c r="F4704" s="557" t="s">
        <v>593</v>
      </c>
      <c r="G4704" s="556" t="s">
        <v>0</v>
      </c>
      <c r="H4704" s="553">
        <v>1</v>
      </c>
      <c r="I4704" s="554">
        <v>10968.75</v>
      </c>
      <c r="J4704" s="554">
        <v>10968.75</v>
      </c>
      <c r="K4704" s="556" t="s">
        <v>787</v>
      </c>
      <c r="L4704" s="556" t="s">
        <v>4338</v>
      </c>
      <c r="M4704" s="557" t="s">
        <v>593</v>
      </c>
      <c r="O4704" s="545" t="str">
        <f t="shared" ref="O4704:O4711" si="432">+_xlfn.CONCAT(B4704,"-",E4704)</f>
        <v>B3/23/04-A</v>
      </c>
      <c r="P4704" s="546"/>
      <c r="Q4704" s="546"/>
      <c r="R4704" s="546"/>
    </row>
    <row r="4705" spans="1:18">
      <c r="B4705" s="556" t="s">
        <v>4337</v>
      </c>
      <c r="C4705" s="556" t="s">
        <v>2034</v>
      </c>
      <c r="D4705" s="556" t="s">
        <v>2212</v>
      </c>
      <c r="E4705" s="556" t="s">
        <v>6</v>
      </c>
      <c r="F4705" s="557" t="s">
        <v>594</v>
      </c>
      <c r="G4705" s="556" t="s">
        <v>0</v>
      </c>
      <c r="H4705" s="553">
        <v>1</v>
      </c>
      <c r="I4705" s="554">
        <v>9718.75</v>
      </c>
      <c r="J4705" s="554">
        <v>9718.75</v>
      </c>
      <c r="K4705" s="556" t="s">
        <v>787</v>
      </c>
      <c r="L4705" s="556" t="s">
        <v>4339</v>
      </c>
      <c r="M4705" s="557" t="s">
        <v>594</v>
      </c>
      <c r="O4705" s="545" t="str">
        <f t="shared" si="432"/>
        <v>B3/23/04-B</v>
      </c>
    </row>
    <row r="4706" spans="1:18">
      <c r="B4706" s="556" t="s">
        <v>4337</v>
      </c>
      <c r="C4706" s="556" t="s">
        <v>2034</v>
      </c>
      <c r="D4706" s="556" t="s">
        <v>2212</v>
      </c>
      <c r="E4706" s="556" t="s">
        <v>7</v>
      </c>
      <c r="F4706" s="557" t="s">
        <v>565</v>
      </c>
      <c r="G4706" s="556" t="s">
        <v>0</v>
      </c>
      <c r="H4706" s="553">
        <v>1</v>
      </c>
      <c r="I4706" s="554">
        <v>5968.75</v>
      </c>
      <c r="J4706" s="554">
        <v>5968.75</v>
      </c>
      <c r="K4706" s="556" t="s">
        <v>787</v>
      </c>
      <c r="L4706" s="556" t="s">
        <v>4340</v>
      </c>
      <c r="M4706" s="557" t="s">
        <v>565</v>
      </c>
      <c r="O4706" s="545" t="str">
        <f t="shared" si="432"/>
        <v>B3/23/04-C</v>
      </c>
    </row>
    <row r="4707" spans="1:18">
      <c r="B4707" s="556" t="s">
        <v>4337</v>
      </c>
      <c r="C4707" s="556" t="s">
        <v>2034</v>
      </c>
      <c r="D4707" s="556" t="s">
        <v>2212</v>
      </c>
      <c r="E4707" s="556" t="s">
        <v>8</v>
      </c>
      <c r="F4707" s="557" t="s">
        <v>595</v>
      </c>
      <c r="G4707" s="556" t="s">
        <v>0</v>
      </c>
      <c r="H4707" s="553">
        <v>1</v>
      </c>
      <c r="I4707" s="554">
        <v>9718.75</v>
      </c>
      <c r="J4707" s="554">
        <v>9718.75</v>
      </c>
      <c r="K4707" s="556" t="s">
        <v>787</v>
      </c>
      <c r="L4707" s="556" t="s">
        <v>4341</v>
      </c>
      <c r="M4707" s="557" t="s">
        <v>595</v>
      </c>
      <c r="O4707" s="545" t="str">
        <f t="shared" si="432"/>
        <v>B3/23/04-D</v>
      </c>
    </row>
    <row r="4708" spans="1:18">
      <c r="B4708" s="556" t="s">
        <v>4337</v>
      </c>
      <c r="C4708" s="556" t="s">
        <v>2034</v>
      </c>
      <c r="D4708" s="556" t="s">
        <v>2212</v>
      </c>
      <c r="E4708" s="556" t="s">
        <v>10</v>
      </c>
      <c r="F4708" s="557" t="s">
        <v>596</v>
      </c>
      <c r="G4708" s="556" t="s">
        <v>0</v>
      </c>
      <c r="H4708" s="553">
        <v>1</v>
      </c>
      <c r="I4708" s="554">
        <v>17218.75</v>
      </c>
      <c r="J4708" s="554">
        <v>17218.75</v>
      </c>
      <c r="K4708" s="556" t="s">
        <v>787</v>
      </c>
      <c r="L4708" s="556" t="s">
        <v>4342</v>
      </c>
      <c r="M4708" s="557" t="s">
        <v>596</v>
      </c>
      <c r="O4708" s="545" t="str">
        <f t="shared" si="432"/>
        <v>B3/23/04-E</v>
      </c>
    </row>
    <row r="4709" spans="1:18">
      <c r="B4709" s="556" t="s">
        <v>4337</v>
      </c>
      <c r="C4709" s="556" t="s">
        <v>2034</v>
      </c>
      <c r="D4709" s="556" t="s">
        <v>2212</v>
      </c>
      <c r="E4709" s="556" t="s">
        <v>11</v>
      </c>
      <c r="F4709" s="557" t="s">
        <v>597</v>
      </c>
      <c r="G4709" s="556" t="s">
        <v>0</v>
      </c>
      <c r="H4709" s="553">
        <v>1</v>
      </c>
      <c r="I4709" s="554">
        <v>46937.5</v>
      </c>
      <c r="J4709" s="554">
        <v>46937.5</v>
      </c>
      <c r="K4709" s="556" t="s">
        <v>787</v>
      </c>
      <c r="L4709" s="556" t="s">
        <v>4343</v>
      </c>
      <c r="M4709" s="557" t="s">
        <v>597</v>
      </c>
      <c r="O4709" s="545" t="str">
        <f t="shared" si="432"/>
        <v>B3/23/04-F</v>
      </c>
    </row>
    <row r="4710" spans="1:18">
      <c r="B4710" s="556" t="s">
        <v>4337</v>
      </c>
      <c r="C4710" s="556" t="s">
        <v>2034</v>
      </c>
      <c r="D4710" s="556" t="s">
        <v>2212</v>
      </c>
      <c r="E4710" s="556" t="s">
        <v>27</v>
      </c>
      <c r="F4710" s="557" t="s">
        <v>598</v>
      </c>
      <c r="G4710" s="556" t="s">
        <v>0</v>
      </c>
      <c r="H4710" s="553">
        <v>1</v>
      </c>
      <c r="I4710" s="554">
        <v>9718.75</v>
      </c>
      <c r="J4710" s="554">
        <v>9718.75</v>
      </c>
      <c r="K4710" s="556" t="s">
        <v>787</v>
      </c>
      <c r="L4710" s="556" t="s">
        <v>4344</v>
      </c>
      <c r="M4710" s="557" t="s">
        <v>598</v>
      </c>
      <c r="O4710" s="545" t="str">
        <f t="shared" si="432"/>
        <v>B3/23/04-G</v>
      </c>
    </row>
    <row r="4711" spans="1:18">
      <c r="B4711" s="556" t="s">
        <v>4337</v>
      </c>
      <c r="C4711" s="556" t="s">
        <v>2034</v>
      </c>
      <c r="D4711" s="556" t="s">
        <v>2212</v>
      </c>
      <c r="E4711" s="556" t="s">
        <v>28</v>
      </c>
      <c r="F4711" s="557" t="s">
        <v>599</v>
      </c>
      <c r="G4711" s="556" t="s">
        <v>0</v>
      </c>
      <c r="H4711" s="553">
        <v>1</v>
      </c>
      <c r="I4711" s="554">
        <v>9718.75</v>
      </c>
      <c r="J4711" s="554">
        <v>9718.75</v>
      </c>
      <c r="K4711" s="556" t="s">
        <v>787</v>
      </c>
      <c r="L4711" s="556" t="s">
        <v>4345</v>
      </c>
      <c r="M4711" s="557" t="s">
        <v>599</v>
      </c>
      <c r="O4711" s="545" t="str">
        <f t="shared" si="432"/>
        <v>B3/23/04-H</v>
      </c>
    </row>
    <row r="4713" spans="1:18" ht="58">
      <c r="A4713" s="551">
        <v>4</v>
      </c>
      <c r="B4713" s="555" t="s">
        <v>4337</v>
      </c>
      <c r="C4713" s="555" t="s">
        <v>36</v>
      </c>
      <c r="D4713" s="555" t="s">
        <v>36</v>
      </c>
      <c r="E4713" s="555" t="s">
        <v>36</v>
      </c>
      <c r="F4713" s="551" t="s">
        <v>600</v>
      </c>
      <c r="G4713" s="555" t="s">
        <v>36</v>
      </c>
      <c r="H4713" s="551"/>
      <c r="I4713" s="551"/>
      <c r="J4713" s="552">
        <v>325412.5</v>
      </c>
      <c r="K4713" s="555"/>
      <c r="L4713" s="555"/>
      <c r="M4713" s="551"/>
      <c r="N4713" s="551"/>
      <c r="O4713" s="551"/>
    </row>
    <row r="4714" spans="1:18" ht="14.5">
      <c r="B4714" s="556" t="s">
        <v>4337</v>
      </c>
      <c r="C4714" s="556" t="s">
        <v>2034</v>
      </c>
      <c r="D4714" s="556" t="s">
        <v>2212</v>
      </c>
      <c r="E4714" s="556" t="s">
        <v>33</v>
      </c>
      <c r="F4714" s="557" t="s">
        <v>4346</v>
      </c>
      <c r="G4714" s="556" t="s">
        <v>289</v>
      </c>
      <c r="H4714" s="553">
        <v>1</v>
      </c>
      <c r="I4714" s="554">
        <v>325412.5</v>
      </c>
      <c r="J4714" s="554">
        <v>325412.5</v>
      </c>
      <c r="K4714" s="556" t="s">
        <v>787</v>
      </c>
      <c r="L4714" s="556" t="s">
        <v>4347</v>
      </c>
      <c r="M4714" s="557" t="s">
        <v>4346</v>
      </c>
      <c r="O4714" s="545" t="str">
        <f>+_xlfn.CONCAT(B4714,"-",E4714)</f>
        <v>B3/23/04-J</v>
      </c>
      <c r="P4714" s="546"/>
      <c r="Q4714" s="546"/>
      <c r="R4714" s="546"/>
    </row>
    <row r="4716" spans="1:18" ht="29">
      <c r="A4716" s="551">
        <v>4</v>
      </c>
      <c r="B4716" s="555" t="s">
        <v>4337</v>
      </c>
      <c r="C4716" s="555" t="s">
        <v>36</v>
      </c>
      <c r="D4716" s="555" t="s">
        <v>36</v>
      </c>
      <c r="E4716" s="555" t="s">
        <v>36</v>
      </c>
      <c r="F4716" s="551" t="s">
        <v>602</v>
      </c>
      <c r="G4716" s="555" t="s">
        <v>36</v>
      </c>
      <c r="H4716" s="551"/>
      <c r="I4716" s="551"/>
      <c r="J4716" s="551">
        <v>75.63</v>
      </c>
      <c r="K4716" s="555"/>
      <c r="L4716" s="555"/>
      <c r="M4716" s="551"/>
      <c r="N4716" s="551"/>
      <c r="O4716" s="551"/>
    </row>
    <row r="4717" spans="1:18" ht="14.5">
      <c r="B4717" s="556" t="s">
        <v>4337</v>
      </c>
      <c r="C4717" s="556" t="s">
        <v>2034</v>
      </c>
      <c r="D4717" s="556" t="s">
        <v>2212</v>
      </c>
      <c r="E4717" s="556" t="s">
        <v>34</v>
      </c>
      <c r="F4717" s="557" t="s">
        <v>1574</v>
      </c>
      <c r="G4717" s="556" t="s">
        <v>289</v>
      </c>
      <c r="H4717" s="553">
        <v>1</v>
      </c>
      <c r="I4717" s="553">
        <v>75.63</v>
      </c>
      <c r="J4717" s="553">
        <v>75.63</v>
      </c>
      <c r="K4717" s="556" t="s">
        <v>787</v>
      </c>
      <c r="L4717" s="556" t="s">
        <v>4348</v>
      </c>
      <c r="M4717" s="557" t="s">
        <v>1574</v>
      </c>
      <c r="O4717" s="545" t="str">
        <f>+_xlfn.CONCAT(B4717,"-",E4717)</f>
        <v>B3/23/04-K</v>
      </c>
      <c r="P4717" s="546"/>
      <c r="Q4717" s="546"/>
      <c r="R4717" s="546"/>
    </row>
    <row r="4719" spans="1:18" ht="14.5">
      <c r="A4719" s="551">
        <v>4</v>
      </c>
      <c r="B4719" s="555" t="s">
        <v>4337</v>
      </c>
      <c r="C4719" s="555" t="s">
        <v>36</v>
      </c>
      <c r="D4719" s="555" t="s">
        <v>36</v>
      </c>
      <c r="E4719" s="555" t="s">
        <v>36</v>
      </c>
      <c r="F4719" s="551" t="s">
        <v>603</v>
      </c>
      <c r="G4719" s="555" t="s">
        <v>36</v>
      </c>
      <c r="H4719" s="551"/>
      <c r="I4719" s="551"/>
      <c r="J4719" s="552">
        <v>23175</v>
      </c>
      <c r="K4719" s="555"/>
      <c r="L4719" s="555"/>
      <c r="M4719" s="551"/>
      <c r="N4719" s="551"/>
      <c r="O4719" s="551"/>
    </row>
    <row r="4720" spans="1:18" ht="14.5">
      <c r="B4720" s="556" t="s">
        <v>4337</v>
      </c>
      <c r="C4720" s="556" t="s">
        <v>2034</v>
      </c>
      <c r="D4720" s="556" t="s">
        <v>2212</v>
      </c>
      <c r="E4720" s="556" t="s">
        <v>39</v>
      </c>
      <c r="F4720" s="557" t="s">
        <v>4349</v>
      </c>
      <c r="G4720" s="556" t="s">
        <v>289</v>
      </c>
      <c r="H4720" s="553">
        <v>2</v>
      </c>
      <c r="I4720" s="554">
        <v>11587.5</v>
      </c>
      <c r="J4720" s="554">
        <v>23175</v>
      </c>
      <c r="K4720" s="556" t="s">
        <v>787</v>
      </c>
      <c r="L4720" s="556" t="s">
        <v>4350</v>
      </c>
      <c r="M4720" s="557" t="s">
        <v>4349</v>
      </c>
      <c r="O4720" s="545" t="str">
        <f>+_xlfn.CONCAT(B4720,"-",E4720)</f>
        <v>B3/23/04-L</v>
      </c>
      <c r="P4720" s="546"/>
      <c r="Q4720" s="546"/>
      <c r="R4720" s="546"/>
    </row>
    <row r="4723" spans="1:18" ht="29">
      <c r="A4723" s="551">
        <v>3</v>
      </c>
      <c r="B4723" s="555" t="s">
        <v>4351</v>
      </c>
      <c r="C4723" s="555" t="s">
        <v>36</v>
      </c>
      <c r="D4723" s="555" t="s">
        <v>36</v>
      </c>
      <c r="E4723" s="555" t="s">
        <v>36</v>
      </c>
      <c r="F4723" s="551" t="s">
        <v>4352</v>
      </c>
      <c r="G4723" s="555" t="s">
        <v>36</v>
      </c>
      <c r="H4723" s="551"/>
      <c r="I4723" s="551"/>
      <c r="J4723" s="552">
        <v>2066007.28</v>
      </c>
      <c r="K4723" s="555"/>
      <c r="L4723" s="555"/>
      <c r="M4723" s="551"/>
      <c r="N4723" s="551"/>
      <c r="O4723" s="551"/>
    </row>
    <row r="4724" spans="1:18" ht="72.5">
      <c r="A4724" s="551">
        <v>4</v>
      </c>
      <c r="B4724" s="555" t="s">
        <v>4351</v>
      </c>
      <c r="C4724" s="555" t="s">
        <v>36</v>
      </c>
      <c r="D4724" s="555" t="s">
        <v>36</v>
      </c>
      <c r="E4724" s="555" t="s">
        <v>36</v>
      </c>
      <c r="F4724" s="551" t="s">
        <v>4353</v>
      </c>
      <c r="G4724" s="555" t="s">
        <v>36</v>
      </c>
      <c r="H4724" s="551"/>
      <c r="I4724" s="551"/>
      <c r="J4724" s="552">
        <v>2060200</v>
      </c>
      <c r="K4724" s="555"/>
      <c r="L4724" s="555"/>
      <c r="M4724" s="551"/>
      <c r="N4724" s="551"/>
      <c r="O4724" s="551"/>
      <c r="P4724" s="546"/>
      <c r="Q4724" s="546"/>
      <c r="R4724" s="546"/>
    </row>
    <row r="4725" spans="1:18" ht="14.5">
      <c r="B4725" s="556" t="s">
        <v>4351</v>
      </c>
      <c r="C4725" s="556" t="s">
        <v>2034</v>
      </c>
      <c r="D4725" s="556" t="s">
        <v>2212</v>
      </c>
      <c r="E4725" s="556" t="s">
        <v>5</v>
      </c>
      <c r="F4725" s="557" t="s">
        <v>4354</v>
      </c>
      <c r="G4725" s="556" t="s">
        <v>289</v>
      </c>
      <c r="H4725" s="553">
        <v>2</v>
      </c>
      <c r="I4725" s="554">
        <v>1030100</v>
      </c>
      <c r="J4725" s="554">
        <v>2060200</v>
      </c>
      <c r="K4725" s="556" t="s">
        <v>787</v>
      </c>
      <c r="L4725" s="556" t="s">
        <v>4355</v>
      </c>
      <c r="M4725" s="557" t="s">
        <v>4354</v>
      </c>
      <c r="O4725" s="545" t="str">
        <f>+_xlfn.CONCAT(B4725,"-",E4725)</f>
        <v>B3/23/05-A</v>
      </c>
      <c r="P4725" s="546"/>
      <c r="Q4725" s="546"/>
      <c r="R4725" s="546"/>
    </row>
    <row r="4727" spans="1:18" ht="43.5">
      <c r="A4727" s="551">
        <v>4</v>
      </c>
      <c r="B4727" s="555" t="s">
        <v>4351</v>
      </c>
      <c r="C4727" s="555" t="s">
        <v>36</v>
      </c>
      <c r="D4727" s="555" t="s">
        <v>36</v>
      </c>
      <c r="E4727" s="555" t="s">
        <v>36</v>
      </c>
      <c r="F4727" s="551" t="s">
        <v>4356</v>
      </c>
      <c r="G4727" s="555" t="s">
        <v>36</v>
      </c>
      <c r="H4727" s="551"/>
      <c r="I4727" s="551"/>
      <c r="J4727" s="552">
        <v>5807.28</v>
      </c>
      <c r="K4727" s="555"/>
      <c r="L4727" s="555"/>
      <c r="M4727" s="551"/>
      <c r="N4727" s="551"/>
      <c r="O4727" s="551"/>
    </row>
    <row r="4728" spans="1:18" ht="14.5">
      <c r="B4728" s="556" t="s">
        <v>4351</v>
      </c>
      <c r="C4728" s="556" t="s">
        <v>2034</v>
      </c>
      <c r="D4728" s="556" t="s">
        <v>2212</v>
      </c>
      <c r="E4728" s="556" t="s">
        <v>6</v>
      </c>
      <c r="F4728" s="557" t="s">
        <v>4228</v>
      </c>
      <c r="G4728" s="556" t="s">
        <v>179</v>
      </c>
      <c r="H4728" s="553">
        <v>6</v>
      </c>
      <c r="I4728" s="553">
        <v>126.63</v>
      </c>
      <c r="J4728" s="553">
        <v>759.78</v>
      </c>
      <c r="K4728" s="556" t="s">
        <v>787</v>
      </c>
      <c r="L4728" s="556" t="s">
        <v>4357</v>
      </c>
      <c r="M4728" s="557" t="s">
        <v>4228</v>
      </c>
      <c r="O4728" s="545" t="str">
        <f t="shared" ref="O4728:O4729" si="433">+_xlfn.CONCAT(B4728,"-",E4728)</f>
        <v>B3/23/05-B</v>
      </c>
      <c r="P4728" s="546"/>
      <c r="Q4728" s="546"/>
      <c r="R4728" s="546"/>
    </row>
    <row r="4729" spans="1:18">
      <c r="B4729" s="556" t="s">
        <v>4351</v>
      </c>
      <c r="C4729" s="556" t="s">
        <v>2034</v>
      </c>
      <c r="D4729" s="556" t="s">
        <v>2212</v>
      </c>
      <c r="E4729" s="556" t="s">
        <v>7</v>
      </c>
      <c r="F4729" s="557" t="s">
        <v>4358</v>
      </c>
      <c r="G4729" s="556" t="s">
        <v>179</v>
      </c>
      <c r="H4729" s="553">
        <v>15</v>
      </c>
      <c r="I4729" s="553">
        <v>336.5</v>
      </c>
      <c r="J4729" s="554">
        <v>5047.5</v>
      </c>
      <c r="K4729" s="556" t="s">
        <v>787</v>
      </c>
      <c r="L4729" s="556" t="s">
        <v>4359</v>
      </c>
      <c r="M4729" s="557" t="s">
        <v>4358</v>
      </c>
      <c r="O4729" s="545" t="str">
        <f t="shared" si="433"/>
        <v>B3/23/05-C</v>
      </c>
    </row>
    <row r="4731" spans="1:18" ht="14.5">
      <c r="A4731" s="551">
        <v>3</v>
      </c>
      <c r="B4731" s="555" t="s">
        <v>4351</v>
      </c>
      <c r="C4731" s="555" t="s">
        <v>36</v>
      </c>
      <c r="D4731" s="555" t="s">
        <v>36</v>
      </c>
      <c r="E4731" s="555" t="s">
        <v>36</v>
      </c>
      <c r="F4731" s="551" t="s">
        <v>605</v>
      </c>
      <c r="G4731" s="555" t="s">
        <v>36</v>
      </c>
      <c r="H4731" s="551"/>
      <c r="I4731" s="551"/>
      <c r="J4731" s="552">
        <v>2078796.74</v>
      </c>
      <c r="K4731" s="555"/>
      <c r="L4731" s="555"/>
      <c r="M4731" s="551"/>
      <c r="N4731" s="551"/>
      <c r="O4731" s="551"/>
    </row>
    <row r="4732" spans="1:18" ht="43.5">
      <c r="A4732" s="551">
        <v>4</v>
      </c>
      <c r="B4732" s="555" t="s">
        <v>4351</v>
      </c>
      <c r="C4732" s="555" t="s">
        <v>36</v>
      </c>
      <c r="D4732" s="555" t="s">
        <v>36</v>
      </c>
      <c r="E4732" s="555" t="s">
        <v>36</v>
      </c>
      <c r="F4732" s="551" t="s">
        <v>608</v>
      </c>
      <c r="G4732" s="555" t="s">
        <v>36</v>
      </c>
      <c r="H4732" s="551"/>
      <c r="I4732" s="551"/>
      <c r="J4732" s="552">
        <v>1103352.8500000001</v>
      </c>
      <c r="K4732" s="555"/>
      <c r="L4732" s="555"/>
      <c r="M4732" s="551"/>
      <c r="N4732" s="551"/>
      <c r="O4732" s="551"/>
      <c r="P4732" s="546"/>
      <c r="Q4732" s="546"/>
      <c r="R4732" s="546"/>
    </row>
    <row r="4733" spans="1:18" ht="14.5">
      <c r="B4733" s="556" t="s">
        <v>4351</v>
      </c>
      <c r="C4733" s="556" t="s">
        <v>2034</v>
      </c>
      <c r="D4733" s="556" t="s">
        <v>2230</v>
      </c>
      <c r="E4733" s="556" t="s">
        <v>8</v>
      </c>
      <c r="F4733" s="557" t="s">
        <v>1572</v>
      </c>
      <c r="G4733" s="556" t="s">
        <v>179</v>
      </c>
      <c r="H4733" s="558">
        <v>1425</v>
      </c>
      <c r="I4733" s="553">
        <v>95.38</v>
      </c>
      <c r="J4733" s="554">
        <v>135916.5</v>
      </c>
      <c r="K4733" s="556" t="s">
        <v>787</v>
      </c>
      <c r="L4733" s="556" t="s">
        <v>4360</v>
      </c>
      <c r="M4733" s="557" t="s">
        <v>1572</v>
      </c>
      <c r="O4733" s="545" t="str">
        <f t="shared" ref="O4733:O4740" si="434">+_xlfn.CONCAT(B4733,"-",E4733)</f>
        <v>B3/23/05-D</v>
      </c>
      <c r="P4733" s="546"/>
      <c r="Q4733" s="546"/>
      <c r="R4733" s="546"/>
    </row>
    <row r="4734" spans="1:18">
      <c r="B4734" s="556" t="s">
        <v>4351</v>
      </c>
      <c r="C4734" s="556" t="s">
        <v>2034</v>
      </c>
      <c r="D4734" s="556" t="s">
        <v>2230</v>
      </c>
      <c r="E4734" s="556" t="s">
        <v>10</v>
      </c>
      <c r="F4734" s="557" t="s">
        <v>1578</v>
      </c>
      <c r="G4734" s="556" t="s">
        <v>179</v>
      </c>
      <c r="H4734" s="553">
        <v>360</v>
      </c>
      <c r="I4734" s="553">
        <v>114.13</v>
      </c>
      <c r="J4734" s="554">
        <v>41086.800000000003</v>
      </c>
      <c r="K4734" s="556" t="s">
        <v>787</v>
      </c>
      <c r="L4734" s="556" t="s">
        <v>4361</v>
      </c>
      <c r="M4734" s="557" t="s">
        <v>1578</v>
      </c>
      <c r="O4734" s="545" t="str">
        <f t="shared" si="434"/>
        <v>B3/23/05-E</v>
      </c>
    </row>
    <row r="4735" spans="1:18">
      <c r="B4735" s="556" t="s">
        <v>4351</v>
      </c>
      <c r="C4735" s="556" t="s">
        <v>2034</v>
      </c>
      <c r="D4735" s="556" t="s">
        <v>2230</v>
      </c>
      <c r="E4735" s="556" t="s">
        <v>11</v>
      </c>
      <c r="F4735" s="557" t="s">
        <v>1569</v>
      </c>
      <c r="G4735" s="556" t="s">
        <v>179</v>
      </c>
      <c r="H4735" s="553">
        <v>380</v>
      </c>
      <c r="I4735" s="553">
        <v>140.5</v>
      </c>
      <c r="J4735" s="554">
        <v>53390</v>
      </c>
      <c r="K4735" s="556" t="s">
        <v>787</v>
      </c>
      <c r="L4735" s="556" t="s">
        <v>4362</v>
      </c>
      <c r="M4735" s="557" t="s">
        <v>1569</v>
      </c>
      <c r="O4735" s="545" t="str">
        <f t="shared" si="434"/>
        <v>B3/23/05-F</v>
      </c>
    </row>
    <row r="4736" spans="1:18">
      <c r="B4736" s="556" t="s">
        <v>4351</v>
      </c>
      <c r="C4736" s="556" t="s">
        <v>2034</v>
      </c>
      <c r="D4736" s="556" t="s">
        <v>2230</v>
      </c>
      <c r="E4736" s="556" t="s">
        <v>27</v>
      </c>
      <c r="F4736" s="557" t="s">
        <v>1573</v>
      </c>
      <c r="G4736" s="556" t="s">
        <v>179</v>
      </c>
      <c r="H4736" s="553">
        <v>130</v>
      </c>
      <c r="I4736" s="553">
        <v>166.75</v>
      </c>
      <c r="J4736" s="554">
        <v>21677.5</v>
      </c>
      <c r="K4736" s="556" t="s">
        <v>787</v>
      </c>
      <c r="L4736" s="556" t="s">
        <v>4363</v>
      </c>
      <c r="M4736" s="557" t="s">
        <v>1573</v>
      </c>
      <c r="O4736" s="545" t="str">
        <f t="shared" si="434"/>
        <v>B3/23/05-G</v>
      </c>
    </row>
    <row r="4737" spans="1:18">
      <c r="B4737" s="556" t="s">
        <v>4351</v>
      </c>
      <c r="C4737" s="556" t="s">
        <v>2034</v>
      </c>
      <c r="D4737" s="556" t="s">
        <v>2230</v>
      </c>
      <c r="E4737" s="556" t="s">
        <v>28</v>
      </c>
      <c r="F4737" s="557" t="s">
        <v>1574</v>
      </c>
      <c r="G4737" s="556" t="s">
        <v>179</v>
      </c>
      <c r="H4737" s="553">
        <v>240</v>
      </c>
      <c r="I4737" s="553">
        <v>190.88</v>
      </c>
      <c r="J4737" s="554">
        <v>45811.199999999997</v>
      </c>
      <c r="K4737" s="556" t="s">
        <v>787</v>
      </c>
      <c r="L4737" s="556" t="s">
        <v>4364</v>
      </c>
      <c r="M4737" s="557" t="s">
        <v>1574</v>
      </c>
      <c r="O4737" s="545" t="str">
        <f t="shared" si="434"/>
        <v>B3/23/05-H</v>
      </c>
    </row>
    <row r="4738" spans="1:18">
      <c r="B4738" s="556" t="s">
        <v>4351</v>
      </c>
      <c r="C4738" s="556" t="s">
        <v>2034</v>
      </c>
      <c r="D4738" s="556" t="s">
        <v>2230</v>
      </c>
      <c r="E4738" s="556" t="s">
        <v>33</v>
      </c>
      <c r="F4738" s="557" t="s">
        <v>1579</v>
      </c>
      <c r="G4738" s="556" t="s">
        <v>179</v>
      </c>
      <c r="H4738" s="553">
        <v>240</v>
      </c>
      <c r="I4738" s="553">
        <v>225.88</v>
      </c>
      <c r="J4738" s="554">
        <v>54211.199999999997</v>
      </c>
      <c r="K4738" s="556" t="s">
        <v>787</v>
      </c>
      <c r="L4738" s="556" t="s">
        <v>4365</v>
      </c>
      <c r="M4738" s="557" t="s">
        <v>1579</v>
      </c>
      <c r="O4738" s="545" t="str">
        <f t="shared" si="434"/>
        <v>B3/23/05-J</v>
      </c>
    </row>
    <row r="4739" spans="1:18">
      <c r="B4739" s="556" t="s">
        <v>4351</v>
      </c>
      <c r="C4739" s="556" t="s">
        <v>2034</v>
      </c>
      <c r="D4739" s="556" t="s">
        <v>2230</v>
      </c>
      <c r="E4739" s="556" t="s">
        <v>34</v>
      </c>
      <c r="F4739" s="557" t="s">
        <v>1587</v>
      </c>
      <c r="G4739" s="556" t="s">
        <v>179</v>
      </c>
      <c r="H4739" s="553">
        <v>105</v>
      </c>
      <c r="I4739" s="553">
        <v>285.25</v>
      </c>
      <c r="J4739" s="554">
        <v>29951.25</v>
      </c>
      <c r="K4739" s="556" t="s">
        <v>787</v>
      </c>
      <c r="L4739" s="556" t="s">
        <v>4366</v>
      </c>
      <c r="M4739" s="557" t="s">
        <v>1587</v>
      </c>
      <c r="O4739" s="545" t="str">
        <f t="shared" si="434"/>
        <v>B3/23/05-K</v>
      </c>
    </row>
    <row r="4740" spans="1:18">
      <c r="B4740" s="556" t="s">
        <v>4351</v>
      </c>
      <c r="C4740" s="556" t="s">
        <v>2034</v>
      </c>
      <c r="D4740" s="556" t="s">
        <v>2230</v>
      </c>
      <c r="E4740" s="556" t="s">
        <v>39</v>
      </c>
      <c r="F4740" s="557" t="s">
        <v>1581</v>
      </c>
      <c r="G4740" s="556" t="s">
        <v>179</v>
      </c>
      <c r="H4740" s="553">
        <v>180</v>
      </c>
      <c r="I4740" s="554">
        <v>1576.88</v>
      </c>
      <c r="J4740" s="554">
        <v>283838.40000000002</v>
      </c>
      <c r="K4740" s="556" t="s">
        <v>787</v>
      </c>
      <c r="L4740" s="556" t="s">
        <v>4367</v>
      </c>
      <c r="M4740" s="557" t="s">
        <v>1581</v>
      </c>
      <c r="O4740" s="545" t="str">
        <f t="shared" si="434"/>
        <v>B3/23/05-L</v>
      </c>
    </row>
    <row r="4743" spans="1:18">
      <c r="B4743" s="556" t="s">
        <v>4368</v>
      </c>
      <c r="C4743" s="556" t="s">
        <v>2034</v>
      </c>
      <c r="D4743" s="556" t="s">
        <v>2230</v>
      </c>
      <c r="E4743" s="556" t="s">
        <v>5</v>
      </c>
      <c r="F4743" s="557" t="s">
        <v>1583</v>
      </c>
      <c r="G4743" s="556" t="s">
        <v>179</v>
      </c>
      <c r="H4743" s="553">
        <v>100</v>
      </c>
      <c r="I4743" s="553">
        <v>570.25</v>
      </c>
      <c r="J4743" s="554">
        <v>57025</v>
      </c>
      <c r="K4743" s="556" t="s">
        <v>787</v>
      </c>
      <c r="L4743" s="556" t="s">
        <v>4369</v>
      </c>
      <c r="M4743" s="557" t="s">
        <v>1583</v>
      </c>
      <c r="O4743" s="545" t="str">
        <f t="shared" ref="O4743:O4745" si="435">+_xlfn.CONCAT(B4743,"-",E4743)</f>
        <v>B3/23/06-A</v>
      </c>
    </row>
    <row r="4744" spans="1:18">
      <c r="B4744" s="556" t="s">
        <v>4368</v>
      </c>
      <c r="C4744" s="556" t="s">
        <v>2034</v>
      </c>
      <c r="D4744" s="556" t="s">
        <v>2230</v>
      </c>
      <c r="E4744" s="556" t="s">
        <v>6</v>
      </c>
      <c r="F4744" s="557" t="s">
        <v>1582</v>
      </c>
      <c r="G4744" s="556" t="s">
        <v>179</v>
      </c>
      <c r="H4744" s="553">
        <v>375</v>
      </c>
      <c r="I4744" s="553">
        <v>844.13</v>
      </c>
      <c r="J4744" s="554">
        <v>316548.75</v>
      </c>
      <c r="K4744" s="556" t="s">
        <v>787</v>
      </c>
      <c r="L4744" s="556" t="s">
        <v>4370</v>
      </c>
      <c r="M4744" s="557" t="s">
        <v>1582</v>
      </c>
      <c r="O4744" s="545" t="str">
        <f t="shared" si="435"/>
        <v>B3/23/06-B</v>
      </c>
    </row>
    <row r="4745" spans="1:18">
      <c r="B4745" s="556" t="s">
        <v>4368</v>
      </c>
      <c r="C4745" s="556" t="s">
        <v>2034</v>
      </c>
      <c r="D4745" s="556" t="s">
        <v>2230</v>
      </c>
      <c r="E4745" s="556" t="s">
        <v>7</v>
      </c>
      <c r="F4745" s="557" t="s">
        <v>1588</v>
      </c>
      <c r="G4745" s="556" t="s">
        <v>179</v>
      </c>
      <c r="H4745" s="553">
        <v>55</v>
      </c>
      <c r="I4745" s="554">
        <v>1161.75</v>
      </c>
      <c r="J4745" s="554">
        <v>63896.25</v>
      </c>
      <c r="K4745" s="556" t="s">
        <v>787</v>
      </c>
      <c r="L4745" s="556" t="s">
        <v>4371</v>
      </c>
      <c r="M4745" s="557" t="s">
        <v>1588</v>
      </c>
      <c r="O4745" s="545" t="str">
        <f t="shared" si="435"/>
        <v>B3/23/06-C</v>
      </c>
    </row>
    <row r="4747" spans="1:18" ht="43.5">
      <c r="A4747" s="551">
        <v>4</v>
      </c>
      <c r="B4747" s="555" t="s">
        <v>4368</v>
      </c>
      <c r="C4747" s="555" t="s">
        <v>36</v>
      </c>
      <c r="D4747" s="555" t="s">
        <v>36</v>
      </c>
      <c r="E4747" s="555" t="s">
        <v>36</v>
      </c>
      <c r="F4747" s="551" t="s">
        <v>606</v>
      </c>
      <c r="G4747" s="555" t="s">
        <v>36</v>
      </c>
      <c r="H4747" s="551"/>
      <c r="I4747" s="551"/>
      <c r="J4747" s="552">
        <v>836460</v>
      </c>
      <c r="K4747" s="555"/>
      <c r="L4747" s="555"/>
      <c r="M4747" s="551"/>
      <c r="N4747" s="551"/>
      <c r="O4747" s="551"/>
    </row>
    <row r="4748" spans="1:18" ht="14.5">
      <c r="B4748" s="556" t="s">
        <v>4368</v>
      </c>
      <c r="C4748" s="556" t="s">
        <v>2034</v>
      </c>
      <c r="D4748" s="556" t="s">
        <v>2230</v>
      </c>
      <c r="E4748" s="556" t="s">
        <v>8</v>
      </c>
      <c r="F4748" s="557" t="s">
        <v>1588</v>
      </c>
      <c r="G4748" s="556" t="s">
        <v>179</v>
      </c>
      <c r="H4748" s="553">
        <v>720</v>
      </c>
      <c r="I4748" s="554">
        <v>1161.75</v>
      </c>
      <c r="J4748" s="554">
        <v>836460</v>
      </c>
      <c r="K4748" s="556" t="s">
        <v>787</v>
      </c>
      <c r="L4748" s="556" t="s">
        <v>4372</v>
      </c>
      <c r="M4748" s="557" t="s">
        <v>1588</v>
      </c>
      <c r="O4748" s="545" t="str">
        <f>+_xlfn.CONCAT(B4748,"-",E4748)</f>
        <v>B3/23/06-D</v>
      </c>
      <c r="P4748" s="546"/>
      <c r="Q4748" s="546"/>
      <c r="R4748" s="546"/>
    </row>
    <row r="4750" spans="1:18" ht="43.5">
      <c r="A4750" s="551">
        <v>4</v>
      </c>
      <c r="B4750" s="555" t="s">
        <v>4368</v>
      </c>
      <c r="C4750" s="555" t="s">
        <v>36</v>
      </c>
      <c r="D4750" s="555" t="s">
        <v>36</v>
      </c>
      <c r="E4750" s="555" t="s">
        <v>36</v>
      </c>
      <c r="F4750" s="551" t="s">
        <v>609</v>
      </c>
      <c r="G4750" s="555" t="s">
        <v>36</v>
      </c>
      <c r="H4750" s="551"/>
      <c r="I4750" s="551"/>
      <c r="J4750" s="552">
        <v>103447.26</v>
      </c>
      <c r="K4750" s="555"/>
      <c r="L4750" s="555"/>
      <c r="M4750" s="551"/>
      <c r="N4750" s="551"/>
      <c r="O4750" s="551"/>
    </row>
    <row r="4751" spans="1:18" ht="14.5">
      <c r="B4751" s="556" t="s">
        <v>4368</v>
      </c>
      <c r="C4751" s="556" t="s">
        <v>2034</v>
      </c>
      <c r="D4751" s="556" t="s">
        <v>2230</v>
      </c>
      <c r="E4751" s="556" t="s">
        <v>10</v>
      </c>
      <c r="F4751" s="557" t="s">
        <v>1572</v>
      </c>
      <c r="G4751" s="556" t="s">
        <v>179</v>
      </c>
      <c r="H4751" s="558">
        <v>1100</v>
      </c>
      <c r="I4751" s="553">
        <v>37.630000000000003</v>
      </c>
      <c r="J4751" s="554">
        <v>41393</v>
      </c>
      <c r="K4751" s="556" t="s">
        <v>787</v>
      </c>
      <c r="L4751" s="556" t="s">
        <v>4373</v>
      </c>
      <c r="M4751" s="557" t="s">
        <v>1572</v>
      </c>
      <c r="O4751" s="545" t="str">
        <f t="shared" ref="O4751:O4759" si="436">+_xlfn.CONCAT(B4751,"-",E4751)</f>
        <v>B3/23/06-E</v>
      </c>
      <c r="P4751" s="546"/>
      <c r="Q4751" s="546"/>
      <c r="R4751" s="546"/>
    </row>
    <row r="4752" spans="1:18">
      <c r="B4752" s="556" t="s">
        <v>4368</v>
      </c>
      <c r="C4752" s="556" t="s">
        <v>2034</v>
      </c>
      <c r="D4752" s="556" t="s">
        <v>2230</v>
      </c>
      <c r="E4752" s="556" t="s">
        <v>11</v>
      </c>
      <c r="F4752" s="557" t="s">
        <v>1574</v>
      </c>
      <c r="G4752" s="556" t="s">
        <v>179</v>
      </c>
      <c r="H4752" s="553">
        <v>220</v>
      </c>
      <c r="I4752" s="553">
        <v>70.63</v>
      </c>
      <c r="J4752" s="554">
        <v>15538.6</v>
      </c>
      <c r="K4752" s="556" t="s">
        <v>787</v>
      </c>
      <c r="L4752" s="556" t="s">
        <v>4374</v>
      </c>
      <c r="M4752" s="557" t="s">
        <v>1574</v>
      </c>
      <c r="O4752" s="545" t="str">
        <f t="shared" si="436"/>
        <v>B3/23/06-F</v>
      </c>
    </row>
    <row r="4753" spans="1:18">
      <c r="B4753" s="556" t="s">
        <v>4368</v>
      </c>
      <c r="C4753" s="556" t="s">
        <v>2034</v>
      </c>
      <c r="D4753" s="556" t="s">
        <v>2230</v>
      </c>
      <c r="E4753" s="556" t="s">
        <v>27</v>
      </c>
      <c r="F4753" s="557" t="s">
        <v>610</v>
      </c>
      <c r="G4753" s="556" t="s">
        <v>0</v>
      </c>
      <c r="H4753" s="553">
        <v>1</v>
      </c>
      <c r="I4753" s="554">
        <v>5171.88</v>
      </c>
      <c r="J4753" s="554">
        <v>5171.88</v>
      </c>
      <c r="K4753" s="556" t="s">
        <v>787</v>
      </c>
      <c r="L4753" s="556" t="s">
        <v>4375</v>
      </c>
      <c r="M4753" s="557" t="s">
        <v>610</v>
      </c>
      <c r="O4753" s="545" t="str">
        <f t="shared" si="436"/>
        <v>B3/23/06-G</v>
      </c>
    </row>
    <row r="4754" spans="1:18">
      <c r="B4754" s="556" t="s">
        <v>4368</v>
      </c>
      <c r="C4754" s="556" t="s">
        <v>2034</v>
      </c>
      <c r="D4754" s="556" t="s">
        <v>2230</v>
      </c>
      <c r="E4754" s="556" t="s">
        <v>28</v>
      </c>
      <c r="F4754" s="557" t="s">
        <v>611</v>
      </c>
      <c r="G4754" s="556" t="s">
        <v>0</v>
      </c>
      <c r="H4754" s="553">
        <v>1</v>
      </c>
      <c r="I4754" s="554">
        <v>5171.88</v>
      </c>
      <c r="J4754" s="554">
        <v>5171.88</v>
      </c>
      <c r="K4754" s="556" t="s">
        <v>787</v>
      </c>
      <c r="L4754" s="556" t="s">
        <v>4376</v>
      </c>
      <c r="M4754" s="557" t="s">
        <v>611</v>
      </c>
      <c r="O4754" s="545" t="str">
        <f t="shared" si="436"/>
        <v>B3/23/06-H</v>
      </c>
    </row>
    <row r="4755" spans="1:18">
      <c r="B4755" s="556" t="s">
        <v>4368</v>
      </c>
      <c r="C4755" s="556" t="s">
        <v>2034</v>
      </c>
      <c r="D4755" s="556" t="s">
        <v>2230</v>
      </c>
      <c r="E4755" s="556" t="s">
        <v>33</v>
      </c>
      <c r="F4755" s="557" t="s">
        <v>612</v>
      </c>
      <c r="G4755" s="556" t="s">
        <v>0</v>
      </c>
      <c r="H4755" s="553">
        <v>1</v>
      </c>
      <c r="I4755" s="554">
        <v>5171.88</v>
      </c>
      <c r="J4755" s="554">
        <v>5171.88</v>
      </c>
      <c r="K4755" s="556" t="s">
        <v>787</v>
      </c>
      <c r="L4755" s="556" t="s">
        <v>4377</v>
      </c>
      <c r="M4755" s="557" t="s">
        <v>612</v>
      </c>
      <c r="O4755" s="545" t="str">
        <f t="shared" si="436"/>
        <v>B3/23/06-J</v>
      </c>
    </row>
    <row r="4756" spans="1:18">
      <c r="B4756" s="556" t="s">
        <v>4368</v>
      </c>
      <c r="C4756" s="556" t="s">
        <v>2034</v>
      </c>
      <c r="D4756" s="556" t="s">
        <v>2230</v>
      </c>
      <c r="E4756" s="556" t="s">
        <v>34</v>
      </c>
      <c r="F4756" s="557" t="s">
        <v>613</v>
      </c>
      <c r="G4756" s="556" t="s">
        <v>0</v>
      </c>
      <c r="H4756" s="553">
        <v>1</v>
      </c>
      <c r="I4756" s="554">
        <v>8921.8799999999992</v>
      </c>
      <c r="J4756" s="554">
        <v>8921.8799999999992</v>
      </c>
      <c r="K4756" s="556" t="s">
        <v>787</v>
      </c>
      <c r="L4756" s="556" t="s">
        <v>4378</v>
      </c>
      <c r="M4756" s="557" t="s">
        <v>613</v>
      </c>
      <c r="O4756" s="545" t="str">
        <f t="shared" si="436"/>
        <v>B3/23/06-K</v>
      </c>
    </row>
    <row r="4757" spans="1:18">
      <c r="B4757" s="556" t="s">
        <v>4368</v>
      </c>
      <c r="C4757" s="556" t="s">
        <v>2034</v>
      </c>
      <c r="D4757" s="556" t="s">
        <v>2230</v>
      </c>
      <c r="E4757" s="556" t="s">
        <v>39</v>
      </c>
      <c r="F4757" s="557" t="s">
        <v>614</v>
      </c>
      <c r="G4757" s="556" t="s">
        <v>0</v>
      </c>
      <c r="H4757" s="553">
        <v>1</v>
      </c>
      <c r="I4757" s="554">
        <v>11421.88</v>
      </c>
      <c r="J4757" s="554">
        <v>11421.88</v>
      </c>
      <c r="K4757" s="556" t="s">
        <v>787</v>
      </c>
      <c r="L4757" s="556" t="s">
        <v>4379</v>
      </c>
      <c r="M4757" s="557" t="s">
        <v>614</v>
      </c>
      <c r="O4757" s="545" t="str">
        <f t="shared" si="436"/>
        <v>B3/23/06-L</v>
      </c>
    </row>
    <row r="4758" spans="1:18">
      <c r="B4758" s="556" t="s">
        <v>4368</v>
      </c>
      <c r="C4758" s="556" t="s">
        <v>2034</v>
      </c>
      <c r="D4758" s="556" t="s">
        <v>2230</v>
      </c>
      <c r="E4758" s="556" t="s">
        <v>38</v>
      </c>
      <c r="F4758" s="557" t="s">
        <v>615</v>
      </c>
      <c r="G4758" s="556" t="s">
        <v>0</v>
      </c>
      <c r="H4758" s="553">
        <v>1</v>
      </c>
      <c r="I4758" s="554">
        <v>5171.88</v>
      </c>
      <c r="J4758" s="554">
        <v>5171.88</v>
      </c>
      <c r="K4758" s="556" t="s">
        <v>787</v>
      </c>
      <c r="L4758" s="556" t="s">
        <v>4380</v>
      </c>
      <c r="M4758" s="557" t="s">
        <v>615</v>
      </c>
      <c r="O4758" s="545" t="str">
        <f t="shared" si="436"/>
        <v>B3/23/06-M</v>
      </c>
    </row>
    <row r="4759" spans="1:18">
      <c r="B4759" s="556" t="s">
        <v>4368</v>
      </c>
      <c r="C4759" s="556" t="s">
        <v>2034</v>
      </c>
      <c r="D4759" s="556" t="s">
        <v>2230</v>
      </c>
      <c r="E4759" s="556" t="s">
        <v>204</v>
      </c>
      <c r="F4759" s="557" t="s">
        <v>616</v>
      </c>
      <c r="G4759" s="556" t="s">
        <v>0</v>
      </c>
      <c r="H4759" s="553">
        <v>1</v>
      </c>
      <c r="I4759" s="554">
        <v>5484.38</v>
      </c>
      <c r="J4759" s="554">
        <v>5484.38</v>
      </c>
      <c r="K4759" s="556" t="s">
        <v>787</v>
      </c>
      <c r="L4759" s="556" t="s">
        <v>4381</v>
      </c>
      <c r="M4759" s="557" t="s">
        <v>616</v>
      </c>
      <c r="O4759" s="545" t="str">
        <f t="shared" si="436"/>
        <v>B3/23/06-N</v>
      </c>
    </row>
    <row r="4761" spans="1:18" ht="14.5">
      <c r="A4761" s="551">
        <v>4</v>
      </c>
      <c r="B4761" s="555" t="s">
        <v>4368</v>
      </c>
      <c r="C4761" s="555" t="s">
        <v>36</v>
      </c>
      <c r="D4761" s="555" t="s">
        <v>36</v>
      </c>
      <c r="E4761" s="555" t="s">
        <v>36</v>
      </c>
      <c r="F4761" s="551" t="s">
        <v>617</v>
      </c>
      <c r="G4761" s="555" t="s">
        <v>36</v>
      </c>
      <c r="H4761" s="551"/>
      <c r="I4761" s="551"/>
      <c r="J4761" s="552">
        <v>17306.25</v>
      </c>
      <c r="K4761" s="555"/>
      <c r="L4761" s="555"/>
      <c r="M4761" s="551"/>
      <c r="N4761" s="551"/>
      <c r="O4761" s="551"/>
    </row>
    <row r="4762" spans="1:18" ht="14.5">
      <c r="B4762" s="556" t="s">
        <v>4368</v>
      </c>
      <c r="C4762" s="556" t="s">
        <v>2034</v>
      </c>
      <c r="D4762" s="556" t="s">
        <v>2230</v>
      </c>
      <c r="E4762" s="556" t="s">
        <v>507</v>
      </c>
      <c r="F4762" s="557" t="s">
        <v>618</v>
      </c>
      <c r="G4762" s="556" t="s">
        <v>289</v>
      </c>
      <c r="H4762" s="553">
        <v>2</v>
      </c>
      <c r="I4762" s="554">
        <v>5768.75</v>
      </c>
      <c r="J4762" s="554">
        <v>11537.5</v>
      </c>
      <c r="K4762" s="556" t="s">
        <v>787</v>
      </c>
      <c r="L4762" s="556" t="s">
        <v>4382</v>
      </c>
      <c r="M4762" s="557" t="s">
        <v>618</v>
      </c>
      <c r="O4762" s="545" t="str">
        <f t="shared" ref="O4762:O4763" si="437">+_xlfn.CONCAT(B4762,"-",E4762)</f>
        <v>B3/23/06-P</v>
      </c>
      <c r="P4762" s="546"/>
      <c r="Q4762" s="546"/>
      <c r="R4762" s="546"/>
    </row>
    <row r="4763" spans="1:18">
      <c r="B4763" s="556" t="s">
        <v>4368</v>
      </c>
      <c r="C4763" s="556" t="s">
        <v>2034</v>
      </c>
      <c r="D4763" s="556" t="s">
        <v>2230</v>
      </c>
      <c r="E4763" s="556" t="s">
        <v>508</v>
      </c>
      <c r="F4763" s="557" t="s">
        <v>4383</v>
      </c>
      <c r="G4763" s="556" t="s">
        <v>289</v>
      </c>
      <c r="H4763" s="553">
        <v>1</v>
      </c>
      <c r="I4763" s="554">
        <v>5768.75</v>
      </c>
      <c r="J4763" s="554">
        <v>5768.75</v>
      </c>
      <c r="K4763" s="556" t="s">
        <v>787</v>
      </c>
      <c r="L4763" s="556" t="s">
        <v>4384</v>
      </c>
      <c r="M4763" s="557" t="s">
        <v>4383</v>
      </c>
      <c r="O4763" s="545" t="str">
        <f t="shared" si="437"/>
        <v>B3/23/06-Q</v>
      </c>
    </row>
    <row r="4766" spans="1:18" ht="14.5">
      <c r="A4766" s="551">
        <v>4</v>
      </c>
      <c r="B4766" s="555" t="s">
        <v>4385</v>
      </c>
      <c r="C4766" s="555" t="s">
        <v>36</v>
      </c>
      <c r="D4766" s="555" t="s">
        <v>36</v>
      </c>
      <c r="E4766" s="555" t="s">
        <v>36</v>
      </c>
      <c r="F4766" s="551" t="s">
        <v>2251</v>
      </c>
      <c r="G4766" s="555" t="s">
        <v>36</v>
      </c>
      <c r="H4766" s="551"/>
      <c r="I4766" s="551"/>
      <c r="J4766" s="552">
        <v>18230.38</v>
      </c>
      <c r="K4766" s="555"/>
      <c r="L4766" s="555"/>
      <c r="M4766" s="551"/>
      <c r="N4766" s="551"/>
      <c r="O4766" s="551"/>
    </row>
    <row r="4767" spans="1:18" ht="14.5">
      <c r="B4767" s="556" t="s">
        <v>4385</v>
      </c>
      <c r="C4767" s="556" t="s">
        <v>2034</v>
      </c>
      <c r="D4767" s="556" t="s">
        <v>2230</v>
      </c>
      <c r="E4767" s="556" t="s">
        <v>5</v>
      </c>
      <c r="F4767" s="557" t="s">
        <v>621</v>
      </c>
      <c r="G4767" s="556" t="s">
        <v>289</v>
      </c>
      <c r="H4767" s="553">
        <v>1</v>
      </c>
      <c r="I4767" s="554">
        <v>18230.38</v>
      </c>
      <c r="J4767" s="554">
        <v>18230.38</v>
      </c>
      <c r="K4767" s="556" t="s">
        <v>787</v>
      </c>
      <c r="L4767" s="556" t="s">
        <v>4386</v>
      </c>
      <c r="M4767" s="557" t="s">
        <v>621</v>
      </c>
      <c r="O4767" s="545" t="str">
        <f>+_xlfn.CONCAT(B4767,"-",E4767)</f>
        <v>B3/23/07-A</v>
      </c>
      <c r="P4767" s="546"/>
      <c r="Q4767" s="546"/>
      <c r="R4767" s="546"/>
    </row>
    <row r="4769" spans="1:18" ht="14.5">
      <c r="A4769" s="551">
        <v>3</v>
      </c>
      <c r="B4769" s="555" t="s">
        <v>4385</v>
      </c>
      <c r="C4769" s="555" t="s">
        <v>36</v>
      </c>
      <c r="D4769" s="555" t="s">
        <v>36</v>
      </c>
      <c r="E4769" s="555" t="s">
        <v>36</v>
      </c>
      <c r="F4769" s="551" t="s">
        <v>623</v>
      </c>
      <c r="G4769" s="555" t="s">
        <v>36</v>
      </c>
      <c r="H4769" s="551"/>
      <c r="I4769" s="551"/>
      <c r="J4769" s="552">
        <v>158112.5</v>
      </c>
      <c r="K4769" s="555"/>
      <c r="L4769" s="555"/>
      <c r="M4769" s="551"/>
      <c r="N4769" s="551"/>
      <c r="O4769" s="551"/>
    </row>
    <row r="4770" spans="1:18" ht="72.5">
      <c r="A4770" s="551">
        <v>4</v>
      </c>
      <c r="B4770" s="555" t="s">
        <v>4385</v>
      </c>
      <c r="C4770" s="555" t="s">
        <v>36</v>
      </c>
      <c r="D4770" s="555" t="s">
        <v>36</v>
      </c>
      <c r="E4770" s="555" t="s">
        <v>36</v>
      </c>
      <c r="F4770" s="551" t="s">
        <v>624</v>
      </c>
      <c r="G4770" s="555" t="s">
        <v>36</v>
      </c>
      <c r="H4770" s="551"/>
      <c r="I4770" s="551"/>
      <c r="J4770" s="552">
        <v>158112.5</v>
      </c>
      <c r="K4770" s="555"/>
      <c r="L4770" s="555"/>
      <c r="M4770" s="551"/>
      <c r="N4770" s="551"/>
      <c r="O4770" s="551"/>
      <c r="P4770" s="546"/>
      <c r="Q4770" s="546"/>
      <c r="R4770" s="546"/>
    </row>
    <row r="4771" spans="1:18" ht="14.5">
      <c r="B4771" s="556" t="s">
        <v>4385</v>
      </c>
      <c r="C4771" s="556" t="s">
        <v>2034</v>
      </c>
      <c r="D4771" s="556" t="s">
        <v>2230</v>
      </c>
      <c r="E4771" s="556" t="s">
        <v>6</v>
      </c>
      <c r="F4771" s="557" t="s">
        <v>625</v>
      </c>
      <c r="G4771" s="556" t="s">
        <v>289</v>
      </c>
      <c r="H4771" s="553">
        <v>4</v>
      </c>
      <c r="I4771" s="554">
        <v>36287.5</v>
      </c>
      <c r="J4771" s="554">
        <v>145150</v>
      </c>
      <c r="K4771" s="556" t="s">
        <v>787</v>
      </c>
      <c r="L4771" s="556" t="s">
        <v>4387</v>
      </c>
      <c r="M4771" s="557" t="s">
        <v>625</v>
      </c>
      <c r="O4771" s="545" t="str">
        <f t="shared" ref="O4771:O4772" si="438">+_xlfn.CONCAT(B4771,"-",E4771)</f>
        <v>B3/23/07-B</v>
      </c>
      <c r="P4771" s="546"/>
      <c r="Q4771" s="546"/>
      <c r="R4771" s="546"/>
    </row>
    <row r="4772" spans="1:18">
      <c r="B4772" s="556" t="s">
        <v>4385</v>
      </c>
      <c r="C4772" s="556" t="s">
        <v>2034</v>
      </c>
      <c r="D4772" s="556" t="s">
        <v>2230</v>
      </c>
      <c r="E4772" s="556" t="s">
        <v>7</v>
      </c>
      <c r="F4772" s="557" t="s">
        <v>626</v>
      </c>
      <c r="G4772" s="556" t="s">
        <v>289</v>
      </c>
      <c r="H4772" s="553">
        <v>1</v>
      </c>
      <c r="I4772" s="554">
        <v>12962.5</v>
      </c>
      <c r="J4772" s="554">
        <v>12962.5</v>
      </c>
      <c r="K4772" s="556" t="s">
        <v>787</v>
      </c>
      <c r="L4772" s="556" t="s">
        <v>4388</v>
      </c>
      <c r="M4772" s="557" t="s">
        <v>626</v>
      </c>
      <c r="O4772" s="545" t="str">
        <f t="shared" si="438"/>
        <v>B3/23/07-C</v>
      </c>
    </row>
    <row r="4774" spans="1:18" ht="14.5">
      <c r="A4774" s="551">
        <v>3</v>
      </c>
      <c r="B4774" s="555" t="s">
        <v>4385</v>
      </c>
      <c r="C4774" s="555" t="s">
        <v>36</v>
      </c>
      <c r="D4774" s="555" t="s">
        <v>36</v>
      </c>
      <c r="E4774" s="555" t="s">
        <v>36</v>
      </c>
      <c r="F4774" s="551" t="s">
        <v>628</v>
      </c>
      <c r="G4774" s="555" t="s">
        <v>36</v>
      </c>
      <c r="H4774" s="551"/>
      <c r="I4774" s="551"/>
      <c r="J4774" s="552">
        <v>20025.13</v>
      </c>
      <c r="K4774" s="555"/>
      <c r="L4774" s="555"/>
      <c r="M4774" s="551"/>
      <c r="N4774" s="551"/>
      <c r="O4774" s="551"/>
    </row>
    <row r="4775" spans="1:18" ht="14.5">
      <c r="A4775" s="551">
        <v>4</v>
      </c>
      <c r="B4775" s="555" t="s">
        <v>4385</v>
      </c>
      <c r="C4775" s="555" t="s">
        <v>36</v>
      </c>
      <c r="D4775" s="555" t="s">
        <v>36</v>
      </c>
      <c r="E4775" s="555" t="s">
        <v>36</v>
      </c>
      <c r="F4775" s="551" t="s">
        <v>629</v>
      </c>
      <c r="G4775" s="555" t="s">
        <v>36</v>
      </c>
      <c r="H4775" s="551"/>
      <c r="I4775" s="551"/>
      <c r="J4775" s="552">
        <v>20025.13</v>
      </c>
      <c r="K4775" s="555"/>
      <c r="L4775" s="555"/>
      <c r="M4775" s="551"/>
      <c r="N4775" s="551"/>
      <c r="O4775" s="551"/>
      <c r="P4775" s="546"/>
      <c r="Q4775" s="546"/>
      <c r="R4775" s="546"/>
    </row>
    <row r="4776" spans="1:18" ht="14.5">
      <c r="B4776" s="556" t="s">
        <v>4385</v>
      </c>
      <c r="C4776" s="556" t="s">
        <v>2034</v>
      </c>
      <c r="D4776" s="556" t="s">
        <v>2256</v>
      </c>
      <c r="E4776" s="556" t="s">
        <v>8</v>
      </c>
      <c r="F4776" s="557" t="s">
        <v>630</v>
      </c>
      <c r="G4776" s="556" t="s">
        <v>289</v>
      </c>
      <c r="H4776" s="553">
        <v>1</v>
      </c>
      <c r="I4776" s="554">
        <v>20025.13</v>
      </c>
      <c r="J4776" s="554">
        <v>20025.13</v>
      </c>
      <c r="K4776" s="556" t="s">
        <v>787</v>
      </c>
      <c r="L4776" s="556" t="s">
        <v>4389</v>
      </c>
      <c r="M4776" s="557" t="s">
        <v>630</v>
      </c>
      <c r="O4776" s="545" t="str">
        <f>+_xlfn.CONCAT(B4776,"-",E4776)</f>
        <v>B3/23/07-D</v>
      </c>
      <c r="P4776" s="546"/>
      <c r="Q4776" s="546"/>
      <c r="R4776" s="546"/>
    </row>
    <row r="4778" spans="1:18" ht="14.5">
      <c r="A4778" s="551">
        <v>3</v>
      </c>
      <c r="B4778" s="555" t="s">
        <v>4385</v>
      </c>
      <c r="C4778" s="555" t="s">
        <v>36</v>
      </c>
      <c r="D4778" s="555" t="s">
        <v>36</v>
      </c>
      <c r="E4778" s="555" t="s">
        <v>36</v>
      </c>
      <c r="F4778" s="551" t="s">
        <v>631</v>
      </c>
      <c r="G4778" s="555" t="s">
        <v>36</v>
      </c>
      <c r="H4778" s="551"/>
      <c r="I4778" s="551"/>
      <c r="J4778" s="552">
        <v>6370469.96</v>
      </c>
      <c r="K4778" s="555"/>
      <c r="L4778" s="555"/>
      <c r="M4778" s="551"/>
      <c r="N4778" s="551"/>
      <c r="O4778" s="551"/>
    </row>
    <row r="4779" spans="1:18" ht="43.5">
      <c r="A4779" s="551">
        <v>4</v>
      </c>
      <c r="B4779" s="555" t="s">
        <v>4385</v>
      </c>
      <c r="C4779" s="555" t="s">
        <v>36</v>
      </c>
      <c r="D4779" s="555" t="s">
        <v>36</v>
      </c>
      <c r="E4779" s="555" t="s">
        <v>36</v>
      </c>
      <c r="F4779" s="551" t="s">
        <v>632</v>
      </c>
      <c r="G4779" s="555" t="s">
        <v>36</v>
      </c>
      <c r="H4779" s="551"/>
      <c r="I4779" s="551"/>
      <c r="J4779" s="552">
        <v>4333945.2</v>
      </c>
      <c r="K4779" s="555"/>
      <c r="L4779" s="555"/>
      <c r="M4779" s="551"/>
      <c r="N4779" s="551"/>
      <c r="O4779" s="551"/>
      <c r="P4779" s="546"/>
      <c r="Q4779" s="546"/>
      <c r="R4779" s="546"/>
    </row>
    <row r="4780" spans="1:18" ht="14.5">
      <c r="B4780" s="556" t="s">
        <v>4385</v>
      </c>
      <c r="C4780" s="556" t="s">
        <v>2034</v>
      </c>
      <c r="D4780" s="556" t="s">
        <v>2258</v>
      </c>
      <c r="E4780" s="556" t="s">
        <v>10</v>
      </c>
      <c r="F4780" s="557" t="s">
        <v>633</v>
      </c>
      <c r="G4780" s="556" t="s">
        <v>634</v>
      </c>
      <c r="H4780" s="558">
        <v>88665</v>
      </c>
      <c r="I4780" s="553">
        <v>48.88</v>
      </c>
      <c r="J4780" s="554">
        <v>4333945.2</v>
      </c>
      <c r="K4780" s="556" t="s">
        <v>787</v>
      </c>
      <c r="L4780" s="556" t="s">
        <v>4390</v>
      </c>
      <c r="M4780" s="557" t="s">
        <v>633</v>
      </c>
      <c r="O4780" s="545" t="str">
        <f>+_xlfn.CONCAT(B4780,"-",E4780)</f>
        <v>B3/23/07-E</v>
      </c>
      <c r="P4780" s="546"/>
      <c r="Q4780" s="546"/>
      <c r="R4780" s="546"/>
    </row>
    <row r="4782" spans="1:18" ht="14.5">
      <c r="A4782" s="551">
        <v>4</v>
      </c>
      <c r="B4782" s="555" t="s">
        <v>4385</v>
      </c>
      <c r="C4782" s="555" t="s">
        <v>36</v>
      </c>
      <c r="D4782" s="555" t="s">
        <v>36</v>
      </c>
      <c r="E4782" s="555" t="s">
        <v>36</v>
      </c>
      <c r="F4782" s="551" t="s">
        <v>635</v>
      </c>
      <c r="G4782" s="555" t="s">
        <v>36</v>
      </c>
      <c r="H4782" s="551"/>
      <c r="I4782" s="551"/>
      <c r="J4782" s="552">
        <v>796599.88</v>
      </c>
      <c r="K4782" s="555"/>
      <c r="L4782" s="555"/>
      <c r="M4782" s="551"/>
      <c r="N4782" s="551"/>
      <c r="O4782" s="551"/>
    </row>
    <row r="4783" spans="1:18" ht="14.5">
      <c r="B4783" s="556" t="s">
        <v>4385</v>
      </c>
      <c r="C4783" s="556" t="s">
        <v>2034</v>
      </c>
      <c r="D4783" s="556" t="s">
        <v>2258</v>
      </c>
      <c r="E4783" s="556" t="s">
        <v>11</v>
      </c>
      <c r="F4783" s="557" t="s">
        <v>635</v>
      </c>
      <c r="G4783" s="556" t="s">
        <v>0</v>
      </c>
      <c r="H4783" s="553">
        <v>1</v>
      </c>
      <c r="I4783" s="554">
        <v>796599.88</v>
      </c>
      <c r="J4783" s="554">
        <v>796599.88</v>
      </c>
      <c r="K4783" s="556" t="s">
        <v>787</v>
      </c>
      <c r="L4783" s="556" t="s">
        <v>4391</v>
      </c>
      <c r="M4783" s="557" t="s">
        <v>635</v>
      </c>
      <c r="O4783" s="545" t="str">
        <f>+_xlfn.CONCAT(B4783,"-",E4783)</f>
        <v>B3/23/07-F</v>
      </c>
      <c r="P4783" s="546"/>
      <c r="Q4783" s="546"/>
      <c r="R4783" s="546"/>
    </row>
    <row r="4785" spans="1:18" ht="14.5">
      <c r="A4785" s="551">
        <v>4</v>
      </c>
      <c r="B4785" s="555" t="s">
        <v>4385</v>
      </c>
      <c r="C4785" s="555" t="s">
        <v>36</v>
      </c>
      <c r="D4785" s="555" t="s">
        <v>36</v>
      </c>
      <c r="E4785" s="555" t="s">
        <v>36</v>
      </c>
      <c r="F4785" s="551" t="s">
        <v>636</v>
      </c>
      <c r="G4785" s="555" t="s">
        <v>36</v>
      </c>
      <c r="H4785" s="551"/>
      <c r="I4785" s="551"/>
      <c r="J4785" s="552">
        <v>1239924.8799999999</v>
      </c>
      <c r="K4785" s="555"/>
      <c r="L4785" s="555"/>
      <c r="M4785" s="551"/>
      <c r="N4785" s="551"/>
      <c r="O4785" s="551"/>
    </row>
    <row r="4786" spans="1:18" ht="14.5">
      <c r="B4786" s="556" t="s">
        <v>4385</v>
      </c>
      <c r="C4786" s="556" t="s">
        <v>2034</v>
      </c>
      <c r="D4786" s="556" t="s">
        <v>2258</v>
      </c>
      <c r="E4786" s="556" t="s">
        <v>27</v>
      </c>
      <c r="F4786" s="557" t="s">
        <v>637</v>
      </c>
      <c r="G4786" s="556" t="s">
        <v>0</v>
      </c>
      <c r="H4786" s="553">
        <v>1</v>
      </c>
      <c r="I4786" s="554">
        <v>1239924.8799999999</v>
      </c>
      <c r="J4786" s="554">
        <v>1239924.8799999999</v>
      </c>
      <c r="K4786" s="556" t="s">
        <v>787</v>
      </c>
      <c r="L4786" s="556" t="s">
        <v>4392</v>
      </c>
      <c r="M4786" s="557" t="s">
        <v>637</v>
      </c>
      <c r="O4786" s="545" t="str">
        <f>+_xlfn.CONCAT(B4786,"-",E4786)</f>
        <v>B3/23/07-G</v>
      </c>
      <c r="P4786" s="546"/>
      <c r="Q4786" s="546"/>
      <c r="R4786" s="546"/>
    </row>
    <row r="4789" spans="1:18" ht="14.5">
      <c r="A4789" s="551">
        <v>3</v>
      </c>
      <c r="B4789" s="555" t="s">
        <v>4393</v>
      </c>
      <c r="C4789" s="555" t="s">
        <v>36</v>
      </c>
      <c r="D4789" s="555" t="s">
        <v>36</v>
      </c>
      <c r="E4789" s="555" t="s">
        <v>36</v>
      </c>
      <c r="F4789" s="551" t="s">
        <v>638</v>
      </c>
      <c r="G4789" s="555" t="s">
        <v>36</v>
      </c>
      <c r="H4789" s="551"/>
      <c r="I4789" s="551"/>
      <c r="J4789" s="552">
        <v>2260149.52</v>
      </c>
      <c r="K4789" s="555"/>
      <c r="L4789" s="555"/>
      <c r="M4789" s="551"/>
      <c r="N4789" s="551"/>
      <c r="O4789" s="551"/>
    </row>
    <row r="4790" spans="1:18" ht="14.5">
      <c r="A4790" s="551">
        <v>4</v>
      </c>
      <c r="B4790" s="555" t="s">
        <v>4393</v>
      </c>
      <c r="C4790" s="555" t="s">
        <v>36</v>
      </c>
      <c r="D4790" s="555" t="s">
        <v>36</v>
      </c>
      <c r="E4790" s="555" t="s">
        <v>36</v>
      </c>
      <c r="F4790" s="551" t="s">
        <v>639</v>
      </c>
      <c r="G4790" s="555" t="s">
        <v>36</v>
      </c>
      <c r="H4790" s="551"/>
      <c r="I4790" s="551"/>
      <c r="J4790" s="552">
        <v>695466.13</v>
      </c>
      <c r="K4790" s="555"/>
      <c r="L4790" s="555"/>
      <c r="M4790" s="551"/>
      <c r="N4790" s="551"/>
      <c r="O4790" s="551"/>
      <c r="P4790" s="546"/>
      <c r="Q4790" s="546"/>
      <c r="R4790" s="546"/>
    </row>
    <row r="4791" spans="1:18" ht="14.5">
      <c r="B4791" s="556" t="s">
        <v>4393</v>
      </c>
      <c r="C4791" s="556" t="s">
        <v>2034</v>
      </c>
      <c r="D4791" s="556" t="s">
        <v>2262</v>
      </c>
      <c r="E4791" s="556" t="s">
        <v>5</v>
      </c>
      <c r="F4791" s="557" t="s">
        <v>640</v>
      </c>
      <c r="G4791" s="556" t="s">
        <v>0</v>
      </c>
      <c r="H4791" s="553">
        <v>1</v>
      </c>
      <c r="I4791" s="554">
        <v>695466.13</v>
      </c>
      <c r="J4791" s="554">
        <v>695466.13</v>
      </c>
      <c r="K4791" s="556" t="s">
        <v>787</v>
      </c>
      <c r="L4791" s="556" t="s">
        <v>4394</v>
      </c>
      <c r="M4791" s="557" t="s">
        <v>640</v>
      </c>
      <c r="O4791" s="545" t="str">
        <f>+_xlfn.CONCAT(B4791,"-",E4791)</f>
        <v>B3/23/08-A</v>
      </c>
      <c r="P4791" s="546"/>
      <c r="Q4791" s="546"/>
      <c r="R4791" s="546"/>
    </row>
    <row r="4793" spans="1:18" ht="14.5">
      <c r="A4793" s="551">
        <v>4</v>
      </c>
      <c r="B4793" s="555" t="s">
        <v>4393</v>
      </c>
      <c r="C4793" s="555" t="s">
        <v>36</v>
      </c>
      <c r="D4793" s="555" t="s">
        <v>36</v>
      </c>
      <c r="E4793" s="555" t="s">
        <v>36</v>
      </c>
      <c r="F4793" s="551" t="s">
        <v>641</v>
      </c>
      <c r="G4793" s="555" t="s">
        <v>36</v>
      </c>
      <c r="H4793" s="551"/>
      <c r="I4793" s="551"/>
      <c r="J4793" s="552">
        <v>1564683.39</v>
      </c>
      <c r="K4793" s="555"/>
      <c r="L4793" s="555"/>
      <c r="M4793" s="551"/>
      <c r="N4793" s="551"/>
      <c r="O4793" s="551"/>
    </row>
    <row r="4794" spans="1:18" ht="14.5">
      <c r="B4794" s="556" t="s">
        <v>4393</v>
      </c>
      <c r="C4794" s="556" t="s">
        <v>2034</v>
      </c>
      <c r="D4794" s="556" t="s">
        <v>2262</v>
      </c>
      <c r="E4794" s="556" t="s">
        <v>6</v>
      </c>
      <c r="F4794" s="557" t="s">
        <v>642</v>
      </c>
      <c r="G4794" s="556" t="s">
        <v>0</v>
      </c>
      <c r="H4794" s="553">
        <v>1</v>
      </c>
      <c r="I4794" s="554">
        <v>463644.13</v>
      </c>
      <c r="J4794" s="554">
        <v>463644.13</v>
      </c>
      <c r="K4794" s="556" t="s">
        <v>787</v>
      </c>
      <c r="L4794" s="556" t="s">
        <v>4395</v>
      </c>
      <c r="M4794" s="557" t="s">
        <v>642</v>
      </c>
      <c r="O4794" s="545" t="str">
        <f t="shared" ref="O4794:O4796" si="439">+_xlfn.CONCAT(B4794,"-",E4794)</f>
        <v>B3/23/08-B</v>
      </c>
      <c r="P4794" s="546"/>
      <c r="Q4794" s="546"/>
      <c r="R4794" s="546"/>
    </row>
    <row r="4795" spans="1:18">
      <c r="B4795" s="556" t="s">
        <v>4393</v>
      </c>
      <c r="C4795" s="556" t="s">
        <v>2034</v>
      </c>
      <c r="D4795" s="556" t="s">
        <v>2262</v>
      </c>
      <c r="E4795" s="556" t="s">
        <v>7</v>
      </c>
      <c r="F4795" s="557" t="s">
        <v>643</v>
      </c>
      <c r="G4795" s="556" t="s">
        <v>0</v>
      </c>
      <c r="H4795" s="553">
        <v>1</v>
      </c>
      <c r="I4795" s="554">
        <v>917128.63</v>
      </c>
      <c r="J4795" s="554">
        <v>917128.63</v>
      </c>
      <c r="K4795" s="556" t="s">
        <v>787</v>
      </c>
      <c r="L4795" s="556" t="s">
        <v>4396</v>
      </c>
      <c r="M4795" s="557" t="s">
        <v>643</v>
      </c>
      <c r="O4795" s="545" t="str">
        <f t="shared" si="439"/>
        <v>B3/23/08-C</v>
      </c>
    </row>
    <row r="4796" spans="1:18">
      <c r="B4796" s="556" t="s">
        <v>4393</v>
      </c>
      <c r="C4796" s="556" t="s">
        <v>2034</v>
      </c>
      <c r="D4796" s="556" t="s">
        <v>2262</v>
      </c>
      <c r="E4796" s="556" t="s">
        <v>8</v>
      </c>
      <c r="F4796" s="557" t="s">
        <v>644</v>
      </c>
      <c r="G4796" s="556" t="s">
        <v>0</v>
      </c>
      <c r="H4796" s="553">
        <v>1</v>
      </c>
      <c r="I4796" s="554">
        <v>183910.63</v>
      </c>
      <c r="J4796" s="554">
        <v>183910.63</v>
      </c>
      <c r="K4796" s="556" t="s">
        <v>787</v>
      </c>
      <c r="L4796" s="556" t="s">
        <v>4397</v>
      </c>
      <c r="M4796" s="557" t="s">
        <v>644</v>
      </c>
      <c r="O4796" s="545" t="str">
        <f t="shared" si="439"/>
        <v>B3/23/08-D</v>
      </c>
    </row>
    <row r="4798" spans="1:18" ht="14.5">
      <c r="A4798" s="551">
        <v>3</v>
      </c>
      <c r="B4798" s="555" t="s">
        <v>4393</v>
      </c>
      <c r="C4798" s="555" t="s">
        <v>36</v>
      </c>
      <c r="D4798" s="555" t="s">
        <v>36</v>
      </c>
      <c r="E4798" s="555" t="s">
        <v>36</v>
      </c>
      <c r="F4798" s="551" t="s">
        <v>645</v>
      </c>
      <c r="G4798" s="555" t="s">
        <v>36</v>
      </c>
      <c r="H4798" s="551"/>
      <c r="I4798" s="551"/>
      <c r="J4798" s="552">
        <v>118950</v>
      </c>
      <c r="K4798" s="555"/>
      <c r="L4798" s="555"/>
      <c r="M4798" s="551"/>
      <c r="N4798" s="551"/>
      <c r="O4798" s="551"/>
    </row>
    <row r="4799" spans="1:18" ht="14.5">
      <c r="A4799" s="551">
        <v>4</v>
      </c>
      <c r="B4799" s="555" t="s">
        <v>4393</v>
      </c>
      <c r="C4799" s="555" t="s">
        <v>36</v>
      </c>
      <c r="D4799" s="555" t="s">
        <v>36</v>
      </c>
      <c r="E4799" s="555" t="s">
        <v>36</v>
      </c>
      <c r="F4799" s="551" t="s">
        <v>646</v>
      </c>
      <c r="G4799" s="555" t="s">
        <v>36</v>
      </c>
      <c r="H4799" s="551"/>
      <c r="I4799" s="551"/>
      <c r="J4799" s="552">
        <v>118950</v>
      </c>
      <c r="K4799" s="555"/>
      <c r="L4799" s="555"/>
      <c r="M4799" s="551"/>
      <c r="N4799" s="551"/>
      <c r="O4799" s="551"/>
      <c r="P4799" s="546"/>
      <c r="Q4799" s="546"/>
      <c r="R4799" s="546"/>
    </row>
    <row r="4800" spans="1:18" ht="72.5">
      <c r="A4800" s="551">
        <v>5</v>
      </c>
      <c r="B4800" s="555" t="s">
        <v>4393</v>
      </c>
      <c r="C4800" s="555" t="s">
        <v>36</v>
      </c>
      <c r="D4800" s="555" t="s">
        <v>36</v>
      </c>
      <c r="E4800" s="555" t="s">
        <v>36</v>
      </c>
      <c r="F4800" s="551" t="s">
        <v>647</v>
      </c>
      <c r="G4800" s="555" t="s">
        <v>36</v>
      </c>
      <c r="H4800" s="551"/>
      <c r="I4800" s="551"/>
      <c r="J4800" s="552">
        <v>118950</v>
      </c>
      <c r="K4800" s="555"/>
      <c r="L4800" s="555"/>
      <c r="M4800" s="551"/>
      <c r="N4800" s="551"/>
      <c r="O4800" s="551"/>
      <c r="P4800" s="546"/>
      <c r="Q4800" s="546"/>
      <c r="R4800" s="546"/>
    </row>
    <row r="4801" spans="1:18" ht="14.5">
      <c r="A4801" s="551">
        <v>6</v>
      </c>
      <c r="B4801" s="555" t="s">
        <v>4393</v>
      </c>
      <c r="C4801" s="555" t="s">
        <v>36</v>
      </c>
      <c r="D4801" s="555" t="s">
        <v>36</v>
      </c>
      <c r="E4801" s="555" t="s">
        <v>36</v>
      </c>
      <c r="F4801" s="551" t="s">
        <v>4398</v>
      </c>
      <c r="G4801" s="555" t="s">
        <v>36</v>
      </c>
      <c r="H4801" s="551"/>
      <c r="I4801" s="551"/>
      <c r="J4801" s="552">
        <v>114375</v>
      </c>
      <c r="K4801" s="555"/>
      <c r="L4801" s="555"/>
      <c r="M4801" s="551"/>
      <c r="N4801" s="551"/>
      <c r="O4801" s="551"/>
      <c r="P4801" s="546"/>
      <c r="Q4801" s="546"/>
      <c r="R4801" s="546"/>
    </row>
    <row r="4802" spans="1:18" ht="14.5">
      <c r="B4802" s="556" t="s">
        <v>4393</v>
      </c>
      <c r="C4802" s="556" t="s">
        <v>2034</v>
      </c>
      <c r="D4802" s="556" t="s">
        <v>2268</v>
      </c>
      <c r="E4802" s="556" t="s">
        <v>10</v>
      </c>
      <c r="F4802" s="557" t="s">
        <v>4399</v>
      </c>
      <c r="G4802" s="556" t="s">
        <v>289</v>
      </c>
      <c r="H4802" s="553">
        <v>1</v>
      </c>
      <c r="I4802" s="554">
        <v>2287.5</v>
      </c>
      <c r="J4802" s="554">
        <v>2287.5</v>
      </c>
      <c r="K4802" s="556" t="s">
        <v>787</v>
      </c>
      <c r="L4802" s="556" t="s">
        <v>4400</v>
      </c>
      <c r="M4802" s="557" t="s">
        <v>4399</v>
      </c>
      <c r="O4802" s="545" t="str">
        <f t="shared" ref="O4802:O4808" si="440">+_xlfn.CONCAT(B4802,"-",E4802)</f>
        <v>B3/23/08-E</v>
      </c>
      <c r="P4802" s="546"/>
      <c r="Q4802" s="546"/>
      <c r="R4802" s="546"/>
    </row>
    <row r="4803" spans="1:18">
      <c r="B4803" s="556" t="s">
        <v>4393</v>
      </c>
      <c r="C4803" s="556" t="s">
        <v>2034</v>
      </c>
      <c r="D4803" s="556" t="s">
        <v>2268</v>
      </c>
      <c r="E4803" s="556" t="s">
        <v>11</v>
      </c>
      <c r="F4803" s="557" t="s">
        <v>4401</v>
      </c>
      <c r="G4803" s="556" t="s">
        <v>289</v>
      </c>
      <c r="H4803" s="553">
        <v>1</v>
      </c>
      <c r="I4803" s="554">
        <v>2287.5</v>
      </c>
      <c r="J4803" s="554">
        <v>2287.5</v>
      </c>
      <c r="K4803" s="556" t="s">
        <v>787</v>
      </c>
      <c r="L4803" s="556" t="s">
        <v>4402</v>
      </c>
      <c r="M4803" s="557" t="s">
        <v>4401</v>
      </c>
      <c r="O4803" s="545" t="str">
        <f t="shared" si="440"/>
        <v>B3/23/08-F</v>
      </c>
    </row>
    <row r="4804" spans="1:18">
      <c r="B4804" s="556" t="s">
        <v>4393</v>
      </c>
      <c r="C4804" s="556" t="s">
        <v>2034</v>
      </c>
      <c r="D4804" s="556" t="s">
        <v>2268</v>
      </c>
      <c r="E4804" s="556" t="s">
        <v>27</v>
      </c>
      <c r="F4804" s="557" t="s">
        <v>4403</v>
      </c>
      <c r="G4804" s="556" t="s">
        <v>289</v>
      </c>
      <c r="H4804" s="553">
        <v>1</v>
      </c>
      <c r="I4804" s="554">
        <v>2287.5</v>
      </c>
      <c r="J4804" s="554">
        <v>2287.5</v>
      </c>
      <c r="K4804" s="556" t="s">
        <v>787</v>
      </c>
      <c r="L4804" s="556" t="s">
        <v>4404</v>
      </c>
      <c r="M4804" s="557" t="s">
        <v>4403</v>
      </c>
      <c r="O4804" s="545" t="str">
        <f t="shared" si="440"/>
        <v>B3/23/08-G</v>
      </c>
    </row>
    <row r="4805" spans="1:18">
      <c r="B4805" s="556" t="s">
        <v>4393</v>
      </c>
      <c r="C4805" s="556" t="s">
        <v>2034</v>
      </c>
      <c r="D4805" s="556" t="s">
        <v>2268</v>
      </c>
      <c r="E4805" s="556" t="s">
        <v>28</v>
      </c>
      <c r="F4805" s="557" t="s">
        <v>4405</v>
      </c>
      <c r="G4805" s="556" t="s">
        <v>289</v>
      </c>
      <c r="H4805" s="553">
        <v>1</v>
      </c>
      <c r="I4805" s="554">
        <v>2287.5</v>
      </c>
      <c r="J4805" s="554">
        <v>2287.5</v>
      </c>
      <c r="K4805" s="556" t="s">
        <v>787</v>
      </c>
      <c r="L4805" s="556" t="s">
        <v>4406</v>
      </c>
      <c r="M4805" s="557" t="s">
        <v>4405</v>
      </c>
      <c r="O4805" s="545" t="str">
        <f t="shared" si="440"/>
        <v>B3/23/08-H</v>
      </c>
    </row>
    <row r="4806" spans="1:18">
      <c r="B4806" s="556" t="s">
        <v>4393</v>
      </c>
      <c r="C4806" s="556" t="s">
        <v>2034</v>
      </c>
      <c r="D4806" s="556" t="s">
        <v>2268</v>
      </c>
      <c r="E4806" s="556" t="s">
        <v>33</v>
      </c>
      <c r="F4806" s="557" t="s">
        <v>4407</v>
      </c>
      <c r="G4806" s="556" t="s">
        <v>289</v>
      </c>
      <c r="H4806" s="553">
        <v>1</v>
      </c>
      <c r="I4806" s="554">
        <v>2287.5</v>
      </c>
      <c r="J4806" s="554">
        <v>2287.5</v>
      </c>
      <c r="K4806" s="556" t="s">
        <v>787</v>
      </c>
      <c r="L4806" s="556" t="s">
        <v>4408</v>
      </c>
      <c r="M4806" s="557" t="s">
        <v>4407</v>
      </c>
      <c r="O4806" s="545" t="str">
        <f t="shared" si="440"/>
        <v>B3/23/08-J</v>
      </c>
    </row>
    <row r="4807" spans="1:18">
      <c r="B4807" s="556" t="s">
        <v>4393</v>
      </c>
      <c r="C4807" s="556" t="s">
        <v>2034</v>
      </c>
      <c r="D4807" s="556" t="s">
        <v>2268</v>
      </c>
      <c r="E4807" s="556" t="s">
        <v>34</v>
      </c>
      <c r="F4807" s="557" t="s">
        <v>4409</v>
      </c>
      <c r="G4807" s="556" t="s">
        <v>289</v>
      </c>
      <c r="H4807" s="553">
        <v>1</v>
      </c>
      <c r="I4807" s="554">
        <v>2287.5</v>
      </c>
      <c r="J4807" s="554">
        <v>2287.5</v>
      </c>
      <c r="K4807" s="556" t="s">
        <v>787</v>
      </c>
      <c r="L4807" s="556" t="s">
        <v>4410</v>
      </c>
      <c r="M4807" s="557" t="s">
        <v>4409</v>
      </c>
      <c r="O4807" s="545" t="str">
        <f t="shared" si="440"/>
        <v>B3/23/08-K</v>
      </c>
    </row>
    <row r="4808" spans="1:18">
      <c r="B4808" s="556" t="s">
        <v>4393</v>
      </c>
      <c r="C4808" s="556" t="s">
        <v>2034</v>
      </c>
      <c r="D4808" s="556" t="s">
        <v>2268</v>
      </c>
      <c r="E4808" s="556" t="s">
        <v>39</v>
      </c>
      <c r="F4808" s="557" t="s">
        <v>4411</v>
      </c>
      <c r="G4808" s="556" t="s">
        <v>289</v>
      </c>
      <c r="H4808" s="553">
        <v>1</v>
      </c>
      <c r="I4808" s="554">
        <v>2287.5</v>
      </c>
      <c r="J4808" s="554">
        <v>2287.5</v>
      </c>
      <c r="K4808" s="556" t="s">
        <v>787</v>
      </c>
      <c r="L4808" s="556" t="s">
        <v>4412</v>
      </c>
      <c r="M4808" s="557" t="s">
        <v>4411</v>
      </c>
      <c r="O4808" s="545" t="str">
        <f t="shared" si="440"/>
        <v>B3/23/08-L</v>
      </c>
    </row>
    <row r="4811" spans="1:18">
      <c r="B4811" s="556" t="s">
        <v>4413</v>
      </c>
      <c r="C4811" s="556" t="s">
        <v>2034</v>
      </c>
      <c r="D4811" s="556" t="s">
        <v>2268</v>
      </c>
      <c r="E4811" s="556" t="s">
        <v>5</v>
      </c>
      <c r="F4811" s="557" t="s">
        <v>4414</v>
      </c>
      <c r="G4811" s="556" t="s">
        <v>289</v>
      </c>
      <c r="H4811" s="553">
        <v>1</v>
      </c>
      <c r="I4811" s="554">
        <v>2287.5</v>
      </c>
      <c r="J4811" s="554">
        <v>2287.5</v>
      </c>
      <c r="K4811" s="556" t="s">
        <v>787</v>
      </c>
      <c r="L4811" s="556" t="s">
        <v>4415</v>
      </c>
      <c r="M4811" s="557" t="s">
        <v>4414</v>
      </c>
      <c r="O4811" s="545" t="str">
        <f t="shared" ref="O4811:O4818" si="441">+_xlfn.CONCAT(B4811,"-",E4811)</f>
        <v>B3/23/09-A</v>
      </c>
    </row>
    <row r="4812" spans="1:18">
      <c r="B4812" s="556" t="s">
        <v>4413</v>
      </c>
      <c r="C4812" s="556" t="s">
        <v>2034</v>
      </c>
      <c r="D4812" s="556" t="s">
        <v>2268</v>
      </c>
      <c r="E4812" s="556" t="s">
        <v>6</v>
      </c>
      <c r="F4812" s="557" t="s">
        <v>4416</v>
      </c>
      <c r="G4812" s="556" t="s">
        <v>289</v>
      </c>
      <c r="H4812" s="553">
        <v>1</v>
      </c>
      <c r="I4812" s="554">
        <v>2287.5</v>
      </c>
      <c r="J4812" s="554">
        <v>2287.5</v>
      </c>
      <c r="K4812" s="556" t="s">
        <v>787</v>
      </c>
      <c r="L4812" s="556" t="s">
        <v>4417</v>
      </c>
      <c r="M4812" s="557" t="s">
        <v>4416</v>
      </c>
      <c r="O4812" s="545" t="str">
        <f t="shared" si="441"/>
        <v>B3/23/09-B</v>
      </c>
    </row>
    <row r="4813" spans="1:18">
      <c r="B4813" s="556" t="s">
        <v>4413</v>
      </c>
      <c r="C4813" s="556" t="s">
        <v>2034</v>
      </c>
      <c r="D4813" s="556" t="s">
        <v>2268</v>
      </c>
      <c r="E4813" s="556" t="s">
        <v>7</v>
      </c>
      <c r="F4813" s="557" t="s">
        <v>4418</v>
      </c>
      <c r="G4813" s="556" t="s">
        <v>289</v>
      </c>
      <c r="H4813" s="553">
        <v>1</v>
      </c>
      <c r="I4813" s="554">
        <v>2287.5</v>
      </c>
      <c r="J4813" s="554">
        <v>2287.5</v>
      </c>
      <c r="K4813" s="556" t="s">
        <v>787</v>
      </c>
      <c r="L4813" s="556" t="s">
        <v>4419</v>
      </c>
      <c r="M4813" s="557" t="s">
        <v>4418</v>
      </c>
      <c r="O4813" s="545" t="str">
        <f t="shared" si="441"/>
        <v>B3/23/09-C</v>
      </c>
    </row>
    <row r="4814" spans="1:18">
      <c r="B4814" s="556" t="s">
        <v>4413</v>
      </c>
      <c r="C4814" s="556" t="s">
        <v>2034</v>
      </c>
      <c r="D4814" s="556" t="s">
        <v>2268</v>
      </c>
      <c r="E4814" s="556" t="s">
        <v>8</v>
      </c>
      <c r="F4814" s="557" t="s">
        <v>4420</v>
      </c>
      <c r="G4814" s="556" t="s">
        <v>289</v>
      </c>
      <c r="H4814" s="553">
        <v>4</v>
      </c>
      <c r="I4814" s="554">
        <v>2287.5</v>
      </c>
      <c r="J4814" s="554">
        <v>9150</v>
      </c>
      <c r="K4814" s="556" t="s">
        <v>787</v>
      </c>
      <c r="L4814" s="556" t="s">
        <v>4421</v>
      </c>
      <c r="M4814" s="557" t="s">
        <v>4420</v>
      </c>
      <c r="O4814" s="545" t="str">
        <f t="shared" si="441"/>
        <v>B3/23/09-D</v>
      </c>
    </row>
    <row r="4815" spans="1:18">
      <c r="B4815" s="556" t="s">
        <v>4413</v>
      </c>
      <c r="C4815" s="556" t="s">
        <v>2034</v>
      </c>
      <c r="D4815" s="556" t="s">
        <v>2268</v>
      </c>
      <c r="E4815" s="556" t="s">
        <v>10</v>
      </c>
      <c r="F4815" s="557" t="s">
        <v>4422</v>
      </c>
      <c r="G4815" s="556" t="s">
        <v>289</v>
      </c>
      <c r="H4815" s="553">
        <v>4</v>
      </c>
      <c r="I4815" s="554">
        <v>2287.5</v>
      </c>
      <c r="J4815" s="554">
        <v>9150</v>
      </c>
      <c r="K4815" s="556" t="s">
        <v>787</v>
      </c>
      <c r="L4815" s="556" t="s">
        <v>4423</v>
      </c>
      <c r="M4815" s="557" t="s">
        <v>4422</v>
      </c>
      <c r="O4815" s="545" t="str">
        <f t="shared" si="441"/>
        <v>B3/23/09-E</v>
      </c>
    </row>
    <row r="4816" spans="1:18">
      <c r="B4816" s="556" t="s">
        <v>4413</v>
      </c>
      <c r="C4816" s="556" t="s">
        <v>2034</v>
      </c>
      <c r="D4816" s="556" t="s">
        <v>2268</v>
      </c>
      <c r="E4816" s="556" t="s">
        <v>11</v>
      </c>
      <c r="F4816" s="557" t="s">
        <v>4424</v>
      </c>
      <c r="G4816" s="556" t="s">
        <v>289</v>
      </c>
      <c r="H4816" s="553">
        <v>3</v>
      </c>
      <c r="I4816" s="554">
        <v>2287.5</v>
      </c>
      <c r="J4816" s="554">
        <v>6862.5</v>
      </c>
      <c r="K4816" s="556" t="s">
        <v>787</v>
      </c>
      <c r="L4816" s="556" t="s">
        <v>4425</v>
      </c>
      <c r="M4816" s="557" t="s">
        <v>4424</v>
      </c>
      <c r="O4816" s="545" t="str">
        <f t="shared" si="441"/>
        <v>B3/23/09-F</v>
      </c>
    </row>
    <row r="4817" spans="1:18">
      <c r="B4817" s="556" t="s">
        <v>4413</v>
      </c>
      <c r="C4817" s="556" t="s">
        <v>2034</v>
      </c>
      <c r="D4817" s="556" t="s">
        <v>2268</v>
      </c>
      <c r="E4817" s="556" t="s">
        <v>27</v>
      </c>
      <c r="F4817" s="557" t="s">
        <v>4426</v>
      </c>
      <c r="G4817" s="556" t="s">
        <v>289</v>
      </c>
      <c r="H4817" s="553">
        <v>19</v>
      </c>
      <c r="I4817" s="554">
        <v>2287.5</v>
      </c>
      <c r="J4817" s="554">
        <v>43462.5</v>
      </c>
      <c r="K4817" s="556" t="s">
        <v>787</v>
      </c>
      <c r="L4817" s="556" t="s">
        <v>4427</v>
      </c>
      <c r="M4817" s="557" t="s">
        <v>4426</v>
      </c>
      <c r="O4817" s="545" t="str">
        <f t="shared" si="441"/>
        <v>B3/23/09-G</v>
      </c>
    </row>
    <row r="4818" spans="1:18">
      <c r="B4818" s="556" t="s">
        <v>4413</v>
      </c>
      <c r="C4818" s="556" t="s">
        <v>2034</v>
      </c>
      <c r="D4818" s="556" t="s">
        <v>2268</v>
      </c>
      <c r="E4818" s="556" t="s">
        <v>28</v>
      </c>
      <c r="F4818" s="557" t="s">
        <v>4428</v>
      </c>
      <c r="G4818" s="556" t="s">
        <v>289</v>
      </c>
      <c r="H4818" s="553">
        <v>10</v>
      </c>
      <c r="I4818" s="554">
        <v>2287.5</v>
      </c>
      <c r="J4818" s="554">
        <v>22875</v>
      </c>
      <c r="K4818" s="556" t="s">
        <v>787</v>
      </c>
      <c r="L4818" s="556" t="s">
        <v>4429</v>
      </c>
      <c r="M4818" s="557" t="s">
        <v>4428</v>
      </c>
      <c r="O4818" s="545" t="str">
        <f t="shared" si="441"/>
        <v>B3/23/09-H</v>
      </c>
    </row>
    <row r="4820" spans="1:18" ht="14.5">
      <c r="A4820" s="551">
        <v>6</v>
      </c>
      <c r="B4820" s="555" t="s">
        <v>4413</v>
      </c>
      <c r="C4820" s="555" t="s">
        <v>36</v>
      </c>
      <c r="D4820" s="555" t="s">
        <v>36</v>
      </c>
      <c r="E4820" s="555" t="s">
        <v>36</v>
      </c>
      <c r="F4820" s="551" t="s">
        <v>4430</v>
      </c>
      <c r="G4820" s="555" t="s">
        <v>36</v>
      </c>
      <c r="H4820" s="551"/>
      <c r="I4820" s="551"/>
      <c r="J4820" s="552">
        <v>4575</v>
      </c>
      <c r="K4820" s="555"/>
      <c r="L4820" s="555"/>
      <c r="M4820" s="551"/>
      <c r="N4820" s="551"/>
      <c r="O4820" s="551"/>
    </row>
    <row r="4821" spans="1:18" ht="14.5">
      <c r="B4821" s="556" t="s">
        <v>4413</v>
      </c>
      <c r="C4821" s="556" t="s">
        <v>2034</v>
      </c>
      <c r="D4821" s="556" t="s">
        <v>2268</v>
      </c>
      <c r="E4821" s="556" t="s">
        <v>33</v>
      </c>
      <c r="F4821" s="557" t="s">
        <v>4431</v>
      </c>
      <c r="G4821" s="556" t="s">
        <v>289</v>
      </c>
      <c r="H4821" s="553">
        <v>1</v>
      </c>
      <c r="I4821" s="554">
        <v>2287.5</v>
      </c>
      <c r="J4821" s="554">
        <v>2287.5</v>
      </c>
      <c r="K4821" s="556" t="s">
        <v>787</v>
      </c>
      <c r="L4821" s="556" t="s">
        <v>4432</v>
      </c>
      <c r="M4821" s="557" t="s">
        <v>4431</v>
      </c>
      <c r="O4821" s="545" t="str">
        <f t="shared" ref="O4821:O4822" si="442">+_xlfn.CONCAT(B4821,"-",E4821)</f>
        <v>B3/23/09-J</v>
      </c>
      <c r="P4821" s="546"/>
      <c r="Q4821" s="546"/>
      <c r="R4821" s="546"/>
    </row>
    <row r="4822" spans="1:18">
      <c r="B4822" s="556" t="s">
        <v>4413</v>
      </c>
      <c r="C4822" s="556" t="s">
        <v>2034</v>
      </c>
      <c r="D4822" s="556" t="s">
        <v>2268</v>
      </c>
      <c r="E4822" s="556" t="s">
        <v>34</v>
      </c>
      <c r="F4822" s="557" t="s">
        <v>4433</v>
      </c>
      <c r="G4822" s="556" t="s">
        <v>289</v>
      </c>
      <c r="H4822" s="553">
        <v>1</v>
      </c>
      <c r="I4822" s="554">
        <v>2287.5</v>
      </c>
      <c r="J4822" s="554">
        <v>2287.5</v>
      </c>
      <c r="K4822" s="556" t="s">
        <v>787</v>
      </c>
      <c r="L4822" s="556" t="s">
        <v>4434</v>
      </c>
      <c r="M4822" s="557" t="s">
        <v>4433</v>
      </c>
      <c r="O4822" s="545" t="str">
        <f t="shared" si="442"/>
        <v>B3/23/09-K</v>
      </c>
    </row>
    <row r="4824" spans="1:18" ht="14.5">
      <c r="A4824" s="551">
        <v>3</v>
      </c>
      <c r="B4824" s="555" t="s">
        <v>4413</v>
      </c>
      <c r="C4824" s="555" t="s">
        <v>36</v>
      </c>
      <c r="D4824" s="555" t="s">
        <v>36</v>
      </c>
      <c r="E4824" s="555" t="s">
        <v>36</v>
      </c>
      <c r="F4824" s="551" t="s">
        <v>4435</v>
      </c>
      <c r="G4824" s="555" t="s">
        <v>36</v>
      </c>
      <c r="H4824" s="551"/>
      <c r="I4824" s="551"/>
      <c r="J4824" s="552">
        <v>22875</v>
      </c>
      <c r="K4824" s="555"/>
      <c r="L4824" s="555"/>
      <c r="M4824" s="551"/>
      <c r="N4824" s="551"/>
      <c r="O4824" s="551"/>
    </row>
    <row r="4825" spans="1:18" ht="58">
      <c r="A4825" s="551">
        <v>4</v>
      </c>
      <c r="B4825" s="555" t="s">
        <v>4413</v>
      </c>
      <c r="C4825" s="555" t="s">
        <v>36</v>
      </c>
      <c r="D4825" s="555" t="s">
        <v>36</v>
      </c>
      <c r="E4825" s="555" t="s">
        <v>36</v>
      </c>
      <c r="F4825" s="551" t="s">
        <v>4436</v>
      </c>
      <c r="G4825" s="555" t="s">
        <v>36</v>
      </c>
      <c r="H4825" s="551"/>
      <c r="I4825" s="551"/>
      <c r="J4825" s="552">
        <v>22875</v>
      </c>
      <c r="K4825" s="555"/>
      <c r="L4825" s="555"/>
      <c r="M4825" s="551"/>
      <c r="N4825" s="551"/>
      <c r="O4825" s="551"/>
      <c r="P4825" s="546"/>
      <c r="Q4825" s="546"/>
      <c r="R4825" s="546"/>
    </row>
    <row r="4826" spans="1:18" ht="14.5">
      <c r="B4826" s="556" t="s">
        <v>4413</v>
      </c>
      <c r="C4826" s="556" t="s">
        <v>2034</v>
      </c>
      <c r="D4826" s="556" t="s">
        <v>2268</v>
      </c>
      <c r="E4826" s="556" t="s">
        <v>39</v>
      </c>
      <c r="F4826" s="557" t="s">
        <v>4428</v>
      </c>
      <c r="G4826" s="556" t="s">
        <v>289</v>
      </c>
      <c r="H4826" s="553">
        <v>10</v>
      </c>
      <c r="I4826" s="554">
        <v>2287.5</v>
      </c>
      <c r="J4826" s="554">
        <v>22875</v>
      </c>
      <c r="K4826" s="556" t="s">
        <v>787</v>
      </c>
      <c r="L4826" s="556" t="s">
        <v>4437</v>
      </c>
      <c r="M4826" s="557" t="s">
        <v>4428</v>
      </c>
      <c r="O4826" s="545" t="str">
        <f>+_xlfn.CONCAT(B4826,"-",E4826)</f>
        <v>B3/23/09-L</v>
      </c>
      <c r="P4826" s="546"/>
      <c r="Q4826" s="546"/>
      <c r="R4826" s="546"/>
    </row>
    <row r="4828" spans="1:18" ht="14.5">
      <c r="A4828" s="551">
        <v>3</v>
      </c>
      <c r="B4828" s="555" t="s">
        <v>4413</v>
      </c>
      <c r="C4828" s="555" t="s">
        <v>36</v>
      </c>
      <c r="D4828" s="555" t="s">
        <v>36</v>
      </c>
      <c r="E4828" s="555" t="s">
        <v>36</v>
      </c>
      <c r="F4828" s="551" t="s">
        <v>678</v>
      </c>
      <c r="G4828" s="555" t="s">
        <v>36</v>
      </c>
      <c r="H4828" s="551"/>
      <c r="I4828" s="551"/>
      <c r="J4828" s="552">
        <v>261750</v>
      </c>
      <c r="K4828" s="555"/>
      <c r="L4828" s="555"/>
      <c r="M4828" s="551"/>
      <c r="N4828" s="551"/>
      <c r="O4828" s="551"/>
    </row>
    <row r="4829" spans="1:18" ht="87">
      <c r="A4829" s="551">
        <v>4</v>
      </c>
      <c r="B4829" s="555" t="s">
        <v>4413</v>
      </c>
      <c r="C4829" s="555" t="s">
        <v>36</v>
      </c>
      <c r="D4829" s="555" t="s">
        <v>36</v>
      </c>
      <c r="E4829" s="555" t="s">
        <v>36</v>
      </c>
      <c r="F4829" s="551" t="s">
        <v>679</v>
      </c>
      <c r="G4829" s="555" t="s">
        <v>36</v>
      </c>
      <c r="H4829" s="551"/>
      <c r="I4829" s="551"/>
      <c r="J4829" s="552">
        <v>261750</v>
      </c>
      <c r="K4829" s="555"/>
      <c r="L4829" s="555"/>
      <c r="M4829" s="551"/>
      <c r="N4829" s="551"/>
      <c r="O4829" s="551"/>
      <c r="P4829" s="546"/>
      <c r="Q4829" s="546"/>
      <c r="R4829" s="546"/>
    </row>
    <row r="4830" spans="1:18" ht="14.5">
      <c r="B4830" s="556" t="s">
        <v>4413</v>
      </c>
      <c r="C4830" s="556" t="s">
        <v>2034</v>
      </c>
      <c r="D4830" s="556" t="s">
        <v>3307</v>
      </c>
      <c r="E4830" s="556" t="s">
        <v>38</v>
      </c>
      <c r="F4830" s="557" t="s">
        <v>680</v>
      </c>
      <c r="G4830" s="556" t="s">
        <v>289</v>
      </c>
      <c r="H4830" s="553">
        <v>40</v>
      </c>
      <c r="I4830" s="554">
        <v>6543.75</v>
      </c>
      <c r="J4830" s="554">
        <v>261750</v>
      </c>
      <c r="K4830" s="556" t="s">
        <v>787</v>
      </c>
      <c r="L4830" s="556" t="s">
        <v>4438</v>
      </c>
      <c r="M4830" s="557" t="s">
        <v>680</v>
      </c>
      <c r="O4830" s="545" t="str">
        <f>+_xlfn.CONCAT(B4830,"-",E4830)</f>
        <v>B3/23/09-M</v>
      </c>
      <c r="P4830" s="546"/>
      <c r="Q4830" s="546"/>
      <c r="R4830" s="546"/>
    </row>
    <row r="4833" spans="1:18" ht="14.5">
      <c r="A4833" s="551">
        <v>3</v>
      </c>
      <c r="B4833" s="555" t="s">
        <v>4439</v>
      </c>
      <c r="C4833" s="555" t="s">
        <v>36</v>
      </c>
      <c r="D4833" s="555" t="s">
        <v>36</v>
      </c>
      <c r="E4833" s="555" t="s">
        <v>36</v>
      </c>
      <c r="F4833" s="551" t="s">
        <v>681</v>
      </c>
      <c r="G4833" s="555" t="s">
        <v>36</v>
      </c>
      <c r="H4833" s="551"/>
      <c r="I4833" s="551"/>
      <c r="J4833" s="552">
        <v>911007.15</v>
      </c>
      <c r="K4833" s="555"/>
      <c r="L4833" s="555"/>
      <c r="M4833" s="551"/>
      <c r="N4833" s="551"/>
      <c r="O4833" s="551"/>
    </row>
    <row r="4834" spans="1:18" ht="29">
      <c r="A4834" s="551">
        <v>4</v>
      </c>
      <c r="B4834" s="555" t="s">
        <v>4439</v>
      </c>
      <c r="C4834" s="555" t="s">
        <v>36</v>
      </c>
      <c r="D4834" s="555" t="s">
        <v>36</v>
      </c>
      <c r="E4834" s="555" t="s">
        <v>36</v>
      </c>
      <c r="F4834" s="551" t="s">
        <v>682</v>
      </c>
      <c r="G4834" s="555" t="s">
        <v>36</v>
      </c>
      <c r="H4834" s="551"/>
      <c r="I4834" s="551"/>
      <c r="J4834" s="552">
        <v>335695</v>
      </c>
      <c r="K4834" s="555"/>
      <c r="L4834" s="555"/>
      <c r="M4834" s="551"/>
      <c r="N4834" s="551"/>
      <c r="O4834" s="551"/>
      <c r="P4834" s="546"/>
      <c r="Q4834" s="546"/>
      <c r="R4834" s="546"/>
    </row>
    <row r="4835" spans="1:18" ht="14.5">
      <c r="B4835" s="556" t="s">
        <v>4439</v>
      </c>
      <c r="C4835" s="556" t="s">
        <v>2034</v>
      </c>
      <c r="D4835" s="556" t="s">
        <v>2283</v>
      </c>
      <c r="E4835" s="556" t="s">
        <v>5</v>
      </c>
      <c r="F4835" s="557" t="s">
        <v>683</v>
      </c>
      <c r="G4835" s="556" t="s">
        <v>289</v>
      </c>
      <c r="H4835" s="553">
        <v>300</v>
      </c>
      <c r="I4835" s="553">
        <v>517.25</v>
      </c>
      <c r="J4835" s="554">
        <v>155175</v>
      </c>
      <c r="K4835" s="556" t="s">
        <v>787</v>
      </c>
      <c r="L4835" s="556" t="s">
        <v>4440</v>
      </c>
      <c r="M4835" s="557" t="s">
        <v>683</v>
      </c>
      <c r="O4835" s="545" t="str">
        <f t="shared" ref="O4835:O4837" si="443">+_xlfn.CONCAT(B4835,"-",E4835)</f>
        <v>B3/23/10-A</v>
      </c>
      <c r="P4835" s="546"/>
      <c r="Q4835" s="546"/>
      <c r="R4835" s="546"/>
    </row>
    <row r="4836" spans="1:18">
      <c r="B4836" s="556" t="s">
        <v>4439</v>
      </c>
      <c r="C4836" s="556" t="s">
        <v>2034</v>
      </c>
      <c r="D4836" s="556" t="s">
        <v>2283</v>
      </c>
      <c r="E4836" s="556" t="s">
        <v>6</v>
      </c>
      <c r="F4836" s="557" t="s">
        <v>4441</v>
      </c>
      <c r="G4836" s="556" t="s">
        <v>289</v>
      </c>
      <c r="H4836" s="553">
        <v>300</v>
      </c>
      <c r="I4836" s="553">
        <v>579.75</v>
      </c>
      <c r="J4836" s="554">
        <v>173925</v>
      </c>
      <c r="K4836" s="556" t="s">
        <v>787</v>
      </c>
      <c r="L4836" s="556" t="s">
        <v>4442</v>
      </c>
      <c r="M4836" s="557" t="s">
        <v>4441</v>
      </c>
      <c r="O4836" s="545" t="str">
        <f t="shared" si="443"/>
        <v>B3/23/10-B</v>
      </c>
    </row>
    <row r="4837" spans="1:18">
      <c r="B4837" s="556" t="s">
        <v>4439</v>
      </c>
      <c r="C4837" s="556" t="s">
        <v>2034</v>
      </c>
      <c r="D4837" s="556" t="s">
        <v>2283</v>
      </c>
      <c r="E4837" s="556" t="s">
        <v>7</v>
      </c>
      <c r="F4837" s="557" t="s">
        <v>4443</v>
      </c>
      <c r="G4837" s="556" t="s">
        <v>289</v>
      </c>
      <c r="H4837" s="553">
        <v>20</v>
      </c>
      <c r="I4837" s="553">
        <v>329.75</v>
      </c>
      <c r="J4837" s="554">
        <v>6595</v>
      </c>
      <c r="K4837" s="556" t="s">
        <v>787</v>
      </c>
      <c r="L4837" s="556" t="s">
        <v>4444</v>
      </c>
      <c r="M4837" s="557" t="s">
        <v>4443</v>
      </c>
      <c r="O4837" s="545" t="str">
        <f t="shared" si="443"/>
        <v>B3/23/10-C</v>
      </c>
    </row>
    <row r="4839" spans="1:18" ht="29">
      <c r="A4839" s="551">
        <v>4</v>
      </c>
      <c r="B4839" s="555" t="s">
        <v>4439</v>
      </c>
      <c r="C4839" s="555" t="s">
        <v>36</v>
      </c>
      <c r="D4839" s="555" t="s">
        <v>36</v>
      </c>
      <c r="E4839" s="555" t="s">
        <v>36</v>
      </c>
      <c r="F4839" s="551" t="s">
        <v>684</v>
      </c>
      <c r="G4839" s="555" t="s">
        <v>36</v>
      </c>
      <c r="H4839" s="551"/>
      <c r="I4839" s="551"/>
      <c r="J4839" s="552">
        <v>133934.1</v>
      </c>
      <c r="K4839" s="555"/>
      <c r="L4839" s="555"/>
      <c r="M4839" s="551"/>
      <c r="N4839" s="551"/>
      <c r="O4839" s="551"/>
    </row>
    <row r="4840" spans="1:18" ht="14.5">
      <c r="B4840" s="556" t="s">
        <v>4439</v>
      </c>
      <c r="C4840" s="556" t="s">
        <v>2034</v>
      </c>
      <c r="D4840" s="556" t="s">
        <v>2283</v>
      </c>
      <c r="E4840" s="556" t="s">
        <v>8</v>
      </c>
      <c r="F4840" s="557" t="s">
        <v>689</v>
      </c>
      <c r="G4840" s="556" t="s">
        <v>289</v>
      </c>
      <c r="H4840" s="553">
        <v>60</v>
      </c>
      <c r="I4840" s="554">
        <v>1079.75</v>
      </c>
      <c r="J4840" s="554">
        <v>64785</v>
      </c>
      <c r="K4840" s="556" t="s">
        <v>787</v>
      </c>
      <c r="L4840" s="556" t="s">
        <v>4445</v>
      </c>
      <c r="M4840" s="557" t="s">
        <v>689</v>
      </c>
      <c r="O4840" s="545" t="str">
        <f t="shared" ref="O4840:O4842" si="444">+_xlfn.CONCAT(B4840,"-",E4840)</f>
        <v>B3/23/10-D</v>
      </c>
      <c r="P4840" s="546"/>
      <c r="Q4840" s="546"/>
      <c r="R4840" s="546"/>
    </row>
    <row r="4841" spans="1:18">
      <c r="B4841" s="556" t="s">
        <v>4439</v>
      </c>
      <c r="C4841" s="556" t="s">
        <v>2034</v>
      </c>
      <c r="D4841" s="556" t="s">
        <v>2283</v>
      </c>
      <c r="E4841" s="556" t="s">
        <v>10</v>
      </c>
      <c r="F4841" s="557" t="s">
        <v>4446</v>
      </c>
      <c r="G4841" s="556" t="s">
        <v>289</v>
      </c>
      <c r="H4841" s="553">
        <v>60</v>
      </c>
      <c r="I4841" s="553">
        <v>829.75</v>
      </c>
      <c r="J4841" s="554">
        <v>49785</v>
      </c>
      <c r="K4841" s="556" t="s">
        <v>787</v>
      </c>
      <c r="L4841" s="556" t="s">
        <v>4447</v>
      </c>
      <c r="M4841" s="557" t="s">
        <v>4446</v>
      </c>
      <c r="O4841" s="545" t="str">
        <f t="shared" si="444"/>
        <v>B3/23/10-E</v>
      </c>
    </row>
    <row r="4842" spans="1:18">
      <c r="B4842" s="556" t="s">
        <v>4439</v>
      </c>
      <c r="C4842" s="556" t="s">
        <v>2034</v>
      </c>
      <c r="D4842" s="556" t="s">
        <v>2283</v>
      </c>
      <c r="E4842" s="556" t="s">
        <v>11</v>
      </c>
      <c r="F4842" s="557" t="s">
        <v>685</v>
      </c>
      <c r="G4842" s="556" t="s">
        <v>289</v>
      </c>
      <c r="H4842" s="553">
        <v>70</v>
      </c>
      <c r="I4842" s="553">
        <v>276.63</v>
      </c>
      <c r="J4842" s="554">
        <v>19364.099999999999</v>
      </c>
      <c r="K4842" s="556" t="s">
        <v>787</v>
      </c>
      <c r="L4842" s="556" t="s">
        <v>4448</v>
      </c>
      <c r="M4842" s="557" t="s">
        <v>685</v>
      </c>
      <c r="O4842" s="545" t="str">
        <f t="shared" si="444"/>
        <v>B3/23/10-F</v>
      </c>
    </row>
    <row r="4844" spans="1:18" ht="29">
      <c r="A4844" s="551">
        <v>4</v>
      </c>
      <c r="B4844" s="555" t="s">
        <v>4439</v>
      </c>
      <c r="C4844" s="555" t="s">
        <v>36</v>
      </c>
      <c r="D4844" s="555" t="s">
        <v>36</v>
      </c>
      <c r="E4844" s="555" t="s">
        <v>36</v>
      </c>
      <c r="F4844" s="551" t="s">
        <v>691</v>
      </c>
      <c r="G4844" s="555" t="s">
        <v>36</v>
      </c>
      <c r="H4844" s="551"/>
      <c r="I4844" s="551"/>
      <c r="J4844" s="552">
        <v>441378.05</v>
      </c>
      <c r="K4844" s="555"/>
      <c r="L4844" s="555"/>
      <c r="M4844" s="551"/>
      <c r="N4844" s="551"/>
      <c r="O4844" s="551"/>
    </row>
    <row r="4845" spans="1:18" ht="14.5">
      <c r="B4845" s="556" t="s">
        <v>4439</v>
      </c>
      <c r="C4845" s="556" t="s">
        <v>2034</v>
      </c>
      <c r="D4845" s="556" t="s">
        <v>2283</v>
      </c>
      <c r="E4845" s="556" t="s">
        <v>27</v>
      </c>
      <c r="F4845" s="557" t="s">
        <v>3317</v>
      </c>
      <c r="G4845" s="556" t="s">
        <v>289</v>
      </c>
      <c r="H4845" s="553">
        <v>160</v>
      </c>
      <c r="I4845" s="554">
        <v>1158.1300000000001</v>
      </c>
      <c r="J4845" s="554">
        <v>185300.8</v>
      </c>
      <c r="K4845" s="556" t="s">
        <v>787</v>
      </c>
      <c r="L4845" s="556" t="s">
        <v>4449</v>
      </c>
      <c r="M4845" s="557" t="s">
        <v>3317</v>
      </c>
      <c r="O4845" s="545" t="str">
        <f t="shared" ref="O4845:O4848" si="445">+_xlfn.CONCAT(B4845,"-",E4845)</f>
        <v>B3/23/10-G</v>
      </c>
      <c r="P4845" s="546"/>
      <c r="Q4845" s="546"/>
      <c r="R4845" s="546"/>
    </row>
    <row r="4846" spans="1:18">
      <c r="B4846" s="556" t="s">
        <v>4439</v>
      </c>
      <c r="C4846" s="556" t="s">
        <v>2034</v>
      </c>
      <c r="D4846" s="556" t="s">
        <v>2283</v>
      </c>
      <c r="E4846" s="556" t="s">
        <v>28</v>
      </c>
      <c r="F4846" s="557" t="s">
        <v>3319</v>
      </c>
      <c r="G4846" s="556" t="s">
        <v>289</v>
      </c>
      <c r="H4846" s="553">
        <v>160</v>
      </c>
      <c r="I4846" s="554">
        <v>1017.25</v>
      </c>
      <c r="J4846" s="554">
        <v>162760</v>
      </c>
      <c r="K4846" s="556" t="s">
        <v>787</v>
      </c>
      <c r="L4846" s="556" t="s">
        <v>4450</v>
      </c>
      <c r="M4846" s="557" t="s">
        <v>3319</v>
      </c>
      <c r="O4846" s="545" t="str">
        <f t="shared" si="445"/>
        <v>B3/23/10-H</v>
      </c>
    </row>
    <row r="4847" spans="1:18">
      <c r="B4847" s="556" t="s">
        <v>4439</v>
      </c>
      <c r="C4847" s="556" t="s">
        <v>2034</v>
      </c>
      <c r="D4847" s="556" t="s">
        <v>2283</v>
      </c>
      <c r="E4847" s="556" t="s">
        <v>33</v>
      </c>
      <c r="F4847" s="557" t="s">
        <v>694</v>
      </c>
      <c r="G4847" s="556" t="s">
        <v>0</v>
      </c>
      <c r="H4847" s="553">
        <v>1</v>
      </c>
      <c r="I4847" s="554">
        <v>26992.25</v>
      </c>
      <c r="J4847" s="554">
        <v>26992.25</v>
      </c>
      <c r="K4847" s="556" t="s">
        <v>787</v>
      </c>
      <c r="L4847" s="556" t="s">
        <v>4451</v>
      </c>
      <c r="M4847" s="557" t="s">
        <v>694</v>
      </c>
      <c r="O4847" s="545" t="str">
        <f t="shared" si="445"/>
        <v>B3/23/10-J</v>
      </c>
    </row>
    <row r="4848" spans="1:18">
      <c r="B4848" s="556" t="s">
        <v>4439</v>
      </c>
      <c r="C4848" s="556" t="s">
        <v>2034</v>
      </c>
      <c r="D4848" s="556" t="s">
        <v>2283</v>
      </c>
      <c r="E4848" s="556" t="s">
        <v>34</v>
      </c>
      <c r="F4848" s="557" t="s">
        <v>697</v>
      </c>
      <c r="G4848" s="556" t="s">
        <v>0</v>
      </c>
      <c r="H4848" s="553">
        <v>1</v>
      </c>
      <c r="I4848" s="554">
        <v>66325</v>
      </c>
      <c r="J4848" s="554">
        <v>66325</v>
      </c>
      <c r="K4848" s="556" t="s">
        <v>787</v>
      </c>
      <c r="L4848" s="556" t="s">
        <v>4452</v>
      </c>
      <c r="M4848" s="557" t="s">
        <v>697</v>
      </c>
      <c r="O4848" s="545" t="str">
        <f t="shared" si="445"/>
        <v>B3/23/10-K</v>
      </c>
    </row>
    <row r="4851" spans="1:18" ht="29">
      <c r="A4851" s="551">
        <v>3</v>
      </c>
      <c r="B4851" s="555" t="s">
        <v>4453</v>
      </c>
      <c r="C4851" s="555" t="s">
        <v>36</v>
      </c>
      <c r="D4851" s="555" t="s">
        <v>36</v>
      </c>
      <c r="E4851" s="555" t="s">
        <v>36</v>
      </c>
      <c r="F4851" s="551" t="s">
        <v>701</v>
      </c>
      <c r="G4851" s="555" t="s">
        <v>36</v>
      </c>
      <c r="H4851" s="551"/>
      <c r="I4851" s="551"/>
      <c r="J4851" s="552">
        <v>3962310</v>
      </c>
      <c r="K4851" s="555"/>
      <c r="L4851" s="555"/>
      <c r="M4851" s="551"/>
      <c r="N4851" s="551"/>
      <c r="O4851" s="551"/>
    </row>
    <row r="4852" spans="1:18" ht="72.5">
      <c r="A4852" s="551">
        <v>4</v>
      </c>
      <c r="B4852" s="555" t="s">
        <v>4453</v>
      </c>
      <c r="C4852" s="555" t="s">
        <v>36</v>
      </c>
      <c r="D4852" s="555" t="s">
        <v>36</v>
      </c>
      <c r="E4852" s="555" t="s">
        <v>36</v>
      </c>
      <c r="F4852" s="551" t="s">
        <v>702</v>
      </c>
      <c r="G4852" s="555" t="s">
        <v>36</v>
      </c>
      <c r="H4852" s="551"/>
      <c r="I4852" s="551"/>
      <c r="J4852" s="552">
        <v>3962310</v>
      </c>
      <c r="K4852" s="555"/>
      <c r="L4852" s="555"/>
      <c r="M4852" s="551"/>
      <c r="N4852" s="551"/>
      <c r="O4852" s="551"/>
      <c r="P4852" s="546"/>
      <c r="Q4852" s="546"/>
      <c r="R4852" s="546"/>
    </row>
    <row r="4853" spans="1:18" ht="14.5">
      <c r="A4853" s="551">
        <v>5</v>
      </c>
      <c r="B4853" s="555" t="s">
        <v>4453</v>
      </c>
      <c r="C4853" s="555" t="s">
        <v>36</v>
      </c>
      <c r="D4853" s="555" t="s">
        <v>36</v>
      </c>
      <c r="E4853" s="555" t="s">
        <v>36</v>
      </c>
      <c r="F4853" s="551" t="s">
        <v>4398</v>
      </c>
      <c r="G4853" s="555" t="s">
        <v>36</v>
      </c>
      <c r="H4853" s="551"/>
      <c r="I4853" s="551"/>
      <c r="J4853" s="552">
        <v>3962310</v>
      </c>
      <c r="K4853" s="555"/>
      <c r="L4853" s="555"/>
      <c r="M4853" s="551"/>
      <c r="N4853" s="551"/>
      <c r="O4853" s="551"/>
      <c r="P4853" s="546"/>
      <c r="Q4853" s="546"/>
      <c r="R4853" s="546"/>
    </row>
    <row r="4854" spans="1:18" ht="14.5">
      <c r="B4854" s="556" t="s">
        <v>4453</v>
      </c>
      <c r="C4854" s="556" t="s">
        <v>2034</v>
      </c>
      <c r="D4854" s="556" t="s">
        <v>2283</v>
      </c>
      <c r="E4854" s="556" t="s">
        <v>5</v>
      </c>
      <c r="F4854" s="557" t="s">
        <v>4454</v>
      </c>
      <c r="G4854" s="556" t="s">
        <v>289</v>
      </c>
      <c r="H4854" s="553">
        <v>1</v>
      </c>
      <c r="I4854" s="554">
        <v>148965</v>
      </c>
      <c r="J4854" s="554">
        <v>148965</v>
      </c>
      <c r="K4854" s="556" t="s">
        <v>787</v>
      </c>
      <c r="L4854" s="556" t="s">
        <v>4455</v>
      </c>
      <c r="M4854" s="557" t="s">
        <v>4454</v>
      </c>
      <c r="O4854" s="545" t="str">
        <f t="shared" ref="O4854:O4868" si="446">+_xlfn.CONCAT(B4854,"-",E4854)</f>
        <v>B3/23/11-A</v>
      </c>
      <c r="P4854" s="546"/>
      <c r="Q4854" s="546"/>
      <c r="R4854" s="546"/>
    </row>
    <row r="4855" spans="1:18">
      <c r="B4855" s="556" t="s">
        <v>4453</v>
      </c>
      <c r="C4855" s="556" t="s">
        <v>2034</v>
      </c>
      <c r="D4855" s="556" t="s">
        <v>2283</v>
      </c>
      <c r="E4855" s="556" t="s">
        <v>6</v>
      </c>
      <c r="F4855" s="557" t="s">
        <v>4456</v>
      </c>
      <c r="G4855" s="556" t="s">
        <v>289</v>
      </c>
      <c r="H4855" s="553">
        <v>1</v>
      </c>
      <c r="I4855" s="554">
        <v>148965</v>
      </c>
      <c r="J4855" s="554">
        <v>148965</v>
      </c>
      <c r="K4855" s="556" t="s">
        <v>787</v>
      </c>
      <c r="L4855" s="556" t="s">
        <v>4457</v>
      </c>
      <c r="M4855" s="557" t="s">
        <v>4456</v>
      </c>
      <c r="O4855" s="545" t="str">
        <f t="shared" si="446"/>
        <v>B3/23/11-B</v>
      </c>
    </row>
    <row r="4856" spans="1:18">
      <c r="B4856" s="556" t="s">
        <v>4453</v>
      </c>
      <c r="C4856" s="556" t="s">
        <v>2034</v>
      </c>
      <c r="D4856" s="556" t="s">
        <v>2283</v>
      </c>
      <c r="E4856" s="556" t="s">
        <v>7</v>
      </c>
      <c r="F4856" s="557" t="s">
        <v>4458</v>
      </c>
      <c r="G4856" s="556" t="s">
        <v>289</v>
      </c>
      <c r="H4856" s="553">
        <v>1</v>
      </c>
      <c r="I4856" s="554">
        <v>148965</v>
      </c>
      <c r="J4856" s="554">
        <v>148965</v>
      </c>
      <c r="K4856" s="556" t="s">
        <v>787</v>
      </c>
      <c r="L4856" s="556" t="s">
        <v>4459</v>
      </c>
      <c r="M4856" s="557" t="s">
        <v>4458</v>
      </c>
      <c r="O4856" s="545" t="str">
        <f t="shared" si="446"/>
        <v>B3/23/11-C</v>
      </c>
    </row>
    <row r="4857" spans="1:18">
      <c r="B4857" s="556" t="s">
        <v>4453</v>
      </c>
      <c r="C4857" s="556" t="s">
        <v>2034</v>
      </c>
      <c r="D4857" s="556" t="s">
        <v>2283</v>
      </c>
      <c r="E4857" s="556" t="s">
        <v>8</v>
      </c>
      <c r="F4857" s="557" t="s">
        <v>4460</v>
      </c>
      <c r="G4857" s="556" t="s">
        <v>289</v>
      </c>
      <c r="H4857" s="553">
        <v>1</v>
      </c>
      <c r="I4857" s="554">
        <v>148965</v>
      </c>
      <c r="J4857" s="554">
        <v>148965</v>
      </c>
      <c r="K4857" s="556" t="s">
        <v>787</v>
      </c>
      <c r="L4857" s="556" t="s">
        <v>4461</v>
      </c>
      <c r="M4857" s="557" t="s">
        <v>4460</v>
      </c>
      <c r="O4857" s="545" t="str">
        <f t="shared" si="446"/>
        <v>B3/23/11-D</v>
      </c>
    </row>
    <row r="4858" spans="1:18">
      <c r="B4858" s="556" t="s">
        <v>4453</v>
      </c>
      <c r="C4858" s="556" t="s">
        <v>2034</v>
      </c>
      <c r="D4858" s="556" t="s">
        <v>2283</v>
      </c>
      <c r="E4858" s="556" t="s">
        <v>10</v>
      </c>
      <c r="F4858" s="557" t="s">
        <v>4462</v>
      </c>
      <c r="G4858" s="556" t="s">
        <v>289</v>
      </c>
      <c r="H4858" s="553">
        <v>2</v>
      </c>
      <c r="I4858" s="554">
        <v>148965</v>
      </c>
      <c r="J4858" s="554">
        <v>297930</v>
      </c>
      <c r="K4858" s="556" t="s">
        <v>787</v>
      </c>
      <c r="L4858" s="556" t="s">
        <v>4463</v>
      </c>
      <c r="M4858" s="557" t="s">
        <v>4462</v>
      </c>
      <c r="O4858" s="545" t="str">
        <f t="shared" si="446"/>
        <v>B3/23/11-E</v>
      </c>
    </row>
    <row r="4859" spans="1:18">
      <c r="B4859" s="556" t="s">
        <v>4453</v>
      </c>
      <c r="C4859" s="556" t="s">
        <v>2034</v>
      </c>
      <c r="D4859" s="556" t="s">
        <v>2283</v>
      </c>
      <c r="E4859" s="556" t="s">
        <v>11</v>
      </c>
      <c r="F4859" s="557" t="s">
        <v>4464</v>
      </c>
      <c r="G4859" s="556" t="s">
        <v>289</v>
      </c>
      <c r="H4859" s="553">
        <v>1</v>
      </c>
      <c r="I4859" s="554">
        <v>148965</v>
      </c>
      <c r="J4859" s="554">
        <v>148965</v>
      </c>
      <c r="K4859" s="556" t="s">
        <v>787</v>
      </c>
      <c r="L4859" s="556" t="s">
        <v>4465</v>
      </c>
      <c r="M4859" s="557" t="s">
        <v>4464</v>
      </c>
      <c r="O4859" s="545" t="str">
        <f t="shared" si="446"/>
        <v>B3/23/11-F</v>
      </c>
    </row>
    <row r="4860" spans="1:18">
      <c r="B4860" s="556" t="s">
        <v>4453</v>
      </c>
      <c r="C4860" s="556" t="s">
        <v>2034</v>
      </c>
      <c r="D4860" s="556" t="s">
        <v>2283</v>
      </c>
      <c r="E4860" s="556" t="s">
        <v>27</v>
      </c>
      <c r="F4860" s="557" t="s">
        <v>4466</v>
      </c>
      <c r="G4860" s="556" t="s">
        <v>289</v>
      </c>
      <c r="H4860" s="553">
        <v>1</v>
      </c>
      <c r="I4860" s="554">
        <v>148965</v>
      </c>
      <c r="J4860" s="554">
        <v>148965</v>
      </c>
      <c r="K4860" s="556" t="s">
        <v>787</v>
      </c>
      <c r="L4860" s="556" t="s">
        <v>4467</v>
      </c>
      <c r="M4860" s="557" t="s">
        <v>4466</v>
      </c>
      <c r="O4860" s="545" t="str">
        <f t="shared" si="446"/>
        <v>B3/23/11-G</v>
      </c>
    </row>
    <row r="4861" spans="1:18">
      <c r="B4861" s="556" t="s">
        <v>4453</v>
      </c>
      <c r="C4861" s="556" t="s">
        <v>2034</v>
      </c>
      <c r="D4861" s="556" t="s">
        <v>2283</v>
      </c>
      <c r="E4861" s="556" t="s">
        <v>28</v>
      </c>
      <c r="F4861" s="557" t="s">
        <v>4468</v>
      </c>
      <c r="G4861" s="556" t="s">
        <v>289</v>
      </c>
      <c r="H4861" s="553">
        <v>2</v>
      </c>
      <c r="I4861" s="554">
        <v>148965</v>
      </c>
      <c r="J4861" s="554">
        <v>297930</v>
      </c>
      <c r="K4861" s="556" t="s">
        <v>787</v>
      </c>
      <c r="L4861" s="556" t="s">
        <v>4469</v>
      </c>
      <c r="M4861" s="557" t="s">
        <v>4468</v>
      </c>
      <c r="O4861" s="545" t="str">
        <f t="shared" si="446"/>
        <v>B3/23/11-H</v>
      </c>
    </row>
    <row r="4862" spans="1:18">
      <c r="B4862" s="556" t="s">
        <v>4453</v>
      </c>
      <c r="C4862" s="556" t="s">
        <v>2034</v>
      </c>
      <c r="D4862" s="556" t="s">
        <v>2283</v>
      </c>
      <c r="E4862" s="556" t="s">
        <v>33</v>
      </c>
      <c r="F4862" s="557" t="s">
        <v>4470</v>
      </c>
      <c r="G4862" s="556" t="s">
        <v>289</v>
      </c>
      <c r="H4862" s="553">
        <v>1</v>
      </c>
      <c r="I4862" s="554">
        <v>206055</v>
      </c>
      <c r="J4862" s="554">
        <v>206055</v>
      </c>
      <c r="K4862" s="556" t="s">
        <v>787</v>
      </c>
      <c r="L4862" s="556" t="s">
        <v>4471</v>
      </c>
      <c r="M4862" s="557" t="s">
        <v>4470</v>
      </c>
      <c r="O4862" s="545" t="str">
        <f t="shared" si="446"/>
        <v>B3/23/11-J</v>
      </c>
    </row>
    <row r="4863" spans="1:18">
      <c r="B4863" s="556" t="s">
        <v>4453</v>
      </c>
      <c r="C4863" s="556" t="s">
        <v>2034</v>
      </c>
      <c r="D4863" s="556" t="s">
        <v>2283</v>
      </c>
      <c r="E4863" s="556" t="s">
        <v>34</v>
      </c>
      <c r="F4863" s="557" t="s">
        <v>4472</v>
      </c>
      <c r="G4863" s="556" t="s">
        <v>289</v>
      </c>
      <c r="H4863" s="553">
        <v>1</v>
      </c>
      <c r="I4863" s="554">
        <v>206055</v>
      </c>
      <c r="J4863" s="554">
        <v>206055</v>
      </c>
      <c r="K4863" s="556" t="s">
        <v>787</v>
      </c>
      <c r="L4863" s="556" t="s">
        <v>4473</v>
      </c>
      <c r="M4863" s="557" t="s">
        <v>4472</v>
      </c>
      <c r="O4863" s="545" t="str">
        <f t="shared" si="446"/>
        <v>B3/23/11-K</v>
      </c>
    </row>
    <row r="4864" spans="1:18">
      <c r="B4864" s="556" t="s">
        <v>4453</v>
      </c>
      <c r="C4864" s="556" t="s">
        <v>2034</v>
      </c>
      <c r="D4864" s="556" t="s">
        <v>2283</v>
      </c>
      <c r="E4864" s="556" t="s">
        <v>39</v>
      </c>
      <c r="F4864" s="557" t="s">
        <v>4474</v>
      </c>
      <c r="G4864" s="556" t="s">
        <v>289</v>
      </c>
      <c r="H4864" s="553">
        <v>1</v>
      </c>
      <c r="I4864" s="554">
        <v>206055</v>
      </c>
      <c r="J4864" s="554">
        <v>206055</v>
      </c>
      <c r="K4864" s="556" t="s">
        <v>787</v>
      </c>
      <c r="L4864" s="556" t="s">
        <v>4475</v>
      </c>
      <c r="M4864" s="557" t="s">
        <v>4474</v>
      </c>
      <c r="O4864" s="545" t="str">
        <f t="shared" si="446"/>
        <v>B3/23/11-L</v>
      </c>
    </row>
    <row r="4865" spans="1:18">
      <c r="B4865" s="556" t="s">
        <v>4453</v>
      </c>
      <c r="C4865" s="556" t="s">
        <v>2034</v>
      </c>
      <c r="D4865" s="556" t="s">
        <v>2283</v>
      </c>
      <c r="E4865" s="556" t="s">
        <v>38</v>
      </c>
      <c r="F4865" s="557" t="s">
        <v>4476</v>
      </c>
      <c r="G4865" s="556" t="s">
        <v>289</v>
      </c>
      <c r="H4865" s="553">
        <v>1</v>
      </c>
      <c r="I4865" s="554">
        <v>206055</v>
      </c>
      <c r="J4865" s="554">
        <v>206055</v>
      </c>
      <c r="K4865" s="556" t="s">
        <v>787</v>
      </c>
      <c r="L4865" s="556" t="s">
        <v>4477</v>
      </c>
      <c r="M4865" s="557" t="s">
        <v>4476</v>
      </c>
      <c r="O4865" s="545" t="str">
        <f t="shared" si="446"/>
        <v>B3/23/11-M</v>
      </c>
    </row>
    <row r="4866" spans="1:18">
      <c r="B4866" s="556" t="s">
        <v>4453</v>
      </c>
      <c r="C4866" s="556" t="s">
        <v>2034</v>
      </c>
      <c r="D4866" s="556" t="s">
        <v>2283</v>
      </c>
      <c r="E4866" s="556" t="s">
        <v>204</v>
      </c>
      <c r="F4866" s="557" t="s">
        <v>4478</v>
      </c>
      <c r="G4866" s="556" t="s">
        <v>289</v>
      </c>
      <c r="H4866" s="553">
        <v>1</v>
      </c>
      <c r="I4866" s="554">
        <v>206055</v>
      </c>
      <c r="J4866" s="554">
        <v>206055</v>
      </c>
      <c r="K4866" s="556" t="s">
        <v>787</v>
      </c>
      <c r="L4866" s="556" t="s">
        <v>4479</v>
      </c>
      <c r="M4866" s="557" t="s">
        <v>4478</v>
      </c>
      <c r="O4866" s="545" t="str">
        <f t="shared" si="446"/>
        <v>B3/23/11-N</v>
      </c>
    </row>
    <row r="4867" spans="1:18">
      <c r="B4867" s="556" t="s">
        <v>4453</v>
      </c>
      <c r="C4867" s="556" t="s">
        <v>2034</v>
      </c>
      <c r="D4867" s="556" t="s">
        <v>2283</v>
      </c>
      <c r="E4867" s="556" t="s">
        <v>507</v>
      </c>
      <c r="F4867" s="557" t="s">
        <v>4480</v>
      </c>
      <c r="G4867" s="556" t="s">
        <v>289</v>
      </c>
      <c r="H4867" s="553">
        <v>1</v>
      </c>
      <c r="I4867" s="554">
        <v>206055</v>
      </c>
      <c r="J4867" s="554">
        <v>206055</v>
      </c>
      <c r="K4867" s="556" t="s">
        <v>787</v>
      </c>
      <c r="L4867" s="556" t="s">
        <v>4481</v>
      </c>
      <c r="M4867" s="557" t="s">
        <v>4480</v>
      </c>
      <c r="O4867" s="545" t="str">
        <f t="shared" si="446"/>
        <v>B3/23/11-P</v>
      </c>
    </row>
    <row r="4868" spans="1:18">
      <c r="B4868" s="556" t="s">
        <v>4453</v>
      </c>
      <c r="C4868" s="556" t="s">
        <v>2034</v>
      </c>
      <c r="D4868" s="556" t="s">
        <v>2283</v>
      </c>
      <c r="E4868" s="556" t="s">
        <v>508</v>
      </c>
      <c r="F4868" s="557" t="s">
        <v>4482</v>
      </c>
      <c r="G4868" s="556" t="s">
        <v>289</v>
      </c>
      <c r="H4868" s="553">
        <v>1</v>
      </c>
      <c r="I4868" s="554">
        <v>206055</v>
      </c>
      <c r="J4868" s="554">
        <v>206055</v>
      </c>
      <c r="K4868" s="556" t="s">
        <v>787</v>
      </c>
      <c r="L4868" s="556" t="s">
        <v>4483</v>
      </c>
      <c r="M4868" s="557" t="s">
        <v>4482</v>
      </c>
      <c r="O4868" s="545" t="str">
        <f t="shared" si="446"/>
        <v>B3/23/11-Q</v>
      </c>
    </row>
    <row r="4871" spans="1:18">
      <c r="B4871" s="556" t="s">
        <v>4484</v>
      </c>
      <c r="C4871" s="556" t="s">
        <v>2034</v>
      </c>
      <c r="D4871" s="556" t="s">
        <v>2283</v>
      </c>
      <c r="E4871" s="556" t="s">
        <v>5</v>
      </c>
      <c r="F4871" s="557" t="s">
        <v>4485</v>
      </c>
      <c r="G4871" s="556" t="s">
        <v>289</v>
      </c>
      <c r="H4871" s="553">
        <v>1</v>
      </c>
      <c r="I4871" s="554">
        <v>206055</v>
      </c>
      <c r="J4871" s="554">
        <v>206055</v>
      </c>
      <c r="K4871" s="556" t="s">
        <v>787</v>
      </c>
      <c r="L4871" s="556" t="s">
        <v>4486</v>
      </c>
      <c r="M4871" s="557" t="s">
        <v>4485</v>
      </c>
      <c r="O4871" s="545" t="str">
        <f t="shared" ref="O4871:O4874" si="447">+_xlfn.CONCAT(B4871,"-",E4871)</f>
        <v>B3/23/12-A</v>
      </c>
    </row>
    <row r="4872" spans="1:18">
      <c r="B4872" s="556" t="s">
        <v>4484</v>
      </c>
      <c r="C4872" s="556" t="s">
        <v>2034</v>
      </c>
      <c r="D4872" s="556" t="s">
        <v>2283</v>
      </c>
      <c r="E4872" s="556" t="s">
        <v>6</v>
      </c>
      <c r="F4872" s="557" t="s">
        <v>4487</v>
      </c>
      <c r="G4872" s="556" t="s">
        <v>289</v>
      </c>
      <c r="H4872" s="553">
        <v>1</v>
      </c>
      <c r="I4872" s="554">
        <v>206055</v>
      </c>
      <c r="J4872" s="554">
        <v>206055</v>
      </c>
      <c r="K4872" s="556" t="s">
        <v>787</v>
      </c>
      <c r="L4872" s="556" t="s">
        <v>4488</v>
      </c>
      <c r="M4872" s="557" t="s">
        <v>4487</v>
      </c>
      <c r="O4872" s="545" t="str">
        <f t="shared" si="447"/>
        <v>B3/23/12-B</v>
      </c>
    </row>
    <row r="4873" spans="1:18">
      <c r="B4873" s="556" t="s">
        <v>4484</v>
      </c>
      <c r="C4873" s="556" t="s">
        <v>2034</v>
      </c>
      <c r="D4873" s="556" t="s">
        <v>2283</v>
      </c>
      <c r="E4873" s="556" t="s">
        <v>7</v>
      </c>
      <c r="F4873" s="557" t="s">
        <v>4489</v>
      </c>
      <c r="G4873" s="556" t="s">
        <v>289</v>
      </c>
      <c r="H4873" s="553">
        <v>1</v>
      </c>
      <c r="I4873" s="554">
        <v>206055</v>
      </c>
      <c r="J4873" s="554">
        <v>206055</v>
      </c>
      <c r="K4873" s="556" t="s">
        <v>787</v>
      </c>
      <c r="L4873" s="556" t="s">
        <v>4490</v>
      </c>
      <c r="M4873" s="557" t="s">
        <v>4489</v>
      </c>
      <c r="O4873" s="545" t="str">
        <f t="shared" si="447"/>
        <v>B3/23/12-C</v>
      </c>
    </row>
    <row r="4874" spans="1:18">
      <c r="B4874" s="556" t="s">
        <v>4484</v>
      </c>
      <c r="C4874" s="556" t="s">
        <v>2034</v>
      </c>
      <c r="D4874" s="556" t="s">
        <v>2283</v>
      </c>
      <c r="E4874" s="556" t="s">
        <v>8</v>
      </c>
      <c r="F4874" s="557" t="s">
        <v>4491</v>
      </c>
      <c r="G4874" s="556" t="s">
        <v>289</v>
      </c>
      <c r="H4874" s="553">
        <v>2</v>
      </c>
      <c r="I4874" s="554">
        <v>206055</v>
      </c>
      <c r="J4874" s="554">
        <v>412110</v>
      </c>
      <c r="K4874" s="556" t="s">
        <v>787</v>
      </c>
      <c r="L4874" s="556" t="s">
        <v>4492</v>
      </c>
      <c r="M4874" s="557" t="s">
        <v>4491</v>
      </c>
      <c r="O4874" s="545" t="str">
        <f t="shared" si="447"/>
        <v>B3/23/12-D</v>
      </c>
    </row>
    <row r="4876" spans="1:18" ht="14.5">
      <c r="A4876" s="551">
        <v>3</v>
      </c>
      <c r="B4876" s="555" t="s">
        <v>4484</v>
      </c>
      <c r="C4876" s="555" t="s">
        <v>36</v>
      </c>
      <c r="D4876" s="555" t="s">
        <v>36</v>
      </c>
      <c r="E4876" s="555" t="s">
        <v>36</v>
      </c>
      <c r="F4876" s="551" t="s">
        <v>716</v>
      </c>
      <c r="G4876" s="555" t="s">
        <v>36</v>
      </c>
      <c r="H4876" s="551"/>
      <c r="I4876" s="551"/>
      <c r="J4876" s="552">
        <v>575437.5</v>
      </c>
      <c r="K4876" s="555"/>
      <c r="L4876" s="555"/>
      <c r="M4876" s="551"/>
      <c r="N4876" s="551"/>
      <c r="O4876" s="551"/>
    </row>
    <row r="4877" spans="1:18" ht="87">
      <c r="A4877" s="551">
        <v>4</v>
      </c>
      <c r="B4877" s="555" t="s">
        <v>4484</v>
      </c>
      <c r="C4877" s="555" t="s">
        <v>36</v>
      </c>
      <c r="D4877" s="555" t="s">
        <v>36</v>
      </c>
      <c r="E4877" s="555" t="s">
        <v>36</v>
      </c>
      <c r="F4877" s="551" t="s">
        <v>717</v>
      </c>
      <c r="G4877" s="555" t="s">
        <v>36</v>
      </c>
      <c r="H4877" s="551"/>
      <c r="I4877" s="551"/>
      <c r="J4877" s="552">
        <v>575437.5</v>
      </c>
      <c r="K4877" s="555"/>
      <c r="L4877" s="555"/>
      <c r="M4877" s="551"/>
      <c r="N4877" s="551"/>
      <c r="O4877" s="551"/>
      <c r="P4877" s="546"/>
      <c r="Q4877" s="546"/>
      <c r="R4877" s="546"/>
    </row>
    <row r="4878" spans="1:18" ht="14.5">
      <c r="A4878" s="551">
        <v>5</v>
      </c>
      <c r="B4878" s="555" t="s">
        <v>4484</v>
      </c>
      <c r="C4878" s="555" t="s">
        <v>36</v>
      </c>
      <c r="D4878" s="555" t="s">
        <v>36</v>
      </c>
      <c r="E4878" s="555" t="s">
        <v>36</v>
      </c>
      <c r="F4878" s="551" t="s">
        <v>4398</v>
      </c>
      <c r="G4878" s="555" t="s">
        <v>36</v>
      </c>
      <c r="H4878" s="551"/>
      <c r="I4878" s="551"/>
      <c r="J4878" s="552">
        <v>575437.5</v>
      </c>
      <c r="K4878" s="555"/>
      <c r="L4878" s="555"/>
      <c r="M4878" s="551"/>
      <c r="N4878" s="551"/>
      <c r="O4878" s="551"/>
      <c r="P4878" s="546"/>
      <c r="Q4878" s="546"/>
      <c r="R4878" s="546"/>
    </row>
    <row r="4879" spans="1:18" ht="14.5">
      <c r="B4879" s="556" t="s">
        <v>4484</v>
      </c>
      <c r="C4879" s="556" t="s">
        <v>2034</v>
      </c>
      <c r="D4879" s="556" t="s">
        <v>2306</v>
      </c>
      <c r="E4879" s="556" t="s">
        <v>10</v>
      </c>
      <c r="F4879" s="557" t="s">
        <v>718</v>
      </c>
      <c r="G4879" s="556" t="s">
        <v>289</v>
      </c>
      <c r="H4879" s="553">
        <v>110</v>
      </c>
      <c r="I4879" s="554">
        <v>5231.25</v>
      </c>
      <c r="J4879" s="554">
        <v>575437.5</v>
      </c>
      <c r="K4879" s="556" t="s">
        <v>787</v>
      </c>
      <c r="L4879" s="556" t="s">
        <v>4493</v>
      </c>
      <c r="M4879" s="557" t="s">
        <v>718</v>
      </c>
      <c r="O4879" s="545" t="str">
        <f>+_xlfn.CONCAT(B4879,"-",E4879)</f>
        <v>B3/23/12-E</v>
      </c>
      <c r="P4879" s="546"/>
      <c r="Q4879" s="546"/>
      <c r="R4879" s="546"/>
    </row>
    <row r="4881" spans="1:18" ht="14.5">
      <c r="A4881" s="551">
        <v>3</v>
      </c>
      <c r="B4881" s="555" t="s">
        <v>4484</v>
      </c>
      <c r="C4881" s="555" t="s">
        <v>36</v>
      </c>
      <c r="D4881" s="555" t="s">
        <v>36</v>
      </c>
      <c r="E4881" s="555" t="s">
        <v>36</v>
      </c>
      <c r="F4881" s="551" t="s">
        <v>719</v>
      </c>
      <c r="G4881" s="555" t="s">
        <v>36</v>
      </c>
      <c r="H4881" s="551"/>
      <c r="I4881" s="551"/>
      <c r="J4881" s="552">
        <v>4828246.6399999997</v>
      </c>
      <c r="K4881" s="555"/>
      <c r="L4881" s="555"/>
      <c r="M4881" s="551"/>
      <c r="N4881" s="551"/>
      <c r="O4881" s="551"/>
    </row>
    <row r="4882" spans="1:18" ht="87">
      <c r="A4882" s="551">
        <v>4</v>
      </c>
      <c r="B4882" s="555" t="s">
        <v>4484</v>
      </c>
      <c r="C4882" s="555" t="s">
        <v>36</v>
      </c>
      <c r="D4882" s="555" t="s">
        <v>36</v>
      </c>
      <c r="E4882" s="555" t="s">
        <v>36</v>
      </c>
      <c r="F4882" s="551" t="s">
        <v>720</v>
      </c>
      <c r="G4882" s="555" t="s">
        <v>36</v>
      </c>
      <c r="H4882" s="551"/>
      <c r="I4882" s="551"/>
      <c r="J4882" s="552">
        <v>1974592.5</v>
      </c>
      <c r="K4882" s="555"/>
      <c r="L4882" s="555"/>
      <c r="M4882" s="551"/>
      <c r="N4882" s="551"/>
      <c r="O4882" s="551"/>
      <c r="P4882" s="546"/>
      <c r="Q4882" s="546"/>
      <c r="R4882" s="546"/>
    </row>
    <row r="4883" spans="1:18" ht="14.5">
      <c r="A4883" s="551">
        <v>5</v>
      </c>
      <c r="B4883" s="555" t="s">
        <v>4484</v>
      </c>
      <c r="C4883" s="555" t="s">
        <v>36</v>
      </c>
      <c r="D4883" s="555" t="s">
        <v>36</v>
      </c>
      <c r="E4883" s="555" t="s">
        <v>36</v>
      </c>
      <c r="F4883" s="551" t="s">
        <v>4494</v>
      </c>
      <c r="G4883" s="555" t="s">
        <v>36</v>
      </c>
      <c r="H4883" s="551"/>
      <c r="I4883" s="551"/>
      <c r="J4883" s="552">
        <v>348457.5</v>
      </c>
      <c r="K4883" s="555"/>
      <c r="L4883" s="555"/>
      <c r="M4883" s="551"/>
      <c r="N4883" s="551"/>
      <c r="O4883" s="551"/>
      <c r="P4883" s="546"/>
      <c r="Q4883" s="546"/>
      <c r="R4883" s="546"/>
    </row>
    <row r="4884" spans="1:18" ht="14.5">
      <c r="B4884" s="556" t="s">
        <v>4484</v>
      </c>
      <c r="C4884" s="556" t="s">
        <v>2034</v>
      </c>
      <c r="D4884" s="556" t="s">
        <v>2309</v>
      </c>
      <c r="E4884" s="556" t="s">
        <v>11</v>
      </c>
      <c r="F4884" s="557" t="s">
        <v>721</v>
      </c>
      <c r="G4884" s="556" t="s">
        <v>289</v>
      </c>
      <c r="H4884" s="553">
        <v>1</v>
      </c>
      <c r="I4884" s="554">
        <v>116152.5</v>
      </c>
      <c r="J4884" s="554">
        <v>116152.5</v>
      </c>
      <c r="K4884" s="556" t="s">
        <v>787</v>
      </c>
      <c r="L4884" s="556" t="s">
        <v>4495</v>
      </c>
      <c r="M4884" s="557" t="s">
        <v>721</v>
      </c>
      <c r="O4884" s="545" t="str">
        <f t="shared" ref="O4884:O4885" si="448">+_xlfn.CONCAT(B4884,"-",E4884)</f>
        <v>B3/23/12-F</v>
      </c>
      <c r="P4884" s="546"/>
      <c r="Q4884" s="546"/>
      <c r="R4884" s="546"/>
    </row>
    <row r="4885" spans="1:18">
      <c r="B4885" s="556" t="s">
        <v>4484</v>
      </c>
      <c r="C4885" s="556" t="s">
        <v>2034</v>
      </c>
      <c r="D4885" s="556" t="s">
        <v>2309</v>
      </c>
      <c r="E4885" s="556" t="s">
        <v>27</v>
      </c>
      <c r="F4885" s="557" t="s">
        <v>722</v>
      </c>
      <c r="G4885" s="556" t="s">
        <v>289</v>
      </c>
      <c r="H4885" s="553">
        <v>2</v>
      </c>
      <c r="I4885" s="554">
        <v>116152.5</v>
      </c>
      <c r="J4885" s="554">
        <v>232305</v>
      </c>
      <c r="K4885" s="556" t="s">
        <v>787</v>
      </c>
      <c r="L4885" s="556" t="s">
        <v>4496</v>
      </c>
      <c r="M4885" s="557" t="s">
        <v>722</v>
      </c>
      <c r="O4885" s="545" t="str">
        <f t="shared" si="448"/>
        <v>B3/23/12-G</v>
      </c>
    </row>
    <row r="4887" spans="1:18" ht="14.5">
      <c r="A4887" s="551">
        <v>5</v>
      </c>
      <c r="B4887" s="555" t="s">
        <v>4484</v>
      </c>
      <c r="C4887" s="555" t="s">
        <v>36</v>
      </c>
      <c r="D4887" s="555" t="s">
        <v>36</v>
      </c>
      <c r="E4887" s="555" t="s">
        <v>36</v>
      </c>
      <c r="F4887" s="551" t="s">
        <v>4430</v>
      </c>
      <c r="G4887" s="555" t="s">
        <v>36</v>
      </c>
      <c r="H4887" s="551"/>
      <c r="I4887" s="551"/>
      <c r="J4887" s="552">
        <v>1626135</v>
      </c>
      <c r="K4887" s="555"/>
      <c r="L4887" s="555"/>
      <c r="M4887" s="551"/>
      <c r="N4887" s="551"/>
      <c r="O4887" s="551"/>
    </row>
    <row r="4888" spans="1:18" ht="14.5">
      <c r="B4888" s="556" t="s">
        <v>4484</v>
      </c>
      <c r="C4888" s="556" t="s">
        <v>2034</v>
      </c>
      <c r="D4888" s="556" t="s">
        <v>2309</v>
      </c>
      <c r="E4888" s="556" t="s">
        <v>28</v>
      </c>
      <c r="F4888" s="557" t="s">
        <v>721</v>
      </c>
      <c r="G4888" s="556" t="s">
        <v>289</v>
      </c>
      <c r="H4888" s="553">
        <v>14</v>
      </c>
      <c r="I4888" s="554">
        <v>116152.5</v>
      </c>
      <c r="J4888" s="554">
        <v>1626135</v>
      </c>
      <c r="K4888" s="556" t="s">
        <v>787</v>
      </c>
      <c r="L4888" s="556" t="s">
        <v>4497</v>
      </c>
      <c r="M4888" s="557" t="s">
        <v>721</v>
      </c>
      <c r="O4888" s="545" t="str">
        <f>+_xlfn.CONCAT(B4888,"-",E4888)</f>
        <v>B3/23/12-H</v>
      </c>
      <c r="P4888" s="546"/>
      <c r="Q4888" s="546"/>
      <c r="R4888" s="546"/>
    </row>
    <row r="4891" spans="1:18" ht="43.5">
      <c r="A4891" s="551">
        <v>4</v>
      </c>
      <c r="B4891" s="555" t="s">
        <v>4498</v>
      </c>
      <c r="C4891" s="555" t="s">
        <v>36</v>
      </c>
      <c r="D4891" s="555" t="s">
        <v>36</v>
      </c>
      <c r="E4891" s="555" t="s">
        <v>36</v>
      </c>
      <c r="F4891" s="551" t="s">
        <v>726</v>
      </c>
      <c r="G4891" s="555" t="s">
        <v>36</v>
      </c>
      <c r="H4891" s="551"/>
      <c r="I4891" s="551"/>
      <c r="J4891" s="552">
        <v>1005623.64</v>
      </c>
      <c r="K4891" s="555"/>
      <c r="L4891" s="555"/>
      <c r="M4891" s="551"/>
      <c r="N4891" s="551"/>
      <c r="O4891" s="551"/>
    </row>
    <row r="4892" spans="1:18" ht="14.5">
      <c r="B4892" s="556" t="s">
        <v>4498</v>
      </c>
      <c r="C4892" s="556" t="s">
        <v>2034</v>
      </c>
      <c r="D4892" s="556" t="s">
        <v>2309</v>
      </c>
      <c r="E4892" s="556" t="s">
        <v>5</v>
      </c>
      <c r="F4892" s="557" t="s">
        <v>727</v>
      </c>
      <c r="G4892" s="556" t="s">
        <v>289</v>
      </c>
      <c r="H4892" s="553">
        <v>3</v>
      </c>
      <c r="I4892" s="554">
        <v>332257.88</v>
      </c>
      <c r="J4892" s="554">
        <v>996773.64</v>
      </c>
      <c r="K4892" s="556" t="s">
        <v>787</v>
      </c>
      <c r="L4892" s="556" t="s">
        <v>4499</v>
      </c>
      <c r="M4892" s="557" t="s">
        <v>727</v>
      </c>
      <c r="O4892" s="545" t="str">
        <f t="shared" ref="O4892:O4893" si="449">+_xlfn.CONCAT(B4892,"-",E4892)</f>
        <v>B3/23/13-A</v>
      </c>
      <c r="P4892" s="546"/>
      <c r="Q4892" s="546"/>
      <c r="R4892" s="546"/>
    </row>
    <row r="4893" spans="1:18">
      <c r="B4893" s="556" t="s">
        <v>4498</v>
      </c>
      <c r="C4893" s="556" t="s">
        <v>2034</v>
      </c>
      <c r="D4893" s="556" t="s">
        <v>2309</v>
      </c>
      <c r="E4893" s="556" t="s">
        <v>6</v>
      </c>
      <c r="F4893" s="557" t="s">
        <v>4500</v>
      </c>
      <c r="G4893" s="556" t="s">
        <v>289</v>
      </c>
      <c r="H4893" s="553">
        <v>1</v>
      </c>
      <c r="I4893" s="554">
        <v>8850</v>
      </c>
      <c r="J4893" s="554">
        <v>8850</v>
      </c>
      <c r="K4893" s="556" t="s">
        <v>787</v>
      </c>
      <c r="L4893" s="556" t="s">
        <v>4501</v>
      </c>
      <c r="M4893" s="557" t="s">
        <v>4500</v>
      </c>
      <c r="O4893" s="545" t="str">
        <f t="shared" si="449"/>
        <v>B3/23/13-B</v>
      </c>
    </row>
    <row r="4895" spans="1:18" ht="29">
      <c r="A4895" s="551">
        <v>4</v>
      </c>
      <c r="B4895" s="555" t="s">
        <v>4498</v>
      </c>
      <c r="C4895" s="555" t="s">
        <v>36</v>
      </c>
      <c r="D4895" s="555" t="s">
        <v>36</v>
      </c>
      <c r="E4895" s="555" t="s">
        <v>36</v>
      </c>
      <c r="F4895" s="551" t="s">
        <v>729</v>
      </c>
      <c r="G4895" s="555" t="s">
        <v>36</v>
      </c>
      <c r="H4895" s="551"/>
      <c r="I4895" s="551"/>
      <c r="J4895" s="552">
        <v>1552155.5</v>
      </c>
      <c r="K4895" s="555"/>
      <c r="L4895" s="555"/>
      <c r="M4895" s="551"/>
      <c r="N4895" s="551"/>
      <c r="O4895" s="551"/>
    </row>
    <row r="4896" spans="1:18" ht="14.5">
      <c r="B4896" s="556" t="s">
        <v>4498</v>
      </c>
      <c r="C4896" s="556" t="s">
        <v>2034</v>
      </c>
      <c r="D4896" s="556" t="s">
        <v>2309</v>
      </c>
      <c r="E4896" s="556" t="s">
        <v>7</v>
      </c>
      <c r="F4896" s="557" t="s">
        <v>730</v>
      </c>
      <c r="G4896" s="556" t="s">
        <v>168</v>
      </c>
      <c r="H4896" s="553">
        <v>938</v>
      </c>
      <c r="I4896" s="554">
        <v>1654.75</v>
      </c>
      <c r="J4896" s="554">
        <v>1552155.5</v>
      </c>
      <c r="K4896" s="556" t="s">
        <v>787</v>
      </c>
      <c r="L4896" s="556" t="s">
        <v>4502</v>
      </c>
      <c r="M4896" s="557" t="s">
        <v>730</v>
      </c>
      <c r="O4896" s="545" t="str">
        <f>+_xlfn.CONCAT(B4896,"-",E4896)</f>
        <v>B3/23/13-C</v>
      </c>
      <c r="P4896" s="546"/>
      <c r="Q4896" s="546"/>
      <c r="R4896" s="546"/>
    </row>
    <row r="4898" spans="1:18" ht="14.5">
      <c r="A4898" s="551">
        <v>4</v>
      </c>
      <c r="B4898" s="555" t="s">
        <v>4498</v>
      </c>
      <c r="C4898" s="555" t="s">
        <v>36</v>
      </c>
      <c r="D4898" s="555" t="s">
        <v>36</v>
      </c>
      <c r="E4898" s="555" t="s">
        <v>36</v>
      </c>
      <c r="F4898" s="551" t="s">
        <v>734</v>
      </c>
      <c r="G4898" s="555" t="s">
        <v>36</v>
      </c>
      <c r="H4898" s="551"/>
      <c r="I4898" s="551"/>
      <c r="J4898" s="552">
        <v>34087.5</v>
      </c>
      <c r="K4898" s="555"/>
      <c r="L4898" s="555"/>
      <c r="M4898" s="551"/>
      <c r="N4898" s="551"/>
      <c r="O4898" s="551"/>
    </row>
    <row r="4899" spans="1:18" ht="14.5">
      <c r="B4899" s="556" t="s">
        <v>4498</v>
      </c>
      <c r="C4899" s="556" t="s">
        <v>2034</v>
      </c>
      <c r="D4899" s="556" t="s">
        <v>2309</v>
      </c>
      <c r="E4899" s="556" t="s">
        <v>8</v>
      </c>
      <c r="F4899" s="557" t="s">
        <v>735</v>
      </c>
      <c r="G4899" s="556" t="s">
        <v>289</v>
      </c>
      <c r="H4899" s="553">
        <v>1</v>
      </c>
      <c r="I4899" s="554">
        <v>34087.5</v>
      </c>
      <c r="J4899" s="554">
        <v>34087.5</v>
      </c>
      <c r="K4899" s="556" t="s">
        <v>787</v>
      </c>
      <c r="L4899" s="556" t="s">
        <v>4503</v>
      </c>
      <c r="M4899" s="557" t="s">
        <v>735</v>
      </c>
      <c r="O4899" s="545" t="str">
        <f>+_xlfn.CONCAT(B4899,"-",E4899)</f>
        <v>B3/23/13-D</v>
      </c>
      <c r="P4899" s="546"/>
      <c r="Q4899" s="546"/>
      <c r="R4899" s="546"/>
    </row>
    <row r="4901" spans="1:18" ht="87">
      <c r="A4901" s="551">
        <v>4</v>
      </c>
      <c r="B4901" s="555" t="s">
        <v>4498</v>
      </c>
      <c r="C4901" s="555" t="s">
        <v>36</v>
      </c>
      <c r="D4901" s="555" t="s">
        <v>36</v>
      </c>
      <c r="E4901" s="555" t="s">
        <v>36</v>
      </c>
      <c r="F4901" s="551" t="s">
        <v>736</v>
      </c>
      <c r="G4901" s="555" t="s">
        <v>36</v>
      </c>
      <c r="H4901" s="551"/>
      <c r="I4901" s="551"/>
      <c r="J4901" s="552">
        <v>2287.5</v>
      </c>
      <c r="K4901" s="555"/>
      <c r="L4901" s="555"/>
      <c r="M4901" s="551"/>
      <c r="N4901" s="551"/>
      <c r="O4901" s="551"/>
    </row>
    <row r="4902" spans="1:18" ht="14.5">
      <c r="B4902" s="556" t="s">
        <v>4498</v>
      </c>
      <c r="C4902" s="556" t="s">
        <v>2034</v>
      </c>
      <c r="D4902" s="556" t="s">
        <v>2309</v>
      </c>
      <c r="E4902" s="556" t="s">
        <v>10</v>
      </c>
      <c r="F4902" s="557" t="s">
        <v>4504</v>
      </c>
      <c r="G4902" s="556" t="s">
        <v>289</v>
      </c>
      <c r="H4902" s="553">
        <v>1</v>
      </c>
      <c r="I4902" s="554">
        <v>2287.5</v>
      </c>
      <c r="J4902" s="554">
        <v>2287.5</v>
      </c>
      <c r="K4902" s="556" t="s">
        <v>787</v>
      </c>
      <c r="L4902" s="556" t="s">
        <v>4505</v>
      </c>
      <c r="M4902" s="557" t="s">
        <v>4504</v>
      </c>
      <c r="O4902" s="545" t="str">
        <f>+_xlfn.CONCAT(B4902,"-",E4902)</f>
        <v>B3/23/13-E</v>
      </c>
      <c r="P4902" s="546"/>
      <c r="Q4902" s="546"/>
      <c r="R4902" s="546"/>
    </row>
    <row r="4904" spans="1:18" ht="29">
      <c r="A4904" s="551">
        <v>4</v>
      </c>
      <c r="B4904" s="555" t="s">
        <v>4498</v>
      </c>
      <c r="C4904" s="555" t="s">
        <v>36</v>
      </c>
      <c r="D4904" s="555" t="s">
        <v>36</v>
      </c>
      <c r="E4904" s="555" t="s">
        <v>36</v>
      </c>
      <c r="F4904" s="551" t="s">
        <v>4506</v>
      </c>
      <c r="G4904" s="555" t="s">
        <v>36</v>
      </c>
      <c r="H4904" s="551"/>
      <c r="I4904" s="551"/>
      <c r="J4904" s="552">
        <v>123150</v>
      </c>
      <c r="K4904" s="555"/>
      <c r="L4904" s="555"/>
      <c r="M4904" s="551"/>
      <c r="N4904" s="551"/>
      <c r="O4904" s="551"/>
    </row>
    <row r="4905" spans="1:18" ht="14.5">
      <c r="B4905" s="556" t="s">
        <v>4498</v>
      </c>
      <c r="C4905" s="556" t="s">
        <v>2034</v>
      </c>
      <c r="D4905" s="556" t="s">
        <v>2309</v>
      </c>
      <c r="E4905" s="556" t="s">
        <v>11</v>
      </c>
      <c r="F4905" s="557" t="s">
        <v>4507</v>
      </c>
      <c r="G4905" s="556" t="s">
        <v>289</v>
      </c>
      <c r="H4905" s="553">
        <v>2</v>
      </c>
      <c r="I4905" s="554">
        <v>30787.5</v>
      </c>
      <c r="J4905" s="554">
        <v>61575</v>
      </c>
      <c r="K4905" s="556" t="s">
        <v>787</v>
      </c>
      <c r="L4905" s="556" t="s">
        <v>4508</v>
      </c>
      <c r="M4905" s="557" t="s">
        <v>4507</v>
      </c>
      <c r="O4905" s="545" t="str">
        <f t="shared" ref="O4905:O4906" si="450">+_xlfn.CONCAT(B4905,"-",E4905)</f>
        <v>B3/23/13-F</v>
      </c>
      <c r="P4905" s="546"/>
      <c r="Q4905" s="546"/>
      <c r="R4905" s="546"/>
    </row>
    <row r="4906" spans="1:18">
      <c r="B4906" s="556" t="s">
        <v>4498</v>
      </c>
      <c r="C4906" s="556" t="s">
        <v>2034</v>
      </c>
      <c r="D4906" s="556" t="s">
        <v>2309</v>
      </c>
      <c r="E4906" s="556" t="s">
        <v>27</v>
      </c>
      <c r="F4906" s="557" t="s">
        <v>4509</v>
      </c>
      <c r="G4906" s="556" t="s">
        <v>289</v>
      </c>
      <c r="H4906" s="553">
        <v>2</v>
      </c>
      <c r="I4906" s="554">
        <v>30787.5</v>
      </c>
      <c r="J4906" s="554">
        <v>61575</v>
      </c>
      <c r="K4906" s="556" t="s">
        <v>787</v>
      </c>
      <c r="L4906" s="556" t="s">
        <v>4510</v>
      </c>
      <c r="M4906" s="557" t="s">
        <v>4509</v>
      </c>
      <c r="O4906" s="545" t="str">
        <f t="shared" si="450"/>
        <v>B3/23/13-G</v>
      </c>
    </row>
    <row r="4908" spans="1:18" ht="14.5">
      <c r="A4908" s="551">
        <v>4</v>
      </c>
      <c r="B4908" s="555" t="s">
        <v>4498</v>
      </c>
      <c r="C4908" s="555" t="s">
        <v>36</v>
      </c>
      <c r="D4908" s="555" t="s">
        <v>36</v>
      </c>
      <c r="E4908" s="555" t="s">
        <v>36</v>
      </c>
      <c r="F4908" s="551" t="s">
        <v>4511</v>
      </c>
      <c r="G4908" s="555" t="s">
        <v>36</v>
      </c>
      <c r="H4908" s="551"/>
      <c r="I4908" s="551"/>
      <c r="J4908" s="552">
        <v>136350</v>
      </c>
      <c r="K4908" s="555"/>
      <c r="L4908" s="555"/>
      <c r="M4908" s="551"/>
      <c r="N4908" s="551"/>
      <c r="O4908" s="551"/>
    </row>
    <row r="4909" spans="1:18" ht="14.5">
      <c r="B4909" s="556" t="s">
        <v>4498</v>
      </c>
      <c r="C4909" s="556" t="s">
        <v>2034</v>
      </c>
      <c r="D4909" s="556" t="s">
        <v>2309</v>
      </c>
      <c r="E4909" s="556" t="s">
        <v>28</v>
      </c>
      <c r="F4909" s="557" t="s">
        <v>4512</v>
      </c>
      <c r="G4909" s="556" t="s">
        <v>289</v>
      </c>
      <c r="H4909" s="553">
        <v>2</v>
      </c>
      <c r="I4909" s="554">
        <v>34087.5</v>
      </c>
      <c r="J4909" s="554">
        <v>68175</v>
      </c>
      <c r="K4909" s="556" t="s">
        <v>787</v>
      </c>
      <c r="L4909" s="556" t="s">
        <v>4513</v>
      </c>
      <c r="M4909" s="557" t="s">
        <v>4512</v>
      </c>
      <c r="O4909" s="545" t="str">
        <f t="shared" ref="O4909:O4910" si="451">+_xlfn.CONCAT(B4909,"-",E4909)</f>
        <v>B3/23/13-H</v>
      </c>
      <c r="P4909" s="546"/>
      <c r="Q4909" s="546"/>
      <c r="R4909" s="546"/>
    </row>
    <row r="4910" spans="1:18">
      <c r="B4910" s="556" t="s">
        <v>4498</v>
      </c>
      <c r="C4910" s="556" t="s">
        <v>2034</v>
      </c>
      <c r="D4910" s="556" t="s">
        <v>2309</v>
      </c>
      <c r="E4910" s="556" t="s">
        <v>33</v>
      </c>
      <c r="F4910" s="557" t="s">
        <v>4514</v>
      </c>
      <c r="G4910" s="556" t="s">
        <v>289</v>
      </c>
      <c r="H4910" s="553">
        <v>2</v>
      </c>
      <c r="I4910" s="554">
        <v>34087.5</v>
      </c>
      <c r="J4910" s="554">
        <v>68175</v>
      </c>
      <c r="K4910" s="556" t="s">
        <v>787</v>
      </c>
      <c r="L4910" s="556" t="s">
        <v>4515</v>
      </c>
      <c r="M4910" s="557" t="s">
        <v>4514</v>
      </c>
      <c r="O4910" s="545" t="str">
        <f t="shared" si="451"/>
        <v>B3/23/13-J</v>
      </c>
    </row>
    <row r="4913" spans="1:18" ht="29">
      <c r="A4913" s="551">
        <v>3</v>
      </c>
      <c r="B4913" s="555" t="s">
        <v>4516</v>
      </c>
      <c r="C4913" s="555" t="s">
        <v>36</v>
      </c>
      <c r="D4913" s="555" t="s">
        <v>36</v>
      </c>
      <c r="E4913" s="555" t="s">
        <v>36</v>
      </c>
      <c r="F4913" s="551" t="s">
        <v>4352</v>
      </c>
      <c r="G4913" s="555" t="s">
        <v>36</v>
      </c>
      <c r="H4913" s="551"/>
      <c r="I4913" s="551"/>
      <c r="J4913" s="552">
        <v>656346.53</v>
      </c>
      <c r="K4913" s="555"/>
      <c r="L4913" s="555"/>
      <c r="M4913" s="551"/>
      <c r="N4913" s="551"/>
      <c r="O4913" s="551"/>
    </row>
    <row r="4914" spans="1:18" ht="72.5">
      <c r="A4914" s="551">
        <v>4</v>
      </c>
      <c r="B4914" s="555" t="s">
        <v>4516</v>
      </c>
      <c r="C4914" s="555" t="s">
        <v>36</v>
      </c>
      <c r="D4914" s="555" t="s">
        <v>36</v>
      </c>
      <c r="E4914" s="555" t="s">
        <v>36</v>
      </c>
      <c r="F4914" s="551" t="s">
        <v>4353</v>
      </c>
      <c r="G4914" s="555" t="s">
        <v>36</v>
      </c>
      <c r="H4914" s="551"/>
      <c r="I4914" s="551"/>
      <c r="J4914" s="552">
        <v>650825</v>
      </c>
      <c r="K4914" s="555"/>
      <c r="L4914" s="555"/>
      <c r="M4914" s="551"/>
      <c r="N4914" s="551"/>
      <c r="O4914" s="551"/>
      <c r="P4914" s="546"/>
      <c r="Q4914" s="546"/>
      <c r="R4914" s="546"/>
    </row>
    <row r="4915" spans="1:18" ht="14.5">
      <c r="B4915" s="556" t="s">
        <v>4516</v>
      </c>
      <c r="C4915" s="556" t="s">
        <v>2034</v>
      </c>
      <c r="D4915" s="556" t="s">
        <v>2212</v>
      </c>
      <c r="E4915" s="556" t="s">
        <v>5</v>
      </c>
      <c r="F4915" s="557" t="s">
        <v>4354</v>
      </c>
      <c r="G4915" s="556" t="s">
        <v>289</v>
      </c>
      <c r="H4915" s="553">
        <v>2</v>
      </c>
      <c r="I4915" s="554">
        <v>325412.5</v>
      </c>
      <c r="J4915" s="554">
        <v>650825</v>
      </c>
      <c r="K4915" s="556" t="s">
        <v>787</v>
      </c>
      <c r="L4915" s="556" t="s">
        <v>4517</v>
      </c>
      <c r="M4915" s="557" t="s">
        <v>4354</v>
      </c>
      <c r="O4915" s="545" t="str">
        <f>+_xlfn.CONCAT(B4915,"-",E4915)</f>
        <v>B3/23/14-A</v>
      </c>
      <c r="P4915" s="546"/>
      <c r="Q4915" s="546"/>
      <c r="R4915" s="546"/>
    </row>
    <row r="4917" spans="1:18" ht="43.5">
      <c r="A4917" s="551">
        <v>4</v>
      </c>
      <c r="B4917" s="555" t="s">
        <v>4516</v>
      </c>
      <c r="C4917" s="555" t="s">
        <v>36</v>
      </c>
      <c r="D4917" s="555" t="s">
        <v>36</v>
      </c>
      <c r="E4917" s="555" t="s">
        <v>36</v>
      </c>
      <c r="F4917" s="551" t="s">
        <v>4356</v>
      </c>
      <c r="G4917" s="555" t="s">
        <v>36</v>
      </c>
      <c r="H4917" s="551"/>
      <c r="I4917" s="551"/>
      <c r="J4917" s="552">
        <v>5521.53</v>
      </c>
      <c r="K4917" s="555"/>
      <c r="L4917" s="555"/>
      <c r="M4917" s="551"/>
      <c r="N4917" s="551"/>
      <c r="O4917" s="551"/>
    </row>
    <row r="4918" spans="1:18" ht="14.5">
      <c r="B4918" s="556" t="s">
        <v>4516</v>
      </c>
      <c r="C4918" s="556" t="s">
        <v>2034</v>
      </c>
      <c r="D4918" s="556" t="s">
        <v>2212</v>
      </c>
      <c r="E4918" s="556" t="s">
        <v>6</v>
      </c>
      <c r="F4918" s="557" t="s">
        <v>4228</v>
      </c>
      <c r="G4918" s="556" t="s">
        <v>289</v>
      </c>
      <c r="H4918" s="553">
        <v>6</v>
      </c>
      <c r="I4918" s="553">
        <v>123.38</v>
      </c>
      <c r="J4918" s="553">
        <v>740.28</v>
      </c>
      <c r="K4918" s="556" t="s">
        <v>787</v>
      </c>
      <c r="L4918" s="556" t="s">
        <v>4518</v>
      </c>
      <c r="M4918" s="557" t="s">
        <v>4228</v>
      </c>
      <c r="O4918" s="545" t="str">
        <f t="shared" ref="O4918:O4919" si="452">+_xlfn.CONCAT(B4918,"-",E4918)</f>
        <v>B3/23/14-B</v>
      </c>
      <c r="P4918" s="546"/>
      <c r="Q4918" s="546"/>
      <c r="R4918" s="546"/>
    </row>
    <row r="4919" spans="1:18">
      <c r="B4919" s="556" t="s">
        <v>4516</v>
      </c>
      <c r="C4919" s="556" t="s">
        <v>2034</v>
      </c>
      <c r="D4919" s="556" t="s">
        <v>2212</v>
      </c>
      <c r="E4919" s="556" t="s">
        <v>7</v>
      </c>
      <c r="F4919" s="557" t="s">
        <v>4358</v>
      </c>
      <c r="G4919" s="556" t="s">
        <v>289</v>
      </c>
      <c r="H4919" s="553">
        <v>15</v>
      </c>
      <c r="I4919" s="553">
        <v>318.75</v>
      </c>
      <c r="J4919" s="554">
        <v>4781.25</v>
      </c>
      <c r="K4919" s="556" t="s">
        <v>787</v>
      </c>
      <c r="L4919" s="556" t="s">
        <v>4519</v>
      </c>
      <c r="M4919" s="557" t="s">
        <v>4358</v>
      </c>
      <c r="O4919" s="545" t="str">
        <f t="shared" si="452"/>
        <v>B3/23/14-C</v>
      </c>
    </row>
    <row r="4921" spans="1:18" ht="29">
      <c r="A4921" s="551" t="s">
        <v>1774</v>
      </c>
      <c r="B4921" s="555" t="s">
        <v>4516</v>
      </c>
      <c r="C4921" s="555" t="s">
        <v>36</v>
      </c>
      <c r="D4921" s="555" t="s">
        <v>36</v>
      </c>
      <c r="E4921" s="555" t="s">
        <v>36</v>
      </c>
      <c r="F4921" s="551" t="s">
        <v>43</v>
      </c>
      <c r="G4921" s="555"/>
      <c r="H4921" s="551"/>
      <c r="I4921" s="551"/>
      <c r="J4921" s="551"/>
      <c r="K4921" s="555"/>
      <c r="L4921" s="555"/>
      <c r="M4921" s="551"/>
      <c r="N4921" s="551"/>
      <c r="O4921" s="551"/>
    </row>
    <row r="4922" spans="1:18" ht="14.5">
      <c r="A4922" s="551" t="s">
        <v>1774</v>
      </c>
      <c r="B4922" s="555" t="s">
        <v>4516</v>
      </c>
      <c r="C4922" s="555" t="s">
        <v>36</v>
      </c>
      <c r="D4922" s="555" t="s">
        <v>36</v>
      </c>
      <c r="E4922" s="555" t="s">
        <v>36</v>
      </c>
      <c r="F4922" s="551" t="s">
        <v>9</v>
      </c>
      <c r="G4922" s="555"/>
      <c r="H4922" s="551"/>
      <c r="I4922" s="551"/>
      <c r="J4922" s="551"/>
      <c r="K4922" s="555"/>
      <c r="L4922" s="555"/>
      <c r="M4922" s="551"/>
      <c r="N4922" s="551"/>
      <c r="O4922" s="551"/>
      <c r="P4922" s="546"/>
      <c r="Q4922" s="546"/>
      <c r="R4922" s="546"/>
    </row>
    <row r="4923" spans="1:18" ht="14.5">
      <c r="P4923" s="546"/>
      <c r="Q4923" s="546"/>
      <c r="R4923" s="546"/>
    </row>
    <row r="4925" spans="1:18" ht="14.5">
      <c r="A4925" s="551">
        <v>2</v>
      </c>
      <c r="B4925" s="555" t="s">
        <v>4520</v>
      </c>
      <c r="C4925" s="555" t="s">
        <v>36</v>
      </c>
      <c r="D4925" s="555" t="s">
        <v>36</v>
      </c>
      <c r="E4925" s="555" t="s">
        <v>36</v>
      </c>
      <c r="F4925" s="551" t="s">
        <v>25</v>
      </c>
      <c r="G4925" s="555" t="s">
        <v>36</v>
      </c>
      <c r="H4925" s="551"/>
      <c r="I4925" s="551"/>
      <c r="J4925" s="552">
        <v>57241117.380000003</v>
      </c>
      <c r="K4925" s="555"/>
      <c r="L4925" s="555"/>
      <c r="M4925" s="551"/>
      <c r="N4925" s="551"/>
      <c r="O4925" s="551"/>
    </row>
    <row r="4926" spans="1:18" ht="14.5">
      <c r="A4926" s="551">
        <v>3</v>
      </c>
      <c r="B4926" s="555" t="s">
        <v>4520</v>
      </c>
      <c r="C4926" s="555" t="s">
        <v>36</v>
      </c>
      <c r="D4926" s="555" t="s">
        <v>36</v>
      </c>
      <c r="E4926" s="555" t="s">
        <v>36</v>
      </c>
      <c r="F4926" s="551" t="s">
        <v>750</v>
      </c>
      <c r="G4926" s="555" t="s">
        <v>36</v>
      </c>
      <c r="H4926" s="551"/>
      <c r="I4926" s="551"/>
      <c r="J4926" s="552">
        <v>1053029.6000000001</v>
      </c>
      <c r="K4926" s="555"/>
      <c r="L4926" s="555"/>
      <c r="M4926" s="551"/>
      <c r="N4926" s="551"/>
      <c r="O4926" s="551"/>
      <c r="P4926" s="546"/>
      <c r="Q4926" s="546"/>
      <c r="R4926" s="546"/>
    </row>
    <row r="4927" spans="1:18" ht="58">
      <c r="A4927" s="551">
        <v>4</v>
      </c>
      <c r="B4927" s="555" t="s">
        <v>4520</v>
      </c>
      <c r="C4927" s="555" t="s">
        <v>36</v>
      </c>
      <c r="D4927" s="555" t="s">
        <v>36</v>
      </c>
      <c r="E4927" s="555" t="s">
        <v>36</v>
      </c>
      <c r="F4927" s="551" t="s">
        <v>751</v>
      </c>
      <c r="G4927" s="555" t="s">
        <v>36</v>
      </c>
      <c r="H4927" s="551"/>
      <c r="I4927" s="551"/>
      <c r="J4927" s="552">
        <v>1002498</v>
      </c>
      <c r="K4927" s="555"/>
      <c r="L4927" s="555"/>
      <c r="M4927" s="551"/>
      <c r="N4927" s="551"/>
      <c r="O4927" s="551"/>
      <c r="P4927" s="546"/>
      <c r="Q4927" s="546"/>
      <c r="R4927" s="546"/>
    </row>
    <row r="4928" spans="1:18" ht="14.5">
      <c r="B4928" s="556" t="s">
        <v>4520</v>
      </c>
      <c r="C4928" s="556" t="s">
        <v>2034</v>
      </c>
      <c r="D4928" s="556" t="s">
        <v>2316</v>
      </c>
      <c r="E4928" s="556" t="s">
        <v>5</v>
      </c>
      <c r="F4928" s="557" t="s">
        <v>752</v>
      </c>
      <c r="G4928" s="556" t="s">
        <v>179</v>
      </c>
      <c r="H4928" s="558">
        <v>2100</v>
      </c>
      <c r="I4928" s="553">
        <v>477.38</v>
      </c>
      <c r="J4928" s="554">
        <v>1002498</v>
      </c>
      <c r="K4928" s="556" t="s">
        <v>2317</v>
      </c>
      <c r="L4928" s="556" t="s">
        <v>4521</v>
      </c>
      <c r="M4928" s="557" t="s">
        <v>752</v>
      </c>
      <c r="O4928" s="545" t="str">
        <f>+_xlfn.CONCAT(B4928,"-",E4928)</f>
        <v>B3/26/01-A</v>
      </c>
      <c r="P4928" s="546"/>
      <c r="Q4928" s="546"/>
      <c r="R4928" s="546"/>
    </row>
    <row r="4930" spans="1:18" ht="43.5">
      <c r="A4930" s="551">
        <v>4</v>
      </c>
      <c r="B4930" s="555" t="s">
        <v>4520</v>
      </c>
      <c r="C4930" s="555" t="s">
        <v>36</v>
      </c>
      <c r="D4930" s="555" t="s">
        <v>36</v>
      </c>
      <c r="E4930" s="555" t="s">
        <v>36</v>
      </c>
      <c r="F4930" s="551" t="s">
        <v>753</v>
      </c>
      <c r="G4930" s="555" t="s">
        <v>36</v>
      </c>
      <c r="H4930" s="551"/>
      <c r="I4930" s="551"/>
      <c r="J4930" s="552">
        <v>50531.6</v>
      </c>
      <c r="K4930" s="555"/>
      <c r="L4930" s="555"/>
      <c r="M4930" s="551"/>
      <c r="N4930" s="551"/>
      <c r="O4930" s="551"/>
    </row>
    <row r="4931" spans="1:18" ht="14.5">
      <c r="B4931" s="556" t="s">
        <v>4520</v>
      </c>
      <c r="C4931" s="556" t="s">
        <v>2034</v>
      </c>
      <c r="D4931" s="556" t="s">
        <v>2316</v>
      </c>
      <c r="E4931" s="556" t="s">
        <v>6</v>
      </c>
      <c r="F4931" s="557" t="s">
        <v>754</v>
      </c>
      <c r="G4931" s="556" t="s">
        <v>179</v>
      </c>
      <c r="H4931" s="553">
        <v>70</v>
      </c>
      <c r="I4931" s="553">
        <v>721.88</v>
      </c>
      <c r="J4931" s="554">
        <v>50531.6</v>
      </c>
      <c r="K4931" s="556" t="s">
        <v>2317</v>
      </c>
      <c r="L4931" s="556" t="s">
        <v>4522</v>
      </c>
      <c r="M4931" s="557" t="s">
        <v>754</v>
      </c>
      <c r="O4931" s="545" t="str">
        <f>+_xlfn.CONCAT(B4931,"-",E4931)</f>
        <v>B3/26/01-B</v>
      </c>
      <c r="P4931" s="546"/>
      <c r="Q4931" s="546"/>
      <c r="R4931" s="546"/>
    </row>
    <row r="4933" spans="1:18" ht="29">
      <c r="A4933" s="551">
        <v>3</v>
      </c>
      <c r="B4933" s="555" t="s">
        <v>4520</v>
      </c>
      <c r="C4933" s="555" t="s">
        <v>36</v>
      </c>
      <c r="D4933" s="555" t="s">
        <v>36</v>
      </c>
      <c r="E4933" s="555" t="s">
        <v>36</v>
      </c>
      <c r="F4933" s="551" t="s">
        <v>755</v>
      </c>
      <c r="G4933" s="555" t="s">
        <v>36</v>
      </c>
      <c r="H4933" s="551"/>
      <c r="I4933" s="551"/>
      <c r="J4933" s="552">
        <v>3121179.35</v>
      </c>
      <c r="K4933" s="555"/>
      <c r="L4933" s="555"/>
      <c r="M4933" s="551"/>
      <c r="N4933" s="551"/>
      <c r="O4933" s="551"/>
    </row>
    <row r="4934" spans="1:18" ht="58">
      <c r="A4934" s="551">
        <v>4</v>
      </c>
      <c r="B4934" s="555" t="s">
        <v>4520</v>
      </c>
      <c r="C4934" s="555" t="s">
        <v>36</v>
      </c>
      <c r="D4934" s="555" t="s">
        <v>36</v>
      </c>
      <c r="E4934" s="555" t="s">
        <v>36</v>
      </c>
      <c r="F4934" s="551" t="s">
        <v>756</v>
      </c>
      <c r="G4934" s="555" t="s">
        <v>36</v>
      </c>
      <c r="H4934" s="551"/>
      <c r="I4934" s="551"/>
      <c r="J4934" s="552">
        <v>30237.9</v>
      </c>
      <c r="K4934" s="555"/>
      <c r="L4934" s="555"/>
      <c r="M4934" s="551"/>
      <c r="N4934" s="551"/>
      <c r="O4934" s="551"/>
      <c r="P4934" s="546"/>
      <c r="Q4934" s="546"/>
      <c r="R4934" s="546"/>
    </row>
    <row r="4935" spans="1:18" ht="14.5">
      <c r="B4935" s="556" t="s">
        <v>4520</v>
      </c>
      <c r="C4935" s="556" t="s">
        <v>2034</v>
      </c>
      <c r="D4935" s="556" t="s">
        <v>2316</v>
      </c>
      <c r="E4935" s="556" t="s">
        <v>7</v>
      </c>
      <c r="F4935" s="557" t="s">
        <v>757</v>
      </c>
      <c r="G4935" s="556" t="s">
        <v>179</v>
      </c>
      <c r="H4935" s="553">
        <v>330</v>
      </c>
      <c r="I4935" s="553">
        <v>91.63</v>
      </c>
      <c r="J4935" s="554">
        <v>30237.9</v>
      </c>
      <c r="K4935" s="556" t="s">
        <v>2317</v>
      </c>
      <c r="L4935" s="556" t="s">
        <v>4523</v>
      </c>
      <c r="M4935" s="557" t="s">
        <v>757</v>
      </c>
      <c r="O4935" s="545" t="str">
        <f>+_xlfn.CONCAT(B4935,"-",E4935)</f>
        <v>B3/26/01-C</v>
      </c>
      <c r="P4935" s="546"/>
      <c r="Q4935" s="546"/>
      <c r="R4935" s="546"/>
    </row>
    <row r="4937" spans="1:18" ht="58">
      <c r="A4937" s="551">
        <v>4</v>
      </c>
      <c r="B4937" s="555" t="s">
        <v>4520</v>
      </c>
      <c r="C4937" s="555" t="s">
        <v>36</v>
      </c>
      <c r="D4937" s="555" t="s">
        <v>36</v>
      </c>
      <c r="E4937" s="555" t="s">
        <v>36</v>
      </c>
      <c r="F4937" s="551" t="s">
        <v>758</v>
      </c>
      <c r="G4937" s="555" t="s">
        <v>36</v>
      </c>
      <c r="H4937" s="551"/>
      <c r="I4937" s="551"/>
      <c r="J4937" s="552">
        <v>11220</v>
      </c>
      <c r="K4937" s="555"/>
      <c r="L4937" s="555"/>
      <c r="M4937" s="551"/>
      <c r="N4937" s="551"/>
      <c r="O4937" s="551"/>
    </row>
    <row r="4938" spans="1:18" ht="14.5">
      <c r="B4938" s="556" t="s">
        <v>4520</v>
      </c>
      <c r="C4938" s="556" t="s">
        <v>2034</v>
      </c>
      <c r="D4938" s="556" t="s">
        <v>2316</v>
      </c>
      <c r="E4938" s="556" t="s">
        <v>8</v>
      </c>
      <c r="F4938" s="557" t="s">
        <v>759</v>
      </c>
      <c r="G4938" s="556" t="s">
        <v>179</v>
      </c>
      <c r="H4938" s="553">
        <v>330</v>
      </c>
      <c r="I4938" s="553">
        <v>34</v>
      </c>
      <c r="J4938" s="554">
        <v>11220</v>
      </c>
      <c r="K4938" s="556" t="s">
        <v>2317</v>
      </c>
      <c r="L4938" s="556" t="s">
        <v>4524</v>
      </c>
      <c r="M4938" s="557" t="s">
        <v>759</v>
      </c>
      <c r="O4938" s="545" t="str">
        <f>+_xlfn.CONCAT(B4938,"-",E4938)</f>
        <v>B3/26/01-D</v>
      </c>
      <c r="P4938" s="546"/>
      <c r="Q4938" s="546"/>
      <c r="R4938" s="546"/>
    </row>
    <row r="4941" spans="1:18" ht="43.5">
      <c r="A4941" s="551">
        <v>4</v>
      </c>
      <c r="B4941" s="555" t="s">
        <v>4525</v>
      </c>
      <c r="C4941" s="555" t="s">
        <v>36</v>
      </c>
      <c r="D4941" s="555" t="s">
        <v>36</v>
      </c>
      <c r="E4941" s="555" t="s">
        <v>36</v>
      </c>
      <c r="F4941" s="551" t="s">
        <v>760</v>
      </c>
      <c r="G4941" s="555" t="s">
        <v>36</v>
      </c>
      <c r="H4941" s="551"/>
      <c r="I4941" s="551"/>
      <c r="J4941" s="552">
        <v>673418.3</v>
      </c>
      <c r="K4941" s="555"/>
      <c r="L4941" s="555"/>
      <c r="M4941" s="551"/>
      <c r="N4941" s="551"/>
      <c r="O4941" s="551"/>
    </row>
    <row r="4942" spans="1:18" ht="14.5">
      <c r="B4942" s="556" t="s">
        <v>4525</v>
      </c>
      <c r="C4942" s="556" t="s">
        <v>2034</v>
      </c>
      <c r="D4942" s="556" t="s">
        <v>2316</v>
      </c>
      <c r="E4942" s="556" t="s">
        <v>5</v>
      </c>
      <c r="F4942" s="557" t="s">
        <v>761</v>
      </c>
      <c r="G4942" s="556" t="s">
        <v>179</v>
      </c>
      <c r="H4942" s="553">
        <v>650</v>
      </c>
      <c r="I4942" s="554">
        <v>1003.75</v>
      </c>
      <c r="J4942" s="554">
        <v>652437.5</v>
      </c>
      <c r="K4942" s="556" t="s">
        <v>2317</v>
      </c>
      <c r="L4942" s="556" t="s">
        <v>4526</v>
      </c>
      <c r="M4942" s="557" t="s">
        <v>761</v>
      </c>
      <c r="O4942" s="545" t="str">
        <f t="shared" ref="O4942:O4943" si="453">+_xlfn.CONCAT(B4942,"-",E4942)</f>
        <v>B3/26/02-A</v>
      </c>
      <c r="P4942" s="546"/>
      <c r="Q4942" s="546"/>
      <c r="R4942" s="546"/>
    </row>
    <row r="4943" spans="1:18">
      <c r="B4943" s="556" t="s">
        <v>4525</v>
      </c>
      <c r="C4943" s="556" t="s">
        <v>2034</v>
      </c>
      <c r="D4943" s="556" t="s">
        <v>2316</v>
      </c>
      <c r="E4943" s="556" t="s">
        <v>6</v>
      </c>
      <c r="F4943" s="557" t="s">
        <v>765</v>
      </c>
      <c r="G4943" s="556" t="s">
        <v>179</v>
      </c>
      <c r="H4943" s="553">
        <v>160</v>
      </c>
      <c r="I4943" s="553">
        <v>131.13</v>
      </c>
      <c r="J4943" s="554">
        <v>20980.799999999999</v>
      </c>
      <c r="K4943" s="556" t="s">
        <v>2317</v>
      </c>
      <c r="L4943" s="556" t="s">
        <v>4527</v>
      </c>
      <c r="M4943" s="557" t="s">
        <v>765</v>
      </c>
      <c r="O4943" s="545" t="str">
        <f t="shared" si="453"/>
        <v>B3/26/02-B</v>
      </c>
    </row>
    <row r="4945" spans="1:18" ht="43.5">
      <c r="A4945" s="551">
        <v>4</v>
      </c>
      <c r="B4945" s="555" t="s">
        <v>4525</v>
      </c>
      <c r="C4945" s="555" t="s">
        <v>36</v>
      </c>
      <c r="D4945" s="555" t="s">
        <v>36</v>
      </c>
      <c r="E4945" s="555" t="s">
        <v>36</v>
      </c>
      <c r="F4945" s="551" t="s">
        <v>767</v>
      </c>
      <c r="G4945" s="555" t="s">
        <v>36</v>
      </c>
      <c r="H4945" s="551"/>
      <c r="I4945" s="551"/>
      <c r="J4945" s="552">
        <v>1927650.95</v>
      </c>
      <c r="K4945" s="555"/>
      <c r="L4945" s="555"/>
      <c r="M4945" s="551"/>
      <c r="N4945" s="551"/>
      <c r="O4945" s="551"/>
    </row>
    <row r="4946" spans="1:18" ht="14.5">
      <c r="B4946" s="556" t="s">
        <v>4525</v>
      </c>
      <c r="C4946" s="556" t="s">
        <v>2034</v>
      </c>
      <c r="D4946" s="556" t="s">
        <v>2316</v>
      </c>
      <c r="E4946" s="556" t="s">
        <v>7</v>
      </c>
      <c r="F4946" s="557" t="s">
        <v>768</v>
      </c>
      <c r="G4946" s="556" t="s">
        <v>179</v>
      </c>
      <c r="H4946" s="553">
        <v>540</v>
      </c>
      <c r="I4946" s="554">
        <v>1182.25</v>
      </c>
      <c r="J4946" s="554">
        <v>638415</v>
      </c>
      <c r="K4946" s="556" t="s">
        <v>2317</v>
      </c>
      <c r="L4946" s="556" t="s">
        <v>4528</v>
      </c>
      <c r="M4946" s="557" t="s">
        <v>768</v>
      </c>
      <c r="O4946" s="545" t="str">
        <f t="shared" ref="O4946:O4953" si="454">+_xlfn.CONCAT(B4946,"-",E4946)</f>
        <v>B3/26/02-C</v>
      </c>
      <c r="P4946" s="546"/>
      <c r="Q4946" s="546"/>
      <c r="R4946" s="546"/>
    </row>
    <row r="4947" spans="1:18">
      <c r="B4947" s="556" t="s">
        <v>4525</v>
      </c>
      <c r="C4947" s="556" t="s">
        <v>2034</v>
      </c>
      <c r="D4947" s="556" t="s">
        <v>2316</v>
      </c>
      <c r="E4947" s="556" t="s">
        <v>8</v>
      </c>
      <c r="F4947" s="557" t="s">
        <v>761</v>
      </c>
      <c r="G4947" s="556" t="s">
        <v>179</v>
      </c>
      <c r="H4947" s="553">
        <v>550</v>
      </c>
      <c r="I4947" s="553">
        <v>952.75</v>
      </c>
      <c r="J4947" s="554">
        <v>524012.5</v>
      </c>
      <c r="K4947" s="556" t="s">
        <v>2317</v>
      </c>
      <c r="L4947" s="556" t="s">
        <v>4529</v>
      </c>
      <c r="M4947" s="557" t="s">
        <v>761</v>
      </c>
      <c r="O4947" s="545" t="str">
        <f t="shared" si="454"/>
        <v>B3/26/02-D</v>
      </c>
    </row>
    <row r="4948" spans="1:18">
      <c r="B4948" s="556" t="s">
        <v>4525</v>
      </c>
      <c r="C4948" s="556" t="s">
        <v>2034</v>
      </c>
      <c r="D4948" s="556" t="s">
        <v>2316</v>
      </c>
      <c r="E4948" s="556" t="s">
        <v>10</v>
      </c>
      <c r="F4948" s="557" t="s">
        <v>762</v>
      </c>
      <c r="G4948" s="556" t="s">
        <v>179</v>
      </c>
      <c r="H4948" s="553">
        <v>205</v>
      </c>
      <c r="I4948" s="553">
        <v>747.25</v>
      </c>
      <c r="J4948" s="554">
        <v>153186.25</v>
      </c>
      <c r="K4948" s="556" t="s">
        <v>2317</v>
      </c>
      <c r="L4948" s="556" t="s">
        <v>4530</v>
      </c>
      <c r="M4948" s="557" t="s">
        <v>762</v>
      </c>
      <c r="O4948" s="545" t="str">
        <f t="shared" si="454"/>
        <v>B3/26/02-E</v>
      </c>
    </row>
    <row r="4949" spans="1:18">
      <c r="B4949" s="556" t="s">
        <v>4525</v>
      </c>
      <c r="C4949" s="556" t="s">
        <v>2034</v>
      </c>
      <c r="D4949" s="556" t="s">
        <v>2316</v>
      </c>
      <c r="E4949" s="556" t="s">
        <v>11</v>
      </c>
      <c r="F4949" s="557" t="s">
        <v>769</v>
      </c>
      <c r="G4949" s="556" t="s">
        <v>179</v>
      </c>
      <c r="H4949" s="553">
        <v>380</v>
      </c>
      <c r="I4949" s="553">
        <v>511.75</v>
      </c>
      <c r="J4949" s="554">
        <v>194465</v>
      </c>
      <c r="K4949" s="556" t="s">
        <v>2317</v>
      </c>
      <c r="L4949" s="556" t="s">
        <v>4531</v>
      </c>
      <c r="M4949" s="557" t="s">
        <v>769</v>
      </c>
      <c r="O4949" s="545" t="str">
        <f t="shared" si="454"/>
        <v>B3/26/02-F</v>
      </c>
    </row>
    <row r="4950" spans="1:18">
      <c r="B4950" s="556" t="s">
        <v>4525</v>
      </c>
      <c r="C4950" s="556" t="s">
        <v>2034</v>
      </c>
      <c r="D4950" s="556" t="s">
        <v>2316</v>
      </c>
      <c r="E4950" s="556" t="s">
        <v>27</v>
      </c>
      <c r="F4950" s="557" t="s">
        <v>764</v>
      </c>
      <c r="G4950" s="556" t="s">
        <v>179</v>
      </c>
      <c r="H4950" s="553">
        <v>790</v>
      </c>
      <c r="I4950" s="553">
        <v>383.38</v>
      </c>
      <c r="J4950" s="554">
        <v>302870.2</v>
      </c>
      <c r="K4950" s="556" t="s">
        <v>2317</v>
      </c>
      <c r="L4950" s="556" t="s">
        <v>4532</v>
      </c>
      <c r="M4950" s="557" t="s">
        <v>764</v>
      </c>
      <c r="O4950" s="545" t="str">
        <f t="shared" si="454"/>
        <v>B3/26/02-G</v>
      </c>
    </row>
    <row r="4951" spans="1:18">
      <c r="B4951" s="556" t="s">
        <v>4525</v>
      </c>
      <c r="C4951" s="556" t="s">
        <v>2034</v>
      </c>
      <c r="D4951" s="556" t="s">
        <v>2316</v>
      </c>
      <c r="E4951" s="556" t="s">
        <v>28</v>
      </c>
      <c r="F4951" s="557" t="s">
        <v>4533</v>
      </c>
      <c r="G4951" s="556" t="s">
        <v>179</v>
      </c>
      <c r="H4951" s="553">
        <v>90</v>
      </c>
      <c r="I4951" s="553">
        <v>213.88</v>
      </c>
      <c r="J4951" s="554">
        <v>19249.2</v>
      </c>
      <c r="K4951" s="556" t="s">
        <v>2317</v>
      </c>
      <c r="L4951" s="556" t="s">
        <v>4534</v>
      </c>
      <c r="M4951" s="557" t="s">
        <v>4533</v>
      </c>
      <c r="O4951" s="545" t="str">
        <f t="shared" si="454"/>
        <v>B3/26/02-H</v>
      </c>
    </row>
    <row r="4952" spans="1:18">
      <c r="B4952" s="556" t="s">
        <v>4525</v>
      </c>
      <c r="C4952" s="556" t="s">
        <v>2034</v>
      </c>
      <c r="D4952" s="556" t="s">
        <v>2316</v>
      </c>
      <c r="E4952" s="556" t="s">
        <v>33</v>
      </c>
      <c r="F4952" s="557" t="s">
        <v>4535</v>
      </c>
      <c r="G4952" s="556" t="s">
        <v>179</v>
      </c>
      <c r="H4952" s="553">
        <v>10</v>
      </c>
      <c r="I4952" s="553">
        <v>147.63</v>
      </c>
      <c r="J4952" s="554">
        <v>1476.3</v>
      </c>
      <c r="K4952" s="556" t="s">
        <v>2317</v>
      </c>
      <c r="L4952" s="556" t="s">
        <v>4536</v>
      </c>
      <c r="M4952" s="557" t="s">
        <v>4535</v>
      </c>
      <c r="O4952" s="545" t="str">
        <f t="shared" si="454"/>
        <v>B3/26/02-J</v>
      </c>
    </row>
    <row r="4953" spans="1:18">
      <c r="B4953" s="556" t="s">
        <v>4525</v>
      </c>
      <c r="C4953" s="556" t="s">
        <v>2034</v>
      </c>
      <c r="D4953" s="556" t="s">
        <v>2316</v>
      </c>
      <c r="E4953" s="556" t="s">
        <v>34</v>
      </c>
      <c r="F4953" s="557" t="s">
        <v>757</v>
      </c>
      <c r="G4953" s="556" t="s">
        <v>179</v>
      </c>
      <c r="H4953" s="558">
        <v>1550</v>
      </c>
      <c r="I4953" s="553">
        <v>60.63</v>
      </c>
      <c r="J4953" s="554">
        <v>93976.5</v>
      </c>
      <c r="K4953" s="556" t="s">
        <v>2317</v>
      </c>
      <c r="L4953" s="556" t="s">
        <v>4537</v>
      </c>
      <c r="M4953" s="557" t="s">
        <v>757</v>
      </c>
      <c r="O4953" s="545" t="str">
        <f t="shared" si="454"/>
        <v>B3/26/02-K</v>
      </c>
    </row>
    <row r="4955" spans="1:18" ht="29">
      <c r="A4955" s="551">
        <v>4</v>
      </c>
      <c r="B4955" s="555" t="s">
        <v>4525</v>
      </c>
      <c r="C4955" s="555" t="s">
        <v>36</v>
      </c>
      <c r="D4955" s="555" t="s">
        <v>36</v>
      </c>
      <c r="E4955" s="555" t="s">
        <v>36</v>
      </c>
      <c r="F4955" s="551" t="s">
        <v>771</v>
      </c>
      <c r="G4955" s="555" t="s">
        <v>36</v>
      </c>
      <c r="H4955" s="551"/>
      <c r="I4955" s="551"/>
      <c r="J4955" s="552">
        <v>81127.8</v>
      </c>
      <c r="K4955" s="555"/>
      <c r="L4955" s="555"/>
      <c r="M4955" s="551"/>
      <c r="N4955" s="551"/>
      <c r="O4955" s="551"/>
    </row>
    <row r="4956" spans="1:18" ht="14.5">
      <c r="B4956" s="556" t="s">
        <v>4525</v>
      </c>
      <c r="C4956" s="556" t="s">
        <v>2034</v>
      </c>
      <c r="D4956" s="556" t="s">
        <v>2316</v>
      </c>
      <c r="E4956" s="556" t="s">
        <v>39</v>
      </c>
      <c r="F4956" s="557" t="s">
        <v>4538</v>
      </c>
      <c r="G4956" s="556" t="s">
        <v>179</v>
      </c>
      <c r="H4956" s="553">
        <v>100</v>
      </c>
      <c r="I4956" s="553">
        <v>62.13</v>
      </c>
      <c r="J4956" s="554">
        <v>6213</v>
      </c>
      <c r="K4956" s="556" t="s">
        <v>2317</v>
      </c>
      <c r="L4956" s="556" t="s">
        <v>4539</v>
      </c>
      <c r="M4956" s="557" t="s">
        <v>4538</v>
      </c>
      <c r="O4956" s="545" t="str">
        <f t="shared" ref="O4956:O4959" si="455">+_xlfn.CONCAT(B4956,"-",E4956)</f>
        <v>B3/26/02-L</v>
      </c>
      <c r="P4956" s="546"/>
      <c r="Q4956" s="546"/>
      <c r="R4956" s="546"/>
    </row>
    <row r="4957" spans="1:18">
      <c r="B4957" s="556" t="s">
        <v>4525</v>
      </c>
      <c r="C4957" s="556" t="s">
        <v>2034</v>
      </c>
      <c r="D4957" s="556" t="s">
        <v>2316</v>
      </c>
      <c r="E4957" s="556" t="s">
        <v>38</v>
      </c>
      <c r="F4957" s="557" t="s">
        <v>4540</v>
      </c>
      <c r="G4957" s="556" t="s">
        <v>179</v>
      </c>
      <c r="H4957" s="553">
        <v>360</v>
      </c>
      <c r="I4957" s="553">
        <v>48.63</v>
      </c>
      <c r="J4957" s="554">
        <v>17506.8</v>
      </c>
      <c r="K4957" s="556" t="s">
        <v>2317</v>
      </c>
      <c r="L4957" s="556" t="s">
        <v>4541</v>
      </c>
      <c r="M4957" s="557" t="s">
        <v>4540</v>
      </c>
      <c r="O4957" s="545" t="str">
        <f t="shared" si="455"/>
        <v>B3/26/02-M</v>
      </c>
    </row>
    <row r="4958" spans="1:18">
      <c r="B4958" s="556" t="s">
        <v>4525</v>
      </c>
      <c r="C4958" s="556" t="s">
        <v>2034</v>
      </c>
      <c r="D4958" s="556" t="s">
        <v>2316</v>
      </c>
      <c r="E4958" s="556" t="s">
        <v>204</v>
      </c>
      <c r="F4958" s="557" t="s">
        <v>4542</v>
      </c>
      <c r="G4958" s="556" t="s">
        <v>179</v>
      </c>
      <c r="H4958" s="553">
        <v>800</v>
      </c>
      <c r="I4958" s="553">
        <v>39.630000000000003</v>
      </c>
      <c r="J4958" s="554">
        <v>31704</v>
      </c>
      <c r="K4958" s="556" t="s">
        <v>2317</v>
      </c>
      <c r="L4958" s="556" t="s">
        <v>4543</v>
      </c>
      <c r="M4958" s="557" t="s">
        <v>4542</v>
      </c>
      <c r="O4958" s="545" t="str">
        <f t="shared" si="455"/>
        <v>B3/26/02-N</v>
      </c>
    </row>
    <row r="4959" spans="1:18">
      <c r="B4959" s="556" t="s">
        <v>4525</v>
      </c>
      <c r="C4959" s="556" t="s">
        <v>2034</v>
      </c>
      <c r="D4959" s="556" t="s">
        <v>2316</v>
      </c>
      <c r="E4959" s="556" t="s">
        <v>507</v>
      </c>
      <c r="F4959" s="557" t="s">
        <v>774</v>
      </c>
      <c r="G4959" s="556" t="s">
        <v>179</v>
      </c>
      <c r="H4959" s="553">
        <v>800</v>
      </c>
      <c r="I4959" s="553">
        <v>32.130000000000003</v>
      </c>
      <c r="J4959" s="554">
        <v>25704</v>
      </c>
      <c r="K4959" s="556" t="s">
        <v>2317</v>
      </c>
      <c r="L4959" s="556" t="s">
        <v>4544</v>
      </c>
      <c r="M4959" s="557" t="s">
        <v>774</v>
      </c>
      <c r="O4959" s="545" t="str">
        <f t="shared" si="455"/>
        <v>B3/26/02-P</v>
      </c>
    </row>
    <row r="4962" spans="1:18" ht="43.5">
      <c r="A4962" s="551">
        <v>4</v>
      </c>
      <c r="B4962" s="555" t="s">
        <v>4545</v>
      </c>
      <c r="C4962" s="555" t="s">
        <v>36</v>
      </c>
      <c r="D4962" s="555" t="s">
        <v>36</v>
      </c>
      <c r="E4962" s="555" t="s">
        <v>36</v>
      </c>
      <c r="F4962" s="551" t="s">
        <v>776</v>
      </c>
      <c r="G4962" s="555" t="s">
        <v>36</v>
      </c>
      <c r="H4962" s="551"/>
      <c r="I4962" s="551"/>
      <c r="J4962" s="552">
        <v>397524.4</v>
      </c>
      <c r="K4962" s="555"/>
      <c r="L4962" s="555"/>
      <c r="M4962" s="551"/>
      <c r="N4962" s="551"/>
      <c r="O4962" s="551"/>
    </row>
    <row r="4963" spans="1:18" ht="14.5">
      <c r="B4963" s="556" t="s">
        <v>4545</v>
      </c>
      <c r="C4963" s="556" t="s">
        <v>2034</v>
      </c>
      <c r="D4963" s="556" t="s">
        <v>2316</v>
      </c>
      <c r="E4963" s="556" t="s">
        <v>5</v>
      </c>
      <c r="F4963" s="557" t="s">
        <v>4546</v>
      </c>
      <c r="G4963" s="556" t="s">
        <v>179</v>
      </c>
      <c r="H4963" s="553">
        <v>80</v>
      </c>
      <c r="I4963" s="553">
        <v>348.25</v>
      </c>
      <c r="J4963" s="554">
        <v>27860</v>
      </c>
      <c r="K4963" s="556" t="s">
        <v>2317</v>
      </c>
      <c r="L4963" s="556" t="s">
        <v>4547</v>
      </c>
      <c r="M4963" s="557" t="s">
        <v>4546</v>
      </c>
      <c r="O4963" s="545" t="str">
        <f t="shared" ref="O4963:O4973" si="456">+_xlfn.CONCAT(B4963,"-",E4963)</f>
        <v>B3/26/03-A</v>
      </c>
      <c r="P4963" s="546"/>
      <c r="Q4963" s="546"/>
      <c r="R4963" s="546"/>
    </row>
    <row r="4964" spans="1:18">
      <c r="B4964" s="556" t="s">
        <v>4545</v>
      </c>
      <c r="C4964" s="556" t="s">
        <v>2034</v>
      </c>
      <c r="D4964" s="556" t="s">
        <v>2316</v>
      </c>
      <c r="E4964" s="556" t="s">
        <v>6</v>
      </c>
      <c r="F4964" s="557" t="s">
        <v>777</v>
      </c>
      <c r="G4964" s="556" t="s">
        <v>179</v>
      </c>
      <c r="H4964" s="553">
        <v>400</v>
      </c>
      <c r="I4964" s="553">
        <v>294.25</v>
      </c>
      <c r="J4964" s="554">
        <v>117700</v>
      </c>
      <c r="K4964" s="556" t="s">
        <v>2317</v>
      </c>
      <c r="L4964" s="556" t="s">
        <v>4548</v>
      </c>
      <c r="M4964" s="557" t="s">
        <v>777</v>
      </c>
      <c r="O4964" s="545" t="str">
        <f t="shared" si="456"/>
        <v>B3/26/03-B</v>
      </c>
    </row>
    <row r="4965" spans="1:18">
      <c r="B4965" s="556" t="s">
        <v>4545</v>
      </c>
      <c r="C4965" s="556" t="s">
        <v>2034</v>
      </c>
      <c r="D4965" s="556" t="s">
        <v>2316</v>
      </c>
      <c r="E4965" s="556" t="s">
        <v>7</v>
      </c>
      <c r="F4965" s="557" t="s">
        <v>4549</v>
      </c>
      <c r="G4965" s="556" t="s">
        <v>179</v>
      </c>
      <c r="H4965" s="553">
        <v>80</v>
      </c>
      <c r="I4965" s="553">
        <v>243.25</v>
      </c>
      <c r="J4965" s="554">
        <v>19460</v>
      </c>
      <c r="K4965" s="556" t="s">
        <v>2317</v>
      </c>
      <c r="L4965" s="556" t="s">
        <v>4550</v>
      </c>
      <c r="M4965" s="557" t="s">
        <v>4549</v>
      </c>
      <c r="O4965" s="545" t="str">
        <f t="shared" si="456"/>
        <v>B3/26/03-C</v>
      </c>
    </row>
    <row r="4966" spans="1:18">
      <c r="B4966" s="556" t="s">
        <v>4545</v>
      </c>
      <c r="C4966" s="556" t="s">
        <v>2034</v>
      </c>
      <c r="D4966" s="556" t="s">
        <v>2316</v>
      </c>
      <c r="E4966" s="556" t="s">
        <v>8</v>
      </c>
      <c r="F4966" s="557" t="s">
        <v>779</v>
      </c>
      <c r="G4966" s="556" t="s">
        <v>179</v>
      </c>
      <c r="H4966" s="553">
        <v>70</v>
      </c>
      <c r="I4966" s="553">
        <v>210.25</v>
      </c>
      <c r="J4966" s="554">
        <v>14717.5</v>
      </c>
      <c r="K4966" s="556" t="s">
        <v>2317</v>
      </c>
      <c r="L4966" s="556" t="s">
        <v>4551</v>
      </c>
      <c r="M4966" s="557" t="s">
        <v>779</v>
      </c>
      <c r="O4966" s="545" t="str">
        <f t="shared" si="456"/>
        <v>B3/26/03-D</v>
      </c>
    </row>
    <row r="4967" spans="1:18">
      <c r="B4967" s="556" t="s">
        <v>4545</v>
      </c>
      <c r="C4967" s="556" t="s">
        <v>2034</v>
      </c>
      <c r="D4967" s="556" t="s">
        <v>2316</v>
      </c>
      <c r="E4967" s="556" t="s">
        <v>10</v>
      </c>
      <c r="F4967" s="557" t="s">
        <v>780</v>
      </c>
      <c r="G4967" s="556" t="s">
        <v>179</v>
      </c>
      <c r="H4967" s="553">
        <v>440</v>
      </c>
      <c r="I4967" s="553">
        <v>184.75</v>
      </c>
      <c r="J4967" s="554">
        <v>81290</v>
      </c>
      <c r="K4967" s="556" t="s">
        <v>2317</v>
      </c>
      <c r="L4967" s="556" t="s">
        <v>4552</v>
      </c>
      <c r="M4967" s="557" t="s">
        <v>780</v>
      </c>
      <c r="O4967" s="545" t="str">
        <f t="shared" si="456"/>
        <v>B3/26/03-E</v>
      </c>
    </row>
    <row r="4968" spans="1:18">
      <c r="B4968" s="556" t="s">
        <v>4545</v>
      </c>
      <c r="C4968" s="556" t="s">
        <v>2034</v>
      </c>
      <c r="D4968" s="556" t="s">
        <v>2316</v>
      </c>
      <c r="E4968" s="556" t="s">
        <v>11</v>
      </c>
      <c r="F4968" s="557" t="s">
        <v>781</v>
      </c>
      <c r="G4968" s="556" t="s">
        <v>179</v>
      </c>
      <c r="H4968" s="553">
        <v>90</v>
      </c>
      <c r="I4968" s="553">
        <v>123.88</v>
      </c>
      <c r="J4968" s="554">
        <v>11149.2</v>
      </c>
      <c r="K4968" s="556" t="s">
        <v>2317</v>
      </c>
      <c r="L4968" s="556" t="s">
        <v>4553</v>
      </c>
      <c r="M4968" s="557" t="s">
        <v>781</v>
      </c>
      <c r="O4968" s="545" t="str">
        <f t="shared" si="456"/>
        <v>B3/26/03-F</v>
      </c>
    </row>
    <row r="4969" spans="1:18">
      <c r="B4969" s="556" t="s">
        <v>4545</v>
      </c>
      <c r="C4969" s="556" t="s">
        <v>2034</v>
      </c>
      <c r="D4969" s="556" t="s">
        <v>2316</v>
      </c>
      <c r="E4969" s="556" t="s">
        <v>27</v>
      </c>
      <c r="F4969" s="557" t="s">
        <v>782</v>
      </c>
      <c r="G4969" s="556" t="s">
        <v>179</v>
      </c>
      <c r="H4969" s="553">
        <v>100</v>
      </c>
      <c r="I4969" s="553">
        <v>101.38</v>
      </c>
      <c r="J4969" s="554">
        <v>10138</v>
      </c>
      <c r="K4969" s="556" t="s">
        <v>2317</v>
      </c>
      <c r="L4969" s="556" t="s">
        <v>4554</v>
      </c>
      <c r="M4969" s="557" t="s">
        <v>782</v>
      </c>
      <c r="O4969" s="545" t="str">
        <f t="shared" si="456"/>
        <v>B3/26/03-G</v>
      </c>
    </row>
    <row r="4970" spans="1:18">
      <c r="B4970" s="556" t="s">
        <v>4545</v>
      </c>
      <c r="C4970" s="556" t="s">
        <v>2034</v>
      </c>
      <c r="D4970" s="556" t="s">
        <v>2316</v>
      </c>
      <c r="E4970" s="556" t="s">
        <v>28</v>
      </c>
      <c r="F4970" s="557" t="s">
        <v>784</v>
      </c>
      <c r="G4970" s="556" t="s">
        <v>179</v>
      </c>
      <c r="H4970" s="553">
        <v>790</v>
      </c>
      <c r="I4970" s="553">
        <v>83.38</v>
      </c>
      <c r="J4970" s="554">
        <v>65870.2</v>
      </c>
      <c r="K4970" s="556" t="s">
        <v>2317</v>
      </c>
      <c r="L4970" s="556" t="s">
        <v>4555</v>
      </c>
      <c r="M4970" s="557" t="s">
        <v>784</v>
      </c>
      <c r="O4970" s="545" t="str">
        <f t="shared" si="456"/>
        <v>B3/26/03-H</v>
      </c>
    </row>
    <row r="4971" spans="1:18">
      <c r="B4971" s="556" t="s">
        <v>4545</v>
      </c>
      <c r="C4971" s="556" t="s">
        <v>2034</v>
      </c>
      <c r="D4971" s="556" t="s">
        <v>2316</v>
      </c>
      <c r="E4971" s="556" t="s">
        <v>33</v>
      </c>
      <c r="F4971" s="557" t="s">
        <v>4556</v>
      </c>
      <c r="G4971" s="556" t="s">
        <v>179</v>
      </c>
      <c r="H4971" s="553">
        <v>90</v>
      </c>
      <c r="I4971" s="553">
        <v>42.63</v>
      </c>
      <c r="J4971" s="554">
        <v>3836.7</v>
      </c>
      <c r="K4971" s="556" t="s">
        <v>2317</v>
      </c>
      <c r="L4971" s="556" t="s">
        <v>4557</v>
      </c>
      <c r="M4971" s="557" t="s">
        <v>4556</v>
      </c>
      <c r="O4971" s="545" t="str">
        <f t="shared" si="456"/>
        <v>B3/26/03-J</v>
      </c>
    </row>
    <row r="4972" spans="1:18">
      <c r="B4972" s="556" t="s">
        <v>4545</v>
      </c>
      <c r="C4972" s="556" t="s">
        <v>2034</v>
      </c>
      <c r="D4972" s="556" t="s">
        <v>2316</v>
      </c>
      <c r="E4972" s="556" t="s">
        <v>34</v>
      </c>
      <c r="F4972" s="557" t="s">
        <v>788</v>
      </c>
      <c r="G4972" s="556" t="s">
        <v>179</v>
      </c>
      <c r="H4972" s="553">
        <v>10</v>
      </c>
      <c r="I4972" s="553">
        <v>35.130000000000003</v>
      </c>
      <c r="J4972" s="553">
        <v>351.3</v>
      </c>
      <c r="K4972" s="556" t="s">
        <v>2317</v>
      </c>
      <c r="L4972" s="556" t="s">
        <v>4558</v>
      </c>
      <c r="M4972" s="557" t="s">
        <v>788</v>
      </c>
      <c r="O4972" s="545" t="str">
        <f t="shared" si="456"/>
        <v>B3/26/03-K</v>
      </c>
    </row>
    <row r="4973" spans="1:18">
      <c r="B4973" s="556" t="s">
        <v>4545</v>
      </c>
      <c r="C4973" s="556" t="s">
        <v>2034</v>
      </c>
      <c r="D4973" s="556" t="s">
        <v>2316</v>
      </c>
      <c r="E4973" s="556" t="s">
        <v>39</v>
      </c>
      <c r="F4973" s="557" t="s">
        <v>759</v>
      </c>
      <c r="G4973" s="556" t="s">
        <v>179</v>
      </c>
      <c r="H4973" s="558">
        <v>1550</v>
      </c>
      <c r="I4973" s="553">
        <v>29.13</v>
      </c>
      <c r="J4973" s="554">
        <v>45151.5</v>
      </c>
      <c r="K4973" s="556" t="s">
        <v>2317</v>
      </c>
      <c r="L4973" s="556" t="s">
        <v>4559</v>
      </c>
      <c r="M4973" s="557" t="s">
        <v>759</v>
      </c>
      <c r="O4973" s="545" t="str">
        <f t="shared" si="456"/>
        <v>B3/26/03-L</v>
      </c>
    </row>
    <row r="4975" spans="1:18" ht="29">
      <c r="A4975" s="551">
        <v>3</v>
      </c>
      <c r="B4975" s="555" t="s">
        <v>4545</v>
      </c>
      <c r="C4975" s="555" t="s">
        <v>36</v>
      </c>
      <c r="D4975" s="555" t="s">
        <v>36</v>
      </c>
      <c r="E4975" s="555" t="s">
        <v>36</v>
      </c>
      <c r="F4975" s="551" t="s">
        <v>790</v>
      </c>
      <c r="G4975" s="555" t="s">
        <v>36</v>
      </c>
      <c r="H4975" s="551"/>
      <c r="I4975" s="551"/>
      <c r="J4975" s="552">
        <v>128825</v>
      </c>
      <c r="K4975" s="555"/>
      <c r="L4975" s="555"/>
      <c r="M4975" s="551"/>
      <c r="N4975" s="551"/>
      <c r="O4975" s="551"/>
    </row>
    <row r="4976" spans="1:18" ht="72.5">
      <c r="A4976" s="551">
        <v>4</v>
      </c>
      <c r="B4976" s="555" t="s">
        <v>4545</v>
      </c>
      <c r="C4976" s="555" t="s">
        <v>36</v>
      </c>
      <c r="D4976" s="555" t="s">
        <v>36</v>
      </c>
      <c r="E4976" s="555" t="s">
        <v>36</v>
      </c>
      <c r="F4976" s="551" t="s">
        <v>791</v>
      </c>
      <c r="G4976" s="555" t="s">
        <v>36</v>
      </c>
      <c r="H4976" s="551"/>
      <c r="I4976" s="551"/>
      <c r="J4976" s="552">
        <v>128825</v>
      </c>
      <c r="K4976" s="555"/>
      <c r="L4976" s="555"/>
      <c r="M4976" s="551"/>
      <c r="N4976" s="551"/>
      <c r="O4976" s="551"/>
      <c r="P4976" s="546"/>
      <c r="Q4976" s="546"/>
      <c r="R4976" s="546"/>
    </row>
    <row r="4977" spans="1:18" ht="25">
      <c r="B4977" s="556" t="s">
        <v>4545</v>
      </c>
      <c r="C4977" s="556" t="s">
        <v>2034</v>
      </c>
      <c r="D4977" s="556" t="s">
        <v>2316</v>
      </c>
      <c r="E4977" s="556" t="s">
        <v>38</v>
      </c>
      <c r="F4977" s="557" t="s">
        <v>792</v>
      </c>
      <c r="G4977" s="556" t="s">
        <v>0</v>
      </c>
      <c r="H4977" s="553">
        <v>1</v>
      </c>
      <c r="I4977" s="554">
        <v>128825</v>
      </c>
      <c r="J4977" s="554">
        <v>128825</v>
      </c>
      <c r="K4977" s="556" t="s">
        <v>2317</v>
      </c>
      <c r="L4977" s="556" t="s">
        <v>4560</v>
      </c>
      <c r="M4977" s="557" t="s">
        <v>792</v>
      </c>
      <c r="O4977" s="545" t="str">
        <f>+_xlfn.CONCAT(B4977,"-",E4977)</f>
        <v>B3/26/03-M</v>
      </c>
      <c r="P4977" s="546"/>
      <c r="Q4977" s="546"/>
      <c r="R4977" s="546"/>
    </row>
    <row r="4980" spans="1:18" ht="29">
      <c r="A4980" s="551">
        <v>3</v>
      </c>
      <c r="B4980" s="555" t="s">
        <v>4561</v>
      </c>
      <c r="C4980" s="555" t="s">
        <v>36</v>
      </c>
      <c r="D4980" s="555" t="s">
        <v>36</v>
      </c>
      <c r="E4980" s="555" t="s">
        <v>36</v>
      </c>
      <c r="F4980" s="551" t="s">
        <v>796</v>
      </c>
      <c r="G4980" s="555" t="s">
        <v>36</v>
      </c>
      <c r="H4980" s="551"/>
      <c r="I4980" s="551"/>
      <c r="J4980" s="552">
        <v>856902.1</v>
      </c>
      <c r="K4980" s="555"/>
      <c r="L4980" s="555"/>
      <c r="M4980" s="551"/>
      <c r="N4980" s="551"/>
      <c r="O4980" s="551"/>
    </row>
    <row r="4981" spans="1:18" ht="29">
      <c r="A4981" s="551">
        <v>4</v>
      </c>
      <c r="B4981" s="555" t="s">
        <v>4561</v>
      </c>
      <c r="C4981" s="555" t="s">
        <v>36</v>
      </c>
      <c r="D4981" s="555" t="s">
        <v>36</v>
      </c>
      <c r="E4981" s="555" t="s">
        <v>36</v>
      </c>
      <c r="F4981" s="551" t="s">
        <v>797</v>
      </c>
      <c r="G4981" s="555" t="s">
        <v>36</v>
      </c>
      <c r="H4981" s="551"/>
      <c r="I4981" s="551"/>
      <c r="J4981" s="552">
        <v>85475</v>
      </c>
      <c r="K4981" s="555"/>
      <c r="L4981" s="555"/>
      <c r="M4981" s="551"/>
      <c r="N4981" s="551"/>
      <c r="O4981" s="551"/>
      <c r="P4981" s="546"/>
      <c r="Q4981" s="546"/>
      <c r="R4981" s="546"/>
    </row>
    <row r="4982" spans="1:18" ht="14.5">
      <c r="B4982" s="556" t="s">
        <v>4561</v>
      </c>
      <c r="C4982" s="556" t="s">
        <v>2034</v>
      </c>
      <c r="D4982" s="556" t="s">
        <v>2316</v>
      </c>
      <c r="E4982" s="556" t="s">
        <v>5</v>
      </c>
      <c r="F4982" s="557" t="s">
        <v>799</v>
      </c>
      <c r="G4982" s="556" t="s">
        <v>179</v>
      </c>
      <c r="H4982" s="553">
        <v>325</v>
      </c>
      <c r="I4982" s="553">
        <v>263</v>
      </c>
      <c r="J4982" s="554">
        <v>85475</v>
      </c>
      <c r="K4982" s="556" t="s">
        <v>2317</v>
      </c>
      <c r="L4982" s="556" t="s">
        <v>4562</v>
      </c>
      <c r="M4982" s="557" t="s">
        <v>799</v>
      </c>
      <c r="O4982" s="545" t="str">
        <f>+_xlfn.CONCAT(B4982,"-",E4982)</f>
        <v>B3/26/04-A</v>
      </c>
      <c r="P4982" s="546"/>
      <c r="Q4982" s="546"/>
      <c r="R4982" s="546"/>
    </row>
    <row r="4984" spans="1:18" ht="29">
      <c r="A4984" s="551">
        <v>4</v>
      </c>
      <c r="B4984" s="555" t="s">
        <v>4561</v>
      </c>
      <c r="C4984" s="555" t="s">
        <v>36</v>
      </c>
      <c r="D4984" s="555" t="s">
        <v>36</v>
      </c>
      <c r="E4984" s="555" t="s">
        <v>36</v>
      </c>
      <c r="F4984" s="551" t="s">
        <v>800</v>
      </c>
      <c r="G4984" s="555" t="s">
        <v>36</v>
      </c>
      <c r="H4984" s="551"/>
      <c r="I4984" s="551"/>
      <c r="J4984" s="552">
        <v>73557</v>
      </c>
      <c r="K4984" s="555"/>
      <c r="L4984" s="555"/>
      <c r="M4984" s="551"/>
      <c r="N4984" s="551"/>
      <c r="O4984" s="551"/>
    </row>
    <row r="4985" spans="1:18" ht="14.5">
      <c r="B4985" s="556" t="s">
        <v>4561</v>
      </c>
      <c r="C4985" s="556" t="s">
        <v>2034</v>
      </c>
      <c r="D4985" s="556" t="s">
        <v>2316</v>
      </c>
      <c r="E4985" s="556" t="s">
        <v>6</v>
      </c>
      <c r="F4985" s="557" t="s">
        <v>801</v>
      </c>
      <c r="G4985" s="556" t="s">
        <v>179</v>
      </c>
      <c r="H4985" s="553">
        <v>110</v>
      </c>
      <c r="I4985" s="553">
        <v>210</v>
      </c>
      <c r="J4985" s="554">
        <v>23100</v>
      </c>
      <c r="K4985" s="556" t="s">
        <v>2317</v>
      </c>
      <c r="L4985" s="556" t="s">
        <v>4563</v>
      </c>
      <c r="M4985" s="557" t="s">
        <v>801</v>
      </c>
      <c r="O4985" s="545" t="str">
        <f t="shared" ref="O4985:O4986" si="457">+_xlfn.CONCAT(B4985,"-",E4985)</f>
        <v>B3/26/04-B</v>
      </c>
      <c r="P4985" s="546"/>
      <c r="Q4985" s="546"/>
      <c r="R4985" s="546"/>
    </row>
    <row r="4986" spans="1:18">
      <c r="B4986" s="556" t="s">
        <v>4561</v>
      </c>
      <c r="C4986" s="556" t="s">
        <v>2034</v>
      </c>
      <c r="D4986" s="556" t="s">
        <v>2316</v>
      </c>
      <c r="E4986" s="556" t="s">
        <v>7</v>
      </c>
      <c r="F4986" s="557" t="s">
        <v>802</v>
      </c>
      <c r="G4986" s="556" t="s">
        <v>179</v>
      </c>
      <c r="H4986" s="553">
        <v>150</v>
      </c>
      <c r="I4986" s="553">
        <v>336.38</v>
      </c>
      <c r="J4986" s="554">
        <v>50457</v>
      </c>
      <c r="K4986" s="556" t="s">
        <v>2317</v>
      </c>
      <c r="L4986" s="556" t="s">
        <v>4564</v>
      </c>
      <c r="M4986" s="557" t="s">
        <v>802</v>
      </c>
      <c r="O4986" s="545" t="str">
        <f t="shared" si="457"/>
        <v>B3/26/04-C</v>
      </c>
    </row>
    <row r="4988" spans="1:18" ht="29">
      <c r="A4988" s="551">
        <v>4</v>
      </c>
      <c r="B4988" s="555" t="s">
        <v>4561</v>
      </c>
      <c r="C4988" s="555" t="s">
        <v>36</v>
      </c>
      <c r="D4988" s="555" t="s">
        <v>36</v>
      </c>
      <c r="E4988" s="555" t="s">
        <v>36</v>
      </c>
      <c r="F4988" s="551" t="s">
        <v>804</v>
      </c>
      <c r="G4988" s="555" t="s">
        <v>36</v>
      </c>
      <c r="H4988" s="551"/>
      <c r="I4988" s="551"/>
      <c r="J4988" s="552">
        <v>259635</v>
      </c>
      <c r="K4988" s="555"/>
      <c r="L4988" s="555"/>
      <c r="M4988" s="551"/>
      <c r="N4988" s="551"/>
      <c r="O4988" s="551"/>
    </row>
    <row r="4989" spans="1:18" ht="14.5">
      <c r="B4989" s="556" t="s">
        <v>4561</v>
      </c>
      <c r="C4989" s="556" t="s">
        <v>2034</v>
      </c>
      <c r="D4989" s="556" t="s">
        <v>2316</v>
      </c>
      <c r="E4989" s="556" t="s">
        <v>8</v>
      </c>
      <c r="F4989" s="557" t="s">
        <v>801</v>
      </c>
      <c r="G4989" s="556" t="s">
        <v>179</v>
      </c>
      <c r="H4989" s="553">
        <v>35</v>
      </c>
      <c r="I4989" s="553">
        <v>210</v>
      </c>
      <c r="J4989" s="554">
        <v>7350</v>
      </c>
      <c r="K4989" s="556" t="s">
        <v>2317</v>
      </c>
      <c r="L4989" s="556" t="s">
        <v>4565</v>
      </c>
      <c r="M4989" s="557" t="s">
        <v>801</v>
      </c>
      <c r="O4989" s="545" t="str">
        <f t="shared" ref="O4989:O4990" si="458">+_xlfn.CONCAT(B4989,"-",E4989)</f>
        <v>B3/26/04-D</v>
      </c>
      <c r="P4989" s="546"/>
      <c r="Q4989" s="546"/>
      <c r="R4989" s="546"/>
    </row>
    <row r="4990" spans="1:18">
      <c r="B4990" s="556" t="s">
        <v>4561</v>
      </c>
      <c r="C4990" s="556" t="s">
        <v>2034</v>
      </c>
      <c r="D4990" s="556" t="s">
        <v>2316</v>
      </c>
      <c r="E4990" s="556" t="s">
        <v>10</v>
      </c>
      <c r="F4990" s="557" t="s">
        <v>802</v>
      </c>
      <c r="G4990" s="556" t="s">
        <v>179</v>
      </c>
      <c r="H4990" s="553">
        <v>750</v>
      </c>
      <c r="I4990" s="553">
        <v>336.38</v>
      </c>
      <c r="J4990" s="554">
        <v>252285</v>
      </c>
      <c r="K4990" s="556" t="s">
        <v>2317</v>
      </c>
      <c r="L4990" s="556" t="s">
        <v>4566</v>
      </c>
      <c r="M4990" s="557" t="s">
        <v>802</v>
      </c>
      <c r="O4990" s="545" t="str">
        <f t="shared" si="458"/>
        <v>B3/26/04-E</v>
      </c>
    </row>
    <row r="4992" spans="1:18" ht="58">
      <c r="A4992" s="551">
        <v>4</v>
      </c>
      <c r="B4992" s="555" t="s">
        <v>4561</v>
      </c>
      <c r="C4992" s="555" t="s">
        <v>36</v>
      </c>
      <c r="D4992" s="555" t="s">
        <v>36</v>
      </c>
      <c r="E4992" s="555" t="s">
        <v>36</v>
      </c>
      <c r="F4992" s="551" t="s">
        <v>1105</v>
      </c>
      <c r="G4992" s="555" t="s">
        <v>36</v>
      </c>
      <c r="H4992" s="551"/>
      <c r="I4992" s="551"/>
      <c r="J4992" s="552">
        <v>361188</v>
      </c>
      <c r="K4992" s="555"/>
      <c r="L4992" s="555"/>
      <c r="M4992" s="551"/>
      <c r="N4992" s="551"/>
      <c r="O4992" s="551"/>
    </row>
    <row r="4993" spans="1:18" ht="14.5">
      <c r="B4993" s="556" t="s">
        <v>4561</v>
      </c>
      <c r="C4993" s="556" t="s">
        <v>2034</v>
      </c>
      <c r="D4993" s="556" t="s">
        <v>2316</v>
      </c>
      <c r="E4993" s="556" t="s">
        <v>11</v>
      </c>
      <c r="F4993" s="557" t="s">
        <v>1106</v>
      </c>
      <c r="G4993" s="556" t="s">
        <v>179</v>
      </c>
      <c r="H4993" s="553">
        <v>872</v>
      </c>
      <c r="I4993" s="553">
        <v>210</v>
      </c>
      <c r="J4993" s="554">
        <v>183120</v>
      </c>
      <c r="K4993" s="556" t="s">
        <v>2317</v>
      </c>
      <c r="L4993" s="556" t="s">
        <v>4567</v>
      </c>
      <c r="M4993" s="557" t="s">
        <v>1106</v>
      </c>
      <c r="O4993" s="545" t="str">
        <f t="shared" ref="O4993:O4994" si="459">+_xlfn.CONCAT(B4993,"-",E4993)</f>
        <v>B3/26/04-F</v>
      </c>
      <c r="P4993" s="546"/>
      <c r="Q4993" s="546"/>
      <c r="R4993" s="546"/>
    </row>
    <row r="4994" spans="1:18">
      <c r="B4994" s="556" t="s">
        <v>4561</v>
      </c>
      <c r="C4994" s="556" t="s">
        <v>2034</v>
      </c>
      <c r="D4994" s="556" t="s">
        <v>2316</v>
      </c>
      <c r="E4994" s="556" t="s">
        <v>27</v>
      </c>
      <c r="F4994" s="557" t="s">
        <v>1107</v>
      </c>
      <c r="G4994" s="556" t="s">
        <v>179</v>
      </c>
      <c r="H4994" s="558">
        <v>1100</v>
      </c>
      <c r="I4994" s="553">
        <v>161.88</v>
      </c>
      <c r="J4994" s="554">
        <v>178068</v>
      </c>
      <c r="K4994" s="556" t="s">
        <v>2317</v>
      </c>
      <c r="L4994" s="556" t="s">
        <v>4568</v>
      </c>
      <c r="M4994" s="557" t="s">
        <v>1107</v>
      </c>
      <c r="O4994" s="545" t="str">
        <f t="shared" si="459"/>
        <v>B3/26/04-G</v>
      </c>
    </row>
    <row r="4996" spans="1:18" ht="43.5">
      <c r="A4996" s="551">
        <v>4</v>
      </c>
      <c r="B4996" s="555" t="s">
        <v>4561</v>
      </c>
      <c r="C4996" s="555" t="s">
        <v>36</v>
      </c>
      <c r="D4996" s="555" t="s">
        <v>36</v>
      </c>
      <c r="E4996" s="555" t="s">
        <v>36</v>
      </c>
      <c r="F4996" s="551" t="s">
        <v>1108</v>
      </c>
      <c r="G4996" s="555" t="s">
        <v>36</v>
      </c>
      <c r="H4996" s="551"/>
      <c r="I4996" s="551"/>
      <c r="J4996" s="552">
        <v>39547.1</v>
      </c>
      <c r="K4996" s="555"/>
      <c r="L4996" s="555"/>
      <c r="M4996" s="551"/>
      <c r="N4996" s="551"/>
      <c r="O4996" s="551"/>
    </row>
    <row r="4997" spans="1:18" ht="14.5">
      <c r="B4997" s="556" t="s">
        <v>4561</v>
      </c>
      <c r="C4997" s="556" t="s">
        <v>2034</v>
      </c>
      <c r="D4997" s="556" t="s">
        <v>2316</v>
      </c>
      <c r="E4997" s="556" t="s">
        <v>28</v>
      </c>
      <c r="F4997" s="557" t="s">
        <v>1106</v>
      </c>
      <c r="G4997" s="556" t="s">
        <v>179</v>
      </c>
      <c r="H4997" s="553">
        <v>170</v>
      </c>
      <c r="I4997" s="553">
        <v>232.63</v>
      </c>
      <c r="J4997" s="554">
        <v>39547.1</v>
      </c>
      <c r="K4997" s="556" t="s">
        <v>2317</v>
      </c>
      <c r="L4997" s="556" t="s">
        <v>4569</v>
      </c>
      <c r="M4997" s="557" t="s">
        <v>1106</v>
      </c>
      <c r="O4997" s="545" t="str">
        <f>+_xlfn.CONCAT(B4997,"-",E4997)</f>
        <v>B3/26/04-H</v>
      </c>
      <c r="P4997" s="546"/>
      <c r="Q4997" s="546"/>
      <c r="R4997" s="546"/>
    </row>
    <row r="5000" spans="1:18" ht="14.5">
      <c r="A5000" s="551">
        <v>4</v>
      </c>
      <c r="B5000" s="555" t="s">
        <v>4570</v>
      </c>
      <c r="C5000" s="555" t="s">
        <v>36</v>
      </c>
      <c r="D5000" s="555" t="s">
        <v>36</v>
      </c>
      <c r="E5000" s="555" t="s">
        <v>36</v>
      </c>
      <c r="F5000" s="551" t="s">
        <v>1241</v>
      </c>
      <c r="G5000" s="555" t="s">
        <v>36</v>
      </c>
      <c r="H5000" s="551"/>
      <c r="I5000" s="551"/>
      <c r="J5000" s="552">
        <v>37500</v>
      </c>
      <c r="K5000" s="555"/>
      <c r="L5000" s="555"/>
      <c r="M5000" s="551"/>
      <c r="N5000" s="551"/>
      <c r="O5000" s="551"/>
    </row>
    <row r="5001" spans="1:18" ht="14.5">
      <c r="B5001" s="556" t="s">
        <v>4570</v>
      </c>
      <c r="C5001" s="556" t="s">
        <v>2034</v>
      </c>
      <c r="D5001" s="556" t="s">
        <v>2316</v>
      </c>
      <c r="E5001" s="556" t="s">
        <v>5</v>
      </c>
      <c r="F5001" s="557" t="s">
        <v>1103</v>
      </c>
      <c r="G5001" s="556" t="s">
        <v>0</v>
      </c>
      <c r="H5001" s="553">
        <v>1</v>
      </c>
      <c r="I5001" s="554">
        <v>18750</v>
      </c>
      <c r="J5001" s="554">
        <v>18750</v>
      </c>
      <c r="K5001" s="556" t="s">
        <v>2317</v>
      </c>
      <c r="L5001" s="556" t="s">
        <v>4571</v>
      </c>
      <c r="M5001" s="557" t="s">
        <v>1103</v>
      </c>
      <c r="O5001" s="545" t="str">
        <f t="shared" ref="O5001:O5002" si="460">+_xlfn.CONCAT(B5001,"-",E5001)</f>
        <v>B3/26/05-A</v>
      </c>
      <c r="P5001" s="546"/>
      <c r="Q5001" s="546"/>
      <c r="R5001" s="546"/>
    </row>
    <row r="5002" spans="1:18">
      <c r="B5002" s="556" t="s">
        <v>4570</v>
      </c>
      <c r="C5002" s="556" t="s">
        <v>2034</v>
      </c>
      <c r="D5002" s="556" t="s">
        <v>2316</v>
      </c>
      <c r="E5002" s="556" t="s">
        <v>6</v>
      </c>
      <c r="F5002" s="557" t="s">
        <v>1104</v>
      </c>
      <c r="G5002" s="556" t="s">
        <v>0</v>
      </c>
      <c r="H5002" s="553">
        <v>1</v>
      </c>
      <c r="I5002" s="554">
        <v>18750</v>
      </c>
      <c r="J5002" s="554">
        <v>18750</v>
      </c>
      <c r="K5002" s="556" t="s">
        <v>2317</v>
      </c>
      <c r="L5002" s="556" t="s">
        <v>4572</v>
      </c>
      <c r="M5002" s="557" t="s">
        <v>1104</v>
      </c>
      <c r="O5002" s="545" t="str">
        <f t="shared" si="460"/>
        <v>B3/26/05-B</v>
      </c>
    </row>
    <row r="5004" spans="1:18" ht="29">
      <c r="A5004" s="551">
        <v>3</v>
      </c>
      <c r="B5004" s="555" t="s">
        <v>4570</v>
      </c>
      <c r="C5004" s="555" t="s">
        <v>36</v>
      </c>
      <c r="D5004" s="555" t="s">
        <v>36</v>
      </c>
      <c r="E5004" s="555" t="s">
        <v>36</v>
      </c>
      <c r="F5004" s="551" t="s">
        <v>805</v>
      </c>
      <c r="G5004" s="555" t="s">
        <v>36</v>
      </c>
      <c r="H5004" s="551"/>
      <c r="I5004" s="551"/>
      <c r="J5004" s="552">
        <v>22519699.600000001</v>
      </c>
      <c r="K5004" s="555"/>
      <c r="L5004" s="555"/>
      <c r="M5004" s="551"/>
      <c r="N5004" s="551"/>
      <c r="O5004" s="551"/>
    </row>
    <row r="5005" spans="1:18" ht="72.5">
      <c r="A5005" s="551">
        <v>4</v>
      </c>
      <c r="B5005" s="555" t="s">
        <v>4570</v>
      </c>
      <c r="C5005" s="555" t="s">
        <v>36</v>
      </c>
      <c r="D5005" s="555" t="s">
        <v>36</v>
      </c>
      <c r="E5005" s="555" t="s">
        <v>36</v>
      </c>
      <c r="F5005" s="551" t="s">
        <v>806</v>
      </c>
      <c r="G5005" s="555" t="s">
        <v>36</v>
      </c>
      <c r="H5005" s="551"/>
      <c r="I5005" s="551"/>
      <c r="J5005" s="552">
        <v>4320875</v>
      </c>
      <c r="K5005" s="555"/>
      <c r="L5005" s="555"/>
      <c r="M5005" s="551"/>
      <c r="N5005" s="551"/>
      <c r="O5005" s="551"/>
      <c r="P5005" s="546"/>
      <c r="Q5005" s="546"/>
      <c r="R5005" s="546"/>
    </row>
    <row r="5006" spans="1:18" ht="14.5">
      <c r="B5006" s="556" t="s">
        <v>4570</v>
      </c>
      <c r="C5006" s="556" t="s">
        <v>2034</v>
      </c>
      <c r="D5006" s="556" t="s">
        <v>2316</v>
      </c>
      <c r="E5006" s="556" t="s">
        <v>7</v>
      </c>
      <c r="F5006" s="557" t="s">
        <v>807</v>
      </c>
      <c r="G5006" s="556" t="s">
        <v>179</v>
      </c>
      <c r="H5006" s="558">
        <v>1300</v>
      </c>
      <c r="I5006" s="554">
        <v>3323.75</v>
      </c>
      <c r="J5006" s="554">
        <v>4320875</v>
      </c>
      <c r="K5006" s="556" t="s">
        <v>2317</v>
      </c>
      <c r="L5006" s="556" t="s">
        <v>4573</v>
      </c>
      <c r="M5006" s="557" t="s">
        <v>807</v>
      </c>
      <c r="O5006" s="545" t="str">
        <f>+_xlfn.CONCAT(B5006,"-",E5006)</f>
        <v>B3/26/05-C</v>
      </c>
      <c r="P5006" s="546"/>
      <c r="Q5006" s="546"/>
      <c r="R5006" s="546"/>
    </row>
    <row r="5008" spans="1:18" ht="72.5">
      <c r="A5008" s="551">
        <v>4</v>
      </c>
      <c r="B5008" s="555" t="s">
        <v>4570</v>
      </c>
      <c r="C5008" s="555" t="s">
        <v>36</v>
      </c>
      <c r="D5008" s="555" t="s">
        <v>36</v>
      </c>
      <c r="E5008" s="555" t="s">
        <v>36</v>
      </c>
      <c r="F5008" s="551" t="s">
        <v>808</v>
      </c>
      <c r="G5008" s="555" t="s">
        <v>36</v>
      </c>
      <c r="H5008" s="551"/>
      <c r="I5008" s="551"/>
      <c r="J5008" s="552">
        <v>6359700</v>
      </c>
      <c r="K5008" s="555"/>
      <c r="L5008" s="555"/>
      <c r="M5008" s="551"/>
      <c r="N5008" s="551"/>
      <c r="O5008" s="551"/>
    </row>
    <row r="5009" spans="1:18" ht="14.5">
      <c r="B5009" s="556" t="s">
        <v>4570</v>
      </c>
      <c r="C5009" s="556" t="s">
        <v>2034</v>
      </c>
      <c r="D5009" s="556" t="s">
        <v>2316</v>
      </c>
      <c r="E5009" s="556" t="s">
        <v>8</v>
      </c>
      <c r="F5009" s="557" t="s">
        <v>809</v>
      </c>
      <c r="G5009" s="556" t="s">
        <v>179</v>
      </c>
      <c r="H5009" s="558">
        <v>2040</v>
      </c>
      <c r="I5009" s="554">
        <v>3117.5</v>
      </c>
      <c r="J5009" s="554">
        <v>6359700</v>
      </c>
      <c r="K5009" s="556" t="s">
        <v>2317</v>
      </c>
      <c r="L5009" s="556" t="s">
        <v>4574</v>
      </c>
      <c r="M5009" s="557" t="s">
        <v>809</v>
      </c>
      <c r="O5009" s="545" t="str">
        <f>+_xlfn.CONCAT(B5009,"-",E5009)</f>
        <v>B3/26/05-D</v>
      </c>
      <c r="P5009" s="546"/>
      <c r="Q5009" s="546"/>
      <c r="R5009" s="546"/>
    </row>
    <row r="5011" spans="1:18" ht="72.5">
      <c r="A5011" s="551">
        <v>4</v>
      </c>
      <c r="B5011" s="555" t="s">
        <v>4570</v>
      </c>
      <c r="C5011" s="555" t="s">
        <v>36</v>
      </c>
      <c r="D5011" s="555" t="s">
        <v>36</v>
      </c>
      <c r="E5011" s="555" t="s">
        <v>36</v>
      </c>
      <c r="F5011" s="551" t="s">
        <v>810</v>
      </c>
      <c r="G5011" s="555" t="s">
        <v>36</v>
      </c>
      <c r="H5011" s="551"/>
      <c r="I5011" s="551"/>
      <c r="J5011" s="552">
        <v>4988000</v>
      </c>
      <c r="K5011" s="555"/>
      <c r="L5011" s="555"/>
      <c r="M5011" s="551"/>
      <c r="N5011" s="551"/>
      <c r="O5011" s="551"/>
    </row>
    <row r="5012" spans="1:18" ht="14.5">
      <c r="B5012" s="556" t="s">
        <v>4570</v>
      </c>
      <c r="C5012" s="556" t="s">
        <v>2034</v>
      </c>
      <c r="D5012" s="556" t="s">
        <v>2316</v>
      </c>
      <c r="E5012" s="556" t="s">
        <v>10</v>
      </c>
      <c r="F5012" s="557" t="s">
        <v>809</v>
      </c>
      <c r="G5012" s="556" t="s">
        <v>179</v>
      </c>
      <c r="H5012" s="558">
        <v>1600</v>
      </c>
      <c r="I5012" s="554">
        <v>3117.5</v>
      </c>
      <c r="J5012" s="554">
        <v>4988000</v>
      </c>
      <c r="K5012" s="556" t="s">
        <v>2317</v>
      </c>
      <c r="L5012" s="556" t="s">
        <v>4575</v>
      </c>
      <c r="M5012" s="557" t="s">
        <v>809</v>
      </c>
      <c r="O5012" s="545" t="str">
        <f>+_xlfn.CONCAT(B5012,"-",E5012)</f>
        <v>B3/26/05-E</v>
      </c>
      <c r="P5012" s="546"/>
      <c r="Q5012" s="546"/>
      <c r="R5012" s="546"/>
    </row>
    <row r="5014" spans="1:18" ht="58">
      <c r="A5014" s="551">
        <v>4</v>
      </c>
      <c r="B5014" s="555" t="s">
        <v>4570</v>
      </c>
      <c r="C5014" s="555" t="s">
        <v>36</v>
      </c>
      <c r="D5014" s="555" t="s">
        <v>36</v>
      </c>
      <c r="E5014" s="555" t="s">
        <v>36</v>
      </c>
      <c r="F5014" s="551" t="s">
        <v>811</v>
      </c>
      <c r="G5014" s="555" t="s">
        <v>36</v>
      </c>
      <c r="H5014" s="551"/>
      <c r="I5014" s="551"/>
      <c r="J5014" s="552">
        <v>777535.2</v>
      </c>
      <c r="K5014" s="555"/>
      <c r="L5014" s="555"/>
      <c r="M5014" s="551"/>
      <c r="N5014" s="551"/>
      <c r="O5014" s="551"/>
    </row>
    <row r="5015" spans="1:18" ht="14.5">
      <c r="B5015" s="556" t="s">
        <v>4570</v>
      </c>
      <c r="C5015" s="556" t="s">
        <v>2034</v>
      </c>
      <c r="D5015" s="556" t="s">
        <v>2316</v>
      </c>
      <c r="E5015" s="556" t="s">
        <v>11</v>
      </c>
      <c r="F5015" s="557" t="s">
        <v>812</v>
      </c>
      <c r="G5015" s="556" t="s">
        <v>179</v>
      </c>
      <c r="H5015" s="553">
        <v>540</v>
      </c>
      <c r="I5015" s="554">
        <v>1439.88</v>
      </c>
      <c r="J5015" s="554">
        <v>777535.2</v>
      </c>
      <c r="K5015" s="556" t="s">
        <v>2317</v>
      </c>
      <c r="L5015" s="556" t="s">
        <v>4576</v>
      </c>
      <c r="M5015" s="557" t="s">
        <v>812</v>
      </c>
      <c r="O5015" s="545" t="str">
        <f>+_xlfn.CONCAT(B5015,"-",E5015)</f>
        <v>B3/26/05-F</v>
      </c>
      <c r="P5015" s="546"/>
      <c r="Q5015" s="546"/>
      <c r="R5015" s="546"/>
    </row>
    <row r="5018" spans="1:18" ht="58">
      <c r="A5018" s="551">
        <v>4</v>
      </c>
      <c r="B5018" s="555" t="s">
        <v>4577</v>
      </c>
      <c r="C5018" s="555" t="s">
        <v>36</v>
      </c>
      <c r="D5018" s="555" t="s">
        <v>36</v>
      </c>
      <c r="E5018" s="555" t="s">
        <v>36</v>
      </c>
      <c r="F5018" s="551" t="s">
        <v>813</v>
      </c>
      <c r="G5018" s="555" t="s">
        <v>36</v>
      </c>
      <c r="H5018" s="551"/>
      <c r="I5018" s="551"/>
      <c r="J5018" s="552">
        <v>2634980.4</v>
      </c>
      <c r="K5018" s="555"/>
      <c r="L5018" s="555"/>
      <c r="M5018" s="551"/>
      <c r="N5018" s="551"/>
      <c r="O5018" s="551"/>
    </row>
    <row r="5019" spans="1:18" ht="14.5">
      <c r="B5019" s="556" t="s">
        <v>4577</v>
      </c>
      <c r="C5019" s="556" t="s">
        <v>2034</v>
      </c>
      <c r="D5019" s="556" t="s">
        <v>2316</v>
      </c>
      <c r="E5019" s="556" t="s">
        <v>5</v>
      </c>
      <c r="F5019" s="557" t="s">
        <v>812</v>
      </c>
      <c r="G5019" s="556" t="s">
        <v>179</v>
      </c>
      <c r="H5019" s="558">
        <v>1830</v>
      </c>
      <c r="I5019" s="554">
        <v>1439.88</v>
      </c>
      <c r="J5019" s="554">
        <v>2634980.4</v>
      </c>
      <c r="K5019" s="556" t="s">
        <v>2317</v>
      </c>
      <c r="L5019" s="556" t="s">
        <v>4578</v>
      </c>
      <c r="M5019" s="557" t="s">
        <v>812</v>
      </c>
      <c r="O5019" s="545" t="str">
        <f>+_xlfn.CONCAT(B5019,"-",E5019)</f>
        <v>B3/26/06-A</v>
      </c>
      <c r="P5019" s="546"/>
      <c r="Q5019" s="546"/>
      <c r="R5019" s="546"/>
    </row>
    <row r="5021" spans="1:18" ht="87">
      <c r="A5021" s="551">
        <v>4</v>
      </c>
      <c r="B5021" s="555" t="s">
        <v>4577</v>
      </c>
      <c r="C5021" s="555" t="s">
        <v>36</v>
      </c>
      <c r="D5021" s="555" t="s">
        <v>36</v>
      </c>
      <c r="E5021" s="555" t="s">
        <v>36</v>
      </c>
      <c r="F5021" s="551" t="s">
        <v>2351</v>
      </c>
      <c r="G5021" s="555" t="s">
        <v>36</v>
      </c>
      <c r="H5021" s="551"/>
      <c r="I5021" s="551"/>
      <c r="J5021" s="552">
        <v>3401109</v>
      </c>
      <c r="K5021" s="555"/>
      <c r="L5021" s="555"/>
      <c r="M5021" s="551"/>
      <c r="N5021" s="551"/>
      <c r="O5021" s="551"/>
    </row>
    <row r="5022" spans="1:18" ht="50">
      <c r="B5022" s="556" t="s">
        <v>4577</v>
      </c>
      <c r="C5022" s="556" t="s">
        <v>2034</v>
      </c>
      <c r="D5022" s="556" t="s">
        <v>2316</v>
      </c>
      <c r="E5022" s="556" t="s">
        <v>6</v>
      </c>
      <c r="F5022" s="557" t="s">
        <v>1111</v>
      </c>
      <c r="G5022" s="556" t="s">
        <v>179</v>
      </c>
      <c r="H5022" s="558">
        <v>1700</v>
      </c>
      <c r="I5022" s="554">
        <v>1161.5</v>
      </c>
      <c r="J5022" s="554">
        <v>1974550</v>
      </c>
      <c r="K5022" s="556" t="s">
        <v>2317</v>
      </c>
      <c r="L5022" s="556" t="s">
        <v>4579</v>
      </c>
      <c r="M5022" s="557" t="s">
        <v>1111</v>
      </c>
      <c r="O5022" s="545" t="str">
        <f t="shared" ref="O5022:O5027" si="461">+_xlfn.CONCAT(B5022,"-",E5022)</f>
        <v>B3/26/06-B</v>
      </c>
      <c r="P5022" s="546"/>
      <c r="Q5022" s="546"/>
      <c r="R5022" s="546"/>
    </row>
    <row r="5023" spans="1:18" ht="50">
      <c r="B5023" s="556" t="s">
        <v>4577</v>
      </c>
      <c r="C5023" s="556" t="s">
        <v>2034</v>
      </c>
      <c r="D5023" s="556" t="s">
        <v>2316</v>
      </c>
      <c r="E5023" s="556" t="s">
        <v>7</v>
      </c>
      <c r="F5023" s="557" t="s">
        <v>1112</v>
      </c>
      <c r="G5023" s="556" t="s">
        <v>179</v>
      </c>
      <c r="H5023" s="553">
        <v>200</v>
      </c>
      <c r="I5023" s="554">
        <v>1838.38</v>
      </c>
      <c r="J5023" s="554">
        <v>367676</v>
      </c>
      <c r="K5023" s="556" t="s">
        <v>2317</v>
      </c>
      <c r="L5023" s="556" t="s">
        <v>4580</v>
      </c>
      <c r="M5023" s="557" t="s">
        <v>1112</v>
      </c>
      <c r="O5023" s="545" t="str">
        <f t="shared" si="461"/>
        <v>B3/26/06-C</v>
      </c>
    </row>
    <row r="5024" spans="1:18" ht="37.5">
      <c r="B5024" s="556" t="s">
        <v>4577</v>
      </c>
      <c r="C5024" s="556" t="s">
        <v>2034</v>
      </c>
      <c r="D5024" s="556" t="s">
        <v>2316</v>
      </c>
      <c r="E5024" s="556" t="s">
        <v>8</v>
      </c>
      <c r="F5024" s="557" t="s">
        <v>1113</v>
      </c>
      <c r="G5024" s="556" t="s">
        <v>179</v>
      </c>
      <c r="H5024" s="553">
        <v>300</v>
      </c>
      <c r="I5024" s="553">
        <v>797.75</v>
      </c>
      <c r="J5024" s="554">
        <v>239325</v>
      </c>
      <c r="K5024" s="556" t="s">
        <v>2317</v>
      </c>
      <c r="L5024" s="556" t="s">
        <v>4581</v>
      </c>
      <c r="M5024" s="557" t="s">
        <v>1113</v>
      </c>
      <c r="O5024" s="545" t="str">
        <f t="shared" si="461"/>
        <v>B3/26/06-D</v>
      </c>
    </row>
    <row r="5025" spans="1:18" ht="37.5">
      <c r="B5025" s="556" t="s">
        <v>4577</v>
      </c>
      <c r="C5025" s="556" t="s">
        <v>2034</v>
      </c>
      <c r="D5025" s="556" t="s">
        <v>2316</v>
      </c>
      <c r="E5025" s="556" t="s">
        <v>10</v>
      </c>
      <c r="F5025" s="557" t="s">
        <v>1114</v>
      </c>
      <c r="G5025" s="556" t="s">
        <v>179</v>
      </c>
      <c r="H5025" s="553">
        <v>350</v>
      </c>
      <c r="I5025" s="553">
        <v>964.63</v>
      </c>
      <c r="J5025" s="554">
        <v>337620.5</v>
      </c>
      <c r="K5025" s="556" t="s">
        <v>2317</v>
      </c>
      <c r="L5025" s="556" t="s">
        <v>4582</v>
      </c>
      <c r="M5025" s="557" t="s">
        <v>1114</v>
      </c>
      <c r="O5025" s="545" t="str">
        <f t="shared" si="461"/>
        <v>B3/26/06-E</v>
      </c>
    </row>
    <row r="5026" spans="1:18">
      <c r="B5026" s="556" t="s">
        <v>4577</v>
      </c>
      <c r="C5026" s="556" t="s">
        <v>2034</v>
      </c>
      <c r="D5026" s="556" t="s">
        <v>2316</v>
      </c>
      <c r="E5026" s="556" t="s">
        <v>11</v>
      </c>
      <c r="F5026" s="557" t="s">
        <v>1115</v>
      </c>
      <c r="G5026" s="556" t="s">
        <v>289</v>
      </c>
      <c r="H5026" s="553">
        <v>40</v>
      </c>
      <c r="I5026" s="554">
        <v>8762.5</v>
      </c>
      <c r="J5026" s="554">
        <v>350500</v>
      </c>
      <c r="K5026" s="556" t="s">
        <v>2317</v>
      </c>
      <c r="L5026" s="556" t="s">
        <v>4583</v>
      </c>
      <c r="M5026" s="557" t="s">
        <v>1115</v>
      </c>
      <c r="O5026" s="545" t="str">
        <f t="shared" si="461"/>
        <v>B3/26/06-F</v>
      </c>
    </row>
    <row r="5027" spans="1:18">
      <c r="B5027" s="556" t="s">
        <v>4577</v>
      </c>
      <c r="C5027" s="556" t="s">
        <v>2034</v>
      </c>
      <c r="D5027" s="556" t="s">
        <v>2316</v>
      </c>
      <c r="E5027" s="556" t="s">
        <v>27</v>
      </c>
      <c r="F5027" s="557" t="s">
        <v>1116</v>
      </c>
      <c r="G5027" s="556" t="s">
        <v>289</v>
      </c>
      <c r="H5027" s="553">
        <v>15</v>
      </c>
      <c r="I5027" s="554">
        <v>8762.5</v>
      </c>
      <c r="J5027" s="554">
        <v>131437.5</v>
      </c>
      <c r="K5027" s="556" t="s">
        <v>2317</v>
      </c>
      <c r="L5027" s="556" t="s">
        <v>4584</v>
      </c>
      <c r="M5027" s="557" t="s">
        <v>1116</v>
      </c>
      <c r="O5027" s="545" t="str">
        <f t="shared" si="461"/>
        <v>B3/26/06-G</v>
      </c>
    </row>
    <row r="5030" spans="1:18" ht="14.5">
      <c r="A5030" s="551">
        <v>4</v>
      </c>
      <c r="B5030" s="555" t="s">
        <v>4585</v>
      </c>
      <c r="C5030" s="555" t="s">
        <v>36</v>
      </c>
      <c r="D5030" s="555" t="s">
        <v>36</v>
      </c>
      <c r="E5030" s="555" t="s">
        <v>36</v>
      </c>
      <c r="F5030" s="551" t="s">
        <v>1241</v>
      </c>
      <c r="G5030" s="555" t="s">
        <v>36</v>
      </c>
      <c r="H5030" s="551"/>
      <c r="I5030" s="551"/>
      <c r="J5030" s="552">
        <v>37500</v>
      </c>
      <c r="K5030" s="555"/>
      <c r="L5030" s="555"/>
      <c r="M5030" s="551"/>
      <c r="N5030" s="551"/>
      <c r="O5030" s="551"/>
    </row>
    <row r="5031" spans="1:18" ht="14.5">
      <c r="B5031" s="556" t="s">
        <v>4585</v>
      </c>
      <c r="C5031" s="556" t="s">
        <v>2034</v>
      </c>
      <c r="D5031" s="556" t="s">
        <v>2316</v>
      </c>
      <c r="E5031" s="556" t="s">
        <v>5</v>
      </c>
      <c r="F5031" s="557" t="s">
        <v>1103</v>
      </c>
      <c r="G5031" s="556" t="s">
        <v>0</v>
      </c>
      <c r="H5031" s="553">
        <v>1</v>
      </c>
      <c r="I5031" s="554">
        <v>18750</v>
      </c>
      <c r="J5031" s="554">
        <v>18750</v>
      </c>
      <c r="K5031" s="556" t="s">
        <v>2317</v>
      </c>
      <c r="L5031" s="556" t="s">
        <v>4586</v>
      </c>
      <c r="M5031" s="557" t="s">
        <v>1103</v>
      </c>
      <c r="O5031" s="545" t="str">
        <f t="shared" ref="O5031:O5032" si="462">+_xlfn.CONCAT(B5031,"-",E5031)</f>
        <v>B3/26/07-A</v>
      </c>
      <c r="P5031" s="546"/>
      <c r="Q5031" s="546"/>
      <c r="R5031" s="546"/>
    </row>
    <row r="5032" spans="1:18">
      <c r="B5032" s="556" t="s">
        <v>4585</v>
      </c>
      <c r="C5032" s="556" t="s">
        <v>2034</v>
      </c>
      <c r="D5032" s="556" t="s">
        <v>2316</v>
      </c>
      <c r="E5032" s="556" t="s">
        <v>6</v>
      </c>
      <c r="F5032" s="557" t="s">
        <v>1104</v>
      </c>
      <c r="G5032" s="556" t="s">
        <v>0</v>
      </c>
      <c r="H5032" s="553">
        <v>1</v>
      </c>
      <c r="I5032" s="554">
        <v>18750</v>
      </c>
      <c r="J5032" s="554">
        <v>18750</v>
      </c>
      <c r="K5032" s="556" t="s">
        <v>2317</v>
      </c>
      <c r="L5032" s="556" t="s">
        <v>4587</v>
      </c>
      <c r="M5032" s="557" t="s">
        <v>1104</v>
      </c>
      <c r="O5032" s="545" t="str">
        <f t="shared" si="462"/>
        <v>B3/26/07-B</v>
      </c>
    </row>
    <row r="5034" spans="1:18" ht="14.5">
      <c r="A5034" s="551">
        <v>3</v>
      </c>
      <c r="B5034" s="555" t="s">
        <v>4585</v>
      </c>
      <c r="C5034" s="555" t="s">
        <v>36</v>
      </c>
      <c r="D5034" s="555" t="s">
        <v>36</v>
      </c>
      <c r="E5034" s="555" t="s">
        <v>36</v>
      </c>
      <c r="F5034" s="551" t="s">
        <v>814</v>
      </c>
      <c r="G5034" s="555" t="s">
        <v>36</v>
      </c>
      <c r="H5034" s="551"/>
      <c r="I5034" s="551"/>
      <c r="J5034" s="552">
        <v>112891.4</v>
      </c>
      <c r="K5034" s="555"/>
      <c r="L5034" s="555"/>
      <c r="M5034" s="551"/>
      <c r="N5034" s="551"/>
      <c r="O5034" s="551"/>
    </row>
    <row r="5035" spans="1:18" ht="14.5">
      <c r="A5035" s="551">
        <v>4</v>
      </c>
      <c r="B5035" s="555" t="s">
        <v>4585</v>
      </c>
      <c r="C5035" s="555" t="s">
        <v>36</v>
      </c>
      <c r="D5035" s="555" t="s">
        <v>36</v>
      </c>
      <c r="E5035" s="555" t="s">
        <v>36</v>
      </c>
      <c r="F5035" s="551" t="s">
        <v>815</v>
      </c>
      <c r="G5035" s="555" t="s">
        <v>36</v>
      </c>
      <c r="H5035" s="551"/>
      <c r="I5035" s="551"/>
      <c r="J5035" s="552">
        <v>112891.4</v>
      </c>
      <c r="K5035" s="555"/>
      <c r="L5035" s="555"/>
      <c r="M5035" s="551"/>
      <c r="N5035" s="551"/>
      <c r="O5035" s="551"/>
      <c r="P5035" s="546"/>
      <c r="Q5035" s="546"/>
      <c r="R5035" s="546"/>
    </row>
    <row r="5036" spans="1:18" ht="14.5">
      <c r="B5036" s="556" t="s">
        <v>4585</v>
      </c>
      <c r="C5036" s="556" t="s">
        <v>2034</v>
      </c>
      <c r="D5036" s="556" t="s">
        <v>2361</v>
      </c>
      <c r="E5036" s="556" t="s">
        <v>7</v>
      </c>
      <c r="F5036" s="557" t="s">
        <v>818</v>
      </c>
      <c r="G5036" s="556" t="s">
        <v>289</v>
      </c>
      <c r="H5036" s="553">
        <v>60</v>
      </c>
      <c r="I5036" s="553">
        <v>829.75</v>
      </c>
      <c r="J5036" s="554">
        <v>49785</v>
      </c>
      <c r="K5036" s="556" t="s">
        <v>2317</v>
      </c>
      <c r="L5036" s="556" t="s">
        <v>4588</v>
      </c>
      <c r="M5036" s="557" t="s">
        <v>818</v>
      </c>
      <c r="O5036" s="545" t="str">
        <f t="shared" ref="O5036:O5039" si="463">+_xlfn.CONCAT(B5036,"-",E5036)</f>
        <v>B3/26/07-C</v>
      </c>
      <c r="P5036" s="546"/>
      <c r="Q5036" s="546"/>
      <c r="R5036" s="546"/>
    </row>
    <row r="5037" spans="1:18">
      <c r="B5037" s="556" t="s">
        <v>4585</v>
      </c>
      <c r="C5037" s="556" t="s">
        <v>2034</v>
      </c>
      <c r="D5037" s="556" t="s">
        <v>2361</v>
      </c>
      <c r="E5037" s="556" t="s">
        <v>8</v>
      </c>
      <c r="F5037" s="557" t="s">
        <v>816</v>
      </c>
      <c r="G5037" s="556" t="s">
        <v>289</v>
      </c>
      <c r="H5037" s="553">
        <v>60</v>
      </c>
      <c r="I5037" s="553">
        <v>295.25</v>
      </c>
      <c r="J5037" s="554">
        <v>17715</v>
      </c>
      <c r="K5037" s="556" t="s">
        <v>2317</v>
      </c>
      <c r="L5037" s="556" t="s">
        <v>4589</v>
      </c>
      <c r="M5037" s="557" t="s">
        <v>816</v>
      </c>
      <c r="O5037" s="545" t="str">
        <f t="shared" si="463"/>
        <v>B3/26/07-D</v>
      </c>
    </row>
    <row r="5038" spans="1:18">
      <c r="B5038" s="556" t="s">
        <v>4585</v>
      </c>
      <c r="C5038" s="556" t="s">
        <v>2034</v>
      </c>
      <c r="D5038" s="556" t="s">
        <v>2361</v>
      </c>
      <c r="E5038" s="556" t="s">
        <v>10</v>
      </c>
      <c r="F5038" s="557" t="s">
        <v>817</v>
      </c>
      <c r="G5038" s="556" t="s">
        <v>289</v>
      </c>
      <c r="H5038" s="553">
        <v>30</v>
      </c>
      <c r="I5038" s="553">
        <v>471.38</v>
      </c>
      <c r="J5038" s="554">
        <v>14141.4</v>
      </c>
      <c r="K5038" s="556" t="s">
        <v>2317</v>
      </c>
      <c r="L5038" s="556" t="s">
        <v>4590</v>
      </c>
      <c r="M5038" s="557" t="s">
        <v>817</v>
      </c>
      <c r="O5038" s="545" t="str">
        <f t="shared" si="463"/>
        <v>B3/26/07-E</v>
      </c>
    </row>
    <row r="5039" spans="1:18" ht="37.5">
      <c r="B5039" s="556" t="s">
        <v>4585</v>
      </c>
      <c r="C5039" s="556" t="s">
        <v>2034</v>
      </c>
      <c r="D5039" s="556" t="s">
        <v>2361</v>
      </c>
      <c r="E5039" s="556" t="s">
        <v>11</v>
      </c>
      <c r="F5039" s="557" t="s">
        <v>819</v>
      </c>
      <c r="G5039" s="556" t="s">
        <v>0</v>
      </c>
      <c r="H5039" s="553">
        <v>1</v>
      </c>
      <c r="I5039" s="554">
        <v>31250</v>
      </c>
      <c r="J5039" s="554">
        <v>31250</v>
      </c>
      <c r="K5039" s="556" t="s">
        <v>2317</v>
      </c>
      <c r="L5039" s="556" t="s">
        <v>4591</v>
      </c>
      <c r="M5039" s="557" t="s">
        <v>819</v>
      </c>
      <c r="O5039" s="545" t="str">
        <f t="shared" si="463"/>
        <v>B3/26/07-F</v>
      </c>
    </row>
    <row r="5041" spans="1:18" ht="14.5">
      <c r="A5041" s="551">
        <v>3</v>
      </c>
      <c r="B5041" s="555" t="s">
        <v>4585</v>
      </c>
      <c r="C5041" s="555" t="s">
        <v>36</v>
      </c>
      <c r="D5041" s="555" t="s">
        <v>36</v>
      </c>
      <c r="E5041" s="555" t="s">
        <v>36</v>
      </c>
      <c r="F5041" s="551" t="s">
        <v>4592</v>
      </c>
      <c r="G5041" s="555" t="s">
        <v>36</v>
      </c>
      <c r="H5041" s="551"/>
      <c r="I5041" s="551"/>
      <c r="J5041" s="552">
        <v>7329524.4500000002</v>
      </c>
      <c r="K5041" s="555"/>
      <c r="L5041" s="555"/>
      <c r="M5041" s="551"/>
      <c r="N5041" s="551"/>
      <c r="O5041" s="551"/>
    </row>
    <row r="5042" spans="1:18" ht="188.5">
      <c r="A5042" s="551">
        <v>4</v>
      </c>
      <c r="B5042" s="555" t="s">
        <v>4585</v>
      </c>
      <c r="C5042" s="555" t="s">
        <v>36</v>
      </c>
      <c r="D5042" s="555" t="s">
        <v>36</v>
      </c>
      <c r="E5042" s="555" t="s">
        <v>36</v>
      </c>
      <c r="F5042" s="551" t="s">
        <v>4593</v>
      </c>
      <c r="G5042" s="555" t="s">
        <v>36</v>
      </c>
      <c r="H5042" s="551"/>
      <c r="I5042" s="551"/>
      <c r="J5042" s="552">
        <v>2483106.52</v>
      </c>
      <c r="K5042" s="555"/>
      <c r="L5042" s="555"/>
      <c r="M5042" s="551"/>
      <c r="N5042" s="551"/>
      <c r="O5042" s="551"/>
      <c r="P5042" s="546"/>
      <c r="Q5042" s="546"/>
      <c r="R5042" s="546"/>
    </row>
    <row r="5043" spans="1:18" ht="14.5">
      <c r="B5043" s="556" t="s">
        <v>4585</v>
      </c>
      <c r="C5043" s="556" t="s">
        <v>2034</v>
      </c>
      <c r="D5043" s="556" t="s">
        <v>4594</v>
      </c>
      <c r="E5043" s="556" t="s">
        <v>27</v>
      </c>
      <c r="F5043" s="557" t="s">
        <v>4595</v>
      </c>
      <c r="G5043" s="556" t="s">
        <v>289</v>
      </c>
      <c r="H5043" s="553">
        <v>1</v>
      </c>
      <c r="I5043" s="554">
        <v>620776.63</v>
      </c>
      <c r="J5043" s="554">
        <v>620776.63</v>
      </c>
      <c r="K5043" s="556" t="s">
        <v>2317</v>
      </c>
      <c r="L5043" s="556" t="s">
        <v>4596</v>
      </c>
      <c r="M5043" s="557" t="s">
        <v>4595</v>
      </c>
      <c r="O5043" s="545" t="str">
        <f t="shared" ref="O5043:O5044" si="464">+_xlfn.CONCAT(B5043,"-",E5043)</f>
        <v>B3/26/07-G</v>
      </c>
      <c r="P5043" s="546"/>
      <c r="Q5043" s="546"/>
      <c r="R5043" s="546"/>
    </row>
    <row r="5044" spans="1:18">
      <c r="B5044" s="556" t="s">
        <v>4585</v>
      </c>
      <c r="C5044" s="556" t="s">
        <v>2034</v>
      </c>
      <c r="D5044" s="556" t="s">
        <v>4594</v>
      </c>
      <c r="E5044" s="556" t="s">
        <v>28</v>
      </c>
      <c r="F5044" s="557" t="s">
        <v>4597</v>
      </c>
      <c r="G5044" s="556" t="s">
        <v>289</v>
      </c>
      <c r="H5044" s="553">
        <v>1</v>
      </c>
      <c r="I5044" s="554">
        <v>620776.63</v>
      </c>
      <c r="J5044" s="554">
        <v>620776.63</v>
      </c>
      <c r="K5044" s="556" t="s">
        <v>2317</v>
      </c>
      <c r="L5044" s="556" t="s">
        <v>4598</v>
      </c>
      <c r="M5044" s="557" t="s">
        <v>4597</v>
      </c>
      <c r="O5044" s="545" t="str">
        <f t="shared" si="464"/>
        <v>B3/26/07-H</v>
      </c>
    </row>
    <row r="5047" spans="1:18">
      <c r="B5047" s="556" t="s">
        <v>4599</v>
      </c>
      <c r="C5047" s="556" t="s">
        <v>2034</v>
      </c>
      <c r="D5047" s="556" t="s">
        <v>4594</v>
      </c>
      <c r="E5047" s="556" t="s">
        <v>5</v>
      </c>
      <c r="F5047" s="557" t="s">
        <v>4600</v>
      </c>
      <c r="G5047" s="556" t="s">
        <v>289</v>
      </c>
      <c r="H5047" s="553">
        <v>1</v>
      </c>
      <c r="I5047" s="554">
        <v>620776.63</v>
      </c>
      <c r="J5047" s="554">
        <v>620776.63</v>
      </c>
      <c r="K5047" s="556" t="s">
        <v>2317</v>
      </c>
      <c r="L5047" s="556" t="s">
        <v>4601</v>
      </c>
      <c r="M5047" s="557" t="s">
        <v>4600</v>
      </c>
      <c r="O5047" s="545" t="str">
        <f t="shared" ref="O5047:O5048" si="465">+_xlfn.CONCAT(B5047,"-",E5047)</f>
        <v>B3/26/08-A</v>
      </c>
    </row>
    <row r="5048" spans="1:18">
      <c r="B5048" s="556" t="s">
        <v>4599</v>
      </c>
      <c r="C5048" s="556" t="s">
        <v>2034</v>
      </c>
      <c r="D5048" s="556" t="s">
        <v>4594</v>
      </c>
      <c r="E5048" s="556" t="s">
        <v>6</v>
      </c>
      <c r="F5048" s="557" t="s">
        <v>4602</v>
      </c>
      <c r="G5048" s="556" t="s">
        <v>289</v>
      </c>
      <c r="H5048" s="553">
        <v>1</v>
      </c>
      <c r="I5048" s="554">
        <v>620776.63</v>
      </c>
      <c r="J5048" s="554">
        <v>620776.63</v>
      </c>
      <c r="K5048" s="556" t="s">
        <v>2317</v>
      </c>
      <c r="L5048" s="556" t="s">
        <v>4603</v>
      </c>
      <c r="M5048" s="557" t="s">
        <v>4602</v>
      </c>
      <c r="O5048" s="545" t="str">
        <f t="shared" si="465"/>
        <v>B3/26/08-B</v>
      </c>
    </row>
    <row r="5050" spans="1:18" ht="188.5">
      <c r="A5050" s="551">
        <v>4</v>
      </c>
      <c r="B5050" s="555" t="s">
        <v>4599</v>
      </c>
      <c r="C5050" s="555" t="s">
        <v>36</v>
      </c>
      <c r="D5050" s="555" t="s">
        <v>36</v>
      </c>
      <c r="E5050" s="555" t="s">
        <v>36</v>
      </c>
      <c r="F5050" s="551" t="s">
        <v>4604</v>
      </c>
      <c r="G5050" s="555" t="s">
        <v>36</v>
      </c>
      <c r="H5050" s="551"/>
      <c r="I5050" s="551"/>
      <c r="J5050" s="552">
        <v>3768989.67</v>
      </c>
      <c r="K5050" s="555"/>
      <c r="L5050" s="555"/>
      <c r="M5050" s="551"/>
      <c r="N5050" s="551"/>
      <c r="O5050" s="551"/>
    </row>
    <row r="5051" spans="1:18" ht="14.5">
      <c r="B5051" s="556" t="s">
        <v>4599</v>
      </c>
      <c r="C5051" s="556" t="s">
        <v>2034</v>
      </c>
      <c r="D5051" s="556" t="s">
        <v>4594</v>
      </c>
      <c r="E5051" s="556" t="s">
        <v>7</v>
      </c>
      <c r="F5051" s="557" t="s">
        <v>4605</v>
      </c>
      <c r="G5051" s="556" t="s">
        <v>289</v>
      </c>
      <c r="H5051" s="553">
        <v>1</v>
      </c>
      <c r="I5051" s="554">
        <v>418776.63</v>
      </c>
      <c r="J5051" s="554">
        <v>418776.63</v>
      </c>
      <c r="K5051" s="556" t="s">
        <v>2317</v>
      </c>
      <c r="L5051" s="556" t="s">
        <v>4606</v>
      </c>
      <c r="M5051" s="557" t="s">
        <v>4605</v>
      </c>
      <c r="O5051" s="545" t="str">
        <f t="shared" ref="O5051:O5059" si="466">+_xlfn.CONCAT(B5051,"-",E5051)</f>
        <v>B3/26/08-C</v>
      </c>
      <c r="P5051" s="546"/>
      <c r="Q5051" s="546"/>
      <c r="R5051" s="546"/>
    </row>
    <row r="5052" spans="1:18">
      <c r="B5052" s="556" t="s">
        <v>4599</v>
      </c>
      <c r="C5052" s="556" t="s">
        <v>2034</v>
      </c>
      <c r="D5052" s="556" t="s">
        <v>4594</v>
      </c>
      <c r="E5052" s="556" t="s">
        <v>8</v>
      </c>
      <c r="F5052" s="557" t="s">
        <v>4607</v>
      </c>
      <c r="G5052" s="556" t="s">
        <v>289</v>
      </c>
      <c r="H5052" s="553">
        <v>1</v>
      </c>
      <c r="I5052" s="554">
        <v>418776.63</v>
      </c>
      <c r="J5052" s="554">
        <v>418776.63</v>
      </c>
      <c r="K5052" s="556" t="s">
        <v>2317</v>
      </c>
      <c r="L5052" s="556" t="s">
        <v>4608</v>
      </c>
      <c r="M5052" s="557" t="s">
        <v>4607</v>
      </c>
      <c r="O5052" s="545" t="str">
        <f t="shared" si="466"/>
        <v>B3/26/08-D</v>
      </c>
    </row>
    <row r="5053" spans="1:18">
      <c r="B5053" s="556" t="s">
        <v>4599</v>
      </c>
      <c r="C5053" s="556" t="s">
        <v>2034</v>
      </c>
      <c r="D5053" s="556" t="s">
        <v>4594</v>
      </c>
      <c r="E5053" s="556" t="s">
        <v>10</v>
      </c>
      <c r="F5053" s="557" t="s">
        <v>4609</v>
      </c>
      <c r="G5053" s="556" t="s">
        <v>289</v>
      </c>
      <c r="H5053" s="553">
        <v>1</v>
      </c>
      <c r="I5053" s="554">
        <v>418776.63</v>
      </c>
      <c r="J5053" s="554">
        <v>418776.63</v>
      </c>
      <c r="K5053" s="556" t="s">
        <v>2317</v>
      </c>
      <c r="L5053" s="556" t="s">
        <v>4610</v>
      </c>
      <c r="M5053" s="557" t="s">
        <v>4609</v>
      </c>
      <c r="O5053" s="545" t="str">
        <f t="shared" si="466"/>
        <v>B3/26/08-E</v>
      </c>
    </row>
    <row r="5054" spans="1:18">
      <c r="B5054" s="556" t="s">
        <v>4599</v>
      </c>
      <c r="C5054" s="556" t="s">
        <v>2034</v>
      </c>
      <c r="D5054" s="556" t="s">
        <v>4594</v>
      </c>
      <c r="E5054" s="556" t="s">
        <v>11</v>
      </c>
      <c r="F5054" s="557" t="s">
        <v>4611</v>
      </c>
      <c r="G5054" s="556" t="s">
        <v>289</v>
      </c>
      <c r="H5054" s="553">
        <v>1</v>
      </c>
      <c r="I5054" s="554">
        <v>418776.63</v>
      </c>
      <c r="J5054" s="554">
        <v>418776.63</v>
      </c>
      <c r="K5054" s="556" t="s">
        <v>2317</v>
      </c>
      <c r="L5054" s="556" t="s">
        <v>4612</v>
      </c>
      <c r="M5054" s="557" t="s">
        <v>4611</v>
      </c>
      <c r="O5054" s="545" t="str">
        <f t="shared" si="466"/>
        <v>B3/26/08-F</v>
      </c>
    </row>
    <row r="5055" spans="1:18">
      <c r="B5055" s="556" t="s">
        <v>4599</v>
      </c>
      <c r="C5055" s="556" t="s">
        <v>2034</v>
      </c>
      <c r="D5055" s="556" t="s">
        <v>4594</v>
      </c>
      <c r="E5055" s="556" t="s">
        <v>27</v>
      </c>
      <c r="F5055" s="557" t="s">
        <v>4613</v>
      </c>
      <c r="G5055" s="556" t="s">
        <v>289</v>
      </c>
      <c r="H5055" s="553">
        <v>1</v>
      </c>
      <c r="I5055" s="554">
        <v>418776.63</v>
      </c>
      <c r="J5055" s="554">
        <v>418776.63</v>
      </c>
      <c r="K5055" s="556" t="s">
        <v>2317</v>
      </c>
      <c r="L5055" s="556" t="s">
        <v>4614</v>
      </c>
      <c r="M5055" s="557" t="s">
        <v>4613</v>
      </c>
      <c r="O5055" s="545" t="str">
        <f t="shared" si="466"/>
        <v>B3/26/08-G</v>
      </c>
    </row>
    <row r="5056" spans="1:18">
      <c r="B5056" s="556" t="s">
        <v>4599</v>
      </c>
      <c r="C5056" s="556" t="s">
        <v>2034</v>
      </c>
      <c r="D5056" s="556" t="s">
        <v>4594</v>
      </c>
      <c r="E5056" s="556" t="s">
        <v>28</v>
      </c>
      <c r="F5056" s="557" t="s">
        <v>4615</v>
      </c>
      <c r="G5056" s="556" t="s">
        <v>289</v>
      </c>
      <c r="H5056" s="553">
        <v>1</v>
      </c>
      <c r="I5056" s="554">
        <v>418776.63</v>
      </c>
      <c r="J5056" s="554">
        <v>418776.63</v>
      </c>
      <c r="K5056" s="556" t="s">
        <v>2317</v>
      </c>
      <c r="L5056" s="556" t="s">
        <v>4616</v>
      </c>
      <c r="M5056" s="557" t="s">
        <v>4615</v>
      </c>
      <c r="O5056" s="545" t="str">
        <f t="shared" si="466"/>
        <v>B3/26/08-H</v>
      </c>
    </row>
    <row r="5057" spans="1:18">
      <c r="B5057" s="556" t="s">
        <v>4599</v>
      </c>
      <c r="C5057" s="556" t="s">
        <v>2034</v>
      </c>
      <c r="D5057" s="556" t="s">
        <v>4594</v>
      </c>
      <c r="E5057" s="556" t="s">
        <v>33</v>
      </c>
      <c r="F5057" s="557" t="s">
        <v>4617</v>
      </c>
      <c r="G5057" s="556" t="s">
        <v>289</v>
      </c>
      <c r="H5057" s="553">
        <v>1</v>
      </c>
      <c r="I5057" s="554">
        <v>418776.63</v>
      </c>
      <c r="J5057" s="554">
        <v>418776.63</v>
      </c>
      <c r="K5057" s="556" t="s">
        <v>2317</v>
      </c>
      <c r="L5057" s="556" t="s">
        <v>4618</v>
      </c>
      <c r="M5057" s="557" t="s">
        <v>4617</v>
      </c>
      <c r="O5057" s="545" t="str">
        <f t="shared" si="466"/>
        <v>B3/26/08-J</v>
      </c>
    </row>
    <row r="5058" spans="1:18">
      <c r="B5058" s="556" t="s">
        <v>4599</v>
      </c>
      <c r="C5058" s="556" t="s">
        <v>2034</v>
      </c>
      <c r="D5058" s="556" t="s">
        <v>4594</v>
      </c>
      <c r="E5058" s="556" t="s">
        <v>34</v>
      </c>
      <c r="F5058" s="557" t="s">
        <v>4619</v>
      </c>
      <c r="G5058" s="556" t="s">
        <v>289</v>
      </c>
      <c r="H5058" s="553">
        <v>1</v>
      </c>
      <c r="I5058" s="554">
        <v>418776.63</v>
      </c>
      <c r="J5058" s="554">
        <v>418776.63</v>
      </c>
      <c r="K5058" s="556" t="s">
        <v>2317</v>
      </c>
      <c r="L5058" s="556" t="s">
        <v>4620</v>
      </c>
      <c r="M5058" s="557" t="s">
        <v>4619</v>
      </c>
      <c r="O5058" s="545" t="str">
        <f t="shared" si="466"/>
        <v>B3/26/08-K</v>
      </c>
    </row>
    <row r="5059" spans="1:18">
      <c r="B5059" s="556" t="s">
        <v>4599</v>
      </c>
      <c r="C5059" s="556" t="s">
        <v>2034</v>
      </c>
      <c r="D5059" s="556" t="s">
        <v>4594</v>
      </c>
      <c r="E5059" s="556" t="s">
        <v>39</v>
      </c>
      <c r="F5059" s="557" t="s">
        <v>4621</v>
      </c>
      <c r="G5059" s="556" t="s">
        <v>289</v>
      </c>
      <c r="H5059" s="553">
        <v>1</v>
      </c>
      <c r="I5059" s="554">
        <v>418776.63</v>
      </c>
      <c r="J5059" s="554">
        <v>418776.63</v>
      </c>
      <c r="K5059" s="556" t="s">
        <v>2317</v>
      </c>
      <c r="L5059" s="556" t="s">
        <v>4622</v>
      </c>
      <c r="M5059" s="557" t="s">
        <v>4621</v>
      </c>
      <c r="O5059" s="545" t="str">
        <f t="shared" si="466"/>
        <v>B3/26/08-L</v>
      </c>
    </row>
    <row r="5062" spans="1:18" ht="188.5">
      <c r="A5062" s="551">
        <v>4</v>
      </c>
      <c r="B5062" s="555" t="s">
        <v>4623</v>
      </c>
      <c r="C5062" s="555" t="s">
        <v>36</v>
      </c>
      <c r="D5062" s="555" t="s">
        <v>36</v>
      </c>
      <c r="E5062" s="555" t="s">
        <v>36</v>
      </c>
      <c r="F5062" s="551" t="s">
        <v>4624</v>
      </c>
      <c r="G5062" s="555" t="s">
        <v>36</v>
      </c>
      <c r="H5062" s="551"/>
      <c r="I5062" s="551"/>
      <c r="J5062" s="552">
        <v>1077428.26</v>
      </c>
      <c r="K5062" s="555"/>
      <c r="L5062" s="555"/>
      <c r="M5062" s="551"/>
      <c r="N5062" s="551"/>
      <c r="O5062" s="551"/>
    </row>
    <row r="5063" spans="1:18" ht="14.5">
      <c r="B5063" s="556" t="s">
        <v>4623</v>
      </c>
      <c r="C5063" s="556" t="s">
        <v>2034</v>
      </c>
      <c r="D5063" s="556" t="s">
        <v>4594</v>
      </c>
      <c r="E5063" s="556" t="s">
        <v>5</v>
      </c>
      <c r="F5063" s="557" t="s">
        <v>4625</v>
      </c>
      <c r="G5063" s="556" t="s">
        <v>289</v>
      </c>
      <c r="H5063" s="553">
        <v>1</v>
      </c>
      <c r="I5063" s="554">
        <v>538714.13</v>
      </c>
      <c r="J5063" s="554">
        <v>538714.13</v>
      </c>
      <c r="K5063" s="556" t="s">
        <v>2317</v>
      </c>
      <c r="L5063" s="556" t="s">
        <v>4626</v>
      </c>
      <c r="M5063" s="557" t="s">
        <v>4625</v>
      </c>
      <c r="O5063" s="545" t="str">
        <f t="shared" ref="O5063:O5064" si="467">+_xlfn.CONCAT(B5063,"-",E5063)</f>
        <v>B3/26/09-A</v>
      </c>
      <c r="P5063" s="546"/>
      <c r="Q5063" s="546"/>
      <c r="R5063" s="546"/>
    </row>
    <row r="5064" spans="1:18">
      <c r="B5064" s="556" t="s">
        <v>4623</v>
      </c>
      <c r="C5064" s="556" t="s">
        <v>2034</v>
      </c>
      <c r="D5064" s="556" t="s">
        <v>4594</v>
      </c>
      <c r="E5064" s="556" t="s">
        <v>6</v>
      </c>
      <c r="F5064" s="557" t="s">
        <v>4627</v>
      </c>
      <c r="G5064" s="556" t="s">
        <v>289</v>
      </c>
      <c r="H5064" s="553">
        <v>1</v>
      </c>
      <c r="I5064" s="554">
        <v>538714.13</v>
      </c>
      <c r="J5064" s="554">
        <v>538714.13</v>
      </c>
      <c r="K5064" s="556" t="s">
        <v>2317</v>
      </c>
      <c r="L5064" s="556" t="s">
        <v>4628</v>
      </c>
      <c r="M5064" s="557" t="s">
        <v>4627</v>
      </c>
      <c r="O5064" s="545" t="str">
        <f t="shared" si="467"/>
        <v>B3/26/09-B</v>
      </c>
    </row>
    <row r="5066" spans="1:18" ht="14.5">
      <c r="A5066" s="551">
        <v>3</v>
      </c>
      <c r="B5066" s="555" t="s">
        <v>4623</v>
      </c>
      <c r="C5066" s="555" t="s">
        <v>36</v>
      </c>
      <c r="D5066" s="555" t="s">
        <v>36</v>
      </c>
      <c r="E5066" s="555" t="s">
        <v>36</v>
      </c>
      <c r="F5066" s="551" t="s">
        <v>820</v>
      </c>
      <c r="G5066" s="555" t="s">
        <v>36</v>
      </c>
      <c r="H5066" s="551"/>
      <c r="I5066" s="551"/>
      <c r="J5066" s="552">
        <v>1542666.39</v>
      </c>
      <c r="K5066" s="555"/>
      <c r="L5066" s="555"/>
      <c r="M5066" s="551"/>
      <c r="N5066" s="551"/>
      <c r="O5066" s="551"/>
    </row>
    <row r="5067" spans="1:18" ht="43.5">
      <c r="A5067" s="551">
        <v>4</v>
      </c>
      <c r="B5067" s="555" t="s">
        <v>4623</v>
      </c>
      <c r="C5067" s="555" t="s">
        <v>36</v>
      </c>
      <c r="D5067" s="555" t="s">
        <v>36</v>
      </c>
      <c r="E5067" s="555" t="s">
        <v>36</v>
      </c>
      <c r="F5067" s="551" t="s">
        <v>821</v>
      </c>
      <c r="G5067" s="555" t="s">
        <v>36</v>
      </c>
      <c r="H5067" s="551"/>
      <c r="I5067" s="551"/>
      <c r="J5067" s="552">
        <v>1542666.39</v>
      </c>
      <c r="K5067" s="555"/>
      <c r="L5067" s="555"/>
      <c r="M5067" s="551"/>
      <c r="N5067" s="551"/>
      <c r="O5067" s="551"/>
      <c r="P5067" s="546"/>
      <c r="Q5067" s="546"/>
      <c r="R5067" s="546"/>
    </row>
    <row r="5068" spans="1:18" ht="14.5">
      <c r="B5068" s="556" t="s">
        <v>4623</v>
      </c>
      <c r="C5068" s="556" t="s">
        <v>2034</v>
      </c>
      <c r="D5068" s="556" t="s">
        <v>2365</v>
      </c>
      <c r="E5068" s="556" t="s">
        <v>7</v>
      </c>
      <c r="F5068" s="557" t="s">
        <v>4629</v>
      </c>
      <c r="G5068" s="556" t="s">
        <v>289</v>
      </c>
      <c r="H5068" s="553">
        <v>1</v>
      </c>
      <c r="I5068" s="554">
        <v>292105</v>
      </c>
      <c r="J5068" s="554">
        <v>292105</v>
      </c>
      <c r="K5068" s="556" t="s">
        <v>2317</v>
      </c>
      <c r="L5068" s="556" t="s">
        <v>4630</v>
      </c>
      <c r="M5068" s="557" t="s">
        <v>4629</v>
      </c>
      <c r="O5068" s="545" t="str">
        <f t="shared" ref="O5068:O5073" si="468">+_xlfn.CONCAT(B5068,"-",E5068)</f>
        <v>B3/26/09-C</v>
      </c>
      <c r="P5068" s="546"/>
      <c r="Q5068" s="546"/>
      <c r="R5068" s="546"/>
    </row>
    <row r="5069" spans="1:18">
      <c r="B5069" s="556" t="s">
        <v>4623</v>
      </c>
      <c r="C5069" s="556" t="s">
        <v>2034</v>
      </c>
      <c r="D5069" s="556" t="s">
        <v>2365</v>
      </c>
      <c r="E5069" s="556" t="s">
        <v>8</v>
      </c>
      <c r="F5069" s="557" t="s">
        <v>4631</v>
      </c>
      <c r="G5069" s="556" t="s">
        <v>289</v>
      </c>
      <c r="H5069" s="553">
        <v>1</v>
      </c>
      <c r="I5069" s="554">
        <v>292105</v>
      </c>
      <c r="J5069" s="554">
        <v>292105</v>
      </c>
      <c r="K5069" s="556" t="s">
        <v>2317</v>
      </c>
      <c r="L5069" s="556" t="s">
        <v>4632</v>
      </c>
      <c r="M5069" s="557" t="s">
        <v>4631</v>
      </c>
      <c r="O5069" s="545" t="str">
        <f t="shared" si="468"/>
        <v>B3/26/09-D</v>
      </c>
    </row>
    <row r="5070" spans="1:18">
      <c r="B5070" s="556" t="s">
        <v>4623</v>
      </c>
      <c r="C5070" s="556" t="s">
        <v>2034</v>
      </c>
      <c r="D5070" s="556" t="s">
        <v>2365</v>
      </c>
      <c r="E5070" s="556" t="s">
        <v>10</v>
      </c>
      <c r="F5070" s="557" t="s">
        <v>4633</v>
      </c>
      <c r="G5070" s="556" t="s">
        <v>289</v>
      </c>
      <c r="H5070" s="553">
        <v>1</v>
      </c>
      <c r="I5070" s="554">
        <v>292105</v>
      </c>
      <c r="J5070" s="554">
        <v>292105</v>
      </c>
      <c r="K5070" s="556" t="s">
        <v>2317</v>
      </c>
      <c r="L5070" s="556" t="s">
        <v>4634</v>
      </c>
      <c r="M5070" s="557" t="s">
        <v>4633</v>
      </c>
      <c r="O5070" s="545" t="str">
        <f t="shared" si="468"/>
        <v>B3/26/09-E</v>
      </c>
    </row>
    <row r="5071" spans="1:18">
      <c r="B5071" s="556" t="s">
        <v>4623</v>
      </c>
      <c r="C5071" s="556" t="s">
        <v>2034</v>
      </c>
      <c r="D5071" s="556" t="s">
        <v>2365</v>
      </c>
      <c r="E5071" s="556" t="s">
        <v>11</v>
      </c>
      <c r="F5071" s="557" t="s">
        <v>4635</v>
      </c>
      <c r="G5071" s="556" t="s">
        <v>289</v>
      </c>
      <c r="H5071" s="553">
        <v>1</v>
      </c>
      <c r="I5071" s="554">
        <v>222117.13</v>
      </c>
      <c r="J5071" s="554">
        <v>222117.13</v>
      </c>
      <c r="K5071" s="556" t="s">
        <v>2317</v>
      </c>
      <c r="L5071" s="556" t="s">
        <v>4636</v>
      </c>
      <c r="M5071" s="557" t="s">
        <v>4635</v>
      </c>
      <c r="O5071" s="545" t="str">
        <f t="shared" si="468"/>
        <v>B3/26/09-F</v>
      </c>
    </row>
    <row r="5072" spans="1:18">
      <c r="B5072" s="556" t="s">
        <v>4623</v>
      </c>
      <c r="C5072" s="556" t="s">
        <v>2034</v>
      </c>
      <c r="D5072" s="556" t="s">
        <v>2365</v>
      </c>
      <c r="E5072" s="556" t="s">
        <v>27</v>
      </c>
      <c r="F5072" s="557" t="s">
        <v>4637</v>
      </c>
      <c r="G5072" s="556" t="s">
        <v>289</v>
      </c>
      <c r="H5072" s="553">
        <v>1</v>
      </c>
      <c r="I5072" s="554">
        <v>222117.13</v>
      </c>
      <c r="J5072" s="554">
        <v>222117.13</v>
      </c>
      <c r="K5072" s="556" t="s">
        <v>2317</v>
      </c>
      <c r="L5072" s="556" t="s">
        <v>4638</v>
      </c>
      <c r="M5072" s="557" t="s">
        <v>4637</v>
      </c>
      <c r="O5072" s="545" t="str">
        <f t="shared" si="468"/>
        <v>B3/26/09-G</v>
      </c>
    </row>
    <row r="5073" spans="1:18">
      <c r="B5073" s="556" t="s">
        <v>4623</v>
      </c>
      <c r="C5073" s="556" t="s">
        <v>2034</v>
      </c>
      <c r="D5073" s="556" t="s">
        <v>2365</v>
      </c>
      <c r="E5073" s="556" t="s">
        <v>28</v>
      </c>
      <c r="F5073" s="557" t="s">
        <v>4639</v>
      </c>
      <c r="G5073" s="556" t="s">
        <v>289</v>
      </c>
      <c r="H5073" s="553">
        <v>1</v>
      </c>
      <c r="I5073" s="554">
        <v>222117.13</v>
      </c>
      <c r="J5073" s="554">
        <v>222117.13</v>
      </c>
      <c r="K5073" s="556" t="s">
        <v>2317</v>
      </c>
      <c r="L5073" s="556" t="s">
        <v>4640</v>
      </c>
      <c r="M5073" s="557" t="s">
        <v>4639</v>
      </c>
      <c r="O5073" s="545" t="str">
        <f t="shared" si="468"/>
        <v>B3/26/09-H</v>
      </c>
    </row>
    <row r="5076" spans="1:18" ht="14.5">
      <c r="A5076" s="551">
        <v>3</v>
      </c>
      <c r="B5076" s="555" t="s">
        <v>4641</v>
      </c>
      <c r="C5076" s="555" t="s">
        <v>36</v>
      </c>
      <c r="D5076" s="555" t="s">
        <v>36</v>
      </c>
      <c r="E5076" s="555" t="s">
        <v>36</v>
      </c>
      <c r="F5076" s="551" t="s">
        <v>828</v>
      </c>
      <c r="G5076" s="555" t="s">
        <v>36</v>
      </c>
      <c r="H5076" s="551"/>
      <c r="I5076" s="551"/>
      <c r="J5076" s="552">
        <v>1106070</v>
      </c>
      <c r="K5076" s="555"/>
      <c r="L5076" s="555"/>
      <c r="M5076" s="551"/>
      <c r="N5076" s="551"/>
      <c r="O5076" s="551"/>
    </row>
    <row r="5077" spans="1:18" ht="29">
      <c r="A5077" s="551">
        <v>4</v>
      </c>
      <c r="B5077" s="555" t="s">
        <v>4641</v>
      </c>
      <c r="C5077" s="555" t="s">
        <v>36</v>
      </c>
      <c r="D5077" s="555" t="s">
        <v>36</v>
      </c>
      <c r="E5077" s="555" t="s">
        <v>36</v>
      </c>
      <c r="F5077" s="551" t="s">
        <v>829</v>
      </c>
      <c r="G5077" s="555" t="s">
        <v>36</v>
      </c>
      <c r="H5077" s="551"/>
      <c r="I5077" s="551"/>
      <c r="J5077" s="552">
        <v>1106070</v>
      </c>
      <c r="K5077" s="555"/>
      <c r="L5077" s="555"/>
      <c r="M5077" s="551"/>
      <c r="N5077" s="551"/>
      <c r="O5077" s="551"/>
      <c r="P5077" s="546"/>
      <c r="Q5077" s="546"/>
      <c r="R5077" s="546"/>
    </row>
    <row r="5078" spans="1:18" ht="87.5">
      <c r="B5078" s="556" t="s">
        <v>4641</v>
      </c>
      <c r="C5078" s="556" t="s">
        <v>2034</v>
      </c>
      <c r="D5078" s="556" t="s">
        <v>2370</v>
      </c>
      <c r="E5078" s="556" t="s">
        <v>5</v>
      </c>
      <c r="F5078" s="557" t="s">
        <v>4642</v>
      </c>
      <c r="G5078" s="556" t="s">
        <v>289</v>
      </c>
      <c r="H5078" s="553">
        <v>1</v>
      </c>
      <c r="I5078" s="554">
        <v>184345</v>
      </c>
      <c r="J5078" s="554">
        <v>184345</v>
      </c>
      <c r="K5078" s="556" t="s">
        <v>2317</v>
      </c>
      <c r="L5078" s="556" t="s">
        <v>4643</v>
      </c>
      <c r="M5078" s="557" t="s">
        <v>4642</v>
      </c>
      <c r="O5078" s="545" t="str">
        <f t="shared" ref="O5078:O5081" si="469">+_xlfn.CONCAT(B5078,"-",E5078)</f>
        <v>B3/26/10-A</v>
      </c>
      <c r="P5078" s="546"/>
      <c r="Q5078" s="546"/>
      <c r="R5078" s="546"/>
    </row>
    <row r="5079" spans="1:18" ht="87.5">
      <c r="B5079" s="556" t="s">
        <v>4641</v>
      </c>
      <c r="C5079" s="556" t="s">
        <v>2034</v>
      </c>
      <c r="D5079" s="556" t="s">
        <v>2370</v>
      </c>
      <c r="E5079" s="556" t="s">
        <v>6</v>
      </c>
      <c r="F5079" s="557" t="s">
        <v>4644</v>
      </c>
      <c r="G5079" s="556" t="s">
        <v>289</v>
      </c>
      <c r="H5079" s="553">
        <v>1</v>
      </c>
      <c r="I5079" s="554">
        <v>184345</v>
      </c>
      <c r="J5079" s="554">
        <v>184345</v>
      </c>
      <c r="K5079" s="556" t="s">
        <v>2317</v>
      </c>
      <c r="L5079" s="556" t="s">
        <v>4645</v>
      </c>
      <c r="M5079" s="557" t="s">
        <v>4644</v>
      </c>
      <c r="O5079" s="545" t="str">
        <f t="shared" si="469"/>
        <v>B3/26/10-B</v>
      </c>
    </row>
    <row r="5080" spans="1:18" ht="87.5">
      <c r="B5080" s="556" t="s">
        <v>4641</v>
      </c>
      <c r="C5080" s="556" t="s">
        <v>2034</v>
      </c>
      <c r="D5080" s="556" t="s">
        <v>2370</v>
      </c>
      <c r="E5080" s="556" t="s">
        <v>7</v>
      </c>
      <c r="F5080" s="557" t="s">
        <v>4646</v>
      </c>
      <c r="G5080" s="556" t="s">
        <v>289</v>
      </c>
      <c r="H5080" s="553">
        <v>1</v>
      </c>
      <c r="I5080" s="554">
        <v>184345</v>
      </c>
      <c r="J5080" s="554">
        <v>184345</v>
      </c>
      <c r="K5080" s="556" t="s">
        <v>2317</v>
      </c>
      <c r="L5080" s="556" t="s">
        <v>4647</v>
      </c>
      <c r="M5080" s="557" t="s">
        <v>4646</v>
      </c>
      <c r="O5080" s="545" t="str">
        <f t="shared" si="469"/>
        <v>B3/26/10-C</v>
      </c>
    </row>
    <row r="5081" spans="1:18" ht="87.5">
      <c r="B5081" s="556" t="s">
        <v>4641</v>
      </c>
      <c r="C5081" s="556" t="s">
        <v>2034</v>
      </c>
      <c r="D5081" s="556" t="s">
        <v>2370</v>
      </c>
      <c r="E5081" s="556" t="s">
        <v>8</v>
      </c>
      <c r="F5081" s="557" t="s">
        <v>4648</v>
      </c>
      <c r="G5081" s="556" t="s">
        <v>289</v>
      </c>
      <c r="H5081" s="553">
        <v>1</v>
      </c>
      <c r="I5081" s="554">
        <v>184345</v>
      </c>
      <c r="J5081" s="554">
        <v>184345</v>
      </c>
      <c r="K5081" s="556" t="s">
        <v>2317</v>
      </c>
      <c r="L5081" s="556" t="s">
        <v>4649</v>
      </c>
      <c r="M5081" s="557" t="s">
        <v>4648</v>
      </c>
      <c r="O5081" s="545" t="str">
        <f t="shared" si="469"/>
        <v>B3/26/10-D</v>
      </c>
    </row>
    <row r="5084" spans="1:18" ht="87.5">
      <c r="B5084" s="556" t="s">
        <v>4650</v>
      </c>
      <c r="C5084" s="556" t="s">
        <v>2034</v>
      </c>
      <c r="D5084" s="556" t="s">
        <v>2370</v>
      </c>
      <c r="E5084" s="556" t="s">
        <v>5</v>
      </c>
      <c r="F5084" s="557" t="s">
        <v>4651</v>
      </c>
      <c r="G5084" s="556" t="s">
        <v>289</v>
      </c>
      <c r="H5084" s="553">
        <v>1</v>
      </c>
      <c r="I5084" s="554">
        <v>184345</v>
      </c>
      <c r="J5084" s="554">
        <v>184345</v>
      </c>
      <c r="K5084" s="556" t="s">
        <v>2317</v>
      </c>
      <c r="L5084" s="556" t="s">
        <v>4652</v>
      </c>
      <c r="M5084" s="557" t="s">
        <v>4651</v>
      </c>
      <c r="O5084" s="545" t="str">
        <f t="shared" ref="O5084:O5085" si="470">+_xlfn.CONCAT(B5084,"-",E5084)</f>
        <v>B3/26/11-A</v>
      </c>
    </row>
    <row r="5085" spans="1:18" ht="87.5">
      <c r="B5085" s="556" t="s">
        <v>4650</v>
      </c>
      <c r="C5085" s="556" t="s">
        <v>2034</v>
      </c>
      <c r="D5085" s="556" t="s">
        <v>2370</v>
      </c>
      <c r="E5085" s="556" t="s">
        <v>6</v>
      </c>
      <c r="F5085" s="557" t="s">
        <v>4653</v>
      </c>
      <c r="G5085" s="556" t="s">
        <v>289</v>
      </c>
      <c r="H5085" s="553">
        <v>1</v>
      </c>
      <c r="I5085" s="554">
        <v>184345</v>
      </c>
      <c r="J5085" s="554">
        <v>184345</v>
      </c>
      <c r="K5085" s="556" t="s">
        <v>2317</v>
      </c>
      <c r="L5085" s="556" t="s">
        <v>4654</v>
      </c>
      <c r="M5085" s="557" t="s">
        <v>4653</v>
      </c>
      <c r="O5085" s="545" t="str">
        <f t="shared" si="470"/>
        <v>B3/26/11-B</v>
      </c>
    </row>
    <row r="5087" spans="1:18" ht="14.5">
      <c r="A5087" s="551">
        <v>3</v>
      </c>
      <c r="B5087" s="555" t="s">
        <v>4650</v>
      </c>
      <c r="C5087" s="555" t="s">
        <v>36</v>
      </c>
      <c r="D5087" s="555" t="s">
        <v>36</v>
      </c>
      <c r="E5087" s="555" t="s">
        <v>36</v>
      </c>
      <c r="F5087" s="551" t="s">
        <v>834</v>
      </c>
      <c r="G5087" s="555" t="s">
        <v>36</v>
      </c>
      <c r="H5087" s="551"/>
      <c r="I5087" s="551"/>
      <c r="J5087" s="552">
        <v>1231825</v>
      </c>
      <c r="K5087" s="555"/>
      <c r="L5087" s="555"/>
      <c r="M5087" s="551"/>
      <c r="N5087" s="551"/>
      <c r="O5087" s="551"/>
    </row>
    <row r="5088" spans="1:18" ht="29">
      <c r="A5088" s="551">
        <v>4</v>
      </c>
      <c r="B5088" s="555" t="s">
        <v>4650</v>
      </c>
      <c r="C5088" s="555" t="s">
        <v>36</v>
      </c>
      <c r="D5088" s="555" t="s">
        <v>36</v>
      </c>
      <c r="E5088" s="555" t="s">
        <v>36</v>
      </c>
      <c r="F5088" s="551" t="s">
        <v>835</v>
      </c>
      <c r="G5088" s="555" t="s">
        <v>36</v>
      </c>
      <c r="H5088" s="551"/>
      <c r="I5088" s="551"/>
      <c r="J5088" s="552">
        <v>1231825</v>
      </c>
      <c r="K5088" s="555"/>
      <c r="L5088" s="555"/>
      <c r="M5088" s="551"/>
      <c r="N5088" s="551"/>
      <c r="O5088" s="551"/>
      <c r="P5088" s="546"/>
      <c r="Q5088" s="546"/>
      <c r="R5088" s="546"/>
    </row>
    <row r="5089" spans="1:18" ht="14.5">
      <c r="B5089" s="556" t="s">
        <v>4650</v>
      </c>
      <c r="C5089" s="556" t="s">
        <v>2034</v>
      </c>
      <c r="D5089" s="556" t="s">
        <v>2377</v>
      </c>
      <c r="E5089" s="556" t="s">
        <v>7</v>
      </c>
      <c r="F5089" s="557" t="s">
        <v>4655</v>
      </c>
      <c r="G5089" s="556" t="s">
        <v>289</v>
      </c>
      <c r="H5089" s="553">
        <v>1</v>
      </c>
      <c r="I5089" s="554">
        <v>195087.5</v>
      </c>
      <c r="J5089" s="554">
        <v>195087.5</v>
      </c>
      <c r="K5089" s="556" t="s">
        <v>2317</v>
      </c>
      <c r="L5089" s="556" t="s">
        <v>4656</v>
      </c>
      <c r="M5089" s="557" t="s">
        <v>4655</v>
      </c>
      <c r="O5089" s="545" t="str">
        <f t="shared" ref="O5089:O5095" si="471">+_xlfn.CONCAT(B5089,"-",E5089)</f>
        <v>B3/26/11-C</v>
      </c>
      <c r="P5089" s="546"/>
      <c r="Q5089" s="546"/>
      <c r="R5089" s="546"/>
    </row>
    <row r="5090" spans="1:18">
      <c r="B5090" s="556" t="s">
        <v>4650</v>
      </c>
      <c r="C5090" s="556" t="s">
        <v>2034</v>
      </c>
      <c r="D5090" s="556" t="s">
        <v>2377</v>
      </c>
      <c r="E5090" s="556" t="s">
        <v>8</v>
      </c>
      <c r="F5090" s="557" t="s">
        <v>4657</v>
      </c>
      <c r="G5090" s="556" t="s">
        <v>289</v>
      </c>
      <c r="H5090" s="553">
        <v>1</v>
      </c>
      <c r="I5090" s="554">
        <v>63662.5</v>
      </c>
      <c r="J5090" s="554">
        <v>63662.5</v>
      </c>
      <c r="K5090" s="556" t="s">
        <v>2317</v>
      </c>
      <c r="L5090" s="556" t="s">
        <v>4658</v>
      </c>
      <c r="M5090" s="557" t="s">
        <v>4657</v>
      </c>
      <c r="O5090" s="545" t="str">
        <f t="shared" si="471"/>
        <v>B3/26/11-D</v>
      </c>
    </row>
    <row r="5091" spans="1:18">
      <c r="B5091" s="556" t="s">
        <v>4650</v>
      </c>
      <c r="C5091" s="556" t="s">
        <v>2034</v>
      </c>
      <c r="D5091" s="556" t="s">
        <v>2377</v>
      </c>
      <c r="E5091" s="556" t="s">
        <v>10</v>
      </c>
      <c r="F5091" s="557" t="s">
        <v>4659</v>
      </c>
      <c r="G5091" s="556" t="s">
        <v>289</v>
      </c>
      <c r="H5091" s="553">
        <v>1</v>
      </c>
      <c r="I5091" s="554">
        <v>222225</v>
      </c>
      <c r="J5091" s="554">
        <v>222225</v>
      </c>
      <c r="K5091" s="556" t="s">
        <v>2317</v>
      </c>
      <c r="L5091" s="556" t="s">
        <v>4660</v>
      </c>
      <c r="M5091" s="557" t="s">
        <v>4659</v>
      </c>
      <c r="O5091" s="545" t="str">
        <f t="shared" si="471"/>
        <v>B3/26/11-E</v>
      </c>
    </row>
    <row r="5092" spans="1:18">
      <c r="B5092" s="556" t="s">
        <v>4650</v>
      </c>
      <c r="C5092" s="556" t="s">
        <v>2034</v>
      </c>
      <c r="D5092" s="556" t="s">
        <v>2377</v>
      </c>
      <c r="E5092" s="556" t="s">
        <v>11</v>
      </c>
      <c r="F5092" s="557" t="s">
        <v>4661</v>
      </c>
      <c r="G5092" s="556" t="s">
        <v>289</v>
      </c>
      <c r="H5092" s="553">
        <v>1</v>
      </c>
      <c r="I5092" s="554">
        <v>366687.5</v>
      </c>
      <c r="J5092" s="554">
        <v>366687.5</v>
      </c>
      <c r="K5092" s="556" t="s">
        <v>2317</v>
      </c>
      <c r="L5092" s="556" t="s">
        <v>4662</v>
      </c>
      <c r="M5092" s="557" t="s">
        <v>4661</v>
      </c>
      <c r="O5092" s="545" t="str">
        <f t="shared" si="471"/>
        <v>B3/26/11-F</v>
      </c>
    </row>
    <row r="5093" spans="1:18">
      <c r="B5093" s="556" t="s">
        <v>4650</v>
      </c>
      <c r="C5093" s="556" t="s">
        <v>2034</v>
      </c>
      <c r="D5093" s="556" t="s">
        <v>2377</v>
      </c>
      <c r="E5093" s="556" t="s">
        <v>27</v>
      </c>
      <c r="F5093" s="557" t="s">
        <v>4663</v>
      </c>
      <c r="G5093" s="556" t="s">
        <v>289</v>
      </c>
      <c r="H5093" s="553">
        <v>1</v>
      </c>
      <c r="I5093" s="554">
        <v>73412.5</v>
      </c>
      <c r="J5093" s="554">
        <v>73412.5</v>
      </c>
      <c r="K5093" s="556" t="s">
        <v>2317</v>
      </c>
      <c r="L5093" s="556" t="s">
        <v>4664</v>
      </c>
      <c r="M5093" s="557" t="s">
        <v>4663</v>
      </c>
      <c r="O5093" s="545" t="str">
        <f t="shared" si="471"/>
        <v>B3/26/11-G</v>
      </c>
    </row>
    <row r="5094" spans="1:18">
      <c r="B5094" s="556" t="s">
        <v>4650</v>
      </c>
      <c r="C5094" s="556" t="s">
        <v>2034</v>
      </c>
      <c r="D5094" s="556" t="s">
        <v>2377</v>
      </c>
      <c r="E5094" s="556" t="s">
        <v>28</v>
      </c>
      <c r="F5094" s="557" t="s">
        <v>4665</v>
      </c>
      <c r="G5094" s="556" t="s">
        <v>289</v>
      </c>
      <c r="H5094" s="553">
        <v>1</v>
      </c>
      <c r="I5094" s="554">
        <v>229212.5</v>
      </c>
      <c r="J5094" s="554">
        <v>229212.5</v>
      </c>
      <c r="K5094" s="556" t="s">
        <v>2317</v>
      </c>
      <c r="L5094" s="556" t="s">
        <v>4666</v>
      </c>
      <c r="M5094" s="557" t="s">
        <v>4665</v>
      </c>
      <c r="O5094" s="545" t="str">
        <f t="shared" si="471"/>
        <v>B3/26/11-H</v>
      </c>
    </row>
    <row r="5095" spans="1:18">
      <c r="B5095" s="556" t="s">
        <v>4650</v>
      </c>
      <c r="C5095" s="556" t="s">
        <v>2034</v>
      </c>
      <c r="D5095" s="556" t="s">
        <v>2377</v>
      </c>
      <c r="E5095" s="556" t="s">
        <v>33</v>
      </c>
      <c r="F5095" s="557" t="s">
        <v>4667</v>
      </c>
      <c r="G5095" s="556" t="s">
        <v>289</v>
      </c>
      <c r="H5095" s="553">
        <v>1</v>
      </c>
      <c r="I5095" s="554">
        <v>81537.5</v>
      </c>
      <c r="J5095" s="554">
        <v>81537.5</v>
      </c>
      <c r="K5095" s="556" t="s">
        <v>2317</v>
      </c>
      <c r="L5095" s="556" t="s">
        <v>4668</v>
      </c>
      <c r="M5095" s="557" t="s">
        <v>4667</v>
      </c>
      <c r="O5095" s="545" t="str">
        <f t="shared" si="471"/>
        <v>B3/26/11-J</v>
      </c>
    </row>
    <row r="5098" spans="1:18" ht="14.5">
      <c r="A5098" s="551">
        <v>3</v>
      </c>
      <c r="B5098" s="555" t="s">
        <v>4669</v>
      </c>
      <c r="C5098" s="555" t="s">
        <v>36</v>
      </c>
      <c r="D5098" s="555" t="s">
        <v>36</v>
      </c>
      <c r="E5098" s="555" t="s">
        <v>36</v>
      </c>
      <c r="F5098" s="551" t="s">
        <v>841</v>
      </c>
      <c r="G5098" s="555" t="s">
        <v>36</v>
      </c>
      <c r="H5098" s="551"/>
      <c r="I5098" s="551"/>
      <c r="J5098" s="552">
        <v>4535745.25</v>
      </c>
      <c r="K5098" s="555"/>
      <c r="L5098" s="555"/>
      <c r="M5098" s="551"/>
      <c r="N5098" s="551"/>
      <c r="O5098" s="551"/>
    </row>
    <row r="5099" spans="1:18" ht="29">
      <c r="A5099" s="551">
        <v>4</v>
      </c>
      <c r="B5099" s="555" t="s">
        <v>4669</v>
      </c>
      <c r="C5099" s="555" t="s">
        <v>36</v>
      </c>
      <c r="D5099" s="555" t="s">
        <v>36</v>
      </c>
      <c r="E5099" s="555" t="s">
        <v>36</v>
      </c>
      <c r="F5099" s="551" t="s">
        <v>842</v>
      </c>
      <c r="G5099" s="555" t="s">
        <v>36</v>
      </c>
      <c r="H5099" s="551"/>
      <c r="I5099" s="551"/>
      <c r="J5099" s="552">
        <v>681400</v>
      </c>
      <c r="K5099" s="555"/>
      <c r="L5099" s="555"/>
      <c r="M5099" s="551"/>
      <c r="N5099" s="551"/>
      <c r="O5099" s="551"/>
      <c r="P5099" s="546"/>
      <c r="Q5099" s="546"/>
      <c r="R5099" s="546"/>
    </row>
    <row r="5100" spans="1:18" ht="14.5">
      <c r="B5100" s="556" t="s">
        <v>4669</v>
      </c>
      <c r="C5100" s="556" t="s">
        <v>2034</v>
      </c>
      <c r="D5100" s="556" t="s">
        <v>2377</v>
      </c>
      <c r="E5100" s="556" t="s">
        <v>5</v>
      </c>
      <c r="F5100" s="557" t="s">
        <v>4670</v>
      </c>
      <c r="G5100" s="556" t="s">
        <v>289</v>
      </c>
      <c r="H5100" s="553">
        <v>1</v>
      </c>
      <c r="I5100" s="554">
        <v>63175</v>
      </c>
      <c r="J5100" s="554">
        <v>63175</v>
      </c>
      <c r="K5100" s="556" t="s">
        <v>2317</v>
      </c>
      <c r="L5100" s="556" t="s">
        <v>4671</v>
      </c>
      <c r="M5100" s="557" t="s">
        <v>4670</v>
      </c>
      <c r="O5100" s="545" t="str">
        <f t="shared" ref="O5100:O5109" si="472">+_xlfn.CONCAT(B5100,"-",E5100)</f>
        <v>B3/26/12-A</v>
      </c>
      <c r="P5100" s="546"/>
      <c r="Q5100" s="546"/>
      <c r="R5100" s="546"/>
    </row>
    <row r="5101" spans="1:18">
      <c r="B5101" s="556" t="s">
        <v>4669</v>
      </c>
      <c r="C5101" s="556" t="s">
        <v>2034</v>
      </c>
      <c r="D5101" s="556" t="s">
        <v>2377</v>
      </c>
      <c r="E5101" s="556" t="s">
        <v>6</v>
      </c>
      <c r="F5101" s="557" t="s">
        <v>4672</v>
      </c>
      <c r="G5101" s="556" t="s">
        <v>289</v>
      </c>
      <c r="H5101" s="553">
        <v>1</v>
      </c>
      <c r="I5101" s="554">
        <v>46762.5</v>
      </c>
      <c r="J5101" s="554">
        <v>46762.5</v>
      </c>
      <c r="K5101" s="556" t="s">
        <v>2317</v>
      </c>
      <c r="L5101" s="556" t="s">
        <v>4673</v>
      </c>
      <c r="M5101" s="557" t="s">
        <v>4672</v>
      </c>
      <c r="O5101" s="545" t="str">
        <f t="shared" si="472"/>
        <v>B3/26/12-B</v>
      </c>
    </row>
    <row r="5102" spans="1:18">
      <c r="B5102" s="556" t="s">
        <v>4669</v>
      </c>
      <c r="C5102" s="556" t="s">
        <v>2034</v>
      </c>
      <c r="D5102" s="556" t="s">
        <v>2377</v>
      </c>
      <c r="E5102" s="556" t="s">
        <v>7</v>
      </c>
      <c r="F5102" s="557" t="s">
        <v>4674</v>
      </c>
      <c r="G5102" s="556" t="s">
        <v>289</v>
      </c>
      <c r="H5102" s="553">
        <v>1</v>
      </c>
      <c r="I5102" s="554">
        <v>34737.5</v>
      </c>
      <c r="J5102" s="554">
        <v>34737.5</v>
      </c>
      <c r="K5102" s="556" t="s">
        <v>2317</v>
      </c>
      <c r="L5102" s="556" t="s">
        <v>4675</v>
      </c>
      <c r="M5102" s="557" t="s">
        <v>4674</v>
      </c>
      <c r="O5102" s="545" t="str">
        <f t="shared" si="472"/>
        <v>B3/26/12-C</v>
      </c>
    </row>
    <row r="5103" spans="1:18">
      <c r="B5103" s="556" t="s">
        <v>4669</v>
      </c>
      <c r="C5103" s="556" t="s">
        <v>2034</v>
      </c>
      <c r="D5103" s="556" t="s">
        <v>2377</v>
      </c>
      <c r="E5103" s="556" t="s">
        <v>8</v>
      </c>
      <c r="F5103" s="557" t="s">
        <v>4676</v>
      </c>
      <c r="G5103" s="556" t="s">
        <v>289</v>
      </c>
      <c r="H5103" s="553">
        <v>1</v>
      </c>
      <c r="I5103" s="554">
        <v>46762.5</v>
      </c>
      <c r="J5103" s="554">
        <v>46762.5</v>
      </c>
      <c r="K5103" s="556" t="s">
        <v>2317</v>
      </c>
      <c r="L5103" s="556" t="s">
        <v>4677</v>
      </c>
      <c r="M5103" s="557" t="s">
        <v>4676</v>
      </c>
      <c r="O5103" s="545" t="str">
        <f t="shared" si="472"/>
        <v>B3/26/12-D</v>
      </c>
    </row>
    <row r="5104" spans="1:18">
      <c r="B5104" s="556" t="s">
        <v>4669</v>
      </c>
      <c r="C5104" s="556" t="s">
        <v>2034</v>
      </c>
      <c r="D5104" s="556" t="s">
        <v>2377</v>
      </c>
      <c r="E5104" s="556" t="s">
        <v>10</v>
      </c>
      <c r="F5104" s="557" t="s">
        <v>4678</v>
      </c>
      <c r="G5104" s="556" t="s">
        <v>289</v>
      </c>
      <c r="H5104" s="553">
        <v>1</v>
      </c>
      <c r="I5104" s="554">
        <v>38312.5</v>
      </c>
      <c r="J5104" s="554">
        <v>38312.5</v>
      </c>
      <c r="K5104" s="556" t="s">
        <v>2317</v>
      </c>
      <c r="L5104" s="556" t="s">
        <v>4679</v>
      </c>
      <c r="M5104" s="557" t="s">
        <v>4678</v>
      </c>
      <c r="O5104" s="545" t="str">
        <f t="shared" si="472"/>
        <v>B3/26/12-E</v>
      </c>
    </row>
    <row r="5105" spans="1:18">
      <c r="B5105" s="556" t="s">
        <v>4669</v>
      </c>
      <c r="C5105" s="556" t="s">
        <v>2034</v>
      </c>
      <c r="D5105" s="556" t="s">
        <v>2377</v>
      </c>
      <c r="E5105" s="556" t="s">
        <v>11</v>
      </c>
      <c r="F5105" s="557" t="s">
        <v>4680</v>
      </c>
      <c r="G5105" s="556" t="s">
        <v>289</v>
      </c>
      <c r="H5105" s="553">
        <v>1</v>
      </c>
      <c r="I5105" s="554">
        <v>34737.5</v>
      </c>
      <c r="J5105" s="554">
        <v>34737.5</v>
      </c>
      <c r="K5105" s="556" t="s">
        <v>2317</v>
      </c>
      <c r="L5105" s="556" t="s">
        <v>4681</v>
      </c>
      <c r="M5105" s="557" t="s">
        <v>4680</v>
      </c>
      <c r="O5105" s="545" t="str">
        <f t="shared" si="472"/>
        <v>B3/26/12-F</v>
      </c>
    </row>
    <row r="5106" spans="1:18">
      <c r="B5106" s="556" t="s">
        <v>4669</v>
      </c>
      <c r="C5106" s="556" t="s">
        <v>2034</v>
      </c>
      <c r="D5106" s="556" t="s">
        <v>2377</v>
      </c>
      <c r="E5106" s="556" t="s">
        <v>27</v>
      </c>
      <c r="F5106" s="557" t="s">
        <v>4682</v>
      </c>
      <c r="G5106" s="556" t="s">
        <v>289</v>
      </c>
      <c r="H5106" s="553">
        <v>1</v>
      </c>
      <c r="I5106" s="554">
        <v>83000</v>
      </c>
      <c r="J5106" s="554">
        <v>83000</v>
      </c>
      <c r="K5106" s="556" t="s">
        <v>2317</v>
      </c>
      <c r="L5106" s="556" t="s">
        <v>4683</v>
      </c>
      <c r="M5106" s="557" t="s">
        <v>4682</v>
      </c>
      <c r="O5106" s="545" t="str">
        <f t="shared" si="472"/>
        <v>B3/26/12-G</v>
      </c>
    </row>
    <row r="5107" spans="1:18">
      <c r="B5107" s="556" t="s">
        <v>4669</v>
      </c>
      <c r="C5107" s="556" t="s">
        <v>2034</v>
      </c>
      <c r="D5107" s="556" t="s">
        <v>2377</v>
      </c>
      <c r="E5107" s="556" t="s">
        <v>28</v>
      </c>
      <c r="F5107" s="557" t="s">
        <v>4684</v>
      </c>
      <c r="G5107" s="556" t="s">
        <v>289</v>
      </c>
      <c r="H5107" s="553">
        <v>1</v>
      </c>
      <c r="I5107" s="554">
        <v>162425</v>
      </c>
      <c r="J5107" s="554">
        <v>162425</v>
      </c>
      <c r="K5107" s="556" t="s">
        <v>2317</v>
      </c>
      <c r="L5107" s="556" t="s">
        <v>4685</v>
      </c>
      <c r="M5107" s="557" t="s">
        <v>4684</v>
      </c>
      <c r="O5107" s="545" t="str">
        <f t="shared" si="472"/>
        <v>B3/26/12-H</v>
      </c>
    </row>
    <row r="5108" spans="1:18">
      <c r="B5108" s="556" t="s">
        <v>4669</v>
      </c>
      <c r="C5108" s="556" t="s">
        <v>2034</v>
      </c>
      <c r="D5108" s="556" t="s">
        <v>2377</v>
      </c>
      <c r="E5108" s="556" t="s">
        <v>33</v>
      </c>
      <c r="F5108" s="557" t="s">
        <v>4686</v>
      </c>
      <c r="G5108" s="556" t="s">
        <v>289</v>
      </c>
      <c r="H5108" s="553">
        <v>1</v>
      </c>
      <c r="I5108" s="554">
        <v>162425</v>
      </c>
      <c r="J5108" s="554">
        <v>162425</v>
      </c>
      <c r="K5108" s="556" t="s">
        <v>2317</v>
      </c>
      <c r="L5108" s="556" t="s">
        <v>4687</v>
      </c>
      <c r="M5108" s="557" t="s">
        <v>4686</v>
      </c>
      <c r="O5108" s="545" t="str">
        <f t="shared" si="472"/>
        <v>B3/26/12-J</v>
      </c>
    </row>
    <row r="5109" spans="1:18">
      <c r="B5109" s="556" t="s">
        <v>4669</v>
      </c>
      <c r="C5109" s="556" t="s">
        <v>2034</v>
      </c>
      <c r="D5109" s="556" t="s">
        <v>2377</v>
      </c>
      <c r="E5109" s="556" t="s">
        <v>34</v>
      </c>
      <c r="F5109" s="557" t="s">
        <v>4688</v>
      </c>
      <c r="G5109" s="556" t="s">
        <v>289</v>
      </c>
      <c r="H5109" s="553">
        <v>1</v>
      </c>
      <c r="I5109" s="554">
        <v>9062.5</v>
      </c>
      <c r="J5109" s="554">
        <v>9062.5</v>
      </c>
      <c r="K5109" s="556" t="s">
        <v>2317</v>
      </c>
      <c r="L5109" s="556" t="s">
        <v>4689</v>
      </c>
      <c r="M5109" s="557" t="s">
        <v>4688</v>
      </c>
      <c r="O5109" s="545" t="str">
        <f t="shared" si="472"/>
        <v>B3/26/12-K</v>
      </c>
    </row>
    <row r="5111" spans="1:18" ht="29">
      <c r="A5111" s="551">
        <v>4</v>
      </c>
      <c r="B5111" s="555" t="s">
        <v>4669</v>
      </c>
      <c r="C5111" s="555" t="s">
        <v>36</v>
      </c>
      <c r="D5111" s="555" t="s">
        <v>36</v>
      </c>
      <c r="E5111" s="555" t="s">
        <v>36</v>
      </c>
      <c r="F5111" s="551" t="s">
        <v>856</v>
      </c>
      <c r="G5111" s="555" t="s">
        <v>36</v>
      </c>
      <c r="H5111" s="551"/>
      <c r="I5111" s="551"/>
      <c r="J5111" s="552">
        <v>173900</v>
      </c>
      <c r="K5111" s="555"/>
      <c r="L5111" s="555"/>
      <c r="M5111" s="551"/>
      <c r="N5111" s="551"/>
      <c r="O5111" s="551"/>
    </row>
    <row r="5112" spans="1:18" ht="14.5">
      <c r="B5112" s="556" t="s">
        <v>4669</v>
      </c>
      <c r="C5112" s="556" t="s">
        <v>2034</v>
      </c>
      <c r="D5112" s="556" t="s">
        <v>2377</v>
      </c>
      <c r="E5112" s="556" t="s">
        <v>39</v>
      </c>
      <c r="F5112" s="557" t="s">
        <v>4690</v>
      </c>
      <c r="G5112" s="556" t="s">
        <v>289</v>
      </c>
      <c r="H5112" s="553">
        <v>1</v>
      </c>
      <c r="I5112" s="554">
        <v>4700</v>
      </c>
      <c r="J5112" s="554">
        <v>4700</v>
      </c>
      <c r="K5112" s="556" t="s">
        <v>2317</v>
      </c>
      <c r="L5112" s="556" t="s">
        <v>4691</v>
      </c>
      <c r="M5112" s="557" t="s">
        <v>4690</v>
      </c>
      <c r="O5112" s="545" t="str">
        <f t="shared" ref="O5112:O5118" si="473">+_xlfn.CONCAT(B5112,"-",E5112)</f>
        <v>B3/26/12-L</v>
      </c>
      <c r="P5112" s="546"/>
      <c r="Q5112" s="546"/>
      <c r="R5112" s="546"/>
    </row>
    <row r="5113" spans="1:18">
      <c r="B5113" s="556" t="s">
        <v>4669</v>
      </c>
      <c r="C5113" s="556" t="s">
        <v>2034</v>
      </c>
      <c r="D5113" s="556" t="s">
        <v>2377</v>
      </c>
      <c r="E5113" s="556" t="s">
        <v>38</v>
      </c>
      <c r="F5113" s="557" t="s">
        <v>4692</v>
      </c>
      <c r="G5113" s="556" t="s">
        <v>289</v>
      </c>
      <c r="H5113" s="553">
        <v>1</v>
      </c>
      <c r="I5113" s="554">
        <v>4700</v>
      </c>
      <c r="J5113" s="554">
        <v>4700</v>
      </c>
      <c r="K5113" s="556" t="s">
        <v>2317</v>
      </c>
      <c r="L5113" s="556" t="s">
        <v>4693</v>
      </c>
      <c r="M5113" s="557" t="s">
        <v>4692</v>
      </c>
      <c r="O5113" s="545" t="str">
        <f t="shared" si="473"/>
        <v>B3/26/12-M</v>
      </c>
    </row>
    <row r="5114" spans="1:18">
      <c r="B5114" s="556" t="s">
        <v>4669</v>
      </c>
      <c r="C5114" s="556" t="s">
        <v>2034</v>
      </c>
      <c r="D5114" s="556" t="s">
        <v>2377</v>
      </c>
      <c r="E5114" s="556" t="s">
        <v>204</v>
      </c>
      <c r="F5114" s="557" t="s">
        <v>4694</v>
      </c>
      <c r="G5114" s="556" t="s">
        <v>289</v>
      </c>
      <c r="H5114" s="553">
        <v>1</v>
      </c>
      <c r="I5114" s="554">
        <v>4700</v>
      </c>
      <c r="J5114" s="554">
        <v>4700</v>
      </c>
      <c r="K5114" s="556" t="s">
        <v>2317</v>
      </c>
      <c r="L5114" s="556" t="s">
        <v>4695</v>
      </c>
      <c r="M5114" s="557" t="s">
        <v>4694</v>
      </c>
      <c r="O5114" s="545" t="str">
        <f t="shared" si="473"/>
        <v>B3/26/12-N</v>
      </c>
    </row>
    <row r="5115" spans="1:18">
      <c r="B5115" s="556" t="s">
        <v>4669</v>
      </c>
      <c r="C5115" s="556" t="s">
        <v>2034</v>
      </c>
      <c r="D5115" s="556" t="s">
        <v>2377</v>
      </c>
      <c r="E5115" s="556" t="s">
        <v>507</v>
      </c>
      <c r="F5115" s="557" t="s">
        <v>4696</v>
      </c>
      <c r="G5115" s="556" t="s">
        <v>289</v>
      </c>
      <c r="H5115" s="553">
        <v>1</v>
      </c>
      <c r="I5115" s="554">
        <v>4700</v>
      </c>
      <c r="J5115" s="554">
        <v>4700</v>
      </c>
      <c r="K5115" s="556" t="s">
        <v>2317</v>
      </c>
      <c r="L5115" s="556" t="s">
        <v>4697</v>
      </c>
      <c r="M5115" s="557" t="s">
        <v>4696</v>
      </c>
      <c r="O5115" s="545" t="str">
        <f t="shared" si="473"/>
        <v>B3/26/12-P</v>
      </c>
    </row>
    <row r="5116" spans="1:18">
      <c r="B5116" s="556" t="s">
        <v>4669</v>
      </c>
      <c r="C5116" s="556" t="s">
        <v>2034</v>
      </c>
      <c r="D5116" s="556" t="s">
        <v>2377</v>
      </c>
      <c r="E5116" s="556" t="s">
        <v>508</v>
      </c>
      <c r="F5116" s="557" t="s">
        <v>4698</v>
      </c>
      <c r="G5116" s="556" t="s">
        <v>289</v>
      </c>
      <c r="H5116" s="553">
        <v>1</v>
      </c>
      <c r="I5116" s="554">
        <v>4700</v>
      </c>
      <c r="J5116" s="554">
        <v>4700</v>
      </c>
      <c r="K5116" s="556" t="s">
        <v>2317</v>
      </c>
      <c r="L5116" s="556" t="s">
        <v>4699</v>
      </c>
      <c r="M5116" s="557" t="s">
        <v>4698</v>
      </c>
      <c r="O5116" s="545" t="str">
        <f t="shared" si="473"/>
        <v>B3/26/12-Q</v>
      </c>
    </row>
    <row r="5117" spans="1:18">
      <c r="B5117" s="556" t="s">
        <v>4669</v>
      </c>
      <c r="C5117" s="556" t="s">
        <v>2034</v>
      </c>
      <c r="D5117" s="556" t="s">
        <v>2377</v>
      </c>
      <c r="E5117" s="556" t="s">
        <v>738</v>
      </c>
      <c r="F5117" s="557" t="s">
        <v>4700</v>
      </c>
      <c r="G5117" s="556" t="s">
        <v>289</v>
      </c>
      <c r="H5117" s="553">
        <v>1</v>
      </c>
      <c r="I5117" s="554">
        <v>4700</v>
      </c>
      <c r="J5117" s="554">
        <v>4700</v>
      </c>
      <c r="K5117" s="556" t="s">
        <v>2317</v>
      </c>
      <c r="L5117" s="556" t="s">
        <v>4701</v>
      </c>
      <c r="M5117" s="557" t="s">
        <v>4700</v>
      </c>
      <c r="O5117" s="545" t="str">
        <f t="shared" si="473"/>
        <v>B3/26/12-R</v>
      </c>
    </row>
    <row r="5118" spans="1:18">
      <c r="B5118" s="556" t="s">
        <v>4669</v>
      </c>
      <c r="C5118" s="556" t="s">
        <v>2034</v>
      </c>
      <c r="D5118" s="556" t="s">
        <v>2377</v>
      </c>
      <c r="E5118" s="556" t="s">
        <v>739</v>
      </c>
      <c r="F5118" s="557" t="s">
        <v>4702</v>
      </c>
      <c r="G5118" s="556" t="s">
        <v>289</v>
      </c>
      <c r="H5118" s="553">
        <v>1</v>
      </c>
      <c r="I5118" s="554">
        <v>4700</v>
      </c>
      <c r="J5118" s="554">
        <v>4700</v>
      </c>
      <c r="K5118" s="556" t="s">
        <v>2317</v>
      </c>
      <c r="L5118" s="556" t="s">
        <v>4703</v>
      </c>
      <c r="M5118" s="557" t="s">
        <v>4702</v>
      </c>
      <c r="O5118" s="545" t="str">
        <f t="shared" si="473"/>
        <v>B3/26/12-S</v>
      </c>
    </row>
    <row r="5121" spans="2:15">
      <c r="B5121" s="556" t="s">
        <v>4704</v>
      </c>
      <c r="C5121" s="556" t="s">
        <v>2034</v>
      </c>
      <c r="D5121" s="556" t="s">
        <v>2377</v>
      </c>
      <c r="E5121" s="556" t="s">
        <v>5</v>
      </c>
      <c r="F5121" s="557" t="s">
        <v>4705</v>
      </c>
      <c r="G5121" s="556" t="s">
        <v>289</v>
      </c>
      <c r="H5121" s="553">
        <v>1</v>
      </c>
      <c r="I5121" s="554">
        <v>4700</v>
      </c>
      <c r="J5121" s="554">
        <v>4700</v>
      </c>
      <c r="K5121" s="556" t="s">
        <v>2317</v>
      </c>
      <c r="L5121" s="556" t="s">
        <v>4706</v>
      </c>
      <c r="M5121" s="557" t="s">
        <v>4705</v>
      </c>
      <c r="O5121" s="545" t="str">
        <f t="shared" ref="O5121:O5141" si="474">+_xlfn.CONCAT(B5121,"-",E5121)</f>
        <v>B3/26/13-A</v>
      </c>
    </row>
    <row r="5122" spans="2:15">
      <c r="B5122" s="556" t="s">
        <v>4704</v>
      </c>
      <c r="C5122" s="556" t="s">
        <v>2034</v>
      </c>
      <c r="D5122" s="556" t="s">
        <v>2377</v>
      </c>
      <c r="E5122" s="556" t="s">
        <v>6</v>
      </c>
      <c r="F5122" s="557" t="s">
        <v>4707</v>
      </c>
      <c r="G5122" s="556" t="s">
        <v>289</v>
      </c>
      <c r="H5122" s="553">
        <v>1</v>
      </c>
      <c r="I5122" s="554">
        <v>4700</v>
      </c>
      <c r="J5122" s="554">
        <v>4700</v>
      </c>
      <c r="K5122" s="556" t="s">
        <v>2317</v>
      </c>
      <c r="L5122" s="556" t="s">
        <v>4708</v>
      </c>
      <c r="M5122" s="557" t="s">
        <v>4707</v>
      </c>
      <c r="O5122" s="545" t="str">
        <f t="shared" si="474"/>
        <v>B3/26/13-B</v>
      </c>
    </row>
    <row r="5123" spans="2:15">
      <c r="B5123" s="556" t="s">
        <v>4704</v>
      </c>
      <c r="C5123" s="556" t="s">
        <v>2034</v>
      </c>
      <c r="D5123" s="556" t="s">
        <v>2377</v>
      </c>
      <c r="E5123" s="556" t="s">
        <v>7</v>
      </c>
      <c r="F5123" s="557" t="s">
        <v>4709</v>
      </c>
      <c r="G5123" s="556" t="s">
        <v>289</v>
      </c>
      <c r="H5123" s="553">
        <v>1</v>
      </c>
      <c r="I5123" s="554">
        <v>4700</v>
      </c>
      <c r="J5123" s="554">
        <v>4700</v>
      </c>
      <c r="K5123" s="556" t="s">
        <v>2317</v>
      </c>
      <c r="L5123" s="556" t="s">
        <v>4710</v>
      </c>
      <c r="M5123" s="557" t="s">
        <v>4709</v>
      </c>
      <c r="O5123" s="545" t="str">
        <f t="shared" si="474"/>
        <v>B3/26/13-C</v>
      </c>
    </row>
    <row r="5124" spans="2:15">
      <c r="B5124" s="556" t="s">
        <v>4704</v>
      </c>
      <c r="C5124" s="556" t="s">
        <v>2034</v>
      </c>
      <c r="D5124" s="556" t="s">
        <v>2377</v>
      </c>
      <c r="E5124" s="556" t="s">
        <v>8</v>
      </c>
      <c r="F5124" s="557" t="s">
        <v>4711</v>
      </c>
      <c r="G5124" s="556" t="s">
        <v>289</v>
      </c>
      <c r="H5124" s="553">
        <v>1</v>
      </c>
      <c r="I5124" s="554">
        <v>4700</v>
      </c>
      <c r="J5124" s="554">
        <v>4700</v>
      </c>
      <c r="K5124" s="556" t="s">
        <v>2317</v>
      </c>
      <c r="L5124" s="556" t="s">
        <v>4712</v>
      </c>
      <c r="M5124" s="557" t="s">
        <v>4711</v>
      </c>
      <c r="O5124" s="545" t="str">
        <f t="shared" si="474"/>
        <v>B3/26/13-D</v>
      </c>
    </row>
    <row r="5125" spans="2:15">
      <c r="B5125" s="556" t="s">
        <v>4704</v>
      </c>
      <c r="C5125" s="556" t="s">
        <v>2034</v>
      </c>
      <c r="D5125" s="556" t="s">
        <v>2377</v>
      </c>
      <c r="E5125" s="556" t="s">
        <v>10</v>
      </c>
      <c r="F5125" s="557" t="s">
        <v>4713</v>
      </c>
      <c r="G5125" s="556" t="s">
        <v>289</v>
      </c>
      <c r="H5125" s="553">
        <v>1</v>
      </c>
      <c r="I5125" s="554">
        <v>4700</v>
      </c>
      <c r="J5125" s="554">
        <v>4700</v>
      </c>
      <c r="K5125" s="556" t="s">
        <v>2317</v>
      </c>
      <c r="L5125" s="556" t="s">
        <v>4714</v>
      </c>
      <c r="M5125" s="557" t="s">
        <v>4713</v>
      </c>
      <c r="O5125" s="545" t="str">
        <f t="shared" si="474"/>
        <v>B3/26/13-E</v>
      </c>
    </row>
    <row r="5126" spans="2:15">
      <c r="B5126" s="556" t="s">
        <v>4704</v>
      </c>
      <c r="C5126" s="556" t="s">
        <v>2034</v>
      </c>
      <c r="D5126" s="556" t="s">
        <v>2377</v>
      </c>
      <c r="E5126" s="556" t="s">
        <v>11</v>
      </c>
      <c r="F5126" s="557" t="s">
        <v>4715</v>
      </c>
      <c r="G5126" s="556" t="s">
        <v>289</v>
      </c>
      <c r="H5126" s="553">
        <v>1</v>
      </c>
      <c r="I5126" s="554">
        <v>4700</v>
      </c>
      <c r="J5126" s="554">
        <v>4700</v>
      </c>
      <c r="K5126" s="556" t="s">
        <v>2317</v>
      </c>
      <c r="L5126" s="556" t="s">
        <v>4716</v>
      </c>
      <c r="M5126" s="557" t="s">
        <v>4715</v>
      </c>
      <c r="O5126" s="545" t="str">
        <f t="shared" si="474"/>
        <v>B3/26/13-F</v>
      </c>
    </row>
    <row r="5127" spans="2:15">
      <c r="B5127" s="556" t="s">
        <v>4704</v>
      </c>
      <c r="C5127" s="556" t="s">
        <v>2034</v>
      </c>
      <c r="D5127" s="556" t="s">
        <v>2377</v>
      </c>
      <c r="E5127" s="556" t="s">
        <v>27</v>
      </c>
      <c r="F5127" s="557" t="s">
        <v>4717</v>
      </c>
      <c r="G5127" s="556" t="s">
        <v>289</v>
      </c>
      <c r="H5127" s="553">
        <v>1</v>
      </c>
      <c r="I5127" s="554">
        <v>4700</v>
      </c>
      <c r="J5127" s="554">
        <v>4700</v>
      </c>
      <c r="K5127" s="556" t="s">
        <v>2317</v>
      </c>
      <c r="L5127" s="556" t="s">
        <v>4718</v>
      </c>
      <c r="M5127" s="557" t="s">
        <v>4717</v>
      </c>
      <c r="O5127" s="545" t="str">
        <f t="shared" si="474"/>
        <v>B3/26/13-G</v>
      </c>
    </row>
    <row r="5128" spans="2:15">
      <c r="B5128" s="556" t="s">
        <v>4704</v>
      </c>
      <c r="C5128" s="556" t="s">
        <v>2034</v>
      </c>
      <c r="D5128" s="556" t="s">
        <v>2377</v>
      </c>
      <c r="E5128" s="556" t="s">
        <v>28</v>
      </c>
      <c r="F5128" s="557" t="s">
        <v>4719</v>
      </c>
      <c r="G5128" s="556" t="s">
        <v>289</v>
      </c>
      <c r="H5128" s="553">
        <v>1</v>
      </c>
      <c r="I5128" s="554">
        <v>4700</v>
      </c>
      <c r="J5128" s="554">
        <v>4700</v>
      </c>
      <c r="K5128" s="556" t="s">
        <v>2317</v>
      </c>
      <c r="L5128" s="556" t="s">
        <v>4720</v>
      </c>
      <c r="M5128" s="557" t="s">
        <v>4719</v>
      </c>
      <c r="O5128" s="545" t="str">
        <f t="shared" si="474"/>
        <v>B3/26/13-H</v>
      </c>
    </row>
    <row r="5129" spans="2:15">
      <c r="B5129" s="556" t="s">
        <v>4704</v>
      </c>
      <c r="C5129" s="556" t="s">
        <v>2034</v>
      </c>
      <c r="D5129" s="556" t="s">
        <v>2377</v>
      </c>
      <c r="E5129" s="556" t="s">
        <v>33</v>
      </c>
      <c r="F5129" s="557" t="s">
        <v>4721</v>
      </c>
      <c r="G5129" s="556" t="s">
        <v>289</v>
      </c>
      <c r="H5129" s="553">
        <v>1</v>
      </c>
      <c r="I5129" s="554">
        <v>4700</v>
      </c>
      <c r="J5129" s="554">
        <v>4700</v>
      </c>
      <c r="K5129" s="556" t="s">
        <v>2317</v>
      </c>
      <c r="L5129" s="556" t="s">
        <v>4722</v>
      </c>
      <c r="M5129" s="557" t="s">
        <v>4721</v>
      </c>
      <c r="O5129" s="545" t="str">
        <f t="shared" si="474"/>
        <v>B3/26/13-J</v>
      </c>
    </row>
    <row r="5130" spans="2:15">
      <c r="B5130" s="556" t="s">
        <v>4704</v>
      </c>
      <c r="C5130" s="556" t="s">
        <v>2034</v>
      </c>
      <c r="D5130" s="556" t="s">
        <v>2377</v>
      </c>
      <c r="E5130" s="556" t="s">
        <v>34</v>
      </c>
      <c r="F5130" s="557" t="s">
        <v>4723</v>
      </c>
      <c r="G5130" s="556" t="s">
        <v>289</v>
      </c>
      <c r="H5130" s="553">
        <v>1</v>
      </c>
      <c r="I5130" s="554">
        <v>4700</v>
      </c>
      <c r="J5130" s="554">
        <v>4700</v>
      </c>
      <c r="K5130" s="556" t="s">
        <v>2317</v>
      </c>
      <c r="L5130" s="556" t="s">
        <v>4724</v>
      </c>
      <c r="M5130" s="557" t="s">
        <v>4723</v>
      </c>
      <c r="O5130" s="545" t="str">
        <f t="shared" si="474"/>
        <v>B3/26/13-K</v>
      </c>
    </row>
    <row r="5131" spans="2:15">
      <c r="B5131" s="556" t="s">
        <v>4704</v>
      </c>
      <c r="C5131" s="556" t="s">
        <v>2034</v>
      </c>
      <c r="D5131" s="556" t="s">
        <v>2377</v>
      </c>
      <c r="E5131" s="556" t="s">
        <v>39</v>
      </c>
      <c r="F5131" s="557" t="s">
        <v>4725</v>
      </c>
      <c r="G5131" s="556" t="s">
        <v>289</v>
      </c>
      <c r="H5131" s="553">
        <v>1</v>
      </c>
      <c r="I5131" s="554">
        <v>4700</v>
      </c>
      <c r="J5131" s="554">
        <v>4700</v>
      </c>
      <c r="K5131" s="556" t="s">
        <v>2317</v>
      </c>
      <c r="L5131" s="556" t="s">
        <v>4726</v>
      </c>
      <c r="M5131" s="557" t="s">
        <v>4725</v>
      </c>
      <c r="O5131" s="545" t="str">
        <f t="shared" si="474"/>
        <v>B3/26/13-L</v>
      </c>
    </row>
    <row r="5132" spans="2:15">
      <c r="B5132" s="556" t="s">
        <v>4704</v>
      </c>
      <c r="C5132" s="556" t="s">
        <v>2034</v>
      </c>
      <c r="D5132" s="556" t="s">
        <v>2377</v>
      </c>
      <c r="E5132" s="556" t="s">
        <v>38</v>
      </c>
      <c r="F5132" s="557" t="s">
        <v>4727</v>
      </c>
      <c r="G5132" s="556" t="s">
        <v>289</v>
      </c>
      <c r="H5132" s="553">
        <v>1</v>
      </c>
      <c r="I5132" s="554">
        <v>4700</v>
      </c>
      <c r="J5132" s="554">
        <v>4700</v>
      </c>
      <c r="K5132" s="556" t="s">
        <v>2317</v>
      </c>
      <c r="L5132" s="556" t="s">
        <v>4728</v>
      </c>
      <c r="M5132" s="557" t="s">
        <v>4727</v>
      </c>
      <c r="O5132" s="545" t="str">
        <f t="shared" si="474"/>
        <v>B3/26/13-M</v>
      </c>
    </row>
    <row r="5133" spans="2:15">
      <c r="B5133" s="556" t="s">
        <v>4704</v>
      </c>
      <c r="C5133" s="556" t="s">
        <v>2034</v>
      </c>
      <c r="D5133" s="556" t="s">
        <v>2377</v>
      </c>
      <c r="E5133" s="556" t="s">
        <v>204</v>
      </c>
      <c r="F5133" s="557" t="s">
        <v>4729</v>
      </c>
      <c r="G5133" s="556" t="s">
        <v>289</v>
      </c>
      <c r="H5133" s="553">
        <v>1</v>
      </c>
      <c r="I5133" s="554">
        <v>4700</v>
      </c>
      <c r="J5133" s="554">
        <v>4700</v>
      </c>
      <c r="K5133" s="556" t="s">
        <v>2317</v>
      </c>
      <c r="L5133" s="556" t="s">
        <v>4730</v>
      </c>
      <c r="M5133" s="557" t="s">
        <v>4729</v>
      </c>
      <c r="O5133" s="545" t="str">
        <f t="shared" si="474"/>
        <v>B3/26/13-N</v>
      </c>
    </row>
    <row r="5134" spans="2:15">
      <c r="B5134" s="556" t="s">
        <v>4704</v>
      </c>
      <c r="C5134" s="556" t="s">
        <v>2034</v>
      </c>
      <c r="D5134" s="556" t="s">
        <v>2377</v>
      </c>
      <c r="E5134" s="556" t="s">
        <v>507</v>
      </c>
      <c r="F5134" s="557" t="s">
        <v>4731</v>
      </c>
      <c r="G5134" s="556" t="s">
        <v>289</v>
      </c>
      <c r="H5134" s="553">
        <v>1</v>
      </c>
      <c r="I5134" s="554">
        <v>4700</v>
      </c>
      <c r="J5134" s="554">
        <v>4700</v>
      </c>
      <c r="K5134" s="556" t="s">
        <v>2317</v>
      </c>
      <c r="L5134" s="556" t="s">
        <v>4732</v>
      </c>
      <c r="M5134" s="557" t="s">
        <v>4731</v>
      </c>
      <c r="O5134" s="545" t="str">
        <f t="shared" si="474"/>
        <v>B3/26/13-P</v>
      </c>
    </row>
    <row r="5135" spans="2:15">
      <c r="B5135" s="556" t="s">
        <v>4704</v>
      </c>
      <c r="C5135" s="556" t="s">
        <v>2034</v>
      </c>
      <c r="D5135" s="556" t="s">
        <v>2377</v>
      </c>
      <c r="E5135" s="556" t="s">
        <v>508</v>
      </c>
      <c r="F5135" s="557" t="s">
        <v>4733</v>
      </c>
      <c r="G5135" s="556" t="s">
        <v>289</v>
      </c>
      <c r="H5135" s="553">
        <v>1</v>
      </c>
      <c r="I5135" s="554">
        <v>4700</v>
      </c>
      <c r="J5135" s="554">
        <v>4700</v>
      </c>
      <c r="K5135" s="556" t="s">
        <v>2317</v>
      </c>
      <c r="L5135" s="556" t="s">
        <v>4734</v>
      </c>
      <c r="M5135" s="557" t="s">
        <v>4733</v>
      </c>
      <c r="O5135" s="545" t="str">
        <f t="shared" si="474"/>
        <v>B3/26/13-Q</v>
      </c>
    </row>
    <row r="5136" spans="2:15">
      <c r="B5136" s="556" t="s">
        <v>4704</v>
      </c>
      <c r="C5136" s="556" t="s">
        <v>2034</v>
      </c>
      <c r="D5136" s="556" t="s">
        <v>2377</v>
      </c>
      <c r="E5136" s="556" t="s">
        <v>738</v>
      </c>
      <c r="F5136" s="557" t="s">
        <v>4735</v>
      </c>
      <c r="G5136" s="556" t="s">
        <v>289</v>
      </c>
      <c r="H5136" s="553">
        <v>1</v>
      </c>
      <c r="I5136" s="554">
        <v>4700</v>
      </c>
      <c r="J5136" s="554">
        <v>4700</v>
      </c>
      <c r="K5136" s="556" t="s">
        <v>2317</v>
      </c>
      <c r="L5136" s="556" t="s">
        <v>4736</v>
      </c>
      <c r="M5136" s="557" t="s">
        <v>4735</v>
      </c>
      <c r="O5136" s="545" t="str">
        <f t="shared" si="474"/>
        <v>B3/26/13-R</v>
      </c>
    </row>
    <row r="5137" spans="2:15">
      <c r="B5137" s="556" t="s">
        <v>4704</v>
      </c>
      <c r="C5137" s="556" t="s">
        <v>2034</v>
      </c>
      <c r="D5137" s="556" t="s">
        <v>2377</v>
      </c>
      <c r="E5137" s="556" t="s">
        <v>739</v>
      </c>
      <c r="F5137" s="557" t="s">
        <v>4737</v>
      </c>
      <c r="G5137" s="556" t="s">
        <v>289</v>
      </c>
      <c r="H5137" s="553">
        <v>1</v>
      </c>
      <c r="I5137" s="554">
        <v>4700</v>
      </c>
      <c r="J5137" s="554">
        <v>4700</v>
      </c>
      <c r="K5137" s="556" t="s">
        <v>2317</v>
      </c>
      <c r="L5137" s="556" t="s">
        <v>4738</v>
      </c>
      <c r="M5137" s="557" t="s">
        <v>4737</v>
      </c>
      <c r="O5137" s="545" t="str">
        <f t="shared" si="474"/>
        <v>B3/26/13-S</v>
      </c>
    </row>
    <row r="5138" spans="2:15">
      <c r="B5138" s="556" t="s">
        <v>4704</v>
      </c>
      <c r="C5138" s="556" t="s">
        <v>2034</v>
      </c>
      <c r="D5138" s="556" t="s">
        <v>2377</v>
      </c>
      <c r="E5138" s="556" t="s">
        <v>216</v>
      </c>
      <c r="F5138" s="557" t="s">
        <v>4739</v>
      </c>
      <c r="G5138" s="556" t="s">
        <v>289</v>
      </c>
      <c r="H5138" s="553">
        <v>1</v>
      </c>
      <c r="I5138" s="554">
        <v>4700</v>
      </c>
      <c r="J5138" s="554">
        <v>4700</v>
      </c>
      <c r="K5138" s="556" t="s">
        <v>2317</v>
      </c>
      <c r="L5138" s="556" t="s">
        <v>4740</v>
      </c>
      <c r="M5138" s="557" t="s">
        <v>4739</v>
      </c>
      <c r="O5138" s="545" t="str">
        <f t="shared" si="474"/>
        <v>B3/26/13-T</v>
      </c>
    </row>
    <row r="5139" spans="2:15">
      <c r="B5139" s="556" t="s">
        <v>4704</v>
      </c>
      <c r="C5139" s="556" t="s">
        <v>2034</v>
      </c>
      <c r="D5139" s="556" t="s">
        <v>2377</v>
      </c>
      <c r="E5139" s="556" t="s">
        <v>783</v>
      </c>
      <c r="F5139" s="557" t="s">
        <v>4741</v>
      </c>
      <c r="G5139" s="556" t="s">
        <v>289</v>
      </c>
      <c r="H5139" s="553">
        <v>1</v>
      </c>
      <c r="I5139" s="554">
        <v>4700</v>
      </c>
      <c r="J5139" s="554">
        <v>4700</v>
      </c>
      <c r="K5139" s="556" t="s">
        <v>2317</v>
      </c>
      <c r="L5139" s="556" t="s">
        <v>4742</v>
      </c>
      <c r="M5139" s="557" t="s">
        <v>4741</v>
      </c>
      <c r="O5139" s="545" t="str">
        <f t="shared" si="474"/>
        <v>B3/26/13-U</v>
      </c>
    </row>
    <row r="5140" spans="2:15">
      <c r="B5140" s="556" t="s">
        <v>4704</v>
      </c>
      <c r="C5140" s="556" t="s">
        <v>2034</v>
      </c>
      <c r="D5140" s="556" t="s">
        <v>2377</v>
      </c>
      <c r="E5140" s="556" t="s">
        <v>785</v>
      </c>
      <c r="F5140" s="557" t="s">
        <v>4743</v>
      </c>
      <c r="G5140" s="556" t="s">
        <v>289</v>
      </c>
      <c r="H5140" s="553">
        <v>1</v>
      </c>
      <c r="I5140" s="554">
        <v>4700</v>
      </c>
      <c r="J5140" s="554">
        <v>4700</v>
      </c>
      <c r="K5140" s="556" t="s">
        <v>2317</v>
      </c>
      <c r="L5140" s="556" t="s">
        <v>4744</v>
      </c>
      <c r="M5140" s="557" t="s">
        <v>4743</v>
      </c>
      <c r="O5140" s="545" t="str">
        <f t="shared" si="474"/>
        <v>B3/26/13-V</v>
      </c>
    </row>
    <row r="5141" spans="2:15">
      <c r="B5141" s="556" t="s">
        <v>4704</v>
      </c>
      <c r="C5141" s="556" t="s">
        <v>2034</v>
      </c>
      <c r="D5141" s="556" t="s">
        <v>2377</v>
      </c>
      <c r="E5141" s="556" t="s">
        <v>787</v>
      </c>
      <c r="F5141" s="557" t="s">
        <v>4745</v>
      </c>
      <c r="G5141" s="556" t="s">
        <v>289</v>
      </c>
      <c r="H5141" s="553">
        <v>1</v>
      </c>
      <c r="I5141" s="554">
        <v>4700</v>
      </c>
      <c r="J5141" s="554">
        <v>4700</v>
      </c>
      <c r="K5141" s="556" t="s">
        <v>2317</v>
      </c>
      <c r="L5141" s="556" t="s">
        <v>4746</v>
      </c>
      <c r="M5141" s="557" t="s">
        <v>4745</v>
      </c>
      <c r="O5141" s="545" t="str">
        <f t="shared" si="474"/>
        <v>B3/26/13-W</v>
      </c>
    </row>
    <row r="5144" spans="2:15">
      <c r="B5144" s="556" t="s">
        <v>4747</v>
      </c>
      <c r="C5144" s="556" t="s">
        <v>2034</v>
      </c>
      <c r="D5144" s="556" t="s">
        <v>2377</v>
      </c>
      <c r="E5144" s="556" t="s">
        <v>5</v>
      </c>
      <c r="F5144" s="557" t="s">
        <v>4748</v>
      </c>
      <c r="G5144" s="556" t="s">
        <v>289</v>
      </c>
      <c r="H5144" s="553">
        <v>1</v>
      </c>
      <c r="I5144" s="554">
        <v>4700</v>
      </c>
      <c r="J5144" s="554">
        <v>4700</v>
      </c>
      <c r="K5144" s="556" t="s">
        <v>2317</v>
      </c>
      <c r="L5144" s="556" t="s">
        <v>4749</v>
      </c>
      <c r="M5144" s="557" t="s">
        <v>4748</v>
      </c>
      <c r="O5144" s="545" t="str">
        <f t="shared" ref="O5144:O5153" si="475">+_xlfn.CONCAT(B5144,"-",E5144)</f>
        <v>B3/26/14-A</v>
      </c>
    </row>
    <row r="5145" spans="2:15">
      <c r="B5145" s="556" t="s">
        <v>4747</v>
      </c>
      <c r="C5145" s="556" t="s">
        <v>2034</v>
      </c>
      <c r="D5145" s="556" t="s">
        <v>2377</v>
      </c>
      <c r="E5145" s="556" t="s">
        <v>6</v>
      </c>
      <c r="F5145" s="557" t="s">
        <v>4750</v>
      </c>
      <c r="G5145" s="556" t="s">
        <v>289</v>
      </c>
      <c r="H5145" s="553">
        <v>1</v>
      </c>
      <c r="I5145" s="554">
        <v>4700</v>
      </c>
      <c r="J5145" s="554">
        <v>4700</v>
      </c>
      <c r="K5145" s="556" t="s">
        <v>2317</v>
      </c>
      <c r="L5145" s="556" t="s">
        <v>4751</v>
      </c>
      <c r="M5145" s="557" t="s">
        <v>4750</v>
      </c>
      <c r="O5145" s="545" t="str">
        <f t="shared" si="475"/>
        <v>B3/26/14-B</v>
      </c>
    </row>
    <row r="5146" spans="2:15">
      <c r="B5146" s="556" t="s">
        <v>4747</v>
      </c>
      <c r="C5146" s="556" t="s">
        <v>2034</v>
      </c>
      <c r="D5146" s="556" t="s">
        <v>2377</v>
      </c>
      <c r="E5146" s="556" t="s">
        <v>7</v>
      </c>
      <c r="F5146" s="557" t="s">
        <v>4752</v>
      </c>
      <c r="G5146" s="556" t="s">
        <v>289</v>
      </c>
      <c r="H5146" s="553">
        <v>1</v>
      </c>
      <c r="I5146" s="554">
        <v>4700</v>
      </c>
      <c r="J5146" s="554">
        <v>4700</v>
      </c>
      <c r="K5146" s="556" t="s">
        <v>2317</v>
      </c>
      <c r="L5146" s="556" t="s">
        <v>4753</v>
      </c>
      <c r="M5146" s="557" t="s">
        <v>4752</v>
      </c>
      <c r="O5146" s="545" t="str">
        <f t="shared" si="475"/>
        <v>B3/26/14-C</v>
      </c>
    </row>
    <row r="5147" spans="2:15">
      <c r="B5147" s="556" t="s">
        <v>4747</v>
      </c>
      <c r="C5147" s="556" t="s">
        <v>2034</v>
      </c>
      <c r="D5147" s="556" t="s">
        <v>2377</v>
      </c>
      <c r="E5147" s="556" t="s">
        <v>8</v>
      </c>
      <c r="F5147" s="557" t="s">
        <v>4754</v>
      </c>
      <c r="G5147" s="556" t="s">
        <v>289</v>
      </c>
      <c r="H5147" s="553">
        <v>1</v>
      </c>
      <c r="I5147" s="554">
        <v>4700</v>
      </c>
      <c r="J5147" s="554">
        <v>4700</v>
      </c>
      <c r="K5147" s="556" t="s">
        <v>2317</v>
      </c>
      <c r="L5147" s="556" t="s">
        <v>4755</v>
      </c>
      <c r="M5147" s="557" t="s">
        <v>4754</v>
      </c>
      <c r="O5147" s="545" t="str">
        <f t="shared" si="475"/>
        <v>B3/26/14-D</v>
      </c>
    </row>
    <row r="5148" spans="2:15">
      <c r="B5148" s="556" t="s">
        <v>4747</v>
      </c>
      <c r="C5148" s="556" t="s">
        <v>2034</v>
      </c>
      <c r="D5148" s="556" t="s">
        <v>2377</v>
      </c>
      <c r="E5148" s="556" t="s">
        <v>10</v>
      </c>
      <c r="F5148" s="557" t="s">
        <v>4756</v>
      </c>
      <c r="G5148" s="556" t="s">
        <v>289</v>
      </c>
      <c r="H5148" s="553">
        <v>1</v>
      </c>
      <c r="I5148" s="554">
        <v>4700</v>
      </c>
      <c r="J5148" s="554">
        <v>4700</v>
      </c>
      <c r="K5148" s="556" t="s">
        <v>2317</v>
      </c>
      <c r="L5148" s="556" t="s">
        <v>4757</v>
      </c>
      <c r="M5148" s="557" t="s">
        <v>4756</v>
      </c>
      <c r="O5148" s="545" t="str">
        <f t="shared" si="475"/>
        <v>B3/26/14-E</v>
      </c>
    </row>
    <row r="5149" spans="2:15">
      <c r="B5149" s="556" t="s">
        <v>4747</v>
      </c>
      <c r="C5149" s="556" t="s">
        <v>2034</v>
      </c>
      <c r="D5149" s="556" t="s">
        <v>2377</v>
      </c>
      <c r="E5149" s="556" t="s">
        <v>11</v>
      </c>
      <c r="F5149" s="557" t="s">
        <v>4758</v>
      </c>
      <c r="G5149" s="556" t="s">
        <v>289</v>
      </c>
      <c r="H5149" s="553">
        <v>1</v>
      </c>
      <c r="I5149" s="554">
        <v>4700</v>
      </c>
      <c r="J5149" s="554">
        <v>4700</v>
      </c>
      <c r="K5149" s="556" t="s">
        <v>2317</v>
      </c>
      <c r="L5149" s="556" t="s">
        <v>4759</v>
      </c>
      <c r="M5149" s="557" t="s">
        <v>4758</v>
      </c>
      <c r="O5149" s="545" t="str">
        <f t="shared" si="475"/>
        <v>B3/26/14-F</v>
      </c>
    </row>
    <row r="5150" spans="2:15">
      <c r="B5150" s="556" t="s">
        <v>4747</v>
      </c>
      <c r="C5150" s="556" t="s">
        <v>2034</v>
      </c>
      <c r="D5150" s="556" t="s">
        <v>2377</v>
      </c>
      <c r="E5150" s="556" t="s">
        <v>27</v>
      </c>
      <c r="F5150" s="557" t="s">
        <v>4760</v>
      </c>
      <c r="G5150" s="556" t="s">
        <v>289</v>
      </c>
      <c r="H5150" s="553">
        <v>1</v>
      </c>
      <c r="I5150" s="554">
        <v>4700</v>
      </c>
      <c r="J5150" s="554">
        <v>4700</v>
      </c>
      <c r="K5150" s="556" t="s">
        <v>2317</v>
      </c>
      <c r="L5150" s="556" t="s">
        <v>4761</v>
      </c>
      <c r="M5150" s="557" t="s">
        <v>4760</v>
      </c>
      <c r="O5150" s="545" t="str">
        <f t="shared" si="475"/>
        <v>B3/26/14-G</v>
      </c>
    </row>
    <row r="5151" spans="2:15">
      <c r="B5151" s="556" t="s">
        <v>4747</v>
      </c>
      <c r="C5151" s="556" t="s">
        <v>2034</v>
      </c>
      <c r="D5151" s="556" t="s">
        <v>2377</v>
      </c>
      <c r="E5151" s="556" t="s">
        <v>28</v>
      </c>
      <c r="F5151" s="557" t="s">
        <v>4762</v>
      </c>
      <c r="G5151" s="556" t="s">
        <v>289</v>
      </c>
      <c r="H5151" s="553">
        <v>1</v>
      </c>
      <c r="I5151" s="554">
        <v>4700</v>
      </c>
      <c r="J5151" s="554">
        <v>4700</v>
      </c>
      <c r="K5151" s="556" t="s">
        <v>2317</v>
      </c>
      <c r="L5151" s="556" t="s">
        <v>4763</v>
      </c>
      <c r="M5151" s="557" t="s">
        <v>4762</v>
      </c>
      <c r="O5151" s="545" t="str">
        <f t="shared" si="475"/>
        <v>B3/26/14-H</v>
      </c>
    </row>
    <row r="5152" spans="2:15">
      <c r="B5152" s="556" t="s">
        <v>4747</v>
      </c>
      <c r="C5152" s="556" t="s">
        <v>2034</v>
      </c>
      <c r="D5152" s="556" t="s">
        <v>2377</v>
      </c>
      <c r="E5152" s="556" t="s">
        <v>33</v>
      </c>
      <c r="F5152" s="557" t="s">
        <v>4764</v>
      </c>
      <c r="G5152" s="556" t="s">
        <v>289</v>
      </c>
      <c r="H5152" s="553">
        <v>1</v>
      </c>
      <c r="I5152" s="554">
        <v>4700</v>
      </c>
      <c r="J5152" s="554">
        <v>4700</v>
      </c>
      <c r="K5152" s="556" t="s">
        <v>2317</v>
      </c>
      <c r="L5152" s="556" t="s">
        <v>4765</v>
      </c>
      <c r="M5152" s="557" t="s">
        <v>4764</v>
      </c>
      <c r="O5152" s="545" t="str">
        <f t="shared" si="475"/>
        <v>B3/26/14-J</v>
      </c>
    </row>
    <row r="5153" spans="1:18">
      <c r="B5153" s="556" t="s">
        <v>4747</v>
      </c>
      <c r="C5153" s="556" t="s">
        <v>2034</v>
      </c>
      <c r="D5153" s="556" t="s">
        <v>2377</v>
      </c>
      <c r="E5153" s="556" t="s">
        <v>34</v>
      </c>
      <c r="F5153" s="557" t="s">
        <v>4766</v>
      </c>
      <c r="G5153" s="556" t="s">
        <v>289</v>
      </c>
      <c r="H5153" s="553">
        <v>1</v>
      </c>
      <c r="J5153" s="553" t="s">
        <v>1909</v>
      </c>
      <c r="K5153" s="556" t="s">
        <v>2317</v>
      </c>
      <c r="L5153" s="556" t="s">
        <v>4767</v>
      </c>
      <c r="M5153" s="557" t="s">
        <v>4766</v>
      </c>
      <c r="O5153" s="545" t="str">
        <f t="shared" si="475"/>
        <v>B3/26/14-K</v>
      </c>
    </row>
    <row r="5155" spans="1:18" ht="29">
      <c r="A5155" s="551">
        <v>4</v>
      </c>
      <c r="B5155" s="555" t="s">
        <v>4747</v>
      </c>
      <c r="C5155" s="555" t="s">
        <v>36</v>
      </c>
      <c r="D5155" s="555" t="s">
        <v>36</v>
      </c>
      <c r="E5155" s="555" t="s">
        <v>36</v>
      </c>
      <c r="F5155" s="551" t="s">
        <v>4768</v>
      </c>
      <c r="G5155" s="555" t="s">
        <v>36</v>
      </c>
      <c r="H5155" s="551"/>
      <c r="I5155" s="551"/>
      <c r="J5155" s="552">
        <v>9400</v>
      </c>
      <c r="K5155" s="555"/>
      <c r="L5155" s="555"/>
      <c r="M5155" s="551"/>
      <c r="N5155" s="551"/>
      <c r="O5155" s="551"/>
    </row>
    <row r="5156" spans="1:18" ht="14.5">
      <c r="B5156" s="556" t="s">
        <v>4747</v>
      </c>
      <c r="C5156" s="556" t="s">
        <v>2034</v>
      </c>
      <c r="D5156" s="556" t="s">
        <v>2377</v>
      </c>
      <c r="E5156" s="556" t="s">
        <v>39</v>
      </c>
      <c r="F5156" s="557" t="s">
        <v>4769</v>
      </c>
      <c r="G5156" s="556" t="s">
        <v>289</v>
      </c>
      <c r="H5156" s="553">
        <v>1</v>
      </c>
      <c r="I5156" s="554">
        <v>4700</v>
      </c>
      <c r="J5156" s="554">
        <v>4700</v>
      </c>
      <c r="K5156" s="556" t="s">
        <v>2317</v>
      </c>
      <c r="L5156" s="556" t="s">
        <v>4770</v>
      </c>
      <c r="M5156" s="557" t="s">
        <v>4769</v>
      </c>
      <c r="O5156" s="545" t="str">
        <f t="shared" ref="O5156:O5157" si="476">+_xlfn.CONCAT(B5156,"-",E5156)</f>
        <v>B3/26/14-L</v>
      </c>
      <c r="P5156" s="546"/>
      <c r="Q5156" s="546"/>
      <c r="R5156" s="546"/>
    </row>
    <row r="5157" spans="1:18">
      <c r="B5157" s="556" t="s">
        <v>4747</v>
      </c>
      <c r="C5157" s="556" t="s">
        <v>2034</v>
      </c>
      <c r="D5157" s="556" t="s">
        <v>2377</v>
      </c>
      <c r="E5157" s="556" t="s">
        <v>38</v>
      </c>
      <c r="F5157" s="557" t="s">
        <v>4771</v>
      </c>
      <c r="G5157" s="556" t="s">
        <v>289</v>
      </c>
      <c r="H5157" s="553">
        <v>1</v>
      </c>
      <c r="I5157" s="554">
        <v>4700</v>
      </c>
      <c r="J5157" s="554">
        <v>4700</v>
      </c>
      <c r="K5157" s="556" t="s">
        <v>2317</v>
      </c>
      <c r="L5157" s="556" t="s">
        <v>4772</v>
      </c>
      <c r="M5157" s="557" t="s">
        <v>4771</v>
      </c>
      <c r="O5157" s="545" t="str">
        <f t="shared" si="476"/>
        <v>B3/26/14-M</v>
      </c>
    </row>
    <row r="5159" spans="1:18" ht="43.5">
      <c r="A5159" s="551">
        <v>4</v>
      </c>
      <c r="B5159" s="555" t="s">
        <v>4747</v>
      </c>
      <c r="C5159" s="555" t="s">
        <v>36</v>
      </c>
      <c r="D5159" s="555" t="s">
        <v>36</v>
      </c>
      <c r="E5159" s="555" t="s">
        <v>36</v>
      </c>
      <c r="F5159" s="551" t="s">
        <v>978</v>
      </c>
      <c r="G5159" s="555" t="s">
        <v>36</v>
      </c>
      <c r="H5159" s="551"/>
      <c r="I5159" s="551"/>
      <c r="J5159" s="552">
        <v>3671045.25</v>
      </c>
      <c r="K5159" s="555"/>
      <c r="L5159" s="555"/>
      <c r="M5159" s="551"/>
      <c r="N5159" s="551"/>
      <c r="O5159" s="551"/>
    </row>
    <row r="5160" spans="1:18" ht="14.5">
      <c r="B5160" s="556" t="s">
        <v>4747</v>
      </c>
      <c r="C5160" s="556" t="s">
        <v>2034</v>
      </c>
      <c r="D5160" s="556" t="s">
        <v>2377</v>
      </c>
      <c r="E5160" s="556" t="s">
        <v>204</v>
      </c>
      <c r="F5160" s="557" t="s">
        <v>4773</v>
      </c>
      <c r="G5160" s="556" t="s">
        <v>289</v>
      </c>
      <c r="H5160" s="553">
        <v>44</v>
      </c>
      <c r="I5160" s="554">
        <v>82629.75</v>
      </c>
      <c r="J5160" s="554">
        <v>3635709</v>
      </c>
      <c r="K5160" s="556" t="s">
        <v>2317</v>
      </c>
      <c r="L5160" s="556" t="s">
        <v>4774</v>
      </c>
      <c r="M5160" s="557" t="s">
        <v>4773</v>
      </c>
      <c r="O5160" s="545" t="str">
        <f t="shared" ref="O5160:O5161" si="477">+_xlfn.CONCAT(B5160,"-",E5160)</f>
        <v>B3/26/14-N</v>
      </c>
      <c r="P5160" s="546"/>
      <c r="Q5160" s="546"/>
      <c r="R5160" s="546"/>
    </row>
    <row r="5161" spans="1:18">
      <c r="B5161" s="556" t="s">
        <v>4747</v>
      </c>
      <c r="C5161" s="556" t="s">
        <v>2034</v>
      </c>
      <c r="D5161" s="556" t="s">
        <v>2377</v>
      </c>
      <c r="E5161" s="556" t="s">
        <v>507</v>
      </c>
      <c r="F5161" s="557" t="s">
        <v>4775</v>
      </c>
      <c r="G5161" s="556" t="s">
        <v>289</v>
      </c>
      <c r="H5161" s="553">
        <v>5</v>
      </c>
      <c r="I5161" s="554">
        <v>7067.25</v>
      </c>
      <c r="J5161" s="554">
        <v>35336.25</v>
      </c>
      <c r="K5161" s="556" t="s">
        <v>2317</v>
      </c>
      <c r="L5161" s="556" t="s">
        <v>4776</v>
      </c>
      <c r="M5161" s="557" t="s">
        <v>4775</v>
      </c>
      <c r="O5161" s="545" t="str">
        <f t="shared" si="477"/>
        <v>B3/26/14-P</v>
      </c>
    </row>
    <row r="5164" spans="1:18" ht="14.5">
      <c r="A5164" s="551">
        <v>3</v>
      </c>
      <c r="B5164" s="555" t="s">
        <v>4777</v>
      </c>
      <c r="C5164" s="555" t="s">
        <v>36</v>
      </c>
      <c r="D5164" s="555" t="s">
        <v>36</v>
      </c>
      <c r="E5164" s="555" t="s">
        <v>36</v>
      </c>
      <c r="F5164" s="551" t="s">
        <v>986</v>
      </c>
      <c r="G5164" s="555" t="s">
        <v>36</v>
      </c>
      <c r="H5164" s="551"/>
      <c r="I5164" s="551"/>
      <c r="J5164" s="552">
        <v>49300</v>
      </c>
      <c r="K5164" s="555"/>
      <c r="L5164" s="555"/>
      <c r="M5164" s="551"/>
      <c r="N5164" s="551"/>
      <c r="O5164" s="551"/>
    </row>
    <row r="5165" spans="1:18" ht="29">
      <c r="A5165" s="551">
        <v>4</v>
      </c>
      <c r="B5165" s="555" t="s">
        <v>4777</v>
      </c>
      <c r="C5165" s="555" t="s">
        <v>36</v>
      </c>
      <c r="D5165" s="555" t="s">
        <v>36</v>
      </c>
      <c r="E5165" s="555" t="s">
        <v>36</v>
      </c>
      <c r="F5165" s="551" t="s">
        <v>4778</v>
      </c>
      <c r="G5165" s="555" t="s">
        <v>36</v>
      </c>
      <c r="H5165" s="551"/>
      <c r="I5165" s="551"/>
      <c r="J5165" s="551">
        <v>0</v>
      </c>
      <c r="K5165" s="555"/>
      <c r="L5165" s="555"/>
      <c r="M5165" s="551"/>
      <c r="N5165" s="551"/>
      <c r="O5165" s="551"/>
      <c r="P5165" s="546"/>
      <c r="Q5165" s="546"/>
      <c r="R5165" s="546"/>
    </row>
    <row r="5166" spans="1:18" ht="14.5">
      <c r="B5166" s="556" t="s">
        <v>4777</v>
      </c>
      <c r="C5166" s="556" t="s">
        <v>2034</v>
      </c>
      <c r="D5166" s="556" t="s">
        <v>2377</v>
      </c>
      <c r="E5166" s="556" t="s">
        <v>5</v>
      </c>
      <c r="F5166" s="557" t="s">
        <v>4779</v>
      </c>
      <c r="G5166" s="556" t="s">
        <v>289</v>
      </c>
      <c r="H5166" s="553">
        <v>1</v>
      </c>
      <c r="J5166" s="553" t="s">
        <v>1909</v>
      </c>
      <c r="K5166" s="556" t="s">
        <v>2317</v>
      </c>
      <c r="L5166" s="556" t="s">
        <v>4780</v>
      </c>
      <c r="M5166" s="557" t="s">
        <v>4779</v>
      </c>
      <c r="O5166" s="545" t="str">
        <f t="shared" ref="O5166:O5167" si="478">+_xlfn.CONCAT(B5166,"-",E5166)</f>
        <v>B3/26/15-A</v>
      </c>
      <c r="P5166" s="546"/>
      <c r="Q5166" s="546"/>
      <c r="R5166" s="546"/>
    </row>
    <row r="5167" spans="1:18">
      <c r="B5167" s="556" t="s">
        <v>4777</v>
      </c>
      <c r="C5167" s="556" t="s">
        <v>2034</v>
      </c>
      <c r="D5167" s="556" t="s">
        <v>2377</v>
      </c>
      <c r="E5167" s="556" t="s">
        <v>6</v>
      </c>
      <c r="F5167" s="557" t="s">
        <v>4781</v>
      </c>
      <c r="G5167" s="556" t="s">
        <v>289</v>
      </c>
      <c r="H5167" s="553">
        <v>1</v>
      </c>
      <c r="J5167" s="553" t="s">
        <v>1909</v>
      </c>
      <c r="K5167" s="556" t="s">
        <v>2317</v>
      </c>
      <c r="L5167" s="556" t="s">
        <v>4782</v>
      </c>
      <c r="M5167" s="557" t="s">
        <v>4781</v>
      </c>
      <c r="O5167" s="545" t="str">
        <f t="shared" si="478"/>
        <v>B3/26/15-B</v>
      </c>
    </row>
    <row r="5169" spans="1:18" ht="29">
      <c r="A5169" s="551">
        <v>4</v>
      </c>
      <c r="B5169" s="555" t="s">
        <v>4777</v>
      </c>
      <c r="C5169" s="555" t="s">
        <v>36</v>
      </c>
      <c r="D5169" s="555" t="s">
        <v>36</v>
      </c>
      <c r="E5169" s="555" t="s">
        <v>36</v>
      </c>
      <c r="F5169" s="551" t="s">
        <v>989</v>
      </c>
      <c r="G5169" s="555" t="s">
        <v>36</v>
      </c>
      <c r="H5169" s="551"/>
      <c r="I5169" s="551"/>
      <c r="J5169" s="552">
        <v>49300</v>
      </c>
      <c r="K5169" s="555"/>
      <c r="L5169" s="555"/>
      <c r="M5169" s="551"/>
      <c r="N5169" s="551"/>
      <c r="O5169" s="551"/>
    </row>
    <row r="5170" spans="1:18" ht="14.5">
      <c r="B5170" s="556" t="s">
        <v>4777</v>
      </c>
      <c r="C5170" s="556" t="s">
        <v>2034</v>
      </c>
      <c r="D5170" s="556" t="s">
        <v>2377</v>
      </c>
      <c r="E5170" s="556" t="s">
        <v>7</v>
      </c>
      <c r="F5170" s="557" t="s">
        <v>4783</v>
      </c>
      <c r="G5170" s="556" t="s">
        <v>289</v>
      </c>
      <c r="H5170" s="553">
        <v>1</v>
      </c>
      <c r="I5170" s="554">
        <v>6162.5</v>
      </c>
      <c r="J5170" s="554">
        <v>6162.5</v>
      </c>
      <c r="K5170" s="556" t="s">
        <v>2317</v>
      </c>
      <c r="L5170" s="556" t="s">
        <v>4784</v>
      </c>
      <c r="M5170" s="557" t="s">
        <v>4783</v>
      </c>
      <c r="O5170" s="545" t="str">
        <f t="shared" ref="O5170:O5177" si="479">+_xlfn.CONCAT(B5170,"-",E5170)</f>
        <v>B3/26/15-C</v>
      </c>
      <c r="P5170" s="546"/>
      <c r="Q5170" s="546"/>
      <c r="R5170" s="546"/>
    </row>
    <row r="5171" spans="1:18">
      <c r="B5171" s="556" t="s">
        <v>4777</v>
      </c>
      <c r="C5171" s="556" t="s">
        <v>2034</v>
      </c>
      <c r="D5171" s="556" t="s">
        <v>2377</v>
      </c>
      <c r="E5171" s="556" t="s">
        <v>8</v>
      </c>
      <c r="F5171" s="557" t="s">
        <v>4785</v>
      </c>
      <c r="G5171" s="556" t="s">
        <v>289</v>
      </c>
      <c r="H5171" s="553">
        <v>1</v>
      </c>
      <c r="I5171" s="554">
        <v>6162.5</v>
      </c>
      <c r="J5171" s="554">
        <v>6162.5</v>
      </c>
      <c r="K5171" s="556" t="s">
        <v>2317</v>
      </c>
      <c r="L5171" s="556" t="s">
        <v>4786</v>
      </c>
      <c r="M5171" s="557" t="s">
        <v>4785</v>
      </c>
      <c r="O5171" s="545" t="str">
        <f t="shared" si="479"/>
        <v>B3/26/15-D</v>
      </c>
    </row>
    <row r="5172" spans="1:18">
      <c r="B5172" s="556" t="s">
        <v>4777</v>
      </c>
      <c r="C5172" s="556" t="s">
        <v>2034</v>
      </c>
      <c r="D5172" s="556" t="s">
        <v>2377</v>
      </c>
      <c r="E5172" s="556" t="s">
        <v>10</v>
      </c>
      <c r="F5172" s="557" t="s">
        <v>4787</v>
      </c>
      <c r="G5172" s="556" t="s">
        <v>289</v>
      </c>
      <c r="H5172" s="553">
        <v>1</v>
      </c>
      <c r="I5172" s="554">
        <v>6162.5</v>
      </c>
      <c r="J5172" s="554">
        <v>6162.5</v>
      </c>
      <c r="K5172" s="556" t="s">
        <v>2317</v>
      </c>
      <c r="L5172" s="556" t="s">
        <v>4788</v>
      </c>
      <c r="M5172" s="557" t="s">
        <v>4787</v>
      </c>
      <c r="O5172" s="545" t="str">
        <f t="shared" si="479"/>
        <v>B3/26/15-E</v>
      </c>
    </row>
    <row r="5173" spans="1:18">
      <c r="B5173" s="556" t="s">
        <v>4777</v>
      </c>
      <c r="C5173" s="556" t="s">
        <v>2034</v>
      </c>
      <c r="D5173" s="556" t="s">
        <v>2377</v>
      </c>
      <c r="E5173" s="556" t="s">
        <v>11</v>
      </c>
      <c r="F5173" s="557" t="s">
        <v>4789</v>
      </c>
      <c r="G5173" s="556" t="s">
        <v>289</v>
      </c>
      <c r="H5173" s="553">
        <v>1</v>
      </c>
      <c r="I5173" s="554">
        <v>6162.5</v>
      </c>
      <c r="J5173" s="554">
        <v>6162.5</v>
      </c>
      <c r="K5173" s="556" t="s">
        <v>2317</v>
      </c>
      <c r="L5173" s="556" t="s">
        <v>4790</v>
      </c>
      <c r="M5173" s="557" t="s">
        <v>4789</v>
      </c>
      <c r="O5173" s="545" t="str">
        <f t="shared" si="479"/>
        <v>B3/26/15-F</v>
      </c>
    </row>
    <row r="5174" spans="1:18">
      <c r="B5174" s="556" t="s">
        <v>4777</v>
      </c>
      <c r="C5174" s="556" t="s">
        <v>2034</v>
      </c>
      <c r="D5174" s="556" t="s">
        <v>2377</v>
      </c>
      <c r="E5174" s="556" t="s">
        <v>27</v>
      </c>
      <c r="F5174" s="557" t="s">
        <v>4791</v>
      </c>
      <c r="G5174" s="556" t="s">
        <v>289</v>
      </c>
      <c r="H5174" s="553">
        <v>1</v>
      </c>
      <c r="I5174" s="554">
        <v>6162.5</v>
      </c>
      <c r="J5174" s="554">
        <v>6162.5</v>
      </c>
      <c r="K5174" s="556" t="s">
        <v>2317</v>
      </c>
      <c r="L5174" s="556" t="s">
        <v>4792</v>
      </c>
      <c r="M5174" s="557" t="s">
        <v>4791</v>
      </c>
      <c r="O5174" s="545" t="str">
        <f t="shared" si="479"/>
        <v>B3/26/15-G</v>
      </c>
    </row>
    <row r="5175" spans="1:18">
      <c r="B5175" s="556" t="s">
        <v>4777</v>
      </c>
      <c r="C5175" s="556" t="s">
        <v>2034</v>
      </c>
      <c r="D5175" s="556" t="s">
        <v>2377</v>
      </c>
      <c r="E5175" s="556" t="s">
        <v>28</v>
      </c>
      <c r="F5175" s="557" t="s">
        <v>4793</v>
      </c>
      <c r="G5175" s="556" t="s">
        <v>289</v>
      </c>
      <c r="H5175" s="553">
        <v>1</v>
      </c>
      <c r="I5175" s="554">
        <v>6162.5</v>
      </c>
      <c r="J5175" s="554">
        <v>6162.5</v>
      </c>
      <c r="K5175" s="556" t="s">
        <v>2317</v>
      </c>
      <c r="L5175" s="556" t="s">
        <v>4794</v>
      </c>
      <c r="M5175" s="557" t="s">
        <v>4793</v>
      </c>
      <c r="O5175" s="545" t="str">
        <f t="shared" si="479"/>
        <v>B3/26/15-H</v>
      </c>
    </row>
    <row r="5176" spans="1:18">
      <c r="B5176" s="556" t="s">
        <v>4777</v>
      </c>
      <c r="C5176" s="556" t="s">
        <v>2034</v>
      </c>
      <c r="D5176" s="556" t="s">
        <v>2377</v>
      </c>
      <c r="E5176" s="556" t="s">
        <v>33</v>
      </c>
      <c r="F5176" s="557" t="s">
        <v>4795</v>
      </c>
      <c r="G5176" s="556" t="s">
        <v>289</v>
      </c>
      <c r="H5176" s="553">
        <v>1</v>
      </c>
      <c r="I5176" s="554">
        <v>6162.5</v>
      </c>
      <c r="J5176" s="554">
        <v>6162.5</v>
      </c>
      <c r="K5176" s="556" t="s">
        <v>2317</v>
      </c>
      <c r="L5176" s="556" t="s">
        <v>4796</v>
      </c>
      <c r="M5176" s="557" t="s">
        <v>4795</v>
      </c>
      <c r="O5176" s="545" t="str">
        <f t="shared" si="479"/>
        <v>B3/26/15-J</v>
      </c>
    </row>
    <row r="5177" spans="1:18">
      <c r="B5177" s="556" t="s">
        <v>4777</v>
      </c>
      <c r="C5177" s="556" t="s">
        <v>2034</v>
      </c>
      <c r="D5177" s="556" t="s">
        <v>2377</v>
      </c>
      <c r="E5177" s="556" t="s">
        <v>34</v>
      </c>
      <c r="F5177" s="557" t="s">
        <v>4797</v>
      </c>
      <c r="G5177" s="556" t="s">
        <v>289</v>
      </c>
      <c r="H5177" s="553">
        <v>1</v>
      </c>
      <c r="I5177" s="554">
        <v>6162.5</v>
      </c>
      <c r="J5177" s="554">
        <v>6162.5</v>
      </c>
      <c r="K5177" s="556" t="s">
        <v>2317</v>
      </c>
      <c r="L5177" s="556" t="s">
        <v>4798</v>
      </c>
      <c r="M5177" s="557" t="s">
        <v>4797</v>
      </c>
      <c r="O5177" s="545" t="str">
        <f t="shared" si="479"/>
        <v>B3/26/15-K</v>
      </c>
    </row>
    <row r="5179" spans="1:18" ht="14.5">
      <c r="A5179" s="551">
        <v>3</v>
      </c>
      <c r="B5179" s="555" t="s">
        <v>4777</v>
      </c>
      <c r="C5179" s="555" t="s">
        <v>36</v>
      </c>
      <c r="D5179" s="555" t="s">
        <v>36</v>
      </c>
      <c r="E5179" s="555" t="s">
        <v>36</v>
      </c>
      <c r="F5179" s="551" t="s">
        <v>999</v>
      </c>
      <c r="G5179" s="555" t="s">
        <v>36</v>
      </c>
      <c r="H5179" s="551"/>
      <c r="I5179" s="551"/>
      <c r="J5179" s="552">
        <v>1561076.45</v>
      </c>
      <c r="K5179" s="555"/>
      <c r="L5179" s="555"/>
      <c r="M5179" s="551"/>
      <c r="N5179" s="551"/>
      <c r="O5179" s="551"/>
    </row>
    <row r="5180" spans="1:18" ht="14.5">
      <c r="A5180" s="551">
        <v>4</v>
      </c>
      <c r="B5180" s="555" t="s">
        <v>4777</v>
      </c>
      <c r="C5180" s="555" t="s">
        <v>36</v>
      </c>
      <c r="D5180" s="555" t="s">
        <v>36</v>
      </c>
      <c r="E5180" s="555" t="s">
        <v>36</v>
      </c>
      <c r="F5180" s="551" t="s">
        <v>1000</v>
      </c>
      <c r="G5180" s="555" t="s">
        <v>36</v>
      </c>
      <c r="H5180" s="551"/>
      <c r="I5180" s="551"/>
      <c r="J5180" s="552">
        <v>304001.59999999998</v>
      </c>
      <c r="K5180" s="555"/>
      <c r="L5180" s="555"/>
      <c r="M5180" s="551"/>
      <c r="N5180" s="551"/>
      <c r="O5180" s="551"/>
      <c r="P5180" s="546"/>
      <c r="Q5180" s="546"/>
      <c r="R5180" s="546"/>
    </row>
    <row r="5181" spans="1:18" ht="14.5">
      <c r="B5181" s="556" t="s">
        <v>4777</v>
      </c>
      <c r="C5181" s="556" t="s">
        <v>2034</v>
      </c>
      <c r="D5181" s="556" t="s">
        <v>2410</v>
      </c>
      <c r="E5181" s="556" t="s">
        <v>39</v>
      </c>
      <c r="F5181" s="557" t="s">
        <v>1001</v>
      </c>
      <c r="G5181" s="556" t="s">
        <v>289</v>
      </c>
      <c r="H5181" s="553">
        <v>320</v>
      </c>
      <c r="I5181" s="553">
        <v>640.63</v>
      </c>
      <c r="J5181" s="554">
        <v>205001.60000000001</v>
      </c>
      <c r="K5181" s="556" t="s">
        <v>2317</v>
      </c>
      <c r="L5181" s="556" t="s">
        <v>4799</v>
      </c>
      <c r="M5181" s="557" t="s">
        <v>1001</v>
      </c>
      <c r="O5181" s="545" t="str">
        <f t="shared" ref="O5181:O5182" si="480">+_xlfn.CONCAT(B5181,"-",E5181)</f>
        <v>B3/26/15-L</v>
      </c>
      <c r="P5181" s="546"/>
      <c r="Q5181" s="546"/>
      <c r="R5181" s="546"/>
    </row>
    <row r="5182" spans="1:18">
      <c r="B5182" s="556" t="s">
        <v>4777</v>
      </c>
      <c r="C5182" s="556" t="s">
        <v>2034</v>
      </c>
      <c r="D5182" s="556" t="s">
        <v>2410</v>
      </c>
      <c r="E5182" s="556" t="s">
        <v>38</v>
      </c>
      <c r="F5182" s="557" t="s">
        <v>1002</v>
      </c>
      <c r="G5182" s="556" t="s">
        <v>289</v>
      </c>
      <c r="H5182" s="553">
        <v>160</v>
      </c>
      <c r="I5182" s="553">
        <v>618.75</v>
      </c>
      <c r="J5182" s="554">
        <v>99000</v>
      </c>
      <c r="K5182" s="556" t="s">
        <v>2317</v>
      </c>
      <c r="L5182" s="556" t="s">
        <v>4800</v>
      </c>
      <c r="M5182" s="557" t="s">
        <v>1002</v>
      </c>
      <c r="O5182" s="545" t="str">
        <f t="shared" si="480"/>
        <v>B3/26/15-M</v>
      </c>
    </row>
    <row r="5184" spans="1:18" ht="14.5">
      <c r="A5184" s="551">
        <v>4</v>
      </c>
      <c r="B5184" s="555" t="s">
        <v>4777</v>
      </c>
      <c r="C5184" s="555" t="s">
        <v>36</v>
      </c>
      <c r="D5184" s="555" t="s">
        <v>36</v>
      </c>
      <c r="E5184" s="555" t="s">
        <v>36</v>
      </c>
      <c r="F5184" s="551" t="s">
        <v>1003</v>
      </c>
      <c r="G5184" s="555" t="s">
        <v>36</v>
      </c>
      <c r="H5184" s="551"/>
      <c r="I5184" s="551"/>
      <c r="J5184" s="552">
        <v>1043939.6</v>
      </c>
      <c r="K5184" s="555"/>
      <c r="L5184" s="555"/>
      <c r="M5184" s="551"/>
      <c r="N5184" s="551"/>
      <c r="O5184" s="551"/>
    </row>
    <row r="5185" spans="1:18" ht="14.5">
      <c r="B5185" s="556" t="s">
        <v>4777</v>
      </c>
      <c r="C5185" s="556" t="s">
        <v>2034</v>
      </c>
      <c r="D5185" s="556" t="s">
        <v>2410</v>
      </c>
      <c r="E5185" s="556" t="s">
        <v>204</v>
      </c>
      <c r="F5185" s="557" t="s">
        <v>1004</v>
      </c>
      <c r="G5185" s="556" t="s">
        <v>289</v>
      </c>
      <c r="H5185" s="553">
        <v>30</v>
      </c>
      <c r="I5185" s="553">
        <v>423.5</v>
      </c>
      <c r="J5185" s="554">
        <v>12705</v>
      </c>
      <c r="K5185" s="556" t="s">
        <v>2317</v>
      </c>
      <c r="L5185" s="556" t="s">
        <v>4801</v>
      </c>
      <c r="M5185" s="557" t="s">
        <v>1004</v>
      </c>
      <c r="O5185" s="545" t="str">
        <f>+_xlfn.CONCAT(B5185,"-",E5185)</f>
        <v>B3/26/15-N</v>
      </c>
      <c r="P5185" s="546"/>
      <c r="Q5185" s="546"/>
      <c r="R5185" s="546"/>
    </row>
    <row r="5188" spans="1:18">
      <c r="B5188" s="556" t="s">
        <v>4802</v>
      </c>
      <c r="C5188" s="556" t="s">
        <v>2034</v>
      </c>
      <c r="D5188" s="556" t="s">
        <v>2410</v>
      </c>
      <c r="E5188" s="556" t="s">
        <v>5</v>
      </c>
      <c r="F5188" s="557" t="s">
        <v>1005</v>
      </c>
      <c r="G5188" s="556" t="s">
        <v>289</v>
      </c>
      <c r="H5188" s="553">
        <v>200</v>
      </c>
      <c r="I5188" s="553">
        <v>532.13</v>
      </c>
      <c r="J5188" s="554">
        <v>106426</v>
      </c>
      <c r="K5188" s="556" t="s">
        <v>2317</v>
      </c>
      <c r="L5188" s="556" t="s">
        <v>4803</v>
      </c>
      <c r="M5188" s="557" t="s">
        <v>1005</v>
      </c>
      <c r="O5188" s="545" t="str">
        <f t="shared" ref="O5188:O5195" si="481">+_xlfn.CONCAT(B5188,"-",E5188)</f>
        <v>B3/26/16-A</v>
      </c>
    </row>
    <row r="5189" spans="1:18">
      <c r="B5189" s="556" t="s">
        <v>4802</v>
      </c>
      <c r="C5189" s="556" t="s">
        <v>2034</v>
      </c>
      <c r="D5189" s="556" t="s">
        <v>2410</v>
      </c>
      <c r="E5189" s="556" t="s">
        <v>6</v>
      </c>
      <c r="F5189" s="557" t="s">
        <v>4804</v>
      </c>
      <c r="G5189" s="556" t="s">
        <v>289</v>
      </c>
      <c r="H5189" s="553">
        <v>10</v>
      </c>
      <c r="I5189" s="554">
        <v>1064.1300000000001</v>
      </c>
      <c r="J5189" s="554">
        <v>10641.3</v>
      </c>
      <c r="K5189" s="556" t="s">
        <v>2317</v>
      </c>
      <c r="L5189" s="556" t="s">
        <v>4805</v>
      </c>
      <c r="M5189" s="557" t="s">
        <v>4804</v>
      </c>
      <c r="O5189" s="545" t="str">
        <f t="shared" si="481"/>
        <v>B3/26/16-B</v>
      </c>
    </row>
    <row r="5190" spans="1:18">
      <c r="B5190" s="556" t="s">
        <v>4802</v>
      </c>
      <c r="C5190" s="556" t="s">
        <v>2034</v>
      </c>
      <c r="D5190" s="556" t="s">
        <v>2410</v>
      </c>
      <c r="E5190" s="556" t="s">
        <v>7</v>
      </c>
      <c r="F5190" s="557" t="s">
        <v>1006</v>
      </c>
      <c r="G5190" s="556" t="s">
        <v>289</v>
      </c>
      <c r="H5190" s="553">
        <v>150</v>
      </c>
      <c r="I5190" s="553">
        <v>600.88</v>
      </c>
      <c r="J5190" s="554">
        <v>90132</v>
      </c>
      <c r="K5190" s="556" t="s">
        <v>2317</v>
      </c>
      <c r="L5190" s="556" t="s">
        <v>4806</v>
      </c>
      <c r="M5190" s="557" t="s">
        <v>1006</v>
      </c>
      <c r="O5190" s="545" t="str">
        <f t="shared" si="481"/>
        <v>B3/26/16-C</v>
      </c>
    </row>
    <row r="5191" spans="1:18">
      <c r="B5191" s="556" t="s">
        <v>4802</v>
      </c>
      <c r="C5191" s="556" t="s">
        <v>2034</v>
      </c>
      <c r="D5191" s="556" t="s">
        <v>2410</v>
      </c>
      <c r="E5191" s="556" t="s">
        <v>8</v>
      </c>
      <c r="F5191" s="557" t="s">
        <v>1007</v>
      </c>
      <c r="G5191" s="556" t="s">
        <v>289</v>
      </c>
      <c r="H5191" s="553">
        <v>60</v>
      </c>
      <c r="I5191" s="554">
        <v>1201.6300000000001</v>
      </c>
      <c r="J5191" s="554">
        <v>72097.8</v>
      </c>
      <c r="K5191" s="556" t="s">
        <v>2317</v>
      </c>
      <c r="L5191" s="556" t="s">
        <v>4807</v>
      </c>
      <c r="M5191" s="557" t="s">
        <v>1007</v>
      </c>
      <c r="O5191" s="545" t="str">
        <f t="shared" si="481"/>
        <v>B3/26/16-D</v>
      </c>
    </row>
    <row r="5192" spans="1:18">
      <c r="B5192" s="556" t="s">
        <v>4802</v>
      </c>
      <c r="C5192" s="556" t="s">
        <v>2034</v>
      </c>
      <c r="D5192" s="556" t="s">
        <v>2410</v>
      </c>
      <c r="E5192" s="556" t="s">
        <v>10</v>
      </c>
      <c r="F5192" s="557" t="s">
        <v>1008</v>
      </c>
      <c r="G5192" s="556" t="s">
        <v>289</v>
      </c>
      <c r="H5192" s="553">
        <v>160</v>
      </c>
      <c r="I5192" s="554">
        <v>1418.75</v>
      </c>
      <c r="J5192" s="554">
        <v>227000</v>
      </c>
      <c r="K5192" s="556" t="s">
        <v>2317</v>
      </c>
      <c r="L5192" s="556" t="s">
        <v>4808</v>
      </c>
      <c r="M5192" s="557" t="s">
        <v>1008</v>
      </c>
      <c r="O5192" s="545" t="str">
        <f t="shared" si="481"/>
        <v>B3/26/16-E</v>
      </c>
    </row>
    <row r="5193" spans="1:18">
      <c r="B5193" s="556" t="s">
        <v>4802</v>
      </c>
      <c r="C5193" s="556" t="s">
        <v>2034</v>
      </c>
      <c r="D5193" s="556" t="s">
        <v>2410</v>
      </c>
      <c r="E5193" s="556" t="s">
        <v>11</v>
      </c>
      <c r="F5193" s="557" t="s">
        <v>1009</v>
      </c>
      <c r="G5193" s="556" t="s">
        <v>289</v>
      </c>
      <c r="H5193" s="553">
        <v>130</v>
      </c>
      <c r="I5193" s="554">
        <v>1418.75</v>
      </c>
      <c r="J5193" s="554">
        <v>184437.5</v>
      </c>
      <c r="K5193" s="556" t="s">
        <v>2317</v>
      </c>
      <c r="L5193" s="556" t="s">
        <v>4809</v>
      </c>
      <c r="M5193" s="557" t="s">
        <v>1009</v>
      </c>
      <c r="O5193" s="545" t="str">
        <f t="shared" si="481"/>
        <v>B3/26/16-F</v>
      </c>
    </row>
    <row r="5194" spans="1:18" ht="25">
      <c r="B5194" s="556" t="s">
        <v>4802</v>
      </c>
      <c r="C5194" s="556" t="s">
        <v>2034</v>
      </c>
      <c r="D5194" s="556" t="s">
        <v>2410</v>
      </c>
      <c r="E5194" s="556" t="s">
        <v>27</v>
      </c>
      <c r="F5194" s="557" t="s">
        <v>4810</v>
      </c>
      <c r="G5194" s="556" t="s">
        <v>289</v>
      </c>
      <c r="H5194" s="553">
        <v>130</v>
      </c>
      <c r="I5194" s="554">
        <v>1418.75</v>
      </c>
      <c r="J5194" s="554">
        <v>184437.5</v>
      </c>
      <c r="K5194" s="556" t="s">
        <v>2317</v>
      </c>
      <c r="L5194" s="556" t="s">
        <v>4811</v>
      </c>
      <c r="M5194" s="557" t="s">
        <v>4810</v>
      </c>
      <c r="O5194" s="545" t="str">
        <f t="shared" si="481"/>
        <v>B3/26/16-G</v>
      </c>
    </row>
    <row r="5195" spans="1:18">
      <c r="B5195" s="556" t="s">
        <v>4802</v>
      </c>
      <c r="C5195" s="556" t="s">
        <v>2034</v>
      </c>
      <c r="D5195" s="556" t="s">
        <v>2410</v>
      </c>
      <c r="E5195" s="556" t="s">
        <v>28</v>
      </c>
      <c r="F5195" s="557" t="s">
        <v>1010</v>
      </c>
      <c r="G5195" s="556" t="s">
        <v>289</v>
      </c>
      <c r="H5195" s="553">
        <v>110</v>
      </c>
      <c r="I5195" s="554">
        <v>1418.75</v>
      </c>
      <c r="J5195" s="554">
        <v>156062.5</v>
      </c>
      <c r="K5195" s="556" t="s">
        <v>2317</v>
      </c>
      <c r="L5195" s="556" t="s">
        <v>4812</v>
      </c>
      <c r="M5195" s="557" t="s">
        <v>1010</v>
      </c>
      <c r="O5195" s="545" t="str">
        <f t="shared" si="481"/>
        <v>B3/26/16-H</v>
      </c>
    </row>
    <row r="5197" spans="1:18" ht="14.5">
      <c r="A5197" s="551">
        <v>4</v>
      </c>
      <c r="B5197" s="555" t="s">
        <v>4802</v>
      </c>
      <c r="C5197" s="555" t="s">
        <v>36</v>
      </c>
      <c r="D5197" s="555" t="s">
        <v>36</v>
      </c>
      <c r="E5197" s="555" t="s">
        <v>36</v>
      </c>
      <c r="F5197" s="551" t="s">
        <v>1012</v>
      </c>
      <c r="G5197" s="555" t="s">
        <v>36</v>
      </c>
      <c r="H5197" s="551"/>
      <c r="I5197" s="551"/>
      <c r="J5197" s="552">
        <v>135850</v>
      </c>
      <c r="K5197" s="555"/>
      <c r="L5197" s="555"/>
      <c r="M5197" s="551"/>
      <c r="N5197" s="551"/>
      <c r="O5197" s="551"/>
    </row>
    <row r="5198" spans="1:18" ht="14.5">
      <c r="B5198" s="556" t="s">
        <v>4802</v>
      </c>
      <c r="C5198" s="556" t="s">
        <v>2034</v>
      </c>
      <c r="D5198" s="556" t="s">
        <v>2410</v>
      </c>
      <c r="E5198" s="556" t="s">
        <v>33</v>
      </c>
      <c r="F5198" s="557" t="s">
        <v>4813</v>
      </c>
      <c r="G5198" s="556" t="s">
        <v>289</v>
      </c>
      <c r="H5198" s="553">
        <v>180</v>
      </c>
      <c r="I5198" s="553">
        <v>561</v>
      </c>
      <c r="J5198" s="554">
        <v>100980</v>
      </c>
      <c r="K5198" s="556" t="s">
        <v>2317</v>
      </c>
      <c r="L5198" s="556" t="s">
        <v>4814</v>
      </c>
      <c r="M5198" s="557" t="s">
        <v>4813</v>
      </c>
      <c r="O5198" s="545" t="str">
        <f t="shared" ref="O5198:O5201" si="482">+_xlfn.CONCAT(B5198,"-",E5198)</f>
        <v>B3/26/16-J</v>
      </c>
      <c r="P5198" s="546"/>
      <c r="Q5198" s="546"/>
      <c r="R5198" s="546"/>
    </row>
    <row r="5199" spans="1:18">
      <c r="B5199" s="556" t="s">
        <v>4802</v>
      </c>
      <c r="C5199" s="556" t="s">
        <v>2034</v>
      </c>
      <c r="D5199" s="556" t="s">
        <v>2410</v>
      </c>
      <c r="E5199" s="556" t="s">
        <v>34</v>
      </c>
      <c r="F5199" s="557" t="s">
        <v>4815</v>
      </c>
      <c r="G5199" s="556" t="s">
        <v>289</v>
      </c>
      <c r="H5199" s="553">
        <v>10</v>
      </c>
      <c r="I5199" s="553">
        <v>698.5</v>
      </c>
      <c r="J5199" s="554">
        <v>6985</v>
      </c>
      <c r="K5199" s="556" t="s">
        <v>2317</v>
      </c>
      <c r="L5199" s="556" t="s">
        <v>4816</v>
      </c>
      <c r="M5199" s="557" t="s">
        <v>4815</v>
      </c>
      <c r="O5199" s="545" t="str">
        <f t="shared" si="482"/>
        <v>B3/26/16-K</v>
      </c>
    </row>
    <row r="5200" spans="1:18">
      <c r="B5200" s="556" t="s">
        <v>4802</v>
      </c>
      <c r="C5200" s="556" t="s">
        <v>2034</v>
      </c>
      <c r="D5200" s="556" t="s">
        <v>2410</v>
      </c>
      <c r="E5200" s="556" t="s">
        <v>39</v>
      </c>
      <c r="F5200" s="557" t="s">
        <v>4817</v>
      </c>
      <c r="G5200" s="556" t="s">
        <v>289</v>
      </c>
      <c r="H5200" s="553">
        <v>20</v>
      </c>
      <c r="I5200" s="553">
        <v>767.25</v>
      </c>
      <c r="J5200" s="554">
        <v>15345</v>
      </c>
      <c r="K5200" s="556" t="s">
        <v>2317</v>
      </c>
      <c r="L5200" s="556" t="s">
        <v>4818</v>
      </c>
      <c r="M5200" s="557" t="s">
        <v>4817</v>
      </c>
      <c r="O5200" s="545" t="str">
        <f t="shared" si="482"/>
        <v>B3/26/16-L</v>
      </c>
    </row>
    <row r="5201" spans="1:18">
      <c r="B5201" s="556" t="s">
        <v>4802</v>
      </c>
      <c r="C5201" s="556" t="s">
        <v>2034</v>
      </c>
      <c r="D5201" s="556" t="s">
        <v>2410</v>
      </c>
      <c r="E5201" s="556" t="s">
        <v>38</v>
      </c>
      <c r="F5201" s="557" t="s">
        <v>1014</v>
      </c>
      <c r="G5201" s="556" t="s">
        <v>289</v>
      </c>
      <c r="H5201" s="553">
        <v>15</v>
      </c>
      <c r="I5201" s="553">
        <v>836</v>
      </c>
      <c r="J5201" s="554">
        <v>12540</v>
      </c>
      <c r="K5201" s="556" t="s">
        <v>2317</v>
      </c>
      <c r="L5201" s="556" t="s">
        <v>4819</v>
      </c>
      <c r="M5201" s="557" t="s">
        <v>1014</v>
      </c>
      <c r="O5201" s="545" t="str">
        <f t="shared" si="482"/>
        <v>B3/26/16-M</v>
      </c>
    </row>
    <row r="5203" spans="1:18" ht="14.5">
      <c r="A5203" s="551">
        <v>4</v>
      </c>
      <c r="B5203" s="555" t="s">
        <v>4802</v>
      </c>
      <c r="C5203" s="555" t="s">
        <v>36</v>
      </c>
      <c r="D5203" s="555" t="s">
        <v>36</v>
      </c>
      <c r="E5203" s="555" t="s">
        <v>36</v>
      </c>
      <c r="F5203" s="551" t="s">
        <v>1015</v>
      </c>
      <c r="G5203" s="555" t="s">
        <v>36</v>
      </c>
      <c r="H5203" s="551"/>
      <c r="I5203" s="551"/>
      <c r="J5203" s="552">
        <v>77285.25</v>
      </c>
      <c r="K5203" s="555"/>
      <c r="L5203" s="555"/>
      <c r="M5203" s="551"/>
      <c r="N5203" s="551"/>
      <c r="O5203" s="551"/>
    </row>
    <row r="5204" spans="1:18" ht="14.5">
      <c r="B5204" s="556" t="s">
        <v>4802</v>
      </c>
      <c r="C5204" s="556" t="s">
        <v>2034</v>
      </c>
      <c r="D5204" s="556" t="s">
        <v>2410</v>
      </c>
      <c r="E5204" s="556" t="s">
        <v>204</v>
      </c>
      <c r="F5204" s="557" t="s">
        <v>4820</v>
      </c>
      <c r="G5204" s="556" t="s">
        <v>289</v>
      </c>
      <c r="H5204" s="553">
        <v>15</v>
      </c>
      <c r="I5204" s="553">
        <v>276.63</v>
      </c>
      <c r="J5204" s="554">
        <v>4149.45</v>
      </c>
      <c r="K5204" s="556" t="s">
        <v>2317</v>
      </c>
      <c r="L5204" s="556" t="s">
        <v>4821</v>
      </c>
      <c r="M5204" s="557" t="s">
        <v>4820</v>
      </c>
      <c r="O5204" s="545" t="str">
        <f t="shared" ref="O5204:O5207" si="483">+_xlfn.CONCAT(B5204,"-",E5204)</f>
        <v>B3/26/16-N</v>
      </c>
      <c r="P5204" s="546"/>
      <c r="Q5204" s="546"/>
      <c r="R5204" s="546"/>
    </row>
    <row r="5205" spans="1:18" ht="25">
      <c r="B5205" s="556" t="s">
        <v>4802</v>
      </c>
      <c r="C5205" s="556" t="s">
        <v>2034</v>
      </c>
      <c r="D5205" s="556" t="s">
        <v>2410</v>
      </c>
      <c r="E5205" s="556" t="s">
        <v>507</v>
      </c>
      <c r="F5205" s="557" t="s">
        <v>1017</v>
      </c>
      <c r="G5205" s="556" t="s">
        <v>289</v>
      </c>
      <c r="H5205" s="553">
        <v>80</v>
      </c>
      <c r="I5205" s="553">
        <v>407.88</v>
      </c>
      <c r="J5205" s="554">
        <v>32630.400000000001</v>
      </c>
      <c r="K5205" s="556" t="s">
        <v>2317</v>
      </c>
      <c r="L5205" s="556" t="s">
        <v>4822</v>
      </c>
      <c r="M5205" s="557" t="s">
        <v>1017</v>
      </c>
      <c r="O5205" s="545" t="str">
        <f t="shared" si="483"/>
        <v>B3/26/16-P</v>
      </c>
    </row>
    <row r="5206" spans="1:18" ht="25">
      <c r="B5206" s="556" t="s">
        <v>4802</v>
      </c>
      <c r="C5206" s="556" t="s">
        <v>2034</v>
      </c>
      <c r="D5206" s="556" t="s">
        <v>2410</v>
      </c>
      <c r="E5206" s="556" t="s">
        <v>508</v>
      </c>
      <c r="F5206" s="557" t="s">
        <v>1018</v>
      </c>
      <c r="G5206" s="556" t="s">
        <v>289</v>
      </c>
      <c r="H5206" s="553">
        <v>50</v>
      </c>
      <c r="I5206" s="553">
        <v>407.88</v>
      </c>
      <c r="J5206" s="554">
        <v>20394</v>
      </c>
      <c r="K5206" s="556" t="s">
        <v>2317</v>
      </c>
      <c r="L5206" s="556" t="s">
        <v>4823</v>
      </c>
      <c r="M5206" s="557" t="s">
        <v>1018</v>
      </c>
      <c r="O5206" s="545" t="str">
        <f t="shared" si="483"/>
        <v>B3/26/16-Q</v>
      </c>
    </row>
    <row r="5207" spans="1:18">
      <c r="B5207" s="556" t="s">
        <v>4802</v>
      </c>
      <c r="C5207" s="556" t="s">
        <v>2034</v>
      </c>
      <c r="D5207" s="556" t="s">
        <v>2410</v>
      </c>
      <c r="E5207" s="556" t="s">
        <v>738</v>
      </c>
      <c r="F5207" s="557" t="s">
        <v>1019</v>
      </c>
      <c r="G5207" s="556" t="s">
        <v>289</v>
      </c>
      <c r="H5207" s="553">
        <v>30</v>
      </c>
      <c r="I5207" s="553">
        <v>670.38</v>
      </c>
      <c r="J5207" s="554">
        <v>20111.400000000001</v>
      </c>
      <c r="K5207" s="556" t="s">
        <v>2317</v>
      </c>
      <c r="L5207" s="556" t="s">
        <v>4824</v>
      </c>
      <c r="M5207" s="557" t="s">
        <v>1019</v>
      </c>
      <c r="O5207" s="545" t="str">
        <f t="shared" si="483"/>
        <v>B3/26/16-R</v>
      </c>
    </row>
    <row r="5210" spans="1:18" ht="29">
      <c r="A5210" s="551">
        <v>3</v>
      </c>
      <c r="B5210" s="555" t="s">
        <v>4825</v>
      </c>
      <c r="C5210" s="555" t="s">
        <v>36</v>
      </c>
      <c r="D5210" s="555" t="s">
        <v>36</v>
      </c>
      <c r="E5210" s="555" t="s">
        <v>36</v>
      </c>
      <c r="F5210" s="551" t="s">
        <v>1020</v>
      </c>
      <c r="G5210" s="555" t="s">
        <v>36</v>
      </c>
      <c r="H5210" s="551"/>
      <c r="I5210" s="551"/>
      <c r="J5210" s="552">
        <v>209618</v>
      </c>
      <c r="K5210" s="555"/>
      <c r="L5210" s="555"/>
      <c r="M5210" s="551"/>
      <c r="N5210" s="551"/>
      <c r="O5210" s="551"/>
    </row>
    <row r="5211" spans="1:18" ht="29">
      <c r="A5211" s="551">
        <v>4</v>
      </c>
      <c r="B5211" s="555" t="s">
        <v>4825</v>
      </c>
      <c r="C5211" s="555" t="s">
        <v>36</v>
      </c>
      <c r="D5211" s="555" t="s">
        <v>36</v>
      </c>
      <c r="E5211" s="555" t="s">
        <v>36</v>
      </c>
      <c r="F5211" s="551" t="s">
        <v>1021</v>
      </c>
      <c r="G5211" s="555" t="s">
        <v>36</v>
      </c>
      <c r="H5211" s="551"/>
      <c r="I5211" s="551"/>
      <c r="J5211" s="552">
        <v>38713.85</v>
      </c>
      <c r="K5211" s="555"/>
      <c r="L5211" s="555"/>
      <c r="M5211" s="551"/>
      <c r="N5211" s="551"/>
      <c r="O5211" s="551"/>
      <c r="P5211" s="546"/>
      <c r="Q5211" s="546"/>
      <c r="R5211" s="546"/>
    </row>
    <row r="5212" spans="1:18" ht="14.5">
      <c r="B5212" s="556" t="s">
        <v>4825</v>
      </c>
      <c r="C5212" s="556" t="s">
        <v>2034</v>
      </c>
      <c r="D5212" s="556" t="s">
        <v>2427</v>
      </c>
      <c r="E5212" s="556" t="s">
        <v>5</v>
      </c>
      <c r="F5212" s="557" t="s">
        <v>4826</v>
      </c>
      <c r="G5212" s="556" t="s">
        <v>289</v>
      </c>
      <c r="H5212" s="553">
        <v>15</v>
      </c>
      <c r="I5212" s="553">
        <v>187.75</v>
      </c>
      <c r="J5212" s="554">
        <v>2816.25</v>
      </c>
      <c r="K5212" s="556" t="s">
        <v>2317</v>
      </c>
      <c r="L5212" s="556" t="s">
        <v>4827</v>
      </c>
      <c r="M5212" s="557" t="s">
        <v>4826</v>
      </c>
      <c r="O5212" s="545" t="str">
        <f t="shared" ref="O5212:O5217" si="484">+_xlfn.CONCAT(B5212,"-",E5212)</f>
        <v>B3/26/17-A</v>
      </c>
      <c r="P5212" s="546"/>
      <c r="Q5212" s="546"/>
      <c r="R5212" s="546"/>
    </row>
    <row r="5213" spans="1:18">
      <c r="B5213" s="556" t="s">
        <v>4825</v>
      </c>
      <c r="C5213" s="556" t="s">
        <v>2034</v>
      </c>
      <c r="D5213" s="556" t="s">
        <v>2427</v>
      </c>
      <c r="E5213" s="556" t="s">
        <v>6</v>
      </c>
      <c r="F5213" s="557" t="s">
        <v>1022</v>
      </c>
      <c r="G5213" s="556" t="s">
        <v>289</v>
      </c>
      <c r="H5213" s="553">
        <v>120</v>
      </c>
      <c r="I5213" s="553">
        <v>187.75</v>
      </c>
      <c r="J5213" s="554">
        <v>22530</v>
      </c>
      <c r="K5213" s="556" t="s">
        <v>2317</v>
      </c>
      <c r="L5213" s="556" t="s">
        <v>4828</v>
      </c>
      <c r="M5213" s="557" t="s">
        <v>1022</v>
      </c>
      <c r="O5213" s="545" t="str">
        <f t="shared" si="484"/>
        <v>B3/26/17-B</v>
      </c>
    </row>
    <row r="5214" spans="1:18">
      <c r="B5214" s="556" t="s">
        <v>4825</v>
      </c>
      <c r="C5214" s="556" t="s">
        <v>2034</v>
      </c>
      <c r="D5214" s="556" t="s">
        <v>2427</v>
      </c>
      <c r="E5214" s="556" t="s">
        <v>7</v>
      </c>
      <c r="F5214" s="557" t="s">
        <v>1022</v>
      </c>
      <c r="G5214" s="556" t="s">
        <v>289</v>
      </c>
      <c r="H5214" s="553">
        <v>40</v>
      </c>
      <c r="I5214" s="553">
        <v>187.75</v>
      </c>
      <c r="J5214" s="554">
        <v>7510</v>
      </c>
      <c r="K5214" s="556" t="s">
        <v>2317</v>
      </c>
      <c r="L5214" s="556" t="s">
        <v>4829</v>
      </c>
      <c r="M5214" s="557" t="s">
        <v>1022</v>
      </c>
      <c r="O5214" s="545" t="str">
        <f t="shared" si="484"/>
        <v>B3/26/17-C</v>
      </c>
    </row>
    <row r="5215" spans="1:18">
      <c r="B5215" s="556" t="s">
        <v>4825</v>
      </c>
      <c r="C5215" s="556" t="s">
        <v>2034</v>
      </c>
      <c r="D5215" s="556" t="s">
        <v>2427</v>
      </c>
      <c r="E5215" s="556" t="s">
        <v>8</v>
      </c>
      <c r="F5215" s="557" t="s">
        <v>1023</v>
      </c>
      <c r="G5215" s="556" t="s">
        <v>289</v>
      </c>
      <c r="H5215" s="553">
        <v>10</v>
      </c>
      <c r="I5215" s="553">
        <v>218.63</v>
      </c>
      <c r="J5215" s="554">
        <v>2186.3000000000002</v>
      </c>
      <c r="K5215" s="556" t="s">
        <v>2317</v>
      </c>
      <c r="L5215" s="556" t="s">
        <v>4830</v>
      </c>
      <c r="M5215" s="557" t="s">
        <v>1023</v>
      </c>
      <c r="O5215" s="545" t="str">
        <f t="shared" si="484"/>
        <v>B3/26/17-D</v>
      </c>
    </row>
    <row r="5216" spans="1:18">
      <c r="B5216" s="556" t="s">
        <v>4825</v>
      </c>
      <c r="C5216" s="556" t="s">
        <v>2034</v>
      </c>
      <c r="D5216" s="556" t="s">
        <v>2427</v>
      </c>
      <c r="E5216" s="556" t="s">
        <v>10</v>
      </c>
      <c r="F5216" s="557" t="s">
        <v>4831</v>
      </c>
      <c r="G5216" s="556" t="s">
        <v>289</v>
      </c>
      <c r="H5216" s="553">
        <v>5</v>
      </c>
      <c r="I5216" s="553">
        <v>218.63</v>
      </c>
      <c r="J5216" s="554">
        <v>1093.1500000000001</v>
      </c>
      <c r="K5216" s="556" t="s">
        <v>2317</v>
      </c>
      <c r="L5216" s="556" t="s">
        <v>4832</v>
      </c>
      <c r="M5216" s="557" t="s">
        <v>4831</v>
      </c>
      <c r="O5216" s="545" t="str">
        <f t="shared" si="484"/>
        <v>B3/26/17-E</v>
      </c>
    </row>
    <row r="5217" spans="1:18">
      <c r="B5217" s="556" t="s">
        <v>4825</v>
      </c>
      <c r="C5217" s="556" t="s">
        <v>2034</v>
      </c>
      <c r="D5217" s="556" t="s">
        <v>2427</v>
      </c>
      <c r="E5217" s="556" t="s">
        <v>11</v>
      </c>
      <c r="F5217" s="557" t="s">
        <v>4833</v>
      </c>
      <c r="G5217" s="556" t="s">
        <v>289</v>
      </c>
      <c r="H5217" s="553">
        <v>5</v>
      </c>
      <c r="I5217" s="553">
        <v>515.63</v>
      </c>
      <c r="J5217" s="554">
        <v>2578.15</v>
      </c>
      <c r="K5217" s="556" t="s">
        <v>2317</v>
      </c>
      <c r="L5217" s="556" t="s">
        <v>4834</v>
      </c>
      <c r="M5217" s="557" t="s">
        <v>4833</v>
      </c>
      <c r="O5217" s="545" t="str">
        <f t="shared" si="484"/>
        <v>B3/26/17-F</v>
      </c>
    </row>
    <row r="5219" spans="1:18" ht="29">
      <c r="A5219" s="551">
        <v>4</v>
      </c>
      <c r="B5219" s="555" t="s">
        <v>4825</v>
      </c>
      <c r="C5219" s="555" t="s">
        <v>36</v>
      </c>
      <c r="D5219" s="555" t="s">
        <v>36</v>
      </c>
      <c r="E5219" s="555" t="s">
        <v>36</v>
      </c>
      <c r="F5219" s="551" t="s">
        <v>1031</v>
      </c>
      <c r="G5219" s="555" t="s">
        <v>36</v>
      </c>
      <c r="H5219" s="551"/>
      <c r="I5219" s="551"/>
      <c r="J5219" s="552">
        <v>170904.15</v>
      </c>
      <c r="K5219" s="555"/>
      <c r="L5219" s="555"/>
      <c r="M5219" s="551"/>
      <c r="N5219" s="551"/>
      <c r="O5219" s="551"/>
    </row>
    <row r="5220" spans="1:18" ht="14.5">
      <c r="B5220" s="556" t="s">
        <v>4825</v>
      </c>
      <c r="C5220" s="556" t="s">
        <v>2034</v>
      </c>
      <c r="D5220" s="556" t="s">
        <v>2427</v>
      </c>
      <c r="E5220" s="556" t="s">
        <v>27</v>
      </c>
      <c r="F5220" s="557" t="s">
        <v>4835</v>
      </c>
      <c r="G5220" s="556" t="s">
        <v>289</v>
      </c>
      <c r="H5220" s="553">
        <v>5</v>
      </c>
      <c r="I5220" s="553">
        <v>202.5</v>
      </c>
      <c r="J5220" s="554">
        <v>1012.5</v>
      </c>
      <c r="K5220" s="556" t="s">
        <v>2317</v>
      </c>
      <c r="L5220" s="556" t="s">
        <v>4836</v>
      </c>
      <c r="M5220" s="557" t="s">
        <v>4835</v>
      </c>
      <c r="O5220" s="545" t="str">
        <f t="shared" ref="O5220:O5229" si="485">+_xlfn.CONCAT(B5220,"-",E5220)</f>
        <v>B3/26/17-G</v>
      </c>
      <c r="P5220" s="546"/>
      <c r="Q5220" s="546"/>
      <c r="R5220" s="546"/>
    </row>
    <row r="5221" spans="1:18">
      <c r="B5221" s="556" t="s">
        <v>4825</v>
      </c>
      <c r="C5221" s="556" t="s">
        <v>2034</v>
      </c>
      <c r="D5221" s="556" t="s">
        <v>2427</v>
      </c>
      <c r="E5221" s="556" t="s">
        <v>28</v>
      </c>
      <c r="F5221" s="557" t="s">
        <v>4837</v>
      </c>
      <c r="G5221" s="556" t="s">
        <v>289</v>
      </c>
      <c r="H5221" s="553">
        <v>10</v>
      </c>
      <c r="I5221" s="553">
        <v>202.5</v>
      </c>
      <c r="J5221" s="554">
        <v>2025</v>
      </c>
      <c r="K5221" s="556" t="s">
        <v>2317</v>
      </c>
      <c r="L5221" s="556" t="s">
        <v>4838</v>
      </c>
      <c r="M5221" s="557" t="s">
        <v>4837</v>
      </c>
      <c r="O5221" s="545" t="str">
        <f t="shared" si="485"/>
        <v>B3/26/17-H</v>
      </c>
    </row>
    <row r="5222" spans="1:18">
      <c r="B5222" s="556" t="s">
        <v>4825</v>
      </c>
      <c r="C5222" s="556" t="s">
        <v>2034</v>
      </c>
      <c r="D5222" s="556" t="s">
        <v>2427</v>
      </c>
      <c r="E5222" s="556" t="s">
        <v>33</v>
      </c>
      <c r="F5222" s="557" t="s">
        <v>4839</v>
      </c>
      <c r="G5222" s="556" t="s">
        <v>289</v>
      </c>
      <c r="H5222" s="553">
        <v>25</v>
      </c>
      <c r="I5222" s="553">
        <v>202.5</v>
      </c>
      <c r="J5222" s="554">
        <v>5062.5</v>
      </c>
      <c r="K5222" s="556" t="s">
        <v>2317</v>
      </c>
      <c r="L5222" s="556" t="s">
        <v>4840</v>
      </c>
      <c r="M5222" s="557" t="s">
        <v>4839</v>
      </c>
      <c r="O5222" s="545" t="str">
        <f t="shared" si="485"/>
        <v>B3/26/17-J</v>
      </c>
    </row>
    <row r="5223" spans="1:18">
      <c r="B5223" s="556" t="s">
        <v>4825</v>
      </c>
      <c r="C5223" s="556" t="s">
        <v>2034</v>
      </c>
      <c r="D5223" s="556" t="s">
        <v>2427</v>
      </c>
      <c r="E5223" s="556" t="s">
        <v>34</v>
      </c>
      <c r="F5223" s="557" t="s">
        <v>4841</v>
      </c>
      <c r="G5223" s="556" t="s">
        <v>289</v>
      </c>
      <c r="H5223" s="553">
        <v>10</v>
      </c>
      <c r="I5223" s="553">
        <v>233.38</v>
      </c>
      <c r="J5223" s="554">
        <v>2333.8000000000002</v>
      </c>
      <c r="K5223" s="556" t="s">
        <v>2317</v>
      </c>
      <c r="L5223" s="556" t="s">
        <v>4842</v>
      </c>
      <c r="M5223" s="557" t="s">
        <v>4841</v>
      </c>
      <c r="O5223" s="545" t="str">
        <f t="shared" si="485"/>
        <v>B3/26/17-K</v>
      </c>
    </row>
    <row r="5224" spans="1:18">
      <c r="B5224" s="556" t="s">
        <v>4825</v>
      </c>
      <c r="C5224" s="556" t="s">
        <v>2034</v>
      </c>
      <c r="D5224" s="556" t="s">
        <v>2427</v>
      </c>
      <c r="E5224" s="556" t="s">
        <v>39</v>
      </c>
      <c r="F5224" s="557" t="s">
        <v>3643</v>
      </c>
      <c r="G5224" s="556" t="s">
        <v>289</v>
      </c>
      <c r="H5224" s="553">
        <v>20</v>
      </c>
      <c r="I5224" s="553">
        <v>233.38</v>
      </c>
      <c r="J5224" s="554">
        <v>4667.6000000000004</v>
      </c>
      <c r="K5224" s="556" t="s">
        <v>2317</v>
      </c>
      <c r="L5224" s="556" t="s">
        <v>4843</v>
      </c>
      <c r="M5224" s="557" t="s">
        <v>3643</v>
      </c>
      <c r="O5224" s="545" t="str">
        <f t="shared" si="485"/>
        <v>B3/26/17-L</v>
      </c>
    </row>
    <row r="5225" spans="1:18">
      <c r="B5225" s="556" t="s">
        <v>4825</v>
      </c>
      <c r="C5225" s="556" t="s">
        <v>2034</v>
      </c>
      <c r="D5225" s="556" t="s">
        <v>2427</v>
      </c>
      <c r="E5225" s="556" t="s">
        <v>38</v>
      </c>
      <c r="F5225" s="557" t="s">
        <v>4844</v>
      </c>
      <c r="G5225" s="556" t="s">
        <v>289</v>
      </c>
      <c r="H5225" s="553">
        <v>5</v>
      </c>
      <c r="I5225" s="553">
        <v>328.75</v>
      </c>
      <c r="J5225" s="554">
        <v>1643.75</v>
      </c>
      <c r="K5225" s="556" t="s">
        <v>2317</v>
      </c>
      <c r="L5225" s="556" t="s">
        <v>4845</v>
      </c>
      <c r="M5225" s="557" t="s">
        <v>4844</v>
      </c>
      <c r="O5225" s="545" t="str">
        <f t="shared" si="485"/>
        <v>B3/26/17-M</v>
      </c>
    </row>
    <row r="5226" spans="1:18">
      <c r="B5226" s="556" t="s">
        <v>4825</v>
      </c>
      <c r="C5226" s="556" t="s">
        <v>2034</v>
      </c>
      <c r="D5226" s="556" t="s">
        <v>2427</v>
      </c>
      <c r="E5226" s="556" t="s">
        <v>204</v>
      </c>
      <c r="F5226" s="557" t="s">
        <v>4846</v>
      </c>
      <c r="G5226" s="556" t="s">
        <v>289</v>
      </c>
      <c r="H5226" s="553">
        <v>25</v>
      </c>
      <c r="I5226" s="553">
        <v>328.75</v>
      </c>
      <c r="J5226" s="554">
        <v>8218.75</v>
      </c>
      <c r="K5226" s="556" t="s">
        <v>2317</v>
      </c>
      <c r="L5226" s="556" t="s">
        <v>4847</v>
      </c>
      <c r="M5226" s="557" t="s">
        <v>4846</v>
      </c>
      <c r="O5226" s="545" t="str">
        <f t="shared" si="485"/>
        <v>B3/26/17-N</v>
      </c>
    </row>
    <row r="5227" spans="1:18">
      <c r="B5227" s="556" t="s">
        <v>4825</v>
      </c>
      <c r="C5227" s="556" t="s">
        <v>2034</v>
      </c>
      <c r="D5227" s="556" t="s">
        <v>2427</v>
      </c>
      <c r="E5227" s="556" t="s">
        <v>507</v>
      </c>
      <c r="F5227" s="557" t="s">
        <v>4848</v>
      </c>
      <c r="G5227" s="556" t="s">
        <v>289</v>
      </c>
      <c r="H5227" s="553">
        <v>10</v>
      </c>
      <c r="I5227" s="553">
        <v>534.38</v>
      </c>
      <c r="J5227" s="554">
        <v>5343.8</v>
      </c>
      <c r="K5227" s="556" t="s">
        <v>2317</v>
      </c>
      <c r="L5227" s="556" t="s">
        <v>4849</v>
      </c>
      <c r="M5227" s="557" t="s">
        <v>4848</v>
      </c>
      <c r="O5227" s="545" t="str">
        <f t="shared" si="485"/>
        <v>B3/26/17-P</v>
      </c>
    </row>
    <row r="5228" spans="1:18">
      <c r="B5228" s="556" t="s">
        <v>4825</v>
      </c>
      <c r="C5228" s="556" t="s">
        <v>2034</v>
      </c>
      <c r="D5228" s="556" t="s">
        <v>2427</v>
      </c>
      <c r="E5228" s="556" t="s">
        <v>508</v>
      </c>
      <c r="F5228" s="557" t="s">
        <v>4850</v>
      </c>
      <c r="G5228" s="556" t="s">
        <v>289</v>
      </c>
      <c r="H5228" s="553">
        <v>5</v>
      </c>
      <c r="I5228" s="553">
        <v>893.13</v>
      </c>
      <c r="J5228" s="554">
        <v>4465.6499999999996</v>
      </c>
      <c r="K5228" s="556" t="s">
        <v>2317</v>
      </c>
      <c r="L5228" s="556" t="s">
        <v>4851</v>
      </c>
      <c r="M5228" s="557" t="s">
        <v>4850</v>
      </c>
      <c r="O5228" s="545" t="str">
        <f t="shared" si="485"/>
        <v>B3/26/17-Q</v>
      </c>
    </row>
    <row r="5229" spans="1:18">
      <c r="B5229" s="556" t="s">
        <v>4825</v>
      </c>
      <c r="C5229" s="556" t="s">
        <v>2034</v>
      </c>
      <c r="D5229" s="556" t="s">
        <v>2427</v>
      </c>
      <c r="E5229" s="556" t="s">
        <v>738</v>
      </c>
      <c r="F5229" s="557" t="s">
        <v>4852</v>
      </c>
      <c r="G5229" s="556" t="s">
        <v>289</v>
      </c>
      <c r="H5229" s="553">
        <v>5</v>
      </c>
      <c r="I5229" s="553">
        <v>893.13</v>
      </c>
      <c r="J5229" s="554">
        <v>4465.6499999999996</v>
      </c>
      <c r="K5229" s="556" t="s">
        <v>2317</v>
      </c>
      <c r="L5229" s="556" t="s">
        <v>4853</v>
      </c>
      <c r="M5229" s="557" t="s">
        <v>4852</v>
      </c>
      <c r="O5229" s="545" t="str">
        <f t="shared" si="485"/>
        <v>B3/26/17-R</v>
      </c>
    </row>
    <row r="5232" spans="1:18">
      <c r="B5232" s="556" t="s">
        <v>4854</v>
      </c>
      <c r="C5232" s="556" t="s">
        <v>2034</v>
      </c>
      <c r="D5232" s="556" t="s">
        <v>2427</v>
      </c>
      <c r="E5232" s="556" t="s">
        <v>5</v>
      </c>
      <c r="F5232" s="557" t="s">
        <v>4855</v>
      </c>
      <c r="G5232" s="556" t="s">
        <v>289</v>
      </c>
      <c r="H5232" s="553">
        <v>5</v>
      </c>
      <c r="I5232" s="554">
        <v>1492.5</v>
      </c>
      <c r="J5232" s="554">
        <v>7462.5</v>
      </c>
      <c r="K5232" s="556" t="s">
        <v>2317</v>
      </c>
      <c r="L5232" s="556" t="s">
        <v>4856</v>
      </c>
      <c r="M5232" s="557" t="s">
        <v>4855</v>
      </c>
      <c r="O5232" s="545" t="str">
        <f t="shared" ref="O5232:O5238" si="486">+_xlfn.CONCAT(B5232,"-",E5232)</f>
        <v>B3/26/18-A</v>
      </c>
    </row>
    <row r="5233" spans="1:18">
      <c r="B5233" s="556" t="s">
        <v>4854</v>
      </c>
      <c r="C5233" s="556" t="s">
        <v>2034</v>
      </c>
      <c r="D5233" s="556" t="s">
        <v>2427</v>
      </c>
      <c r="E5233" s="556" t="s">
        <v>6</v>
      </c>
      <c r="F5233" s="557" t="s">
        <v>4857</v>
      </c>
      <c r="G5233" s="556" t="s">
        <v>289</v>
      </c>
      <c r="H5233" s="553">
        <v>5</v>
      </c>
      <c r="I5233" s="554">
        <v>2107.88</v>
      </c>
      <c r="J5233" s="554">
        <v>10539.4</v>
      </c>
      <c r="K5233" s="556" t="s">
        <v>2317</v>
      </c>
      <c r="L5233" s="556" t="s">
        <v>4858</v>
      </c>
      <c r="M5233" s="557" t="s">
        <v>4857</v>
      </c>
      <c r="O5233" s="545" t="str">
        <f t="shared" si="486"/>
        <v>B3/26/18-B</v>
      </c>
    </row>
    <row r="5234" spans="1:18">
      <c r="B5234" s="556" t="s">
        <v>4854</v>
      </c>
      <c r="C5234" s="556" t="s">
        <v>2034</v>
      </c>
      <c r="D5234" s="556" t="s">
        <v>2427</v>
      </c>
      <c r="E5234" s="556" t="s">
        <v>7</v>
      </c>
      <c r="F5234" s="557" t="s">
        <v>4859</v>
      </c>
      <c r="G5234" s="556" t="s">
        <v>289</v>
      </c>
      <c r="H5234" s="553">
        <v>5</v>
      </c>
      <c r="I5234" s="554">
        <v>4268.63</v>
      </c>
      <c r="J5234" s="554">
        <v>21343.15</v>
      </c>
      <c r="K5234" s="556" t="s">
        <v>2317</v>
      </c>
      <c r="L5234" s="556" t="s">
        <v>4860</v>
      </c>
      <c r="M5234" s="557" t="s">
        <v>4859</v>
      </c>
      <c r="O5234" s="545" t="str">
        <f t="shared" si="486"/>
        <v>B3/26/18-C</v>
      </c>
    </row>
    <row r="5235" spans="1:18">
      <c r="B5235" s="556" t="s">
        <v>4854</v>
      </c>
      <c r="C5235" s="556" t="s">
        <v>2034</v>
      </c>
      <c r="D5235" s="556" t="s">
        <v>2427</v>
      </c>
      <c r="E5235" s="556" t="s">
        <v>8</v>
      </c>
      <c r="F5235" s="557" t="s">
        <v>4861</v>
      </c>
      <c r="G5235" s="556" t="s">
        <v>289</v>
      </c>
      <c r="H5235" s="553">
        <v>5</v>
      </c>
      <c r="I5235" s="554">
        <v>4268.63</v>
      </c>
      <c r="J5235" s="554">
        <v>21343.15</v>
      </c>
      <c r="K5235" s="556" t="s">
        <v>2317</v>
      </c>
      <c r="L5235" s="556" t="s">
        <v>4862</v>
      </c>
      <c r="M5235" s="557" t="s">
        <v>4861</v>
      </c>
      <c r="O5235" s="545" t="str">
        <f t="shared" si="486"/>
        <v>B3/26/18-D</v>
      </c>
    </row>
    <row r="5236" spans="1:18">
      <c r="B5236" s="556" t="s">
        <v>4854</v>
      </c>
      <c r="C5236" s="556" t="s">
        <v>2034</v>
      </c>
      <c r="D5236" s="556" t="s">
        <v>2427</v>
      </c>
      <c r="E5236" s="556" t="s">
        <v>10</v>
      </c>
      <c r="F5236" s="557" t="s">
        <v>4861</v>
      </c>
      <c r="G5236" s="556" t="s">
        <v>289</v>
      </c>
      <c r="H5236" s="553">
        <v>5</v>
      </c>
      <c r="I5236" s="554">
        <v>4268.63</v>
      </c>
      <c r="J5236" s="554">
        <v>21343.15</v>
      </c>
      <c r="K5236" s="556" t="s">
        <v>2317</v>
      </c>
      <c r="L5236" s="556" t="s">
        <v>4863</v>
      </c>
      <c r="M5236" s="557" t="s">
        <v>4861</v>
      </c>
      <c r="O5236" s="545" t="str">
        <f t="shared" si="486"/>
        <v>B3/26/18-E</v>
      </c>
    </row>
    <row r="5237" spans="1:18">
      <c r="B5237" s="556" t="s">
        <v>4854</v>
      </c>
      <c r="C5237" s="556" t="s">
        <v>2034</v>
      </c>
      <c r="D5237" s="556" t="s">
        <v>2427</v>
      </c>
      <c r="E5237" s="556" t="s">
        <v>11</v>
      </c>
      <c r="F5237" s="557" t="s">
        <v>4864</v>
      </c>
      <c r="G5237" s="556" t="s">
        <v>289</v>
      </c>
      <c r="H5237" s="553">
        <v>5</v>
      </c>
      <c r="I5237" s="554">
        <v>4963.38</v>
      </c>
      <c r="J5237" s="554">
        <v>24816.9</v>
      </c>
      <c r="K5237" s="556" t="s">
        <v>2317</v>
      </c>
      <c r="L5237" s="556" t="s">
        <v>4865</v>
      </c>
      <c r="M5237" s="557" t="s">
        <v>4864</v>
      </c>
      <c r="O5237" s="545" t="str">
        <f t="shared" si="486"/>
        <v>B3/26/18-F</v>
      </c>
    </row>
    <row r="5238" spans="1:18">
      <c r="B5238" s="556" t="s">
        <v>4854</v>
      </c>
      <c r="C5238" s="556" t="s">
        <v>2034</v>
      </c>
      <c r="D5238" s="556" t="s">
        <v>2427</v>
      </c>
      <c r="E5238" s="556" t="s">
        <v>27</v>
      </c>
      <c r="F5238" s="557" t="s">
        <v>4866</v>
      </c>
      <c r="G5238" s="556" t="s">
        <v>289</v>
      </c>
      <c r="H5238" s="553">
        <v>5</v>
      </c>
      <c r="I5238" s="554">
        <v>4963.38</v>
      </c>
      <c r="J5238" s="554">
        <v>24816.9</v>
      </c>
      <c r="K5238" s="556" t="s">
        <v>2317</v>
      </c>
      <c r="L5238" s="556" t="s">
        <v>4867</v>
      </c>
      <c r="M5238" s="557" t="s">
        <v>4866</v>
      </c>
      <c r="O5238" s="545" t="str">
        <f t="shared" si="486"/>
        <v>B3/26/18-G</v>
      </c>
    </row>
    <row r="5240" spans="1:18" ht="14.5">
      <c r="A5240" s="551">
        <v>3</v>
      </c>
      <c r="B5240" s="555" t="s">
        <v>4854</v>
      </c>
      <c r="C5240" s="555" t="s">
        <v>36</v>
      </c>
      <c r="D5240" s="555" t="s">
        <v>36</v>
      </c>
      <c r="E5240" s="555" t="s">
        <v>36</v>
      </c>
      <c r="F5240" s="551" t="s">
        <v>1033</v>
      </c>
      <c r="G5240" s="555" t="s">
        <v>36</v>
      </c>
      <c r="H5240" s="551"/>
      <c r="I5240" s="551"/>
      <c r="J5240" s="552">
        <v>423576.25</v>
      </c>
      <c r="K5240" s="555"/>
      <c r="L5240" s="555"/>
      <c r="M5240" s="551"/>
      <c r="N5240" s="551"/>
      <c r="O5240" s="551"/>
    </row>
    <row r="5241" spans="1:18" ht="14.5">
      <c r="A5241" s="551">
        <v>4</v>
      </c>
      <c r="B5241" s="555" t="s">
        <v>4854</v>
      </c>
      <c r="C5241" s="555" t="s">
        <v>36</v>
      </c>
      <c r="D5241" s="555" t="s">
        <v>36</v>
      </c>
      <c r="E5241" s="555" t="s">
        <v>36</v>
      </c>
      <c r="F5241" s="551" t="s">
        <v>1034</v>
      </c>
      <c r="G5241" s="555" t="s">
        <v>36</v>
      </c>
      <c r="H5241" s="551"/>
      <c r="I5241" s="551"/>
      <c r="J5241" s="552">
        <v>423576.25</v>
      </c>
      <c r="K5241" s="555"/>
      <c r="L5241" s="555"/>
      <c r="M5241" s="551"/>
      <c r="N5241" s="551"/>
      <c r="O5241" s="551"/>
      <c r="P5241" s="546"/>
      <c r="Q5241" s="546"/>
      <c r="R5241" s="546"/>
    </row>
    <row r="5242" spans="1:18" ht="62.5">
      <c r="B5242" s="556" t="s">
        <v>4854</v>
      </c>
      <c r="C5242" s="556" t="s">
        <v>2034</v>
      </c>
      <c r="D5242" s="556" t="s">
        <v>2442</v>
      </c>
      <c r="E5242" s="556" t="s">
        <v>28</v>
      </c>
      <c r="F5242" s="557" t="s">
        <v>4868</v>
      </c>
      <c r="G5242" s="556" t="s">
        <v>289</v>
      </c>
      <c r="H5242" s="553">
        <v>1</v>
      </c>
      <c r="I5242" s="554">
        <v>423576.25</v>
      </c>
      <c r="J5242" s="554">
        <v>423576.25</v>
      </c>
      <c r="K5242" s="556" t="s">
        <v>2317</v>
      </c>
      <c r="L5242" s="556" t="s">
        <v>4869</v>
      </c>
      <c r="M5242" s="557" t="s">
        <v>4868</v>
      </c>
      <c r="O5242" s="545" t="str">
        <f>+_xlfn.CONCAT(B5242,"-",E5242)</f>
        <v>B3/26/18-H</v>
      </c>
      <c r="P5242" s="546"/>
      <c r="Q5242" s="546"/>
      <c r="R5242" s="546"/>
    </row>
    <row r="5244" spans="1:18" ht="29">
      <c r="A5244" s="551">
        <v>3</v>
      </c>
      <c r="B5244" s="555" t="s">
        <v>4854</v>
      </c>
      <c r="C5244" s="555" t="s">
        <v>36</v>
      </c>
      <c r="D5244" s="555" t="s">
        <v>36</v>
      </c>
      <c r="E5244" s="555" t="s">
        <v>36</v>
      </c>
      <c r="F5244" s="551" t="s">
        <v>1037</v>
      </c>
      <c r="G5244" s="555" t="s">
        <v>36</v>
      </c>
      <c r="H5244" s="551"/>
      <c r="I5244" s="551"/>
      <c r="J5244" s="552">
        <v>62500</v>
      </c>
      <c r="K5244" s="555"/>
      <c r="L5244" s="555"/>
      <c r="M5244" s="551"/>
      <c r="N5244" s="551"/>
      <c r="O5244" s="551"/>
    </row>
    <row r="5245" spans="1:18" ht="29">
      <c r="A5245" s="551">
        <v>4</v>
      </c>
      <c r="B5245" s="555" t="s">
        <v>4854</v>
      </c>
      <c r="C5245" s="555" t="s">
        <v>36</v>
      </c>
      <c r="D5245" s="555" t="s">
        <v>36</v>
      </c>
      <c r="E5245" s="555" t="s">
        <v>36</v>
      </c>
      <c r="F5245" s="551" t="s">
        <v>1038</v>
      </c>
      <c r="G5245" s="555" t="s">
        <v>36</v>
      </c>
      <c r="H5245" s="551"/>
      <c r="I5245" s="551"/>
      <c r="J5245" s="552">
        <v>62500</v>
      </c>
      <c r="K5245" s="555"/>
      <c r="L5245" s="555"/>
      <c r="M5245" s="551"/>
      <c r="N5245" s="551"/>
      <c r="O5245" s="551"/>
      <c r="P5245" s="546"/>
      <c r="Q5245" s="546"/>
      <c r="R5245" s="546"/>
    </row>
    <row r="5246" spans="1:18" ht="14.5">
      <c r="B5246" s="556" t="s">
        <v>4854</v>
      </c>
      <c r="C5246" s="556" t="s">
        <v>2034</v>
      </c>
      <c r="D5246" s="556" t="s">
        <v>3647</v>
      </c>
      <c r="E5246" s="556" t="s">
        <v>33</v>
      </c>
      <c r="F5246" s="557" t="s">
        <v>1039</v>
      </c>
      <c r="G5246" s="556" t="s">
        <v>0</v>
      </c>
      <c r="H5246" s="553">
        <v>1</v>
      </c>
      <c r="I5246" s="554">
        <v>62500</v>
      </c>
      <c r="J5246" s="554">
        <v>62500</v>
      </c>
      <c r="K5246" s="556" t="s">
        <v>2317</v>
      </c>
      <c r="L5246" s="556" t="s">
        <v>4870</v>
      </c>
      <c r="M5246" s="557" t="s">
        <v>1039</v>
      </c>
      <c r="O5246" s="545" t="str">
        <f>+_xlfn.CONCAT(B5246,"-",E5246)</f>
        <v>B3/26/18-J</v>
      </c>
      <c r="P5246" s="546"/>
      <c r="Q5246" s="546"/>
      <c r="R5246" s="546"/>
    </row>
    <row r="5249" spans="1:18" ht="58">
      <c r="A5249" s="551">
        <v>4</v>
      </c>
      <c r="B5249" s="555" t="s">
        <v>4871</v>
      </c>
      <c r="C5249" s="555" t="s">
        <v>36</v>
      </c>
      <c r="D5249" s="555" t="s">
        <v>36</v>
      </c>
      <c r="E5249" s="555" t="s">
        <v>36</v>
      </c>
      <c r="F5249" s="551" t="s">
        <v>1040</v>
      </c>
      <c r="G5249" s="555" t="s">
        <v>36</v>
      </c>
      <c r="H5249" s="551"/>
      <c r="I5249" s="551"/>
      <c r="J5249" s="551">
        <v>0</v>
      </c>
      <c r="K5249" s="555"/>
      <c r="L5249" s="555"/>
      <c r="M5249" s="551"/>
      <c r="N5249" s="551"/>
      <c r="O5249" s="551"/>
    </row>
    <row r="5250" spans="1:18" ht="14.5">
      <c r="B5250" s="556" t="s">
        <v>4871</v>
      </c>
      <c r="C5250" s="556" t="s">
        <v>2034</v>
      </c>
      <c r="D5250" s="556" t="s">
        <v>3647</v>
      </c>
      <c r="E5250" s="556" t="s">
        <v>5</v>
      </c>
      <c r="F5250" s="557" t="s">
        <v>4872</v>
      </c>
      <c r="G5250" s="556" t="s">
        <v>289</v>
      </c>
      <c r="H5250" s="553">
        <v>1</v>
      </c>
      <c r="J5250" s="553" t="s">
        <v>1909</v>
      </c>
      <c r="K5250" s="556" t="s">
        <v>2317</v>
      </c>
      <c r="L5250" s="556" t="s">
        <v>4873</v>
      </c>
      <c r="M5250" s="557" t="s">
        <v>4872</v>
      </c>
      <c r="O5250" s="545" t="str">
        <f t="shared" ref="O5250:O5255" si="487">+_xlfn.CONCAT(B5250,"-",E5250)</f>
        <v>B3/26/19-A</v>
      </c>
      <c r="P5250" s="546"/>
      <c r="Q5250" s="546"/>
      <c r="R5250" s="546"/>
    </row>
    <row r="5251" spans="1:18">
      <c r="B5251" s="556" t="s">
        <v>4871</v>
      </c>
      <c r="C5251" s="556" t="s">
        <v>2034</v>
      </c>
      <c r="D5251" s="556" t="s">
        <v>3647</v>
      </c>
      <c r="E5251" s="556" t="s">
        <v>6</v>
      </c>
      <c r="F5251" s="557" t="s">
        <v>4874</v>
      </c>
      <c r="G5251" s="556" t="s">
        <v>289</v>
      </c>
      <c r="H5251" s="553">
        <v>1</v>
      </c>
      <c r="J5251" s="553" t="s">
        <v>1909</v>
      </c>
      <c r="K5251" s="556" t="s">
        <v>2317</v>
      </c>
      <c r="L5251" s="556" t="s">
        <v>4875</v>
      </c>
      <c r="M5251" s="557" t="s">
        <v>4874</v>
      </c>
      <c r="O5251" s="545" t="str">
        <f t="shared" si="487"/>
        <v>B3/26/19-B</v>
      </c>
    </row>
    <row r="5252" spans="1:18">
      <c r="B5252" s="556" t="s">
        <v>4871</v>
      </c>
      <c r="C5252" s="556" t="s">
        <v>2034</v>
      </c>
      <c r="D5252" s="556" t="s">
        <v>3647</v>
      </c>
      <c r="E5252" s="556" t="s">
        <v>7</v>
      </c>
      <c r="F5252" s="557" t="s">
        <v>4876</v>
      </c>
      <c r="G5252" s="556" t="s">
        <v>289</v>
      </c>
      <c r="H5252" s="553">
        <v>1</v>
      </c>
      <c r="J5252" s="553" t="s">
        <v>1909</v>
      </c>
      <c r="K5252" s="556" t="s">
        <v>2317</v>
      </c>
      <c r="L5252" s="556" t="s">
        <v>4877</v>
      </c>
      <c r="M5252" s="557" t="s">
        <v>4876</v>
      </c>
      <c r="O5252" s="545" t="str">
        <f t="shared" si="487"/>
        <v>B3/26/19-C</v>
      </c>
    </row>
    <row r="5253" spans="1:18">
      <c r="B5253" s="556" t="s">
        <v>4871</v>
      </c>
      <c r="C5253" s="556" t="s">
        <v>2034</v>
      </c>
      <c r="D5253" s="556" t="s">
        <v>3647</v>
      </c>
      <c r="E5253" s="556" t="s">
        <v>8</v>
      </c>
      <c r="F5253" s="557" t="s">
        <v>4878</v>
      </c>
      <c r="G5253" s="556" t="s">
        <v>289</v>
      </c>
      <c r="H5253" s="553">
        <v>1</v>
      </c>
      <c r="J5253" s="553" t="s">
        <v>1909</v>
      </c>
      <c r="K5253" s="556" t="s">
        <v>2317</v>
      </c>
      <c r="L5253" s="556" t="s">
        <v>4879</v>
      </c>
      <c r="M5253" s="557" t="s">
        <v>4878</v>
      </c>
      <c r="O5253" s="545" t="str">
        <f t="shared" si="487"/>
        <v>B3/26/19-D</v>
      </c>
    </row>
    <row r="5254" spans="1:18">
      <c r="B5254" s="556" t="s">
        <v>4871</v>
      </c>
      <c r="C5254" s="556" t="s">
        <v>2034</v>
      </c>
      <c r="D5254" s="556" t="s">
        <v>3647</v>
      </c>
      <c r="E5254" s="556" t="s">
        <v>10</v>
      </c>
      <c r="F5254" s="557" t="s">
        <v>4880</v>
      </c>
      <c r="G5254" s="556" t="s">
        <v>289</v>
      </c>
      <c r="H5254" s="553">
        <v>1</v>
      </c>
      <c r="J5254" s="553" t="s">
        <v>1909</v>
      </c>
      <c r="K5254" s="556" t="s">
        <v>2317</v>
      </c>
      <c r="L5254" s="556" t="s">
        <v>4881</v>
      </c>
      <c r="M5254" s="557" t="s">
        <v>4880</v>
      </c>
      <c r="O5254" s="545" t="str">
        <f t="shared" si="487"/>
        <v>B3/26/19-E</v>
      </c>
    </row>
    <row r="5255" spans="1:18">
      <c r="B5255" s="556" t="s">
        <v>4871</v>
      </c>
      <c r="C5255" s="556" t="s">
        <v>2034</v>
      </c>
      <c r="D5255" s="556" t="s">
        <v>3647</v>
      </c>
      <c r="E5255" s="556" t="s">
        <v>11</v>
      </c>
      <c r="F5255" s="557" t="s">
        <v>4882</v>
      </c>
      <c r="G5255" s="556" t="s">
        <v>289</v>
      </c>
      <c r="H5255" s="553">
        <v>1</v>
      </c>
      <c r="J5255" s="553" t="s">
        <v>1909</v>
      </c>
      <c r="K5255" s="556" t="s">
        <v>2317</v>
      </c>
      <c r="L5255" s="556" t="s">
        <v>4883</v>
      </c>
      <c r="M5255" s="557" t="s">
        <v>4882</v>
      </c>
      <c r="O5255" s="545" t="str">
        <f t="shared" si="487"/>
        <v>B3/26/19-F</v>
      </c>
    </row>
    <row r="5257" spans="1:18" ht="29">
      <c r="A5257" s="551">
        <v>3</v>
      </c>
      <c r="B5257" s="555" t="s">
        <v>4871</v>
      </c>
      <c r="C5257" s="555" t="s">
        <v>36</v>
      </c>
      <c r="D5257" s="555" t="s">
        <v>36</v>
      </c>
      <c r="E5257" s="555" t="s">
        <v>36</v>
      </c>
      <c r="F5257" s="551" t="s">
        <v>4884</v>
      </c>
      <c r="G5257" s="555" t="s">
        <v>36</v>
      </c>
      <c r="H5257" s="551"/>
      <c r="I5257" s="551"/>
      <c r="J5257" s="551">
        <v>0</v>
      </c>
      <c r="K5257" s="555"/>
      <c r="L5257" s="555"/>
      <c r="M5257" s="551"/>
      <c r="N5257" s="551"/>
      <c r="O5257" s="551"/>
    </row>
    <row r="5258" spans="1:18" ht="101.5">
      <c r="A5258" s="551">
        <v>4</v>
      </c>
      <c r="B5258" s="555" t="s">
        <v>4871</v>
      </c>
      <c r="C5258" s="555" t="s">
        <v>36</v>
      </c>
      <c r="D5258" s="555" t="s">
        <v>36</v>
      </c>
      <c r="E5258" s="555" t="s">
        <v>36</v>
      </c>
      <c r="F5258" s="551" t="s">
        <v>4885</v>
      </c>
      <c r="G5258" s="555" t="s">
        <v>36</v>
      </c>
      <c r="H5258" s="551"/>
      <c r="I5258" s="551"/>
      <c r="J5258" s="551">
        <v>0</v>
      </c>
      <c r="K5258" s="555"/>
      <c r="L5258" s="555"/>
      <c r="M5258" s="551"/>
      <c r="N5258" s="551"/>
      <c r="O5258" s="551"/>
      <c r="P5258" s="546"/>
      <c r="Q5258" s="546"/>
      <c r="R5258" s="546"/>
    </row>
    <row r="5259" spans="1:18" ht="37.5">
      <c r="B5259" s="556" t="s">
        <v>4871</v>
      </c>
      <c r="C5259" s="556" t="s">
        <v>2034</v>
      </c>
      <c r="D5259" s="556" t="s">
        <v>3647</v>
      </c>
      <c r="E5259" s="556" t="s">
        <v>27</v>
      </c>
      <c r="F5259" s="557" t="s">
        <v>4886</v>
      </c>
      <c r="G5259" s="556" t="s">
        <v>289</v>
      </c>
      <c r="H5259" s="553">
        <v>1</v>
      </c>
      <c r="J5259" s="553" t="s">
        <v>1909</v>
      </c>
      <c r="K5259" s="556" t="s">
        <v>2317</v>
      </c>
      <c r="L5259" s="556" t="s">
        <v>4887</v>
      </c>
      <c r="M5259" s="557" t="s">
        <v>4886</v>
      </c>
      <c r="O5259" s="545" t="str">
        <f>+_xlfn.CONCAT(B5259,"-",E5259)</f>
        <v>B3/26/19-G</v>
      </c>
      <c r="P5259" s="546"/>
      <c r="Q5259" s="546"/>
      <c r="R5259" s="546"/>
    </row>
    <row r="5261" spans="1:18" ht="29">
      <c r="A5261" s="551">
        <v>3</v>
      </c>
      <c r="B5261" s="555" t="s">
        <v>4871</v>
      </c>
      <c r="C5261" s="555" t="s">
        <v>36</v>
      </c>
      <c r="D5261" s="555" t="s">
        <v>36</v>
      </c>
      <c r="E5261" s="555" t="s">
        <v>36</v>
      </c>
      <c r="F5261" s="551" t="s">
        <v>1043</v>
      </c>
      <c r="G5261" s="555" t="s">
        <v>36</v>
      </c>
      <c r="H5261" s="551"/>
      <c r="I5261" s="551"/>
      <c r="J5261" s="552">
        <v>158821.88</v>
      </c>
      <c r="K5261" s="555"/>
      <c r="L5261" s="555"/>
      <c r="M5261" s="551"/>
      <c r="N5261" s="551"/>
      <c r="O5261" s="551"/>
    </row>
    <row r="5262" spans="1:18" ht="29">
      <c r="A5262" s="551">
        <v>4</v>
      </c>
      <c r="B5262" s="555" t="s">
        <v>4871</v>
      </c>
      <c r="C5262" s="555" t="s">
        <v>36</v>
      </c>
      <c r="D5262" s="555" t="s">
        <v>36</v>
      </c>
      <c r="E5262" s="555" t="s">
        <v>36</v>
      </c>
      <c r="F5262" s="551" t="s">
        <v>1044</v>
      </c>
      <c r="G5262" s="555" t="s">
        <v>36</v>
      </c>
      <c r="H5262" s="551"/>
      <c r="I5262" s="551"/>
      <c r="J5262" s="552">
        <v>158821.88</v>
      </c>
      <c r="K5262" s="555"/>
      <c r="L5262" s="555"/>
      <c r="M5262" s="551"/>
      <c r="N5262" s="551"/>
      <c r="O5262" s="551"/>
      <c r="P5262" s="546"/>
      <c r="Q5262" s="546"/>
      <c r="R5262" s="546"/>
    </row>
    <row r="5263" spans="1:18" ht="14.5">
      <c r="B5263" s="556" t="s">
        <v>4871</v>
      </c>
      <c r="C5263" s="556" t="s">
        <v>2034</v>
      </c>
      <c r="D5263" s="556" t="s">
        <v>2445</v>
      </c>
      <c r="E5263" s="556" t="s">
        <v>28</v>
      </c>
      <c r="F5263" s="557" t="s">
        <v>4888</v>
      </c>
      <c r="G5263" s="556" t="s">
        <v>289</v>
      </c>
      <c r="H5263" s="553">
        <v>1</v>
      </c>
      <c r="I5263" s="554">
        <v>38193.75</v>
      </c>
      <c r="J5263" s="554">
        <v>38193.75</v>
      </c>
      <c r="K5263" s="556" t="s">
        <v>2317</v>
      </c>
      <c r="L5263" s="556" t="s">
        <v>4889</v>
      </c>
      <c r="M5263" s="557" t="s">
        <v>4888</v>
      </c>
      <c r="O5263" s="545" t="str">
        <f>+_xlfn.CONCAT(B5263,"-",E5263)</f>
        <v>B3/26/19-H</v>
      </c>
      <c r="P5263" s="546"/>
      <c r="Q5263" s="546"/>
      <c r="R5263" s="546"/>
    </row>
    <row r="5266" spans="1:18">
      <c r="B5266" s="556" t="s">
        <v>4890</v>
      </c>
      <c r="C5266" s="556" t="s">
        <v>2034</v>
      </c>
      <c r="D5266" s="556" t="s">
        <v>2445</v>
      </c>
      <c r="E5266" s="556" t="s">
        <v>5</v>
      </c>
      <c r="F5266" s="557" t="s">
        <v>4891</v>
      </c>
      <c r="G5266" s="556" t="s">
        <v>289</v>
      </c>
      <c r="H5266" s="553">
        <v>1</v>
      </c>
      <c r="I5266" s="554">
        <v>38193.75</v>
      </c>
      <c r="J5266" s="554">
        <v>38193.75</v>
      </c>
      <c r="K5266" s="556" t="s">
        <v>2317</v>
      </c>
      <c r="L5266" s="556" t="s">
        <v>4892</v>
      </c>
      <c r="M5266" s="557" t="s">
        <v>4891</v>
      </c>
      <c r="O5266" s="545" t="str">
        <f t="shared" ref="O5266:O5268" si="488">+_xlfn.CONCAT(B5266,"-",E5266)</f>
        <v>B3/26/20-A</v>
      </c>
    </row>
    <row r="5267" spans="1:18">
      <c r="B5267" s="556" t="s">
        <v>4890</v>
      </c>
      <c r="C5267" s="556" t="s">
        <v>2034</v>
      </c>
      <c r="D5267" s="556" t="s">
        <v>2445</v>
      </c>
      <c r="E5267" s="556" t="s">
        <v>6</v>
      </c>
      <c r="F5267" s="557" t="s">
        <v>4893</v>
      </c>
      <c r="G5267" s="556" t="s">
        <v>289</v>
      </c>
      <c r="H5267" s="553">
        <v>1</v>
      </c>
      <c r="I5267" s="554">
        <v>30131.25</v>
      </c>
      <c r="J5267" s="554">
        <v>30131.25</v>
      </c>
      <c r="K5267" s="556" t="s">
        <v>2317</v>
      </c>
      <c r="L5267" s="556" t="s">
        <v>4894</v>
      </c>
      <c r="M5267" s="557" t="s">
        <v>4893</v>
      </c>
      <c r="O5267" s="545" t="str">
        <f t="shared" si="488"/>
        <v>B3/26/20-B</v>
      </c>
    </row>
    <row r="5268" spans="1:18">
      <c r="B5268" s="556" t="s">
        <v>4890</v>
      </c>
      <c r="C5268" s="556" t="s">
        <v>2034</v>
      </c>
      <c r="D5268" s="556" t="s">
        <v>2445</v>
      </c>
      <c r="E5268" s="556" t="s">
        <v>7</v>
      </c>
      <c r="F5268" s="557" t="s">
        <v>4895</v>
      </c>
      <c r="G5268" s="556" t="s">
        <v>289</v>
      </c>
      <c r="H5268" s="553">
        <v>1</v>
      </c>
      <c r="I5268" s="554">
        <v>52303.13</v>
      </c>
      <c r="J5268" s="554">
        <v>52303.13</v>
      </c>
      <c r="K5268" s="556" t="s">
        <v>2317</v>
      </c>
      <c r="L5268" s="556" t="s">
        <v>4896</v>
      </c>
      <c r="M5268" s="557" t="s">
        <v>4895</v>
      </c>
      <c r="O5268" s="545" t="str">
        <f t="shared" si="488"/>
        <v>B3/26/20-C</v>
      </c>
    </row>
    <row r="5270" spans="1:18" ht="14.5">
      <c r="A5270" s="551">
        <v>3</v>
      </c>
      <c r="B5270" s="555" t="s">
        <v>4890</v>
      </c>
      <c r="C5270" s="555" t="s">
        <v>36</v>
      </c>
      <c r="D5270" s="555" t="s">
        <v>36</v>
      </c>
      <c r="E5270" s="555" t="s">
        <v>36</v>
      </c>
      <c r="F5270" s="551" t="s">
        <v>1048</v>
      </c>
      <c r="G5270" s="555" t="s">
        <v>36</v>
      </c>
      <c r="H5270" s="551"/>
      <c r="I5270" s="551"/>
      <c r="J5270" s="552">
        <v>173707.63</v>
      </c>
      <c r="K5270" s="555"/>
      <c r="L5270" s="555"/>
      <c r="M5270" s="551"/>
      <c r="N5270" s="551"/>
      <c r="O5270" s="551"/>
    </row>
    <row r="5271" spans="1:18" ht="29">
      <c r="A5271" s="551">
        <v>4</v>
      </c>
      <c r="B5271" s="555" t="s">
        <v>4890</v>
      </c>
      <c r="C5271" s="555" t="s">
        <v>36</v>
      </c>
      <c r="D5271" s="555" t="s">
        <v>36</v>
      </c>
      <c r="E5271" s="555" t="s">
        <v>36</v>
      </c>
      <c r="F5271" s="551" t="s">
        <v>1049</v>
      </c>
      <c r="G5271" s="555" t="s">
        <v>36</v>
      </c>
      <c r="H5271" s="551"/>
      <c r="I5271" s="551"/>
      <c r="J5271" s="552">
        <v>173707.63</v>
      </c>
      <c r="K5271" s="555"/>
      <c r="L5271" s="555"/>
      <c r="M5271" s="551"/>
      <c r="N5271" s="551"/>
      <c r="O5271" s="551"/>
      <c r="P5271" s="546"/>
      <c r="Q5271" s="546"/>
      <c r="R5271" s="546"/>
    </row>
    <row r="5272" spans="1:18" ht="14.5">
      <c r="B5272" s="556" t="s">
        <v>4890</v>
      </c>
      <c r="C5272" s="556" t="s">
        <v>2034</v>
      </c>
      <c r="D5272" s="556" t="s">
        <v>2448</v>
      </c>
      <c r="E5272" s="556" t="s">
        <v>8</v>
      </c>
      <c r="F5272" s="557" t="s">
        <v>4897</v>
      </c>
      <c r="G5272" s="556" t="s">
        <v>289</v>
      </c>
      <c r="H5272" s="553">
        <v>1</v>
      </c>
      <c r="I5272" s="554">
        <v>116924.75</v>
      </c>
      <c r="J5272" s="554">
        <v>116924.75</v>
      </c>
      <c r="K5272" s="556" t="s">
        <v>2317</v>
      </c>
      <c r="L5272" s="556" t="s">
        <v>4898</v>
      </c>
      <c r="M5272" s="557" t="s">
        <v>4897</v>
      </c>
      <c r="O5272" s="545" t="str">
        <f t="shared" ref="O5272:O5273" si="489">+_xlfn.CONCAT(B5272,"-",E5272)</f>
        <v>B3/26/20-D</v>
      </c>
      <c r="P5272" s="546"/>
      <c r="Q5272" s="546"/>
      <c r="R5272" s="546"/>
    </row>
    <row r="5273" spans="1:18">
      <c r="B5273" s="556" t="s">
        <v>4890</v>
      </c>
      <c r="C5273" s="556" t="s">
        <v>2034</v>
      </c>
      <c r="D5273" s="556" t="s">
        <v>2448</v>
      </c>
      <c r="E5273" s="556" t="s">
        <v>10</v>
      </c>
      <c r="F5273" s="557" t="s">
        <v>4899</v>
      </c>
      <c r="G5273" s="556" t="s">
        <v>289</v>
      </c>
      <c r="H5273" s="553">
        <v>1</v>
      </c>
      <c r="I5273" s="554">
        <v>56782.879999999997</v>
      </c>
      <c r="J5273" s="554">
        <v>56782.879999999997</v>
      </c>
      <c r="K5273" s="556" t="s">
        <v>2317</v>
      </c>
      <c r="L5273" s="556" t="s">
        <v>4900</v>
      </c>
      <c r="M5273" s="557" t="s">
        <v>4899</v>
      </c>
      <c r="O5273" s="545" t="str">
        <f t="shared" si="489"/>
        <v>B3/26/20-E</v>
      </c>
    </row>
    <row r="5275" spans="1:18" ht="29">
      <c r="A5275" s="551">
        <v>3</v>
      </c>
      <c r="B5275" s="555" t="s">
        <v>4890</v>
      </c>
      <c r="C5275" s="555" t="s">
        <v>36</v>
      </c>
      <c r="D5275" s="555" t="s">
        <v>36</v>
      </c>
      <c r="E5275" s="555" t="s">
        <v>36</v>
      </c>
      <c r="F5275" s="551" t="s">
        <v>1054</v>
      </c>
      <c r="G5275" s="555" t="s">
        <v>36</v>
      </c>
      <c r="H5275" s="551"/>
      <c r="I5275" s="551"/>
      <c r="J5275" s="552">
        <v>497852.5</v>
      </c>
      <c r="K5275" s="555"/>
      <c r="L5275" s="555"/>
      <c r="M5275" s="551"/>
      <c r="N5275" s="551"/>
      <c r="O5275" s="551"/>
    </row>
    <row r="5276" spans="1:18" ht="87">
      <c r="A5276" s="551">
        <v>4</v>
      </c>
      <c r="B5276" s="555" t="s">
        <v>4890</v>
      </c>
      <c r="C5276" s="555" t="s">
        <v>36</v>
      </c>
      <c r="D5276" s="555" t="s">
        <v>36</v>
      </c>
      <c r="E5276" s="555" t="s">
        <v>36</v>
      </c>
      <c r="F5276" s="551" t="s">
        <v>1055</v>
      </c>
      <c r="G5276" s="555" t="s">
        <v>36</v>
      </c>
      <c r="H5276" s="551"/>
      <c r="I5276" s="551"/>
      <c r="J5276" s="552">
        <v>497852.5</v>
      </c>
      <c r="K5276" s="555"/>
      <c r="L5276" s="555"/>
      <c r="M5276" s="551"/>
      <c r="N5276" s="551"/>
      <c r="O5276" s="551"/>
      <c r="P5276" s="546"/>
      <c r="Q5276" s="546"/>
      <c r="R5276" s="546"/>
    </row>
    <row r="5277" spans="1:18" ht="25">
      <c r="B5277" s="556" t="s">
        <v>4890</v>
      </c>
      <c r="C5277" s="556" t="s">
        <v>2034</v>
      </c>
      <c r="D5277" s="556" t="s">
        <v>2451</v>
      </c>
      <c r="E5277" s="556" t="s">
        <v>11</v>
      </c>
      <c r="F5277" s="557" t="s">
        <v>1056</v>
      </c>
      <c r="G5277" s="556" t="s">
        <v>0</v>
      </c>
      <c r="H5277" s="553">
        <v>1</v>
      </c>
      <c r="I5277" s="554">
        <v>497852.5</v>
      </c>
      <c r="J5277" s="554">
        <v>497852.5</v>
      </c>
      <c r="K5277" s="556" t="s">
        <v>2317</v>
      </c>
      <c r="L5277" s="556" t="s">
        <v>4901</v>
      </c>
      <c r="M5277" s="557" t="s">
        <v>1056</v>
      </c>
      <c r="O5277" s="545" t="str">
        <f>+_xlfn.CONCAT(B5277,"-",E5277)</f>
        <v>B3/26/20-F</v>
      </c>
      <c r="P5277" s="546"/>
      <c r="Q5277" s="546"/>
      <c r="R5277" s="546"/>
    </row>
    <row r="5279" spans="1:18" ht="14.5">
      <c r="A5279" s="551">
        <v>3</v>
      </c>
      <c r="B5279" s="555" t="s">
        <v>4890</v>
      </c>
      <c r="C5279" s="555" t="s">
        <v>36</v>
      </c>
      <c r="D5279" s="555" t="s">
        <v>36</v>
      </c>
      <c r="E5279" s="555" t="s">
        <v>36</v>
      </c>
      <c r="F5279" s="551" t="s">
        <v>1057</v>
      </c>
      <c r="G5279" s="555" t="s">
        <v>36</v>
      </c>
      <c r="H5279" s="551"/>
      <c r="I5279" s="551"/>
      <c r="J5279" s="552">
        <v>8474809.0500000007</v>
      </c>
      <c r="K5279" s="555"/>
      <c r="L5279" s="555"/>
      <c r="M5279" s="551"/>
      <c r="N5279" s="551"/>
      <c r="O5279" s="551"/>
    </row>
    <row r="5280" spans="1:18" ht="14.5">
      <c r="A5280" s="551">
        <v>4</v>
      </c>
      <c r="B5280" s="555" t="s">
        <v>4890</v>
      </c>
      <c r="C5280" s="555" t="s">
        <v>36</v>
      </c>
      <c r="D5280" s="555" t="s">
        <v>36</v>
      </c>
      <c r="E5280" s="555" t="s">
        <v>36</v>
      </c>
      <c r="F5280" s="551" t="s">
        <v>1058</v>
      </c>
      <c r="G5280" s="555" t="s">
        <v>36</v>
      </c>
      <c r="H5280" s="551"/>
      <c r="I5280" s="551"/>
      <c r="J5280" s="552">
        <v>6342352.5499999998</v>
      </c>
      <c r="K5280" s="555"/>
      <c r="L5280" s="555"/>
      <c r="M5280" s="551"/>
      <c r="N5280" s="551"/>
      <c r="O5280" s="551"/>
      <c r="P5280" s="546"/>
      <c r="Q5280" s="546"/>
      <c r="R5280" s="546"/>
    </row>
    <row r="5281" spans="2:18" ht="14.5">
      <c r="B5281" s="556" t="s">
        <v>4890</v>
      </c>
      <c r="C5281" s="556" t="s">
        <v>2034</v>
      </c>
      <c r="D5281" s="556" t="s">
        <v>2454</v>
      </c>
      <c r="E5281" s="556" t="s">
        <v>27</v>
      </c>
      <c r="F5281" s="557" t="s">
        <v>1059</v>
      </c>
      <c r="G5281" s="556" t="s">
        <v>289</v>
      </c>
      <c r="H5281" s="553">
        <v>320</v>
      </c>
      <c r="I5281" s="553">
        <v>752.5</v>
      </c>
      <c r="J5281" s="554">
        <v>240800</v>
      </c>
      <c r="K5281" s="556" t="s">
        <v>2317</v>
      </c>
      <c r="L5281" s="556" t="s">
        <v>4902</v>
      </c>
      <c r="M5281" s="557" t="s">
        <v>1059</v>
      </c>
      <c r="O5281" s="545" t="str">
        <f t="shared" ref="O5281:O5284" si="490">+_xlfn.CONCAT(B5281,"-",E5281)</f>
        <v>B3/26/20-G</v>
      </c>
      <c r="P5281" s="546"/>
      <c r="Q5281" s="546"/>
      <c r="R5281" s="546"/>
    </row>
    <row r="5282" spans="2:18">
      <c r="B5282" s="556" t="s">
        <v>4890</v>
      </c>
      <c r="C5282" s="556" t="s">
        <v>2034</v>
      </c>
      <c r="D5282" s="556" t="s">
        <v>2454</v>
      </c>
      <c r="E5282" s="556" t="s">
        <v>28</v>
      </c>
      <c r="F5282" s="557" t="s">
        <v>1060</v>
      </c>
      <c r="G5282" s="556" t="s">
        <v>289</v>
      </c>
      <c r="H5282" s="553">
        <v>10</v>
      </c>
      <c r="I5282" s="553">
        <v>958.63</v>
      </c>
      <c r="J5282" s="554">
        <v>9586.2999999999993</v>
      </c>
      <c r="K5282" s="556" t="s">
        <v>2317</v>
      </c>
      <c r="L5282" s="556" t="s">
        <v>4903</v>
      </c>
      <c r="M5282" s="557" t="s">
        <v>1060</v>
      </c>
      <c r="O5282" s="545" t="str">
        <f t="shared" si="490"/>
        <v>B3/26/20-H</v>
      </c>
    </row>
    <row r="5283" spans="2:18">
      <c r="B5283" s="556" t="s">
        <v>4890</v>
      </c>
      <c r="C5283" s="556" t="s">
        <v>2034</v>
      </c>
      <c r="D5283" s="556" t="s">
        <v>2454</v>
      </c>
      <c r="E5283" s="556" t="s">
        <v>33</v>
      </c>
      <c r="F5283" s="557" t="s">
        <v>1064</v>
      </c>
      <c r="G5283" s="556" t="s">
        <v>289</v>
      </c>
      <c r="H5283" s="553">
        <v>215</v>
      </c>
      <c r="I5283" s="553">
        <v>900.25</v>
      </c>
      <c r="J5283" s="554">
        <v>193553.75</v>
      </c>
      <c r="K5283" s="556" t="s">
        <v>2317</v>
      </c>
      <c r="L5283" s="556" t="s">
        <v>4904</v>
      </c>
      <c r="M5283" s="557" t="s">
        <v>1064</v>
      </c>
      <c r="O5283" s="545" t="str">
        <f t="shared" si="490"/>
        <v>B3/26/20-J</v>
      </c>
    </row>
    <row r="5284" spans="2:18">
      <c r="B5284" s="556" t="s">
        <v>4890</v>
      </c>
      <c r="C5284" s="556" t="s">
        <v>2034</v>
      </c>
      <c r="D5284" s="556" t="s">
        <v>2454</v>
      </c>
      <c r="E5284" s="556" t="s">
        <v>34</v>
      </c>
      <c r="F5284" s="557" t="s">
        <v>2457</v>
      </c>
      <c r="G5284" s="556" t="s">
        <v>289</v>
      </c>
      <c r="H5284" s="553">
        <v>180</v>
      </c>
      <c r="I5284" s="554">
        <v>1144.3800000000001</v>
      </c>
      <c r="J5284" s="554">
        <v>205988.4</v>
      </c>
      <c r="K5284" s="556" t="s">
        <v>2317</v>
      </c>
      <c r="L5284" s="556" t="s">
        <v>4905</v>
      </c>
      <c r="M5284" s="557" t="s">
        <v>2457</v>
      </c>
      <c r="O5284" s="545" t="str">
        <f t="shared" si="490"/>
        <v>B3/26/20-K</v>
      </c>
    </row>
    <row r="5287" spans="2:18">
      <c r="B5287" s="556" t="s">
        <v>4906</v>
      </c>
      <c r="C5287" s="556" t="s">
        <v>2034</v>
      </c>
      <c r="D5287" s="556" t="s">
        <v>2454</v>
      </c>
      <c r="E5287" s="556" t="s">
        <v>5</v>
      </c>
      <c r="F5287" s="557" t="s">
        <v>1065</v>
      </c>
      <c r="G5287" s="556" t="s">
        <v>289</v>
      </c>
      <c r="H5287" s="553">
        <v>420</v>
      </c>
      <c r="I5287" s="554">
        <v>1144.3800000000001</v>
      </c>
      <c r="J5287" s="554">
        <v>480639.6</v>
      </c>
      <c r="K5287" s="556" t="s">
        <v>2317</v>
      </c>
      <c r="L5287" s="556" t="s">
        <v>4907</v>
      </c>
      <c r="M5287" s="557" t="s">
        <v>1065</v>
      </c>
      <c r="O5287" s="545" t="str">
        <f t="shared" ref="O5287:O5297" si="491">+_xlfn.CONCAT(B5287,"-",E5287)</f>
        <v>B3/26/21-A</v>
      </c>
    </row>
    <row r="5288" spans="2:18">
      <c r="B5288" s="556" t="s">
        <v>4906</v>
      </c>
      <c r="C5288" s="556" t="s">
        <v>2034</v>
      </c>
      <c r="D5288" s="556" t="s">
        <v>2454</v>
      </c>
      <c r="E5288" s="556" t="s">
        <v>6</v>
      </c>
      <c r="F5288" s="557" t="s">
        <v>1066</v>
      </c>
      <c r="G5288" s="556" t="s">
        <v>289</v>
      </c>
      <c r="H5288" s="553">
        <v>40</v>
      </c>
      <c r="I5288" s="554">
        <v>1144.3800000000001</v>
      </c>
      <c r="J5288" s="554">
        <v>45775.199999999997</v>
      </c>
      <c r="K5288" s="556" t="s">
        <v>2317</v>
      </c>
      <c r="L5288" s="556" t="s">
        <v>4908</v>
      </c>
      <c r="M5288" s="557" t="s">
        <v>1066</v>
      </c>
      <c r="O5288" s="545" t="str">
        <f t="shared" si="491"/>
        <v>B3/26/21-B</v>
      </c>
    </row>
    <row r="5289" spans="2:18">
      <c r="B5289" s="556" t="s">
        <v>4906</v>
      </c>
      <c r="C5289" s="556" t="s">
        <v>2034</v>
      </c>
      <c r="D5289" s="556" t="s">
        <v>2454</v>
      </c>
      <c r="E5289" s="556" t="s">
        <v>7</v>
      </c>
      <c r="F5289" s="557" t="s">
        <v>2459</v>
      </c>
      <c r="G5289" s="556" t="s">
        <v>289</v>
      </c>
      <c r="H5289" s="553">
        <v>25</v>
      </c>
      <c r="I5289" s="554">
        <v>1144.3800000000001</v>
      </c>
      <c r="J5289" s="554">
        <v>28609.5</v>
      </c>
      <c r="K5289" s="556" t="s">
        <v>2317</v>
      </c>
      <c r="L5289" s="556" t="s">
        <v>4909</v>
      </c>
      <c r="M5289" s="557" t="s">
        <v>2459</v>
      </c>
      <c r="O5289" s="545" t="str">
        <f t="shared" si="491"/>
        <v>B3/26/21-C</v>
      </c>
    </row>
    <row r="5290" spans="2:18">
      <c r="B5290" s="556" t="s">
        <v>4906</v>
      </c>
      <c r="C5290" s="556" t="s">
        <v>2034</v>
      </c>
      <c r="D5290" s="556" t="s">
        <v>2454</v>
      </c>
      <c r="E5290" s="556" t="s">
        <v>8</v>
      </c>
      <c r="F5290" s="557" t="s">
        <v>1067</v>
      </c>
      <c r="G5290" s="556" t="s">
        <v>289</v>
      </c>
      <c r="H5290" s="553">
        <v>260</v>
      </c>
      <c r="I5290" s="554">
        <v>2413.5</v>
      </c>
      <c r="J5290" s="554">
        <v>627510</v>
      </c>
      <c r="K5290" s="556" t="s">
        <v>2317</v>
      </c>
      <c r="L5290" s="556" t="s">
        <v>4910</v>
      </c>
      <c r="M5290" s="557" t="s">
        <v>1067</v>
      </c>
      <c r="O5290" s="545" t="str">
        <f t="shared" si="491"/>
        <v>B3/26/21-D</v>
      </c>
    </row>
    <row r="5291" spans="2:18">
      <c r="B5291" s="556" t="s">
        <v>4906</v>
      </c>
      <c r="C5291" s="556" t="s">
        <v>2034</v>
      </c>
      <c r="D5291" s="556" t="s">
        <v>2454</v>
      </c>
      <c r="E5291" s="556" t="s">
        <v>10</v>
      </c>
      <c r="F5291" s="557" t="s">
        <v>1068</v>
      </c>
      <c r="G5291" s="556" t="s">
        <v>289</v>
      </c>
      <c r="H5291" s="553">
        <v>160</v>
      </c>
      <c r="I5291" s="554">
        <v>2484</v>
      </c>
      <c r="J5291" s="554">
        <v>397440</v>
      </c>
      <c r="K5291" s="556" t="s">
        <v>2317</v>
      </c>
      <c r="L5291" s="556" t="s">
        <v>4911</v>
      </c>
      <c r="M5291" s="557" t="s">
        <v>1068</v>
      </c>
      <c r="O5291" s="545" t="str">
        <f t="shared" si="491"/>
        <v>B3/26/21-E</v>
      </c>
    </row>
    <row r="5292" spans="2:18">
      <c r="B5292" s="556" t="s">
        <v>4906</v>
      </c>
      <c r="C5292" s="556" t="s">
        <v>2034</v>
      </c>
      <c r="D5292" s="556" t="s">
        <v>2454</v>
      </c>
      <c r="E5292" s="556" t="s">
        <v>11</v>
      </c>
      <c r="F5292" s="557" t="s">
        <v>1069</v>
      </c>
      <c r="G5292" s="556" t="s">
        <v>289</v>
      </c>
      <c r="H5292" s="553">
        <v>20</v>
      </c>
      <c r="I5292" s="554">
        <v>4259.38</v>
      </c>
      <c r="J5292" s="554">
        <v>85187.6</v>
      </c>
      <c r="K5292" s="556" t="s">
        <v>2317</v>
      </c>
      <c r="L5292" s="556" t="s">
        <v>4912</v>
      </c>
      <c r="M5292" s="557" t="s">
        <v>1069</v>
      </c>
      <c r="O5292" s="545" t="str">
        <f t="shared" si="491"/>
        <v>B3/26/21-F</v>
      </c>
    </row>
    <row r="5293" spans="2:18">
      <c r="B5293" s="556" t="s">
        <v>4906</v>
      </c>
      <c r="C5293" s="556" t="s">
        <v>2034</v>
      </c>
      <c r="D5293" s="556" t="s">
        <v>2454</v>
      </c>
      <c r="E5293" s="556" t="s">
        <v>27</v>
      </c>
      <c r="F5293" s="557" t="s">
        <v>4913</v>
      </c>
      <c r="G5293" s="556" t="s">
        <v>289</v>
      </c>
      <c r="H5293" s="553">
        <v>20</v>
      </c>
      <c r="I5293" s="554">
        <v>1037.25</v>
      </c>
      <c r="J5293" s="554">
        <v>20745</v>
      </c>
      <c r="K5293" s="556" t="s">
        <v>2317</v>
      </c>
      <c r="L5293" s="556" t="s">
        <v>4914</v>
      </c>
      <c r="M5293" s="557" t="s">
        <v>4913</v>
      </c>
      <c r="O5293" s="545" t="str">
        <f t="shared" si="491"/>
        <v>B3/26/21-G</v>
      </c>
    </row>
    <row r="5294" spans="2:18">
      <c r="B5294" s="556" t="s">
        <v>4906</v>
      </c>
      <c r="C5294" s="556" t="s">
        <v>2034</v>
      </c>
      <c r="D5294" s="556" t="s">
        <v>2454</v>
      </c>
      <c r="E5294" s="556" t="s">
        <v>28</v>
      </c>
      <c r="F5294" s="557" t="s">
        <v>4915</v>
      </c>
      <c r="G5294" s="556" t="s">
        <v>289</v>
      </c>
      <c r="H5294" s="553">
        <v>340</v>
      </c>
      <c r="I5294" s="554">
        <v>8981.1299999999992</v>
      </c>
      <c r="J5294" s="554">
        <v>3053584.2</v>
      </c>
      <c r="K5294" s="556" t="s">
        <v>2317</v>
      </c>
      <c r="L5294" s="556" t="s">
        <v>4916</v>
      </c>
      <c r="M5294" s="557" t="s">
        <v>4915</v>
      </c>
      <c r="O5294" s="545" t="str">
        <f t="shared" si="491"/>
        <v>B3/26/21-H</v>
      </c>
    </row>
    <row r="5295" spans="2:18">
      <c r="B5295" s="556" t="s">
        <v>4906</v>
      </c>
      <c r="C5295" s="556" t="s">
        <v>2034</v>
      </c>
      <c r="D5295" s="556" t="s">
        <v>2454</v>
      </c>
      <c r="E5295" s="556" t="s">
        <v>33</v>
      </c>
      <c r="F5295" s="557" t="s">
        <v>4917</v>
      </c>
      <c r="G5295" s="556" t="s">
        <v>289</v>
      </c>
      <c r="H5295" s="553">
        <v>100</v>
      </c>
      <c r="I5295" s="554">
        <v>4559.13</v>
      </c>
      <c r="J5295" s="554">
        <v>455913</v>
      </c>
      <c r="K5295" s="556" t="s">
        <v>2317</v>
      </c>
      <c r="L5295" s="556" t="s">
        <v>4918</v>
      </c>
      <c r="M5295" s="557" t="s">
        <v>4917</v>
      </c>
      <c r="O5295" s="545" t="str">
        <f t="shared" si="491"/>
        <v>B3/26/21-J</v>
      </c>
    </row>
    <row r="5296" spans="2:18">
      <c r="B5296" s="556" t="s">
        <v>4906</v>
      </c>
      <c r="C5296" s="556" t="s">
        <v>2034</v>
      </c>
      <c r="D5296" s="556" t="s">
        <v>2454</v>
      </c>
      <c r="E5296" s="556" t="s">
        <v>34</v>
      </c>
      <c r="F5296" s="557" t="s">
        <v>1072</v>
      </c>
      <c r="G5296" s="556" t="s">
        <v>289</v>
      </c>
      <c r="H5296" s="553">
        <v>20</v>
      </c>
      <c r="I5296" s="554">
        <v>2409.5</v>
      </c>
      <c r="J5296" s="554">
        <v>48190</v>
      </c>
      <c r="K5296" s="556" t="s">
        <v>2317</v>
      </c>
      <c r="L5296" s="556" t="s">
        <v>4919</v>
      </c>
      <c r="M5296" s="557" t="s">
        <v>1072</v>
      </c>
      <c r="O5296" s="545" t="str">
        <f t="shared" si="491"/>
        <v>B3/26/21-K</v>
      </c>
    </row>
    <row r="5297" spans="1:18">
      <c r="B5297" s="556" t="s">
        <v>4906</v>
      </c>
      <c r="C5297" s="556" t="s">
        <v>2034</v>
      </c>
      <c r="D5297" s="556" t="s">
        <v>2454</v>
      </c>
      <c r="E5297" s="556" t="s">
        <v>39</v>
      </c>
      <c r="F5297" s="557" t="s">
        <v>4920</v>
      </c>
      <c r="G5297" s="556" t="s">
        <v>289</v>
      </c>
      <c r="H5297" s="553">
        <v>180</v>
      </c>
      <c r="I5297" s="554">
        <v>2493.5</v>
      </c>
      <c r="J5297" s="554">
        <v>448830</v>
      </c>
      <c r="K5297" s="556" t="s">
        <v>2317</v>
      </c>
      <c r="L5297" s="556" t="s">
        <v>4921</v>
      </c>
      <c r="M5297" s="557" t="s">
        <v>4920</v>
      </c>
      <c r="O5297" s="545" t="str">
        <f t="shared" si="491"/>
        <v>B3/26/21-L</v>
      </c>
    </row>
    <row r="5299" spans="1:18" ht="29">
      <c r="A5299" s="551">
        <v>4</v>
      </c>
      <c r="B5299" s="555" t="s">
        <v>4906</v>
      </c>
      <c r="C5299" s="555" t="s">
        <v>36</v>
      </c>
      <c r="D5299" s="555" t="s">
        <v>36</v>
      </c>
      <c r="E5299" s="555" t="s">
        <v>36</v>
      </c>
      <c r="F5299" s="551" t="s">
        <v>2464</v>
      </c>
      <c r="G5299" s="555" t="s">
        <v>36</v>
      </c>
      <c r="H5299" s="551"/>
      <c r="I5299" s="551"/>
      <c r="J5299" s="552">
        <v>373297.5</v>
      </c>
      <c r="K5299" s="555"/>
      <c r="L5299" s="555"/>
      <c r="M5299" s="551"/>
      <c r="N5299" s="551"/>
      <c r="O5299" s="551"/>
    </row>
    <row r="5300" spans="1:18" ht="14.5">
      <c r="B5300" s="556" t="s">
        <v>4906</v>
      </c>
      <c r="C5300" s="556" t="s">
        <v>2034</v>
      </c>
      <c r="D5300" s="556" t="s">
        <v>2454</v>
      </c>
      <c r="E5300" s="556" t="s">
        <v>38</v>
      </c>
      <c r="F5300" s="557" t="s">
        <v>1076</v>
      </c>
      <c r="G5300" s="556" t="s">
        <v>289</v>
      </c>
      <c r="H5300" s="553">
        <v>20</v>
      </c>
      <c r="I5300" s="554">
        <v>3217.75</v>
      </c>
      <c r="J5300" s="554">
        <v>64355</v>
      </c>
      <c r="K5300" s="556" t="s">
        <v>2317</v>
      </c>
      <c r="L5300" s="556" t="s">
        <v>4922</v>
      </c>
      <c r="M5300" s="557" t="s">
        <v>1076</v>
      </c>
      <c r="O5300" s="545" t="str">
        <f t="shared" ref="O5300:O5302" si="492">+_xlfn.CONCAT(B5300,"-",E5300)</f>
        <v>B3/26/21-M</v>
      </c>
      <c r="P5300" s="546"/>
      <c r="Q5300" s="546"/>
      <c r="R5300" s="546"/>
    </row>
    <row r="5301" spans="1:18">
      <c r="B5301" s="556" t="s">
        <v>4906</v>
      </c>
      <c r="C5301" s="556" t="s">
        <v>2034</v>
      </c>
      <c r="D5301" s="556" t="s">
        <v>2454</v>
      </c>
      <c r="E5301" s="556" t="s">
        <v>204</v>
      </c>
      <c r="F5301" s="557" t="s">
        <v>4923</v>
      </c>
      <c r="G5301" s="556" t="s">
        <v>289</v>
      </c>
      <c r="H5301" s="553">
        <v>190</v>
      </c>
      <c r="I5301" s="554">
        <v>1614.75</v>
      </c>
      <c r="J5301" s="554">
        <v>306802.5</v>
      </c>
      <c r="K5301" s="556" t="s">
        <v>2317</v>
      </c>
      <c r="L5301" s="556" t="s">
        <v>4924</v>
      </c>
      <c r="M5301" s="557" t="s">
        <v>4923</v>
      </c>
      <c r="O5301" s="545" t="str">
        <f t="shared" si="492"/>
        <v>B3/26/21-N</v>
      </c>
    </row>
    <row r="5302" spans="1:18">
      <c r="B5302" s="556" t="s">
        <v>4906</v>
      </c>
      <c r="C5302" s="556" t="s">
        <v>2034</v>
      </c>
      <c r="D5302" s="556" t="s">
        <v>2454</v>
      </c>
      <c r="E5302" s="556" t="s">
        <v>507</v>
      </c>
      <c r="F5302" s="557" t="s">
        <v>4925</v>
      </c>
      <c r="G5302" s="556" t="s">
        <v>289</v>
      </c>
      <c r="H5302" s="553">
        <v>10</v>
      </c>
      <c r="I5302" s="553">
        <v>214</v>
      </c>
      <c r="J5302" s="554">
        <v>2140</v>
      </c>
      <c r="K5302" s="556" t="s">
        <v>2317</v>
      </c>
      <c r="L5302" s="556" t="s">
        <v>4926</v>
      </c>
      <c r="M5302" s="557" t="s">
        <v>4925</v>
      </c>
      <c r="O5302" s="545" t="str">
        <f t="shared" si="492"/>
        <v>B3/26/21-P</v>
      </c>
    </row>
    <row r="5304" spans="1:18" ht="29">
      <c r="A5304" s="551">
        <v>4</v>
      </c>
      <c r="B5304" s="555" t="s">
        <v>4906</v>
      </c>
      <c r="C5304" s="555" t="s">
        <v>36</v>
      </c>
      <c r="D5304" s="555" t="s">
        <v>36</v>
      </c>
      <c r="E5304" s="555" t="s">
        <v>36</v>
      </c>
      <c r="F5304" s="551" t="s">
        <v>1079</v>
      </c>
      <c r="G5304" s="555" t="s">
        <v>36</v>
      </c>
      <c r="H5304" s="551"/>
      <c r="I5304" s="551"/>
      <c r="J5304" s="552">
        <v>1727909</v>
      </c>
      <c r="K5304" s="555"/>
      <c r="L5304" s="555"/>
      <c r="M5304" s="551"/>
      <c r="N5304" s="551"/>
      <c r="O5304" s="551"/>
    </row>
    <row r="5305" spans="1:18" ht="14.5">
      <c r="B5305" s="556" t="s">
        <v>4906</v>
      </c>
      <c r="C5305" s="556" t="s">
        <v>2034</v>
      </c>
      <c r="D5305" s="556" t="s">
        <v>2454</v>
      </c>
      <c r="E5305" s="556" t="s">
        <v>508</v>
      </c>
      <c r="F5305" s="557" t="s">
        <v>1080</v>
      </c>
      <c r="G5305" s="556" t="s">
        <v>289</v>
      </c>
      <c r="H5305" s="553">
        <v>65</v>
      </c>
      <c r="I5305" s="553">
        <v>915.25</v>
      </c>
      <c r="J5305" s="554">
        <v>59491.25</v>
      </c>
      <c r="K5305" s="556" t="s">
        <v>2317</v>
      </c>
      <c r="L5305" s="556" t="s">
        <v>4927</v>
      </c>
      <c r="M5305" s="557" t="s">
        <v>1080</v>
      </c>
      <c r="O5305" s="545" t="str">
        <f t="shared" ref="O5305:O5308" si="493">+_xlfn.CONCAT(B5305,"-",E5305)</f>
        <v>B3/26/21-Q</v>
      </c>
      <c r="P5305" s="546"/>
      <c r="Q5305" s="546"/>
      <c r="R5305" s="546"/>
    </row>
    <row r="5306" spans="1:18">
      <c r="B5306" s="556" t="s">
        <v>4906</v>
      </c>
      <c r="C5306" s="556" t="s">
        <v>2034</v>
      </c>
      <c r="D5306" s="556" t="s">
        <v>2454</v>
      </c>
      <c r="E5306" s="556" t="s">
        <v>738</v>
      </c>
      <c r="F5306" s="557" t="s">
        <v>1081</v>
      </c>
      <c r="G5306" s="556" t="s">
        <v>289</v>
      </c>
      <c r="H5306" s="553">
        <v>5</v>
      </c>
      <c r="I5306" s="554">
        <v>1063</v>
      </c>
      <c r="J5306" s="554">
        <v>5315</v>
      </c>
      <c r="K5306" s="556" t="s">
        <v>2317</v>
      </c>
      <c r="L5306" s="556" t="s">
        <v>4928</v>
      </c>
      <c r="M5306" s="557" t="s">
        <v>1081</v>
      </c>
      <c r="O5306" s="545" t="str">
        <f t="shared" si="493"/>
        <v>B3/26/21-R</v>
      </c>
    </row>
    <row r="5307" spans="1:18">
      <c r="B5307" s="556" t="s">
        <v>4906</v>
      </c>
      <c r="C5307" s="556" t="s">
        <v>2034</v>
      </c>
      <c r="D5307" s="556" t="s">
        <v>2454</v>
      </c>
      <c r="E5307" s="556" t="s">
        <v>739</v>
      </c>
      <c r="F5307" s="557" t="s">
        <v>1082</v>
      </c>
      <c r="G5307" s="556" t="s">
        <v>289</v>
      </c>
      <c r="H5307" s="553">
        <v>50</v>
      </c>
      <c r="I5307" s="554">
        <v>1857.5</v>
      </c>
      <c r="J5307" s="554">
        <v>92875</v>
      </c>
      <c r="K5307" s="556" t="s">
        <v>2317</v>
      </c>
      <c r="L5307" s="556" t="s">
        <v>4929</v>
      </c>
      <c r="M5307" s="557" t="s">
        <v>1082</v>
      </c>
      <c r="O5307" s="545" t="str">
        <f t="shared" si="493"/>
        <v>B3/26/21-S</v>
      </c>
    </row>
    <row r="5308" spans="1:18">
      <c r="B5308" s="556" t="s">
        <v>4906</v>
      </c>
      <c r="C5308" s="556" t="s">
        <v>2034</v>
      </c>
      <c r="D5308" s="556" t="s">
        <v>2454</v>
      </c>
      <c r="E5308" s="556" t="s">
        <v>216</v>
      </c>
      <c r="F5308" s="557" t="s">
        <v>4930</v>
      </c>
      <c r="G5308" s="556" t="s">
        <v>289</v>
      </c>
      <c r="H5308" s="553">
        <v>50</v>
      </c>
      <c r="I5308" s="554">
        <v>1978.13</v>
      </c>
      <c r="J5308" s="554">
        <v>98906.5</v>
      </c>
      <c r="K5308" s="556" t="s">
        <v>2317</v>
      </c>
      <c r="L5308" s="556" t="s">
        <v>4931</v>
      </c>
      <c r="M5308" s="557" t="s">
        <v>4930</v>
      </c>
      <c r="O5308" s="545" t="str">
        <f t="shared" si="493"/>
        <v>B3/26/21-T</v>
      </c>
    </row>
    <row r="5311" spans="1:18">
      <c r="B5311" s="556" t="s">
        <v>4932</v>
      </c>
      <c r="C5311" s="556" t="s">
        <v>2034</v>
      </c>
      <c r="D5311" s="556" t="s">
        <v>2454</v>
      </c>
      <c r="E5311" s="556" t="s">
        <v>5</v>
      </c>
      <c r="F5311" s="557" t="s">
        <v>1084</v>
      </c>
      <c r="G5311" s="556" t="s">
        <v>289</v>
      </c>
      <c r="H5311" s="553">
        <v>80</v>
      </c>
      <c r="I5311" s="554">
        <v>1978.13</v>
      </c>
      <c r="J5311" s="554">
        <v>158250.4</v>
      </c>
      <c r="K5311" s="556" t="s">
        <v>2317</v>
      </c>
      <c r="L5311" s="556" t="s">
        <v>4933</v>
      </c>
      <c r="M5311" s="557" t="s">
        <v>1084</v>
      </c>
      <c r="O5311" s="545" t="str">
        <f t="shared" ref="O5311:O5319" si="494">+_xlfn.CONCAT(B5311,"-",E5311)</f>
        <v>B3/26/22-A</v>
      </c>
    </row>
    <row r="5312" spans="1:18">
      <c r="B5312" s="556" t="s">
        <v>4932</v>
      </c>
      <c r="C5312" s="556" t="s">
        <v>2034</v>
      </c>
      <c r="D5312" s="556" t="s">
        <v>2454</v>
      </c>
      <c r="E5312" s="556" t="s">
        <v>6</v>
      </c>
      <c r="F5312" s="557" t="s">
        <v>1085</v>
      </c>
      <c r="G5312" s="556" t="s">
        <v>289</v>
      </c>
      <c r="H5312" s="553">
        <v>10</v>
      </c>
      <c r="I5312" s="554">
        <v>1978.13</v>
      </c>
      <c r="J5312" s="554">
        <v>19781.3</v>
      </c>
      <c r="K5312" s="556" t="s">
        <v>2317</v>
      </c>
      <c r="L5312" s="556" t="s">
        <v>4934</v>
      </c>
      <c r="M5312" s="557" t="s">
        <v>1085</v>
      </c>
      <c r="O5312" s="545" t="str">
        <f t="shared" si="494"/>
        <v>B3/26/22-B</v>
      </c>
    </row>
    <row r="5313" spans="1:18">
      <c r="B5313" s="556" t="s">
        <v>4932</v>
      </c>
      <c r="C5313" s="556" t="s">
        <v>2034</v>
      </c>
      <c r="D5313" s="556" t="s">
        <v>2454</v>
      </c>
      <c r="E5313" s="556" t="s">
        <v>7</v>
      </c>
      <c r="F5313" s="557" t="s">
        <v>4935</v>
      </c>
      <c r="G5313" s="556" t="s">
        <v>289</v>
      </c>
      <c r="H5313" s="553">
        <v>5</v>
      </c>
      <c r="I5313" s="554">
        <v>1978.13</v>
      </c>
      <c r="J5313" s="554">
        <v>9890.65</v>
      </c>
      <c r="K5313" s="556" t="s">
        <v>2317</v>
      </c>
      <c r="L5313" s="556" t="s">
        <v>4936</v>
      </c>
      <c r="M5313" s="557" t="s">
        <v>4935</v>
      </c>
      <c r="O5313" s="545" t="str">
        <f t="shared" si="494"/>
        <v>B3/26/22-C</v>
      </c>
    </row>
    <row r="5314" spans="1:18">
      <c r="B5314" s="556" t="s">
        <v>4932</v>
      </c>
      <c r="C5314" s="556" t="s">
        <v>2034</v>
      </c>
      <c r="D5314" s="556" t="s">
        <v>2454</v>
      </c>
      <c r="E5314" s="556" t="s">
        <v>8</v>
      </c>
      <c r="F5314" s="557" t="s">
        <v>1086</v>
      </c>
      <c r="G5314" s="556" t="s">
        <v>289</v>
      </c>
      <c r="H5314" s="553">
        <v>100</v>
      </c>
      <c r="I5314" s="554">
        <v>2977.75</v>
      </c>
      <c r="J5314" s="554">
        <v>297775</v>
      </c>
      <c r="K5314" s="556" t="s">
        <v>2317</v>
      </c>
      <c r="L5314" s="556" t="s">
        <v>4937</v>
      </c>
      <c r="M5314" s="557" t="s">
        <v>1086</v>
      </c>
      <c r="O5314" s="545" t="str">
        <f t="shared" si="494"/>
        <v>B3/26/22-D</v>
      </c>
    </row>
    <row r="5315" spans="1:18">
      <c r="B5315" s="556" t="s">
        <v>4932</v>
      </c>
      <c r="C5315" s="556" t="s">
        <v>2034</v>
      </c>
      <c r="D5315" s="556" t="s">
        <v>2454</v>
      </c>
      <c r="E5315" s="556" t="s">
        <v>10</v>
      </c>
      <c r="F5315" s="557" t="s">
        <v>1087</v>
      </c>
      <c r="G5315" s="556" t="s">
        <v>289</v>
      </c>
      <c r="H5315" s="553">
        <v>51</v>
      </c>
      <c r="I5315" s="554">
        <v>3064.5</v>
      </c>
      <c r="J5315" s="554">
        <v>156289.5</v>
      </c>
      <c r="K5315" s="556" t="s">
        <v>2317</v>
      </c>
      <c r="L5315" s="556" t="s">
        <v>4938</v>
      </c>
      <c r="M5315" s="557" t="s">
        <v>1087</v>
      </c>
      <c r="O5315" s="545" t="str">
        <f t="shared" si="494"/>
        <v>B3/26/22-E</v>
      </c>
    </row>
    <row r="5316" spans="1:18">
      <c r="B5316" s="556" t="s">
        <v>4932</v>
      </c>
      <c r="C5316" s="556" t="s">
        <v>2034</v>
      </c>
      <c r="D5316" s="556" t="s">
        <v>2454</v>
      </c>
      <c r="E5316" s="556" t="s">
        <v>11</v>
      </c>
      <c r="F5316" s="557" t="s">
        <v>1088</v>
      </c>
      <c r="G5316" s="556" t="s">
        <v>289</v>
      </c>
      <c r="H5316" s="553">
        <v>10</v>
      </c>
      <c r="I5316" s="554">
        <v>5442.75</v>
      </c>
      <c r="J5316" s="554">
        <v>54427.5</v>
      </c>
      <c r="K5316" s="556" t="s">
        <v>2317</v>
      </c>
      <c r="L5316" s="556" t="s">
        <v>4939</v>
      </c>
      <c r="M5316" s="557" t="s">
        <v>1088</v>
      </c>
      <c r="O5316" s="545" t="str">
        <f t="shared" si="494"/>
        <v>B3/26/22-F</v>
      </c>
    </row>
    <row r="5317" spans="1:18">
      <c r="B5317" s="556" t="s">
        <v>4932</v>
      </c>
      <c r="C5317" s="556" t="s">
        <v>2034</v>
      </c>
      <c r="D5317" s="556" t="s">
        <v>2454</v>
      </c>
      <c r="E5317" s="556" t="s">
        <v>27</v>
      </c>
      <c r="F5317" s="557" t="s">
        <v>4940</v>
      </c>
      <c r="G5317" s="556" t="s">
        <v>289</v>
      </c>
      <c r="H5317" s="553">
        <v>5</v>
      </c>
      <c r="I5317" s="554">
        <v>1277.3800000000001</v>
      </c>
      <c r="J5317" s="554">
        <v>6386.9</v>
      </c>
      <c r="K5317" s="556" t="s">
        <v>2317</v>
      </c>
      <c r="L5317" s="556" t="s">
        <v>4941</v>
      </c>
      <c r="M5317" s="557" t="s">
        <v>4940</v>
      </c>
      <c r="O5317" s="545" t="str">
        <f t="shared" si="494"/>
        <v>B3/26/22-G</v>
      </c>
    </row>
    <row r="5318" spans="1:18">
      <c r="B5318" s="556" t="s">
        <v>4932</v>
      </c>
      <c r="C5318" s="556" t="s">
        <v>2034</v>
      </c>
      <c r="D5318" s="556" t="s">
        <v>2454</v>
      </c>
      <c r="E5318" s="556" t="s">
        <v>28</v>
      </c>
      <c r="F5318" s="557" t="s">
        <v>4942</v>
      </c>
      <c r="G5318" s="556" t="s">
        <v>289</v>
      </c>
      <c r="H5318" s="553">
        <v>50</v>
      </c>
      <c r="I5318" s="554">
        <v>10908</v>
      </c>
      <c r="J5318" s="554">
        <v>545400</v>
      </c>
      <c r="K5318" s="556" t="s">
        <v>2317</v>
      </c>
      <c r="L5318" s="556" t="s">
        <v>4943</v>
      </c>
      <c r="M5318" s="557" t="s">
        <v>4942</v>
      </c>
      <c r="O5318" s="545" t="str">
        <f t="shared" si="494"/>
        <v>B3/26/22-H</v>
      </c>
    </row>
    <row r="5319" spans="1:18">
      <c r="B5319" s="556" t="s">
        <v>4932</v>
      </c>
      <c r="C5319" s="556" t="s">
        <v>2034</v>
      </c>
      <c r="D5319" s="556" t="s">
        <v>2454</v>
      </c>
      <c r="E5319" s="556" t="s">
        <v>33</v>
      </c>
      <c r="F5319" s="557" t="s">
        <v>4944</v>
      </c>
      <c r="G5319" s="556" t="s">
        <v>289</v>
      </c>
      <c r="H5319" s="553">
        <v>40</v>
      </c>
      <c r="I5319" s="554">
        <v>5578</v>
      </c>
      <c r="J5319" s="554">
        <v>223120</v>
      </c>
      <c r="K5319" s="556" t="s">
        <v>2317</v>
      </c>
      <c r="L5319" s="556" t="s">
        <v>4945</v>
      </c>
      <c r="M5319" s="557" t="s">
        <v>4944</v>
      </c>
      <c r="O5319" s="545" t="str">
        <f t="shared" si="494"/>
        <v>B3/26/22-J</v>
      </c>
    </row>
    <row r="5321" spans="1:18" ht="14.5">
      <c r="A5321" s="551">
        <v>4</v>
      </c>
      <c r="B5321" s="555" t="s">
        <v>4932</v>
      </c>
      <c r="C5321" s="555" t="s">
        <v>36</v>
      </c>
      <c r="D5321" s="555" t="s">
        <v>36</v>
      </c>
      <c r="E5321" s="555" t="s">
        <v>36</v>
      </c>
      <c r="F5321" s="551" t="s">
        <v>1089</v>
      </c>
      <c r="G5321" s="555" t="s">
        <v>36</v>
      </c>
      <c r="H5321" s="551"/>
      <c r="I5321" s="551"/>
      <c r="J5321" s="552">
        <v>31250</v>
      </c>
      <c r="K5321" s="555"/>
      <c r="L5321" s="555"/>
      <c r="M5321" s="551"/>
      <c r="N5321" s="551"/>
      <c r="O5321" s="551"/>
    </row>
    <row r="5322" spans="1:18" ht="14.5">
      <c r="B5322" s="556" t="s">
        <v>4932</v>
      </c>
      <c r="C5322" s="556" t="s">
        <v>2034</v>
      </c>
      <c r="D5322" s="556" t="s">
        <v>2454</v>
      </c>
      <c r="E5322" s="556" t="s">
        <v>34</v>
      </c>
      <c r="F5322" s="557" t="s">
        <v>1090</v>
      </c>
      <c r="G5322" s="556" t="s">
        <v>0</v>
      </c>
      <c r="H5322" s="553">
        <v>1</v>
      </c>
      <c r="I5322" s="554">
        <v>31250</v>
      </c>
      <c r="J5322" s="554">
        <v>31250</v>
      </c>
      <c r="K5322" s="556" t="s">
        <v>2317</v>
      </c>
      <c r="L5322" s="556" t="s">
        <v>4946</v>
      </c>
      <c r="M5322" s="557" t="s">
        <v>1090</v>
      </c>
      <c r="O5322" s="545" t="str">
        <f>+_xlfn.CONCAT(B5322,"-",E5322)</f>
        <v>B3/26/22-K</v>
      </c>
      <c r="P5322" s="546"/>
      <c r="Q5322" s="546"/>
      <c r="R5322" s="546"/>
    </row>
    <row r="5325" spans="1:18" ht="14.5">
      <c r="A5325" s="551">
        <v>3</v>
      </c>
      <c r="B5325" s="555" t="s">
        <v>4947</v>
      </c>
      <c r="C5325" s="555" t="s">
        <v>36</v>
      </c>
      <c r="D5325" s="555" t="s">
        <v>36</v>
      </c>
      <c r="E5325" s="555" t="s">
        <v>36</v>
      </c>
      <c r="F5325" s="551" t="s">
        <v>1091</v>
      </c>
      <c r="G5325" s="555" t="s">
        <v>36</v>
      </c>
      <c r="H5325" s="551"/>
      <c r="I5325" s="551"/>
      <c r="J5325" s="552">
        <v>2091497.48</v>
      </c>
      <c r="K5325" s="555"/>
      <c r="L5325" s="555"/>
      <c r="M5325" s="551"/>
      <c r="N5325" s="551"/>
      <c r="O5325" s="551"/>
    </row>
    <row r="5326" spans="1:18" ht="29">
      <c r="A5326" s="551">
        <v>4</v>
      </c>
      <c r="B5326" s="555" t="s">
        <v>4947</v>
      </c>
      <c r="C5326" s="555" t="s">
        <v>36</v>
      </c>
      <c r="D5326" s="555" t="s">
        <v>36</v>
      </c>
      <c r="E5326" s="555" t="s">
        <v>36</v>
      </c>
      <c r="F5326" s="551" t="s">
        <v>1092</v>
      </c>
      <c r="G5326" s="555" t="s">
        <v>36</v>
      </c>
      <c r="H5326" s="551"/>
      <c r="I5326" s="551"/>
      <c r="J5326" s="552">
        <v>2091497.48</v>
      </c>
      <c r="K5326" s="555"/>
      <c r="L5326" s="555"/>
      <c r="M5326" s="551"/>
      <c r="N5326" s="551"/>
      <c r="O5326" s="551"/>
      <c r="P5326" s="546"/>
      <c r="Q5326" s="546"/>
      <c r="R5326" s="546"/>
    </row>
    <row r="5327" spans="1:18" ht="14.5">
      <c r="B5327" s="556" t="s">
        <v>4947</v>
      </c>
      <c r="C5327" s="556" t="s">
        <v>2034</v>
      </c>
      <c r="D5327" s="556" t="s">
        <v>2472</v>
      </c>
      <c r="E5327" s="556" t="s">
        <v>5</v>
      </c>
      <c r="F5327" s="557" t="s">
        <v>1093</v>
      </c>
      <c r="G5327" s="556" t="s">
        <v>289</v>
      </c>
      <c r="H5327" s="553">
        <v>7</v>
      </c>
      <c r="I5327" s="554">
        <v>10398.5</v>
      </c>
      <c r="J5327" s="554">
        <v>72789.5</v>
      </c>
      <c r="K5327" s="556" t="s">
        <v>2317</v>
      </c>
      <c r="L5327" s="556" t="s">
        <v>4948</v>
      </c>
      <c r="M5327" s="557" t="s">
        <v>1093</v>
      </c>
      <c r="O5327" s="545" t="str">
        <f t="shared" ref="O5327:O5333" si="495">+_xlfn.CONCAT(B5327,"-",E5327)</f>
        <v>B3/26/23-A</v>
      </c>
      <c r="P5327" s="546"/>
      <c r="Q5327" s="546"/>
      <c r="R5327" s="546"/>
    </row>
    <row r="5328" spans="1:18">
      <c r="B5328" s="556" t="s">
        <v>4947</v>
      </c>
      <c r="C5328" s="556" t="s">
        <v>2034</v>
      </c>
      <c r="D5328" s="556" t="s">
        <v>2472</v>
      </c>
      <c r="E5328" s="556" t="s">
        <v>6</v>
      </c>
      <c r="F5328" s="557" t="s">
        <v>4949</v>
      </c>
      <c r="G5328" s="556" t="s">
        <v>289</v>
      </c>
      <c r="H5328" s="553">
        <v>10</v>
      </c>
      <c r="I5328" s="554">
        <v>8105</v>
      </c>
      <c r="J5328" s="554">
        <v>81050</v>
      </c>
      <c r="K5328" s="556" t="s">
        <v>2317</v>
      </c>
      <c r="L5328" s="556" t="s">
        <v>4950</v>
      </c>
      <c r="M5328" s="557" t="s">
        <v>4949</v>
      </c>
      <c r="O5328" s="545" t="str">
        <f t="shared" si="495"/>
        <v>B3/26/23-B</v>
      </c>
    </row>
    <row r="5329" spans="1:18">
      <c r="B5329" s="556" t="s">
        <v>4947</v>
      </c>
      <c r="C5329" s="556" t="s">
        <v>2034</v>
      </c>
      <c r="D5329" s="556" t="s">
        <v>2472</v>
      </c>
      <c r="E5329" s="556" t="s">
        <v>7</v>
      </c>
      <c r="F5329" s="557" t="s">
        <v>4951</v>
      </c>
      <c r="G5329" s="556" t="s">
        <v>289</v>
      </c>
      <c r="H5329" s="553">
        <v>17</v>
      </c>
      <c r="I5329" s="554">
        <v>8783.1299999999992</v>
      </c>
      <c r="J5329" s="554">
        <v>149313.21</v>
      </c>
      <c r="K5329" s="556" t="s">
        <v>2317</v>
      </c>
      <c r="L5329" s="556" t="s">
        <v>4952</v>
      </c>
      <c r="M5329" s="557" t="s">
        <v>4951</v>
      </c>
      <c r="O5329" s="545" t="str">
        <f t="shared" si="495"/>
        <v>B3/26/23-C</v>
      </c>
    </row>
    <row r="5330" spans="1:18">
      <c r="B5330" s="556" t="s">
        <v>4947</v>
      </c>
      <c r="C5330" s="556" t="s">
        <v>2034</v>
      </c>
      <c r="D5330" s="556" t="s">
        <v>2472</v>
      </c>
      <c r="E5330" s="556" t="s">
        <v>8</v>
      </c>
      <c r="F5330" s="557" t="s">
        <v>4953</v>
      </c>
      <c r="G5330" s="556" t="s">
        <v>289</v>
      </c>
      <c r="H5330" s="553">
        <v>4</v>
      </c>
      <c r="I5330" s="554">
        <v>16409.38</v>
      </c>
      <c r="J5330" s="554">
        <v>65637.52</v>
      </c>
      <c r="K5330" s="556" t="s">
        <v>2317</v>
      </c>
      <c r="L5330" s="556" t="s">
        <v>4954</v>
      </c>
      <c r="M5330" s="557" t="s">
        <v>4953</v>
      </c>
      <c r="O5330" s="545" t="str">
        <f t="shared" si="495"/>
        <v>B3/26/23-D</v>
      </c>
    </row>
    <row r="5331" spans="1:18">
      <c r="B5331" s="556" t="s">
        <v>4947</v>
      </c>
      <c r="C5331" s="556" t="s">
        <v>2034</v>
      </c>
      <c r="D5331" s="556" t="s">
        <v>2472</v>
      </c>
      <c r="E5331" s="556" t="s">
        <v>10</v>
      </c>
      <c r="F5331" s="557" t="s">
        <v>4955</v>
      </c>
      <c r="G5331" s="556" t="s">
        <v>289</v>
      </c>
      <c r="H5331" s="553">
        <v>45</v>
      </c>
      <c r="I5331" s="554">
        <v>4302.75</v>
      </c>
      <c r="J5331" s="554">
        <v>193623.75</v>
      </c>
      <c r="K5331" s="556" t="s">
        <v>2317</v>
      </c>
      <c r="L5331" s="556" t="s">
        <v>4956</v>
      </c>
      <c r="M5331" s="557" t="s">
        <v>4955</v>
      </c>
      <c r="O5331" s="545" t="str">
        <f t="shared" si="495"/>
        <v>B3/26/23-E</v>
      </c>
    </row>
    <row r="5332" spans="1:18">
      <c r="B5332" s="556" t="s">
        <v>4947</v>
      </c>
      <c r="C5332" s="556" t="s">
        <v>2034</v>
      </c>
      <c r="D5332" s="556" t="s">
        <v>2472</v>
      </c>
      <c r="E5332" s="556" t="s">
        <v>11</v>
      </c>
      <c r="F5332" s="557" t="s">
        <v>4957</v>
      </c>
      <c r="G5332" s="556" t="s">
        <v>289</v>
      </c>
      <c r="H5332" s="553">
        <v>141</v>
      </c>
      <c r="I5332" s="554">
        <v>3737.25</v>
      </c>
      <c r="J5332" s="554">
        <v>526952.25</v>
      </c>
      <c r="K5332" s="556" t="s">
        <v>2317</v>
      </c>
      <c r="L5332" s="556" t="s">
        <v>4958</v>
      </c>
      <c r="M5332" s="557" t="s">
        <v>4957</v>
      </c>
      <c r="O5332" s="545" t="str">
        <f t="shared" si="495"/>
        <v>B3/26/23-F</v>
      </c>
    </row>
    <row r="5333" spans="1:18">
      <c r="B5333" s="556" t="s">
        <v>4947</v>
      </c>
      <c r="C5333" s="556" t="s">
        <v>2034</v>
      </c>
      <c r="D5333" s="556" t="s">
        <v>2472</v>
      </c>
      <c r="E5333" s="556" t="s">
        <v>27</v>
      </c>
      <c r="F5333" s="557" t="s">
        <v>4959</v>
      </c>
      <c r="G5333" s="556" t="s">
        <v>289</v>
      </c>
      <c r="H5333" s="553">
        <v>475</v>
      </c>
      <c r="I5333" s="554">
        <v>2109.75</v>
      </c>
      <c r="J5333" s="554">
        <v>1002131.25</v>
      </c>
      <c r="K5333" s="556" t="s">
        <v>2317</v>
      </c>
      <c r="L5333" s="556" t="s">
        <v>4960</v>
      </c>
      <c r="M5333" s="557" t="s">
        <v>4959</v>
      </c>
      <c r="O5333" s="545" t="str">
        <f t="shared" si="495"/>
        <v>B3/26/23-G</v>
      </c>
    </row>
    <row r="5335" spans="1:18" ht="14.5">
      <c r="A5335" s="551" t="s">
        <v>1774</v>
      </c>
      <c r="B5335" s="555" t="s">
        <v>4947</v>
      </c>
      <c r="C5335" s="555" t="s">
        <v>36</v>
      </c>
      <c r="D5335" s="555" t="s">
        <v>36</v>
      </c>
      <c r="E5335" s="555" t="s">
        <v>36</v>
      </c>
      <c r="F5335" s="551" t="s">
        <v>25</v>
      </c>
      <c r="G5335" s="555"/>
      <c r="H5335" s="551"/>
      <c r="I5335" s="551"/>
      <c r="J5335" s="551"/>
      <c r="K5335" s="555"/>
      <c r="L5335" s="555"/>
      <c r="M5335" s="551"/>
      <c r="N5335" s="551"/>
      <c r="O5335" s="551"/>
    </row>
    <row r="5336" spans="1:18" ht="14.5">
      <c r="A5336" s="551" t="s">
        <v>1774</v>
      </c>
      <c r="B5336" s="555" t="s">
        <v>4947</v>
      </c>
      <c r="C5336" s="555" t="s">
        <v>36</v>
      </c>
      <c r="D5336" s="555" t="s">
        <v>36</v>
      </c>
      <c r="E5336" s="555" t="s">
        <v>36</v>
      </c>
      <c r="F5336" s="551" t="s">
        <v>9</v>
      </c>
      <c r="G5336" s="555"/>
      <c r="H5336" s="551"/>
      <c r="I5336" s="551"/>
      <c r="J5336" s="551"/>
      <c r="K5336" s="555"/>
      <c r="L5336" s="555"/>
      <c r="M5336" s="551"/>
      <c r="N5336" s="551"/>
      <c r="O5336" s="551"/>
      <c r="P5336" s="546"/>
      <c r="Q5336" s="546"/>
      <c r="R5336" s="546"/>
    </row>
    <row r="5337" spans="1:18" ht="14.5">
      <c r="P5337" s="546"/>
      <c r="Q5337" s="546"/>
      <c r="R5337" s="546"/>
    </row>
    <row r="5339" spans="1:18" ht="14.5">
      <c r="A5339" s="551">
        <v>2</v>
      </c>
      <c r="B5339" s="555" t="s">
        <v>4961</v>
      </c>
      <c r="C5339" s="555" t="s">
        <v>36</v>
      </c>
      <c r="D5339" s="555" t="s">
        <v>36</v>
      </c>
      <c r="E5339" s="555" t="s">
        <v>36</v>
      </c>
      <c r="F5339" s="551" t="s">
        <v>37</v>
      </c>
      <c r="G5339" s="555" t="s">
        <v>36</v>
      </c>
      <c r="H5339" s="551"/>
      <c r="I5339" s="551"/>
      <c r="J5339" s="552">
        <v>12386216.49</v>
      </c>
      <c r="K5339" s="555"/>
      <c r="L5339" s="555"/>
      <c r="M5339" s="551"/>
      <c r="N5339" s="551"/>
      <c r="O5339" s="551"/>
    </row>
    <row r="5340" spans="1:18" ht="29">
      <c r="A5340" s="551">
        <v>3</v>
      </c>
      <c r="B5340" s="555" t="s">
        <v>4961</v>
      </c>
      <c r="C5340" s="555" t="s">
        <v>36</v>
      </c>
      <c r="D5340" s="555" t="s">
        <v>36</v>
      </c>
      <c r="E5340" s="555" t="s">
        <v>36</v>
      </c>
      <c r="F5340" s="551" t="s">
        <v>1117</v>
      </c>
      <c r="G5340" s="555" t="s">
        <v>36</v>
      </c>
      <c r="H5340" s="551"/>
      <c r="I5340" s="551"/>
      <c r="J5340" s="551">
        <v>0</v>
      </c>
      <c r="K5340" s="555"/>
      <c r="L5340" s="555"/>
      <c r="M5340" s="551"/>
      <c r="N5340" s="551"/>
      <c r="O5340" s="551"/>
      <c r="P5340" s="546"/>
      <c r="Q5340" s="546"/>
      <c r="R5340" s="546"/>
    </row>
    <row r="5341" spans="1:18" ht="29">
      <c r="A5341" s="551">
        <v>4</v>
      </c>
      <c r="B5341" s="555" t="s">
        <v>4961</v>
      </c>
      <c r="C5341" s="555" t="s">
        <v>36</v>
      </c>
      <c r="D5341" s="555" t="s">
        <v>36</v>
      </c>
      <c r="E5341" s="555" t="s">
        <v>36</v>
      </c>
      <c r="F5341" s="551" t="s">
        <v>1118</v>
      </c>
      <c r="G5341" s="555" t="s">
        <v>36</v>
      </c>
      <c r="H5341" s="551"/>
      <c r="I5341" s="551"/>
      <c r="J5341" s="551">
        <v>0</v>
      </c>
      <c r="K5341" s="555"/>
      <c r="L5341" s="555"/>
      <c r="M5341" s="551"/>
      <c r="N5341" s="551"/>
      <c r="O5341" s="551"/>
      <c r="P5341" s="546"/>
      <c r="Q5341" s="546"/>
      <c r="R5341" s="546"/>
    </row>
    <row r="5342" spans="1:18" ht="14.5">
      <c r="A5342" s="551">
        <v>4</v>
      </c>
      <c r="B5342" s="555" t="s">
        <v>4961</v>
      </c>
      <c r="C5342" s="555" t="s">
        <v>36</v>
      </c>
      <c r="D5342" s="555" t="s">
        <v>36</v>
      </c>
      <c r="E5342" s="555" t="s">
        <v>36</v>
      </c>
      <c r="F5342" s="551" t="s">
        <v>1119</v>
      </c>
      <c r="G5342" s="555" t="s">
        <v>36</v>
      </c>
      <c r="H5342" s="551"/>
      <c r="I5342" s="551"/>
      <c r="J5342" s="551">
        <v>0</v>
      </c>
      <c r="K5342" s="555"/>
      <c r="L5342" s="555"/>
      <c r="M5342" s="551"/>
      <c r="N5342" s="551"/>
      <c r="O5342" s="551"/>
      <c r="P5342" s="546"/>
      <c r="Q5342" s="546"/>
      <c r="R5342" s="546"/>
    </row>
    <row r="5343" spans="1:18" ht="29">
      <c r="A5343" s="551">
        <v>5</v>
      </c>
      <c r="B5343" s="555" t="s">
        <v>4961</v>
      </c>
      <c r="C5343" s="555" t="s">
        <v>36</v>
      </c>
      <c r="D5343" s="555" t="s">
        <v>36</v>
      </c>
      <c r="E5343" s="555" t="s">
        <v>36</v>
      </c>
      <c r="F5343" s="551" t="s">
        <v>1120</v>
      </c>
      <c r="G5343" s="555" t="s">
        <v>36</v>
      </c>
      <c r="H5343" s="551"/>
      <c r="I5343" s="551"/>
      <c r="J5343" s="551">
        <v>0</v>
      </c>
      <c r="K5343" s="555"/>
      <c r="L5343" s="555"/>
      <c r="M5343" s="551"/>
      <c r="N5343" s="551"/>
      <c r="O5343" s="551"/>
      <c r="P5343" s="546"/>
      <c r="Q5343" s="546"/>
      <c r="R5343" s="546"/>
    </row>
    <row r="5344" spans="1:18" ht="29">
      <c r="A5344" s="551">
        <v>5</v>
      </c>
      <c r="B5344" s="555" t="s">
        <v>4961</v>
      </c>
      <c r="C5344" s="555" t="s">
        <v>36</v>
      </c>
      <c r="D5344" s="555" t="s">
        <v>36</v>
      </c>
      <c r="E5344" s="555" t="s">
        <v>36</v>
      </c>
      <c r="F5344" s="551" t="s">
        <v>1121</v>
      </c>
      <c r="G5344" s="555" t="s">
        <v>36</v>
      </c>
      <c r="H5344" s="551"/>
      <c r="I5344" s="551"/>
      <c r="J5344" s="551">
        <v>0</v>
      </c>
      <c r="K5344" s="555"/>
      <c r="L5344" s="555"/>
      <c r="M5344" s="551"/>
      <c r="N5344" s="551"/>
      <c r="O5344" s="551"/>
      <c r="P5344" s="546"/>
      <c r="Q5344" s="546"/>
      <c r="R5344" s="546"/>
    </row>
    <row r="5345" spans="1:18" ht="14.5">
      <c r="A5345" s="551">
        <v>5</v>
      </c>
      <c r="B5345" s="555" t="s">
        <v>4961</v>
      </c>
      <c r="C5345" s="555" t="s">
        <v>36</v>
      </c>
      <c r="D5345" s="555" t="s">
        <v>36</v>
      </c>
      <c r="E5345" s="555" t="s">
        <v>36</v>
      </c>
      <c r="F5345" s="551" t="s">
        <v>1122</v>
      </c>
      <c r="G5345" s="555" t="s">
        <v>36</v>
      </c>
      <c r="H5345" s="551"/>
      <c r="I5345" s="551"/>
      <c r="J5345" s="551">
        <v>0</v>
      </c>
      <c r="K5345" s="555"/>
      <c r="L5345" s="555"/>
      <c r="M5345" s="551"/>
      <c r="N5345" s="551"/>
      <c r="O5345" s="551"/>
      <c r="P5345" s="546"/>
      <c r="Q5345" s="546"/>
      <c r="R5345" s="546"/>
    </row>
    <row r="5346" spans="1:18" ht="29">
      <c r="A5346" s="551">
        <v>5</v>
      </c>
      <c r="B5346" s="555" t="s">
        <v>4961</v>
      </c>
      <c r="C5346" s="555" t="s">
        <v>36</v>
      </c>
      <c r="D5346" s="555" t="s">
        <v>36</v>
      </c>
      <c r="E5346" s="555" t="s">
        <v>36</v>
      </c>
      <c r="F5346" s="551" t="s">
        <v>1123</v>
      </c>
      <c r="G5346" s="555" t="s">
        <v>36</v>
      </c>
      <c r="H5346" s="551"/>
      <c r="I5346" s="551"/>
      <c r="J5346" s="551">
        <v>0</v>
      </c>
      <c r="K5346" s="555"/>
      <c r="L5346" s="555"/>
      <c r="M5346" s="551"/>
      <c r="N5346" s="551"/>
      <c r="O5346" s="551"/>
      <c r="P5346" s="546"/>
      <c r="Q5346" s="546"/>
      <c r="R5346" s="546"/>
    </row>
    <row r="5347" spans="1:18" ht="29">
      <c r="A5347" s="551">
        <v>5</v>
      </c>
      <c r="B5347" s="555" t="s">
        <v>4961</v>
      </c>
      <c r="C5347" s="555" t="s">
        <v>36</v>
      </c>
      <c r="D5347" s="555" t="s">
        <v>36</v>
      </c>
      <c r="E5347" s="555" t="s">
        <v>36</v>
      </c>
      <c r="F5347" s="551" t="s">
        <v>1124</v>
      </c>
      <c r="G5347" s="555" t="s">
        <v>36</v>
      </c>
      <c r="H5347" s="551"/>
      <c r="I5347" s="551"/>
      <c r="J5347" s="551">
        <v>0</v>
      </c>
      <c r="K5347" s="555"/>
      <c r="L5347" s="555"/>
      <c r="M5347" s="551"/>
      <c r="N5347" s="551"/>
      <c r="O5347" s="551"/>
      <c r="P5347" s="546"/>
      <c r="Q5347" s="546"/>
      <c r="R5347" s="546"/>
    </row>
    <row r="5348" spans="1:18" ht="43.5">
      <c r="A5348" s="551">
        <v>5</v>
      </c>
      <c r="B5348" s="555" t="s">
        <v>4961</v>
      </c>
      <c r="C5348" s="555" t="s">
        <v>36</v>
      </c>
      <c r="D5348" s="555" t="s">
        <v>36</v>
      </c>
      <c r="E5348" s="555" t="s">
        <v>36</v>
      </c>
      <c r="F5348" s="551" t="s">
        <v>1125</v>
      </c>
      <c r="G5348" s="555" t="s">
        <v>36</v>
      </c>
      <c r="H5348" s="551"/>
      <c r="I5348" s="551"/>
      <c r="J5348" s="551">
        <v>0</v>
      </c>
      <c r="K5348" s="555"/>
      <c r="L5348" s="555"/>
      <c r="M5348" s="551"/>
      <c r="N5348" s="551"/>
      <c r="O5348" s="551"/>
      <c r="P5348" s="546"/>
      <c r="Q5348" s="546"/>
      <c r="R5348" s="546"/>
    </row>
    <row r="5349" spans="1:18" ht="29">
      <c r="A5349" s="551">
        <v>5</v>
      </c>
      <c r="B5349" s="555" t="s">
        <v>4961</v>
      </c>
      <c r="C5349" s="555" t="s">
        <v>36</v>
      </c>
      <c r="D5349" s="555" t="s">
        <v>36</v>
      </c>
      <c r="E5349" s="555" t="s">
        <v>36</v>
      </c>
      <c r="F5349" s="551" t="s">
        <v>1126</v>
      </c>
      <c r="G5349" s="555" t="s">
        <v>36</v>
      </c>
      <c r="H5349" s="551"/>
      <c r="I5349" s="551"/>
      <c r="J5349" s="551">
        <v>0</v>
      </c>
      <c r="K5349" s="555"/>
      <c r="L5349" s="555"/>
      <c r="M5349" s="551"/>
      <c r="N5349" s="551"/>
      <c r="O5349" s="551"/>
      <c r="P5349" s="546"/>
      <c r="Q5349" s="546"/>
      <c r="R5349" s="546"/>
    </row>
    <row r="5350" spans="1:18" ht="29">
      <c r="A5350" s="551">
        <v>5</v>
      </c>
      <c r="B5350" s="555" t="s">
        <v>4961</v>
      </c>
      <c r="C5350" s="555" t="s">
        <v>36</v>
      </c>
      <c r="D5350" s="555" t="s">
        <v>36</v>
      </c>
      <c r="E5350" s="555" t="s">
        <v>36</v>
      </c>
      <c r="F5350" s="551" t="s">
        <v>1127</v>
      </c>
      <c r="G5350" s="555" t="s">
        <v>36</v>
      </c>
      <c r="H5350" s="551"/>
      <c r="I5350" s="551"/>
      <c r="J5350" s="551">
        <v>0</v>
      </c>
      <c r="K5350" s="555"/>
      <c r="L5350" s="555"/>
      <c r="M5350" s="551"/>
      <c r="N5350" s="551"/>
      <c r="O5350" s="551"/>
      <c r="P5350" s="546"/>
      <c r="Q5350" s="546"/>
      <c r="R5350" s="546"/>
    </row>
    <row r="5351" spans="1:18" ht="14.5">
      <c r="P5351" s="546"/>
      <c r="Q5351" s="546"/>
      <c r="R5351" s="546"/>
    </row>
    <row r="5352" spans="1:18" ht="14.5">
      <c r="A5352" s="551">
        <v>4</v>
      </c>
      <c r="B5352" s="555" t="s">
        <v>4961</v>
      </c>
      <c r="C5352" s="555" t="s">
        <v>36</v>
      </c>
      <c r="D5352" s="555" t="s">
        <v>36</v>
      </c>
      <c r="E5352" s="555" t="s">
        <v>36</v>
      </c>
      <c r="F5352" s="551" t="s">
        <v>1128</v>
      </c>
      <c r="G5352" s="555" t="s">
        <v>36</v>
      </c>
      <c r="H5352" s="551"/>
      <c r="I5352" s="551"/>
      <c r="J5352" s="551">
        <v>0</v>
      </c>
      <c r="K5352" s="555"/>
      <c r="L5352" s="555"/>
      <c r="M5352" s="551"/>
      <c r="N5352" s="551"/>
      <c r="O5352" s="551"/>
    </row>
    <row r="5353" spans="1:18" ht="29">
      <c r="A5353" s="551">
        <v>5</v>
      </c>
      <c r="B5353" s="555" t="s">
        <v>4961</v>
      </c>
      <c r="C5353" s="555" t="s">
        <v>36</v>
      </c>
      <c r="D5353" s="555" t="s">
        <v>36</v>
      </c>
      <c r="E5353" s="555" t="s">
        <v>36</v>
      </c>
      <c r="F5353" s="551" t="s">
        <v>1129</v>
      </c>
      <c r="G5353" s="555" t="s">
        <v>36</v>
      </c>
      <c r="H5353" s="551"/>
      <c r="I5353" s="551"/>
      <c r="J5353" s="551">
        <v>0</v>
      </c>
      <c r="K5353" s="555"/>
      <c r="L5353" s="555"/>
      <c r="M5353" s="551"/>
      <c r="N5353" s="551"/>
      <c r="O5353" s="551"/>
      <c r="P5353" s="546"/>
      <c r="Q5353" s="546"/>
      <c r="R5353" s="546"/>
    </row>
    <row r="5354" spans="1:18" ht="29">
      <c r="A5354" s="551">
        <v>5</v>
      </c>
      <c r="B5354" s="555" t="s">
        <v>4961</v>
      </c>
      <c r="C5354" s="555" t="s">
        <v>36</v>
      </c>
      <c r="D5354" s="555" t="s">
        <v>36</v>
      </c>
      <c r="E5354" s="555" t="s">
        <v>36</v>
      </c>
      <c r="F5354" s="551" t="s">
        <v>1130</v>
      </c>
      <c r="G5354" s="555" t="s">
        <v>36</v>
      </c>
      <c r="H5354" s="551"/>
      <c r="I5354" s="551"/>
      <c r="J5354" s="551">
        <v>0</v>
      </c>
      <c r="K5354" s="555"/>
      <c r="L5354" s="555"/>
      <c r="M5354" s="551"/>
      <c r="N5354" s="551"/>
      <c r="O5354" s="551"/>
      <c r="P5354" s="546"/>
      <c r="Q5354" s="546"/>
      <c r="R5354" s="546"/>
    </row>
    <row r="5355" spans="1:18" ht="29">
      <c r="A5355" s="551">
        <v>5</v>
      </c>
      <c r="B5355" s="555" t="s">
        <v>4961</v>
      </c>
      <c r="C5355" s="555" t="s">
        <v>36</v>
      </c>
      <c r="D5355" s="555" t="s">
        <v>36</v>
      </c>
      <c r="E5355" s="555" t="s">
        <v>36</v>
      </c>
      <c r="F5355" s="551" t="s">
        <v>1131</v>
      </c>
      <c r="G5355" s="555" t="s">
        <v>36</v>
      </c>
      <c r="H5355" s="551"/>
      <c r="I5355" s="551"/>
      <c r="J5355" s="551">
        <v>0</v>
      </c>
      <c r="K5355" s="555"/>
      <c r="L5355" s="555"/>
      <c r="M5355" s="551"/>
      <c r="N5355" s="551"/>
      <c r="O5355" s="551"/>
      <c r="P5355" s="546"/>
      <c r="Q5355" s="546"/>
      <c r="R5355" s="546"/>
    </row>
    <row r="5356" spans="1:18" ht="29">
      <c r="A5356" s="551">
        <v>5</v>
      </c>
      <c r="B5356" s="555" t="s">
        <v>4961</v>
      </c>
      <c r="C5356" s="555" t="s">
        <v>36</v>
      </c>
      <c r="D5356" s="555" t="s">
        <v>36</v>
      </c>
      <c r="E5356" s="555" t="s">
        <v>36</v>
      </c>
      <c r="F5356" s="551" t="s">
        <v>1132</v>
      </c>
      <c r="G5356" s="555" t="s">
        <v>36</v>
      </c>
      <c r="H5356" s="551"/>
      <c r="I5356" s="551"/>
      <c r="J5356" s="551">
        <v>0</v>
      </c>
      <c r="K5356" s="555"/>
      <c r="L5356" s="555"/>
      <c r="M5356" s="551"/>
      <c r="N5356" s="551"/>
      <c r="O5356" s="551"/>
      <c r="P5356" s="546"/>
      <c r="Q5356" s="546"/>
      <c r="R5356" s="546"/>
    </row>
    <row r="5357" spans="1:18" ht="14.5">
      <c r="A5357" s="551">
        <v>5</v>
      </c>
      <c r="B5357" s="555" t="s">
        <v>4961</v>
      </c>
      <c r="C5357" s="555" t="s">
        <v>36</v>
      </c>
      <c r="D5357" s="555" t="s">
        <v>36</v>
      </c>
      <c r="E5357" s="555" t="s">
        <v>36</v>
      </c>
      <c r="F5357" s="551" t="s">
        <v>1133</v>
      </c>
      <c r="G5357" s="555" t="s">
        <v>36</v>
      </c>
      <c r="H5357" s="551"/>
      <c r="I5357" s="551"/>
      <c r="J5357" s="551">
        <v>0</v>
      </c>
      <c r="K5357" s="555"/>
      <c r="L5357" s="555"/>
      <c r="M5357" s="551"/>
      <c r="N5357" s="551"/>
      <c r="O5357" s="551"/>
      <c r="P5357" s="546"/>
      <c r="Q5357" s="546"/>
      <c r="R5357" s="546"/>
    </row>
    <row r="5358" spans="1:18" ht="14.5">
      <c r="P5358" s="546"/>
      <c r="Q5358" s="546"/>
      <c r="R5358" s="546"/>
    </row>
    <row r="5359" spans="1:18" ht="14.5">
      <c r="A5359" s="551">
        <v>4</v>
      </c>
      <c r="B5359" s="555" t="s">
        <v>4961</v>
      </c>
      <c r="C5359" s="555" t="s">
        <v>36</v>
      </c>
      <c r="D5359" s="555" t="s">
        <v>36</v>
      </c>
      <c r="E5359" s="555" t="s">
        <v>36</v>
      </c>
      <c r="F5359" s="551" t="s">
        <v>1134</v>
      </c>
      <c r="G5359" s="555" t="s">
        <v>36</v>
      </c>
      <c r="H5359" s="551"/>
      <c r="I5359" s="551"/>
      <c r="J5359" s="551">
        <v>0</v>
      </c>
      <c r="K5359" s="555"/>
      <c r="L5359" s="555"/>
      <c r="M5359" s="551"/>
      <c r="N5359" s="551"/>
      <c r="O5359" s="551"/>
    </row>
    <row r="5360" spans="1:18" ht="29">
      <c r="A5360" s="551">
        <v>5</v>
      </c>
      <c r="B5360" s="555" t="s">
        <v>4961</v>
      </c>
      <c r="C5360" s="555" t="s">
        <v>36</v>
      </c>
      <c r="D5360" s="555" t="s">
        <v>36</v>
      </c>
      <c r="E5360" s="555" t="s">
        <v>36</v>
      </c>
      <c r="F5360" s="551" t="s">
        <v>1135</v>
      </c>
      <c r="G5360" s="555" t="s">
        <v>36</v>
      </c>
      <c r="H5360" s="551"/>
      <c r="I5360" s="551"/>
      <c r="J5360" s="551">
        <v>0</v>
      </c>
      <c r="K5360" s="555"/>
      <c r="L5360" s="555"/>
      <c r="M5360" s="551"/>
      <c r="N5360" s="551"/>
      <c r="O5360" s="551"/>
      <c r="P5360" s="546"/>
      <c r="Q5360" s="546"/>
      <c r="R5360" s="546"/>
    </row>
    <row r="5361" spans="1:18" ht="14.5">
      <c r="A5361" s="551">
        <v>5</v>
      </c>
      <c r="B5361" s="555" t="s">
        <v>4961</v>
      </c>
      <c r="C5361" s="555" t="s">
        <v>36</v>
      </c>
      <c r="D5361" s="555" t="s">
        <v>36</v>
      </c>
      <c r="E5361" s="555" t="s">
        <v>36</v>
      </c>
      <c r="F5361" s="551" t="s">
        <v>1136</v>
      </c>
      <c r="G5361" s="555" t="s">
        <v>36</v>
      </c>
      <c r="H5361" s="551"/>
      <c r="I5361" s="551"/>
      <c r="J5361" s="551">
        <v>0</v>
      </c>
      <c r="K5361" s="555"/>
      <c r="L5361" s="555"/>
      <c r="M5361" s="551"/>
      <c r="N5361" s="551"/>
      <c r="O5361" s="551"/>
      <c r="P5361" s="546"/>
      <c r="Q5361" s="546"/>
      <c r="R5361" s="546"/>
    </row>
    <row r="5362" spans="1:18" ht="14.5">
      <c r="P5362" s="546"/>
      <c r="Q5362" s="546"/>
      <c r="R5362" s="546"/>
    </row>
    <row r="5363" spans="1:18" ht="29">
      <c r="A5363" s="551">
        <v>3</v>
      </c>
      <c r="B5363" s="555" t="s">
        <v>4961</v>
      </c>
      <c r="C5363" s="555" t="s">
        <v>36</v>
      </c>
      <c r="D5363" s="555" t="s">
        <v>36</v>
      </c>
      <c r="E5363" s="555" t="s">
        <v>36</v>
      </c>
      <c r="F5363" s="551" t="s">
        <v>1137</v>
      </c>
      <c r="G5363" s="555" t="s">
        <v>36</v>
      </c>
      <c r="H5363" s="551"/>
      <c r="I5363" s="551"/>
      <c r="J5363" s="552">
        <v>12500</v>
      </c>
      <c r="K5363" s="555"/>
      <c r="L5363" s="555"/>
      <c r="M5363" s="551"/>
      <c r="N5363" s="551"/>
      <c r="O5363" s="551"/>
    </row>
    <row r="5364" spans="1:18" ht="14.5">
      <c r="A5364" s="551">
        <v>4</v>
      </c>
      <c r="B5364" s="555" t="s">
        <v>4961</v>
      </c>
      <c r="C5364" s="555" t="s">
        <v>36</v>
      </c>
      <c r="D5364" s="555" t="s">
        <v>36</v>
      </c>
      <c r="E5364" s="555" t="s">
        <v>36</v>
      </c>
      <c r="F5364" s="551" t="s">
        <v>1138</v>
      </c>
      <c r="G5364" s="555" t="s">
        <v>36</v>
      </c>
      <c r="H5364" s="551"/>
      <c r="I5364" s="551"/>
      <c r="J5364" s="552">
        <v>12500</v>
      </c>
      <c r="K5364" s="555"/>
      <c r="L5364" s="555"/>
      <c r="M5364" s="551"/>
      <c r="N5364" s="551"/>
      <c r="O5364" s="551"/>
      <c r="P5364" s="546"/>
      <c r="Q5364" s="546"/>
      <c r="R5364" s="546"/>
    </row>
    <row r="5365" spans="1:18" ht="25">
      <c r="B5365" s="556" t="s">
        <v>4961</v>
      </c>
      <c r="C5365" s="556" t="s">
        <v>2034</v>
      </c>
      <c r="D5365" s="556" t="s">
        <v>2479</v>
      </c>
      <c r="E5365" s="556" t="s">
        <v>5</v>
      </c>
      <c r="F5365" s="557" t="s">
        <v>1139</v>
      </c>
      <c r="G5365" s="556" t="s">
        <v>0</v>
      </c>
      <c r="H5365" s="553">
        <v>1</v>
      </c>
      <c r="I5365" s="554">
        <v>12500</v>
      </c>
      <c r="J5365" s="554">
        <v>12500</v>
      </c>
      <c r="K5365" s="556" t="s">
        <v>2480</v>
      </c>
      <c r="L5365" s="556" t="s">
        <v>4962</v>
      </c>
      <c r="M5365" s="557" t="s">
        <v>1139</v>
      </c>
      <c r="O5365" s="545" t="str">
        <f>+_xlfn.CONCAT(B5365,"-",E5365)</f>
        <v>B3/27/01-A</v>
      </c>
      <c r="P5365" s="546"/>
      <c r="Q5365" s="546"/>
      <c r="R5365" s="546"/>
    </row>
    <row r="5368" spans="1:18" ht="29">
      <c r="A5368" s="551">
        <v>3</v>
      </c>
      <c r="B5368" s="555" t="s">
        <v>4963</v>
      </c>
      <c r="C5368" s="555" t="s">
        <v>36</v>
      </c>
      <c r="D5368" s="555" t="s">
        <v>36</v>
      </c>
      <c r="E5368" s="555" t="s">
        <v>36</v>
      </c>
      <c r="F5368" s="551" t="s">
        <v>1140</v>
      </c>
      <c r="G5368" s="555" t="s">
        <v>36</v>
      </c>
      <c r="H5368" s="551"/>
      <c r="I5368" s="551"/>
      <c r="J5368" s="551">
        <v>0</v>
      </c>
      <c r="K5368" s="555"/>
      <c r="L5368" s="555"/>
      <c r="M5368" s="551"/>
      <c r="N5368" s="551"/>
      <c r="O5368" s="551"/>
    </row>
    <row r="5369" spans="1:18" ht="29">
      <c r="A5369" s="551">
        <v>4</v>
      </c>
      <c r="B5369" s="555" t="s">
        <v>4963</v>
      </c>
      <c r="C5369" s="555" t="s">
        <v>36</v>
      </c>
      <c r="D5369" s="555" t="s">
        <v>36</v>
      </c>
      <c r="E5369" s="555" t="s">
        <v>36</v>
      </c>
      <c r="F5369" s="551" t="s">
        <v>1118</v>
      </c>
      <c r="G5369" s="555" t="s">
        <v>36</v>
      </c>
      <c r="H5369" s="551"/>
      <c r="I5369" s="551"/>
      <c r="J5369" s="551">
        <v>0</v>
      </c>
      <c r="K5369" s="555"/>
      <c r="L5369" s="555"/>
      <c r="M5369" s="551"/>
      <c r="N5369" s="551"/>
      <c r="O5369" s="551"/>
      <c r="P5369" s="546"/>
      <c r="Q5369" s="546"/>
      <c r="R5369" s="546"/>
    </row>
    <row r="5370" spans="1:18" ht="29">
      <c r="A5370" s="551">
        <v>5</v>
      </c>
      <c r="B5370" s="555" t="s">
        <v>4963</v>
      </c>
      <c r="C5370" s="555" t="s">
        <v>36</v>
      </c>
      <c r="D5370" s="555" t="s">
        <v>36</v>
      </c>
      <c r="E5370" s="555" t="s">
        <v>36</v>
      </c>
      <c r="F5370" s="551" t="s">
        <v>1141</v>
      </c>
      <c r="G5370" s="555" t="s">
        <v>36</v>
      </c>
      <c r="H5370" s="551"/>
      <c r="I5370" s="551"/>
      <c r="J5370" s="551">
        <v>0</v>
      </c>
      <c r="K5370" s="555"/>
      <c r="L5370" s="555"/>
      <c r="M5370" s="551"/>
      <c r="N5370" s="551"/>
      <c r="O5370" s="551"/>
      <c r="P5370" s="546"/>
      <c r="Q5370" s="546"/>
      <c r="R5370" s="546"/>
    </row>
    <row r="5371" spans="1:18" ht="29">
      <c r="A5371" s="551">
        <v>5</v>
      </c>
      <c r="B5371" s="555" t="s">
        <v>4963</v>
      </c>
      <c r="C5371" s="555" t="s">
        <v>36</v>
      </c>
      <c r="D5371" s="555" t="s">
        <v>36</v>
      </c>
      <c r="E5371" s="555" t="s">
        <v>36</v>
      </c>
      <c r="F5371" s="551" t="s">
        <v>1142</v>
      </c>
      <c r="G5371" s="555" t="s">
        <v>36</v>
      </c>
      <c r="H5371" s="551"/>
      <c r="I5371" s="551"/>
      <c r="J5371" s="551">
        <v>0</v>
      </c>
      <c r="K5371" s="555"/>
      <c r="L5371" s="555"/>
      <c r="M5371" s="551"/>
      <c r="N5371" s="551"/>
      <c r="O5371" s="551"/>
      <c r="P5371" s="546"/>
      <c r="Q5371" s="546"/>
      <c r="R5371" s="546"/>
    </row>
    <row r="5372" spans="1:18" ht="29">
      <c r="A5372" s="551">
        <v>5</v>
      </c>
      <c r="B5372" s="555" t="s">
        <v>4963</v>
      </c>
      <c r="C5372" s="555" t="s">
        <v>36</v>
      </c>
      <c r="D5372" s="555" t="s">
        <v>36</v>
      </c>
      <c r="E5372" s="555" t="s">
        <v>36</v>
      </c>
      <c r="F5372" s="551" t="s">
        <v>1143</v>
      </c>
      <c r="G5372" s="555" t="s">
        <v>36</v>
      </c>
      <c r="H5372" s="551"/>
      <c r="I5372" s="551"/>
      <c r="J5372" s="551">
        <v>0</v>
      </c>
      <c r="K5372" s="555"/>
      <c r="L5372" s="555"/>
      <c r="M5372" s="551"/>
      <c r="N5372" s="551"/>
      <c r="O5372" s="551"/>
      <c r="P5372" s="546"/>
      <c r="Q5372" s="546"/>
      <c r="R5372" s="546"/>
    </row>
    <row r="5373" spans="1:18" ht="29">
      <c r="A5373" s="551">
        <v>5</v>
      </c>
      <c r="B5373" s="555" t="s">
        <v>4963</v>
      </c>
      <c r="C5373" s="555" t="s">
        <v>36</v>
      </c>
      <c r="D5373" s="555" t="s">
        <v>36</v>
      </c>
      <c r="E5373" s="555" t="s">
        <v>36</v>
      </c>
      <c r="F5373" s="551" t="s">
        <v>1144</v>
      </c>
      <c r="G5373" s="555" t="s">
        <v>36</v>
      </c>
      <c r="H5373" s="551"/>
      <c r="I5373" s="551"/>
      <c r="J5373" s="551">
        <v>0</v>
      </c>
      <c r="K5373" s="555"/>
      <c r="L5373" s="555"/>
      <c r="M5373" s="551"/>
      <c r="N5373" s="551"/>
      <c r="O5373" s="551"/>
      <c r="P5373" s="546"/>
      <c r="Q5373" s="546"/>
      <c r="R5373" s="546"/>
    </row>
    <row r="5374" spans="1:18" ht="14.5">
      <c r="P5374" s="546"/>
      <c r="Q5374" s="546"/>
      <c r="R5374" s="546"/>
    </row>
    <row r="5375" spans="1:18" ht="29">
      <c r="A5375" s="551">
        <v>3</v>
      </c>
      <c r="B5375" s="555" t="s">
        <v>4963</v>
      </c>
      <c r="C5375" s="555" t="s">
        <v>36</v>
      </c>
      <c r="D5375" s="555" t="s">
        <v>36</v>
      </c>
      <c r="E5375" s="555" t="s">
        <v>36</v>
      </c>
      <c r="F5375" s="551" t="s">
        <v>1145</v>
      </c>
      <c r="G5375" s="555" t="s">
        <v>36</v>
      </c>
      <c r="H5375" s="551"/>
      <c r="I5375" s="551"/>
      <c r="J5375" s="552">
        <v>719643.75</v>
      </c>
      <c r="K5375" s="555"/>
      <c r="L5375" s="555"/>
      <c r="M5375" s="551"/>
      <c r="N5375" s="551"/>
      <c r="O5375" s="551"/>
    </row>
    <row r="5376" spans="1:18" ht="29">
      <c r="A5376" s="551">
        <v>4</v>
      </c>
      <c r="B5376" s="555" t="s">
        <v>4963</v>
      </c>
      <c r="C5376" s="555" t="s">
        <v>36</v>
      </c>
      <c r="D5376" s="555" t="s">
        <v>36</v>
      </c>
      <c r="E5376" s="555" t="s">
        <v>36</v>
      </c>
      <c r="F5376" s="551" t="s">
        <v>1146</v>
      </c>
      <c r="G5376" s="555" t="s">
        <v>36</v>
      </c>
      <c r="H5376" s="551"/>
      <c r="I5376" s="551"/>
      <c r="J5376" s="552">
        <v>298137.5</v>
      </c>
      <c r="K5376" s="555"/>
      <c r="L5376" s="555"/>
      <c r="M5376" s="551"/>
      <c r="N5376" s="551"/>
      <c r="O5376" s="551"/>
      <c r="P5376" s="546"/>
      <c r="Q5376" s="546"/>
      <c r="R5376" s="546"/>
    </row>
    <row r="5377" spans="1:18" ht="50">
      <c r="B5377" s="556" t="s">
        <v>4963</v>
      </c>
      <c r="C5377" s="556" t="s">
        <v>2034</v>
      </c>
      <c r="D5377" s="556" t="s">
        <v>2483</v>
      </c>
      <c r="E5377" s="556" t="s">
        <v>5</v>
      </c>
      <c r="F5377" s="557" t="s">
        <v>4964</v>
      </c>
      <c r="G5377" s="556" t="s">
        <v>289</v>
      </c>
      <c r="H5377" s="553">
        <v>6</v>
      </c>
      <c r="I5377" s="554">
        <v>12962.5</v>
      </c>
      <c r="J5377" s="554">
        <v>77775</v>
      </c>
      <c r="K5377" s="556" t="s">
        <v>2480</v>
      </c>
      <c r="L5377" s="556" t="s">
        <v>4965</v>
      </c>
      <c r="M5377" s="557" t="s">
        <v>4964</v>
      </c>
      <c r="O5377" s="545" t="str">
        <f t="shared" ref="O5377:O5378" si="496">+_xlfn.CONCAT(B5377,"-",E5377)</f>
        <v>B3/27/02-A</v>
      </c>
      <c r="P5377" s="546"/>
      <c r="Q5377" s="546"/>
      <c r="R5377" s="546"/>
    </row>
    <row r="5378" spans="1:18" ht="37.5">
      <c r="B5378" s="556" t="s">
        <v>4963</v>
      </c>
      <c r="C5378" s="556" t="s">
        <v>2034</v>
      </c>
      <c r="D5378" s="556" t="s">
        <v>2483</v>
      </c>
      <c r="E5378" s="556" t="s">
        <v>6</v>
      </c>
      <c r="F5378" s="557" t="s">
        <v>1149</v>
      </c>
      <c r="G5378" s="556" t="s">
        <v>289</v>
      </c>
      <c r="H5378" s="553">
        <v>17</v>
      </c>
      <c r="I5378" s="554">
        <v>12962.5</v>
      </c>
      <c r="J5378" s="554">
        <v>220362.5</v>
      </c>
      <c r="K5378" s="556" t="s">
        <v>2480</v>
      </c>
      <c r="L5378" s="556" t="s">
        <v>4966</v>
      </c>
      <c r="M5378" s="557" t="s">
        <v>1149</v>
      </c>
      <c r="O5378" s="545" t="str">
        <f t="shared" si="496"/>
        <v>B3/27/02-B</v>
      </c>
    </row>
    <row r="5380" spans="1:18" ht="29">
      <c r="A5380" s="551">
        <v>4</v>
      </c>
      <c r="B5380" s="555" t="s">
        <v>4963</v>
      </c>
      <c r="C5380" s="555" t="s">
        <v>36</v>
      </c>
      <c r="D5380" s="555" t="s">
        <v>36</v>
      </c>
      <c r="E5380" s="555" t="s">
        <v>36</v>
      </c>
      <c r="F5380" s="551" t="s">
        <v>1151</v>
      </c>
      <c r="G5380" s="555" t="s">
        <v>36</v>
      </c>
      <c r="H5380" s="551"/>
      <c r="I5380" s="551"/>
      <c r="J5380" s="552">
        <v>69256.25</v>
      </c>
      <c r="K5380" s="555"/>
      <c r="L5380" s="555"/>
      <c r="M5380" s="551"/>
      <c r="N5380" s="551"/>
      <c r="O5380" s="551"/>
    </row>
    <row r="5381" spans="1:18" ht="37.5">
      <c r="B5381" s="556" t="s">
        <v>4963</v>
      </c>
      <c r="C5381" s="556" t="s">
        <v>2034</v>
      </c>
      <c r="D5381" s="556" t="s">
        <v>2483</v>
      </c>
      <c r="E5381" s="556" t="s">
        <v>7</v>
      </c>
      <c r="F5381" s="557" t="s">
        <v>1152</v>
      </c>
      <c r="G5381" s="556" t="s">
        <v>289</v>
      </c>
      <c r="H5381" s="553">
        <v>7</v>
      </c>
      <c r="I5381" s="554">
        <v>9893.75</v>
      </c>
      <c r="J5381" s="554">
        <v>69256.25</v>
      </c>
      <c r="K5381" s="556" t="s">
        <v>2480</v>
      </c>
      <c r="L5381" s="556" t="s">
        <v>4967</v>
      </c>
      <c r="M5381" s="557" t="s">
        <v>1152</v>
      </c>
      <c r="O5381" s="545" t="str">
        <f>+_xlfn.CONCAT(B5381,"-",E5381)</f>
        <v>B3/27/02-C</v>
      </c>
      <c r="P5381" s="546"/>
      <c r="Q5381" s="546"/>
      <c r="R5381" s="546"/>
    </row>
    <row r="5383" spans="1:18" ht="29">
      <c r="A5383" s="551">
        <v>4</v>
      </c>
      <c r="B5383" s="555" t="s">
        <v>4963</v>
      </c>
      <c r="C5383" s="555" t="s">
        <v>36</v>
      </c>
      <c r="D5383" s="555" t="s">
        <v>36</v>
      </c>
      <c r="E5383" s="555" t="s">
        <v>36</v>
      </c>
      <c r="F5383" s="551" t="s">
        <v>1154</v>
      </c>
      <c r="G5383" s="555" t="s">
        <v>36</v>
      </c>
      <c r="H5383" s="551"/>
      <c r="I5383" s="551"/>
      <c r="J5383" s="552">
        <v>297875</v>
      </c>
      <c r="K5383" s="555"/>
      <c r="L5383" s="555"/>
      <c r="M5383" s="551"/>
      <c r="N5383" s="551"/>
      <c r="O5383" s="551"/>
    </row>
    <row r="5384" spans="1:18" ht="37.5">
      <c r="B5384" s="556" t="s">
        <v>4963</v>
      </c>
      <c r="C5384" s="556" t="s">
        <v>2034</v>
      </c>
      <c r="D5384" s="556" t="s">
        <v>2483</v>
      </c>
      <c r="E5384" s="556" t="s">
        <v>8</v>
      </c>
      <c r="F5384" s="557" t="s">
        <v>1155</v>
      </c>
      <c r="G5384" s="556" t="s">
        <v>289</v>
      </c>
      <c r="H5384" s="553">
        <v>20</v>
      </c>
      <c r="I5384" s="554">
        <v>14893.75</v>
      </c>
      <c r="J5384" s="554">
        <v>297875</v>
      </c>
      <c r="K5384" s="556" t="s">
        <v>2480</v>
      </c>
      <c r="L5384" s="556" t="s">
        <v>4968</v>
      </c>
      <c r="M5384" s="557" t="s">
        <v>1155</v>
      </c>
      <c r="O5384" s="545" t="str">
        <f>+_xlfn.CONCAT(B5384,"-",E5384)</f>
        <v>B3/27/02-D</v>
      </c>
      <c r="P5384" s="546"/>
      <c r="Q5384" s="546"/>
      <c r="R5384" s="546"/>
    </row>
    <row r="5387" spans="1:18" ht="14.5">
      <c r="A5387" s="551">
        <v>4</v>
      </c>
      <c r="B5387" s="555" t="s">
        <v>4969</v>
      </c>
      <c r="C5387" s="555" t="s">
        <v>36</v>
      </c>
      <c r="D5387" s="555" t="s">
        <v>36</v>
      </c>
      <c r="E5387" s="555" t="s">
        <v>36</v>
      </c>
      <c r="F5387" s="551" t="s">
        <v>1102</v>
      </c>
      <c r="G5387" s="555" t="s">
        <v>36</v>
      </c>
      <c r="H5387" s="551"/>
      <c r="I5387" s="551"/>
      <c r="J5387" s="552">
        <v>54375</v>
      </c>
      <c r="K5387" s="555"/>
      <c r="L5387" s="555"/>
      <c r="M5387" s="551"/>
      <c r="N5387" s="551"/>
      <c r="O5387" s="551"/>
    </row>
    <row r="5388" spans="1:18" ht="14.5">
      <c r="B5388" s="556" t="s">
        <v>4969</v>
      </c>
      <c r="C5388" s="556" t="s">
        <v>2034</v>
      </c>
      <c r="D5388" s="556" t="s">
        <v>2483</v>
      </c>
      <c r="E5388" s="556" t="s">
        <v>5</v>
      </c>
      <c r="F5388" s="557" t="s">
        <v>1103</v>
      </c>
      <c r="G5388" s="556" t="s">
        <v>0</v>
      </c>
      <c r="H5388" s="553">
        <v>1</v>
      </c>
      <c r="I5388" s="554">
        <v>50000</v>
      </c>
      <c r="J5388" s="554">
        <v>50000</v>
      </c>
      <c r="K5388" s="556" t="s">
        <v>2480</v>
      </c>
      <c r="L5388" s="556" t="s">
        <v>4970</v>
      </c>
      <c r="M5388" s="557" t="s">
        <v>1103</v>
      </c>
      <c r="O5388" s="545" t="str">
        <f t="shared" ref="O5388:O5389" si="497">+_xlfn.CONCAT(B5388,"-",E5388)</f>
        <v>B3/27/03-A</v>
      </c>
      <c r="P5388" s="546"/>
      <c r="Q5388" s="546"/>
      <c r="R5388" s="546"/>
    </row>
    <row r="5389" spans="1:18">
      <c r="B5389" s="556" t="s">
        <v>4969</v>
      </c>
      <c r="C5389" s="556" t="s">
        <v>2034</v>
      </c>
      <c r="D5389" s="556" t="s">
        <v>2483</v>
      </c>
      <c r="E5389" s="556" t="s">
        <v>6</v>
      </c>
      <c r="F5389" s="557" t="s">
        <v>1104</v>
      </c>
      <c r="G5389" s="556" t="s">
        <v>0</v>
      </c>
      <c r="H5389" s="553">
        <v>1</v>
      </c>
      <c r="I5389" s="554">
        <v>4375</v>
      </c>
      <c r="J5389" s="554">
        <v>4375</v>
      </c>
      <c r="K5389" s="556" t="s">
        <v>2480</v>
      </c>
      <c r="L5389" s="556" t="s">
        <v>4971</v>
      </c>
      <c r="M5389" s="557" t="s">
        <v>1104</v>
      </c>
      <c r="O5389" s="545" t="str">
        <f t="shared" si="497"/>
        <v>B3/27/03-B</v>
      </c>
    </row>
    <row r="5391" spans="1:18" ht="29">
      <c r="A5391" s="551">
        <v>3</v>
      </c>
      <c r="B5391" s="555" t="s">
        <v>4969</v>
      </c>
      <c r="C5391" s="555" t="s">
        <v>36</v>
      </c>
      <c r="D5391" s="555" t="s">
        <v>36</v>
      </c>
      <c r="E5391" s="555" t="s">
        <v>36</v>
      </c>
      <c r="F5391" s="551" t="s">
        <v>1156</v>
      </c>
      <c r="G5391" s="555" t="s">
        <v>36</v>
      </c>
      <c r="H5391" s="551"/>
      <c r="I5391" s="551"/>
      <c r="J5391" s="552">
        <v>2399784.2599999998</v>
      </c>
      <c r="K5391" s="555"/>
      <c r="L5391" s="555"/>
      <c r="M5391" s="551"/>
      <c r="N5391" s="551"/>
      <c r="O5391" s="551"/>
    </row>
    <row r="5392" spans="1:18" ht="58">
      <c r="A5392" s="551">
        <v>4</v>
      </c>
      <c r="B5392" s="555" t="s">
        <v>4969</v>
      </c>
      <c r="C5392" s="555" t="s">
        <v>36</v>
      </c>
      <c r="D5392" s="555" t="s">
        <v>36</v>
      </c>
      <c r="E5392" s="555" t="s">
        <v>36</v>
      </c>
      <c r="F5392" s="551" t="s">
        <v>1157</v>
      </c>
      <c r="G5392" s="555" t="s">
        <v>36</v>
      </c>
      <c r="H5392" s="551"/>
      <c r="I5392" s="551"/>
      <c r="J5392" s="552">
        <v>312500</v>
      </c>
      <c r="K5392" s="555"/>
      <c r="L5392" s="555"/>
      <c r="M5392" s="551"/>
      <c r="N5392" s="551"/>
      <c r="O5392" s="551"/>
      <c r="P5392" s="546"/>
      <c r="Q5392" s="546"/>
      <c r="R5392" s="546"/>
    </row>
    <row r="5393" spans="1:18" ht="75">
      <c r="B5393" s="556" t="s">
        <v>4969</v>
      </c>
      <c r="C5393" s="556" t="s">
        <v>2034</v>
      </c>
      <c r="D5393" s="556" t="s">
        <v>2483</v>
      </c>
      <c r="E5393" s="556" t="s">
        <v>7</v>
      </c>
      <c r="F5393" s="557" t="s">
        <v>1158</v>
      </c>
      <c r="G5393" s="556" t="s">
        <v>0</v>
      </c>
      <c r="H5393" s="553">
        <v>1</v>
      </c>
      <c r="I5393" s="554">
        <v>312500</v>
      </c>
      <c r="J5393" s="554">
        <v>312500</v>
      </c>
      <c r="K5393" s="556" t="s">
        <v>2480</v>
      </c>
      <c r="L5393" s="556" t="s">
        <v>4972</v>
      </c>
      <c r="M5393" s="557" t="s">
        <v>1158</v>
      </c>
      <c r="O5393" s="545" t="str">
        <f>+_xlfn.CONCAT(B5393,"-",E5393)</f>
        <v>B3/27/03-C</v>
      </c>
      <c r="P5393" s="546"/>
      <c r="Q5393" s="546"/>
      <c r="R5393" s="546"/>
    </row>
    <row r="5395" spans="1:18" ht="29">
      <c r="A5395" s="551">
        <v>4</v>
      </c>
      <c r="B5395" s="555" t="s">
        <v>4969</v>
      </c>
      <c r="C5395" s="555" t="s">
        <v>36</v>
      </c>
      <c r="D5395" s="555" t="s">
        <v>36</v>
      </c>
      <c r="E5395" s="555" t="s">
        <v>36</v>
      </c>
      <c r="F5395" s="551" t="s">
        <v>1159</v>
      </c>
      <c r="G5395" s="555" t="s">
        <v>36</v>
      </c>
      <c r="H5395" s="551"/>
      <c r="I5395" s="551"/>
      <c r="J5395" s="552">
        <v>331250</v>
      </c>
      <c r="K5395" s="555"/>
      <c r="L5395" s="555"/>
      <c r="M5395" s="551"/>
      <c r="N5395" s="551"/>
      <c r="O5395" s="551"/>
    </row>
    <row r="5396" spans="1:18" ht="25">
      <c r="B5396" s="556" t="s">
        <v>4969</v>
      </c>
      <c r="C5396" s="556" t="s">
        <v>2034</v>
      </c>
      <c r="D5396" s="556" t="s">
        <v>2483</v>
      </c>
      <c r="E5396" s="556" t="s">
        <v>8</v>
      </c>
      <c r="F5396" s="557" t="s">
        <v>1160</v>
      </c>
      <c r="G5396" s="556" t="s">
        <v>0</v>
      </c>
      <c r="H5396" s="553">
        <v>1</v>
      </c>
      <c r="I5396" s="554">
        <v>312500</v>
      </c>
      <c r="J5396" s="554">
        <v>312500</v>
      </c>
      <c r="K5396" s="556" t="s">
        <v>2480</v>
      </c>
      <c r="L5396" s="556" t="s">
        <v>4973</v>
      </c>
      <c r="M5396" s="557" t="s">
        <v>1160</v>
      </c>
      <c r="O5396" s="545" t="str">
        <f t="shared" ref="O5396:O5397" si="498">+_xlfn.CONCAT(B5396,"-",E5396)</f>
        <v>B3/27/03-D</v>
      </c>
      <c r="P5396" s="546"/>
      <c r="Q5396" s="546"/>
      <c r="R5396" s="546"/>
    </row>
    <row r="5397" spans="1:18">
      <c r="B5397" s="556" t="s">
        <v>4969</v>
      </c>
      <c r="C5397" s="556" t="s">
        <v>2034</v>
      </c>
      <c r="D5397" s="556" t="s">
        <v>2483</v>
      </c>
      <c r="E5397" s="556" t="s">
        <v>10</v>
      </c>
      <c r="F5397" s="557" t="s">
        <v>1161</v>
      </c>
      <c r="G5397" s="556" t="s">
        <v>0</v>
      </c>
      <c r="H5397" s="553">
        <v>1</v>
      </c>
      <c r="I5397" s="554">
        <v>18750</v>
      </c>
      <c r="J5397" s="554">
        <v>18750</v>
      </c>
      <c r="K5397" s="556" t="s">
        <v>2480</v>
      </c>
      <c r="L5397" s="556" t="s">
        <v>4974</v>
      </c>
      <c r="M5397" s="557" t="s">
        <v>1161</v>
      </c>
      <c r="O5397" s="545" t="str">
        <f t="shared" si="498"/>
        <v>B3/27/03-E</v>
      </c>
    </row>
    <row r="5399" spans="1:18" ht="14.5">
      <c r="A5399" s="551">
        <v>4</v>
      </c>
      <c r="B5399" s="555" t="s">
        <v>4969</v>
      </c>
      <c r="C5399" s="555" t="s">
        <v>36</v>
      </c>
      <c r="D5399" s="555" t="s">
        <v>36</v>
      </c>
      <c r="E5399" s="555" t="s">
        <v>36</v>
      </c>
      <c r="F5399" s="551" t="s">
        <v>1102</v>
      </c>
      <c r="G5399" s="555" t="s">
        <v>36</v>
      </c>
      <c r="H5399" s="551"/>
      <c r="I5399" s="551"/>
      <c r="J5399" s="552">
        <v>24375</v>
      </c>
      <c r="K5399" s="555"/>
      <c r="L5399" s="555"/>
      <c r="M5399" s="551"/>
      <c r="N5399" s="551"/>
      <c r="O5399" s="551"/>
    </row>
    <row r="5400" spans="1:18" ht="14.5">
      <c r="B5400" s="556" t="s">
        <v>4969</v>
      </c>
      <c r="C5400" s="556" t="s">
        <v>2034</v>
      </c>
      <c r="D5400" s="556" t="s">
        <v>2483</v>
      </c>
      <c r="E5400" s="556" t="s">
        <v>11</v>
      </c>
      <c r="F5400" s="557" t="s">
        <v>1103</v>
      </c>
      <c r="G5400" s="556" t="s">
        <v>0</v>
      </c>
      <c r="H5400" s="553">
        <v>1</v>
      </c>
      <c r="I5400" s="554">
        <v>20000</v>
      </c>
      <c r="J5400" s="554">
        <v>20000</v>
      </c>
      <c r="K5400" s="556" t="s">
        <v>2480</v>
      </c>
      <c r="L5400" s="556" t="s">
        <v>4975</v>
      </c>
      <c r="M5400" s="557" t="s">
        <v>1103</v>
      </c>
      <c r="O5400" s="545" t="str">
        <f t="shared" ref="O5400:O5401" si="499">+_xlfn.CONCAT(B5400,"-",E5400)</f>
        <v>B3/27/03-F</v>
      </c>
      <c r="P5400" s="546"/>
      <c r="Q5400" s="546"/>
      <c r="R5400" s="546"/>
    </row>
    <row r="5401" spans="1:18">
      <c r="B5401" s="556" t="s">
        <v>4969</v>
      </c>
      <c r="C5401" s="556" t="s">
        <v>2034</v>
      </c>
      <c r="D5401" s="556" t="s">
        <v>2483</v>
      </c>
      <c r="E5401" s="556" t="s">
        <v>27</v>
      </c>
      <c r="F5401" s="557" t="s">
        <v>1104</v>
      </c>
      <c r="G5401" s="556" t="s">
        <v>0</v>
      </c>
      <c r="H5401" s="553">
        <v>1</v>
      </c>
      <c r="I5401" s="554">
        <v>4375</v>
      </c>
      <c r="J5401" s="554">
        <v>4375</v>
      </c>
      <c r="K5401" s="556" t="s">
        <v>2480</v>
      </c>
      <c r="L5401" s="556" t="s">
        <v>4976</v>
      </c>
      <c r="M5401" s="557" t="s">
        <v>1104</v>
      </c>
      <c r="O5401" s="545" t="str">
        <f t="shared" si="499"/>
        <v>B3/27/03-G</v>
      </c>
    </row>
    <row r="5403" spans="1:18" ht="14.5">
      <c r="A5403" s="551">
        <v>4</v>
      </c>
      <c r="B5403" s="555" t="s">
        <v>4969</v>
      </c>
      <c r="C5403" s="555" t="s">
        <v>36</v>
      </c>
      <c r="D5403" s="555" t="s">
        <v>36</v>
      </c>
      <c r="E5403" s="555" t="s">
        <v>36</v>
      </c>
      <c r="F5403" s="551" t="s">
        <v>2498</v>
      </c>
      <c r="G5403" s="555" t="s">
        <v>36</v>
      </c>
      <c r="H5403" s="551"/>
      <c r="I5403" s="551"/>
      <c r="J5403" s="552">
        <v>1697284.26</v>
      </c>
      <c r="K5403" s="555"/>
      <c r="L5403" s="555"/>
      <c r="M5403" s="551"/>
      <c r="N5403" s="551"/>
      <c r="O5403" s="551"/>
    </row>
    <row r="5404" spans="1:18" ht="14.5">
      <c r="B5404" s="556" t="s">
        <v>4969</v>
      </c>
      <c r="C5404" s="556" t="s">
        <v>2034</v>
      </c>
      <c r="D5404" s="556" t="s">
        <v>2483</v>
      </c>
      <c r="E5404" s="556" t="s">
        <v>28</v>
      </c>
      <c r="F5404" s="557" t="s">
        <v>2499</v>
      </c>
      <c r="G5404" s="556" t="s">
        <v>289</v>
      </c>
      <c r="H5404" s="553">
        <v>11</v>
      </c>
      <c r="I5404" s="554">
        <v>1937.5</v>
      </c>
      <c r="J5404" s="554">
        <v>21312.5</v>
      </c>
      <c r="K5404" s="556" t="s">
        <v>2480</v>
      </c>
      <c r="L5404" s="556" t="s">
        <v>4977</v>
      </c>
      <c r="M5404" s="557" t="s">
        <v>2499</v>
      </c>
      <c r="O5404" s="545" t="str">
        <f t="shared" ref="O5404:O5406" si="500">+_xlfn.CONCAT(B5404,"-",E5404)</f>
        <v>B3/27/03-H</v>
      </c>
      <c r="P5404" s="546"/>
      <c r="Q5404" s="546"/>
      <c r="R5404" s="546"/>
    </row>
    <row r="5405" spans="1:18">
      <c r="B5405" s="556" t="s">
        <v>4969</v>
      </c>
      <c r="C5405" s="556" t="s">
        <v>2034</v>
      </c>
      <c r="D5405" s="556" t="s">
        <v>2483</v>
      </c>
      <c r="E5405" s="556" t="s">
        <v>33</v>
      </c>
      <c r="F5405" s="557" t="s">
        <v>2501</v>
      </c>
      <c r="G5405" s="556" t="s">
        <v>289</v>
      </c>
      <c r="H5405" s="553">
        <v>46</v>
      </c>
      <c r="I5405" s="554">
        <v>3125</v>
      </c>
      <c r="J5405" s="554">
        <v>143750</v>
      </c>
      <c r="K5405" s="556" t="s">
        <v>2480</v>
      </c>
      <c r="L5405" s="556" t="s">
        <v>4978</v>
      </c>
      <c r="M5405" s="557" t="s">
        <v>2501</v>
      </c>
      <c r="O5405" s="545" t="str">
        <f t="shared" si="500"/>
        <v>B3/27/03-J</v>
      </c>
    </row>
    <row r="5406" spans="1:18">
      <c r="B5406" s="556" t="s">
        <v>4969</v>
      </c>
      <c r="C5406" s="556" t="s">
        <v>2034</v>
      </c>
      <c r="D5406" s="556" t="s">
        <v>2483</v>
      </c>
      <c r="E5406" s="556" t="s">
        <v>34</v>
      </c>
      <c r="F5406" s="557" t="s">
        <v>1164</v>
      </c>
      <c r="G5406" s="556" t="s">
        <v>289</v>
      </c>
      <c r="H5406" s="553">
        <v>96</v>
      </c>
      <c r="I5406" s="554">
        <v>1000</v>
      </c>
      <c r="J5406" s="554">
        <v>96000</v>
      </c>
      <c r="K5406" s="556" t="s">
        <v>2480</v>
      </c>
      <c r="L5406" s="556" t="s">
        <v>4979</v>
      </c>
      <c r="M5406" s="557" t="s">
        <v>1164</v>
      </c>
      <c r="O5406" s="545" t="str">
        <f t="shared" si="500"/>
        <v>B3/27/03-K</v>
      </c>
    </row>
    <row r="5409" spans="1:18">
      <c r="B5409" s="556" t="s">
        <v>4980</v>
      </c>
      <c r="C5409" s="556" t="s">
        <v>2034</v>
      </c>
      <c r="D5409" s="556" t="s">
        <v>2483</v>
      </c>
      <c r="E5409" s="556" t="s">
        <v>5</v>
      </c>
      <c r="F5409" s="557" t="s">
        <v>4981</v>
      </c>
      <c r="G5409" s="556" t="s">
        <v>289</v>
      </c>
      <c r="H5409" s="553">
        <v>5</v>
      </c>
      <c r="I5409" s="554">
        <v>1195.3800000000001</v>
      </c>
      <c r="J5409" s="554">
        <v>5976.9</v>
      </c>
      <c r="K5409" s="556" t="s">
        <v>2480</v>
      </c>
      <c r="L5409" s="556" t="s">
        <v>4982</v>
      </c>
      <c r="M5409" s="557" t="s">
        <v>4981</v>
      </c>
      <c r="O5409" s="545" t="str">
        <f t="shared" ref="O5409:O5418" si="501">+_xlfn.CONCAT(B5409,"-",E5409)</f>
        <v>B3/27/04-A</v>
      </c>
    </row>
    <row r="5410" spans="1:18">
      <c r="B5410" s="556" t="s">
        <v>4980</v>
      </c>
      <c r="C5410" s="556" t="s">
        <v>2034</v>
      </c>
      <c r="D5410" s="556" t="s">
        <v>2483</v>
      </c>
      <c r="E5410" s="556" t="s">
        <v>6</v>
      </c>
      <c r="F5410" s="557" t="s">
        <v>1170</v>
      </c>
      <c r="G5410" s="556" t="s">
        <v>289</v>
      </c>
      <c r="H5410" s="553">
        <v>292</v>
      </c>
      <c r="I5410" s="554">
        <v>1195.3800000000001</v>
      </c>
      <c r="J5410" s="554">
        <v>349050.96</v>
      </c>
      <c r="K5410" s="556" t="s">
        <v>2480</v>
      </c>
      <c r="L5410" s="556" t="s">
        <v>4983</v>
      </c>
      <c r="M5410" s="557" t="s">
        <v>1170</v>
      </c>
      <c r="O5410" s="545" t="str">
        <f t="shared" si="501"/>
        <v>B3/27/04-B</v>
      </c>
    </row>
    <row r="5411" spans="1:18">
      <c r="B5411" s="556" t="s">
        <v>4980</v>
      </c>
      <c r="C5411" s="556" t="s">
        <v>2034</v>
      </c>
      <c r="D5411" s="556" t="s">
        <v>2483</v>
      </c>
      <c r="E5411" s="556" t="s">
        <v>7</v>
      </c>
      <c r="F5411" s="557" t="s">
        <v>1167</v>
      </c>
      <c r="G5411" s="556" t="s">
        <v>289</v>
      </c>
      <c r="H5411" s="553">
        <v>262</v>
      </c>
      <c r="I5411" s="554">
        <v>2000</v>
      </c>
      <c r="J5411" s="554">
        <v>524000</v>
      </c>
      <c r="K5411" s="556" t="s">
        <v>2480</v>
      </c>
      <c r="L5411" s="556" t="s">
        <v>4984</v>
      </c>
      <c r="M5411" s="557" t="s">
        <v>1167</v>
      </c>
      <c r="O5411" s="545" t="str">
        <f t="shared" si="501"/>
        <v>B3/27/04-C</v>
      </c>
    </row>
    <row r="5412" spans="1:18">
      <c r="B5412" s="556" t="s">
        <v>4980</v>
      </c>
      <c r="C5412" s="556" t="s">
        <v>2034</v>
      </c>
      <c r="D5412" s="556" t="s">
        <v>2483</v>
      </c>
      <c r="E5412" s="556" t="s">
        <v>8</v>
      </c>
      <c r="F5412" s="557" t="s">
        <v>1166</v>
      </c>
      <c r="G5412" s="556" t="s">
        <v>289</v>
      </c>
      <c r="H5412" s="553">
        <v>6</v>
      </c>
      <c r="I5412" s="554">
        <v>1195.3800000000001</v>
      </c>
      <c r="J5412" s="554">
        <v>7172.28</v>
      </c>
      <c r="K5412" s="556" t="s">
        <v>2480</v>
      </c>
      <c r="L5412" s="556" t="s">
        <v>4985</v>
      </c>
      <c r="M5412" s="557" t="s">
        <v>1166</v>
      </c>
      <c r="O5412" s="545" t="str">
        <f t="shared" si="501"/>
        <v>B3/27/04-D</v>
      </c>
    </row>
    <row r="5413" spans="1:18">
      <c r="B5413" s="556" t="s">
        <v>4980</v>
      </c>
      <c r="C5413" s="556" t="s">
        <v>2034</v>
      </c>
      <c r="D5413" s="556" t="s">
        <v>2483</v>
      </c>
      <c r="E5413" s="556" t="s">
        <v>10</v>
      </c>
      <c r="F5413" s="557" t="s">
        <v>1169</v>
      </c>
      <c r="G5413" s="556" t="s">
        <v>289</v>
      </c>
      <c r="H5413" s="553">
        <v>215</v>
      </c>
      <c r="I5413" s="554">
        <v>1800</v>
      </c>
      <c r="J5413" s="554">
        <v>387000</v>
      </c>
      <c r="K5413" s="556" t="s">
        <v>2480</v>
      </c>
      <c r="L5413" s="556" t="s">
        <v>4986</v>
      </c>
      <c r="M5413" s="557" t="s">
        <v>1169</v>
      </c>
      <c r="O5413" s="545" t="str">
        <f t="shared" si="501"/>
        <v>B3/27/04-E</v>
      </c>
    </row>
    <row r="5414" spans="1:18">
      <c r="B5414" s="556" t="s">
        <v>4980</v>
      </c>
      <c r="C5414" s="556" t="s">
        <v>2034</v>
      </c>
      <c r="D5414" s="556" t="s">
        <v>2483</v>
      </c>
      <c r="E5414" s="556" t="s">
        <v>11</v>
      </c>
      <c r="F5414" s="557" t="s">
        <v>1172</v>
      </c>
      <c r="G5414" s="556" t="s">
        <v>289</v>
      </c>
      <c r="H5414" s="553">
        <v>6</v>
      </c>
      <c r="I5414" s="554">
        <v>1195.3800000000001</v>
      </c>
      <c r="J5414" s="554">
        <v>7172.28</v>
      </c>
      <c r="K5414" s="556" t="s">
        <v>2480</v>
      </c>
      <c r="L5414" s="556" t="s">
        <v>4987</v>
      </c>
      <c r="M5414" s="557" t="s">
        <v>1172</v>
      </c>
      <c r="O5414" s="545" t="str">
        <f t="shared" si="501"/>
        <v>B3/27/04-F</v>
      </c>
    </row>
    <row r="5415" spans="1:18">
      <c r="B5415" s="556" t="s">
        <v>4980</v>
      </c>
      <c r="C5415" s="556" t="s">
        <v>2034</v>
      </c>
      <c r="D5415" s="556" t="s">
        <v>2483</v>
      </c>
      <c r="E5415" s="556" t="s">
        <v>27</v>
      </c>
      <c r="F5415" s="557" t="s">
        <v>1173</v>
      </c>
      <c r="G5415" s="556" t="s">
        <v>289</v>
      </c>
      <c r="H5415" s="553">
        <v>10</v>
      </c>
      <c r="I5415" s="554">
        <v>1720.38</v>
      </c>
      <c r="J5415" s="554">
        <v>17203.8</v>
      </c>
      <c r="K5415" s="556" t="s">
        <v>2480</v>
      </c>
      <c r="L5415" s="556" t="s">
        <v>4988</v>
      </c>
      <c r="M5415" s="557" t="s">
        <v>1173</v>
      </c>
      <c r="O5415" s="545" t="str">
        <f t="shared" si="501"/>
        <v>B3/27/04-G</v>
      </c>
    </row>
    <row r="5416" spans="1:18" ht="25">
      <c r="B5416" s="556" t="s">
        <v>4980</v>
      </c>
      <c r="C5416" s="556" t="s">
        <v>2034</v>
      </c>
      <c r="D5416" s="556" t="s">
        <v>2483</v>
      </c>
      <c r="E5416" s="556" t="s">
        <v>28</v>
      </c>
      <c r="F5416" s="557" t="s">
        <v>4989</v>
      </c>
      <c r="G5416" s="556" t="s">
        <v>289</v>
      </c>
      <c r="H5416" s="553">
        <v>31</v>
      </c>
      <c r="I5416" s="554">
        <v>1800</v>
      </c>
      <c r="J5416" s="554">
        <v>55800</v>
      </c>
      <c r="K5416" s="556" t="s">
        <v>2480</v>
      </c>
      <c r="L5416" s="556" t="s">
        <v>4990</v>
      </c>
      <c r="M5416" s="557" t="s">
        <v>4989</v>
      </c>
      <c r="O5416" s="545" t="str">
        <f t="shared" si="501"/>
        <v>B3/27/04-H</v>
      </c>
    </row>
    <row r="5417" spans="1:18" ht="25">
      <c r="B5417" s="556" t="s">
        <v>4980</v>
      </c>
      <c r="C5417" s="556" t="s">
        <v>2034</v>
      </c>
      <c r="D5417" s="556" t="s">
        <v>2483</v>
      </c>
      <c r="E5417" s="556" t="s">
        <v>33</v>
      </c>
      <c r="F5417" s="557" t="s">
        <v>4991</v>
      </c>
      <c r="G5417" s="556" t="s">
        <v>289</v>
      </c>
      <c r="H5417" s="553">
        <v>16</v>
      </c>
      <c r="I5417" s="554">
        <v>1851.63</v>
      </c>
      <c r="J5417" s="554">
        <v>29626.080000000002</v>
      </c>
      <c r="K5417" s="556" t="s">
        <v>2480</v>
      </c>
      <c r="L5417" s="556" t="s">
        <v>4992</v>
      </c>
      <c r="M5417" s="557" t="s">
        <v>4991</v>
      </c>
      <c r="O5417" s="545" t="str">
        <f t="shared" si="501"/>
        <v>B3/27/04-J</v>
      </c>
    </row>
    <row r="5418" spans="1:18" ht="25">
      <c r="B5418" s="556" t="s">
        <v>4980</v>
      </c>
      <c r="C5418" s="556" t="s">
        <v>2034</v>
      </c>
      <c r="D5418" s="556" t="s">
        <v>2483</v>
      </c>
      <c r="E5418" s="556" t="s">
        <v>34</v>
      </c>
      <c r="F5418" s="557" t="s">
        <v>4993</v>
      </c>
      <c r="G5418" s="556" t="s">
        <v>289</v>
      </c>
      <c r="H5418" s="553">
        <v>42</v>
      </c>
      <c r="I5418" s="554">
        <v>1267.1300000000001</v>
      </c>
      <c r="J5418" s="554">
        <v>53219.46</v>
      </c>
      <c r="K5418" s="556" t="s">
        <v>2480</v>
      </c>
      <c r="L5418" s="556" t="s">
        <v>4994</v>
      </c>
      <c r="M5418" s="557" t="s">
        <v>4993</v>
      </c>
      <c r="O5418" s="545" t="str">
        <f t="shared" si="501"/>
        <v>B3/27/04-K</v>
      </c>
    </row>
    <row r="5420" spans="1:18" ht="14.5">
      <c r="A5420" s="551">
        <v>4</v>
      </c>
      <c r="B5420" s="555" t="s">
        <v>4980</v>
      </c>
      <c r="C5420" s="555" t="s">
        <v>36</v>
      </c>
      <c r="D5420" s="555" t="s">
        <v>36</v>
      </c>
      <c r="E5420" s="555" t="s">
        <v>36</v>
      </c>
      <c r="F5420" s="551" t="s">
        <v>1102</v>
      </c>
      <c r="G5420" s="555" t="s">
        <v>36</v>
      </c>
      <c r="H5420" s="551"/>
      <c r="I5420" s="551"/>
      <c r="J5420" s="552">
        <v>34375</v>
      </c>
      <c r="K5420" s="555"/>
      <c r="L5420" s="555"/>
      <c r="M5420" s="551"/>
      <c r="N5420" s="551"/>
      <c r="O5420" s="551"/>
    </row>
    <row r="5421" spans="1:18" ht="14.5">
      <c r="B5421" s="556" t="s">
        <v>4980</v>
      </c>
      <c r="C5421" s="556" t="s">
        <v>2034</v>
      </c>
      <c r="D5421" s="556" t="s">
        <v>2483</v>
      </c>
      <c r="E5421" s="556" t="s">
        <v>39</v>
      </c>
      <c r="F5421" s="557" t="s">
        <v>1103</v>
      </c>
      <c r="G5421" s="556" t="s">
        <v>0</v>
      </c>
      <c r="H5421" s="553">
        <v>1</v>
      </c>
      <c r="I5421" s="554">
        <v>30000</v>
      </c>
      <c r="J5421" s="554">
        <v>30000</v>
      </c>
      <c r="K5421" s="556" t="s">
        <v>2480</v>
      </c>
      <c r="L5421" s="556" t="s">
        <v>4995</v>
      </c>
      <c r="M5421" s="557" t="s">
        <v>1103</v>
      </c>
      <c r="O5421" s="545" t="str">
        <f t="shared" ref="O5421:O5422" si="502">+_xlfn.CONCAT(B5421,"-",E5421)</f>
        <v>B3/27/04-L</v>
      </c>
      <c r="P5421" s="546"/>
      <c r="Q5421" s="546"/>
      <c r="R5421" s="546"/>
    </row>
    <row r="5422" spans="1:18">
      <c r="B5422" s="556" t="s">
        <v>4980</v>
      </c>
      <c r="C5422" s="556" t="s">
        <v>2034</v>
      </c>
      <c r="D5422" s="556" t="s">
        <v>2483</v>
      </c>
      <c r="E5422" s="556" t="s">
        <v>38</v>
      </c>
      <c r="F5422" s="557" t="s">
        <v>1104</v>
      </c>
      <c r="G5422" s="556" t="s">
        <v>0</v>
      </c>
      <c r="H5422" s="553">
        <v>1</v>
      </c>
      <c r="I5422" s="554">
        <v>4375</v>
      </c>
      <c r="J5422" s="554">
        <v>4375</v>
      </c>
      <c r="K5422" s="556" t="s">
        <v>2480</v>
      </c>
      <c r="L5422" s="556" t="s">
        <v>4996</v>
      </c>
      <c r="M5422" s="557" t="s">
        <v>1104</v>
      </c>
      <c r="O5422" s="545" t="str">
        <f t="shared" si="502"/>
        <v>B3/27/04-M</v>
      </c>
    </row>
    <row r="5424" spans="1:18" ht="29">
      <c r="A5424" s="551">
        <v>3</v>
      </c>
      <c r="B5424" s="555" t="s">
        <v>4980</v>
      </c>
      <c r="C5424" s="555" t="s">
        <v>36</v>
      </c>
      <c r="D5424" s="555" t="s">
        <v>36</v>
      </c>
      <c r="E5424" s="555" t="s">
        <v>36</v>
      </c>
      <c r="F5424" s="551" t="s">
        <v>1175</v>
      </c>
      <c r="G5424" s="555" t="s">
        <v>36</v>
      </c>
      <c r="H5424" s="551"/>
      <c r="I5424" s="551"/>
      <c r="J5424" s="552">
        <v>1650420.52</v>
      </c>
      <c r="K5424" s="555"/>
      <c r="L5424" s="555"/>
      <c r="M5424" s="551"/>
      <c r="N5424" s="551"/>
      <c r="O5424" s="551"/>
    </row>
    <row r="5425" spans="1:18" ht="29">
      <c r="A5425" s="551">
        <v>4</v>
      </c>
      <c r="B5425" s="555" t="s">
        <v>4980</v>
      </c>
      <c r="C5425" s="555" t="s">
        <v>36</v>
      </c>
      <c r="D5425" s="555" t="s">
        <v>36</v>
      </c>
      <c r="E5425" s="555" t="s">
        <v>36</v>
      </c>
      <c r="F5425" s="551" t="s">
        <v>1176</v>
      </c>
      <c r="G5425" s="555" t="s">
        <v>36</v>
      </c>
      <c r="H5425" s="551"/>
      <c r="I5425" s="551"/>
      <c r="J5425" s="552">
        <v>1636670.52</v>
      </c>
      <c r="K5425" s="555"/>
      <c r="L5425" s="555"/>
      <c r="M5425" s="551"/>
      <c r="N5425" s="551"/>
      <c r="O5425" s="551"/>
      <c r="P5425" s="546"/>
      <c r="Q5425" s="546"/>
      <c r="R5425" s="546"/>
    </row>
    <row r="5426" spans="1:18" ht="14.5">
      <c r="B5426" s="556" t="s">
        <v>4980</v>
      </c>
      <c r="C5426" s="556" t="s">
        <v>2034</v>
      </c>
      <c r="D5426" s="556" t="s">
        <v>2515</v>
      </c>
      <c r="E5426" s="556" t="s">
        <v>204</v>
      </c>
      <c r="F5426" s="557" t="s">
        <v>2518</v>
      </c>
      <c r="G5426" s="556" t="s">
        <v>289</v>
      </c>
      <c r="H5426" s="553">
        <v>3</v>
      </c>
      <c r="I5426" s="554">
        <v>27500</v>
      </c>
      <c r="J5426" s="554">
        <v>82500</v>
      </c>
      <c r="K5426" s="556" t="s">
        <v>2480</v>
      </c>
      <c r="L5426" s="556" t="s">
        <v>4997</v>
      </c>
      <c r="M5426" s="557" t="s">
        <v>2518</v>
      </c>
      <c r="O5426" s="545" t="str">
        <f t="shared" ref="O5426:O5429" si="503">+_xlfn.CONCAT(B5426,"-",E5426)</f>
        <v>B3/27/04-N</v>
      </c>
      <c r="P5426" s="546"/>
      <c r="Q5426" s="546"/>
      <c r="R5426" s="546"/>
    </row>
    <row r="5427" spans="1:18">
      <c r="B5427" s="556" t="s">
        <v>4980</v>
      </c>
      <c r="C5427" s="556" t="s">
        <v>2034</v>
      </c>
      <c r="D5427" s="556" t="s">
        <v>2515</v>
      </c>
      <c r="E5427" s="556" t="s">
        <v>507</v>
      </c>
      <c r="F5427" s="557" t="s">
        <v>2520</v>
      </c>
      <c r="G5427" s="556" t="s">
        <v>289</v>
      </c>
      <c r="H5427" s="553">
        <v>8</v>
      </c>
      <c r="I5427" s="554">
        <v>1654.75</v>
      </c>
      <c r="J5427" s="554">
        <v>13238</v>
      </c>
      <c r="K5427" s="556" t="s">
        <v>2480</v>
      </c>
      <c r="L5427" s="556" t="s">
        <v>4998</v>
      </c>
      <c r="M5427" s="557" t="s">
        <v>2520</v>
      </c>
      <c r="O5427" s="545" t="str">
        <f t="shared" si="503"/>
        <v>B3/27/04-P</v>
      </c>
    </row>
    <row r="5428" spans="1:18">
      <c r="B5428" s="556" t="s">
        <v>4980</v>
      </c>
      <c r="C5428" s="556" t="s">
        <v>2034</v>
      </c>
      <c r="D5428" s="556" t="s">
        <v>2515</v>
      </c>
      <c r="E5428" s="556" t="s">
        <v>508</v>
      </c>
      <c r="F5428" s="557" t="s">
        <v>1177</v>
      </c>
      <c r="G5428" s="556" t="s">
        <v>289</v>
      </c>
      <c r="H5428" s="553">
        <v>30</v>
      </c>
      <c r="I5428" s="554">
        <v>33750</v>
      </c>
      <c r="J5428" s="554">
        <v>1012500</v>
      </c>
      <c r="K5428" s="556" t="s">
        <v>2480</v>
      </c>
      <c r="L5428" s="556" t="s">
        <v>4999</v>
      </c>
      <c r="M5428" s="557" t="s">
        <v>1177</v>
      </c>
      <c r="O5428" s="545" t="str">
        <f t="shared" si="503"/>
        <v>B3/27/04-Q</v>
      </c>
    </row>
    <row r="5429" spans="1:18">
      <c r="B5429" s="556" t="s">
        <v>4980</v>
      </c>
      <c r="C5429" s="556" t="s">
        <v>2034</v>
      </c>
      <c r="D5429" s="556" t="s">
        <v>2515</v>
      </c>
      <c r="E5429" s="556" t="s">
        <v>738</v>
      </c>
      <c r="F5429" s="557" t="s">
        <v>1178</v>
      </c>
      <c r="G5429" s="556" t="s">
        <v>289</v>
      </c>
      <c r="H5429" s="553">
        <v>16</v>
      </c>
      <c r="I5429" s="554">
        <v>3229.75</v>
      </c>
      <c r="J5429" s="554">
        <v>51676</v>
      </c>
      <c r="K5429" s="556" t="s">
        <v>2480</v>
      </c>
      <c r="L5429" s="556" t="s">
        <v>5000</v>
      </c>
      <c r="M5429" s="557" t="s">
        <v>1178</v>
      </c>
      <c r="O5429" s="545" t="str">
        <f t="shared" si="503"/>
        <v>B3/27/04-R</v>
      </c>
    </row>
    <row r="5432" spans="1:18">
      <c r="B5432" s="556" t="s">
        <v>5001</v>
      </c>
      <c r="C5432" s="556" t="s">
        <v>2034</v>
      </c>
      <c r="D5432" s="556" t="s">
        <v>2515</v>
      </c>
      <c r="E5432" s="556" t="s">
        <v>5</v>
      </c>
      <c r="F5432" s="557" t="s">
        <v>1179</v>
      </c>
      <c r="G5432" s="556" t="s">
        <v>289</v>
      </c>
      <c r="H5432" s="553">
        <v>19</v>
      </c>
      <c r="I5432" s="554">
        <v>17500</v>
      </c>
      <c r="J5432" s="554">
        <v>332500</v>
      </c>
      <c r="K5432" s="556" t="s">
        <v>2480</v>
      </c>
      <c r="L5432" s="556" t="s">
        <v>5002</v>
      </c>
      <c r="M5432" s="557" t="s">
        <v>1179</v>
      </c>
      <c r="O5432" s="545" t="str">
        <f t="shared" ref="O5432:O5435" si="504">+_xlfn.CONCAT(B5432,"-",E5432)</f>
        <v>B3/27/05-A</v>
      </c>
    </row>
    <row r="5433" spans="1:18">
      <c r="B5433" s="556" t="s">
        <v>5001</v>
      </c>
      <c r="C5433" s="556" t="s">
        <v>2034</v>
      </c>
      <c r="D5433" s="556" t="s">
        <v>2515</v>
      </c>
      <c r="E5433" s="556" t="s">
        <v>6</v>
      </c>
      <c r="F5433" s="557" t="s">
        <v>1180</v>
      </c>
      <c r="G5433" s="556" t="s">
        <v>289</v>
      </c>
      <c r="H5433" s="553">
        <v>8</v>
      </c>
      <c r="I5433" s="554">
        <v>17500</v>
      </c>
      <c r="J5433" s="554">
        <v>140000</v>
      </c>
      <c r="K5433" s="556" t="s">
        <v>2480</v>
      </c>
      <c r="L5433" s="556" t="s">
        <v>5003</v>
      </c>
      <c r="M5433" s="557" t="s">
        <v>1180</v>
      </c>
      <c r="O5433" s="545" t="str">
        <f t="shared" si="504"/>
        <v>B3/27/05-B</v>
      </c>
    </row>
    <row r="5434" spans="1:18">
      <c r="B5434" s="556" t="s">
        <v>5001</v>
      </c>
      <c r="C5434" s="556" t="s">
        <v>2034</v>
      </c>
      <c r="D5434" s="556" t="s">
        <v>2515</v>
      </c>
      <c r="E5434" s="556" t="s">
        <v>7</v>
      </c>
      <c r="F5434" s="557" t="s">
        <v>1181</v>
      </c>
      <c r="G5434" s="556" t="s">
        <v>289</v>
      </c>
      <c r="H5434" s="553">
        <v>2</v>
      </c>
      <c r="I5434" s="554">
        <v>1064.1300000000001</v>
      </c>
      <c r="J5434" s="554">
        <v>2128.2600000000002</v>
      </c>
      <c r="K5434" s="556" t="s">
        <v>2480</v>
      </c>
      <c r="L5434" s="556" t="s">
        <v>5004</v>
      </c>
      <c r="M5434" s="557" t="s">
        <v>1181</v>
      </c>
      <c r="O5434" s="545" t="str">
        <f t="shared" si="504"/>
        <v>B3/27/05-C</v>
      </c>
    </row>
    <row r="5435" spans="1:18">
      <c r="B5435" s="556" t="s">
        <v>5001</v>
      </c>
      <c r="C5435" s="556" t="s">
        <v>2034</v>
      </c>
      <c r="D5435" s="556" t="s">
        <v>2515</v>
      </c>
      <c r="E5435" s="556" t="s">
        <v>8</v>
      </c>
      <c r="F5435" s="557" t="s">
        <v>1182</v>
      </c>
      <c r="G5435" s="556" t="s">
        <v>289</v>
      </c>
      <c r="H5435" s="553">
        <v>2</v>
      </c>
      <c r="I5435" s="554">
        <v>1064.1300000000001</v>
      </c>
      <c r="J5435" s="554">
        <v>2128.2600000000002</v>
      </c>
      <c r="K5435" s="556" t="s">
        <v>2480</v>
      </c>
      <c r="L5435" s="556" t="s">
        <v>5005</v>
      </c>
      <c r="M5435" s="557" t="s">
        <v>1182</v>
      </c>
      <c r="O5435" s="545" t="str">
        <f t="shared" si="504"/>
        <v>B3/27/05-D</v>
      </c>
    </row>
    <row r="5437" spans="1:18" ht="14.5">
      <c r="A5437" s="551">
        <v>4</v>
      </c>
      <c r="B5437" s="555" t="s">
        <v>5001</v>
      </c>
      <c r="C5437" s="555" t="s">
        <v>36</v>
      </c>
      <c r="D5437" s="555" t="s">
        <v>36</v>
      </c>
      <c r="E5437" s="555" t="s">
        <v>36</v>
      </c>
      <c r="F5437" s="551" t="s">
        <v>1184</v>
      </c>
      <c r="G5437" s="555" t="s">
        <v>36</v>
      </c>
      <c r="H5437" s="551"/>
      <c r="I5437" s="551"/>
      <c r="J5437" s="552">
        <v>13750</v>
      </c>
      <c r="K5437" s="555"/>
      <c r="L5437" s="555"/>
      <c r="M5437" s="551"/>
      <c r="N5437" s="551"/>
      <c r="O5437" s="551"/>
    </row>
    <row r="5438" spans="1:18" ht="14.5">
      <c r="B5438" s="556" t="s">
        <v>5001</v>
      </c>
      <c r="C5438" s="556" t="s">
        <v>2034</v>
      </c>
      <c r="D5438" s="556" t="s">
        <v>2515</v>
      </c>
      <c r="E5438" s="556" t="s">
        <v>10</v>
      </c>
      <c r="F5438" s="557" t="s">
        <v>1103</v>
      </c>
      <c r="G5438" s="556" t="s">
        <v>0</v>
      </c>
      <c r="H5438" s="553">
        <v>1</v>
      </c>
      <c r="I5438" s="554">
        <v>9375</v>
      </c>
      <c r="J5438" s="554">
        <v>9375</v>
      </c>
      <c r="K5438" s="556" t="s">
        <v>2480</v>
      </c>
      <c r="L5438" s="556" t="s">
        <v>5006</v>
      </c>
      <c r="M5438" s="557" t="s">
        <v>1103</v>
      </c>
      <c r="O5438" s="545" t="str">
        <f t="shared" ref="O5438:O5439" si="505">+_xlfn.CONCAT(B5438,"-",E5438)</f>
        <v>B3/27/05-E</v>
      </c>
      <c r="P5438" s="546"/>
      <c r="Q5438" s="546"/>
      <c r="R5438" s="546"/>
    </row>
    <row r="5439" spans="1:18">
      <c r="B5439" s="556" t="s">
        <v>5001</v>
      </c>
      <c r="C5439" s="556" t="s">
        <v>2034</v>
      </c>
      <c r="D5439" s="556" t="s">
        <v>2515</v>
      </c>
      <c r="E5439" s="556" t="s">
        <v>11</v>
      </c>
      <c r="F5439" s="557" t="s">
        <v>1104</v>
      </c>
      <c r="G5439" s="556" t="s">
        <v>0</v>
      </c>
      <c r="H5439" s="553">
        <v>1</v>
      </c>
      <c r="I5439" s="554">
        <v>4375</v>
      </c>
      <c r="J5439" s="554">
        <v>4375</v>
      </c>
      <c r="K5439" s="556" t="s">
        <v>2480</v>
      </c>
      <c r="L5439" s="556" t="s">
        <v>5007</v>
      </c>
      <c r="M5439" s="557" t="s">
        <v>1104</v>
      </c>
      <c r="O5439" s="545" t="str">
        <f t="shared" si="505"/>
        <v>B3/27/05-F</v>
      </c>
    </row>
    <row r="5441" spans="1:18" ht="14.5">
      <c r="A5441" s="551">
        <v>3</v>
      </c>
      <c r="B5441" s="555" t="s">
        <v>5001</v>
      </c>
      <c r="C5441" s="555" t="s">
        <v>36</v>
      </c>
      <c r="D5441" s="555" t="s">
        <v>36</v>
      </c>
      <c r="E5441" s="555" t="s">
        <v>36</v>
      </c>
      <c r="F5441" s="551" t="s">
        <v>1185</v>
      </c>
      <c r="G5441" s="555" t="s">
        <v>36</v>
      </c>
      <c r="H5441" s="551"/>
      <c r="I5441" s="551"/>
      <c r="J5441" s="552">
        <v>2204158.84</v>
      </c>
      <c r="K5441" s="555"/>
      <c r="L5441" s="555"/>
      <c r="M5441" s="551"/>
      <c r="N5441" s="551"/>
      <c r="O5441" s="551"/>
    </row>
    <row r="5442" spans="1:18" ht="14.5">
      <c r="A5442" s="551">
        <v>4</v>
      </c>
      <c r="B5442" s="555" t="s">
        <v>5001</v>
      </c>
      <c r="C5442" s="555" t="s">
        <v>36</v>
      </c>
      <c r="D5442" s="555" t="s">
        <v>36</v>
      </c>
      <c r="E5442" s="555" t="s">
        <v>36</v>
      </c>
      <c r="F5442" s="551" t="s">
        <v>1186</v>
      </c>
      <c r="G5442" s="555" t="s">
        <v>36</v>
      </c>
      <c r="H5442" s="551"/>
      <c r="I5442" s="551"/>
      <c r="J5442" s="552">
        <v>2190408.84</v>
      </c>
      <c r="K5442" s="555"/>
      <c r="L5442" s="555"/>
      <c r="M5442" s="551"/>
      <c r="N5442" s="551"/>
      <c r="O5442" s="551"/>
      <c r="P5442" s="546"/>
      <c r="Q5442" s="546"/>
      <c r="R5442" s="546"/>
    </row>
    <row r="5443" spans="1:18" ht="25">
      <c r="B5443" s="556" t="s">
        <v>5001</v>
      </c>
      <c r="C5443" s="556" t="s">
        <v>2034</v>
      </c>
      <c r="D5443" s="556" t="s">
        <v>2515</v>
      </c>
      <c r="E5443" s="556" t="s">
        <v>27</v>
      </c>
      <c r="F5443" s="557" t="s">
        <v>1187</v>
      </c>
      <c r="G5443" s="556" t="s">
        <v>289</v>
      </c>
      <c r="H5443" s="553">
        <v>144</v>
      </c>
      <c r="I5443" s="554">
        <v>13475.95</v>
      </c>
      <c r="J5443" s="554">
        <v>1940536.8</v>
      </c>
      <c r="K5443" s="556" t="s">
        <v>2480</v>
      </c>
      <c r="L5443" s="556" t="s">
        <v>5008</v>
      </c>
      <c r="M5443" s="557" t="s">
        <v>1187</v>
      </c>
      <c r="O5443" s="545" t="str">
        <f t="shared" ref="O5443:O5444" si="506">+_xlfn.CONCAT(B5443,"-",E5443)</f>
        <v>B3/27/05-G</v>
      </c>
      <c r="P5443" s="546"/>
      <c r="Q5443" s="546"/>
      <c r="R5443" s="546"/>
    </row>
    <row r="5444" spans="1:18" ht="25">
      <c r="B5444" s="556" t="s">
        <v>5001</v>
      </c>
      <c r="C5444" s="556" t="s">
        <v>2034</v>
      </c>
      <c r="D5444" s="556" t="s">
        <v>2515</v>
      </c>
      <c r="E5444" s="556" t="s">
        <v>28</v>
      </c>
      <c r="F5444" s="557" t="s">
        <v>1188</v>
      </c>
      <c r="G5444" s="556" t="s">
        <v>289</v>
      </c>
      <c r="H5444" s="553">
        <v>33</v>
      </c>
      <c r="I5444" s="554">
        <v>7571.88</v>
      </c>
      <c r="J5444" s="554">
        <v>249872.04</v>
      </c>
      <c r="K5444" s="556" t="s">
        <v>2480</v>
      </c>
      <c r="L5444" s="556" t="s">
        <v>5009</v>
      </c>
      <c r="M5444" s="557" t="s">
        <v>1188</v>
      </c>
      <c r="O5444" s="545" t="str">
        <f t="shared" si="506"/>
        <v>B3/27/05-H</v>
      </c>
    </row>
    <row r="5446" spans="1:18" ht="14.5">
      <c r="A5446" s="551">
        <v>4</v>
      </c>
      <c r="B5446" s="555" t="s">
        <v>5001</v>
      </c>
      <c r="C5446" s="555" t="s">
        <v>36</v>
      </c>
      <c r="D5446" s="555" t="s">
        <v>36</v>
      </c>
      <c r="E5446" s="555" t="s">
        <v>36</v>
      </c>
      <c r="F5446" s="551" t="s">
        <v>1189</v>
      </c>
      <c r="G5446" s="555" t="s">
        <v>36</v>
      </c>
      <c r="H5446" s="551"/>
      <c r="I5446" s="551"/>
      <c r="J5446" s="552">
        <v>13750</v>
      </c>
      <c r="K5446" s="555"/>
      <c r="L5446" s="555"/>
      <c r="M5446" s="551"/>
      <c r="N5446" s="551"/>
      <c r="O5446" s="551"/>
    </row>
    <row r="5447" spans="1:18" ht="14.5">
      <c r="B5447" s="556" t="s">
        <v>5001</v>
      </c>
      <c r="C5447" s="556" t="s">
        <v>2034</v>
      </c>
      <c r="D5447" s="556" t="s">
        <v>2515</v>
      </c>
      <c r="E5447" s="556" t="s">
        <v>33</v>
      </c>
      <c r="F5447" s="557" t="s">
        <v>1103</v>
      </c>
      <c r="G5447" s="556" t="s">
        <v>0</v>
      </c>
      <c r="H5447" s="553">
        <v>1</v>
      </c>
      <c r="I5447" s="554">
        <v>9375</v>
      </c>
      <c r="J5447" s="554">
        <v>9375</v>
      </c>
      <c r="K5447" s="556" t="s">
        <v>2480</v>
      </c>
      <c r="L5447" s="556" t="s">
        <v>5010</v>
      </c>
      <c r="M5447" s="557" t="s">
        <v>1103</v>
      </c>
      <c r="O5447" s="545" t="str">
        <f t="shared" ref="O5447:O5448" si="507">+_xlfn.CONCAT(B5447,"-",E5447)</f>
        <v>B3/27/05-J</v>
      </c>
      <c r="P5447" s="546"/>
      <c r="Q5447" s="546"/>
      <c r="R5447" s="546"/>
    </row>
    <row r="5448" spans="1:18">
      <c r="B5448" s="556" t="s">
        <v>5001</v>
      </c>
      <c r="C5448" s="556" t="s">
        <v>2034</v>
      </c>
      <c r="D5448" s="556" t="s">
        <v>2515</v>
      </c>
      <c r="E5448" s="556" t="s">
        <v>34</v>
      </c>
      <c r="F5448" s="557" t="s">
        <v>1104</v>
      </c>
      <c r="G5448" s="556" t="s">
        <v>0</v>
      </c>
      <c r="H5448" s="553">
        <v>1</v>
      </c>
      <c r="I5448" s="554">
        <v>4375</v>
      </c>
      <c r="J5448" s="554">
        <v>4375</v>
      </c>
      <c r="K5448" s="556" t="s">
        <v>2480</v>
      </c>
      <c r="L5448" s="556" t="s">
        <v>5011</v>
      </c>
      <c r="M5448" s="557" t="s">
        <v>1104</v>
      </c>
      <c r="O5448" s="545" t="str">
        <f t="shared" si="507"/>
        <v>B3/27/05-K</v>
      </c>
    </row>
    <row r="5450" spans="1:18" ht="14.5">
      <c r="A5450" s="551">
        <v>3</v>
      </c>
      <c r="B5450" s="555" t="s">
        <v>5001</v>
      </c>
      <c r="C5450" s="555" t="s">
        <v>36</v>
      </c>
      <c r="D5450" s="555" t="s">
        <v>36</v>
      </c>
      <c r="E5450" s="555" t="s">
        <v>36</v>
      </c>
      <c r="F5450" s="551" t="s">
        <v>1190</v>
      </c>
      <c r="G5450" s="555" t="s">
        <v>36</v>
      </c>
      <c r="H5450" s="551"/>
      <c r="I5450" s="551"/>
      <c r="J5450" s="552">
        <v>27475</v>
      </c>
      <c r="K5450" s="555"/>
      <c r="L5450" s="555"/>
      <c r="M5450" s="551"/>
      <c r="N5450" s="551"/>
      <c r="O5450" s="551"/>
    </row>
    <row r="5451" spans="1:18" ht="25">
      <c r="B5451" s="556" t="s">
        <v>5001</v>
      </c>
      <c r="C5451" s="556" t="s">
        <v>2034</v>
      </c>
      <c r="D5451" s="556" t="s">
        <v>2515</v>
      </c>
      <c r="E5451" s="556" t="s">
        <v>39</v>
      </c>
      <c r="F5451" s="557" t="s">
        <v>1191</v>
      </c>
      <c r="G5451" s="556" t="s">
        <v>289</v>
      </c>
      <c r="H5451" s="553">
        <v>2</v>
      </c>
      <c r="I5451" s="554">
        <v>6862.5</v>
      </c>
      <c r="J5451" s="554">
        <v>13725</v>
      </c>
      <c r="K5451" s="556" t="s">
        <v>2480</v>
      </c>
      <c r="L5451" s="556" t="s">
        <v>5012</v>
      </c>
      <c r="M5451" s="557" t="s">
        <v>1191</v>
      </c>
      <c r="O5451" s="545" t="str">
        <f t="shared" ref="O5451:O5453" si="508">+_xlfn.CONCAT(B5451,"-",E5451)</f>
        <v>B3/27/05-L</v>
      </c>
      <c r="P5451" s="546"/>
      <c r="Q5451" s="546"/>
      <c r="R5451" s="546"/>
    </row>
    <row r="5452" spans="1:18">
      <c r="B5452" s="556" t="s">
        <v>5001</v>
      </c>
      <c r="C5452" s="556" t="s">
        <v>2034</v>
      </c>
      <c r="D5452" s="556" t="s">
        <v>2515</v>
      </c>
      <c r="E5452" s="556" t="s">
        <v>38</v>
      </c>
      <c r="F5452" s="557" t="s">
        <v>1103</v>
      </c>
      <c r="G5452" s="556" t="s">
        <v>0</v>
      </c>
      <c r="H5452" s="553">
        <v>1</v>
      </c>
      <c r="I5452" s="554">
        <v>9375</v>
      </c>
      <c r="J5452" s="554">
        <v>9375</v>
      </c>
      <c r="K5452" s="556" t="s">
        <v>2480</v>
      </c>
      <c r="L5452" s="556" t="s">
        <v>5013</v>
      </c>
      <c r="M5452" s="557" t="s">
        <v>1103</v>
      </c>
      <c r="O5452" s="545" t="str">
        <f t="shared" si="508"/>
        <v>B3/27/05-M</v>
      </c>
    </row>
    <row r="5453" spans="1:18">
      <c r="B5453" s="556" t="s">
        <v>5001</v>
      </c>
      <c r="C5453" s="556" t="s">
        <v>2034</v>
      </c>
      <c r="D5453" s="556" t="s">
        <v>2515</v>
      </c>
      <c r="E5453" s="556" t="s">
        <v>204</v>
      </c>
      <c r="F5453" s="557" t="s">
        <v>1104</v>
      </c>
      <c r="G5453" s="556" t="s">
        <v>0</v>
      </c>
      <c r="H5453" s="553">
        <v>1</v>
      </c>
      <c r="I5453" s="554">
        <v>4375</v>
      </c>
      <c r="J5453" s="554">
        <v>4375</v>
      </c>
      <c r="K5453" s="556" t="s">
        <v>2480</v>
      </c>
      <c r="L5453" s="556" t="s">
        <v>5014</v>
      </c>
      <c r="M5453" s="557" t="s">
        <v>1104</v>
      </c>
      <c r="O5453" s="545" t="str">
        <f t="shared" si="508"/>
        <v>B3/27/05-N</v>
      </c>
    </row>
    <row r="5456" spans="1:18" ht="29">
      <c r="A5456" s="551">
        <v>3</v>
      </c>
      <c r="B5456" s="555" t="s">
        <v>5015</v>
      </c>
      <c r="C5456" s="555" t="s">
        <v>36</v>
      </c>
      <c r="D5456" s="555" t="s">
        <v>36</v>
      </c>
      <c r="E5456" s="555" t="s">
        <v>36</v>
      </c>
      <c r="F5456" s="551" t="s">
        <v>1192</v>
      </c>
      <c r="G5456" s="555" t="s">
        <v>36</v>
      </c>
      <c r="H5456" s="551"/>
      <c r="I5456" s="551"/>
      <c r="J5456" s="552">
        <v>2015578.17</v>
      </c>
      <c r="K5456" s="555"/>
      <c r="L5456" s="555"/>
      <c r="M5456" s="551"/>
      <c r="N5456" s="551"/>
      <c r="O5456" s="551"/>
    </row>
    <row r="5457" spans="1:18" ht="14.5">
      <c r="A5457" s="551">
        <v>4</v>
      </c>
      <c r="B5457" s="555" t="s">
        <v>5015</v>
      </c>
      <c r="C5457" s="555" t="s">
        <v>36</v>
      </c>
      <c r="D5457" s="555" t="s">
        <v>36</v>
      </c>
      <c r="E5457" s="555" t="s">
        <v>36</v>
      </c>
      <c r="F5457" s="551" t="s">
        <v>1193</v>
      </c>
      <c r="G5457" s="555" t="s">
        <v>36</v>
      </c>
      <c r="H5457" s="551"/>
      <c r="I5457" s="551"/>
      <c r="J5457" s="552">
        <v>2015578.17</v>
      </c>
      <c r="K5457" s="555"/>
      <c r="L5457" s="555"/>
      <c r="M5457" s="551"/>
      <c r="N5457" s="551"/>
      <c r="O5457" s="551"/>
      <c r="P5457" s="546"/>
      <c r="Q5457" s="546"/>
      <c r="R5457" s="546"/>
    </row>
    <row r="5458" spans="1:18" ht="14.5">
      <c r="A5458" s="551">
        <v>5</v>
      </c>
      <c r="B5458" s="555" t="s">
        <v>5015</v>
      </c>
      <c r="C5458" s="555" t="s">
        <v>36</v>
      </c>
      <c r="D5458" s="555" t="s">
        <v>36</v>
      </c>
      <c r="E5458" s="555" t="s">
        <v>36</v>
      </c>
      <c r="F5458" s="551" t="s">
        <v>1194</v>
      </c>
      <c r="G5458" s="555" t="s">
        <v>36</v>
      </c>
      <c r="H5458" s="551"/>
      <c r="I5458" s="551"/>
      <c r="J5458" s="552">
        <v>2001828.17</v>
      </c>
      <c r="K5458" s="555"/>
      <c r="L5458" s="555"/>
      <c r="M5458" s="551"/>
      <c r="N5458" s="551"/>
      <c r="O5458" s="551"/>
      <c r="P5458" s="546"/>
      <c r="Q5458" s="546"/>
      <c r="R5458" s="546"/>
    </row>
    <row r="5459" spans="1:18" ht="14.5">
      <c r="B5459" s="556" t="s">
        <v>5015</v>
      </c>
      <c r="C5459" s="556" t="s">
        <v>2034</v>
      </c>
      <c r="D5459" s="556" t="s">
        <v>2534</v>
      </c>
      <c r="E5459" s="556" t="s">
        <v>5</v>
      </c>
      <c r="F5459" s="557" t="s">
        <v>5016</v>
      </c>
      <c r="G5459" s="556" t="s">
        <v>289</v>
      </c>
      <c r="H5459" s="553">
        <v>41</v>
      </c>
      <c r="I5459" s="554">
        <v>6898.68</v>
      </c>
      <c r="J5459" s="554">
        <v>282845.88</v>
      </c>
      <c r="K5459" s="556" t="s">
        <v>2480</v>
      </c>
      <c r="L5459" s="556" t="s">
        <v>5017</v>
      </c>
      <c r="M5459" s="557" t="s">
        <v>5016</v>
      </c>
      <c r="O5459" s="545" t="str">
        <f t="shared" ref="O5459:O5463" si="509">+_xlfn.CONCAT(B5459,"-",E5459)</f>
        <v>B3/27/06-A</v>
      </c>
      <c r="P5459" s="546"/>
      <c r="Q5459" s="546"/>
      <c r="R5459" s="546"/>
    </row>
    <row r="5460" spans="1:18">
      <c r="B5460" s="556" t="s">
        <v>5015</v>
      </c>
      <c r="C5460" s="556" t="s">
        <v>2034</v>
      </c>
      <c r="D5460" s="556" t="s">
        <v>2534</v>
      </c>
      <c r="E5460" s="556" t="s">
        <v>6</v>
      </c>
      <c r="F5460" s="557" t="s">
        <v>1196</v>
      </c>
      <c r="G5460" s="556" t="s">
        <v>289</v>
      </c>
      <c r="H5460" s="553">
        <v>50</v>
      </c>
      <c r="I5460" s="554">
        <v>9612.15</v>
      </c>
      <c r="J5460" s="554">
        <v>480607.5</v>
      </c>
      <c r="K5460" s="556" t="s">
        <v>2480</v>
      </c>
      <c r="L5460" s="556" t="s">
        <v>5018</v>
      </c>
      <c r="M5460" s="557" t="s">
        <v>1196</v>
      </c>
      <c r="O5460" s="545" t="str">
        <f t="shared" si="509"/>
        <v>B3/27/06-B</v>
      </c>
    </row>
    <row r="5461" spans="1:18">
      <c r="B5461" s="556" t="s">
        <v>5015</v>
      </c>
      <c r="C5461" s="556" t="s">
        <v>2034</v>
      </c>
      <c r="D5461" s="556" t="s">
        <v>2534</v>
      </c>
      <c r="E5461" s="556" t="s">
        <v>7</v>
      </c>
      <c r="F5461" s="557" t="s">
        <v>1197</v>
      </c>
      <c r="G5461" s="556" t="s">
        <v>289</v>
      </c>
      <c r="H5461" s="553">
        <v>145</v>
      </c>
      <c r="I5461" s="554">
        <v>8439.68</v>
      </c>
      <c r="J5461" s="554">
        <v>1223753.6000000001</v>
      </c>
      <c r="K5461" s="556" t="s">
        <v>2480</v>
      </c>
      <c r="L5461" s="556" t="s">
        <v>5019</v>
      </c>
      <c r="M5461" s="557" t="s">
        <v>1197</v>
      </c>
      <c r="O5461" s="545" t="str">
        <f t="shared" si="509"/>
        <v>B3/27/06-C</v>
      </c>
    </row>
    <row r="5462" spans="1:18">
      <c r="B5462" s="556" t="s">
        <v>5015</v>
      </c>
      <c r="C5462" s="556" t="s">
        <v>2034</v>
      </c>
      <c r="D5462" s="556" t="s">
        <v>2534</v>
      </c>
      <c r="E5462" s="556" t="s">
        <v>8</v>
      </c>
      <c r="F5462" s="557" t="s">
        <v>1198</v>
      </c>
      <c r="G5462" s="556" t="s">
        <v>289</v>
      </c>
      <c r="H5462" s="553">
        <v>10</v>
      </c>
      <c r="I5462" s="554">
        <v>1064.1300000000001</v>
      </c>
      <c r="J5462" s="554">
        <v>10641.3</v>
      </c>
      <c r="K5462" s="556" t="s">
        <v>2480</v>
      </c>
      <c r="L5462" s="556" t="s">
        <v>5020</v>
      </c>
      <c r="M5462" s="557" t="s">
        <v>1198</v>
      </c>
      <c r="O5462" s="545" t="str">
        <f t="shared" si="509"/>
        <v>B3/27/06-D</v>
      </c>
    </row>
    <row r="5463" spans="1:18">
      <c r="B5463" s="556" t="s">
        <v>5015</v>
      </c>
      <c r="C5463" s="556" t="s">
        <v>2034</v>
      </c>
      <c r="D5463" s="556" t="s">
        <v>2534</v>
      </c>
      <c r="E5463" s="556" t="s">
        <v>10</v>
      </c>
      <c r="F5463" s="557" t="s">
        <v>1199</v>
      </c>
      <c r="G5463" s="556" t="s">
        <v>289</v>
      </c>
      <c r="H5463" s="553">
        <v>3</v>
      </c>
      <c r="I5463" s="554">
        <v>1326.63</v>
      </c>
      <c r="J5463" s="554">
        <v>3979.89</v>
      </c>
      <c r="K5463" s="556" t="s">
        <v>2480</v>
      </c>
      <c r="L5463" s="556" t="s">
        <v>5021</v>
      </c>
      <c r="M5463" s="557" t="s">
        <v>1199</v>
      </c>
      <c r="O5463" s="545" t="str">
        <f t="shared" si="509"/>
        <v>B3/27/06-E</v>
      </c>
    </row>
    <row r="5465" spans="1:18" ht="14.5">
      <c r="A5465" s="551">
        <v>5</v>
      </c>
      <c r="B5465" s="555" t="s">
        <v>5015</v>
      </c>
      <c r="C5465" s="555" t="s">
        <v>36</v>
      </c>
      <c r="D5465" s="555" t="s">
        <v>36</v>
      </c>
      <c r="E5465" s="555" t="s">
        <v>36</v>
      </c>
      <c r="F5465" s="551" t="s">
        <v>1189</v>
      </c>
      <c r="G5465" s="555" t="s">
        <v>36</v>
      </c>
      <c r="H5465" s="551"/>
      <c r="I5465" s="551"/>
      <c r="J5465" s="552">
        <v>13750</v>
      </c>
      <c r="K5465" s="555"/>
      <c r="L5465" s="555"/>
      <c r="M5465" s="551"/>
      <c r="N5465" s="551"/>
      <c r="O5465" s="551"/>
    </row>
    <row r="5466" spans="1:18" ht="14.5">
      <c r="B5466" s="556" t="s">
        <v>5015</v>
      </c>
      <c r="C5466" s="556" t="s">
        <v>2034</v>
      </c>
      <c r="D5466" s="556" t="s">
        <v>2534</v>
      </c>
      <c r="E5466" s="556" t="s">
        <v>11</v>
      </c>
      <c r="F5466" s="557" t="s">
        <v>1103</v>
      </c>
      <c r="G5466" s="556" t="s">
        <v>0</v>
      </c>
      <c r="H5466" s="553">
        <v>1</v>
      </c>
      <c r="I5466" s="554">
        <v>9375</v>
      </c>
      <c r="J5466" s="554">
        <v>9375</v>
      </c>
      <c r="K5466" s="556" t="s">
        <v>2480</v>
      </c>
      <c r="L5466" s="556" t="s">
        <v>5022</v>
      </c>
      <c r="M5466" s="557" t="s">
        <v>1103</v>
      </c>
      <c r="O5466" s="545" t="str">
        <f t="shared" ref="O5466:O5467" si="510">+_xlfn.CONCAT(B5466,"-",E5466)</f>
        <v>B3/27/06-F</v>
      </c>
      <c r="P5466" s="546"/>
      <c r="Q5466" s="546"/>
      <c r="R5466" s="546"/>
    </row>
    <row r="5467" spans="1:18">
      <c r="B5467" s="556" t="s">
        <v>5015</v>
      </c>
      <c r="C5467" s="556" t="s">
        <v>2034</v>
      </c>
      <c r="D5467" s="556" t="s">
        <v>2534</v>
      </c>
      <c r="E5467" s="556" t="s">
        <v>27</v>
      </c>
      <c r="F5467" s="557" t="s">
        <v>1104</v>
      </c>
      <c r="G5467" s="556" t="s">
        <v>0</v>
      </c>
      <c r="H5467" s="553">
        <v>1</v>
      </c>
      <c r="I5467" s="554">
        <v>4375</v>
      </c>
      <c r="J5467" s="554">
        <v>4375</v>
      </c>
      <c r="K5467" s="556" t="s">
        <v>2480</v>
      </c>
      <c r="L5467" s="556" t="s">
        <v>5023</v>
      </c>
      <c r="M5467" s="557" t="s">
        <v>1104</v>
      </c>
      <c r="O5467" s="545" t="str">
        <f t="shared" si="510"/>
        <v>B3/27/06-G</v>
      </c>
    </row>
    <row r="5469" spans="1:18" ht="29">
      <c r="A5469" s="551">
        <v>3</v>
      </c>
      <c r="B5469" s="555" t="s">
        <v>5015</v>
      </c>
      <c r="C5469" s="555" t="s">
        <v>36</v>
      </c>
      <c r="D5469" s="555" t="s">
        <v>36</v>
      </c>
      <c r="E5469" s="555" t="s">
        <v>36</v>
      </c>
      <c r="F5469" s="551" t="s">
        <v>1200</v>
      </c>
      <c r="G5469" s="555" t="s">
        <v>36</v>
      </c>
      <c r="H5469" s="551"/>
      <c r="I5469" s="551"/>
      <c r="J5469" s="551">
        <v>0</v>
      </c>
      <c r="K5469" s="555"/>
      <c r="L5469" s="555"/>
      <c r="M5469" s="551"/>
      <c r="N5469" s="551"/>
      <c r="O5469" s="551"/>
    </row>
    <row r="5470" spans="1:18" ht="29">
      <c r="A5470" s="551">
        <v>4</v>
      </c>
      <c r="B5470" s="555" t="s">
        <v>5015</v>
      </c>
      <c r="C5470" s="555" t="s">
        <v>36</v>
      </c>
      <c r="D5470" s="555" t="s">
        <v>36</v>
      </c>
      <c r="E5470" s="555" t="s">
        <v>36</v>
      </c>
      <c r="F5470" s="551" t="s">
        <v>1118</v>
      </c>
      <c r="G5470" s="555" t="s">
        <v>36</v>
      </c>
      <c r="H5470" s="551"/>
      <c r="I5470" s="551"/>
      <c r="J5470" s="551">
        <v>0</v>
      </c>
      <c r="K5470" s="555"/>
      <c r="L5470" s="555"/>
      <c r="M5470" s="551"/>
      <c r="N5470" s="551"/>
      <c r="O5470" s="551"/>
      <c r="P5470" s="546"/>
      <c r="Q5470" s="546"/>
      <c r="R5470" s="546"/>
    </row>
    <row r="5471" spans="1:18" ht="58">
      <c r="A5471" s="551">
        <v>5</v>
      </c>
      <c r="B5471" s="555" t="s">
        <v>5015</v>
      </c>
      <c r="C5471" s="555" t="s">
        <v>36</v>
      </c>
      <c r="D5471" s="555" t="s">
        <v>36</v>
      </c>
      <c r="E5471" s="555" t="s">
        <v>36</v>
      </c>
      <c r="F5471" s="551" t="s">
        <v>3746</v>
      </c>
      <c r="G5471" s="555" t="s">
        <v>36</v>
      </c>
      <c r="H5471" s="551"/>
      <c r="I5471" s="551"/>
      <c r="J5471" s="551">
        <v>0</v>
      </c>
      <c r="K5471" s="555"/>
      <c r="L5471" s="555"/>
      <c r="M5471" s="551"/>
      <c r="N5471" s="551"/>
      <c r="O5471" s="551"/>
      <c r="P5471" s="546"/>
      <c r="Q5471" s="546"/>
      <c r="R5471" s="546"/>
    </row>
    <row r="5472" spans="1:18" ht="43.5">
      <c r="A5472" s="551">
        <v>5</v>
      </c>
      <c r="B5472" s="555" t="s">
        <v>5015</v>
      </c>
      <c r="C5472" s="555" t="s">
        <v>36</v>
      </c>
      <c r="D5472" s="555" t="s">
        <v>36</v>
      </c>
      <c r="E5472" s="555" t="s">
        <v>36</v>
      </c>
      <c r="F5472" s="551" t="s">
        <v>1202</v>
      </c>
      <c r="G5472" s="555" t="s">
        <v>36</v>
      </c>
      <c r="H5472" s="551"/>
      <c r="I5472" s="551"/>
      <c r="J5472" s="551">
        <v>0</v>
      </c>
      <c r="K5472" s="555"/>
      <c r="L5472" s="555"/>
      <c r="M5472" s="551"/>
      <c r="N5472" s="551"/>
      <c r="O5472" s="551"/>
      <c r="P5472" s="546"/>
      <c r="Q5472" s="546"/>
      <c r="R5472" s="546"/>
    </row>
    <row r="5473" spans="1:18" ht="43.5">
      <c r="A5473" s="551">
        <v>5</v>
      </c>
      <c r="B5473" s="555" t="s">
        <v>5015</v>
      </c>
      <c r="C5473" s="555" t="s">
        <v>36</v>
      </c>
      <c r="D5473" s="555" t="s">
        <v>36</v>
      </c>
      <c r="E5473" s="555" t="s">
        <v>36</v>
      </c>
      <c r="F5473" s="551" t="s">
        <v>1203</v>
      </c>
      <c r="G5473" s="555" t="s">
        <v>36</v>
      </c>
      <c r="H5473" s="551"/>
      <c r="I5473" s="551"/>
      <c r="J5473" s="551">
        <v>0</v>
      </c>
      <c r="K5473" s="555"/>
      <c r="L5473" s="555"/>
      <c r="M5473" s="551"/>
      <c r="N5473" s="551"/>
      <c r="O5473" s="551"/>
      <c r="P5473" s="546"/>
      <c r="Q5473" s="546"/>
      <c r="R5473" s="546"/>
    </row>
    <row r="5474" spans="1:18" ht="14.5">
      <c r="A5474" s="551">
        <v>5</v>
      </c>
      <c r="B5474" s="555" t="s">
        <v>5015</v>
      </c>
      <c r="C5474" s="555" t="s">
        <v>36</v>
      </c>
      <c r="D5474" s="555" t="s">
        <v>36</v>
      </c>
      <c r="E5474" s="555" t="s">
        <v>36</v>
      </c>
      <c r="F5474" s="551" t="s">
        <v>1204</v>
      </c>
      <c r="G5474" s="555" t="s">
        <v>36</v>
      </c>
      <c r="H5474" s="551"/>
      <c r="I5474" s="551"/>
      <c r="J5474" s="551">
        <v>0</v>
      </c>
      <c r="K5474" s="555"/>
      <c r="L5474" s="555"/>
      <c r="M5474" s="551"/>
      <c r="N5474" s="551"/>
      <c r="O5474" s="551"/>
      <c r="P5474" s="546"/>
      <c r="Q5474" s="546"/>
      <c r="R5474" s="546"/>
    </row>
    <row r="5475" spans="1:18" ht="14.5">
      <c r="P5475" s="546"/>
      <c r="Q5475" s="546"/>
      <c r="R5475" s="546"/>
    </row>
    <row r="5477" spans="1:18" ht="43.5">
      <c r="A5477" s="551">
        <v>3</v>
      </c>
      <c r="B5477" s="555" t="s">
        <v>5024</v>
      </c>
      <c r="C5477" s="555" t="s">
        <v>36</v>
      </c>
      <c r="D5477" s="555" t="s">
        <v>36</v>
      </c>
      <c r="E5477" s="555" t="s">
        <v>36</v>
      </c>
      <c r="F5477" s="551" t="s">
        <v>1205</v>
      </c>
      <c r="G5477" s="555" t="s">
        <v>36</v>
      </c>
      <c r="H5477" s="551"/>
      <c r="I5477" s="551"/>
      <c r="J5477" s="552">
        <v>408050.4</v>
      </c>
      <c r="K5477" s="555"/>
      <c r="L5477" s="555"/>
      <c r="M5477" s="551"/>
      <c r="N5477" s="551"/>
      <c r="O5477" s="551"/>
    </row>
    <row r="5478" spans="1:18" ht="14.5">
      <c r="A5478" s="551">
        <v>4</v>
      </c>
      <c r="B5478" s="555" t="s">
        <v>5024</v>
      </c>
      <c r="C5478" s="555" t="s">
        <v>36</v>
      </c>
      <c r="D5478" s="555" t="s">
        <v>36</v>
      </c>
      <c r="E5478" s="555" t="s">
        <v>36</v>
      </c>
      <c r="F5478" s="551" t="s">
        <v>1206</v>
      </c>
      <c r="G5478" s="555" t="s">
        <v>36</v>
      </c>
      <c r="H5478" s="551"/>
      <c r="I5478" s="551"/>
      <c r="J5478" s="552">
        <v>119978.47</v>
      </c>
      <c r="K5478" s="555"/>
      <c r="L5478" s="555"/>
      <c r="M5478" s="551"/>
      <c r="N5478" s="551"/>
      <c r="O5478" s="551"/>
      <c r="P5478" s="546"/>
      <c r="Q5478" s="546"/>
      <c r="R5478" s="546"/>
    </row>
    <row r="5479" spans="1:18" ht="14.5">
      <c r="B5479" s="556" t="s">
        <v>5024</v>
      </c>
      <c r="C5479" s="556" t="s">
        <v>2034</v>
      </c>
      <c r="D5479" s="556" t="s">
        <v>3747</v>
      </c>
      <c r="E5479" s="556" t="s">
        <v>5</v>
      </c>
      <c r="F5479" s="557" t="s">
        <v>1207</v>
      </c>
      <c r="G5479" s="556" t="s">
        <v>0</v>
      </c>
      <c r="H5479" s="553">
        <v>1</v>
      </c>
      <c r="I5479" s="554">
        <v>5650</v>
      </c>
      <c r="J5479" s="554">
        <v>5650</v>
      </c>
      <c r="K5479" s="556" t="s">
        <v>2480</v>
      </c>
      <c r="L5479" s="556" t="s">
        <v>5025</v>
      </c>
      <c r="M5479" s="557" t="s">
        <v>1207</v>
      </c>
      <c r="O5479" s="545" t="str">
        <f t="shared" ref="O5479:O5483" si="511">+_xlfn.CONCAT(B5479,"-",E5479)</f>
        <v>B3/27/07-A</v>
      </c>
      <c r="P5479" s="546"/>
      <c r="Q5479" s="546"/>
      <c r="R5479" s="546"/>
    </row>
    <row r="5480" spans="1:18">
      <c r="B5480" s="556" t="s">
        <v>5024</v>
      </c>
      <c r="C5480" s="556" t="s">
        <v>2034</v>
      </c>
      <c r="D5480" s="556" t="s">
        <v>3747</v>
      </c>
      <c r="E5480" s="556" t="s">
        <v>6</v>
      </c>
      <c r="F5480" s="557" t="s">
        <v>1208</v>
      </c>
      <c r="G5480" s="556" t="s">
        <v>0</v>
      </c>
      <c r="H5480" s="553">
        <v>1</v>
      </c>
      <c r="I5480" s="554">
        <v>60215.93</v>
      </c>
      <c r="J5480" s="554">
        <v>60215.93</v>
      </c>
      <c r="K5480" s="556" t="s">
        <v>2480</v>
      </c>
      <c r="L5480" s="556" t="s">
        <v>5026</v>
      </c>
      <c r="M5480" s="557" t="s">
        <v>1208</v>
      </c>
      <c r="O5480" s="545" t="str">
        <f t="shared" si="511"/>
        <v>B3/27/07-B</v>
      </c>
    </row>
    <row r="5481" spans="1:18">
      <c r="B5481" s="556" t="s">
        <v>5024</v>
      </c>
      <c r="C5481" s="556" t="s">
        <v>2034</v>
      </c>
      <c r="D5481" s="556" t="s">
        <v>3747</v>
      </c>
      <c r="E5481" s="556" t="s">
        <v>7</v>
      </c>
      <c r="F5481" s="557" t="s">
        <v>1209</v>
      </c>
      <c r="G5481" s="556" t="s">
        <v>289</v>
      </c>
      <c r="H5481" s="553">
        <v>8</v>
      </c>
      <c r="I5481" s="554">
        <v>3309.38</v>
      </c>
      <c r="J5481" s="554">
        <v>26475.040000000001</v>
      </c>
      <c r="K5481" s="556" t="s">
        <v>2480</v>
      </c>
      <c r="L5481" s="556" t="s">
        <v>5027</v>
      </c>
      <c r="M5481" s="557" t="s">
        <v>1209</v>
      </c>
      <c r="O5481" s="545" t="str">
        <f t="shared" si="511"/>
        <v>B3/27/07-C</v>
      </c>
    </row>
    <row r="5482" spans="1:18" ht="25">
      <c r="B5482" s="556" t="s">
        <v>5024</v>
      </c>
      <c r="C5482" s="556" t="s">
        <v>2034</v>
      </c>
      <c r="D5482" s="556" t="s">
        <v>3747</v>
      </c>
      <c r="E5482" s="556" t="s">
        <v>8</v>
      </c>
      <c r="F5482" s="557" t="s">
        <v>3751</v>
      </c>
      <c r="G5482" s="556" t="s">
        <v>289</v>
      </c>
      <c r="H5482" s="553">
        <v>8</v>
      </c>
      <c r="I5482" s="554">
        <v>2512.5</v>
      </c>
      <c r="J5482" s="554">
        <v>20100</v>
      </c>
      <c r="K5482" s="556" t="s">
        <v>2480</v>
      </c>
      <c r="L5482" s="556" t="s">
        <v>5028</v>
      </c>
      <c r="M5482" s="557" t="s">
        <v>3751</v>
      </c>
      <c r="O5482" s="545" t="str">
        <f t="shared" si="511"/>
        <v>B3/27/07-D</v>
      </c>
    </row>
    <row r="5483" spans="1:18" ht="25">
      <c r="B5483" s="556" t="s">
        <v>5024</v>
      </c>
      <c r="C5483" s="556" t="s">
        <v>2034</v>
      </c>
      <c r="D5483" s="556" t="s">
        <v>3747</v>
      </c>
      <c r="E5483" s="556" t="s">
        <v>10</v>
      </c>
      <c r="F5483" s="557" t="s">
        <v>3753</v>
      </c>
      <c r="G5483" s="556" t="s">
        <v>289</v>
      </c>
      <c r="H5483" s="553">
        <v>3</v>
      </c>
      <c r="I5483" s="554">
        <v>2512.5</v>
      </c>
      <c r="J5483" s="554">
        <v>7537.5</v>
      </c>
      <c r="K5483" s="556" t="s">
        <v>2480</v>
      </c>
      <c r="L5483" s="556" t="s">
        <v>5029</v>
      </c>
      <c r="M5483" s="557" t="s">
        <v>3753</v>
      </c>
      <c r="O5483" s="545" t="str">
        <f t="shared" si="511"/>
        <v>B3/27/07-E</v>
      </c>
    </row>
    <row r="5485" spans="1:18" ht="14.5">
      <c r="A5485" s="551">
        <v>4</v>
      </c>
      <c r="B5485" s="555" t="s">
        <v>5024</v>
      </c>
      <c r="C5485" s="555" t="s">
        <v>36</v>
      </c>
      <c r="D5485" s="555" t="s">
        <v>36</v>
      </c>
      <c r="E5485" s="555" t="s">
        <v>36</v>
      </c>
      <c r="F5485" s="551" t="s">
        <v>1212</v>
      </c>
      <c r="G5485" s="555" t="s">
        <v>36</v>
      </c>
      <c r="H5485" s="551"/>
      <c r="I5485" s="551"/>
      <c r="J5485" s="552">
        <v>6581.25</v>
      </c>
      <c r="K5485" s="555"/>
      <c r="L5485" s="555"/>
      <c r="M5485" s="551"/>
      <c r="N5485" s="551"/>
      <c r="O5485" s="551"/>
    </row>
    <row r="5486" spans="1:18" ht="14.5">
      <c r="B5486" s="556" t="s">
        <v>5024</v>
      </c>
      <c r="C5486" s="556" t="s">
        <v>2034</v>
      </c>
      <c r="D5486" s="556" t="s">
        <v>3747</v>
      </c>
      <c r="E5486" s="556" t="s">
        <v>11</v>
      </c>
      <c r="F5486" s="557" t="s">
        <v>1213</v>
      </c>
      <c r="G5486" s="556" t="s">
        <v>289</v>
      </c>
      <c r="H5486" s="553">
        <v>3</v>
      </c>
      <c r="I5486" s="554">
        <v>2193.75</v>
      </c>
      <c r="J5486" s="554">
        <v>6581.25</v>
      </c>
      <c r="K5486" s="556" t="s">
        <v>2480</v>
      </c>
      <c r="L5486" s="556" t="s">
        <v>5030</v>
      </c>
      <c r="M5486" s="557" t="s">
        <v>1213</v>
      </c>
      <c r="O5486" s="545" t="str">
        <f>+_xlfn.CONCAT(B5486,"-",E5486)</f>
        <v>B3/27/07-F</v>
      </c>
      <c r="P5486" s="546"/>
      <c r="Q5486" s="546"/>
      <c r="R5486" s="546"/>
    </row>
    <row r="5488" spans="1:18" ht="14.5">
      <c r="A5488" s="551">
        <v>4</v>
      </c>
      <c r="B5488" s="555" t="s">
        <v>5024</v>
      </c>
      <c r="C5488" s="555" t="s">
        <v>36</v>
      </c>
      <c r="D5488" s="555" t="s">
        <v>36</v>
      </c>
      <c r="E5488" s="555" t="s">
        <v>36</v>
      </c>
      <c r="F5488" s="551" t="s">
        <v>1214</v>
      </c>
      <c r="G5488" s="555" t="s">
        <v>36</v>
      </c>
      <c r="H5488" s="551"/>
      <c r="I5488" s="551"/>
      <c r="J5488" s="552">
        <v>180715.64</v>
      </c>
      <c r="K5488" s="555"/>
      <c r="L5488" s="555"/>
      <c r="M5488" s="551"/>
      <c r="N5488" s="551"/>
      <c r="O5488" s="551"/>
    </row>
    <row r="5489" spans="1:18" ht="14.5">
      <c r="B5489" s="556" t="s">
        <v>5024</v>
      </c>
      <c r="C5489" s="556" t="s">
        <v>2034</v>
      </c>
      <c r="D5489" s="556" t="s">
        <v>3747</v>
      </c>
      <c r="E5489" s="556" t="s">
        <v>27</v>
      </c>
      <c r="F5489" s="557" t="s">
        <v>1215</v>
      </c>
      <c r="G5489" s="556" t="s">
        <v>0</v>
      </c>
      <c r="H5489" s="553">
        <v>1</v>
      </c>
      <c r="I5489" s="554">
        <v>4400</v>
      </c>
      <c r="J5489" s="554">
        <v>4400</v>
      </c>
      <c r="K5489" s="556" t="s">
        <v>2480</v>
      </c>
      <c r="L5489" s="556" t="s">
        <v>5031</v>
      </c>
      <c r="M5489" s="557" t="s">
        <v>1215</v>
      </c>
      <c r="O5489" s="545" t="str">
        <f t="shared" ref="O5489:O5495" si="512">+_xlfn.CONCAT(B5489,"-",E5489)</f>
        <v>B3/27/07-G</v>
      </c>
      <c r="P5489" s="546"/>
      <c r="Q5489" s="546"/>
      <c r="R5489" s="546"/>
    </row>
    <row r="5490" spans="1:18">
      <c r="B5490" s="556" t="s">
        <v>5024</v>
      </c>
      <c r="C5490" s="556" t="s">
        <v>2034</v>
      </c>
      <c r="D5490" s="556" t="s">
        <v>3747</v>
      </c>
      <c r="E5490" s="556" t="s">
        <v>28</v>
      </c>
      <c r="F5490" s="557" t="s">
        <v>1216</v>
      </c>
      <c r="G5490" s="556" t="s">
        <v>0</v>
      </c>
      <c r="H5490" s="553">
        <v>1</v>
      </c>
      <c r="I5490" s="554">
        <v>20025</v>
      </c>
      <c r="J5490" s="554">
        <v>20025</v>
      </c>
      <c r="K5490" s="556" t="s">
        <v>2480</v>
      </c>
      <c r="L5490" s="556" t="s">
        <v>5032</v>
      </c>
      <c r="M5490" s="557" t="s">
        <v>1216</v>
      </c>
      <c r="O5490" s="545" t="str">
        <f t="shared" si="512"/>
        <v>B3/27/07-H</v>
      </c>
    </row>
    <row r="5491" spans="1:18">
      <c r="B5491" s="556" t="s">
        <v>5024</v>
      </c>
      <c r="C5491" s="556" t="s">
        <v>2034</v>
      </c>
      <c r="D5491" s="556" t="s">
        <v>3747</v>
      </c>
      <c r="E5491" s="556" t="s">
        <v>33</v>
      </c>
      <c r="F5491" s="557" t="s">
        <v>1217</v>
      </c>
      <c r="G5491" s="556" t="s">
        <v>289</v>
      </c>
      <c r="H5491" s="553">
        <v>3</v>
      </c>
      <c r="I5491" s="554">
        <v>3284.38</v>
      </c>
      <c r="J5491" s="554">
        <v>9853.14</v>
      </c>
      <c r="K5491" s="556" t="s">
        <v>2480</v>
      </c>
      <c r="L5491" s="556" t="s">
        <v>5033</v>
      </c>
      <c r="M5491" s="557" t="s">
        <v>1217</v>
      </c>
      <c r="O5491" s="545" t="str">
        <f t="shared" si="512"/>
        <v>B3/27/07-J</v>
      </c>
    </row>
    <row r="5492" spans="1:18">
      <c r="B5492" s="556" t="s">
        <v>5024</v>
      </c>
      <c r="C5492" s="556" t="s">
        <v>2034</v>
      </c>
      <c r="D5492" s="556" t="s">
        <v>3747</v>
      </c>
      <c r="E5492" s="556" t="s">
        <v>34</v>
      </c>
      <c r="F5492" s="557" t="s">
        <v>1218</v>
      </c>
      <c r="G5492" s="556" t="s">
        <v>0</v>
      </c>
      <c r="H5492" s="553">
        <v>1</v>
      </c>
      <c r="I5492" s="554">
        <v>26275</v>
      </c>
      <c r="J5492" s="554">
        <v>26275</v>
      </c>
      <c r="K5492" s="556" t="s">
        <v>2480</v>
      </c>
      <c r="L5492" s="556" t="s">
        <v>5034</v>
      </c>
      <c r="M5492" s="557" t="s">
        <v>1218</v>
      </c>
      <c r="O5492" s="545" t="str">
        <f t="shared" si="512"/>
        <v>B3/27/07-K</v>
      </c>
    </row>
    <row r="5493" spans="1:18">
      <c r="B5493" s="556" t="s">
        <v>5024</v>
      </c>
      <c r="C5493" s="556" t="s">
        <v>2034</v>
      </c>
      <c r="D5493" s="556" t="s">
        <v>3747</v>
      </c>
      <c r="E5493" s="556" t="s">
        <v>39</v>
      </c>
      <c r="F5493" s="557" t="s">
        <v>1219</v>
      </c>
      <c r="G5493" s="556" t="s">
        <v>0</v>
      </c>
      <c r="H5493" s="553">
        <v>1</v>
      </c>
      <c r="I5493" s="554">
        <v>45025</v>
      </c>
      <c r="J5493" s="554">
        <v>45025</v>
      </c>
      <c r="K5493" s="556" t="s">
        <v>2480</v>
      </c>
      <c r="L5493" s="556" t="s">
        <v>5035</v>
      </c>
      <c r="M5493" s="557" t="s">
        <v>1219</v>
      </c>
      <c r="O5493" s="545" t="str">
        <f t="shared" si="512"/>
        <v>B3/27/07-L</v>
      </c>
    </row>
    <row r="5494" spans="1:18">
      <c r="B5494" s="556" t="s">
        <v>5024</v>
      </c>
      <c r="C5494" s="556" t="s">
        <v>2034</v>
      </c>
      <c r="D5494" s="556" t="s">
        <v>3747</v>
      </c>
      <c r="E5494" s="556" t="s">
        <v>38</v>
      </c>
      <c r="F5494" s="557" t="s">
        <v>1220</v>
      </c>
      <c r="G5494" s="556" t="s">
        <v>0</v>
      </c>
      <c r="H5494" s="553">
        <v>1</v>
      </c>
      <c r="I5494" s="554">
        <v>45025</v>
      </c>
      <c r="J5494" s="554">
        <v>45025</v>
      </c>
      <c r="K5494" s="556" t="s">
        <v>2480</v>
      </c>
      <c r="L5494" s="556" t="s">
        <v>5036</v>
      </c>
      <c r="M5494" s="557" t="s">
        <v>1220</v>
      </c>
      <c r="O5494" s="545" t="str">
        <f t="shared" si="512"/>
        <v>B3/27/07-M</v>
      </c>
    </row>
    <row r="5495" spans="1:18">
      <c r="B5495" s="556" t="s">
        <v>5024</v>
      </c>
      <c r="C5495" s="556" t="s">
        <v>2034</v>
      </c>
      <c r="D5495" s="556" t="s">
        <v>3747</v>
      </c>
      <c r="E5495" s="556" t="s">
        <v>204</v>
      </c>
      <c r="F5495" s="557" t="s">
        <v>1221</v>
      </c>
      <c r="G5495" s="556" t="s">
        <v>289</v>
      </c>
      <c r="H5495" s="553">
        <v>3</v>
      </c>
      <c r="I5495" s="554">
        <v>10037.5</v>
      </c>
      <c r="J5495" s="554">
        <v>30112.5</v>
      </c>
      <c r="K5495" s="556" t="s">
        <v>2480</v>
      </c>
      <c r="L5495" s="556" t="s">
        <v>5037</v>
      </c>
      <c r="M5495" s="557" t="s">
        <v>1221</v>
      </c>
      <c r="O5495" s="545" t="str">
        <f t="shared" si="512"/>
        <v>B3/27/07-N</v>
      </c>
    </row>
    <row r="5498" spans="1:18" ht="14.5">
      <c r="A5498" s="551">
        <v>4</v>
      </c>
      <c r="B5498" s="555" t="s">
        <v>5038</v>
      </c>
      <c r="C5498" s="555" t="s">
        <v>36</v>
      </c>
      <c r="D5498" s="555" t="s">
        <v>36</v>
      </c>
      <c r="E5498" s="555" t="s">
        <v>36</v>
      </c>
      <c r="F5498" s="551" t="s">
        <v>1222</v>
      </c>
      <c r="G5498" s="555" t="s">
        <v>36</v>
      </c>
      <c r="H5498" s="551"/>
      <c r="I5498" s="551"/>
      <c r="J5498" s="552">
        <v>51606.25</v>
      </c>
      <c r="K5498" s="555"/>
      <c r="L5498" s="555"/>
      <c r="M5498" s="551"/>
      <c r="N5498" s="551"/>
      <c r="O5498" s="551"/>
    </row>
    <row r="5499" spans="1:18" ht="14.5">
      <c r="B5499" s="556" t="s">
        <v>5038</v>
      </c>
      <c r="C5499" s="556" t="s">
        <v>2034</v>
      </c>
      <c r="D5499" s="556" t="s">
        <v>3747</v>
      </c>
      <c r="E5499" s="556" t="s">
        <v>5</v>
      </c>
      <c r="F5499" s="557" t="s">
        <v>1223</v>
      </c>
      <c r="G5499" s="556" t="s">
        <v>0</v>
      </c>
      <c r="H5499" s="553">
        <v>1</v>
      </c>
      <c r="I5499" s="554">
        <v>45025</v>
      </c>
      <c r="J5499" s="554">
        <v>45025</v>
      </c>
      <c r="K5499" s="556" t="s">
        <v>2480</v>
      </c>
      <c r="L5499" s="556" t="s">
        <v>5039</v>
      </c>
      <c r="M5499" s="557" t="s">
        <v>1223</v>
      </c>
      <c r="O5499" s="545" t="str">
        <f t="shared" ref="O5499:O5500" si="513">+_xlfn.CONCAT(B5499,"-",E5499)</f>
        <v>B3/27/08-A</v>
      </c>
      <c r="P5499" s="546"/>
      <c r="Q5499" s="546"/>
      <c r="R5499" s="546"/>
    </row>
    <row r="5500" spans="1:18">
      <c r="B5500" s="556" t="s">
        <v>5038</v>
      </c>
      <c r="C5500" s="556" t="s">
        <v>2034</v>
      </c>
      <c r="D5500" s="556" t="s">
        <v>3747</v>
      </c>
      <c r="E5500" s="556" t="s">
        <v>6</v>
      </c>
      <c r="F5500" s="557" t="s">
        <v>1224</v>
      </c>
      <c r="G5500" s="556" t="s">
        <v>289</v>
      </c>
      <c r="H5500" s="553">
        <v>3</v>
      </c>
      <c r="I5500" s="554">
        <v>2193.75</v>
      </c>
      <c r="J5500" s="554">
        <v>6581.25</v>
      </c>
      <c r="K5500" s="556" t="s">
        <v>2480</v>
      </c>
      <c r="L5500" s="556" t="s">
        <v>5040</v>
      </c>
      <c r="M5500" s="557" t="s">
        <v>1224</v>
      </c>
      <c r="O5500" s="545" t="str">
        <f t="shared" si="513"/>
        <v>B3/27/08-B</v>
      </c>
    </row>
    <row r="5502" spans="1:18" ht="14.5">
      <c r="A5502" s="551">
        <v>4</v>
      </c>
      <c r="B5502" s="555" t="s">
        <v>5038</v>
      </c>
      <c r="C5502" s="555" t="s">
        <v>36</v>
      </c>
      <c r="D5502" s="555" t="s">
        <v>36</v>
      </c>
      <c r="E5502" s="555" t="s">
        <v>36</v>
      </c>
      <c r="F5502" s="551" t="s">
        <v>1225</v>
      </c>
      <c r="G5502" s="555" t="s">
        <v>36</v>
      </c>
      <c r="H5502" s="551"/>
      <c r="I5502" s="551"/>
      <c r="J5502" s="552">
        <v>35418.79</v>
      </c>
      <c r="K5502" s="555"/>
      <c r="L5502" s="555"/>
      <c r="M5502" s="551"/>
      <c r="N5502" s="551"/>
      <c r="O5502" s="551"/>
    </row>
    <row r="5503" spans="1:18" ht="25">
      <c r="B5503" s="556" t="s">
        <v>5038</v>
      </c>
      <c r="C5503" s="556" t="s">
        <v>2034</v>
      </c>
      <c r="D5503" s="556" t="s">
        <v>3747</v>
      </c>
      <c r="E5503" s="556" t="s">
        <v>7</v>
      </c>
      <c r="F5503" s="557" t="s">
        <v>1226</v>
      </c>
      <c r="G5503" s="556" t="s">
        <v>289</v>
      </c>
      <c r="H5503" s="553">
        <v>8</v>
      </c>
      <c r="I5503" s="554">
        <v>1959.38</v>
      </c>
      <c r="J5503" s="554">
        <v>15675.04</v>
      </c>
      <c r="K5503" s="556" t="s">
        <v>2480</v>
      </c>
      <c r="L5503" s="556" t="s">
        <v>5041</v>
      </c>
      <c r="M5503" s="557" t="s">
        <v>1226</v>
      </c>
      <c r="O5503" s="545" t="str">
        <f t="shared" ref="O5503:O5504" si="514">+_xlfn.CONCAT(B5503,"-",E5503)</f>
        <v>B3/27/08-C</v>
      </c>
      <c r="P5503" s="546"/>
      <c r="Q5503" s="546"/>
      <c r="R5503" s="546"/>
    </row>
    <row r="5504" spans="1:18">
      <c r="B5504" s="556" t="s">
        <v>5038</v>
      </c>
      <c r="C5504" s="556" t="s">
        <v>2034</v>
      </c>
      <c r="D5504" s="556" t="s">
        <v>3747</v>
      </c>
      <c r="E5504" s="556" t="s">
        <v>8</v>
      </c>
      <c r="F5504" s="557" t="s">
        <v>1227</v>
      </c>
      <c r="G5504" s="556" t="s">
        <v>289</v>
      </c>
      <c r="H5504" s="553">
        <v>3</v>
      </c>
      <c r="I5504" s="554">
        <v>6581.25</v>
      </c>
      <c r="J5504" s="554">
        <v>19743.75</v>
      </c>
      <c r="K5504" s="556" t="s">
        <v>2480</v>
      </c>
      <c r="L5504" s="556" t="s">
        <v>5042</v>
      </c>
      <c r="M5504" s="557" t="s">
        <v>1227</v>
      </c>
      <c r="O5504" s="545" t="str">
        <f t="shared" si="514"/>
        <v>B3/27/08-D</v>
      </c>
    </row>
    <row r="5506" spans="1:18" ht="14.5">
      <c r="A5506" s="551">
        <v>4</v>
      </c>
      <c r="B5506" s="555" t="s">
        <v>5038</v>
      </c>
      <c r="C5506" s="555" t="s">
        <v>36</v>
      </c>
      <c r="D5506" s="555" t="s">
        <v>36</v>
      </c>
      <c r="E5506" s="555" t="s">
        <v>36</v>
      </c>
      <c r="F5506" s="551" t="s">
        <v>1228</v>
      </c>
      <c r="G5506" s="555" t="s">
        <v>36</v>
      </c>
      <c r="H5506" s="551"/>
      <c r="I5506" s="551"/>
      <c r="J5506" s="552">
        <v>13750</v>
      </c>
      <c r="K5506" s="555"/>
      <c r="L5506" s="555"/>
      <c r="M5506" s="551"/>
      <c r="N5506" s="551"/>
      <c r="O5506" s="551"/>
    </row>
    <row r="5507" spans="1:18" ht="14.5">
      <c r="B5507" s="556" t="s">
        <v>5038</v>
      </c>
      <c r="C5507" s="556" t="s">
        <v>2034</v>
      </c>
      <c r="D5507" s="556" t="s">
        <v>3747</v>
      </c>
      <c r="E5507" s="556" t="s">
        <v>10</v>
      </c>
      <c r="F5507" s="557" t="s">
        <v>1103</v>
      </c>
      <c r="G5507" s="556" t="s">
        <v>0</v>
      </c>
      <c r="H5507" s="553">
        <v>1</v>
      </c>
      <c r="I5507" s="554">
        <v>9375</v>
      </c>
      <c r="J5507" s="554">
        <v>9375</v>
      </c>
      <c r="K5507" s="556" t="s">
        <v>2480</v>
      </c>
      <c r="L5507" s="556" t="s">
        <v>5043</v>
      </c>
      <c r="M5507" s="557" t="s">
        <v>1103</v>
      </c>
      <c r="O5507" s="545" t="str">
        <f t="shared" ref="O5507:O5508" si="515">+_xlfn.CONCAT(B5507,"-",E5507)</f>
        <v>B3/27/08-E</v>
      </c>
      <c r="P5507" s="546"/>
      <c r="Q5507" s="546"/>
      <c r="R5507" s="546"/>
    </row>
    <row r="5508" spans="1:18">
      <c r="B5508" s="556" t="s">
        <v>5038</v>
      </c>
      <c r="C5508" s="556" t="s">
        <v>2034</v>
      </c>
      <c r="D5508" s="556" t="s">
        <v>3747</v>
      </c>
      <c r="E5508" s="556" t="s">
        <v>11</v>
      </c>
      <c r="F5508" s="557" t="s">
        <v>1104</v>
      </c>
      <c r="G5508" s="556" t="s">
        <v>0</v>
      </c>
      <c r="H5508" s="553">
        <v>1</v>
      </c>
      <c r="I5508" s="554">
        <v>4375</v>
      </c>
      <c r="J5508" s="554">
        <v>4375</v>
      </c>
      <c r="K5508" s="556" t="s">
        <v>2480</v>
      </c>
      <c r="L5508" s="556" t="s">
        <v>5044</v>
      </c>
      <c r="M5508" s="557" t="s">
        <v>1104</v>
      </c>
      <c r="O5508" s="545" t="str">
        <f t="shared" si="515"/>
        <v>B3/27/08-F</v>
      </c>
    </row>
    <row r="5510" spans="1:18" ht="43.5">
      <c r="A5510" s="551">
        <v>3</v>
      </c>
      <c r="B5510" s="555" t="s">
        <v>5038</v>
      </c>
      <c r="C5510" s="555" t="s">
        <v>36</v>
      </c>
      <c r="D5510" s="555" t="s">
        <v>36</v>
      </c>
      <c r="E5510" s="555" t="s">
        <v>36</v>
      </c>
      <c r="F5510" s="551" t="s">
        <v>5045</v>
      </c>
      <c r="G5510" s="555" t="s">
        <v>36</v>
      </c>
      <c r="H5510" s="551"/>
      <c r="I5510" s="551"/>
      <c r="J5510" s="552">
        <v>496439.52</v>
      </c>
      <c r="K5510" s="555"/>
      <c r="L5510" s="555"/>
      <c r="M5510" s="551"/>
      <c r="N5510" s="551"/>
      <c r="O5510" s="551"/>
    </row>
    <row r="5511" spans="1:18" ht="14.5">
      <c r="A5511" s="551">
        <v>4</v>
      </c>
      <c r="B5511" s="555" t="s">
        <v>5038</v>
      </c>
      <c r="C5511" s="555" t="s">
        <v>36</v>
      </c>
      <c r="D5511" s="555" t="s">
        <v>36</v>
      </c>
      <c r="E5511" s="555" t="s">
        <v>36</v>
      </c>
      <c r="F5511" s="551" t="s">
        <v>1206</v>
      </c>
      <c r="G5511" s="555" t="s">
        <v>36</v>
      </c>
      <c r="H5511" s="551"/>
      <c r="I5511" s="551"/>
      <c r="J5511" s="552">
        <v>186653.55</v>
      </c>
      <c r="K5511" s="555"/>
      <c r="L5511" s="555"/>
      <c r="M5511" s="551"/>
      <c r="N5511" s="551"/>
      <c r="O5511" s="551"/>
      <c r="P5511" s="546"/>
      <c r="Q5511" s="546"/>
      <c r="R5511" s="546"/>
    </row>
    <row r="5512" spans="1:18" ht="14.5">
      <c r="B5512" s="556" t="s">
        <v>5038</v>
      </c>
      <c r="C5512" s="556" t="s">
        <v>2034</v>
      </c>
      <c r="D5512" s="556" t="s">
        <v>3747</v>
      </c>
      <c r="E5512" s="556" t="s">
        <v>27</v>
      </c>
      <c r="F5512" s="557" t="s">
        <v>1207</v>
      </c>
      <c r="G5512" s="556" t="s">
        <v>0</v>
      </c>
      <c r="H5512" s="553">
        <v>1</v>
      </c>
      <c r="I5512" s="554">
        <v>5650</v>
      </c>
      <c r="J5512" s="554">
        <v>5650</v>
      </c>
      <c r="K5512" s="556" t="s">
        <v>2480</v>
      </c>
      <c r="L5512" s="556" t="s">
        <v>5046</v>
      </c>
      <c r="M5512" s="557" t="s">
        <v>1207</v>
      </c>
      <c r="O5512" s="545" t="str">
        <f t="shared" ref="O5512:O5517" si="516">+_xlfn.CONCAT(B5512,"-",E5512)</f>
        <v>B3/27/08-G</v>
      </c>
      <c r="P5512" s="546"/>
      <c r="Q5512" s="546"/>
      <c r="R5512" s="546"/>
    </row>
    <row r="5513" spans="1:18">
      <c r="B5513" s="556" t="s">
        <v>5038</v>
      </c>
      <c r="C5513" s="556" t="s">
        <v>2034</v>
      </c>
      <c r="D5513" s="556" t="s">
        <v>3747</v>
      </c>
      <c r="E5513" s="556" t="s">
        <v>28</v>
      </c>
      <c r="F5513" s="557" t="s">
        <v>1208</v>
      </c>
      <c r="G5513" s="556" t="s">
        <v>0</v>
      </c>
      <c r="H5513" s="553">
        <v>1</v>
      </c>
      <c r="I5513" s="554">
        <v>60215.93</v>
      </c>
      <c r="J5513" s="554">
        <v>60215.93</v>
      </c>
      <c r="K5513" s="556" t="s">
        <v>2480</v>
      </c>
      <c r="L5513" s="556" t="s">
        <v>5047</v>
      </c>
      <c r="M5513" s="557" t="s">
        <v>1208</v>
      </c>
      <c r="O5513" s="545" t="str">
        <f t="shared" si="516"/>
        <v>B3/27/08-H</v>
      </c>
    </row>
    <row r="5514" spans="1:18">
      <c r="B5514" s="556" t="s">
        <v>5038</v>
      </c>
      <c r="C5514" s="556" t="s">
        <v>2034</v>
      </c>
      <c r="D5514" s="556" t="s">
        <v>3747</v>
      </c>
      <c r="E5514" s="556" t="s">
        <v>33</v>
      </c>
      <c r="F5514" s="557" t="s">
        <v>1209</v>
      </c>
      <c r="G5514" s="556" t="s">
        <v>289</v>
      </c>
      <c r="H5514" s="553">
        <v>24</v>
      </c>
      <c r="I5514" s="554">
        <v>3309.38</v>
      </c>
      <c r="J5514" s="554">
        <v>79425.119999999995</v>
      </c>
      <c r="K5514" s="556" t="s">
        <v>2480</v>
      </c>
      <c r="L5514" s="556" t="s">
        <v>5048</v>
      </c>
      <c r="M5514" s="557" t="s">
        <v>1209</v>
      </c>
      <c r="O5514" s="545" t="str">
        <f t="shared" si="516"/>
        <v>B3/27/08-J</v>
      </c>
    </row>
    <row r="5515" spans="1:18" ht="25">
      <c r="B5515" s="556" t="s">
        <v>5038</v>
      </c>
      <c r="C5515" s="556" t="s">
        <v>2034</v>
      </c>
      <c r="D5515" s="556" t="s">
        <v>3747</v>
      </c>
      <c r="E5515" s="556" t="s">
        <v>34</v>
      </c>
      <c r="F5515" s="557" t="s">
        <v>3751</v>
      </c>
      <c r="G5515" s="556" t="s">
        <v>289</v>
      </c>
      <c r="H5515" s="553">
        <v>3</v>
      </c>
      <c r="I5515" s="554">
        <v>2512.5</v>
      </c>
      <c r="J5515" s="554">
        <v>7537.5</v>
      </c>
      <c r="K5515" s="556" t="s">
        <v>2480</v>
      </c>
      <c r="L5515" s="556" t="s">
        <v>5049</v>
      </c>
      <c r="M5515" s="557" t="s">
        <v>3751</v>
      </c>
      <c r="O5515" s="545" t="str">
        <f t="shared" si="516"/>
        <v>B3/27/08-K</v>
      </c>
    </row>
    <row r="5516" spans="1:18" ht="25">
      <c r="B5516" s="556" t="s">
        <v>5038</v>
      </c>
      <c r="C5516" s="556" t="s">
        <v>2034</v>
      </c>
      <c r="D5516" s="556" t="s">
        <v>3747</v>
      </c>
      <c r="E5516" s="556" t="s">
        <v>39</v>
      </c>
      <c r="F5516" s="557" t="s">
        <v>3753</v>
      </c>
      <c r="G5516" s="556" t="s">
        <v>289</v>
      </c>
      <c r="H5516" s="553">
        <v>3</v>
      </c>
      <c r="I5516" s="554">
        <v>2512.5</v>
      </c>
      <c r="J5516" s="554">
        <v>7537.5</v>
      </c>
      <c r="K5516" s="556" t="s">
        <v>2480</v>
      </c>
      <c r="L5516" s="556" t="s">
        <v>5050</v>
      </c>
      <c r="M5516" s="557" t="s">
        <v>3753</v>
      </c>
      <c r="O5516" s="545" t="str">
        <f t="shared" si="516"/>
        <v>B3/27/08-L</v>
      </c>
    </row>
    <row r="5517" spans="1:18" ht="25">
      <c r="B5517" s="556" t="s">
        <v>5038</v>
      </c>
      <c r="C5517" s="556" t="s">
        <v>2034</v>
      </c>
      <c r="D5517" s="556" t="s">
        <v>3747</v>
      </c>
      <c r="E5517" s="556" t="s">
        <v>38</v>
      </c>
      <c r="F5517" s="557" t="s">
        <v>5051</v>
      </c>
      <c r="G5517" s="556" t="s">
        <v>289</v>
      </c>
      <c r="H5517" s="553">
        <v>3</v>
      </c>
      <c r="I5517" s="554">
        <v>8762.5</v>
      </c>
      <c r="J5517" s="554">
        <v>26287.5</v>
      </c>
      <c r="K5517" s="556" t="s">
        <v>2480</v>
      </c>
      <c r="L5517" s="556" t="s">
        <v>5052</v>
      </c>
      <c r="M5517" s="557" t="s">
        <v>5051</v>
      </c>
      <c r="O5517" s="545" t="str">
        <f t="shared" si="516"/>
        <v>B3/27/08-M</v>
      </c>
    </row>
    <row r="5520" spans="1:18" ht="14.5">
      <c r="A5520" s="551">
        <v>4</v>
      </c>
      <c r="B5520" s="555" t="s">
        <v>5053</v>
      </c>
      <c r="C5520" s="555" t="s">
        <v>36</v>
      </c>
      <c r="D5520" s="555" t="s">
        <v>36</v>
      </c>
      <c r="E5520" s="555" t="s">
        <v>36</v>
      </c>
      <c r="F5520" s="551" t="s">
        <v>1212</v>
      </c>
      <c r="G5520" s="555" t="s">
        <v>36</v>
      </c>
      <c r="H5520" s="551"/>
      <c r="I5520" s="551"/>
      <c r="J5520" s="552">
        <v>6581.25</v>
      </c>
      <c r="K5520" s="555"/>
      <c r="L5520" s="555"/>
      <c r="M5520" s="551"/>
      <c r="N5520" s="551"/>
      <c r="O5520" s="551"/>
    </row>
    <row r="5521" spans="1:18" ht="14.5">
      <c r="B5521" s="556" t="s">
        <v>5053</v>
      </c>
      <c r="C5521" s="556" t="s">
        <v>2034</v>
      </c>
      <c r="D5521" s="556" t="s">
        <v>3747</v>
      </c>
      <c r="E5521" s="556" t="s">
        <v>5</v>
      </c>
      <c r="F5521" s="557" t="s">
        <v>5054</v>
      </c>
      <c r="G5521" s="556" t="s">
        <v>289</v>
      </c>
      <c r="H5521" s="553">
        <v>3</v>
      </c>
      <c r="I5521" s="554">
        <v>2193.75</v>
      </c>
      <c r="J5521" s="554">
        <v>6581.25</v>
      </c>
      <c r="K5521" s="556" t="s">
        <v>2480</v>
      </c>
      <c r="L5521" s="556" t="s">
        <v>5055</v>
      </c>
      <c r="M5521" s="557" t="s">
        <v>5054</v>
      </c>
      <c r="O5521" s="545" t="str">
        <f>+_xlfn.CONCAT(B5521,"-",E5521)</f>
        <v>B3/27/09-A</v>
      </c>
      <c r="P5521" s="546"/>
      <c r="Q5521" s="546"/>
      <c r="R5521" s="546"/>
    </row>
    <row r="5523" spans="1:18" ht="14.5">
      <c r="A5523" s="551">
        <v>4</v>
      </c>
      <c r="B5523" s="555" t="s">
        <v>5053</v>
      </c>
      <c r="C5523" s="555" t="s">
        <v>36</v>
      </c>
      <c r="D5523" s="555" t="s">
        <v>36</v>
      </c>
      <c r="E5523" s="555" t="s">
        <v>36</v>
      </c>
      <c r="F5523" s="551" t="s">
        <v>1214</v>
      </c>
      <c r="G5523" s="555" t="s">
        <v>36</v>
      </c>
      <c r="H5523" s="551"/>
      <c r="I5523" s="551"/>
      <c r="J5523" s="552">
        <v>212226.58</v>
      </c>
      <c r="K5523" s="555"/>
      <c r="L5523" s="555"/>
      <c r="M5523" s="551"/>
      <c r="N5523" s="551"/>
      <c r="O5523" s="551"/>
    </row>
    <row r="5524" spans="1:18" ht="14.5">
      <c r="B5524" s="556" t="s">
        <v>5053</v>
      </c>
      <c r="C5524" s="556" t="s">
        <v>2034</v>
      </c>
      <c r="D5524" s="556" t="s">
        <v>3747</v>
      </c>
      <c r="E5524" s="556" t="s">
        <v>6</v>
      </c>
      <c r="F5524" s="557" t="s">
        <v>1215</v>
      </c>
      <c r="G5524" s="556" t="s">
        <v>0</v>
      </c>
      <c r="H5524" s="553">
        <v>1</v>
      </c>
      <c r="I5524" s="554">
        <v>4400</v>
      </c>
      <c r="J5524" s="554">
        <v>4400</v>
      </c>
      <c r="K5524" s="556" t="s">
        <v>2480</v>
      </c>
      <c r="L5524" s="556" t="s">
        <v>5056</v>
      </c>
      <c r="M5524" s="557" t="s">
        <v>1215</v>
      </c>
      <c r="O5524" s="545" t="str">
        <f t="shared" ref="O5524:O5532" si="517">+_xlfn.CONCAT(B5524,"-",E5524)</f>
        <v>B3/27/09-B</v>
      </c>
      <c r="P5524" s="546"/>
      <c r="Q5524" s="546"/>
      <c r="R5524" s="546"/>
    </row>
    <row r="5525" spans="1:18">
      <c r="B5525" s="556" t="s">
        <v>5053</v>
      </c>
      <c r="C5525" s="556" t="s">
        <v>2034</v>
      </c>
      <c r="D5525" s="556" t="s">
        <v>3747</v>
      </c>
      <c r="E5525" s="556" t="s">
        <v>7</v>
      </c>
      <c r="F5525" s="557" t="s">
        <v>1216</v>
      </c>
      <c r="G5525" s="556" t="s">
        <v>0</v>
      </c>
      <c r="H5525" s="553">
        <v>1</v>
      </c>
      <c r="I5525" s="554">
        <v>20025</v>
      </c>
      <c r="J5525" s="554">
        <v>20025</v>
      </c>
      <c r="K5525" s="556" t="s">
        <v>2480</v>
      </c>
      <c r="L5525" s="556" t="s">
        <v>5057</v>
      </c>
      <c r="M5525" s="557" t="s">
        <v>1216</v>
      </c>
      <c r="O5525" s="545" t="str">
        <f t="shared" si="517"/>
        <v>B3/27/09-C</v>
      </c>
    </row>
    <row r="5526" spans="1:18">
      <c r="B5526" s="556" t="s">
        <v>5053</v>
      </c>
      <c r="C5526" s="556" t="s">
        <v>2034</v>
      </c>
      <c r="D5526" s="556" t="s">
        <v>3747</v>
      </c>
      <c r="E5526" s="556" t="s">
        <v>8</v>
      </c>
      <c r="F5526" s="557" t="s">
        <v>1217</v>
      </c>
      <c r="G5526" s="556" t="s">
        <v>289</v>
      </c>
      <c r="H5526" s="553">
        <v>3</v>
      </c>
      <c r="I5526" s="554">
        <v>3284.38</v>
      </c>
      <c r="J5526" s="554">
        <v>9853.14</v>
      </c>
      <c r="K5526" s="556" t="s">
        <v>2480</v>
      </c>
      <c r="L5526" s="556" t="s">
        <v>5058</v>
      </c>
      <c r="M5526" s="557" t="s">
        <v>1217</v>
      </c>
      <c r="O5526" s="545" t="str">
        <f t="shared" si="517"/>
        <v>B3/27/09-D</v>
      </c>
    </row>
    <row r="5527" spans="1:18">
      <c r="B5527" s="556" t="s">
        <v>5053</v>
      </c>
      <c r="C5527" s="556" t="s">
        <v>2034</v>
      </c>
      <c r="D5527" s="556" t="s">
        <v>3747</v>
      </c>
      <c r="E5527" s="556" t="s">
        <v>10</v>
      </c>
      <c r="F5527" s="557" t="s">
        <v>1218</v>
      </c>
      <c r="G5527" s="556" t="s">
        <v>0</v>
      </c>
      <c r="H5527" s="553">
        <v>1</v>
      </c>
      <c r="I5527" s="554">
        <v>26275</v>
      </c>
      <c r="J5527" s="554">
        <v>26275</v>
      </c>
      <c r="K5527" s="556" t="s">
        <v>2480</v>
      </c>
      <c r="L5527" s="556" t="s">
        <v>5059</v>
      </c>
      <c r="M5527" s="557" t="s">
        <v>1218</v>
      </c>
      <c r="O5527" s="545" t="str">
        <f t="shared" si="517"/>
        <v>B3/27/09-E</v>
      </c>
    </row>
    <row r="5528" spans="1:18">
      <c r="B5528" s="556" t="s">
        <v>5053</v>
      </c>
      <c r="C5528" s="556" t="s">
        <v>2034</v>
      </c>
      <c r="D5528" s="556" t="s">
        <v>3747</v>
      </c>
      <c r="E5528" s="556" t="s">
        <v>11</v>
      </c>
      <c r="F5528" s="557" t="s">
        <v>1219</v>
      </c>
      <c r="G5528" s="556" t="s">
        <v>0</v>
      </c>
      <c r="H5528" s="553">
        <v>1</v>
      </c>
      <c r="I5528" s="554">
        <v>45025</v>
      </c>
      <c r="J5528" s="554">
        <v>45025</v>
      </c>
      <c r="K5528" s="556" t="s">
        <v>2480</v>
      </c>
      <c r="L5528" s="556" t="s">
        <v>5060</v>
      </c>
      <c r="M5528" s="557" t="s">
        <v>1219</v>
      </c>
      <c r="O5528" s="545" t="str">
        <f t="shared" si="517"/>
        <v>B3/27/09-F</v>
      </c>
    </row>
    <row r="5529" spans="1:18">
      <c r="B5529" s="556" t="s">
        <v>5053</v>
      </c>
      <c r="C5529" s="556" t="s">
        <v>2034</v>
      </c>
      <c r="D5529" s="556" t="s">
        <v>3747</v>
      </c>
      <c r="E5529" s="556" t="s">
        <v>27</v>
      </c>
      <c r="F5529" s="557" t="s">
        <v>1220</v>
      </c>
      <c r="G5529" s="556" t="s">
        <v>0</v>
      </c>
      <c r="H5529" s="553">
        <v>1</v>
      </c>
      <c r="I5529" s="554">
        <v>45025</v>
      </c>
      <c r="J5529" s="554">
        <v>45025</v>
      </c>
      <c r="K5529" s="556" t="s">
        <v>2480</v>
      </c>
      <c r="L5529" s="556" t="s">
        <v>5061</v>
      </c>
      <c r="M5529" s="557" t="s">
        <v>1220</v>
      </c>
      <c r="O5529" s="545" t="str">
        <f t="shared" si="517"/>
        <v>B3/27/09-G</v>
      </c>
    </row>
    <row r="5530" spans="1:18">
      <c r="B5530" s="556" t="s">
        <v>5053</v>
      </c>
      <c r="C5530" s="556" t="s">
        <v>2034</v>
      </c>
      <c r="D5530" s="556" t="s">
        <v>3747</v>
      </c>
      <c r="E5530" s="556" t="s">
        <v>28</v>
      </c>
      <c r="F5530" s="557" t="s">
        <v>5062</v>
      </c>
      <c r="G5530" s="556" t="s">
        <v>0</v>
      </c>
      <c r="H5530" s="553">
        <v>1</v>
      </c>
      <c r="I5530" s="553">
        <v>517.19000000000005</v>
      </c>
      <c r="J5530" s="553">
        <v>517.19000000000005</v>
      </c>
      <c r="K5530" s="556" t="s">
        <v>2480</v>
      </c>
      <c r="L5530" s="556" t="s">
        <v>5063</v>
      </c>
      <c r="M5530" s="557" t="s">
        <v>5062</v>
      </c>
      <c r="O5530" s="545" t="str">
        <f t="shared" si="517"/>
        <v>B3/27/09-H</v>
      </c>
    </row>
    <row r="5531" spans="1:18">
      <c r="B5531" s="556" t="s">
        <v>5053</v>
      </c>
      <c r="C5531" s="556" t="s">
        <v>2034</v>
      </c>
      <c r="D5531" s="556" t="s">
        <v>3747</v>
      </c>
      <c r="E5531" s="556" t="s">
        <v>33</v>
      </c>
      <c r="F5531" s="557" t="s">
        <v>1221</v>
      </c>
      <c r="G5531" s="556" t="s">
        <v>289</v>
      </c>
      <c r="H5531" s="553">
        <v>3</v>
      </c>
      <c r="I5531" s="554">
        <v>10037.5</v>
      </c>
      <c r="J5531" s="554">
        <v>30112.5</v>
      </c>
      <c r="K5531" s="556" t="s">
        <v>2480</v>
      </c>
      <c r="L5531" s="556" t="s">
        <v>5064</v>
      </c>
      <c r="M5531" s="557" t="s">
        <v>1221</v>
      </c>
      <c r="O5531" s="545" t="str">
        <f t="shared" si="517"/>
        <v>B3/27/09-J</v>
      </c>
    </row>
    <row r="5532" spans="1:18">
      <c r="B5532" s="556" t="s">
        <v>5053</v>
      </c>
      <c r="C5532" s="556" t="s">
        <v>2034</v>
      </c>
      <c r="D5532" s="556" t="s">
        <v>3747</v>
      </c>
      <c r="E5532" s="556" t="s">
        <v>34</v>
      </c>
      <c r="F5532" s="557" t="s">
        <v>5065</v>
      </c>
      <c r="G5532" s="556" t="s">
        <v>289</v>
      </c>
      <c r="H5532" s="553">
        <v>3</v>
      </c>
      <c r="I5532" s="554">
        <v>10331.25</v>
      </c>
      <c r="J5532" s="554">
        <v>30993.75</v>
      </c>
      <c r="K5532" s="556" t="s">
        <v>2480</v>
      </c>
      <c r="L5532" s="556" t="s">
        <v>5066</v>
      </c>
      <c r="M5532" s="557" t="s">
        <v>5065</v>
      </c>
      <c r="O5532" s="545" t="str">
        <f t="shared" si="517"/>
        <v>B3/27/09-K</v>
      </c>
    </row>
    <row r="5534" spans="1:18" ht="14.5">
      <c r="A5534" s="551">
        <v>4</v>
      </c>
      <c r="B5534" s="555" t="s">
        <v>5053</v>
      </c>
      <c r="C5534" s="555" t="s">
        <v>36</v>
      </c>
      <c r="D5534" s="555" t="s">
        <v>36</v>
      </c>
      <c r="E5534" s="555" t="s">
        <v>36</v>
      </c>
      <c r="F5534" s="551" t="s">
        <v>1222</v>
      </c>
      <c r="G5534" s="555" t="s">
        <v>36</v>
      </c>
      <c r="H5534" s="551"/>
      <c r="I5534" s="551"/>
      <c r="J5534" s="552">
        <v>51606.25</v>
      </c>
      <c r="K5534" s="555"/>
      <c r="L5534" s="555"/>
      <c r="M5534" s="551"/>
      <c r="N5534" s="551"/>
      <c r="O5534" s="551"/>
    </row>
    <row r="5535" spans="1:18" ht="14.5">
      <c r="B5535" s="556" t="s">
        <v>5053</v>
      </c>
      <c r="C5535" s="556" t="s">
        <v>2034</v>
      </c>
      <c r="D5535" s="556" t="s">
        <v>3747</v>
      </c>
      <c r="E5535" s="556" t="s">
        <v>39</v>
      </c>
      <c r="F5535" s="557" t="s">
        <v>1223</v>
      </c>
      <c r="G5535" s="556" t="s">
        <v>0</v>
      </c>
      <c r="H5535" s="553">
        <v>1</v>
      </c>
      <c r="I5535" s="554">
        <v>45025</v>
      </c>
      <c r="J5535" s="554">
        <v>45025</v>
      </c>
      <c r="K5535" s="556" t="s">
        <v>2480</v>
      </c>
      <c r="L5535" s="556" t="s">
        <v>5067</v>
      </c>
      <c r="M5535" s="557" t="s">
        <v>1223</v>
      </c>
      <c r="O5535" s="545" t="str">
        <f t="shared" ref="O5535:O5536" si="518">+_xlfn.CONCAT(B5535,"-",E5535)</f>
        <v>B3/27/09-L</v>
      </c>
      <c r="P5535" s="546"/>
      <c r="Q5535" s="546"/>
      <c r="R5535" s="546"/>
    </row>
    <row r="5536" spans="1:18">
      <c r="B5536" s="556" t="s">
        <v>5053</v>
      </c>
      <c r="C5536" s="556" t="s">
        <v>2034</v>
      </c>
      <c r="D5536" s="556" t="s">
        <v>3747</v>
      </c>
      <c r="E5536" s="556" t="s">
        <v>38</v>
      </c>
      <c r="F5536" s="557" t="s">
        <v>1224</v>
      </c>
      <c r="G5536" s="556" t="s">
        <v>289</v>
      </c>
      <c r="H5536" s="553">
        <v>3</v>
      </c>
      <c r="I5536" s="554">
        <v>2193.75</v>
      </c>
      <c r="J5536" s="554">
        <v>6581.25</v>
      </c>
      <c r="K5536" s="556" t="s">
        <v>2480</v>
      </c>
      <c r="L5536" s="556" t="s">
        <v>5068</v>
      </c>
      <c r="M5536" s="557" t="s">
        <v>1224</v>
      </c>
      <c r="O5536" s="545" t="str">
        <f t="shared" si="518"/>
        <v>B3/27/09-M</v>
      </c>
    </row>
    <row r="5538" spans="1:18" ht="14.5">
      <c r="A5538" s="551">
        <v>4</v>
      </c>
      <c r="B5538" s="555" t="s">
        <v>5053</v>
      </c>
      <c r="C5538" s="555" t="s">
        <v>36</v>
      </c>
      <c r="D5538" s="555" t="s">
        <v>36</v>
      </c>
      <c r="E5538" s="555" t="s">
        <v>36</v>
      </c>
      <c r="F5538" s="551" t="s">
        <v>1225</v>
      </c>
      <c r="G5538" s="555" t="s">
        <v>36</v>
      </c>
      <c r="H5538" s="551"/>
      <c r="I5538" s="551"/>
      <c r="J5538" s="552">
        <v>25621.89</v>
      </c>
      <c r="K5538" s="555"/>
      <c r="L5538" s="555"/>
      <c r="M5538" s="551"/>
      <c r="N5538" s="551"/>
      <c r="O5538" s="551"/>
    </row>
    <row r="5539" spans="1:18" ht="25">
      <c r="B5539" s="556" t="s">
        <v>5053</v>
      </c>
      <c r="C5539" s="556" t="s">
        <v>2034</v>
      </c>
      <c r="D5539" s="556" t="s">
        <v>3747</v>
      </c>
      <c r="E5539" s="556" t="s">
        <v>204</v>
      </c>
      <c r="F5539" s="557" t="s">
        <v>1226</v>
      </c>
      <c r="G5539" s="556" t="s">
        <v>289</v>
      </c>
      <c r="H5539" s="553">
        <v>3</v>
      </c>
      <c r="I5539" s="554">
        <v>1959.38</v>
      </c>
      <c r="J5539" s="554">
        <v>5878.14</v>
      </c>
      <c r="K5539" s="556" t="s">
        <v>2480</v>
      </c>
      <c r="L5539" s="556" t="s">
        <v>5069</v>
      </c>
      <c r="M5539" s="557" t="s">
        <v>1226</v>
      </c>
      <c r="O5539" s="545" t="str">
        <f t="shared" ref="O5539:O5540" si="519">+_xlfn.CONCAT(B5539,"-",E5539)</f>
        <v>B3/27/09-N</v>
      </c>
      <c r="P5539" s="546"/>
      <c r="Q5539" s="546"/>
      <c r="R5539" s="546"/>
    </row>
    <row r="5540" spans="1:18">
      <c r="B5540" s="556" t="s">
        <v>5053</v>
      </c>
      <c r="C5540" s="556" t="s">
        <v>2034</v>
      </c>
      <c r="D5540" s="556" t="s">
        <v>3747</v>
      </c>
      <c r="E5540" s="556" t="s">
        <v>507</v>
      </c>
      <c r="F5540" s="557" t="s">
        <v>1227</v>
      </c>
      <c r="G5540" s="556" t="s">
        <v>289</v>
      </c>
      <c r="H5540" s="553">
        <v>3</v>
      </c>
      <c r="I5540" s="554">
        <v>6581.25</v>
      </c>
      <c r="J5540" s="554">
        <v>19743.75</v>
      </c>
      <c r="K5540" s="556" t="s">
        <v>2480</v>
      </c>
      <c r="L5540" s="556" t="s">
        <v>5070</v>
      </c>
      <c r="M5540" s="557" t="s">
        <v>1227</v>
      </c>
      <c r="O5540" s="545" t="str">
        <f t="shared" si="519"/>
        <v>B3/27/09-P</v>
      </c>
    </row>
    <row r="5543" spans="1:18" ht="14.5">
      <c r="A5543" s="551">
        <v>4</v>
      </c>
      <c r="B5543" s="555" t="s">
        <v>5071</v>
      </c>
      <c r="C5543" s="555" t="s">
        <v>36</v>
      </c>
      <c r="D5543" s="555" t="s">
        <v>36</v>
      </c>
      <c r="E5543" s="555" t="s">
        <v>36</v>
      </c>
      <c r="F5543" s="551" t="s">
        <v>1228</v>
      </c>
      <c r="G5543" s="555" t="s">
        <v>36</v>
      </c>
      <c r="H5543" s="551"/>
      <c r="I5543" s="551"/>
      <c r="J5543" s="552">
        <v>13750</v>
      </c>
      <c r="K5543" s="555"/>
      <c r="L5543" s="555"/>
      <c r="M5543" s="551"/>
      <c r="N5543" s="551"/>
      <c r="O5543" s="551"/>
    </row>
    <row r="5544" spans="1:18" ht="14.5">
      <c r="B5544" s="556" t="s">
        <v>5071</v>
      </c>
      <c r="C5544" s="556" t="s">
        <v>2034</v>
      </c>
      <c r="D5544" s="556" t="s">
        <v>3747</v>
      </c>
      <c r="E5544" s="556" t="s">
        <v>5</v>
      </c>
      <c r="F5544" s="557" t="s">
        <v>1103</v>
      </c>
      <c r="G5544" s="556" t="s">
        <v>0</v>
      </c>
      <c r="H5544" s="553">
        <v>1</v>
      </c>
      <c r="I5544" s="554">
        <v>9375</v>
      </c>
      <c r="J5544" s="554">
        <v>9375</v>
      </c>
      <c r="K5544" s="556" t="s">
        <v>2480</v>
      </c>
      <c r="L5544" s="556" t="s">
        <v>5072</v>
      </c>
      <c r="M5544" s="557" t="s">
        <v>1103</v>
      </c>
      <c r="O5544" s="545" t="str">
        <f t="shared" ref="O5544:O5545" si="520">+_xlfn.CONCAT(B5544,"-",E5544)</f>
        <v>B3/27/10-A</v>
      </c>
      <c r="P5544" s="546"/>
      <c r="Q5544" s="546"/>
      <c r="R5544" s="546"/>
    </row>
    <row r="5545" spans="1:18">
      <c r="B5545" s="556" t="s">
        <v>5071</v>
      </c>
      <c r="C5545" s="556" t="s">
        <v>2034</v>
      </c>
      <c r="D5545" s="556" t="s">
        <v>3747</v>
      </c>
      <c r="E5545" s="556" t="s">
        <v>6</v>
      </c>
      <c r="F5545" s="557" t="s">
        <v>1104</v>
      </c>
      <c r="G5545" s="556" t="s">
        <v>0</v>
      </c>
      <c r="H5545" s="553">
        <v>1</v>
      </c>
      <c r="I5545" s="554">
        <v>4375</v>
      </c>
      <c r="J5545" s="554">
        <v>4375</v>
      </c>
      <c r="K5545" s="556" t="s">
        <v>2480</v>
      </c>
      <c r="L5545" s="556" t="s">
        <v>5073</v>
      </c>
      <c r="M5545" s="557" t="s">
        <v>1104</v>
      </c>
      <c r="O5545" s="545" t="str">
        <f t="shared" si="520"/>
        <v>B3/27/10-B</v>
      </c>
    </row>
    <row r="5547" spans="1:18" ht="43.5">
      <c r="A5547" s="551">
        <v>3</v>
      </c>
      <c r="B5547" s="555" t="s">
        <v>5071</v>
      </c>
      <c r="C5547" s="555" t="s">
        <v>36</v>
      </c>
      <c r="D5547" s="555" t="s">
        <v>36</v>
      </c>
      <c r="E5547" s="555" t="s">
        <v>36</v>
      </c>
      <c r="F5547" s="551" t="s">
        <v>5074</v>
      </c>
      <c r="G5547" s="555" t="s">
        <v>36</v>
      </c>
      <c r="H5547" s="551"/>
      <c r="I5547" s="551"/>
      <c r="J5547" s="552">
        <v>2074723.64</v>
      </c>
      <c r="K5547" s="555"/>
      <c r="L5547" s="555"/>
      <c r="M5547" s="551"/>
      <c r="N5547" s="551"/>
      <c r="O5547" s="551"/>
    </row>
    <row r="5548" spans="1:18" ht="14.5">
      <c r="A5548" s="551">
        <v>4</v>
      </c>
      <c r="B5548" s="555" t="s">
        <v>5071</v>
      </c>
      <c r="C5548" s="555" t="s">
        <v>36</v>
      </c>
      <c r="D5548" s="555" t="s">
        <v>36</v>
      </c>
      <c r="E5548" s="555" t="s">
        <v>36</v>
      </c>
      <c r="F5548" s="551" t="s">
        <v>1206</v>
      </c>
      <c r="G5548" s="555" t="s">
        <v>36</v>
      </c>
      <c r="H5548" s="551"/>
      <c r="I5548" s="551"/>
      <c r="J5548" s="552">
        <v>86690.97</v>
      </c>
      <c r="K5548" s="555"/>
      <c r="L5548" s="555"/>
      <c r="M5548" s="551"/>
      <c r="N5548" s="551"/>
      <c r="O5548" s="551"/>
      <c r="P5548" s="546"/>
      <c r="Q5548" s="546"/>
      <c r="R5548" s="546"/>
    </row>
    <row r="5549" spans="1:18" ht="14.5">
      <c r="B5549" s="556" t="s">
        <v>5071</v>
      </c>
      <c r="C5549" s="556" t="s">
        <v>2034</v>
      </c>
      <c r="D5549" s="556" t="s">
        <v>3747</v>
      </c>
      <c r="E5549" s="556" t="s">
        <v>7</v>
      </c>
      <c r="F5549" s="557" t="s">
        <v>1208</v>
      </c>
      <c r="G5549" s="556" t="s">
        <v>0</v>
      </c>
      <c r="H5549" s="553">
        <v>1</v>
      </c>
      <c r="I5549" s="554">
        <v>60215.93</v>
      </c>
      <c r="J5549" s="554">
        <v>60215.93</v>
      </c>
      <c r="K5549" s="556" t="s">
        <v>2480</v>
      </c>
      <c r="L5549" s="556" t="s">
        <v>5075</v>
      </c>
      <c r="M5549" s="557" t="s">
        <v>1208</v>
      </c>
      <c r="O5549" s="545" t="str">
        <f t="shared" ref="O5549:O5550" si="521">+_xlfn.CONCAT(B5549,"-",E5549)</f>
        <v>B3/27/10-C</v>
      </c>
      <c r="P5549" s="546"/>
      <c r="Q5549" s="546"/>
      <c r="R5549" s="546"/>
    </row>
    <row r="5550" spans="1:18">
      <c r="B5550" s="556" t="s">
        <v>5071</v>
      </c>
      <c r="C5550" s="556" t="s">
        <v>2034</v>
      </c>
      <c r="D5550" s="556" t="s">
        <v>3747</v>
      </c>
      <c r="E5550" s="556" t="s">
        <v>8</v>
      </c>
      <c r="F5550" s="557" t="s">
        <v>1209</v>
      </c>
      <c r="G5550" s="556" t="s">
        <v>289</v>
      </c>
      <c r="H5550" s="553">
        <v>8</v>
      </c>
      <c r="I5550" s="554">
        <v>3309.38</v>
      </c>
      <c r="J5550" s="554">
        <v>26475.040000000001</v>
      </c>
      <c r="K5550" s="556" t="s">
        <v>2480</v>
      </c>
      <c r="L5550" s="556" t="s">
        <v>5076</v>
      </c>
      <c r="M5550" s="557" t="s">
        <v>1209</v>
      </c>
      <c r="O5550" s="545" t="str">
        <f t="shared" si="521"/>
        <v>B3/27/10-D</v>
      </c>
    </row>
    <row r="5552" spans="1:18" ht="14.5">
      <c r="A5552" s="551">
        <v>4</v>
      </c>
      <c r="B5552" s="555" t="s">
        <v>5071</v>
      </c>
      <c r="C5552" s="555" t="s">
        <v>36</v>
      </c>
      <c r="D5552" s="555" t="s">
        <v>36</v>
      </c>
      <c r="E5552" s="555" t="s">
        <v>36</v>
      </c>
      <c r="F5552" s="551" t="s">
        <v>1212</v>
      </c>
      <c r="G5552" s="555" t="s">
        <v>36</v>
      </c>
      <c r="H5552" s="551"/>
      <c r="I5552" s="551"/>
      <c r="J5552" s="552">
        <v>140040</v>
      </c>
      <c r="K5552" s="555"/>
      <c r="L5552" s="555"/>
      <c r="M5552" s="551"/>
      <c r="N5552" s="551"/>
      <c r="O5552" s="551"/>
    </row>
    <row r="5553" spans="1:18" ht="14.5">
      <c r="B5553" s="556" t="s">
        <v>5071</v>
      </c>
      <c r="C5553" s="556" t="s">
        <v>2034</v>
      </c>
      <c r="D5553" s="556" t="s">
        <v>3747</v>
      </c>
      <c r="E5553" s="556" t="s">
        <v>10</v>
      </c>
      <c r="F5553" s="557" t="s">
        <v>5077</v>
      </c>
      <c r="G5553" s="556" t="s">
        <v>289</v>
      </c>
      <c r="H5553" s="553">
        <v>1</v>
      </c>
      <c r="I5553" s="554">
        <v>140040</v>
      </c>
      <c r="J5553" s="554">
        <v>140040</v>
      </c>
      <c r="K5553" s="556" t="s">
        <v>2480</v>
      </c>
      <c r="L5553" s="556" t="s">
        <v>5078</v>
      </c>
      <c r="M5553" s="557" t="s">
        <v>5077</v>
      </c>
      <c r="O5553" s="545" t="str">
        <f>+_xlfn.CONCAT(B5553,"-",E5553)</f>
        <v>B3/27/10-E</v>
      </c>
      <c r="P5553" s="546"/>
      <c r="Q5553" s="546"/>
      <c r="R5553" s="546"/>
    </row>
    <row r="5555" spans="1:18" ht="14.5">
      <c r="A5555" s="551">
        <v>4</v>
      </c>
      <c r="B5555" s="555" t="s">
        <v>5071</v>
      </c>
      <c r="C5555" s="555" t="s">
        <v>36</v>
      </c>
      <c r="D5555" s="555" t="s">
        <v>36</v>
      </c>
      <c r="E5555" s="555" t="s">
        <v>36</v>
      </c>
      <c r="F5555" s="551" t="s">
        <v>1222</v>
      </c>
      <c r="G5555" s="555" t="s">
        <v>36</v>
      </c>
      <c r="H5555" s="551"/>
      <c r="I5555" s="551"/>
      <c r="J5555" s="552">
        <v>116700</v>
      </c>
      <c r="K5555" s="555"/>
      <c r="L5555" s="555"/>
      <c r="M5555" s="551"/>
      <c r="N5555" s="551"/>
      <c r="O5555" s="551"/>
    </row>
    <row r="5556" spans="1:18" ht="14.5">
      <c r="B5556" s="556" t="s">
        <v>5071</v>
      </c>
      <c r="C5556" s="556" t="s">
        <v>2034</v>
      </c>
      <c r="D5556" s="556" t="s">
        <v>3747</v>
      </c>
      <c r="E5556" s="556" t="s">
        <v>11</v>
      </c>
      <c r="F5556" s="557" t="s">
        <v>5079</v>
      </c>
      <c r="G5556" s="556" t="s">
        <v>0</v>
      </c>
      <c r="H5556" s="553">
        <v>1</v>
      </c>
      <c r="I5556" s="554">
        <v>116700</v>
      </c>
      <c r="J5556" s="554">
        <v>116700</v>
      </c>
      <c r="K5556" s="556" t="s">
        <v>2480</v>
      </c>
      <c r="L5556" s="556" t="s">
        <v>5080</v>
      </c>
      <c r="M5556" s="557" t="s">
        <v>5079</v>
      </c>
      <c r="O5556" s="545" t="str">
        <f>+_xlfn.CONCAT(B5556,"-",E5556)</f>
        <v>B3/27/10-F</v>
      </c>
      <c r="P5556" s="546"/>
      <c r="Q5556" s="546"/>
      <c r="R5556" s="546"/>
    </row>
    <row r="5558" spans="1:18" ht="14.5">
      <c r="A5558" s="551">
        <v>4</v>
      </c>
      <c r="B5558" s="555" t="s">
        <v>5071</v>
      </c>
      <c r="C5558" s="555" t="s">
        <v>36</v>
      </c>
      <c r="D5558" s="555" t="s">
        <v>36</v>
      </c>
      <c r="E5558" s="555" t="s">
        <v>36</v>
      </c>
      <c r="F5558" s="551" t="s">
        <v>1225</v>
      </c>
      <c r="G5558" s="555" t="s">
        <v>36</v>
      </c>
      <c r="H5558" s="551"/>
      <c r="I5558" s="551"/>
      <c r="J5558" s="552">
        <v>70705.06</v>
      </c>
      <c r="K5558" s="555"/>
      <c r="L5558" s="555"/>
      <c r="M5558" s="551"/>
      <c r="N5558" s="551"/>
      <c r="O5558" s="551"/>
    </row>
    <row r="5559" spans="1:18" ht="25">
      <c r="B5559" s="556" t="s">
        <v>5071</v>
      </c>
      <c r="C5559" s="556" t="s">
        <v>2034</v>
      </c>
      <c r="D5559" s="556" t="s">
        <v>3747</v>
      </c>
      <c r="E5559" s="556" t="s">
        <v>27</v>
      </c>
      <c r="F5559" s="557" t="s">
        <v>1226</v>
      </c>
      <c r="G5559" s="556" t="s">
        <v>289</v>
      </c>
      <c r="H5559" s="553">
        <v>12</v>
      </c>
      <c r="I5559" s="554">
        <v>1959.38</v>
      </c>
      <c r="J5559" s="554">
        <v>23512.560000000001</v>
      </c>
      <c r="K5559" s="556" t="s">
        <v>2480</v>
      </c>
      <c r="L5559" s="556" t="s">
        <v>5081</v>
      </c>
      <c r="M5559" s="557" t="s">
        <v>1226</v>
      </c>
      <c r="O5559" s="545" t="str">
        <f t="shared" ref="O5559:O5560" si="522">+_xlfn.CONCAT(B5559,"-",E5559)</f>
        <v>B3/27/10-G</v>
      </c>
      <c r="P5559" s="546"/>
      <c r="Q5559" s="546"/>
      <c r="R5559" s="546"/>
    </row>
    <row r="5560" spans="1:18">
      <c r="B5560" s="556" t="s">
        <v>5071</v>
      </c>
      <c r="C5560" s="556" t="s">
        <v>2034</v>
      </c>
      <c r="D5560" s="556" t="s">
        <v>3747</v>
      </c>
      <c r="E5560" s="556" t="s">
        <v>28</v>
      </c>
      <c r="F5560" s="557" t="s">
        <v>5082</v>
      </c>
      <c r="G5560" s="556" t="s">
        <v>289</v>
      </c>
      <c r="H5560" s="553">
        <v>1</v>
      </c>
      <c r="I5560" s="554">
        <v>47192.5</v>
      </c>
      <c r="J5560" s="554">
        <v>47192.5</v>
      </c>
      <c r="K5560" s="556" t="s">
        <v>2480</v>
      </c>
      <c r="L5560" s="556" t="s">
        <v>5083</v>
      </c>
      <c r="M5560" s="557" t="s">
        <v>5082</v>
      </c>
      <c r="O5560" s="545" t="str">
        <f t="shared" si="522"/>
        <v>B3/27/10-H</v>
      </c>
    </row>
    <row r="5562" spans="1:18" ht="14.5">
      <c r="A5562" s="551">
        <v>4</v>
      </c>
      <c r="B5562" s="555" t="s">
        <v>5071</v>
      </c>
      <c r="C5562" s="555" t="s">
        <v>36</v>
      </c>
      <c r="D5562" s="555" t="s">
        <v>36</v>
      </c>
      <c r="E5562" s="555" t="s">
        <v>36</v>
      </c>
      <c r="F5562" s="551" t="s">
        <v>1228</v>
      </c>
      <c r="G5562" s="555" t="s">
        <v>36</v>
      </c>
      <c r="H5562" s="551"/>
      <c r="I5562" s="551"/>
      <c r="J5562" s="552">
        <v>13750</v>
      </c>
      <c r="K5562" s="555"/>
      <c r="L5562" s="555"/>
      <c r="M5562" s="551"/>
      <c r="N5562" s="551"/>
      <c r="O5562" s="551"/>
    </row>
    <row r="5563" spans="1:18" ht="14.5">
      <c r="B5563" s="556" t="s">
        <v>5071</v>
      </c>
      <c r="C5563" s="556" t="s">
        <v>2034</v>
      </c>
      <c r="D5563" s="556" t="s">
        <v>3747</v>
      </c>
      <c r="E5563" s="556" t="s">
        <v>33</v>
      </c>
      <c r="F5563" s="557" t="s">
        <v>1103</v>
      </c>
      <c r="G5563" s="556" t="s">
        <v>0</v>
      </c>
      <c r="H5563" s="553">
        <v>1</v>
      </c>
      <c r="I5563" s="554">
        <v>9375</v>
      </c>
      <c r="J5563" s="554">
        <v>9375</v>
      </c>
      <c r="K5563" s="556" t="s">
        <v>2480</v>
      </c>
      <c r="L5563" s="556" t="s">
        <v>5084</v>
      </c>
      <c r="M5563" s="557" t="s">
        <v>1103</v>
      </c>
      <c r="O5563" s="545" t="str">
        <f t="shared" ref="O5563:O5564" si="523">+_xlfn.CONCAT(B5563,"-",E5563)</f>
        <v>B3/27/10-J</v>
      </c>
      <c r="P5563" s="546"/>
      <c r="Q5563" s="546"/>
      <c r="R5563" s="546"/>
    </row>
    <row r="5564" spans="1:18">
      <c r="B5564" s="556" t="s">
        <v>5071</v>
      </c>
      <c r="C5564" s="556" t="s">
        <v>2034</v>
      </c>
      <c r="D5564" s="556" t="s">
        <v>3747</v>
      </c>
      <c r="E5564" s="556" t="s">
        <v>34</v>
      </c>
      <c r="F5564" s="557" t="s">
        <v>1104</v>
      </c>
      <c r="G5564" s="556" t="s">
        <v>0</v>
      </c>
      <c r="H5564" s="553">
        <v>1</v>
      </c>
      <c r="I5564" s="554">
        <v>4375</v>
      </c>
      <c r="J5564" s="554">
        <v>4375</v>
      </c>
      <c r="K5564" s="556" t="s">
        <v>2480</v>
      </c>
      <c r="L5564" s="556" t="s">
        <v>5085</v>
      </c>
      <c r="M5564" s="557" t="s">
        <v>1104</v>
      </c>
      <c r="O5564" s="545" t="str">
        <f t="shared" si="523"/>
        <v>B3/27/10-K</v>
      </c>
    </row>
    <row r="5566" spans="1:18" ht="14.5">
      <c r="A5566" s="551">
        <v>4</v>
      </c>
      <c r="B5566" s="555" t="s">
        <v>5071</v>
      </c>
      <c r="C5566" s="555" t="s">
        <v>36</v>
      </c>
      <c r="D5566" s="555" t="s">
        <v>36</v>
      </c>
      <c r="E5566" s="555" t="s">
        <v>36</v>
      </c>
      <c r="F5566" s="551" t="s">
        <v>1229</v>
      </c>
      <c r="G5566" s="555" t="s">
        <v>36</v>
      </c>
      <c r="H5566" s="551"/>
      <c r="I5566" s="551"/>
      <c r="J5566" s="552">
        <v>191700</v>
      </c>
      <c r="K5566" s="555"/>
      <c r="L5566" s="555"/>
      <c r="M5566" s="551"/>
      <c r="N5566" s="551"/>
      <c r="O5566" s="551"/>
    </row>
    <row r="5567" spans="1:18" ht="14.5">
      <c r="B5567" s="556" t="s">
        <v>5071</v>
      </c>
      <c r="C5567" s="556" t="s">
        <v>2034</v>
      </c>
      <c r="D5567" s="556" t="s">
        <v>3747</v>
      </c>
      <c r="E5567" s="556" t="s">
        <v>39</v>
      </c>
      <c r="F5567" s="557" t="s">
        <v>5086</v>
      </c>
      <c r="G5567" s="556" t="s">
        <v>289</v>
      </c>
      <c r="H5567" s="553">
        <v>18</v>
      </c>
      <c r="I5567" s="554">
        <v>10650</v>
      </c>
      <c r="J5567" s="554">
        <v>191700</v>
      </c>
      <c r="K5567" s="556" t="s">
        <v>2480</v>
      </c>
      <c r="L5567" s="556" t="s">
        <v>5087</v>
      </c>
      <c r="M5567" s="557" t="s">
        <v>5086</v>
      </c>
      <c r="O5567" s="545" t="str">
        <f>+_xlfn.CONCAT(B5567,"-",E5567)</f>
        <v>B3/27/10-L</v>
      </c>
      <c r="P5567" s="546"/>
      <c r="Q5567" s="546"/>
      <c r="R5567" s="546"/>
    </row>
    <row r="5570" spans="1:18" ht="14.5">
      <c r="A5570" s="551">
        <v>4</v>
      </c>
      <c r="B5570" s="555" t="s">
        <v>5088</v>
      </c>
      <c r="C5570" s="555" t="s">
        <v>36</v>
      </c>
      <c r="D5570" s="555" t="s">
        <v>36</v>
      </c>
      <c r="E5570" s="555" t="s">
        <v>36</v>
      </c>
      <c r="F5570" s="551" t="s">
        <v>1230</v>
      </c>
      <c r="G5570" s="555" t="s">
        <v>36</v>
      </c>
      <c r="H5570" s="551"/>
      <c r="I5570" s="551"/>
      <c r="J5570" s="552">
        <v>70020</v>
      </c>
      <c r="K5570" s="555"/>
      <c r="L5570" s="555"/>
      <c r="M5570" s="551"/>
      <c r="N5570" s="551"/>
      <c r="O5570" s="551"/>
    </row>
    <row r="5571" spans="1:18" ht="25">
      <c r="B5571" s="556" t="s">
        <v>5088</v>
      </c>
      <c r="C5571" s="556" t="s">
        <v>2034</v>
      </c>
      <c r="D5571" s="556" t="s">
        <v>3747</v>
      </c>
      <c r="E5571" s="556" t="s">
        <v>5</v>
      </c>
      <c r="F5571" s="557" t="s">
        <v>5089</v>
      </c>
      <c r="G5571" s="556" t="s">
        <v>289</v>
      </c>
      <c r="H5571" s="553">
        <v>1</v>
      </c>
      <c r="I5571" s="554">
        <v>70020</v>
      </c>
      <c r="J5571" s="554">
        <v>70020</v>
      </c>
      <c r="K5571" s="556" t="s">
        <v>2480</v>
      </c>
      <c r="L5571" s="556" t="s">
        <v>5090</v>
      </c>
      <c r="M5571" s="557" t="s">
        <v>5089</v>
      </c>
      <c r="O5571" s="545" t="str">
        <f>+_xlfn.CONCAT(B5571,"-",E5571)</f>
        <v>B3/27/11-A</v>
      </c>
      <c r="P5571" s="546"/>
      <c r="Q5571" s="546"/>
      <c r="R5571" s="546"/>
    </row>
    <row r="5573" spans="1:18" ht="14.5">
      <c r="A5573" s="551">
        <v>4</v>
      </c>
      <c r="B5573" s="555" t="s">
        <v>5088</v>
      </c>
      <c r="C5573" s="555" t="s">
        <v>36</v>
      </c>
      <c r="D5573" s="555" t="s">
        <v>36</v>
      </c>
      <c r="E5573" s="555" t="s">
        <v>36</v>
      </c>
      <c r="F5573" s="551" t="s">
        <v>1232</v>
      </c>
      <c r="G5573" s="555" t="s">
        <v>36</v>
      </c>
      <c r="H5573" s="551"/>
      <c r="I5573" s="551"/>
      <c r="J5573" s="552">
        <v>327150</v>
      </c>
      <c r="K5573" s="555"/>
      <c r="L5573" s="555"/>
      <c r="M5573" s="551"/>
      <c r="N5573" s="551"/>
      <c r="O5573" s="551"/>
    </row>
    <row r="5574" spans="1:18" ht="25">
      <c r="B5574" s="556" t="s">
        <v>5088</v>
      </c>
      <c r="C5574" s="556" t="s">
        <v>2034</v>
      </c>
      <c r="D5574" s="556" t="s">
        <v>3747</v>
      </c>
      <c r="E5574" s="556" t="s">
        <v>6</v>
      </c>
      <c r="F5574" s="557" t="s">
        <v>1233</v>
      </c>
      <c r="G5574" s="556" t="s">
        <v>0</v>
      </c>
      <c r="H5574" s="553">
        <v>1</v>
      </c>
      <c r="I5574" s="554">
        <v>116700</v>
      </c>
      <c r="J5574" s="554">
        <v>116700</v>
      </c>
      <c r="K5574" s="556" t="s">
        <v>2480</v>
      </c>
      <c r="L5574" s="556" t="s">
        <v>5091</v>
      </c>
      <c r="M5574" s="557" t="s">
        <v>1233</v>
      </c>
      <c r="O5574" s="545" t="str">
        <f t="shared" ref="O5574:O5575" si="524">+_xlfn.CONCAT(B5574,"-",E5574)</f>
        <v>B3/27/11-B</v>
      </c>
      <c r="P5574" s="546"/>
      <c r="Q5574" s="546"/>
      <c r="R5574" s="546"/>
    </row>
    <row r="5575" spans="1:18" ht="25">
      <c r="B5575" s="556" t="s">
        <v>5088</v>
      </c>
      <c r="C5575" s="556" t="s">
        <v>2034</v>
      </c>
      <c r="D5575" s="556" t="s">
        <v>3747</v>
      </c>
      <c r="E5575" s="556" t="s">
        <v>7</v>
      </c>
      <c r="F5575" s="557" t="s">
        <v>1234</v>
      </c>
      <c r="G5575" s="556" t="s">
        <v>0</v>
      </c>
      <c r="H5575" s="553">
        <v>1</v>
      </c>
      <c r="I5575" s="554">
        <v>210450</v>
      </c>
      <c r="J5575" s="554">
        <v>210450</v>
      </c>
      <c r="K5575" s="556" t="s">
        <v>2480</v>
      </c>
      <c r="L5575" s="556" t="s">
        <v>5092</v>
      </c>
      <c r="M5575" s="557" t="s">
        <v>1234</v>
      </c>
      <c r="O5575" s="545" t="str">
        <f t="shared" si="524"/>
        <v>B3/27/11-C</v>
      </c>
    </row>
    <row r="5577" spans="1:18" ht="14.5">
      <c r="A5577" s="551">
        <v>4</v>
      </c>
      <c r="B5577" s="555" t="s">
        <v>5088</v>
      </c>
      <c r="C5577" s="555" t="s">
        <v>36</v>
      </c>
      <c r="D5577" s="555" t="s">
        <v>36</v>
      </c>
      <c r="E5577" s="555" t="s">
        <v>36</v>
      </c>
      <c r="F5577" s="551" t="s">
        <v>1102</v>
      </c>
      <c r="G5577" s="555" t="s">
        <v>36</v>
      </c>
      <c r="H5577" s="551"/>
      <c r="I5577" s="551"/>
      <c r="J5577" s="552">
        <v>13750</v>
      </c>
      <c r="K5577" s="555"/>
      <c r="L5577" s="555"/>
      <c r="M5577" s="551"/>
      <c r="N5577" s="551"/>
      <c r="O5577" s="551"/>
    </row>
    <row r="5578" spans="1:18" ht="14.5">
      <c r="B5578" s="556" t="s">
        <v>5088</v>
      </c>
      <c r="C5578" s="556" t="s">
        <v>2034</v>
      </c>
      <c r="D5578" s="556" t="s">
        <v>3747</v>
      </c>
      <c r="E5578" s="556" t="s">
        <v>8</v>
      </c>
      <c r="F5578" s="557" t="s">
        <v>1103</v>
      </c>
      <c r="G5578" s="556" t="s">
        <v>0</v>
      </c>
      <c r="H5578" s="553">
        <v>1</v>
      </c>
      <c r="I5578" s="554">
        <v>9375</v>
      </c>
      <c r="J5578" s="554">
        <v>9375</v>
      </c>
      <c r="K5578" s="556" t="s">
        <v>2480</v>
      </c>
      <c r="L5578" s="556" t="s">
        <v>5093</v>
      </c>
      <c r="M5578" s="557" t="s">
        <v>1103</v>
      </c>
      <c r="O5578" s="545" t="str">
        <f t="shared" ref="O5578:O5579" si="525">+_xlfn.CONCAT(B5578,"-",E5578)</f>
        <v>B3/27/11-D</v>
      </c>
      <c r="P5578" s="546"/>
      <c r="Q5578" s="546"/>
      <c r="R5578" s="546"/>
    </row>
    <row r="5579" spans="1:18">
      <c r="B5579" s="556" t="s">
        <v>5088</v>
      </c>
      <c r="C5579" s="556" t="s">
        <v>2034</v>
      </c>
      <c r="D5579" s="556" t="s">
        <v>3747</v>
      </c>
      <c r="E5579" s="556" t="s">
        <v>10</v>
      </c>
      <c r="F5579" s="557" t="s">
        <v>1104</v>
      </c>
      <c r="G5579" s="556" t="s">
        <v>0</v>
      </c>
      <c r="H5579" s="553">
        <v>1</v>
      </c>
      <c r="I5579" s="554">
        <v>4375</v>
      </c>
      <c r="J5579" s="554">
        <v>4375</v>
      </c>
      <c r="K5579" s="556" t="s">
        <v>2480</v>
      </c>
      <c r="L5579" s="556" t="s">
        <v>5094</v>
      </c>
      <c r="M5579" s="557" t="s">
        <v>1104</v>
      </c>
      <c r="O5579" s="545" t="str">
        <f t="shared" si="525"/>
        <v>B3/27/11-E</v>
      </c>
    </row>
    <row r="5581" spans="1:18" ht="14.5">
      <c r="A5581" s="551">
        <v>4</v>
      </c>
      <c r="B5581" s="555" t="s">
        <v>5088</v>
      </c>
      <c r="C5581" s="555" t="s">
        <v>36</v>
      </c>
      <c r="D5581" s="555" t="s">
        <v>36</v>
      </c>
      <c r="E5581" s="555" t="s">
        <v>36</v>
      </c>
      <c r="F5581" s="551" t="s">
        <v>1235</v>
      </c>
      <c r="G5581" s="555" t="s">
        <v>36</v>
      </c>
      <c r="H5581" s="551"/>
      <c r="I5581" s="551"/>
      <c r="J5581" s="552">
        <v>1044217.61</v>
      </c>
      <c r="K5581" s="555"/>
      <c r="L5581" s="555"/>
      <c r="M5581" s="551"/>
      <c r="N5581" s="551"/>
      <c r="O5581" s="551"/>
    </row>
    <row r="5582" spans="1:18" ht="14.5">
      <c r="A5582" s="551">
        <v>5</v>
      </c>
      <c r="B5582" s="555" t="s">
        <v>5088</v>
      </c>
      <c r="C5582" s="555" t="s">
        <v>36</v>
      </c>
      <c r="D5582" s="555" t="s">
        <v>36</v>
      </c>
      <c r="E5582" s="555" t="s">
        <v>36</v>
      </c>
      <c r="F5582" s="551" t="s">
        <v>1236</v>
      </c>
      <c r="G5582" s="555" t="s">
        <v>36</v>
      </c>
      <c r="H5582" s="551"/>
      <c r="I5582" s="551"/>
      <c r="J5582" s="552">
        <v>1030467.61</v>
      </c>
      <c r="K5582" s="555"/>
      <c r="L5582" s="555"/>
      <c r="M5582" s="551"/>
      <c r="N5582" s="551"/>
      <c r="O5582" s="551"/>
      <c r="P5582" s="546"/>
      <c r="Q5582" s="546"/>
      <c r="R5582" s="546"/>
    </row>
    <row r="5583" spans="1:18" ht="25">
      <c r="B5583" s="556" t="s">
        <v>5088</v>
      </c>
      <c r="C5583" s="556" t="s">
        <v>2034</v>
      </c>
      <c r="D5583" s="556" t="s">
        <v>2548</v>
      </c>
      <c r="E5583" s="556" t="s">
        <v>11</v>
      </c>
      <c r="F5583" s="557" t="s">
        <v>1237</v>
      </c>
      <c r="G5583" s="556" t="s">
        <v>289</v>
      </c>
      <c r="H5583" s="553">
        <v>2</v>
      </c>
      <c r="J5583" s="553" t="s">
        <v>1909</v>
      </c>
      <c r="K5583" s="556" t="s">
        <v>2480</v>
      </c>
      <c r="L5583" s="556" t="s">
        <v>5095</v>
      </c>
      <c r="M5583" s="557" t="s">
        <v>1237</v>
      </c>
      <c r="O5583" s="545" t="str">
        <f t="shared" ref="O5583:O5587" si="526">+_xlfn.CONCAT(B5583,"-",E5583)</f>
        <v>B3/27/11-F</v>
      </c>
      <c r="P5583" s="546"/>
      <c r="Q5583" s="546"/>
      <c r="R5583" s="546"/>
    </row>
    <row r="5584" spans="1:18">
      <c r="B5584" s="556" t="s">
        <v>5088</v>
      </c>
      <c r="C5584" s="556" t="s">
        <v>2034</v>
      </c>
      <c r="D5584" s="556" t="s">
        <v>2548</v>
      </c>
      <c r="E5584" s="556" t="s">
        <v>27</v>
      </c>
      <c r="F5584" s="557" t="s">
        <v>5096</v>
      </c>
      <c r="G5584" s="556" t="s">
        <v>289</v>
      </c>
      <c r="H5584" s="553">
        <v>235</v>
      </c>
      <c r="I5584" s="554">
        <v>3309.38</v>
      </c>
      <c r="J5584" s="554">
        <v>777704.3</v>
      </c>
      <c r="K5584" s="556" t="s">
        <v>2480</v>
      </c>
      <c r="L5584" s="556" t="s">
        <v>5097</v>
      </c>
      <c r="M5584" s="557" t="s">
        <v>5096</v>
      </c>
      <c r="O5584" s="545" t="str">
        <f t="shared" si="526"/>
        <v>B3/27/11-G</v>
      </c>
    </row>
    <row r="5585" spans="1:18">
      <c r="B5585" s="556" t="s">
        <v>5088</v>
      </c>
      <c r="C5585" s="556" t="s">
        <v>2034</v>
      </c>
      <c r="D5585" s="556" t="s">
        <v>2548</v>
      </c>
      <c r="E5585" s="556" t="s">
        <v>28</v>
      </c>
      <c r="F5585" s="557" t="s">
        <v>5098</v>
      </c>
      <c r="G5585" s="556" t="s">
        <v>289</v>
      </c>
      <c r="H5585" s="553">
        <v>48</v>
      </c>
      <c r="I5585" s="554">
        <v>3409.38</v>
      </c>
      <c r="J5585" s="554">
        <v>163650.23999999999</v>
      </c>
      <c r="K5585" s="556" t="s">
        <v>2480</v>
      </c>
      <c r="L5585" s="556" t="s">
        <v>5099</v>
      </c>
      <c r="M5585" s="557" t="s">
        <v>5098</v>
      </c>
      <c r="O5585" s="545" t="str">
        <f t="shared" si="526"/>
        <v>B3/27/11-H</v>
      </c>
    </row>
    <row r="5586" spans="1:18">
      <c r="B5586" s="556" t="s">
        <v>5088</v>
      </c>
      <c r="C5586" s="556" t="s">
        <v>2034</v>
      </c>
      <c r="D5586" s="556" t="s">
        <v>2548</v>
      </c>
      <c r="E5586" s="556" t="s">
        <v>33</v>
      </c>
      <c r="F5586" s="557" t="s">
        <v>2551</v>
      </c>
      <c r="G5586" s="556" t="s">
        <v>289</v>
      </c>
      <c r="H5586" s="553">
        <v>1</v>
      </c>
      <c r="I5586" s="554">
        <v>28897.14</v>
      </c>
      <c r="J5586" s="554">
        <v>28897.14</v>
      </c>
      <c r="K5586" s="556" t="s">
        <v>2480</v>
      </c>
      <c r="L5586" s="556" t="s">
        <v>5100</v>
      </c>
      <c r="M5586" s="557" t="s">
        <v>2551</v>
      </c>
      <c r="O5586" s="545" t="str">
        <f t="shared" si="526"/>
        <v>B3/27/11-J</v>
      </c>
    </row>
    <row r="5587" spans="1:18">
      <c r="B5587" s="556" t="s">
        <v>5088</v>
      </c>
      <c r="C5587" s="556" t="s">
        <v>2034</v>
      </c>
      <c r="D5587" s="556" t="s">
        <v>2548</v>
      </c>
      <c r="E5587" s="556" t="s">
        <v>34</v>
      </c>
      <c r="F5587" s="557" t="s">
        <v>5101</v>
      </c>
      <c r="G5587" s="556" t="s">
        <v>0</v>
      </c>
      <c r="H5587" s="553">
        <v>1</v>
      </c>
      <c r="I5587" s="554">
        <v>60215.93</v>
      </c>
      <c r="J5587" s="554">
        <v>60215.93</v>
      </c>
      <c r="K5587" s="556" t="s">
        <v>2480</v>
      </c>
      <c r="L5587" s="556" t="s">
        <v>5102</v>
      </c>
      <c r="M5587" s="557" t="s">
        <v>5101</v>
      </c>
      <c r="O5587" s="545" t="str">
        <f t="shared" si="526"/>
        <v>B3/27/11-K</v>
      </c>
    </row>
    <row r="5589" spans="1:18" ht="14.5">
      <c r="A5589" s="551">
        <v>5</v>
      </c>
      <c r="B5589" s="555" t="s">
        <v>5088</v>
      </c>
      <c r="C5589" s="555" t="s">
        <v>36</v>
      </c>
      <c r="D5589" s="555" t="s">
        <v>36</v>
      </c>
      <c r="E5589" s="555" t="s">
        <v>36</v>
      </c>
      <c r="F5589" s="551" t="s">
        <v>1241</v>
      </c>
      <c r="G5589" s="555" t="s">
        <v>36</v>
      </c>
      <c r="H5589" s="551"/>
      <c r="I5589" s="551"/>
      <c r="J5589" s="552">
        <v>13750</v>
      </c>
      <c r="K5589" s="555"/>
      <c r="L5589" s="555"/>
      <c r="M5589" s="551"/>
      <c r="N5589" s="551"/>
      <c r="O5589" s="551"/>
    </row>
    <row r="5590" spans="1:18" ht="14.5">
      <c r="B5590" s="556" t="s">
        <v>5088</v>
      </c>
      <c r="C5590" s="556" t="s">
        <v>2034</v>
      </c>
      <c r="D5590" s="556" t="s">
        <v>2548</v>
      </c>
      <c r="E5590" s="556" t="s">
        <v>39</v>
      </c>
      <c r="F5590" s="557" t="s">
        <v>1103</v>
      </c>
      <c r="G5590" s="556" t="s">
        <v>0</v>
      </c>
      <c r="H5590" s="553">
        <v>1</v>
      </c>
      <c r="I5590" s="554">
        <v>9375</v>
      </c>
      <c r="J5590" s="554">
        <v>9375</v>
      </c>
      <c r="K5590" s="556" t="s">
        <v>2480</v>
      </c>
      <c r="L5590" s="556" t="s">
        <v>5103</v>
      </c>
      <c r="M5590" s="557" t="s">
        <v>1103</v>
      </c>
      <c r="O5590" s="545" t="str">
        <f t="shared" ref="O5590:O5591" si="527">+_xlfn.CONCAT(B5590,"-",E5590)</f>
        <v>B3/27/11-L</v>
      </c>
      <c r="P5590" s="546"/>
      <c r="Q5590" s="546"/>
      <c r="R5590" s="546"/>
    </row>
    <row r="5591" spans="1:18">
      <c r="B5591" s="556" t="s">
        <v>5088</v>
      </c>
      <c r="C5591" s="556" t="s">
        <v>2034</v>
      </c>
      <c r="D5591" s="556" t="s">
        <v>2548</v>
      </c>
      <c r="E5591" s="556" t="s">
        <v>38</v>
      </c>
      <c r="F5591" s="557" t="s">
        <v>1104</v>
      </c>
      <c r="G5591" s="556" t="s">
        <v>0</v>
      </c>
      <c r="H5591" s="553">
        <v>1</v>
      </c>
      <c r="I5591" s="554">
        <v>4375</v>
      </c>
      <c r="J5591" s="554">
        <v>4375</v>
      </c>
      <c r="K5591" s="556" t="s">
        <v>2480</v>
      </c>
      <c r="L5591" s="556" t="s">
        <v>5104</v>
      </c>
      <c r="M5591" s="557" t="s">
        <v>1104</v>
      </c>
      <c r="O5591" s="545" t="str">
        <f t="shared" si="527"/>
        <v>B3/27/11-M</v>
      </c>
    </row>
    <row r="5594" spans="1:18" ht="29">
      <c r="A5594" s="551">
        <v>3</v>
      </c>
      <c r="B5594" s="555" t="s">
        <v>5105</v>
      </c>
      <c r="C5594" s="555" t="s">
        <v>36</v>
      </c>
      <c r="D5594" s="555" t="s">
        <v>36</v>
      </c>
      <c r="E5594" s="555" t="s">
        <v>36</v>
      </c>
      <c r="F5594" s="551" t="s">
        <v>1242</v>
      </c>
      <c r="G5594" s="555" t="s">
        <v>36</v>
      </c>
      <c r="H5594" s="551"/>
      <c r="I5594" s="551"/>
      <c r="J5594" s="552">
        <v>92406.28</v>
      </c>
      <c r="K5594" s="555"/>
      <c r="L5594" s="555"/>
      <c r="M5594" s="551"/>
      <c r="N5594" s="551"/>
      <c r="O5594" s="551"/>
    </row>
    <row r="5595" spans="1:18" ht="14.5">
      <c r="A5595" s="551">
        <v>4</v>
      </c>
      <c r="B5595" s="555" t="s">
        <v>5105</v>
      </c>
      <c r="C5595" s="555" t="s">
        <v>36</v>
      </c>
      <c r="D5595" s="555" t="s">
        <v>36</v>
      </c>
      <c r="E5595" s="555" t="s">
        <v>36</v>
      </c>
      <c r="F5595" s="551" t="s">
        <v>1236</v>
      </c>
      <c r="G5595" s="555" t="s">
        <v>36</v>
      </c>
      <c r="H5595" s="551"/>
      <c r="I5595" s="551"/>
      <c r="J5595" s="552">
        <v>73012.53</v>
      </c>
      <c r="K5595" s="555"/>
      <c r="L5595" s="555"/>
      <c r="M5595" s="551"/>
      <c r="N5595" s="551"/>
      <c r="O5595" s="551"/>
      <c r="P5595" s="546"/>
      <c r="Q5595" s="546"/>
      <c r="R5595" s="546"/>
    </row>
    <row r="5596" spans="1:18" ht="14.5">
      <c r="B5596" s="556" t="s">
        <v>5105</v>
      </c>
      <c r="C5596" s="556" t="s">
        <v>2034</v>
      </c>
      <c r="D5596" s="556" t="s">
        <v>2548</v>
      </c>
      <c r="E5596" s="556" t="s">
        <v>5</v>
      </c>
      <c r="F5596" s="557" t="s">
        <v>1243</v>
      </c>
      <c r="G5596" s="556" t="s">
        <v>289</v>
      </c>
      <c r="H5596" s="553">
        <v>3</v>
      </c>
      <c r="I5596" s="554">
        <v>1381.25</v>
      </c>
      <c r="J5596" s="554">
        <v>4143.75</v>
      </c>
      <c r="K5596" s="556" t="s">
        <v>2480</v>
      </c>
      <c r="L5596" s="556" t="s">
        <v>5106</v>
      </c>
      <c r="M5596" s="557" t="s">
        <v>1243</v>
      </c>
      <c r="O5596" s="545" t="str">
        <f t="shared" ref="O5596:O5600" si="528">+_xlfn.CONCAT(B5596,"-",E5596)</f>
        <v>B3/27/12-A</v>
      </c>
      <c r="P5596" s="546"/>
      <c r="Q5596" s="546"/>
      <c r="R5596" s="546"/>
    </row>
    <row r="5597" spans="1:18">
      <c r="B5597" s="556" t="s">
        <v>5105</v>
      </c>
      <c r="C5597" s="556" t="s">
        <v>2034</v>
      </c>
      <c r="D5597" s="556" t="s">
        <v>2548</v>
      </c>
      <c r="E5597" s="556" t="s">
        <v>6</v>
      </c>
      <c r="F5597" s="557" t="s">
        <v>1244</v>
      </c>
      <c r="G5597" s="556" t="s">
        <v>289</v>
      </c>
      <c r="H5597" s="553">
        <v>3</v>
      </c>
      <c r="I5597" s="554">
        <v>1540.63</v>
      </c>
      <c r="J5597" s="554">
        <v>4621.8900000000003</v>
      </c>
      <c r="K5597" s="556" t="s">
        <v>2480</v>
      </c>
      <c r="L5597" s="556" t="s">
        <v>5107</v>
      </c>
      <c r="M5597" s="557" t="s">
        <v>1244</v>
      </c>
      <c r="O5597" s="545" t="str">
        <f t="shared" si="528"/>
        <v>B3/27/12-B</v>
      </c>
    </row>
    <row r="5598" spans="1:18">
      <c r="B5598" s="556" t="s">
        <v>5105</v>
      </c>
      <c r="C5598" s="556" t="s">
        <v>2034</v>
      </c>
      <c r="D5598" s="556" t="s">
        <v>2548</v>
      </c>
      <c r="E5598" s="556" t="s">
        <v>7</v>
      </c>
      <c r="F5598" s="557" t="s">
        <v>1245</v>
      </c>
      <c r="G5598" s="556" t="s">
        <v>289</v>
      </c>
      <c r="H5598" s="553">
        <v>3</v>
      </c>
      <c r="I5598" s="554">
        <v>1721.88</v>
      </c>
      <c r="J5598" s="554">
        <v>5165.6400000000003</v>
      </c>
      <c r="K5598" s="556" t="s">
        <v>2480</v>
      </c>
      <c r="L5598" s="556" t="s">
        <v>5108</v>
      </c>
      <c r="M5598" s="557" t="s">
        <v>1245</v>
      </c>
      <c r="O5598" s="545" t="str">
        <f t="shared" si="528"/>
        <v>B3/27/12-C</v>
      </c>
    </row>
    <row r="5599" spans="1:18">
      <c r="B5599" s="556" t="s">
        <v>5105</v>
      </c>
      <c r="C5599" s="556" t="s">
        <v>2034</v>
      </c>
      <c r="D5599" s="556" t="s">
        <v>2548</v>
      </c>
      <c r="E5599" s="556" t="s">
        <v>8</v>
      </c>
      <c r="F5599" s="557" t="s">
        <v>1246</v>
      </c>
      <c r="G5599" s="556" t="s">
        <v>289</v>
      </c>
      <c r="H5599" s="553">
        <v>3</v>
      </c>
      <c r="I5599" s="554">
        <v>2193.75</v>
      </c>
      <c r="J5599" s="554">
        <v>6581.25</v>
      </c>
      <c r="K5599" s="556" t="s">
        <v>2480</v>
      </c>
      <c r="L5599" s="556" t="s">
        <v>5109</v>
      </c>
      <c r="M5599" s="557" t="s">
        <v>1246</v>
      </c>
      <c r="O5599" s="545" t="str">
        <f t="shared" si="528"/>
        <v>B3/27/12-D</v>
      </c>
    </row>
    <row r="5600" spans="1:18">
      <c r="B5600" s="556" t="s">
        <v>5105</v>
      </c>
      <c r="C5600" s="556" t="s">
        <v>2034</v>
      </c>
      <c r="D5600" s="556" t="s">
        <v>2548</v>
      </c>
      <c r="E5600" s="556" t="s">
        <v>10</v>
      </c>
      <c r="F5600" s="557" t="s">
        <v>1247</v>
      </c>
      <c r="G5600" s="556" t="s">
        <v>289</v>
      </c>
      <c r="H5600" s="553">
        <v>3</v>
      </c>
      <c r="I5600" s="554">
        <v>17500</v>
      </c>
      <c r="J5600" s="554">
        <v>52500</v>
      </c>
      <c r="K5600" s="556" t="s">
        <v>2480</v>
      </c>
      <c r="L5600" s="556" t="s">
        <v>5110</v>
      </c>
      <c r="M5600" s="557" t="s">
        <v>1247</v>
      </c>
      <c r="O5600" s="545" t="str">
        <f t="shared" si="528"/>
        <v>B3/27/12-E</v>
      </c>
    </row>
    <row r="5602" spans="1:18" ht="14.5">
      <c r="A5602" s="551">
        <v>4</v>
      </c>
      <c r="B5602" s="555" t="s">
        <v>5105</v>
      </c>
      <c r="C5602" s="555" t="s">
        <v>36</v>
      </c>
      <c r="D5602" s="555" t="s">
        <v>36</v>
      </c>
      <c r="E5602" s="555" t="s">
        <v>36</v>
      </c>
      <c r="F5602" s="551" t="s">
        <v>1248</v>
      </c>
      <c r="G5602" s="555" t="s">
        <v>36</v>
      </c>
      <c r="H5602" s="551"/>
      <c r="I5602" s="551"/>
      <c r="J5602" s="552">
        <v>5643.75</v>
      </c>
      <c r="K5602" s="555"/>
      <c r="L5602" s="555"/>
      <c r="M5602" s="551"/>
      <c r="N5602" s="551"/>
      <c r="O5602" s="551"/>
    </row>
    <row r="5603" spans="1:18" ht="14.5">
      <c r="B5603" s="556" t="s">
        <v>5105</v>
      </c>
      <c r="C5603" s="556" t="s">
        <v>2034</v>
      </c>
      <c r="D5603" s="556" t="s">
        <v>2548</v>
      </c>
      <c r="E5603" s="556" t="s">
        <v>11</v>
      </c>
      <c r="F5603" s="557" t="s">
        <v>1249</v>
      </c>
      <c r="G5603" s="556" t="s">
        <v>289</v>
      </c>
      <c r="H5603" s="553">
        <v>3</v>
      </c>
      <c r="I5603" s="554">
        <v>1881.25</v>
      </c>
      <c r="J5603" s="554">
        <v>5643.75</v>
      </c>
      <c r="K5603" s="556" t="s">
        <v>2480</v>
      </c>
      <c r="L5603" s="556" t="s">
        <v>5111</v>
      </c>
      <c r="M5603" s="557" t="s">
        <v>1249</v>
      </c>
      <c r="O5603" s="545" t="str">
        <f>+_xlfn.CONCAT(B5603,"-",E5603)</f>
        <v>B3/27/12-F</v>
      </c>
      <c r="P5603" s="546"/>
      <c r="Q5603" s="546"/>
      <c r="R5603" s="546"/>
    </row>
    <row r="5605" spans="1:18" ht="14.5">
      <c r="A5605" s="551">
        <v>4</v>
      </c>
      <c r="B5605" s="555" t="s">
        <v>5105</v>
      </c>
      <c r="C5605" s="555" t="s">
        <v>36</v>
      </c>
      <c r="D5605" s="555" t="s">
        <v>36</v>
      </c>
      <c r="E5605" s="555" t="s">
        <v>36</v>
      </c>
      <c r="F5605" s="551" t="s">
        <v>1241</v>
      </c>
      <c r="G5605" s="555" t="s">
        <v>36</v>
      </c>
      <c r="H5605" s="551"/>
      <c r="I5605" s="551"/>
      <c r="J5605" s="552">
        <v>13750</v>
      </c>
      <c r="K5605" s="555"/>
      <c r="L5605" s="555"/>
      <c r="M5605" s="551"/>
      <c r="N5605" s="551"/>
      <c r="O5605" s="551"/>
    </row>
    <row r="5606" spans="1:18" ht="14.5">
      <c r="B5606" s="556" t="s">
        <v>5105</v>
      </c>
      <c r="C5606" s="556" t="s">
        <v>2034</v>
      </c>
      <c r="D5606" s="556" t="s">
        <v>2548</v>
      </c>
      <c r="E5606" s="556" t="s">
        <v>27</v>
      </c>
      <c r="F5606" s="557" t="s">
        <v>1103</v>
      </c>
      <c r="G5606" s="556" t="s">
        <v>0</v>
      </c>
      <c r="H5606" s="553">
        <v>1</v>
      </c>
      <c r="I5606" s="554">
        <v>9375</v>
      </c>
      <c r="J5606" s="554">
        <v>9375</v>
      </c>
      <c r="K5606" s="556" t="s">
        <v>2480</v>
      </c>
      <c r="L5606" s="556" t="s">
        <v>5112</v>
      </c>
      <c r="M5606" s="557" t="s">
        <v>1103</v>
      </c>
      <c r="O5606" s="545" t="str">
        <f t="shared" ref="O5606:O5607" si="529">+_xlfn.CONCAT(B5606,"-",E5606)</f>
        <v>B3/27/12-G</v>
      </c>
      <c r="P5606" s="546"/>
      <c r="Q5606" s="546"/>
      <c r="R5606" s="546"/>
    </row>
    <row r="5607" spans="1:18">
      <c r="B5607" s="556" t="s">
        <v>5105</v>
      </c>
      <c r="C5607" s="556" t="s">
        <v>2034</v>
      </c>
      <c r="D5607" s="556" t="s">
        <v>2548</v>
      </c>
      <c r="E5607" s="556" t="s">
        <v>28</v>
      </c>
      <c r="F5607" s="557" t="s">
        <v>1104</v>
      </c>
      <c r="G5607" s="556" t="s">
        <v>0</v>
      </c>
      <c r="H5607" s="553">
        <v>1</v>
      </c>
      <c r="I5607" s="554">
        <v>4375</v>
      </c>
      <c r="J5607" s="554">
        <v>4375</v>
      </c>
      <c r="K5607" s="556" t="s">
        <v>2480</v>
      </c>
      <c r="L5607" s="556" t="s">
        <v>5113</v>
      </c>
      <c r="M5607" s="557" t="s">
        <v>1104</v>
      </c>
      <c r="O5607" s="545" t="str">
        <f t="shared" si="529"/>
        <v>B3/27/12-H</v>
      </c>
    </row>
    <row r="5609" spans="1:18" ht="14.5">
      <c r="A5609" s="551">
        <v>3</v>
      </c>
      <c r="B5609" s="555" t="s">
        <v>5105</v>
      </c>
      <c r="C5609" s="555" t="s">
        <v>36</v>
      </c>
      <c r="D5609" s="555" t="s">
        <v>36</v>
      </c>
      <c r="E5609" s="555" t="s">
        <v>36</v>
      </c>
      <c r="F5609" s="551" t="s">
        <v>2565</v>
      </c>
      <c r="G5609" s="555" t="s">
        <v>36</v>
      </c>
      <c r="H5609" s="551"/>
      <c r="I5609" s="551"/>
      <c r="J5609" s="552">
        <v>190497.86</v>
      </c>
      <c r="K5609" s="555"/>
      <c r="L5609" s="555"/>
      <c r="M5609" s="551"/>
      <c r="N5609" s="551"/>
      <c r="O5609" s="551"/>
    </row>
    <row r="5610" spans="1:18" ht="14.5">
      <c r="A5610" s="551">
        <v>4</v>
      </c>
      <c r="B5610" s="555" t="s">
        <v>5105</v>
      </c>
      <c r="C5610" s="555" t="s">
        <v>36</v>
      </c>
      <c r="D5610" s="555" t="s">
        <v>36</v>
      </c>
      <c r="E5610" s="555" t="s">
        <v>36</v>
      </c>
      <c r="F5610" s="551" t="s">
        <v>1236</v>
      </c>
      <c r="G5610" s="555" t="s">
        <v>36</v>
      </c>
      <c r="H5610" s="551"/>
      <c r="I5610" s="551"/>
      <c r="J5610" s="552">
        <v>176747.86</v>
      </c>
      <c r="K5610" s="555"/>
      <c r="L5610" s="555"/>
      <c r="M5610" s="551"/>
      <c r="N5610" s="551"/>
      <c r="O5610" s="551"/>
      <c r="P5610" s="546"/>
      <c r="Q5610" s="546"/>
      <c r="R5610" s="546"/>
    </row>
    <row r="5611" spans="1:18" ht="14.5">
      <c r="B5611" s="556" t="s">
        <v>5105</v>
      </c>
      <c r="C5611" s="556" t="s">
        <v>2034</v>
      </c>
      <c r="D5611" s="556" t="s">
        <v>2548</v>
      </c>
      <c r="E5611" s="556" t="s">
        <v>33</v>
      </c>
      <c r="F5611" s="557" t="s">
        <v>1251</v>
      </c>
      <c r="G5611" s="556" t="s">
        <v>289</v>
      </c>
      <c r="H5611" s="553">
        <v>2</v>
      </c>
      <c r="I5611" s="554">
        <v>51107.09</v>
      </c>
      <c r="J5611" s="554">
        <v>102214.18</v>
      </c>
      <c r="K5611" s="556" t="s">
        <v>2480</v>
      </c>
      <c r="L5611" s="556" t="s">
        <v>5114</v>
      </c>
      <c r="M5611" s="557" t="s">
        <v>1251</v>
      </c>
      <c r="O5611" s="545" t="str">
        <f t="shared" ref="O5611:O5613" si="530">+_xlfn.CONCAT(B5611,"-",E5611)</f>
        <v>B3/27/12-J</v>
      </c>
      <c r="P5611" s="546"/>
      <c r="Q5611" s="546"/>
      <c r="R5611" s="546"/>
    </row>
    <row r="5612" spans="1:18">
      <c r="B5612" s="556" t="s">
        <v>5105</v>
      </c>
      <c r="C5612" s="556" t="s">
        <v>2034</v>
      </c>
      <c r="D5612" s="556" t="s">
        <v>2548</v>
      </c>
      <c r="E5612" s="556" t="s">
        <v>34</v>
      </c>
      <c r="F5612" s="557" t="s">
        <v>1252</v>
      </c>
      <c r="G5612" s="556" t="s">
        <v>289</v>
      </c>
      <c r="H5612" s="553">
        <v>4</v>
      </c>
      <c r="I5612" s="554">
        <v>9316.7099999999991</v>
      </c>
      <c r="J5612" s="554">
        <v>37266.839999999997</v>
      </c>
      <c r="K5612" s="556" t="s">
        <v>2480</v>
      </c>
      <c r="L5612" s="556" t="s">
        <v>5115</v>
      </c>
      <c r="M5612" s="557" t="s">
        <v>1252</v>
      </c>
      <c r="O5612" s="545" t="str">
        <f t="shared" si="530"/>
        <v>B3/27/12-K</v>
      </c>
    </row>
    <row r="5613" spans="1:18">
      <c r="B5613" s="556" t="s">
        <v>5105</v>
      </c>
      <c r="C5613" s="556" t="s">
        <v>2034</v>
      </c>
      <c r="D5613" s="556" t="s">
        <v>2548</v>
      </c>
      <c r="E5613" s="556" t="s">
        <v>39</v>
      </c>
      <c r="F5613" s="557" t="s">
        <v>1253</v>
      </c>
      <c r="G5613" s="556" t="s">
        <v>289</v>
      </c>
      <c r="H5613" s="553">
        <v>4</v>
      </c>
      <c r="I5613" s="554">
        <v>9316.7099999999991</v>
      </c>
      <c r="J5613" s="554">
        <v>37266.839999999997</v>
      </c>
      <c r="K5613" s="556" t="s">
        <v>2480</v>
      </c>
      <c r="L5613" s="556" t="s">
        <v>5116</v>
      </c>
      <c r="M5613" s="557" t="s">
        <v>1253</v>
      </c>
      <c r="O5613" s="545" t="str">
        <f t="shared" si="530"/>
        <v>B3/27/12-L</v>
      </c>
    </row>
    <row r="5615" spans="1:18" ht="14.5">
      <c r="A5615" s="551">
        <v>4</v>
      </c>
      <c r="B5615" s="555" t="s">
        <v>5105</v>
      </c>
      <c r="C5615" s="555" t="s">
        <v>36</v>
      </c>
      <c r="D5615" s="555" t="s">
        <v>36</v>
      </c>
      <c r="E5615" s="555" t="s">
        <v>36</v>
      </c>
      <c r="F5615" s="551" t="s">
        <v>1241</v>
      </c>
      <c r="G5615" s="555" t="s">
        <v>36</v>
      </c>
      <c r="H5615" s="551"/>
      <c r="I5615" s="551"/>
      <c r="J5615" s="552">
        <v>13750</v>
      </c>
      <c r="K5615" s="555"/>
      <c r="L5615" s="555"/>
      <c r="M5615" s="551"/>
      <c r="N5615" s="551"/>
      <c r="O5615" s="551"/>
    </row>
    <row r="5616" spans="1:18" ht="14.5">
      <c r="B5616" s="556" t="s">
        <v>5105</v>
      </c>
      <c r="C5616" s="556" t="s">
        <v>2034</v>
      </c>
      <c r="D5616" s="556" t="s">
        <v>2548</v>
      </c>
      <c r="E5616" s="556" t="s">
        <v>38</v>
      </c>
      <c r="F5616" s="557" t="s">
        <v>1103</v>
      </c>
      <c r="G5616" s="556" t="s">
        <v>0</v>
      </c>
      <c r="H5616" s="553">
        <v>1</v>
      </c>
      <c r="I5616" s="554">
        <v>9375</v>
      </c>
      <c r="J5616" s="554">
        <v>9375</v>
      </c>
      <c r="K5616" s="556" t="s">
        <v>2480</v>
      </c>
      <c r="L5616" s="556" t="s">
        <v>5117</v>
      </c>
      <c r="M5616" s="557" t="s">
        <v>1103</v>
      </c>
      <c r="O5616" s="545" t="str">
        <f t="shared" ref="O5616:O5617" si="531">+_xlfn.CONCAT(B5616,"-",E5616)</f>
        <v>B3/27/12-M</v>
      </c>
      <c r="P5616" s="546"/>
      <c r="Q5616" s="546"/>
      <c r="R5616" s="546"/>
    </row>
    <row r="5617" spans="1:18">
      <c r="B5617" s="556" t="s">
        <v>5105</v>
      </c>
      <c r="C5617" s="556" t="s">
        <v>2034</v>
      </c>
      <c r="D5617" s="556" t="s">
        <v>2548</v>
      </c>
      <c r="E5617" s="556" t="s">
        <v>204</v>
      </c>
      <c r="F5617" s="557" t="s">
        <v>1104</v>
      </c>
      <c r="G5617" s="556" t="s">
        <v>0</v>
      </c>
      <c r="H5617" s="553">
        <v>1</v>
      </c>
      <c r="I5617" s="554">
        <v>4375</v>
      </c>
      <c r="J5617" s="554">
        <v>4375</v>
      </c>
      <c r="K5617" s="556" t="s">
        <v>2480</v>
      </c>
      <c r="L5617" s="556" t="s">
        <v>5118</v>
      </c>
      <c r="M5617" s="557" t="s">
        <v>1104</v>
      </c>
      <c r="O5617" s="545" t="str">
        <f t="shared" si="531"/>
        <v>B3/27/12-N</v>
      </c>
    </row>
    <row r="5620" spans="1:18" ht="14.5">
      <c r="A5620" s="551">
        <v>3</v>
      </c>
      <c r="B5620" s="555" t="s">
        <v>5119</v>
      </c>
      <c r="C5620" s="555" t="s">
        <v>36</v>
      </c>
      <c r="D5620" s="555" t="s">
        <v>36</v>
      </c>
      <c r="E5620" s="555" t="s">
        <v>36</v>
      </c>
      <c r="F5620" s="551" t="s">
        <v>5120</v>
      </c>
      <c r="G5620" s="555" t="s">
        <v>36</v>
      </c>
      <c r="H5620" s="551"/>
      <c r="I5620" s="551"/>
      <c r="J5620" s="552">
        <v>94538.25</v>
      </c>
      <c r="K5620" s="555"/>
      <c r="L5620" s="555"/>
      <c r="M5620" s="551"/>
      <c r="N5620" s="551"/>
      <c r="O5620" s="551"/>
    </row>
    <row r="5621" spans="1:18" ht="14.5">
      <c r="A5621" s="551">
        <v>4</v>
      </c>
      <c r="B5621" s="555" t="s">
        <v>5119</v>
      </c>
      <c r="C5621" s="555" t="s">
        <v>36</v>
      </c>
      <c r="D5621" s="555" t="s">
        <v>36</v>
      </c>
      <c r="E5621" s="555" t="s">
        <v>36</v>
      </c>
      <c r="F5621" s="551" t="s">
        <v>1236</v>
      </c>
      <c r="G5621" s="555" t="s">
        <v>36</v>
      </c>
      <c r="H5621" s="551"/>
      <c r="I5621" s="551"/>
      <c r="J5621" s="552">
        <v>80788.25</v>
      </c>
      <c r="K5621" s="555"/>
      <c r="L5621" s="555"/>
      <c r="M5621" s="551"/>
      <c r="N5621" s="551"/>
      <c r="O5621" s="551"/>
      <c r="P5621" s="546"/>
      <c r="Q5621" s="546"/>
      <c r="R5621" s="546"/>
    </row>
    <row r="5622" spans="1:18" ht="14.5">
      <c r="B5622" s="556" t="s">
        <v>5119</v>
      </c>
      <c r="C5622" s="556" t="s">
        <v>2034</v>
      </c>
      <c r="D5622" s="556" t="s">
        <v>2548</v>
      </c>
      <c r="E5622" s="556" t="s">
        <v>5</v>
      </c>
      <c r="F5622" s="557" t="s">
        <v>5121</v>
      </c>
      <c r="G5622" s="556" t="s">
        <v>289</v>
      </c>
      <c r="H5622" s="553">
        <v>1</v>
      </c>
      <c r="I5622" s="554">
        <v>17500</v>
      </c>
      <c r="J5622" s="554">
        <v>17500</v>
      </c>
      <c r="K5622" s="556" t="s">
        <v>2480</v>
      </c>
      <c r="L5622" s="556" t="s">
        <v>5122</v>
      </c>
      <c r="M5622" s="557" t="s">
        <v>5121</v>
      </c>
      <c r="O5622" s="545" t="str">
        <f t="shared" ref="O5622:O5626" si="532">+_xlfn.CONCAT(B5622,"-",E5622)</f>
        <v>B3/27/13-A</v>
      </c>
      <c r="P5622" s="546"/>
      <c r="Q5622" s="546"/>
      <c r="R5622" s="546"/>
    </row>
    <row r="5623" spans="1:18">
      <c r="B5623" s="556" t="s">
        <v>5119</v>
      </c>
      <c r="C5623" s="556" t="s">
        <v>2034</v>
      </c>
      <c r="D5623" s="556" t="s">
        <v>2548</v>
      </c>
      <c r="E5623" s="556" t="s">
        <v>6</v>
      </c>
      <c r="F5623" s="557" t="s">
        <v>5123</v>
      </c>
      <c r="G5623" s="556" t="s">
        <v>289</v>
      </c>
      <c r="H5623" s="553">
        <v>6</v>
      </c>
      <c r="I5623" s="553">
        <v>642.25</v>
      </c>
      <c r="J5623" s="554">
        <v>3853.5</v>
      </c>
      <c r="K5623" s="556" t="s">
        <v>2480</v>
      </c>
      <c r="L5623" s="556" t="s">
        <v>5124</v>
      </c>
      <c r="M5623" s="557" t="s">
        <v>5123</v>
      </c>
      <c r="O5623" s="545" t="str">
        <f t="shared" si="532"/>
        <v>B3/27/13-B</v>
      </c>
    </row>
    <row r="5624" spans="1:18">
      <c r="B5624" s="556" t="s">
        <v>5119</v>
      </c>
      <c r="C5624" s="556" t="s">
        <v>2034</v>
      </c>
      <c r="D5624" s="556" t="s">
        <v>2548</v>
      </c>
      <c r="E5624" s="556" t="s">
        <v>7</v>
      </c>
      <c r="F5624" s="557" t="s">
        <v>5125</v>
      </c>
      <c r="G5624" s="556" t="s">
        <v>289</v>
      </c>
      <c r="H5624" s="553">
        <v>1</v>
      </c>
      <c r="I5624" s="553">
        <v>642.25</v>
      </c>
      <c r="J5624" s="553">
        <v>642.25</v>
      </c>
      <c r="K5624" s="556" t="s">
        <v>2480</v>
      </c>
      <c r="L5624" s="556" t="s">
        <v>5126</v>
      </c>
      <c r="M5624" s="557" t="s">
        <v>5125</v>
      </c>
      <c r="O5624" s="545" t="str">
        <f t="shared" si="532"/>
        <v>B3/27/13-C</v>
      </c>
    </row>
    <row r="5625" spans="1:18">
      <c r="B5625" s="556" t="s">
        <v>5119</v>
      </c>
      <c r="C5625" s="556" t="s">
        <v>2034</v>
      </c>
      <c r="D5625" s="556" t="s">
        <v>2548</v>
      </c>
      <c r="E5625" s="556" t="s">
        <v>8</v>
      </c>
      <c r="F5625" s="557" t="s">
        <v>5127</v>
      </c>
      <c r="G5625" s="556" t="s">
        <v>289</v>
      </c>
      <c r="H5625" s="553">
        <v>2</v>
      </c>
      <c r="I5625" s="554">
        <v>2193.75</v>
      </c>
      <c r="J5625" s="554">
        <v>4387.5</v>
      </c>
      <c r="K5625" s="556" t="s">
        <v>2480</v>
      </c>
      <c r="L5625" s="556" t="s">
        <v>5128</v>
      </c>
      <c r="M5625" s="557" t="s">
        <v>5127</v>
      </c>
      <c r="O5625" s="545" t="str">
        <f t="shared" si="532"/>
        <v>B3/27/13-D</v>
      </c>
    </row>
    <row r="5626" spans="1:18">
      <c r="B5626" s="556" t="s">
        <v>5119</v>
      </c>
      <c r="C5626" s="556" t="s">
        <v>2034</v>
      </c>
      <c r="D5626" s="556" t="s">
        <v>2548</v>
      </c>
      <c r="E5626" s="556" t="s">
        <v>10</v>
      </c>
      <c r="F5626" s="557" t="s">
        <v>5129</v>
      </c>
      <c r="G5626" s="556" t="s">
        <v>289</v>
      </c>
      <c r="H5626" s="553">
        <v>6</v>
      </c>
      <c r="I5626" s="554">
        <v>9067.5</v>
      </c>
      <c r="J5626" s="554">
        <v>54405</v>
      </c>
      <c r="K5626" s="556" t="s">
        <v>2480</v>
      </c>
      <c r="L5626" s="556" t="s">
        <v>5130</v>
      </c>
      <c r="M5626" s="557" t="s">
        <v>5129</v>
      </c>
      <c r="O5626" s="545" t="str">
        <f t="shared" si="532"/>
        <v>B3/27/13-E</v>
      </c>
    </row>
    <row r="5628" spans="1:18" ht="14.5">
      <c r="A5628" s="551">
        <v>4</v>
      </c>
      <c r="B5628" s="555" t="s">
        <v>5119</v>
      </c>
      <c r="C5628" s="555" t="s">
        <v>36</v>
      </c>
      <c r="D5628" s="555" t="s">
        <v>36</v>
      </c>
      <c r="E5628" s="555" t="s">
        <v>36</v>
      </c>
      <c r="F5628" s="551" t="s">
        <v>1241</v>
      </c>
      <c r="G5628" s="555" t="s">
        <v>36</v>
      </c>
      <c r="H5628" s="551"/>
      <c r="I5628" s="551"/>
      <c r="J5628" s="552">
        <v>13750</v>
      </c>
      <c r="K5628" s="555"/>
      <c r="L5628" s="555"/>
      <c r="M5628" s="551"/>
      <c r="N5628" s="551"/>
      <c r="O5628" s="551"/>
    </row>
    <row r="5629" spans="1:18" ht="14.5">
      <c r="B5629" s="556" t="s">
        <v>5119</v>
      </c>
      <c r="C5629" s="556" t="s">
        <v>2034</v>
      </c>
      <c r="D5629" s="556" t="s">
        <v>2548</v>
      </c>
      <c r="E5629" s="556" t="s">
        <v>11</v>
      </c>
      <c r="F5629" s="557" t="s">
        <v>1103</v>
      </c>
      <c r="G5629" s="556" t="s">
        <v>0</v>
      </c>
      <c r="H5629" s="553">
        <v>1</v>
      </c>
      <c r="I5629" s="554">
        <v>9375</v>
      </c>
      <c r="J5629" s="554">
        <v>9375</v>
      </c>
      <c r="K5629" s="556" t="s">
        <v>2480</v>
      </c>
      <c r="L5629" s="556" t="s">
        <v>5131</v>
      </c>
      <c r="M5629" s="557" t="s">
        <v>1103</v>
      </c>
      <c r="O5629" s="545" t="str">
        <f t="shared" ref="O5629:O5630" si="533">+_xlfn.CONCAT(B5629,"-",E5629)</f>
        <v>B3/27/13-F</v>
      </c>
      <c r="P5629" s="546"/>
      <c r="Q5629" s="546"/>
      <c r="R5629" s="546"/>
    </row>
    <row r="5630" spans="1:18">
      <c r="B5630" s="556" t="s">
        <v>5119</v>
      </c>
      <c r="C5630" s="556" t="s">
        <v>2034</v>
      </c>
      <c r="D5630" s="556" t="s">
        <v>2548</v>
      </c>
      <c r="E5630" s="556" t="s">
        <v>27</v>
      </c>
      <c r="F5630" s="557" t="s">
        <v>1104</v>
      </c>
      <c r="G5630" s="556" t="s">
        <v>0</v>
      </c>
      <c r="H5630" s="553">
        <v>1</v>
      </c>
      <c r="I5630" s="554">
        <v>4375</v>
      </c>
      <c r="J5630" s="554">
        <v>4375</v>
      </c>
      <c r="K5630" s="556" t="s">
        <v>2480</v>
      </c>
      <c r="L5630" s="556" t="s">
        <v>5132</v>
      </c>
      <c r="M5630" s="557" t="s">
        <v>1104</v>
      </c>
      <c r="O5630" s="545" t="str">
        <f t="shared" si="533"/>
        <v>B3/27/13-G</v>
      </c>
    </row>
    <row r="5632" spans="1:18" ht="14.5">
      <c r="A5632" s="551" t="s">
        <v>1774</v>
      </c>
      <c r="B5632" s="555" t="s">
        <v>5119</v>
      </c>
      <c r="C5632" s="555" t="s">
        <v>36</v>
      </c>
      <c r="D5632" s="555" t="s">
        <v>36</v>
      </c>
      <c r="E5632" s="555" t="s">
        <v>36</v>
      </c>
      <c r="F5632" s="551" t="s">
        <v>37</v>
      </c>
      <c r="G5632" s="555"/>
      <c r="H5632" s="551"/>
      <c r="I5632" s="551"/>
      <c r="J5632" s="551"/>
      <c r="K5632" s="555"/>
      <c r="L5632" s="555"/>
      <c r="M5632" s="551"/>
      <c r="N5632" s="551"/>
      <c r="O5632" s="551"/>
    </row>
    <row r="5633" spans="1:18" ht="14.5">
      <c r="A5633" s="551" t="s">
        <v>1774</v>
      </c>
      <c r="B5633" s="555" t="s">
        <v>5119</v>
      </c>
      <c r="C5633" s="555" t="s">
        <v>36</v>
      </c>
      <c r="D5633" s="555" t="s">
        <v>36</v>
      </c>
      <c r="E5633" s="555" t="s">
        <v>36</v>
      </c>
      <c r="F5633" s="551" t="s">
        <v>9</v>
      </c>
      <c r="G5633" s="555"/>
      <c r="H5633" s="551"/>
      <c r="I5633" s="551"/>
      <c r="J5633" s="551"/>
      <c r="K5633" s="555"/>
      <c r="L5633" s="555"/>
      <c r="M5633" s="551"/>
      <c r="N5633" s="551"/>
      <c r="O5633" s="551"/>
      <c r="P5633" s="546"/>
      <c r="Q5633" s="546"/>
      <c r="R5633" s="546"/>
    </row>
    <row r="5634" spans="1:18" ht="14.5">
      <c r="P5634" s="546"/>
      <c r="Q5634" s="546"/>
      <c r="R5634" s="546"/>
    </row>
    <row r="5636" spans="1:18" ht="14.5">
      <c r="A5636" s="551">
        <v>2</v>
      </c>
      <c r="B5636" s="555" t="s">
        <v>5133</v>
      </c>
      <c r="C5636" s="555" t="s">
        <v>36</v>
      </c>
      <c r="D5636" s="555" t="s">
        <v>36</v>
      </c>
      <c r="E5636" s="555" t="s">
        <v>36</v>
      </c>
      <c r="F5636" s="551" t="s">
        <v>40</v>
      </c>
      <c r="G5636" s="555" t="s">
        <v>36</v>
      </c>
      <c r="H5636" s="551"/>
      <c r="I5636" s="551"/>
      <c r="J5636" s="552">
        <v>10211719.16</v>
      </c>
      <c r="K5636" s="555"/>
      <c r="L5636" s="555"/>
      <c r="M5636" s="551"/>
      <c r="N5636" s="551"/>
      <c r="O5636" s="551"/>
    </row>
    <row r="5637" spans="1:18" ht="14.5">
      <c r="P5637" s="546"/>
      <c r="Q5637" s="546"/>
      <c r="R5637" s="546"/>
    </row>
    <row r="5639" spans="1:18" ht="29">
      <c r="A5639" s="551">
        <v>3</v>
      </c>
      <c r="B5639" s="555" t="s">
        <v>5133</v>
      </c>
      <c r="C5639" s="555" t="s">
        <v>36</v>
      </c>
      <c r="D5639" s="555" t="s">
        <v>36</v>
      </c>
      <c r="E5639" s="555" t="s">
        <v>36</v>
      </c>
      <c r="F5639" s="551" t="s">
        <v>1254</v>
      </c>
      <c r="G5639" s="555" t="s">
        <v>36</v>
      </c>
      <c r="H5639" s="551"/>
      <c r="I5639" s="551"/>
      <c r="J5639" s="552">
        <v>2328578.63</v>
      </c>
      <c r="K5639" s="555"/>
      <c r="L5639" s="555"/>
      <c r="M5639" s="551"/>
      <c r="N5639" s="551"/>
      <c r="O5639" s="551"/>
    </row>
    <row r="5640" spans="1:18" ht="29">
      <c r="A5640" s="551">
        <v>4</v>
      </c>
      <c r="B5640" s="555" t="s">
        <v>5133</v>
      </c>
      <c r="C5640" s="555" t="s">
        <v>36</v>
      </c>
      <c r="D5640" s="555" t="s">
        <v>36</v>
      </c>
      <c r="E5640" s="555" t="s">
        <v>36</v>
      </c>
      <c r="F5640" s="551" t="s">
        <v>1255</v>
      </c>
      <c r="G5640" s="555" t="s">
        <v>36</v>
      </c>
      <c r="H5640" s="551"/>
      <c r="I5640" s="551"/>
      <c r="J5640" s="552">
        <v>186468.75</v>
      </c>
      <c r="K5640" s="555"/>
      <c r="L5640" s="555"/>
      <c r="M5640" s="551"/>
      <c r="N5640" s="551"/>
      <c r="O5640" s="551"/>
      <c r="P5640" s="546"/>
      <c r="Q5640" s="546"/>
      <c r="R5640" s="546"/>
    </row>
    <row r="5641" spans="1:18" ht="25">
      <c r="B5641" s="556" t="s">
        <v>5133</v>
      </c>
      <c r="C5641" s="556" t="s">
        <v>2034</v>
      </c>
      <c r="D5641" s="556" t="s">
        <v>2573</v>
      </c>
      <c r="E5641" s="556" t="s">
        <v>5</v>
      </c>
      <c r="F5641" s="557" t="s">
        <v>1256</v>
      </c>
      <c r="G5641" s="556" t="s">
        <v>289</v>
      </c>
      <c r="H5641" s="553">
        <v>10</v>
      </c>
      <c r="I5641" s="554">
        <v>2193.75</v>
      </c>
      <c r="J5641" s="554">
        <v>21937.5</v>
      </c>
      <c r="K5641" s="556" t="s">
        <v>2574</v>
      </c>
      <c r="L5641" s="556" t="s">
        <v>5134</v>
      </c>
      <c r="M5641" s="557" t="s">
        <v>1256</v>
      </c>
      <c r="O5641" s="545" t="str">
        <f t="shared" ref="O5641:O5642" si="534">+_xlfn.CONCAT(B5641,"-",E5641)</f>
        <v>B3/28/01-A</v>
      </c>
      <c r="P5641" s="546"/>
      <c r="Q5641" s="546"/>
      <c r="R5641" s="546"/>
    </row>
    <row r="5642" spans="1:18" ht="25">
      <c r="B5642" s="556" t="s">
        <v>5133</v>
      </c>
      <c r="C5642" s="556" t="s">
        <v>2034</v>
      </c>
      <c r="D5642" s="556" t="s">
        <v>2573</v>
      </c>
      <c r="E5642" s="556" t="s">
        <v>6</v>
      </c>
      <c r="F5642" s="557" t="s">
        <v>2576</v>
      </c>
      <c r="G5642" s="556" t="s">
        <v>289</v>
      </c>
      <c r="H5642" s="553">
        <v>75</v>
      </c>
      <c r="I5642" s="554">
        <v>2193.75</v>
      </c>
      <c r="J5642" s="554">
        <v>164531.25</v>
      </c>
      <c r="K5642" s="556" t="s">
        <v>2574</v>
      </c>
      <c r="L5642" s="556" t="s">
        <v>5135</v>
      </c>
      <c r="M5642" s="557" t="s">
        <v>2576</v>
      </c>
      <c r="O5642" s="545" t="str">
        <f t="shared" si="534"/>
        <v>B3/28/01-B</v>
      </c>
    </row>
    <row r="5644" spans="1:18" ht="14.5">
      <c r="A5644" s="551">
        <v>4</v>
      </c>
      <c r="B5644" s="555" t="s">
        <v>5133</v>
      </c>
      <c r="C5644" s="555" t="s">
        <v>36</v>
      </c>
      <c r="D5644" s="555" t="s">
        <v>36</v>
      </c>
      <c r="E5644" s="555" t="s">
        <v>36</v>
      </c>
      <c r="F5644" s="551" t="s">
        <v>1258</v>
      </c>
      <c r="G5644" s="555" t="s">
        <v>36</v>
      </c>
      <c r="H5644" s="551"/>
      <c r="I5644" s="551"/>
      <c r="J5644" s="552">
        <v>29100</v>
      </c>
      <c r="K5644" s="555"/>
      <c r="L5644" s="555"/>
      <c r="M5644" s="551"/>
      <c r="N5644" s="551"/>
      <c r="O5644" s="551"/>
    </row>
    <row r="5645" spans="1:18" ht="14.5">
      <c r="B5645" s="556" t="s">
        <v>5133</v>
      </c>
      <c r="C5645" s="556" t="s">
        <v>2034</v>
      </c>
      <c r="D5645" s="556" t="s">
        <v>2573</v>
      </c>
      <c r="E5645" s="556" t="s">
        <v>7</v>
      </c>
      <c r="F5645" s="557" t="s">
        <v>1259</v>
      </c>
      <c r="G5645" s="556" t="s">
        <v>289</v>
      </c>
      <c r="H5645" s="553">
        <v>16</v>
      </c>
      <c r="I5645" s="554">
        <v>1818.75</v>
      </c>
      <c r="J5645" s="554">
        <v>29100</v>
      </c>
      <c r="K5645" s="556" t="s">
        <v>2574</v>
      </c>
      <c r="L5645" s="556" t="s">
        <v>5136</v>
      </c>
      <c r="M5645" s="557" t="s">
        <v>1259</v>
      </c>
      <c r="O5645" s="545" t="str">
        <f>+_xlfn.CONCAT(B5645,"-",E5645)</f>
        <v>B3/28/01-C</v>
      </c>
      <c r="P5645" s="546"/>
      <c r="Q5645" s="546"/>
      <c r="R5645" s="546"/>
    </row>
    <row r="5647" spans="1:18" ht="14.5">
      <c r="A5647" s="551">
        <v>4</v>
      </c>
      <c r="B5647" s="555" t="s">
        <v>5133</v>
      </c>
      <c r="C5647" s="555" t="s">
        <v>36</v>
      </c>
      <c r="D5647" s="555" t="s">
        <v>36</v>
      </c>
      <c r="E5647" s="555" t="s">
        <v>36</v>
      </c>
      <c r="F5647" s="551" t="s">
        <v>1260</v>
      </c>
      <c r="G5647" s="555" t="s">
        <v>36</v>
      </c>
      <c r="H5647" s="551"/>
      <c r="I5647" s="551"/>
      <c r="J5647" s="552">
        <v>2099259.88</v>
      </c>
      <c r="K5647" s="555"/>
      <c r="L5647" s="555"/>
      <c r="M5647" s="551"/>
      <c r="N5647" s="551"/>
      <c r="O5647" s="551"/>
    </row>
    <row r="5648" spans="1:18" ht="14.5">
      <c r="B5648" s="556" t="s">
        <v>5133</v>
      </c>
      <c r="C5648" s="556" t="s">
        <v>2034</v>
      </c>
      <c r="D5648" s="556" t="s">
        <v>2573</v>
      </c>
      <c r="E5648" s="556" t="s">
        <v>8</v>
      </c>
      <c r="F5648" s="557" t="s">
        <v>1261</v>
      </c>
      <c r="G5648" s="556" t="s">
        <v>289</v>
      </c>
      <c r="H5648" s="553">
        <v>101</v>
      </c>
      <c r="I5648" s="554">
        <v>1721.88</v>
      </c>
      <c r="J5648" s="554">
        <v>173909.88</v>
      </c>
      <c r="K5648" s="556" t="s">
        <v>2574</v>
      </c>
      <c r="L5648" s="556" t="s">
        <v>5137</v>
      </c>
      <c r="M5648" s="557" t="s">
        <v>1261</v>
      </c>
      <c r="O5648" s="545" t="str">
        <f t="shared" ref="O5648:O5651" si="535">+_xlfn.CONCAT(B5648,"-",E5648)</f>
        <v>B3/28/01-D</v>
      </c>
      <c r="P5648" s="546"/>
      <c r="Q5648" s="546"/>
      <c r="R5648" s="546"/>
    </row>
    <row r="5649" spans="1:18">
      <c r="B5649" s="556" t="s">
        <v>5133</v>
      </c>
      <c r="C5649" s="556" t="s">
        <v>2034</v>
      </c>
      <c r="D5649" s="556" t="s">
        <v>2573</v>
      </c>
      <c r="E5649" s="556" t="s">
        <v>10</v>
      </c>
      <c r="F5649" s="557" t="s">
        <v>1262</v>
      </c>
      <c r="G5649" s="556" t="s">
        <v>0</v>
      </c>
      <c r="H5649" s="553">
        <v>1</v>
      </c>
      <c r="I5649" s="554">
        <v>118150</v>
      </c>
      <c r="J5649" s="554">
        <v>118150</v>
      </c>
      <c r="K5649" s="556" t="s">
        <v>2574</v>
      </c>
      <c r="L5649" s="556" t="s">
        <v>5138</v>
      </c>
      <c r="M5649" s="557" t="s">
        <v>1262</v>
      </c>
      <c r="O5649" s="545" t="str">
        <f t="shared" si="535"/>
        <v>B3/28/01-E</v>
      </c>
    </row>
    <row r="5650" spans="1:18">
      <c r="B5650" s="556" t="s">
        <v>5133</v>
      </c>
      <c r="C5650" s="556" t="s">
        <v>2034</v>
      </c>
      <c r="D5650" s="556" t="s">
        <v>2573</v>
      </c>
      <c r="E5650" s="556" t="s">
        <v>11</v>
      </c>
      <c r="F5650" s="557" t="s">
        <v>5139</v>
      </c>
      <c r="G5650" s="556" t="s">
        <v>289</v>
      </c>
      <c r="H5650" s="553">
        <v>140</v>
      </c>
      <c r="I5650" s="554">
        <v>1131.25</v>
      </c>
      <c r="J5650" s="554">
        <v>158375</v>
      </c>
      <c r="K5650" s="556" t="s">
        <v>2574</v>
      </c>
      <c r="L5650" s="556" t="s">
        <v>5140</v>
      </c>
      <c r="M5650" s="557" t="s">
        <v>5139</v>
      </c>
      <c r="O5650" s="545" t="str">
        <f t="shared" si="535"/>
        <v>B3/28/01-F</v>
      </c>
    </row>
    <row r="5651" spans="1:18">
      <c r="B5651" s="556" t="s">
        <v>5133</v>
      </c>
      <c r="C5651" s="556" t="s">
        <v>2034</v>
      </c>
      <c r="D5651" s="556" t="s">
        <v>2573</v>
      </c>
      <c r="E5651" s="556" t="s">
        <v>27</v>
      </c>
      <c r="F5651" s="557" t="s">
        <v>1264</v>
      </c>
      <c r="G5651" s="556" t="s">
        <v>289</v>
      </c>
      <c r="H5651" s="553">
        <v>101</v>
      </c>
      <c r="I5651" s="554">
        <v>16325</v>
      </c>
      <c r="J5651" s="554">
        <v>1648825</v>
      </c>
      <c r="K5651" s="556" t="s">
        <v>2574</v>
      </c>
      <c r="L5651" s="556" t="s">
        <v>5141</v>
      </c>
      <c r="M5651" s="557" t="s">
        <v>1264</v>
      </c>
      <c r="O5651" s="545" t="str">
        <f t="shared" si="535"/>
        <v>B3/28/01-G</v>
      </c>
    </row>
    <row r="5653" spans="1:18" ht="14.5">
      <c r="A5653" s="551">
        <v>4</v>
      </c>
      <c r="B5653" s="555" t="s">
        <v>5133</v>
      </c>
      <c r="C5653" s="555" t="s">
        <v>36</v>
      </c>
      <c r="D5653" s="555" t="s">
        <v>36</v>
      </c>
      <c r="E5653" s="555" t="s">
        <v>36</v>
      </c>
      <c r="F5653" s="551" t="s">
        <v>1102</v>
      </c>
      <c r="G5653" s="555" t="s">
        <v>36</v>
      </c>
      <c r="H5653" s="551"/>
      <c r="I5653" s="551"/>
      <c r="J5653" s="552">
        <v>13750</v>
      </c>
      <c r="K5653" s="555"/>
      <c r="L5653" s="555"/>
      <c r="M5653" s="551"/>
      <c r="N5653" s="551"/>
      <c r="O5653" s="551"/>
    </row>
    <row r="5654" spans="1:18" ht="14.5">
      <c r="B5654" s="556" t="s">
        <v>5133</v>
      </c>
      <c r="C5654" s="556" t="s">
        <v>2034</v>
      </c>
      <c r="D5654" s="556" t="s">
        <v>2573</v>
      </c>
      <c r="E5654" s="556" t="s">
        <v>28</v>
      </c>
      <c r="F5654" s="557" t="s">
        <v>1103</v>
      </c>
      <c r="G5654" s="556" t="s">
        <v>0</v>
      </c>
      <c r="H5654" s="553">
        <v>1</v>
      </c>
      <c r="I5654" s="554">
        <v>9375</v>
      </c>
      <c r="J5654" s="554">
        <v>9375</v>
      </c>
      <c r="K5654" s="556" t="s">
        <v>2574</v>
      </c>
      <c r="L5654" s="556" t="s">
        <v>5142</v>
      </c>
      <c r="M5654" s="557" t="s">
        <v>1103</v>
      </c>
      <c r="O5654" s="545" t="str">
        <f t="shared" ref="O5654:O5655" si="536">+_xlfn.CONCAT(B5654,"-",E5654)</f>
        <v>B3/28/01-H</v>
      </c>
      <c r="P5654" s="546"/>
      <c r="Q5654" s="546"/>
      <c r="R5654" s="546"/>
    </row>
    <row r="5655" spans="1:18">
      <c r="B5655" s="556" t="s">
        <v>5133</v>
      </c>
      <c r="C5655" s="556" t="s">
        <v>2034</v>
      </c>
      <c r="D5655" s="556" t="s">
        <v>2573</v>
      </c>
      <c r="E5655" s="556" t="s">
        <v>33</v>
      </c>
      <c r="F5655" s="557" t="s">
        <v>1104</v>
      </c>
      <c r="G5655" s="556" t="s">
        <v>0</v>
      </c>
      <c r="H5655" s="553">
        <v>1</v>
      </c>
      <c r="I5655" s="554">
        <v>4375</v>
      </c>
      <c r="J5655" s="554">
        <v>4375</v>
      </c>
      <c r="K5655" s="556" t="s">
        <v>2574</v>
      </c>
      <c r="L5655" s="556" t="s">
        <v>5143</v>
      </c>
      <c r="M5655" s="557" t="s">
        <v>1104</v>
      </c>
      <c r="O5655" s="545" t="str">
        <f t="shared" si="536"/>
        <v>B3/28/01-J</v>
      </c>
    </row>
    <row r="5657" spans="1:18" ht="14.5">
      <c r="A5657" s="551">
        <v>3</v>
      </c>
      <c r="B5657" s="555" t="s">
        <v>5133</v>
      </c>
      <c r="C5657" s="555" t="s">
        <v>36</v>
      </c>
      <c r="D5657" s="555" t="s">
        <v>36</v>
      </c>
      <c r="E5657" s="555" t="s">
        <v>36</v>
      </c>
      <c r="F5657" s="551" t="s">
        <v>1265</v>
      </c>
      <c r="G5657" s="555" t="s">
        <v>36</v>
      </c>
      <c r="H5657" s="551"/>
      <c r="I5657" s="551"/>
      <c r="J5657" s="552">
        <v>4765231.0999999996</v>
      </c>
      <c r="K5657" s="555"/>
      <c r="L5657" s="555"/>
      <c r="M5657" s="551"/>
      <c r="N5657" s="551"/>
      <c r="O5657" s="551"/>
    </row>
    <row r="5658" spans="1:18" ht="14.5">
      <c r="A5658" s="551">
        <v>4</v>
      </c>
      <c r="B5658" s="555" t="s">
        <v>5133</v>
      </c>
      <c r="C5658" s="555" t="s">
        <v>36</v>
      </c>
      <c r="D5658" s="555" t="s">
        <v>36</v>
      </c>
      <c r="E5658" s="555" t="s">
        <v>36</v>
      </c>
      <c r="F5658" s="551" t="s">
        <v>1266</v>
      </c>
      <c r="G5658" s="555" t="s">
        <v>36</v>
      </c>
      <c r="H5658" s="551"/>
      <c r="I5658" s="551"/>
      <c r="J5658" s="552">
        <v>4740231.0999999996</v>
      </c>
      <c r="K5658" s="555"/>
      <c r="L5658" s="555"/>
      <c r="M5658" s="551"/>
      <c r="N5658" s="551"/>
      <c r="O5658" s="551"/>
      <c r="P5658" s="546"/>
      <c r="Q5658" s="546"/>
      <c r="R5658" s="546"/>
    </row>
    <row r="5659" spans="1:18" ht="25">
      <c r="B5659" s="556" t="s">
        <v>5133</v>
      </c>
      <c r="C5659" s="556" t="s">
        <v>2034</v>
      </c>
      <c r="D5659" s="556" t="s">
        <v>2587</v>
      </c>
      <c r="E5659" s="556" t="s">
        <v>34</v>
      </c>
      <c r="F5659" s="557" t="s">
        <v>2588</v>
      </c>
      <c r="G5659" s="556" t="s">
        <v>289</v>
      </c>
      <c r="H5659" s="553">
        <v>57</v>
      </c>
      <c r="I5659" s="554">
        <v>19455.05</v>
      </c>
      <c r="J5659" s="554">
        <v>1108937.8500000001</v>
      </c>
      <c r="K5659" s="556" t="s">
        <v>2574</v>
      </c>
      <c r="L5659" s="556" t="s">
        <v>5144</v>
      </c>
      <c r="M5659" s="557" t="s">
        <v>2588</v>
      </c>
      <c r="O5659" s="545" t="str">
        <f>+_xlfn.CONCAT(B5659,"-",E5659)</f>
        <v>B3/28/01-K</v>
      </c>
      <c r="P5659" s="546"/>
      <c r="Q5659" s="546"/>
      <c r="R5659" s="546"/>
    </row>
    <row r="5662" spans="1:18" ht="25">
      <c r="B5662" s="556" t="s">
        <v>5145</v>
      </c>
      <c r="C5662" s="556" t="s">
        <v>2034</v>
      </c>
      <c r="D5662" s="556" t="s">
        <v>2587</v>
      </c>
      <c r="E5662" s="556" t="s">
        <v>5</v>
      </c>
      <c r="F5662" s="557" t="s">
        <v>2590</v>
      </c>
      <c r="G5662" s="556" t="s">
        <v>289</v>
      </c>
      <c r="H5662" s="553">
        <v>86</v>
      </c>
      <c r="I5662" s="554">
        <v>19455.05</v>
      </c>
      <c r="J5662" s="554">
        <v>1673134.3</v>
      </c>
      <c r="K5662" s="556" t="s">
        <v>2574</v>
      </c>
      <c r="L5662" s="556" t="s">
        <v>5146</v>
      </c>
      <c r="M5662" s="557" t="s">
        <v>2590</v>
      </c>
      <c r="O5662" s="545" t="str">
        <f t="shared" ref="O5662:O5667" si="537">+_xlfn.CONCAT(B5662,"-",E5662)</f>
        <v>B3/28/02-A</v>
      </c>
    </row>
    <row r="5663" spans="1:18" ht="25">
      <c r="B5663" s="556" t="s">
        <v>5145</v>
      </c>
      <c r="C5663" s="556" t="s">
        <v>2034</v>
      </c>
      <c r="D5663" s="556" t="s">
        <v>2587</v>
      </c>
      <c r="E5663" s="556" t="s">
        <v>6</v>
      </c>
      <c r="F5663" s="557" t="s">
        <v>5147</v>
      </c>
      <c r="G5663" s="556" t="s">
        <v>289</v>
      </c>
      <c r="H5663" s="553">
        <v>51</v>
      </c>
      <c r="I5663" s="554">
        <v>19455.05</v>
      </c>
      <c r="J5663" s="554">
        <v>992207.55</v>
      </c>
      <c r="K5663" s="556" t="s">
        <v>2574</v>
      </c>
      <c r="L5663" s="556" t="s">
        <v>5148</v>
      </c>
      <c r="M5663" s="557" t="s">
        <v>5147</v>
      </c>
      <c r="O5663" s="545" t="str">
        <f t="shared" si="537"/>
        <v>B3/28/02-B</v>
      </c>
    </row>
    <row r="5664" spans="1:18" ht="25">
      <c r="B5664" s="556" t="s">
        <v>5145</v>
      </c>
      <c r="C5664" s="556" t="s">
        <v>2034</v>
      </c>
      <c r="D5664" s="556" t="s">
        <v>2587</v>
      </c>
      <c r="E5664" s="556" t="s">
        <v>7</v>
      </c>
      <c r="F5664" s="557" t="s">
        <v>1270</v>
      </c>
      <c r="G5664" s="556" t="s">
        <v>289</v>
      </c>
      <c r="H5664" s="553">
        <v>4</v>
      </c>
      <c r="I5664" s="554">
        <v>53096.29</v>
      </c>
      <c r="J5664" s="554">
        <v>212385.16</v>
      </c>
      <c r="K5664" s="556" t="s">
        <v>2574</v>
      </c>
      <c r="L5664" s="556" t="s">
        <v>5149</v>
      </c>
      <c r="M5664" s="557" t="s">
        <v>1270</v>
      </c>
      <c r="O5664" s="545" t="str">
        <f t="shared" si="537"/>
        <v>B3/28/02-C</v>
      </c>
    </row>
    <row r="5665" spans="1:18">
      <c r="B5665" s="556" t="s">
        <v>5145</v>
      </c>
      <c r="C5665" s="556" t="s">
        <v>2034</v>
      </c>
      <c r="D5665" s="556" t="s">
        <v>2587</v>
      </c>
      <c r="E5665" s="556" t="s">
        <v>8</v>
      </c>
      <c r="F5665" s="557" t="s">
        <v>1271</v>
      </c>
      <c r="G5665" s="556" t="s">
        <v>289</v>
      </c>
      <c r="H5665" s="553">
        <v>28</v>
      </c>
      <c r="I5665" s="554">
        <v>7181.25</v>
      </c>
      <c r="J5665" s="554">
        <v>201075</v>
      </c>
      <c r="K5665" s="556" t="s">
        <v>2574</v>
      </c>
      <c r="L5665" s="556" t="s">
        <v>5150</v>
      </c>
      <c r="M5665" s="557" t="s">
        <v>1271</v>
      </c>
      <c r="O5665" s="545" t="str">
        <f t="shared" si="537"/>
        <v>B3/28/02-D</v>
      </c>
    </row>
    <row r="5666" spans="1:18">
      <c r="B5666" s="556" t="s">
        <v>5145</v>
      </c>
      <c r="C5666" s="556" t="s">
        <v>2034</v>
      </c>
      <c r="D5666" s="556" t="s">
        <v>2587</v>
      </c>
      <c r="E5666" s="556" t="s">
        <v>10</v>
      </c>
      <c r="F5666" s="557" t="s">
        <v>1272</v>
      </c>
      <c r="G5666" s="556" t="s">
        <v>289</v>
      </c>
      <c r="H5666" s="553">
        <v>2</v>
      </c>
      <c r="I5666" s="554">
        <v>4912.5</v>
      </c>
      <c r="J5666" s="554">
        <v>9825</v>
      </c>
      <c r="K5666" s="556" t="s">
        <v>2574</v>
      </c>
      <c r="L5666" s="556" t="s">
        <v>5151</v>
      </c>
      <c r="M5666" s="557" t="s">
        <v>1272</v>
      </c>
      <c r="O5666" s="545" t="str">
        <f t="shared" si="537"/>
        <v>B3/28/02-E</v>
      </c>
    </row>
    <row r="5667" spans="1:18">
      <c r="B5667" s="556" t="s">
        <v>5145</v>
      </c>
      <c r="C5667" s="556" t="s">
        <v>2034</v>
      </c>
      <c r="D5667" s="556" t="s">
        <v>2587</v>
      </c>
      <c r="E5667" s="556" t="s">
        <v>11</v>
      </c>
      <c r="F5667" s="557" t="s">
        <v>1273</v>
      </c>
      <c r="G5667" s="556" t="s">
        <v>289</v>
      </c>
      <c r="H5667" s="553">
        <v>16</v>
      </c>
      <c r="I5667" s="554">
        <v>33916.639999999999</v>
      </c>
      <c r="J5667" s="554">
        <v>542666.23999999999</v>
      </c>
      <c r="K5667" s="556" t="s">
        <v>2574</v>
      </c>
      <c r="L5667" s="556" t="s">
        <v>5152</v>
      </c>
      <c r="M5667" s="557" t="s">
        <v>1273</v>
      </c>
      <c r="O5667" s="545" t="str">
        <f t="shared" si="537"/>
        <v>B3/28/02-F</v>
      </c>
    </row>
    <row r="5669" spans="1:18" ht="14.5">
      <c r="A5669" s="551">
        <v>4</v>
      </c>
      <c r="B5669" s="555" t="s">
        <v>5145</v>
      </c>
      <c r="C5669" s="555" t="s">
        <v>36</v>
      </c>
      <c r="D5669" s="555" t="s">
        <v>36</v>
      </c>
      <c r="E5669" s="555" t="s">
        <v>36</v>
      </c>
      <c r="F5669" s="551" t="s">
        <v>1189</v>
      </c>
      <c r="G5669" s="555" t="s">
        <v>36</v>
      </c>
      <c r="H5669" s="551"/>
      <c r="I5669" s="551"/>
      <c r="J5669" s="552">
        <v>25000</v>
      </c>
      <c r="K5669" s="555"/>
      <c r="L5669" s="555"/>
      <c r="M5669" s="551"/>
      <c r="N5669" s="551"/>
      <c r="O5669" s="551"/>
    </row>
    <row r="5670" spans="1:18" ht="14.5">
      <c r="B5670" s="556" t="s">
        <v>5145</v>
      </c>
      <c r="C5670" s="556" t="s">
        <v>2034</v>
      </c>
      <c r="D5670" s="556" t="s">
        <v>2587</v>
      </c>
      <c r="E5670" s="556" t="s">
        <v>27</v>
      </c>
      <c r="F5670" s="557" t="s">
        <v>1103</v>
      </c>
      <c r="G5670" s="556" t="s">
        <v>0</v>
      </c>
      <c r="H5670" s="553">
        <v>1</v>
      </c>
      <c r="I5670" s="554">
        <v>12500</v>
      </c>
      <c r="J5670" s="554">
        <v>12500</v>
      </c>
      <c r="K5670" s="556" t="s">
        <v>2574</v>
      </c>
      <c r="L5670" s="556" t="s">
        <v>5153</v>
      </c>
      <c r="M5670" s="557" t="s">
        <v>1103</v>
      </c>
      <c r="O5670" s="545" t="str">
        <f t="shared" ref="O5670:O5671" si="538">+_xlfn.CONCAT(B5670,"-",E5670)</f>
        <v>B3/28/02-G</v>
      </c>
      <c r="P5670" s="546"/>
      <c r="Q5670" s="546"/>
      <c r="R5670" s="546"/>
    </row>
    <row r="5671" spans="1:18">
      <c r="B5671" s="556" t="s">
        <v>5145</v>
      </c>
      <c r="C5671" s="556" t="s">
        <v>2034</v>
      </c>
      <c r="D5671" s="556" t="s">
        <v>2587</v>
      </c>
      <c r="E5671" s="556" t="s">
        <v>28</v>
      </c>
      <c r="F5671" s="557" t="s">
        <v>1104</v>
      </c>
      <c r="G5671" s="556" t="s">
        <v>0</v>
      </c>
      <c r="H5671" s="553">
        <v>1</v>
      </c>
      <c r="I5671" s="554">
        <v>12500</v>
      </c>
      <c r="J5671" s="554">
        <v>12500</v>
      </c>
      <c r="K5671" s="556" t="s">
        <v>2574</v>
      </c>
      <c r="L5671" s="556" t="s">
        <v>5154</v>
      </c>
      <c r="M5671" s="557" t="s">
        <v>1104</v>
      </c>
      <c r="O5671" s="545" t="str">
        <f t="shared" si="538"/>
        <v>B3/28/02-H</v>
      </c>
    </row>
    <row r="5673" spans="1:18" ht="29">
      <c r="A5673" s="551">
        <v>3</v>
      </c>
      <c r="B5673" s="555" t="s">
        <v>5145</v>
      </c>
      <c r="C5673" s="555" t="s">
        <v>36</v>
      </c>
      <c r="D5673" s="555" t="s">
        <v>36</v>
      </c>
      <c r="E5673" s="555" t="s">
        <v>36</v>
      </c>
      <c r="F5673" s="551" t="s">
        <v>1274</v>
      </c>
      <c r="G5673" s="555" t="s">
        <v>36</v>
      </c>
      <c r="H5673" s="551"/>
      <c r="I5673" s="551"/>
      <c r="J5673" s="552">
        <v>3117909.43</v>
      </c>
      <c r="K5673" s="555"/>
      <c r="L5673" s="555"/>
      <c r="M5673" s="551"/>
      <c r="N5673" s="551"/>
      <c r="O5673" s="551"/>
    </row>
    <row r="5674" spans="1:18" ht="14.5">
      <c r="A5674" s="551">
        <v>4</v>
      </c>
      <c r="B5674" s="555" t="s">
        <v>5145</v>
      </c>
      <c r="C5674" s="555" t="s">
        <v>36</v>
      </c>
      <c r="D5674" s="555" t="s">
        <v>36</v>
      </c>
      <c r="E5674" s="555" t="s">
        <v>36</v>
      </c>
      <c r="F5674" s="551" t="s">
        <v>1275</v>
      </c>
      <c r="G5674" s="555" t="s">
        <v>36</v>
      </c>
      <c r="H5674" s="551"/>
      <c r="I5674" s="551"/>
      <c r="J5674" s="552">
        <v>52663.76</v>
      </c>
      <c r="K5674" s="555"/>
      <c r="L5674" s="555"/>
      <c r="M5674" s="551"/>
      <c r="N5674" s="551"/>
      <c r="O5674" s="551"/>
      <c r="P5674" s="546"/>
      <c r="Q5674" s="546"/>
      <c r="R5674" s="546"/>
    </row>
    <row r="5675" spans="1:18" ht="14.5">
      <c r="B5675" s="556" t="s">
        <v>5145</v>
      </c>
      <c r="C5675" s="556" t="s">
        <v>2034</v>
      </c>
      <c r="D5675" s="556" t="s">
        <v>2602</v>
      </c>
      <c r="E5675" s="556" t="s">
        <v>33</v>
      </c>
      <c r="F5675" s="557" t="s">
        <v>1276</v>
      </c>
      <c r="G5675" s="556" t="s">
        <v>289</v>
      </c>
      <c r="H5675" s="553">
        <v>1</v>
      </c>
      <c r="I5675" s="554">
        <v>26331.88</v>
      </c>
      <c r="J5675" s="554">
        <v>26331.88</v>
      </c>
      <c r="K5675" s="556" t="s">
        <v>2574</v>
      </c>
      <c r="L5675" s="556" t="s">
        <v>5155</v>
      </c>
      <c r="M5675" s="557" t="s">
        <v>1276</v>
      </c>
      <c r="O5675" s="545" t="str">
        <f t="shared" ref="O5675:O5676" si="539">+_xlfn.CONCAT(B5675,"-",E5675)</f>
        <v>B3/28/02-J</v>
      </c>
      <c r="P5675" s="546"/>
      <c r="Q5675" s="546"/>
      <c r="R5675" s="546"/>
    </row>
    <row r="5676" spans="1:18">
      <c r="B5676" s="556" t="s">
        <v>5145</v>
      </c>
      <c r="C5676" s="556" t="s">
        <v>2034</v>
      </c>
      <c r="D5676" s="556" t="s">
        <v>2602</v>
      </c>
      <c r="E5676" s="556" t="s">
        <v>34</v>
      </c>
      <c r="F5676" s="557" t="s">
        <v>1277</v>
      </c>
      <c r="G5676" s="556" t="s">
        <v>289</v>
      </c>
      <c r="H5676" s="553">
        <v>1</v>
      </c>
      <c r="I5676" s="554">
        <v>26331.88</v>
      </c>
      <c r="J5676" s="554">
        <v>26331.88</v>
      </c>
      <c r="K5676" s="556" t="s">
        <v>2574</v>
      </c>
      <c r="L5676" s="556" t="s">
        <v>5156</v>
      </c>
      <c r="M5676" s="557" t="s">
        <v>1277</v>
      </c>
      <c r="O5676" s="545" t="str">
        <f t="shared" si="539"/>
        <v>B3/28/02-K</v>
      </c>
    </row>
    <row r="5678" spans="1:18" ht="29">
      <c r="A5678" s="551">
        <v>4</v>
      </c>
      <c r="B5678" s="555" t="s">
        <v>5145</v>
      </c>
      <c r="C5678" s="555" t="s">
        <v>36</v>
      </c>
      <c r="D5678" s="555" t="s">
        <v>36</v>
      </c>
      <c r="E5678" s="555" t="s">
        <v>36</v>
      </c>
      <c r="F5678" s="551" t="s">
        <v>1278</v>
      </c>
      <c r="G5678" s="555" t="s">
        <v>36</v>
      </c>
      <c r="H5678" s="551"/>
      <c r="I5678" s="551"/>
      <c r="J5678" s="552">
        <v>1535603.21</v>
      </c>
      <c r="K5678" s="555"/>
      <c r="L5678" s="555"/>
      <c r="M5678" s="551"/>
      <c r="N5678" s="551"/>
      <c r="O5678" s="551"/>
    </row>
    <row r="5679" spans="1:18" ht="14.5">
      <c r="B5679" s="556" t="s">
        <v>5145</v>
      </c>
      <c r="C5679" s="556" t="s">
        <v>2034</v>
      </c>
      <c r="D5679" s="556" t="s">
        <v>2602</v>
      </c>
      <c r="E5679" s="556" t="s">
        <v>39</v>
      </c>
      <c r="F5679" s="557" t="s">
        <v>1279</v>
      </c>
      <c r="G5679" s="556" t="s">
        <v>289</v>
      </c>
      <c r="H5679" s="553">
        <v>92</v>
      </c>
      <c r="I5679" s="554">
        <v>2556.38</v>
      </c>
      <c r="J5679" s="554">
        <v>235186.96</v>
      </c>
      <c r="K5679" s="556" t="s">
        <v>2574</v>
      </c>
      <c r="L5679" s="556" t="s">
        <v>5157</v>
      </c>
      <c r="M5679" s="557" t="s">
        <v>1279</v>
      </c>
      <c r="O5679" s="545" t="str">
        <f t="shared" ref="O5679:O5683" si="540">+_xlfn.CONCAT(B5679,"-",E5679)</f>
        <v>B3/28/02-L</v>
      </c>
      <c r="P5679" s="546"/>
      <c r="Q5679" s="546"/>
      <c r="R5679" s="546"/>
    </row>
    <row r="5680" spans="1:18">
      <c r="B5680" s="556" t="s">
        <v>5145</v>
      </c>
      <c r="C5680" s="556" t="s">
        <v>2034</v>
      </c>
      <c r="D5680" s="556" t="s">
        <v>2602</v>
      </c>
      <c r="E5680" s="556" t="s">
        <v>38</v>
      </c>
      <c r="F5680" s="557" t="s">
        <v>1280</v>
      </c>
      <c r="G5680" s="556" t="s">
        <v>289</v>
      </c>
      <c r="H5680" s="553">
        <v>445</v>
      </c>
      <c r="I5680" s="553">
        <v>471.88</v>
      </c>
      <c r="J5680" s="554">
        <v>209986.6</v>
      </c>
      <c r="K5680" s="556" t="s">
        <v>2574</v>
      </c>
      <c r="L5680" s="556" t="s">
        <v>5158</v>
      </c>
      <c r="M5680" s="557" t="s">
        <v>1280</v>
      </c>
      <c r="O5680" s="545" t="str">
        <f t="shared" si="540"/>
        <v>B3/28/02-M</v>
      </c>
    </row>
    <row r="5681" spans="1:18">
      <c r="B5681" s="556" t="s">
        <v>5145</v>
      </c>
      <c r="C5681" s="556" t="s">
        <v>2034</v>
      </c>
      <c r="D5681" s="556" t="s">
        <v>2602</v>
      </c>
      <c r="E5681" s="556" t="s">
        <v>204</v>
      </c>
      <c r="F5681" s="557" t="s">
        <v>1282</v>
      </c>
      <c r="G5681" s="556" t="s">
        <v>289</v>
      </c>
      <c r="H5681" s="553">
        <v>8</v>
      </c>
      <c r="I5681" s="553">
        <v>392.25</v>
      </c>
      <c r="J5681" s="554">
        <v>3138</v>
      </c>
      <c r="K5681" s="556" t="s">
        <v>2574</v>
      </c>
      <c r="L5681" s="556" t="s">
        <v>5159</v>
      </c>
      <c r="M5681" s="557" t="s">
        <v>1282</v>
      </c>
      <c r="O5681" s="545" t="str">
        <f t="shared" si="540"/>
        <v>B3/28/02-N</v>
      </c>
    </row>
    <row r="5682" spans="1:18">
      <c r="B5682" s="556" t="s">
        <v>5145</v>
      </c>
      <c r="C5682" s="556" t="s">
        <v>2034</v>
      </c>
      <c r="D5682" s="556" t="s">
        <v>2602</v>
      </c>
      <c r="E5682" s="556" t="s">
        <v>507</v>
      </c>
      <c r="F5682" s="557" t="s">
        <v>1283</v>
      </c>
      <c r="G5682" s="556" t="s">
        <v>289</v>
      </c>
      <c r="H5682" s="553">
        <v>6</v>
      </c>
      <c r="I5682" s="554">
        <v>1881.25</v>
      </c>
      <c r="J5682" s="554">
        <v>11287.5</v>
      </c>
      <c r="K5682" s="556" t="s">
        <v>2574</v>
      </c>
      <c r="L5682" s="556" t="s">
        <v>5160</v>
      </c>
      <c r="M5682" s="557" t="s">
        <v>1283</v>
      </c>
      <c r="O5682" s="545" t="str">
        <f t="shared" si="540"/>
        <v>B3/28/02-P</v>
      </c>
    </row>
    <row r="5683" spans="1:18">
      <c r="B5683" s="556" t="s">
        <v>5145</v>
      </c>
      <c r="C5683" s="556" t="s">
        <v>2034</v>
      </c>
      <c r="D5683" s="556" t="s">
        <v>2602</v>
      </c>
      <c r="E5683" s="556" t="s">
        <v>508</v>
      </c>
      <c r="F5683" s="557" t="s">
        <v>1284</v>
      </c>
      <c r="G5683" s="556" t="s">
        <v>289</v>
      </c>
      <c r="H5683" s="553">
        <v>1</v>
      </c>
      <c r="I5683" s="554">
        <v>3443.75</v>
      </c>
      <c r="J5683" s="554">
        <v>3443.75</v>
      </c>
      <c r="K5683" s="556" t="s">
        <v>2574</v>
      </c>
      <c r="L5683" s="556" t="s">
        <v>5161</v>
      </c>
      <c r="M5683" s="557" t="s">
        <v>1284</v>
      </c>
      <c r="O5683" s="545" t="str">
        <f t="shared" si="540"/>
        <v>B3/28/02-Q</v>
      </c>
    </row>
    <row r="5686" spans="1:18">
      <c r="B5686" s="556" t="s">
        <v>5162</v>
      </c>
      <c r="C5686" s="556" t="s">
        <v>2034</v>
      </c>
      <c r="D5686" s="556" t="s">
        <v>2602</v>
      </c>
      <c r="E5686" s="556" t="s">
        <v>5</v>
      </c>
      <c r="F5686" s="557" t="s">
        <v>5163</v>
      </c>
      <c r="G5686" s="556" t="s">
        <v>289</v>
      </c>
      <c r="H5686" s="553">
        <v>5</v>
      </c>
      <c r="I5686" s="554">
        <v>7807.38</v>
      </c>
      <c r="J5686" s="554">
        <v>39036.9</v>
      </c>
      <c r="K5686" s="556" t="s">
        <v>2574</v>
      </c>
      <c r="L5686" s="556" t="s">
        <v>5164</v>
      </c>
      <c r="M5686" s="557" t="s">
        <v>5163</v>
      </c>
      <c r="O5686" s="545" t="str">
        <f t="shared" ref="O5686:O5690" si="541">+_xlfn.CONCAT(B5686,"-",E5686)</f>
        <v>B3/28/03-A</v>
      </c>
    </row>
    <row r="5687" spans="1:18" ht="25">
      <c r="B5687" s="556" t="s">
        <v>5162</v>
      </c>
      <c r="C5687" s="556" t="s">
        <v>2034</v>
      </c>
      <c r="D5687" s="556" t="s">
        <v>2602</v>
      </c>
      <c r="E5687" s="556" t="s">
        <v>6</v>
      </c>
      <c r="F5687" s="557" t="s">
        <v>1285</v>
      </c>
      <c r="G5687" s="556" t="s">
        <v>0</v>
      </c>
      <c r="H5687" s="553">
        <v>1</v>
      </c>
      <c r="I5687" s="554">
        <v>325312.5</v>
      </c>
      <c r="J5687" s="554">
        <v>325312.5</v>
      </c>
      <c r="K5687" s="556" t="s">
        <v>2574</v>
      </c>
      <c r="L5687" s="556" t="s">
        <v>5165</v>
      </c>
      <c r="M5687" s="557" t="s">
        <v>1285</v>
      </c>
      <c r="O5687" s="545" t="str">
        <f t="shared" si="541"/>
        <v>B3/28/03-B</v>
      </c>
    </row>
    <row r="5688" spans="1:18" ht="25">
      <c r="B5688" s="556" t="s">
        <v>5162</v>
      </c>
      <c r="C5688" s="556" t="s">
        <v>2034</v>
      </c>
      <c r="D5688" s="556" t="s">
        <v>2602</v>
      </c>
      <c r="E5688" s="556" t="s">
        <v>7</v>
      </c>
      <c r="F5688" s="557" t="s">
        <v>1286</v>
      </c>
      <c r="G5688" s="556" t="s">
        <v>0</v>
      </c>
      <c r="H5688" s="553">
        <v>1</v>
      </c>
      <c r="I5688" s="554">
        <v>187429.75</v>
      </c>
      <c r="J5688" s="554">
        <v>187429.75</v>
      </c>
      <c r="K5688" s="556" t="s">
        <v>2574</v>
      </c>
      <c r="L5688" s="556" t="s">
        <v>5166</v>
      </c>
      <c r="M5688" s="557" t="s">
        <v>1286</v>
      </c>
      <c r="O5688" s="545" t="str">
        <f t="shared" si="541"/>
        <v>B3/28/03-C</v>
      </c>
    </row>
    <row r="5689" spans="1:18" ht="25">
      <c r="B5689" s="556" t="s">
        <v>5162</v>
      </c>
      <c r="C5689" s="556" t="s">
        <v>2034</v>
      </c>
      <c r="D5689" s="556" t="s">
        <v>2602</v>
      </c>
      <c r="E5689" s="556" t="s">
        <v>8</v>
      </c>
      <c r="F5689" s="557" t="s">
        <v>1287</v>
      </c>
      <c r="G5689" s="556" t="s">
        <v>0</v>
      </c>
      <c r="H5689" s="553">
        <v>1</v>
      </c>
      <c r="I5689" s="554">
        <v>406562.5</v>
      </c>
      <c r="J5689" s="554">
        <v>406562.5</v>
      </c>
      <c r="K5689" s="556" t="s">
        <v>2574</v>
      </c>
      <c r="L5689" s="556" t="s">
        <v>5167</v>
      </c>
      <c r="M5689" s="557" t="s">
        <v>1287</v>
      </c>
      <c r="O5689" s="545" t="str">
        <f t="shared" si="541"/>
        <v>B3/28/03-D</v>
      </c>
    </row>
    <row r="5690" spans="1:18">
      <c r="B5690" s="556" t="s">
        <v>5162</v>
      </c>
      <c r="C5690" s="556" t="s">
        <v>2034</v>
      </c>
      <c r="D5690" s="556" t="s">
        <v>2602</v>
      </c>
      <c r="E5690" s="556" t="s">
        <v>10</v>
      </c>
      <c r="F5690" s="557" t="s">
        <v>1281</v>
      </c>
      <c r="G5690" s="556" t="s">
        <v>0</v>
      </c>
      <c r="H5690" s="553">
        <v>1</v>
      </c>
      <c r="I5690" s="554">
        <v>114218.75</v>
      </c>
      <c r="J5690" s="554">
        <v>114218.75</v>
      </c>
      <c r="K5690" s="556" t="s">
        <v>2574</v>
      </c>
      <c r="L5690" s="556" t="s">
        <v>5168</v>
      </c>
      <c r="M5690" s="557" t="s">
        <v>1281</v>
      </c>
      <c r="O5690" s="545" t="str">
        <f t="shared" si="541"/>
        <v>B3/28/03-E</v>
      </c>
    </row>
    <row r="5692" spans="1:18" ht="29">
      <c r="A5692" s="551">
        <v>4</v>
      </c>
      <c r="B5692" s="555" t="s">
        <v>5162</v>
      </c>
      <c r="C5692" s="555" t="s">
        <v>36</v>
      </c>
      <c r="D5692" s="555" t="s">
        <v>36</v>
      </c>
      <c r="E5692" s="555" t="s">
        <v>36</v>
      </c>
      <c r="F5692" s="551" t="s">
        <v>1288</v>
      </c>
      <c r="G5692" s="555" t="s">
        <v>36</v>
      </c>
      <c r="H5692" s="551"/>
      <c r="I5692" s="551"/>
      <c r="J5692" s="552">
        <v>973297.08</v>
      </c>
      <c r="K5692" s="555"/>
      <c r="L5692" s="555"/>
      <c r="M5692" s="551"/>
      <c r="N5692" s="551"/>
      <c r="O5692" s="551"/>
    </row>
    <row r="5693" spans="1:18" ht="14.5">
      <c r="B5693" s="556" t="s">
        <v>5162</v>
      </c>
      <c r="C5693" s="556" t="s">
        <v>2034</v>
      </c>
      <c r="D5693" s="556" t="s">
        <v>2602</v>
      </c>
      <c r="E5693" s="556" t="s">
        <v>11</v>
      </c>
      <c r="F5693" s="557" t="s">
        <v>5169</v>
      </c>
      <c r="G5693" s="556" t="s">
        <v>289</v>
      </c>
      <c r="H5693" s="553">
        <v>97</v>
      </c>
      <c r="I5693" s="554">
        <v>6374.13</v>
      </c>
      <c r="J5693" s="554">
        <v>618290.61</v>
      </c>
      <c r="K5693" s="556" t="s">
        <v>2574</v>
      </c>
      <c r="L5693" s="556" t="s">
        <v>5170</v>
      </c>
      <c r="M5693" s="557" t="s">
        <v>5169</v>
      </c>
      <c r="O5693" s="545" t="str">
        <f t="shared" ref="O5693:O5694" si="542">+_xlfn.CONCAT(B5693,"-",E5693)</f>
        <v>B3/28/03-F</v>
      </c>
      <c r="P5693" s="546"/>
      <c r="Q5693" s="546"/>
      <c r="R5693" s="546"/>
    </row>
    <row r="5694" spans="1:18">
      <c r="B5694" s="556" t="s">
        <v>5162</v>
      </c>
      <c r="C5694" s="556" t="s">
        <v>2034</v>
      </c>
      <c r="D5694" s="556" t="s">
        <v>2602</v>
      </c>
      <c r="E5694" s="556" t="s">
        <v>27</v>
      </c>
      <c r="F5694" s="557" t="s">
        <v>1289</v>
      </c>
      <c r="G5694" s="556" t="s">
        <v>289</v>
      </c>
      <c r="H5694" s="553">
        <v>169</v>
      </c>
      <c r="I5694" s="554">
        <v>2100.63</v>
      </c>
      <c r="J5694" s="554">
        <v>355006.47</v>
      </c>
      <c r="K5694" s="556" t="s">
        <v>2574</v>
      </c>
      <c r="L5694" s="556" t="s">
        <v>5171</v>
      </c>
      <c r="M5694" s="557" t="s">
        <v>1289</v>
      </c>
      <c r="O5694" s="545" t="str">
        <f t="shared" si="542"/>
        <v>B3/28/03-G</v>
      </c>
    </row>
    <row r="5696" spans="1:18" ht="14.5">
      <c r="A5696" s="551">
        <v>4</v>
      </c>
      <c r="B5696" s="555" t="s">
        <v>5162</v>
      </c>
      <c r="C5696" s="555" t="s">
        <v>36</v>
      </c>
      <c r="D5696" s="555" t="s">
        <v>36</v>
      </c>
      <c r="E5696" s="555" t="s">
        <v>36</v>
      </c>
      <c r="F5696" s="551" t="s">
        <v>1290</v>
      </c>
      <c r="G5696" s="555" t="s">
        <v>36</v>
      </c>
      <c r="H5696" s="551"/>
      <c r="I5696" s="551"/>
      <c r="J5696" s="552">
        <v>531345.38</v>
      </c>
      <c r="K5696" s="555"/>
      <c r="L5696" s="555"/>
      <c r="M5696" s="551"/>
      <c r="N5696" s="551"/>
      <c r="O5696" s="551"/>
    </row>
    <row r="5697" spans="1:18" ht="14.5">
      <c r="B5697" s="556" t="s">
        <v>5162</v>
      </c>
      <c r="C5697" s="556" t="s">
        <v>2034</v>
      </c>
      <c r="D5697" s="556" t="s">
        <v>2602</v>
      </c>
      <c r="E5697" s="556" t="s">
        <v>28</v>
      </c>
      <c r="F5697" s="557" t="s">
        <v>1291</v>
      </c>
      <c r="G5697" s="556" t="s">
        <v>0</v>
      </c>
      <c r="H5697" s="553">
        <v>1</v>
      </c>
      <c r="I5697" s="554">
        <v>135867.25</v>
      </c>
      <c r="J5697" s="554">
        <v>135867.25</v>
      </c>
      <c r="K5697" s="556" t="s">
        <v>2574</v>
      </c>
      <c r="L5697" s="556" t="s">
        <v>5172</v>
      </c>
      <c r="M5697" s="557" t="s">
        <v>1291</v>
      </c>
      <c r="O5697" s="545" t="str">
        <f t="shared" ref="O5697:O5700" si="543">+_xlfn.CONCAT(B5697,"-",E5697)</f>
        <v>B3/28/03-H</v>
      </c>
      <c r="P5697" s="546"/>
      <c r="Q5697" s="546"/>
      <c r="R5697" s="546"/>
    </row>
    <row r="5698" spans="1:18">
      <c r="B5698" s="556" t="s">
        <v>5162</v>
      </c>
      <c r="C5698" s="556" t="s">
        <v>2034</v>
      </c>
      <c r="D5698" s="556" t="s">
        <v>2602</v>
      </c>
      <c r="E5698" s="556" t="s">
        <v>33</v>
      </c>
      <c r="F5698" s="557" t="s">
        <v>1292</v>
      </c>
      <c r="G5698" s="556" t="s">
        <v>0</v>
      </c>
      <c r="H5698" s="553">
        <v>1</v>
      </c>
      <c r="I5698" s="554">
        <v>90812.5</v>
      </c>
      <c r="J5698" s="554">
        <v>90812.5</v>
      </c>
      <c r="K5698" s="556" t="s">
        <v>2574</v>
      </c>
      <c r="L5698" s="556" t="s">
        <v>5173</v>
      </c>
      <c r="M5698" s="557" t="s">
        <v>1292</v>
      </c>
      <c r="O5698" s="545" t="str">
        <f t="shared" si="543"/>
        <v>B3/28/03-J</v>
      </c>
    </row>
    <row r="5699" spans="1:18">
      <c r="B5699" s="556" t="s">
        <v>5162</v>
      </c>
      <c r="C5699" s="556" t="s">
        <v>2034</v>
      </c>
      <c r="D5699" s="556" t="s">
        <v>2602</v>
      </c>
      <c r="E5699" s="556" t="s">
        <v>34</v>
      </c>
      <c r="F5699" s="557" t="s">
        <v>1293</v>
      </c>
      <c r="G5699" s="556" t="s">
        <v>0</v>
      </c>
      <c r="H5699" s="553">
        <v>1</v>
      </c>
      <c r="I5699" s="554">
        <v>302971.88</v>
      </c>
      <c r="J5699" s="554">
        <v>302971.88</v>
      </c>
      <c r="K5699" s="556" t="s">
        <v>2574</v>
      </c>
      <c r="L5699" s="556" t="s">
        <v>5174</v>
      </c>
      <c r="M5699" s="557" t="s">
        <v>1293</v>
      </c>
      <c r="O5699" s="545" t="str">
        <f t="shared" si="543"/>
        <v>B3/28/03-K</v>
      </c>
    </row>
    <row r="5700" spans="1:18">
      <c r="B5700" s="556" t="s">
        <v>5162</v>
      </c>
      <c r="C5700" s="556" t="s">
        <v>2034</v>
      </c>
      <c r="D5700" s="556" t="s">
        <v>2602</v>
      </c>
      <c r="E5700" s="556" t="s">
        <v>39</v>
      </c>
      <c r="F5700" s="557" t="s">
        <v>1294</v>
      </c>
      <c r="G5700" s="556" t="s">
        <v>0</v>
      </c>
      <c r="H5700" s="553">
        <v>1</v>
      </c>
      <c r="I5700" s="554">
        <v>1693.75</v>
      </c>
      <c r="J5700" s="554">
        <v>1693.75</v>
      </c>
      <c r="K5700" s="556" t="s">
        <v>2574</v>
      </c>
      <c r="L5700" s="556" t="s">
        <v>5175</v>
      </c>
      <c r="M5700" s="557" t="s">
        <v>1294</v>
      </c>
      <c r="O5700" s="545" t="str">
        <f t="shared" si="543"/>
        <v>B3/28/03-L</v>
      </c>
    </row>
    <row r="5703" spans="1:18" ht="14.5">
      <c r="A5703" s="551">
        <v>4</v>
      </c>
      <c r="B5703" s="555" t="s">
        <v>5176</v>
      </c>
      <c r="C5703" s="555" t="s">
        <v>36</v>
      </c>
      <c r="D5703" s="555" t="s">
        <v>36</v>
      </c>
      <c r="E5703" s="555" t="s">
        <v>36</v>
      </c>
      <c r="F5703" s="551" t="s">
        <v>1189</v>
      </c>
      <c r="G5703" s="555" t="s">
        <v>36</v>
      </c>
      <c r="H5703" s="551"/>
      <c r="I5703" s="551"/>
      <c r="J5703" s="552">
        <v>25000</v>
      </c>
      <c r="K5703" s="555"/>
      <c r="L5703" s="555"/>
      <c r="M5703" s="551"/>
      <c r="N5703" s="551"/>
      <c r="O5703" s="551"/>
    </row>
    <row r="5704" spans="1:18" ht="14.5">
      <c r="B5704" s="556" t="s">
        <v>5176</v>
      </c>
      <c r="C5704" s="556" t="s">
        <v>2034</v>
      </c>
      <c r="D5704" s="556" t="s">
        <v>2602</v>
      </c>
      <c r="E5704" s="556" t="s">
        <v>5</v>
      </c>
      <c r="F5704" s="557" t="s">
        <v>1103</v>
      </c>
      <c r="G5704" s="556" t="s">
        <v>0</v>
      </c>
      <c r="H5704" s="553">
        <v>1</v>
      </c>
      <c r="I5704" s="554">
        <v>12500</v>
      </c>
      <c r="J5704" s="554">
        <v>12500</v>
      </c>
      <c r="K5704" s="556" t="s">
        <v>2574</v>
      </c>
      <c r="L5704" s="556" t="s">
        <v>5177</v>
      </c>
      <c r="M5704" s="557" t="s">
        <v>1103</v>
      </c>
      <c r="O5704" s="545" t="str">
        <f t="shared" ref="O5704:O5705" si="544">+_xlfn.CONCAT(B5704,"-",E5704)</f>
        <v>B3/28/04-A</v>
      </c>
      <c r="P5704" s="546"/>
      <c r="Q5704" s="546"/>
      <c r="R5704" s="546"/>
    </row>
    <row r="5705" spans="1:18">
      <c r="B5705" s="556" t="s">
        <v>5176</v>
      </c>
      <c r="C5705" s="556" t="s">
        <v>2034</v>
      </c>
      <c r="D5705" s="556" t="s">
        <v>2602</v>
      </c>
      <c r="E5705" s="556" t="s">
        <v>6</v>
      </c>
      <c r="F5705" s="557" t="s">
        <v>1104</v>
      </c>
      <c r="G5705" s="556" t="s">
        <v>0</v>
      </c>
      <c r="H5705" s="553">
        <v>1</v>
      </c>
      <c r="I5705" s="554">
        <v>12500</v>
      </c>
      <c r="J5705" s="554">
        <v>12500</v>
      </c>
      <c r="K5705" s="556" t="s">
        <v>2574</v>
      </c>
      <c r="L5705" s="556" t="s">
        <v>5178</v>
      </c>
      <c r="M5705" s="557" t="s">
        <v>1104</v>
      </c>
      <c r="O5705" s="545" t="str">
        <f t="shared" si="544"/>
        <v>B3/28/04-B</v>
      </c>
    </row>
    <row r="5707" spans="1:18" ht="14.5">
      <c r="A5707" s="551" t="s">
        <v>1774</v>
      </c>
      <c r="B5707" s="555" t="s">
        <v>5176</v>
      </c>
      <c r="C5707" s="555" t="s">
        <v>36</v>
      </c>
      <c r="D5707" s="555" t="s">
        <v>36</v>
      </c>
      <c r="E5707" s="555" t="s">
        <v>36</v>
      </c>
      <c r="F5707" s="551" t="s">
        <v>40</v>
      </c>
      <c r="G5707" s="555"/>
      <c r="H5707" s="551"/>
      <c r="I5707" s="551"/>
      <c r="J5707" s="551"/>
      <c r="K5707" s="555"/>
      <c r="L5707" s="555"/>
      <c r="M5707" s="551"/>
      <c r="N5707" s="551"/>
      <c r="O5707" s="551"/>
    </row>
    <row r="5708" spans="1:18" ht="14.5">
      <c r="A5708" s="551" t="s">
        <v>1774</v>
      </c>
      <c r="B5708" s="555" t="s">
        <v>5176</v>
      </c>
      <c r="C5708" s="555" t="s">
        <v>36</v>
      </c>
      <c r="D5708" s="555" t="s">
        <v>36</v>
      </c>
      <c r="E5708" s="555" t="s">
        <v>36</v>
      </c>
      <c r="F5708" s="551" t="s">
        <v>9</v>
      </c>
      <c r="G5708" s="555"/>
      <c r="H5708" s="551"/>
      <c r="I5708" s="551"/>
      <c r="J5708" s="551"/>
      <c r="K5708" s="555"/>
      <c r="L5708" s="555"/>
      <c r="M5708" s="551"/>
      <c r="N5708" s="551"/>
      <c r="O5708" s="551"/>
      <c r="P5708" s="546"/>
      <c r="Q5708" s="546"/>
      <c r="R5708" s="546"/>
    </row>
    <row r="5709" spans="1:18" ht="14.5">
      <c r="P5709" s="546"/>
      <c r="Q5709" s="546"/>
      <c r="R5709" s="546"/>
    </row>
    <row r="5711" spans="1:18" ht="14.5">
      <c r="A5711" s="551">
        <v>2</v>
      </c>
      <c r="B5711" s="555" t="s">
        <v>5179</v>
      </c>
      <c r="C5711" s="555" t="s">
        <v>36</v>
      </c>
      <c r="D5711" s="555" t="s">
        <v>36</v>
      </c>
      <c r="E5711" s="555" t="s">
        <v>36</v>
      </c>
      <c r="F5711" s="551" t="s">
        <v>30</v>
      </c>
      <c r="G5711" s="555" t="s">
        <v>36</v>
      </c>
      <c r="H5711" s="551"/>
      <c r="I5711" s="551"/>
      <c r="J5711" s="552">
        <v>7858654.5599999996</v>
      </c>
      <c r="K5711" s="555"/>
      <c r="L5711" s="555"/>
      <c r="M5711" s="551"/>
      <c r="N5711" s="551"/>
      <c r="O5711" s="551"/>
    </row>
    <row r="5712" spans="1:18" ht="14.5">
      <c r="A5712" s="551">
        <v>3</v>
      </c>
      <c r="B5712" s="555" t="s">
        <v>5179</v>
      </c>
      <c r="C5712" s="555" t="s">
        <v>36</v>
      </c>
      <c r="D5712" s="555" t="s">
        <v>36</v>
      </c>
      <c r="E5712" s="555" t="s">
        <v>36</v>
      </c>
      <c r="F5712" s="551" t="s">
        <v>31</v>
      </c>
      <c r="G5712" s="555" t="s">
        <v>36</v>
      </c>
      <c r="H5712" s="551"/>
      <c r="I5712" s="551"/>
      <c r="J5712" s="552">
        <v>73921.86</v>
      </c>
      <c r="K5712" s="555"/>
      <c r="L5712" s="555"/>
      <c r="M5712" s="551"/>
      <c r="N5712" s="551"/>
      <c r="O5712" s="551"/>
      <c r="P5712" s="546"/>
      <c r="Q5712" s="546"/>
      <c r="R5712" s="546"/>
    </row>
    <row r="5713" spans="1:18" ht="14.5">
      <c r="A5713" s="551">
        <v>4</v>
      </c>
      <c r="B5713" s="555" t="s">
        <v>5179</v>
      </c>
      <c r="C5713" s="555" t="s">
        <v>36</v>
      </c>
      <c r="D5713" s="555" t="s">
        <v>36</v>
      </c>
      <c r="E5713" s="555" t="s">
        <v>36</v>
      </c>
      <c r="F5713" s="551" t="s">
        <v>231</v>
      </c>
      <c r="G5713" s="555" t="s">
        <v>36</v>
      </c>
      <c r="H5713" s="551"/>
      <c r="I5713" s="551"/>
      <c r="J5713" s="552">
        <v>73921.86</v>
      </c>
      <c r="K5713" s="555"/>
      <c r="L5713" s="555"/>
      <c r="M5713" s="551"/>
      <c r="N5713" s="551"/>
      <c r="O5713" s="551"/>
      <c r="P5713" s="546"/>
      <c r="Q5713" s="546"/>
      <c r="R5713" s="546"/>
    </row>
    <row r="5714" spans="1:18" ht="14.5">
      <c r="B5714" s="556" t="s">
        <v>5179</v>
      </c>
      <c r="C5714" s="556" t="s">
        <v>36</v>
      </c>
      <c r="D5714" s="556" t="s">
        <v>2626</v>
      </c>
      <c r="E5714" s="556" t="s">
        <v>5</v>
      </c>
      <c r="F5714" s="557" t="s">
        <v>232</v>
      </c>
      <c r="G5714" s="556" t="s">
        <v>233</v>
      </c>
      <c r="H5714" s="553">
        <v>1</v>
      </c>
      <c r="I5714" s="554">
        <v>73921.86</v>
      </c>
      <c r="J5714" s="554">
        <v>73921.86</v>
      </c>
      <c r="K5714" s="556" t="s">
        <v>2627</v>
      </c>
      <c r="L5714" s="556" t="s">
        <v>5180</v>
      </c>
      <c r="M5714" s="557" t="s">
        <v>5181</v>
      </c>
      <c r="O5714" s="545" t="str">
        <f>+_xlfn.CONCAT(B5714,"-",E5714)</f>
        <v>B3/31/01-A</v>
      </c>
      <c r="P5714" s="546"/>
      <c r="Q5714" s="546"/>
      <c r="R5714" s="546"/>
    </row>
    <row r="5716" spans="1:18" ht="14.5">
      <c r="A5716" s="551">
        <v>3</v>
      </c>
      <c r="B5716" s="555" t="s">
        <v>5179</v>
      </c>
      <c r="C5716" s="555" t="s">
        <v>36</v>
      </c>
      <c r="D5716" s="555" t="s">
        <v>36</v>
      </c>
      <c r="E5716" s="555" t="s">
        <v>36</v>
      </c>
      <c r="F5716" s="551" t="s">
        <v>32</v>
      </c>
      <c r="G5716" s="555" t="s">
        <v>36</v>
      </c>
      <c r="H5716" s="551"/>
      <c r="I5716" s="551"/>
      <c r="J5716" s="552">
        <v>3505885.6</v>
      </c>
      <c r="K5716" s="555"/>
      <c r="L5716" s="555"/>
      <c r="M5716" s="551"/>
      <c r="N5716" s="551"/>
      <c r="O5716" s="551"/>
    </row>
    <row r="5717" spans="1:18" ht="14.5">
      <c r="A5717" s="551">
        <v>4</v>
      </c>
      <c r="B5717" s="555" t="s">
        <v>5179</v>
      </c>
      <c r="C5717" s="555" t="s">
        <v>36</v>
      </c>
      <c r="D5717" s="555" t="s">
        <v>36</v>
      </c>
      <c r="E5717" s="555" t="s">
        <v>36</v>
      </c>
      <c r="F5717" s="551" t="s">
        <v>234</v>
      </c>
      <c r="G5717" s="555" t="s">
        <v>36</v>
      </c>
      <c r="H5717" s="551"/>
      <c r="I5717" s="551"/>
      <c r="J5717" s="552">
        <v>1534250</v>
      </c>
      <c r="K5717" s="555"/>
      <c r="L5717" s="555"/>
      <c r="M5717" s="551"/>
      <c r="N5717" s="551"/>
      <c r="O5717" s="551"/>
      <c r="P5717" s="546"/>
      <c r="Q5717" s="546"/>
      <c r="R5717" s="546"/>
    </row>
    <row r="5718" spans="1:18" ht="14.5">
      <c r="B5718" s="556" t="s">
        <v>5179</v>
      </c>
      <c r="C5718" s="556" t="s">
        <v>36</v>
      </c>
      <c r="D5718" s="556" t="s">
        <v>2630</v>
      </c>
      <c r="E5718" s="556" t="s">
        <v>6</v>
      </c>
      <c r="F5718" s="557" t="s">
        <v>235</v>
      </c>
      <c r="G5718" s="556" t="s">
        <v>197</v>
      </c>
      <c r="H5718" s="558">
        <v>25000</v>
      </c>
      <c r="I5718" s="553">
        <v>61.37</v>
      </c>
      <c r="J5718" s="554">
        <v>1534250</v>
      </c>
      <c r="K5718" s="556" t="s">
        <v>2627</v>
      </c>
      <c r="L5718" s="556" t="s">
        <v>2631</v>
      </c>
      <c r="M5718" s="557" t="s">
        <v>2632</v>
      </c>
      <c r="O5718" s="545" t="str">
        <f>+_xlfn.CONCAT(B5718,"-",E5718)</f>
        <v>B3/31/01-B</v>
      </c>
      <c r="P5718" s="546"/>
      <c r="Q5718" s="546"/>
      <c r="R5718" s="546"/>
    </row>
    <row r="5720" spans="1:18" ht="14.5">
      <c r="A5720" s="551">
        <v>4</v>
      </c>
      <c r="B5720" s="555" t="s">
        <v>5179</v>
      </c>
      <c r="C5720" s="555" t="s">
        <v>36</v>
      </c>
      <c r="D5720" s="555" t="s">
        <v>36</v>
      </c>
      <c r="E5720" s="555" t="s">
        <v>36</v>
      </c>
      <c r="F5720" s="551" t="s">
        <v>236</v>
      </c>
      <c r="G5720" s="555" t="s">
        <v>36</v>
      </c>
      <c r="H5720" s="551"/>
      <c r="I5720" s="551"/>
      <c r="J5720" s="552">
        <v>1971635.6</v>
      </c>
      <c r="K5720" s="555"/>
      <c r="L5720" s="555"/>
      <c r="M5720" s="551"/>
      <c r="N5720" s="551"/>
      <c r="O5720" s="551"/>
    </row>
    <row r="5721" spans="1:18" ht="14.5">
      <c r="B5721" s="556" t="s">
        <v>5179</v>
      </c>
      <c r="C5721" s="556" t="s">
        <v>36</v>
      </c>
      <c r="D5721" s="556" t="s">
        <v>2633</v>
      </c>
      <c r="E5721" s="556" t="s">
        <v>7</v>
      </c>
      <c r="F5721" s="557" t="s">
        <v>237</v>
      </c>
      <c r="G5721" s="556" t="s">
        <v>197</v>
      </c>
      <c r="H5721" s="558">
        <v>28600</v>
      </c>
      <c r="I5721" s="553">
        <v>47.96</v>
      </c>
      <c r="J5721" s="554">
        <v>1371656</v>
      </c>
      <c r="K5721" s="556" t="s">
        <v>2627</v>
      </c>
      <c r="L5721" s="556" t="s">
        <v>2634</v>
      </c>
      <c r="M5721" s="557" t="s">
        <v>2635</v>
      </c>
      <c r="O5721" s="545" t="str">
        <f t="shared" ref="O5721:O5722" si="545">+_xlfn.CONCAT(B5721,"-",E5721)</f>
        <v>B3/31/01-C</v>
      </c>
      <c r="P5721" s="546"/>
      <c r="Q5721" s="546"/>
      <c r="R5721" s="546"/>
    </row>
    <row r="5722" spans="1:18">
      <c r="B5722" s="556" t="s">
        <v>5179</v>
      </c>
      <c r="C5722" s="556" t="s">
        <v>36</v>
      </c>
      <c r="D5722" s="556" t="s">
        <v>2633</v>
      </c>
      <c r="E5722" s="556" t="s">
        <v>8</v>
      </c>
      <c r="F5722" s="557" t="s">
        <v>238</v>
      </c>
      <c r="G5722" s="556" t="s">
        <v>197</v>
      </c>
      <c r="H5722" s="558">
        <v>12510</v>
      </c>
      <c r="I5722" s="553">
        <v>47.96</v>
      </c>
      <c r="J5722" s="554">
        <v>599979.6</v>
      </c>
      <c r="K5722" s="556" t="s">
        <v>2627</v>
      </c>
      <c r="L5722" s="556" t="s">
        <v>2634</v>
      </c>
      <c r="M5722" s="557" t="s">
        <v>2635</v>
      </c>
      <c r="O5722" s="545" t="str">
        <f t="shared" si="545"/>
        <v>B3/31/01-D</v>
      </c>
    </row>
    <row r="5724" spans="1:18" ht="14.5">
      <c r="A5724" s="551">
        <v>3</v>
      </c>
      <c r="B5724" s="555" t="s">
        <v>5179</v>
      </c>
      <c r="C5724" s="555" t="s">
        <v>36</v>
      </c>
      <c r="D5724" s="555" t="s">
        <v>36</v>
      </c>
      <c r="E5724" s="555" t="s">
        <v>36</v>
      </c>
      <c r="F5724" s="551" t="s">
        <v>230</v>
      </c>
      <c r="G5724" s="555" t="s">
        <v>36</v>
      </c>
      <c r="H5724" s="551"/>
      <c r="I5724" s="551"/>
      <c r="J5724" s="551">
        <v>0</v>
      </c>
      <c r="K5724" s="555"/>
      <c r="L5724" s="555"/>
      <c r="M5724" s="551"/>
      <c r="N5724" s="551"/>
      <c r="O5724" s="551"/>
    </row>
    <row r="5725" spans="1:18" ht="14.5">
      <c r="A5725" s="551">
        <v>4</v>
      </c>
      <c r="B5725" s="555" t="s">
        <v>5179</v>
      </c>
      <c r="C5725" s="555" t="s">
        <v>36</v>
      </c>
      <c r="D5725" s="555" t="s">
        <v>36</v>
      </c>
      <c r="E5725" s="555" t="s">
        <v>36</v>
      </c>
      <c r="F5725" s="551" t="s">
        <v>31</v>
      </c>
      <c r="G5725" s="555" t="s">
        <v>36</v>
      </c>
      <c r="H5725" s="551"/>
      <c r="I5725" s="551"/>
      <c r="J5725" s="551">
        <v>0</v>
      </c>
      <c r="K5725" s="555"/>
      <c r="L5725" s="555"/>
      <c r="M5725" s="551"/>
      <c r="N5725" s="551"/>
      <c r="O5725" s="551"/>
      <c r="P5725" s="546"/>
      <c r="Q5725" s="546"/>
      <c r="R5725" s="546"/>
    </row>
    <row r="5726" spans="1:18" ht="58">
      <c r="A5726" s="551">
        <v>5</v>
      </c>
      <c r="B5726" s="555" t="s">
        <v>5179</v>
      </c>
      <c r="C5726" s="555" t="s">
        <v>36</v>
      </c>
      <c r="D5726" s="555" t="s">
        <v>36</v>
      </c>
      <c r="E5726" s="555" t="s">
        <v>36</v>
      </c>
      <c r="F5726" s="551" t="s">
        <v>2636</v>
      </c>
      <c r="G5726" s="555" t="s">
        <v>36</v>
      </c>
      <c r="H5726" s="551"/>
      <c r="I5726" s="551"/>
      <c r="J5726" s="551">
        <v>0</v>
      </c>
      <c r="K5726" s="555"/>
      <c r="L5726" s="555"/>
      <c r="M5726" s="551"/>
      <c r="N5726" s="551"/>
      <c r="O5726" s="551"/>
      <c r="P5726" s="546"/>
      <c r="Q5726" s="546"/>
      <c r="R5726" s="546"/>
    </row>
    <row r="5727" spans="1:18" ht="14.5">
      <c r="B5727" s="556" t="s">
        <v>5179</v>
      </c>
      <c r="C5727" s="556" t="s">
        <v>36</v>
      </c>
      <c r="D5727" s="556" t="s">
        <v>2626</v>
      </c>
      <c r="E5727" s="556" t="s">
        <v>10</v>
      </c>
      <c r="F5727" s="557" t="s">
        <v>154</v>
      </c>
      <c r="G5727" s="556" t="s">
        <v>168</v>
      </c>
      <c r="H5727" s="553">
        <v>0</v>
      </c>
      <c r="J5727" s="553" t="s">
        <v>1909</v>
      </c>
      <c r="K5727" s="556" t="s">
        <v>2627</v>
      </c>
      <c r="L5727" s="556" t="s">
        <v>2637</v>
      </c>
      <c r="M5727" s="557" t="s">
        <v>154</v>
      </c>
      <c r="O5727" s="545" t="str">
        <f>+_xlfn.CONCAT(B5727,"-",E5727)</f>
        <v>B3/31/01-E</v>
      </c>
      <c r="P5727" s="546"/>
      <c r="Q5727" s="546"/>
      <c r="R5727" s="546"/>
    </row>
    <row r="5730" spans="1:18" ht="14.5">
      <c r="A5730" s="551">
        <v>3</v>
      </c>
      <c r="B5730" s="555" t="s">
        <v>5182</v>
      </c>
      <c r="C5730" s="555" t="s">
        <v>36</v>
      </c>
      <c r="D5730" s="555" t="s">
        <v>36</v>
      </c>
      <c r="E5730" s="555" t="s">
        <v>36</v>
      </c>
      <c r="F5730" s="551" t="s">
        <v>32</v>
      </c>
      <c r="G5730" s="555" t="s">
        <v>36</v>
      </c>
      <c r="H5730" s="551"/>
      <c r="I5730" s="551"/>
      <c r="J5730" s="552">
        <v>4278847.0999999996</v>
      </c>
      <c r="K5730" s="555"/>
      <c r="L5730" s="555"/>
      <c r="M5730" s="551"/>
      <c r="N5730" s="551"/>
      <c r="O5730" s="551"/>
    </row>
    <row r="5731" spans="1:18" ht="43.5">
      <c r="A5731" s="551">
        <v>4</v>
      </c>
      <c r="B5731" s="555" t="s">
        <v>5182</v>
      </c>
      <c r="C5731" s="555" t="s">
        <v>36</v>
      </c>
      <c r="D5731" s="555" t="s">
        <v>36</v>
      </c>
      <c r="E5731" s="555" t="s">
        <v>5</v>
      </c>
      <c r="F5731" s="551" t="s">
        <v>2639</v>
      </c>
      <c r="G5731" s="555" t="s">
        <v>36</v>
      </c>
      <c r="H5731" s="551"/>
      <c r="I5731" s="551"/>
      <c r="J5731" s="552">
        <v>1221876.7</v>
      </c>
      <c r="K5731" s="555"/>
      <c r="L5731" s="555"/>
      <c r="M5731" s="551"/>
      <c r="N5731" s="551"/>
      <c r="O5731" s="551"/>
      <c r="P5731" s="546"/>
      <c r="Q5731" s="546"/>
      <c r="R5731" s="546"/>
    </row>
    <row r="5732" spans="1:18" ht="14.5">
      <c r="B5732" s="556" t="s">
        <v>5182</v>
      </c>
      <c r="C5732" s="556" t="s">
        <v>36</v>
      </c>
      <c r="D5732" s="556" t="s">
        <v>2630</v>
      </c>
      <c r="E5732" s="556" t="s">
        <v>6</v>
      </c>
      <c r="F5732" s="557" t="s">
        <v>157</v>
      </c>
      <c r="G5732" s="556" t="s">
        <v>478</v>
      </c>
      <c r="H5732" s="558">
        <v>19910</v>
      </c>
      <c r="I5732" s="553">
        <v>61.37</v>
      </c>
      <c r="J5732" s="554">
        <v>1221876.7</v>
      </c>
      <c r="K5732" s="556" t="s">
        <v>2627</v>
      </c>
      <c r="L5732" s="556" t="s">
        <v>2641</v>
      </c>
      <c r="M5732" s="557" t="s">
        <v>157</v>
      </c>
      <c r="O5732" s="545" t="str">
        <f>+_xlfn.CONCAT(B5732,"-",E5732)</f>
        <v>B3/31/02-B</v>
      </c>
      <c r="P5732" s="546"/>
      <c r="Q5732" s="546"/>
      <c r="R5732" s="546"/>
    </row>
    <row r="5734" spans="1:18" ht="43.5">
      <c r="A5734" s="551">
        <v>4</v>
      </c>
      <c r="B5734" s="555" t="s">
        <v>5182</v>
      </c>
      <c r="C5734" s="555" t="s">
        <v>36</v>
      </c>
      <c r="D5734" s="555" t="s">
        <v>36</v>
      </c>
      <c r="E5734" s="555" t="s">
        <v>36</v>
      </c>
      <c r="F5734" s="551" t="s">
        <v>159</v>
      </c>
      <c r="G5734" s="555" t="s">
        <v>36</v>
      </c>
      <c r="H5734" s="551"/>
      <c r="I5734" s="551"/>
      <c r="J5734" s="552">
        <v>3056970.4</v>
      </c>
      <c r="K5734" s="555"/>
      <c r="L5734" s="555"/>
      <c r="M5734" s="551"/>
      <c r="N5734" s="551"/>
      <c r="O5734" s="551"/>
    </row>
    <row r="5735" spans="1:18" ht="14.5">
      <c r="B5735" s="556" t="s">
        <v>5182</v>
      </c>
      <c r="C5735" s="556" t="s">
        <v>36</v>
      </c>
      <c r="D5735" s="556" t="s">
        <v>2633</v>
      </c>
      <c r="E5735" s="556" t="s">
        <v>7</v>
      </c>
      <c r="F5735" s="557" t="s">
        <v>160</v>
      </c>
      <c r="G5735" s="556" t="s">
        <v>478</v>
      </c>
      <c r="H5735" s="558">
        <v>63740</v>
      </c>
      <c r="I5735" s="553">
        <v>47.96</v>
      </c>
      <c r="J5735" s="554">
        <v>3056970.4</v>
      </c>
      <c r="K5735" s="556" t="s">
        <v>2627</v>
      </c>
      <c r="L5735" s="556" t="s">
        <v>2642</v>
      </c>
      <c r="M5735" s="557" t="s">
        <v>2643</v>
      </c>
      <c r="O5735" s="545" t="str">
        <f t="shared" ref="O5735:O5737" si="546">+_xlfn.CONCAT(B5735,"-",E5735)</f>
        <v>B3/31/02-C</v>
      </c>
      <c r="P5735" s="546"/>
      <c r="Q5735" s="546"/>
      <c r="R5735" s="546"/>
    </row>
    <row r="5736" spans="1:18" ht="37.5">
      <c r="B5736" s="556" t="s">
        <v>5182</v>
      </c>
      <c r="C5736" s="556" t="s">
        <v>36</v>
      </c>
      <c r="D5736" s="556" t="s">
        <v>2633</v>
      </c>
      <c r="E5736" s="556" t="s">
        <v>8</v>
      </c>
      <c r="F5736" s="557" t="s">
        <v>2644</v>
      </c>
      <c r="G5736" s="556" t="s">
        <v>168</v>
      </c>
      <c r="H5736" s="553">
        <v>0</v>
      </c>
      <c r="I5736" s="553">
        <v>14.39</v>
      </c>
      <c r="J5736" s="553" t="s">
        <v>2640</v>
      </c>
      <c r="K5736" s="556" t="s">
        <v>2627</v>
      </c>
      <c r="L5736" s="556" t="s">
        <v>2645</v>
      </c>
      <c r="M5736" s="557" t="s">
        <v>2644</v>
      </c>
      <c r="O5736" s="545" t="str">
        <f t="shared" si="546"/>
        <v>B3/31/02-D</v>
      </c>
    </row>
    <row r="5737" spans="1:18">
      <c r="B5737" s="556" t="s">
        <v>5182</v>
      </c>
      <c r="C5737" s="556" t="s">
        <v>36</v>
      </c>
      <c r="D5737" s="556" t="s">
        <v>2633</v>
      </c>
      <c r="E5737" s="556" t="s">
        <v>10</v>
      </c>
      <c r="F5737" s="557" t="s">
        <v>162</v>
      </c>
      <c r="G5737" s="556" t="s">
        <v>168</v>
      </c>
      <c r="H5737" s="553">
        <v>0</v>
      </c>
      <c r="I5737" s="553">
        <v>4.8600000000000003</v>
      </c>
      <c r="J5737" s="553" t="s">
        <v>2640</v>
      </c>
      <c r="K5737" s="556" t="s">
        <v>2627</v>
      </c>
      <c r="L5737" s="556" t="s">
        <v>2646</v>
      </c>
      <c r="M5737" s="557" t="s">
        <v>162</v>
      </c>
      <c r="O5737" s="545" t="str">
        <f t="shared" si="546"/>
        <v>B3/31/02-E</v>
      </c>
    </row>
    <row r="5739" spans="1:18" ht="14.5">
      <c r="A5739" s="551" t="s">
        <v>1774</v>
      </c>
      <c r="B5739" s="555" t="s">
        <v>5182</v>
      </c>
      <c r="C5739" s="555" t="s">
        <v>36</v>
      </c>
      <c r="D5739" s="555" t="s">
        <v>36</v>
      </c>
      <c r="E5739" s="555" t="s">
        <v>36</v>
      </c>
      <c r="F5739" s="551" t="s">
        <v>30</v>
      </c>
      <c r="G5739" s="555"/>
      <c r="H5739" s="551"/>
      <c r="I5739" s="551"/>
      <c r="J5739" s="551"/>
      <c r="K5739" s="555"/>
      <c r="L5739" s="555"/>
      <c r="M5739" s="551"/>
      <c r="N5739" s="551"/>
      <c r="O5739" s="551"/>
    </row>
    <row r="5740" spans="1:18" ht="14.5">
      <c r="A5740" s="551" t="s">
        <v>1774</v>
      </c>
      <c r="B5740" s="555" t="s">
        <v>5182</v>
      </c>
      <c r="C5740" s="555" t="s">
        <v>36</v>
      </c>
      <c r="D5740" s="555" t="s">
        <v>36</v>
      </c>
      <c r="E5740" s="555" t="s">
        <v>36</v>
      </c>
      <c r="F5740" s="551" t="s">
        <v>9</v>
      </c>
      <c r="G5740" s="555"/>
      <c r="H5740" s="551"/>
      <c r="I5740" s="551"/>
      <c r="J5740" s="551"/>
      <c r="K5740" s="555"/>
      <c r="L5740" s="555"/>
      <c r="M5740" s="551"/>
      <c r="N5740" s="551"/>
      <c r="O5740" s="551"/>
      <c r="P5740" s="546"/>
      <c r="Q5740" s="546"/>
      <c r="R5740" s="546"/>
    </row>
    <row r="5741" spans="1:18" ht="14.5">
      <c r="P5741" s="546"/>
      <c r="Q5741" s="546"/>
      <c r="R5741" s="546"/>
    </row>
    <row r="5743" spans="1:18" ht="14.5">
      <c r="A5743" s="551">
        <v>2</v>
      </c>
      <c r="B5743" s="555" t="s">
        <v>5183</v>
      </c>
      <c r="C5743" s="555" t="s">
        <v>36</v>
      </c>
      <c r="D5743" s="555" t="s">
        <v>36</v>
      </c>
      <c r="E5743" s="555" t="s">
        <v>36</v>
      </c>
      <c r="F5743" s="551" t="s">
        <v>29</v>
      </c>
      <c r="G5743" s="555" t="s">
        <v>36</v>
      </c>
      <c r="H5743" s="551"/>
      <c r="I5743" s="551"/>
      <c r="J5743" s="552">
        <v>47587637.359999999</v>
      </c>
      <c r="K5743" s="555"/>
      <c r="L5743" s="555"/>
      <c r="M5743" s="551"/>
      <c r="N5743" s="551"/>
      <c r="O5743" s="551"/>
    </row>
    <row r="5744" spans="1:18" ht="14.5">
      <c r="A5744" s="551">
        <v>3</v>
      </c>
      <c r="B5744" s="555" t="s">
        <v>5183</v>
      </c>
      <c r="C5744" s="555" t="s">
        <v>36</v>
      </c>
      <c r="D5744" s="555" t="s">
        <v>36</v>
      </c>
      <c r="E5744" s="555" t="s">
        <v>36</v>
      </c>
      <c r="F5744" s="551" t="s">
        <v>163</v>
      </c>
      <c r="G5744" s="555" t="s">
        <v>36</v>
      </c>
      <c r="H5744" s="551"/>
      <c r="I5744" s="551"/>
      <c r="J5744" s="552">
        <v>25332432.379999999</v>
      </c>
      <c r="K5744" s="555"/>
      <c r="L5744" s="555"/>
      <c r="M5744" s="551"/>
      <c r="N5744" s="551"/>
      <c r="O5744" s="551"/>
      <c r="P5744" s="546"/>
      <c r="Q5744" s="546"/>
      <c r="R5744" s="546"/>
    </row>
    <row r="5745" spans="1:18" ht="14.5">
      <c r="A5745" s="551">
        <v>4</v>
      </c>
      <c r="B5745" s="555" t="s">
        <v>5183</v>
      </c>
      <c r="C5745" s="555" t="s">
        <v>36</v>
      </c>
      <c r="D5745" s="555" t="s">
        <v>36</v>
      </c>
      <c r="E5745" s="555" t="s">
        <v>36</v>
      </c>
      <c r="F5745" s="551" t="s">
        <v>2648</v>
      </c>
      <c r="G5745" s="555" t="s">
        <v>36</v>
      </c>
      <c r="H5745" s="551"/>
      <c r="I5745" s="551"/>
      <c r="J5745" s="552">
        <v>15854686.32</v>
      </c>
      <c r="K5745" s="555"/>
      <c r="L5745" s="555"/>
      <c r="M5745" s="551"/>
      <c r="N5745" s="551"/>
      <c r="O5745" s="551"/>
      <c r="P5745" s="546"/>
      <c r="Q5745" s="546"/>
      <c r="R5745" s="546"/>
    </row>
    <row r="5746" spans="1:18" ht="14.5">
      <c r="A5746" s="551">
        <v>5</v>
      </c>
      <c r="B5746" s="555" t="s">
        <v>5183</v>
      </c>
      <c r="C5746" s="555" t="s">
        <v>36</v>
      </c>
      <c r="D5746" s="555" t="s">
        <v>36</v>
      </c>
      <c r="E5746" s="555" t="s">
        <v>36</v>
      </c>
      <c r="F5746" s="551" t="s">
        <v>165</v>
      </c>
      <c r="G5746" s="555" t="s">
        <v>36</v>
      </c>
      <c r="H5746" s="551"/>
      <c r="I5746" s="551"/>
      <c r="J5746" s="552">
        <v>11139750</v>
      </c>
      <c r="K5746" s="555"/>
      <c r="L5746" s="555"/>
      <c r="M5746" s="551"/>
      <c r="N5746" s="551"/>
      <c r="O5746" s="551"/>
      <c r="P5746" s="546"/>
      <c r="Q5746" s="546"/>
      <c r="R5746" s="546"/>
    </row>
    <row r="5747" spans="1:18" ht="25">
      <c r="B5747" s="556" t="s">
        <v>5183</v>
      </c>
      <c r="C5747" s="556" t="s">
        <v>36</v>
      </c>
      <c r="D5747" s="556" t="s">
        <v>2649</v>
      </c>
      <c r="E5747" s="556" t="s">
        <v>5</v>
      </c>
      <c r="F5747" s="557" t="s">
        <v>3832</v>
      </c>
      <c r="G5747" s="556" t="s">
        <v>168</v>
      </c>
      <c r="H5747" s="554">
        <v>59412</v>
      </c>
      <c r="I5747" s="553">
        <v>12.5</v>
      </c>
      <c r="J5747" s="554">
        <v>742650</v>
      </c>
      <c r="K5747" s="556" t="s">
        <v>2651</v>
      </c>
      <c r="L5747" s="556" t="s">
        <v>2652</v>
      </c>
      <c r="M5747" s="557" t="s">
        <v>2653</v>
      </c>
      <c r="N5747" s="557" t="s">
        <v>2654</v>
      </c>
      <c r="O5747" s="545" t="str">
        <f t="shared" ref="O5747:O5750" si="547">+_xlfn.CONCAT(B5747,"-",E5747)</f>
        <v>B3/32/01-A</v>
      </c>
      <c r="P5747" s="546"/>
      <c r="Q5747" s="546"/>
      <c r="R5747" s="546"/>
    </row>
    <row r="5748" spans="1:18" ht="25">
      <c r="B5748" s="556" t="s">
        <v>5183</v>
      </c>
      <c r="C5748" s="556" t="s">
        <v>36</v>
      </c>
      <c r="D5748" s="556" t="s">
        <v>2649</v>
      </c>
      <c r="E5748" s="556" t="s">
        <v>6</v>
      </c>
      <c r="F5748" s="557" t="s">
        <v>169</v>
      </c>
      <c r="G5748" s="556" t="s">
        <v>168</v>
      </c>
      <c r="H5748" s="554">
        <v>59412</v>
      </c>
      <c r="I5748" s="553">
        <v>12.5</v>
      </c>
      <c r="J5748" s="554">
        <v>742650</v>
      </c>
      <c r="K5748" s="556" t="s">
        <v>2651</v>
      </c>
      <c r="L5748" s="556" t="s">
        <v>2656</v>
      </c>
      <c r="M5748" s="557" t="s">
        <v>2657</v>
      </c>
      <c r="N5748" s="557" t="s">
        <v>2654</v>
      </c>
      <c r="O5748" s="545" t="str">
        <f t="shared" si="547"/>
        <v>B3/32/01-B</v>
      </c>
    </row>
    <row r="5749" spans="1:18" ht="50">
      <c r="B5749" s="556" t="s">
        <v>5183</v>
      </c>
      <c r="C5749" s="556" t="s">
        <v>36</v>
      </c>
      <c r="D5749" s="556" t="s">
        <v>2649</v>
      </c>
      <c r="E5749" s="556" t="s">
        <v>7</v>
      </c>
      <c r="F5749" s="557" t="s">
        <v>170</v>
      </c>
      <c r="G5749" s="556" t="s">
        <v>168</v>
      </c>
      <c r="H5749" s="554">
        <v>59412</v>
      </c>
      <c r="I5749" s="553">
        <v>93.75</v>
      </c>
      <c r="J5749" s="554">
        <v>5569875</v>
      </c>
      <c r="K5749" s="556" t="s">
        <v>2651</v>
      </c>
      <c r="L5749" s="556" t="s">
        <v>2659</v>
      </c>
      <c r="M5749" s="557" t="s">
        <v>2658</v>
      </c>
      <c r="N5749" s="557" t="s">
        <v>2654</v>
      </c>
      <c r="O5749" s="545" t="str">
        <f t="shared" si="547"/>
        <v>B3/32/01-C</v>
      </c>
    </row>
    <row r="5750" spans="1:18" ht="37.5">
      <c r="B5750" s="556" t="s">
        <v>5183</v>
      </c>
      <c r="C5750" s="556" t="s">
        <v>36</v>
      </c>
      <c r="D5750" s="556" t="s">
        <v>2649</v>
      </c>
      <c r="E5750" s="556" t="s">
        <v>8</v>
      </c>
      <c r="F5750" s="557" t="s">
        <v>3833</v>
      </c>
      <c r="G5750" s="556" t="s">
        <v>168</v>
      </c>
      <c r="H5750" s="554">
        <v>59412</v>
      </c>
      <c r="I5750" s="553">
        <v>68.75</v>
      </c>
      <c r="J5750" s="554">
        <v>4084575</v>
      </c>
      <c r="K5750" s="556" t="s">
        <v>2651</v>
      </c>
      <c r="L5750" s="556" t="s">
        <v>2661</v>
      </c>
      <c r="M5750" s="557" t="s">
        <v>2662</v>
      </c>
      <c r="N5750" s="557" t="s">
        <v>2654</v>
      </c>
      <c r="O5750" s="545" t="str">
        <f t="shared" si="547"/>
        <v>B3/32/01-D</v>
      </c>
    </row>
    <row r="5752" spans="1:18" ht="14.5">
      <c r="A5752" s="551">
        <v>5</v>
      </c>
      <c r="B5752" s="555" t="s">
        <v>5183</v>
      </c>
      <c r="C5752" s="555" t="s">
        <v>36</v>
      </c>
      <c r="D5752" s="555" t="s">
        <v>36</v>
      </c>
      <c r="E5752" s="555" t="s">
        <v>36</v>
      </c>
      <c r="F5752" s="551" t="s">
        <v>172</v>
      </c>
      <c r="G5752" s="555" t="s">
        <v>36</v>
      </c>
      <c r="H5752" s="551"/>
      <c r="I5752" s="551"/>
      <c r="J5752" s="552">
        <v>4714936.3200000003</v>
      </c>
      <c r="K5752" s="555"/>
      <c r="L5752" s="555"/>
      <c r="M5752" s="551"/>
      <c r="N5752" s="551"/>
      <c r="O5752" s="551"/>
    </row>
    <row r="5753" spans="1:18" ht="37.5">
      <c r="B5753" s="556" t="s">
        <v>5183</v>
      </c>
      <c r="C5753" s="556" t="s">
        <v>36</v>
      </c>
      <c r="D5753" s="556" t="s">
        <v>2663</v>
      </c>
      <c r="E5753" s="556" t="s">
        <v>10</v>
      </c>
      <c r="F5753" s="557" t="s">
        <v>3834</v>
      </c>
      <c r="G5753" s="556" t="s">
        <v>168</v>
      </c>
      <c r="H5753" s="554">
        <v>59412</v>
      </c>
      <c r="I5753" s="553">
        <v>24.83</v>
      </c>
      <c r="J5753" s="554">
        <v>1475199.96</v>
      </c>
      <c r="K5753" s="556" t="s">
        <v>2651</v>
      </c>
      <c r="L5753" s="556" t="s">
        <v>2665</v>
      </c>
      <c r="M5753" s="557" t="s">
        <v>2664</v>
      </c>
      <c r="N5753" s="557" t="s">
        <v>2666</v>
      </c>
      <c r="O5753" s="545" t="str">
        <f t="shared" ref="O5753:O5755" si="548">+_xlfn.CONCAT(B5753,"-",E5753)</f>
        <v>B3/32/01-E</v>
      </c>
      <c r="P5753" s="546"/>
      <c r="Q5753" s="546"/>
      <c r="R5753" s="546"/>
    </row>
    <row r="5754" spans="1:18" ht="50">
      <c r="B5754" s="556" t="s">
        <v>5183</v>
      </c>
      <c r="C5754" s="556" t="s">
        <v>36</v>
      </c>
      <c r="D5754" s="556" t="s">
        <v>2663</v>
      </c>
      <c r="E5754" s="556" t="s">
        <v>11</v>
      </c>
      <c r="F5754" s="557" t="s">
        <v>2644</v>
      </c>
      <c r="G5754" s="556" t="s">
        <v>168</v>
      </c>
      <c r="H5754" s="554">
        <v>59412</v>
      </c>
      <c r="I5754" s="553">
        <v>49.67</v>
      </c>
      <c r="J5754" s="554">
        <v>2950994.04</v>
      </c>
      <c r="K5754" s="556" t="s">
        <v>2651</v>
      </c>
      <c r="L5754" s="556" t="s">
        <v>2668</v>
      </c>
      <c r="M5754" s="557" t="s">
        <v>2669</v>
      </c>
      <c r="N5754" s="557" t="s">
        <v>2666</v>
      </c>
      <c r="O5754" s="545" t="str">
        <f t="shared" si="548"/>
        <v>B3/32/01-F</v>
      </c>
    </row>
    <row r="5755" spans="1:18" ht="25">
      <c r="B5755" s="556" t="s">
        <v>5183</v>
      </c>
      <c r="C5755" s="556" t="s">
        <v>36</v>
      </c>
      <c r="D5755" s="556" t="s">
        <v>2663</v>
      </c>
      <c r="E5755" s="556" t="s">
        <v>27</v>
      </c>
      <c r="F5755" s="557" t="s">
        <v>175</v>
      </c>
      <c r="G5755" s="556" t="s">
        <v>168</v>
      </c>
      <c r="H5755" s="554">
        <v>59412</v>
      </c>
      <c r="I5755" s="553">
        <v>4.8600000000000003</v>
      </c>
      <c r="J5755" s="554">
        <v>288742.32</v>
      </c>
      <c r="K5755" s="556" t="s">
        <v>2651</v>
      </c>
      <c r="L5755" s="556" t="s">
        <v>2671</v>
      </c>
      <c r="M5755" s="557" t="s">
        <v>2672</v>
      </c>
      <c r="N5755" s="557" t="s">
        <v>2666</v>
      </c>
      <c r="O5755" s="545" t="str">
        <f t="shared" si="548"/>
        <v>B3/32/01-G</v>
      </c>
    </row>
    <row r="5758" spans="1:18" ht="14.5">
      <c r="A5758" s="551">
        <v>4</v>
      </c>
      <c r="B5758" s="555" t="s">
        <v>5184</v>
      </c>
      <c r="C5758" s="555" t="s">
        <v>36</v>
      </c>
      <c r="D5758" s="555" t="s">
        <v>36</v>
      </c>
      <c r="E5758" s="555" t="s">
        <v>36</v>
      </c>
      <c r="F5758" s="551" t="s">
        <v>176</v>
      </c>
      <c r="G5758" s="555" t="s">
        <v>36</v>
      </c>
      <c r="H5758" s="551"/>
      <c r="I5758" s="551"/>
      <c r="J5758" s="552">
        <v>2519249.04</v>
      </c>
      <c r="K5758" s="555"/>
      <c r="L5758" s="555"/>
      <c r="M5758" s="551"/>
      <c r="N5758" s="551"/>
      <c r="O5758" s="551"/>
    </row>
    <row r="5759" spans="1:18" ht="43.5">
      <c r="A5759" s="551">
        <v>5</v>
      </c>
      <c r="B5759" s="555" t="s">
        <v>5184</v>
      </c>
      <c r="C5759" s="555" t="s">
        <v>36</v>
      </c>
      <c r="D5759" s="555" t="s">
        <v>36</v>
      </c>
      <c r="E5759" s="555" t="s">
        <v>36</v>
      </c>
      <c r="F5759" s="551" t="s">
        <v>177</v>
      </c>
      <c r="G5759" s="555" t="s">
        <v>36</v>
      </c>
      <c r="H5759" s="551"/>
      <c r="I5759" s="551"/>
      <c r="J5759" s="552">
        <v>2519249.04</v>
      </c>
      <c r="K5759" s="555"/>
      <c r="L5759" s="555"/>
      <c r="M5759" s="551"/>
      <c r="N5759" s="551"/>
      <c r="O5759" s="551"/>
      <c r="P5759" s="546"/>
      <c r="Q5759" s="546"/>
      <c r="R5759" s="546"/>
    </row>
    <row r="5760" spans="1:18" ht="14.5">
      <c r="B5760" s="556" t="s">
        <v>5184</v>
      </c>
      <c r="C5760" s="556" t="s">
        <v>36</v>
      </c>
      <c r="D5760" s="556" t="s">
        <v>2674</v>
      </c>
      <c r="E5760" s="556" t="s">
        <v>5</v>
      </c>
      <c r="F5760" s="557" t="s">
        <v>178</v>
      </c>
      <c r="G5760" s="556" t="s">
        <v>179</v>
      </c>
      <c r="H5760" s="558">
        <v>9857</v>
      </c>
      <c r="I5760" s="553">
        <v>185.47</v>
      </c>
      <c r="J5760" s="554">
        <v>1828177.79</v>
      </c>
      <c r="K5760" s="556" t="s">
        <v>2651</v>
      </c>
      <c r="L5760" s="556" t="s">
        <v>2675</v>
      </c>
      <c r="M5760" s="557" t="s">
        <v>178</v>
      </c>
      <c r="O5760" s="545" t="str">
        <f t="shared" ref="O5760:O5761" si="549">+_xlfn.CONCAT(B5760,"-",E5760)</f>
        <v>B3/32/02-A</v>
      </c>
      <c r="P5760" s="546"/>
      <c r="Q5760" s="546"/>
      <c r="R5760" s="546"/>
    </row>
    <row r="5761" spans="1:18">
      <c r="B5761" s="556" t="s">
        <v>5184</v>
      </c>
      <c r="C5761" s="556" t="s">
        <v>36</v>
      </c>
      <c r="D5761" s="556" t="s">
        <v>2674</v>
      </c>
      <c r="E5761" s="556" t="s">
        <v>6</v>
      </c>
      <c r="F5761" s="557" t="s">
        <v>180</v>
      </c>
      <c r="G5761" s="556" t="s">
        <v>179</v>
      </c>
      <c r="H5761" s="558">
        <v>1913</v>
      </c>
      <c r="I5761" s="553">
        <v>361.25</v>
      </c>
      <c r="J5761" s="554">
        <v>691071.25</v>
      </c>
      <c r="K5761" s="556" t="s">
        <v>2651</v>
      </c>
      <c r="L5761" s="556" t="s">
        <v>2676</v>
      </c>
      <c r="M5761" s="557" t="s">
        <v>180</v>
      </c>
      <c r="O5761" s="545" t="str">
        <f t="shared" si="549"/>
        <v>B3/32/02-B</v>
      </c>
    </row>
    <row r="5763" spans="1:18" ht="14.5">
      <c r="A5763" s="551">
        <v>4</v>
      </c>
      <c r="B5763" s="555" t="s">
        <v>5184</v>
      </c>
      <c r="C5763" s="555" t="s">
        <v>36</v>
      </c>
      <c r="D5763" s="555" t="s">
        <v>36</v>
      </c>
      <c r="E5763" s="555" t="s">
        <v>36</v>
      </c>
      <c r="F5763" s="551" t="s">
        <v>469</v>
      </c>
      <c r="G5763" s="555" t="s">
        <v>36</v>
      </c>
      <c r="H5763" s="551"/>
      <c r="I5763" s="551"/>
      <c r="J5763" s="552">
        <v>6269647.0199999996</v>
      </c>
      <c r="K5763" s="555"/>
      <c r="L5763" s="555"/>
      <c r="M5763" s="551"/>
      <c r="N5763" s="551"/>
      <c r="O5763" s="551"/>
    </row>
    <row r="5764" spans="1:18" ht="14.5">
      <c r="A5764" s="551">
        <v>5</v>
      </c>
      <c r="B5764" s="555" t="s">
        <v>5184</v>
      </c>
      <c r="C5764" s="555" t="s">
        <v>36</v>
      </c>
      <c r="D5764" s="555" t="s">
        <v>36</v>
      </c>
      <c r="E5764" s="555" t="s">
        <v>36</v>
      </c>
      <c r="F5764" s="551" t="s">
        <v>468</v>
      </c>
      <c r="G5764" s="555" t="s">
        <v>36</v>
      </c>
      <c r="H5764" s="551"/>
      <c r="I5764" s="551"/>
      <c r="J5764" s="552">
        <v>4712056.5599999996</v>
      </c>
      <c r="K5764" s="555"/>
      <c r="L5764" s="555"/>
      <c r="M5764" s="551"/>
      <c r="N5764" s="551"/>
      <c r="O5764" s="551"/>
      <c r="P5764" s="546"/>
      <c r="Q5764" s="546"/>
      <c r="R5764" s="546"/>
    </row>
    <row r="5765" spans="1:18" ht="50">
      <c r="B5765" s="556" t="s">
        <v>5184</v>
      </c>
      <c r="C5765" s="556" t="s">
        <v>36</v>
      </c>
      <c r="D5765" s="556" t="s">
        <v>2677</v>
      </c>
      <c r="E5765" s="556" t="s">
        <v>7</v>
      </c>
      <c r="F5765" s="557" t="s">
        <v>2678</v>
      </c>
      <c r="G5765" s="556" t="s">
        <v>168</v>
      </c>
      <c r="H5765" s="558">
        <v>19084</v>
      </c>
      <c r="I5765" s="553">
        <v>216.08</v>
      </c>
      <c r="J5765" s="554">
        <v>4123670.72</v>
      </c>
      <c r="K5765" s="556" t="s">
        <v>2651</v>
      </c>
      <c r="L5765" s="556" t="s">
        <v>2679</v>
      </c>
      <c r="M5765" s="557" t="s">
        <v>2678</v>
      </c>
      <c r="O5765" s="545" t="str">
        <f t="shared" ref="O5765:O5766" si="550">+_xlfn.CONCAT(B5765,"-",E5765)</f>
        <v>B3/32/02-C</v>
      </c>
      <c r="P5765" s="546"/>
      <c r="Q5765" s="546"/>
      <c r="R5765" s="546"/>
    </row>
    <row r="5766" spans="1:18" ht="50">
      <c r="B5766" s="556" t="s">
        <v>5184</v>
      </c>
      <c r="C5766" s="556" t="s">
        <v>36</v>
      </c>
      <c r="D5766" s="556" t="s">
        <v>2677</v>
      </c>
      <c r="E5766" s="556" t="s">
        <v>8</v>
      </c>
      <c r="F5766" s="557" t="s">
        <v>5185</v>
      </c>
      <c r="G5766" s="556" t="s">
        <v>168</v>
      </c>
      <c r="H5766" s="558">
        <v>2723</v>
      </c>
      <c r="I5766" s="553">
        <v>216.08</v>
      </c>
      <c r="J5766" s="554">
        <v>588385.84</v>
      </c>
      <c r="K5766" s="556" t="s">
        <v>2651</v>
      </c>
      <c r="L5766" s="556" t="s">
        <v>2679</v>
      </c>
      <c r="M5766" s="557" t="s">
        <v>2678</v>
      </c>
      <c r="O5766" s="545" t="str">
        <f t="shared" si="550"/>
        <v>B3/32/02-D</v>
      </c>
    </row>
    <row r="5768" spans="1:18" ht="14.5">
      <c r="A5768" s="551">
        <v>5</v>
      </c>
      <c r="B5768" s="555" t="s">
        <v>5184</v>
      </c>
      <c r="C5768" s="555" t="s">
        <v>36</v>
      </c>
      <c r="D5768" s="555" t="s">
        <v>36</v>
      </c>
      <c r="E5768" s="555" t="s">
        <v>36</v>
      </c>
      <c r="F5768" s="551" t="s">
        <v>465</v>
      </c>
      <c r="G5768" s="555" t="s">
        <v>36</v>
      </c>
      <c r="H5768" s="551"/>
      <c r="I5768" s="551"/>
      <c r="J5768" s="552">
        <v>1557590.46</v>
      </c>
      <c r="K5768" s="555"/>
      <c r="L5768" s="555"/>
      <c r="M5768" s="551"/>
      <c r="N5768" s="551"/>
      <c r="O5768" s="551"/>
    </row>
    <row r="5769" spans="1:18" ht="25">
      <c r="B5769" s="556" t="s">
        <v>5184</v>
      </c>
      <c r="C5769" s="556" t="s">
        <v>36</v>
      </c>
      <c r="D5769" s="556" t="s">
        <v>2674</v>
      </c>
      <c r="E5769" s="556" t="s">
        <v>10</v>
      </c>
      <c r="F5769" s="557" t="s">
        <v>464</v>
      </c>
      <c r="G5769" s="556" t="s">
        <v>463</v>
      </c>
      <c r="H5769" s="558">
        <v>8706</v>
      </c>
      <c r="I5769" s="553">
        <v>178.91</v>
      </c>
      <c r="J5769" s="554">
        <v>1557590.46</v>
      </c>
      <c r="K5769" s="556" t="s">
        <v>2651</v>
      </c>
      <c r="L5769" s="556" t="s">
        <v>2680</v>
      </c>
      <c r="M5769" s="557" t="s">
        <v>2681</v>
      </c>
      <c r="O5769" s="545" t="str">
        <f>+_xlfn.CONCAT(B5769,"-",E5769)</f>
        <v>B3/32/02-E</v>
      </c>
      <c r="P5769" s="546"/>
      <c r="Q5769" s="546"/>
      <c r="R5769" s="546"/>
    </row>
    <row r="5771" spans="1:18" ht="14.5">
      <c r="A5771" s="551">
        <v>4</v>
      </c>
      <c r="B5771" s="555" t="s">
        <v>5184</v>
      </c>
      <c r="C5771" s="555" t="s">
        <v>36</v>
      </c>
      <c r="D5771" s="555" t="s">
        <v>36</v>
      </c>
      <c r="E5771" s="555" t="s">
        <v>36</v>
      </c>
      <c r="F5771" s="551" t="s">
        <v>181</v>
      </c>
      <c r="G5771" s="555" t="s">
        <v>36</v>
      </c>
      <c r="H5771" s="551"/>
      <c r="I5771" s="551"/>
      <c r="J5771" s="552">
        <v>520100</v>
      </c>
      <c r="K5771" s="555"/>
      <c r="L5771" s="555"/>
      <c r="M5771" s="551"/>
      <c r="N5771" s="551"/>
      <c r="O5771" s="551"/>
    </row>
    <row r="5772" spans="1:18" ht="25">
      <c r="B5772" s="556" t="s">
        <v>5184</v>
      </c>
      <c r="C5772" s="556" t="s">
        <v>36</v>
      </c>
      <c r="D5772" s="556" t="s">
        <v>2682</v>
      </c>
      <c r="E5772" s="556" t="s">
        <v>11</v>
      </c>
      <c r="F5772" s="557" t="s">
        <v>182</v>
      </c>
      <c r="G5772" s="556" t="s">
        <v>168</v>
      </c>
      <c r="H5772" s="553">
        <v>0</v>
      </c>
      <c r="I5772" s="553">
        <v>250</v>
      </c>
      <c r="J5772" s="553" t="s">
        <v>2640</v>
      </c>
      <c r="K5772" s="556" t="s">
        <v>2651</v>
      </c>
      <c r="L5772" s="556" t="s">
        <v>2683</v>
      </c>
      <c r="M5772" s="557" t="s">
        <v>182</v>
      </c>
      <c r="N5772" s="557" t="s">
        <v>2684</v>
      </c>
      <c r="O5772" s="545" t="str">
        <f t="shared" ref="O5772:O5774" si="551">+_xlfn.CONCAT(B5772,"-",E5772)</f>
        <v>B3/32/02-F</v>
      </c>
      <c r="P5772" s="546"/>
      <c r="Q5772" s="546"/>
      <c r="R5772" s="546"/>
    </row>
    <row r="5773" spans="1:18" ht="25">
      <c r="B5773" s="556" t="s">
        <v>5184</v>
      </c>
      <c r="C5773" s="556" t="s">
        <v>36</v>
      </c>
      <c r="D5773" s="556" t="s">
        <v>2682</v>
      </c>
      <c r="E5773" s="556" t="s">
        <v>27</v>
      </c>
      <c r="F5773" s="557" t="s">
        <v>2685</v>
      </c>
      <c r="G5773" s="556" t="s">
        <v>168</v>
      </c>
      <c r="H5773" s="553">
        <v>0</v>
      </c>
      <c r="I5773" s="553">
        <v>250</v>
      </c>
      <c r="J5773" s="553" t="s">
        <v>2640</v>
      </c>
      <c r="K5773" s="556" t="s">
        <v>2651</v>
      </c>
      <c r="L5773" s="556" t="s">
        <v>2686</v>
      </c>
      <c r="M5773" s="557" t="s">
        <v>2687</v>
      </c>
      <c r="N5773" s="557" t="s">
        <v>2684</v>
      </c>
      <c r="O5773" s="545" t="str">
        <f t="shared" si="551"/>
        <v>B3/32/02-G</v>
      </c>
    </row>
    <row r="5774" spans="1:18" ht="25">
      <c r="B5774" s="556" t="s">
        <v>5184</v>
      </c>
      <c r="C5774" s="556" t="s">
        <v>36</v>
      </c>
      <c r="D5774" s="556" t="s">
        <v>2682</v>
      </c>
      <c r="E5774" s="556" t="s">
        <v>28</v>
      </c>
      <c r="F5774" s="557" t="s">
        <v>184</v>
      </c>
      <c r="G5774" s="556" t="s">
        <v>168</v>
      </c>
      <c r="H5774" s="553">
        <v>396.08</v>
      </c>
      <c r="I5774" s="553">
        <v>250</v>
      </c>
      <c r="J5774" s="554">
        <v>99020</v>
      </c>
      <c r="K5774" s="556" t="s">
        <v>2651</v>
      </c>
      <c r="L5774" s="556" t="s">
        <v>2686</v>
      </c>
      <c r="M5774" s="557" t="s">
        <v>2687</v>
      </c>
      <c r="N5774" s="557" t="s">
        <v>2688</v>
      </c>
      <c r="O5774" s="545" t="str">
        <f t="shared" si="551"/>
        <v>B3/32/02-H</v>
      </c>
    </row>
    <row r="5777" spans="1:18" ht="25">
      <c r="B5777" s="556" t="s">
        <v>5186</v>
      </c>
      <c r="C5777" s="556" t="s">
        <v>36</v>
      </c>
      <c r="D5777" s="556" t="s">
        <v>2682</v>
      </c>
      <c r="E5777" s="556" t="s">
        <v>5</v>
      </c>
      <c r="F5777" s="557" t="s">
        <v>2689</v>
      </c>
      <c r="G5777" s="556" t="s">
        <v>168</v>
      </c>
      <c r="H5777" s="553">
        <v>792.16</v>
      </c>
      <c r="I5777" s="553">
        <v>250</v>
      </c>
      <c r="J5777" s="554">
        <v>198040</v>
      </c>
      <c r="K5777" s="556" t="s">
        <v>2651</v>
      </c>
      <c r="L5777" s="556" t="s">
        <v>2686</v>
      </c>
      <c r="M5777" s="557" t="s">
        <v>2687</v>
      </c>
      <c r="N5777" s="557" t="s">
        <v>2688</v>
      </c>
      <c r="O5777" s="545" t="str">
        <f t="shared" ref="O5777:O5783" si="552">+_xlfn.CONCAT(B5777,"-",E5777)</f>
        <v>B3/32/03-A</v>
      </c>
    </row>
    <row r="5778" spans="1:18" ht="25">
      <c r="B5778" s="556" t="s">
        <v>5186</v>
      </c>
      <c r="C5778" s="556" t="s">
        <v>36</v>
      </c>
      <c r="D5778" s="556" t="s">
        <v>2682</v>
      </c>
      <c r="E5778" s="556" t="s">
        <v>6</v>
      </c>
      <c r="F5778" s="557" t="s">
        <v>2690</v>
      </c>
      <c r="G5778" s="556" t="s">
        <v>168</v>
      </c>
      <c r="H5778" s="553">
        <v>792.16</v>
      </c>
      <c r="I5778" s="553">
        <v>250</v>
      </c>
      <c r="J5778" s="554">
        <v>198040</v>
      </c>
      <c r="K5778" s="556" t="s">
        <v>2651</v>
      </c>
      <c r="L5778" s="556" t="s">
        <v>2686</v>
      </c>
      <c r="M5778" s="557" t="s">
        <v>2687</v>
      </c>
      <c r="N5778" s="557" t="s">
        <v>2688</v>
      </c>
      <c r="O5778" s="545" t="str">
        <f t="shared" si="552"/>
        <v>B3/32/03-B</v>
      </c>
    </row>
    <row r="5779" spans="1:18">
      <c r="B5779" s="556" t="s">
        <v>5186</v>
      </c>
      <c r="C5779" s="556" t="s">
        <v>36</v>
      </c>
      <c r="D5779" s="556" t="s">
        <v>2682</v>
      </c>
      <c r="E5779" s="556" t="s">
        <v>7</v>
      </c>
      <c r="F5779" s="557" t="s">
        <v>187</v>
      </c>
      <c r="G5779" s="556" t="s">
        <v>168</v>
      </c>
      <c r="H5779" s="553">
        <v>0</v>
      </c>
      <c r="I5779" s="553">
        <v>250</v>
      </c>
      <c r="J5779" s="553" t="s">
        <v>2640</v>
      </c>
      <c r="K5779" s="556" t="s">
        <v>2651</v>
      </c>
      <c r="L5779" s="556" t="s">
        <v>2692</v>
      </c>
      <c r="M5779" s="557" t="s">
        <v>187</v>
      </c>
      <c r="N5779" s="557" t="s">
        <v>2684</v>
      </c>
      <c r="O5779" s="545" t="str">
        <f t="shared" si="552"/>
        <v>B3/32/03-C</v>
      </c>
    </row>
    <row r="5780" spans="1:18" ht="25">
      <c r="B5780" s="556" t="s">
        <v>5186</v>
      </c>
      <c r="C5780" s="556" t="s">
        <v>36</v>
      </c>
      <c r="D5780" s="556" t="s">
        <v>2682</v>
      </c>
      <c r="E5780" s="556" t="s">
        <v>8</v>
      </c>
      <c r="F5780" s="557" t="s">
        <v>188</v>
      </c>
      <c r="G5780" s="556" t="s">
        <v>168</v>
      </c>
      <c r="H5780" s="553">
        <v>0</v>
      </c>
      <c r="I5780" s="553">
        <v>250</v>
      </c>
      <c r="J5780" s="553" t="s">
        <v>2640</v>
      </c>
      <c r="K5780" s="556" t="s">
        <v>2651</v>
      </c>
      <c r="L5780" s="556" t="s">
        <v>2686</v>
      </c>
      <c r="M5780" s="557" t="s">
        <v>2687</v>
      </c>
      <c r="N5780" s="557" t="s">
        <v>2684</v>
      </c>
      <c r="O5780" s="545" t="str">
        <f t="shared" si="552"/>
        <v>B3/32/03-D</v>
      </c>
    </row>
    <row r="5781" spans="1:18" ht="25">
      <c r="B5781" s="556" t="s">
        <v>5186</v>
      </c>
      <c r="C5781" s="556" t="s">
        <v>36</v>
      </c>
      <c r="D5781" s="556" t="s">
        <v>2682</v>
      </c>
      <c r="E5781" s="556" t="s">
        <v>10</v>
      </c>
      <c r="F5781" s="557" t="s">
        <v>189</v>
      </c>
      <c r="G5781" s="556" t="s">
        <v>168</v>
      </c>
      <c r="H5781" s="553">
        <v>100</v>
      </c>
      <c r="I5781" s="553">
        <v>250</v>
      </c>
      <c r="J5781" s="554">
        <v>25000</v>
      </c>
      <c r="K5781" s="556" t="s">
        <v>2651</v>
      </c>
      <c r="L5781" s="556" t="s">
        <v>2693</v>
      </c>
      <c r="M5781" s="557" t="s">
        <v>189</v>
      </c>
      <c r="N5781" s="557" t="s">
        <v>2688</v>
      </c>
      <c r="O5781" s="545" t="str">
        <f t="shared" si="552"/>
        <v>B3/32/03-E</v>
      </c>
    </row>
    <row r="5782" spans="1:18">
      <c r="B5782" s="556" t="s">
        <v>5186</v>
      </c>
      <c r="C5782" s="556" t="s">
        <v>36</v>
      </c>
      <c r="D5782" s="556" t="s">
        <v>2682</v>
      </c>
      <c r="E5782" s="556" t="s">
        <v>11</v>
      </c>
      <c r="F5782" s="557" t="s">
        <v>190</v>
      </c>
      <c r="G5782" s="556" t="s">
        <v>168</v>
      </c>
      <c r="H5782" s="553">
        <v>0</v>
      </c>
      <c r="I5782" s="553">
        <v>250</v>
      </c>
      <c r="J5782" s="553" t="s">
        <v>2640</v>
      </c>
      <c r="K5782" s="556" t="s">
        <v>2651</v>
      </c>
      <c r="L5782" s="556" t="s">
        <v>2695</v>
      </c>
      <c r="M5782" s="557" t="s">
        <v>190</v>
      </c>
      <c r="N5782" s="557" t="s">
        <v>2684</v>
      </c>
      <c r="O5782" s="545" t="str">
        <f t="shared" si="552"/>
        <v>B3/32/03-F</v>
      </c>
    </row>
    <row r="5783" spans="1:18">
      <c r="B5783" s="556" t="s">
        <v>5186</v>
      </c>
      <c r="C5783" s="556" t="s">
        <v>36</v>
      </c>
      <c r="D5783" s="556" t="s">
        <v>2682</v>
      </c>
      <c r="E5783" s="556" t="s">
        <v>28</v>
      </c>
      <c r="F5783" s="557" t="s">
        <v>191</v>
      </c>
      <c r="G5783" s="556" t="s">
        <v>168</v>
      </c>
      <c r="H5783" s="553">
        <v>0</v>
      </c>
      <c r="I5783" s="553">
        <v>250</v>
      </c>
      <c r="J5783" s="553" t="s">
        <v>2640</v>
      </c>
      <c r="K5783" s="556" t="s">
        <v>2651</v>
      </c>
      <c r="L5783" s="556" t="s">
        <v>2696</v>
      </c>
      <c r="M5783" s="557" t="s">
        <v>191</v>
      </c>
      <c r="N5783" s="557" t="s">
        <v>2684</v>
      </c>
      <c r="O5783" s="545" t="str">
        <f t="shared" si="552"/>
        <v>B3/32/03-H</v>
      </c>
    </row>
    <row r="5785" spans="1:18" ht="14.5">
      <c r="A5785" s="551">
        <v>4</v>
      </c>
      <c r="B5785" s="555" t="s">
        <v>5186</v>
      </c>
      <c r="C5785" s="555" t="s">
        <v>36</v>
      </c>
      <c r="D5785" s="555" t="s">
        <v>36</v>
      </c>
      <c r="E5785" s="555" t="s">
        <v>36</v>
      </c>
      <c r="F5785" s="551" t="s">
        <v>192</v>
      </c>
      <c r="G5785" s="555" t="s">
        <v>36</v>
      </c>
      <c r="H5785" s="551"/>
      <c r="I5785" s="551"/>
      <c r="J5785" s="552">
        <v>168750</v>
      </c>
      <c r="K5785" s="555"/>
      <c r="L5785" s="555"/>
      <c r="M5785" s="551"/>
      <c r="N5785" s="551"/>
      <c r="O5785" s="551"/>
    </row>
    <row r="5786" spans="1:18" ht="37.5">
      <c r="B5786" s="556" t="s">
        <v>5186</v>
      </c>
      <c r="C5786" s="556" t="s">
        <v>36</v>
      </c>
      <c r="D5786" s="556" t="s">
        <v>2697</v>
      </c>
      <c r="E5786" s="556" t="s">
        <v>3836</v>
      </c>
      <c r="F5786" s="557" t="s">
        <v>193</v>
      </c>
      <c r="G5786" s="556" t="s">
        <v>289</v>
      </c>
      <c r="H5786" s="553">
        <v>45</v>
      </c>
      <c r="I5786" s="554">
        <v>3750</v>
      </c>
      <c r="J5786" s="554">
        <v>168750</v>
      </c>
      <c r="K5786" s="556" t="s">
        <v>33</v>
      </c>
      <c r="L5786" s="556" t="s">
        <v>2699</v>
      </c>
      <c r="M5786" s="557" t="s">
        <v>193</v>
      </c>
      <c r="O5786" s="545" t="str">
        <f t="shared" ref="O5786:O5787" si="553">+_xlfn.CONCAT(B5786,"-",E5786)</f>
        <v>B3/32/03-H.1</v>
      </c>
      <c r="P5786" s="546"/>
      <c r="Q5786" s="546"/>
      <c r="R5786" s="546"/>
    </row>
    <row r="5787" spans="1:18" ht="37.5">
      <c r="B5787" s="556" t="s">
        <v>5186</v>
      </c>
      <c r="C5787" s="556" t="s">
        <v>36</v>
      </c>
      <c r="D5787" s="556" t="s">
        <v>2697</v>
      </c>
      <c r="E5787" s="556" t="s">
        <v>3837</v>
      </c>
      <c r="F5787" s="557" t="s">
        <v>194</v>
      </c>
      <c r="G5787" s="556" t="s">
        <v>289</v>
      </c>
      <c r="H5787" s="553">
        <v>0</v>
      </c>
      <c r="I5787" s="554">
        <v>12500</v>
      </c>
      <c r="J5787" s="553" t="s">
        <v>2640</v>
      </c>
      <c r="K5787" s="556" t="s">
        <v>33</v>
      </c>
      <c r="L5787" s="556" t="s">
        <v>2701</v>
      </c>
      <c r="M5787" s="557" t="s">
        <v>194</v>
      </c>
      <c r="O5787" s="545" t="str">
        <f t="shared" si="553"/>
        <v>B3/32/03-H.2</v>
      </c>
    </row>
    <row r="5789" spans="1:18" ht="14.5">
      <c r="A5789" s="551">
        <v>3</v>
      </c>
      <c r="B5789" s="555" t="s">
        <v>5186</v>
      </c>
      <c r="C5789" s="555" t="s">
        <v>36</v>
      </c>
      <c r="D5789" s="555" t="s">
        <v>36</v>
      </c>
      <c r="E5789" s="555" t="s">
        <v>36</v>
      </c>
      <c r="F5789" s="551" t="s">
        <v>477</v>
      </c>
      <c r="G5789" s="555" t="s">
        <v>36</v>
      </c>
      <c r="H5789" s="551"/>
      <c r="I5789" s="551"/>
      <c r="J5789" s="552">
        <v>16646034.23</v>
      </c>
      <c r="K5789" s="555"/>
      <c r="L5789" s="555"/>
      <c r="M5789" s="551"/>
      <c r="N5789" s="551"/>
      <c r="O5789" s="551"/>
    </row>
    <row r="5790" spans="1:18" ht="14.5">
      <c r="A5790" s="551">
        <v>4</v>
      </c>
      <c r="B5790" s="555" t="s">
        <v>5186</v>
      </c>
      <c r="C5790" s="555" t="s">
        <v>36</v>
      </c>
      <c r="D5790" s="555" t="s">
        <v>36</v>
      </c>
      <c r="E5790" s="555" t="s">
        <v>36</v>
      </c>
      <c r="F5790" s="551" t="s">
        <v>476</v>
      </c>
      <c r="G5790" s="555" t="s">
        <v>36</v>
      </c>
      <c r="H5790" s="551"/>
      <c r="I5790" s="551"/>
      <c r="J5790" s="552">
        <v>952879.43</v>
      </c>
      <c r="K5790" s="555"/>
      <c r="L5790" s="555"/>
      <c r="M5790" s="551"/>
      <c r="N5790" s="551"/>
      <c r="O5790" s="551"/>
      <c r="P5790" s="546"/>
      <c r="Q5790" s="546"/>
      <c r="R5790" s="546"/>
    </row>
    <row r="5791" spans="1:18" ht="14.5">
      <c r="B5791" s="556" t="s">
        <v>5186</v>
      </c>
      <c r="C5791" s="556" t="s">
        <v>36</v>
      </c>
      <c r="D5791" s="556" t="s">
        <v>2710</v>
      </c>
      <c r="E5791" s="556" t="s">
        <v>33</v>
      </c>
      <c r="F5791" s="557" t="s">
        <v>475</v>
      </c>
      <c r="G5791" s="556" t="s">
        <v>289</v>
      </c>
      <c r="H5791" s="553">
        <v>4</v>
      </c>
      <c r="I5791" s="554">
        <v>3193.37</v>
      </c>
      <c r="J5791" s="554">
        <v>12773.48</v>
      </c>
      <c r="K5791" s="556" t="s">
        <v>2651</v>
      </c>
      <c r="L5791" s="556" t="s">
        <v>2711</v>
      </c>
      <c r="M5791" s="557" t="s">
        <v>475</v>
      </c>
      <c r="O5791" s="545" t="str">
        <f t="shared" ref="O5791:O5796" si="554">+_xlfn.CONCAT(B5791,"-",E5791)</f>
        <v>B3/32/03-J</v>
      </c>
      <c r="P5791" s="546"/>
      <c r="Q5791" s="546"/>
      <c r="R5791" s="546"/>
    </row>
    <row r="5792" spans="1:18">
      <c r="B5792" s="556" t="s">
        <v>5186</v>
      </c>
      <c r="C5792" s="556" t="s">
        <v>36</v>
      </c>
      <c r="D5792" s="556" t="s">
        <v>2710</v>
      </c>
      <c r="E5792" s="556" t="s">
        <v>34</v>
      </c>
      <c r="F5792" s="557" t="s">
        <v>474</v>
      </c>
      <c r="G5792" s="556" t="s">
        <v>289</v>
      </c>
      <c r="H5792" s="553">
        <v>0</v>
      </c>
      <c r="I5792" s="554">
        <v>4811.1899999999996</v>
      </c>
      <c r="J5792" s="553" t="s">
        <v>2640</v>
      </c>
      <c r="K5792" s="556" t="s">
        <v>2651</v>
      </c>
      <c r="L5792" s="556" t="s">
        <v>2712</v>
      </c>
      <c r="M5792" s="557" t="s">
        <v>474</v>
      </c>
      <c r="O5792" s="545" t="str">
        <f t="shared" si="554"/>
        <v>B3/32/03-K</v>
      </c>
    </row>
    <row r="5793" spans="1:18">
      <c r="B5793" s="556" t="s">
        <v>5186</v>
      </c>
      <c r="C5793" s="556" t="s">
        <v>36</v>
      </c>
      <c r="D5793" s="556" t="s">
        <v>2710</v>
      </c>
      <c r="E5793" s="556" t="s">
        <v>39</v>
      </c>
      <c r="F5793" s="557" t="s">
        <v>473</v>
      </c>
      <c r="G5793" s="556" t="s">
        <v>289</v>
      </c>
      <c r="H5793" s="553">
        <v>8</v>
      </c>
      <c r="I5793" s="554">
        <v>3522.81</v>
      </c>
      <c r="J5793" s="554">
        <v>28182.48</v>
      </c>
      <c r="K5793" s="556" t="s">
        <v>2651</v>
      </c>
      <c r="L5793" s="556" t="s">
        <v>2713</v>
      </c>
      <c r="M5793" s="557" t="s">
        <v>473</v>
      </c>
      <c r="O5793" s="545" t="str">
        <f t="shared" si="554"/>
        <v>B3/32/03-L</v>
      </c>
    </row>
    <row r="5794" spans="1:18">
      <c r="B5794" s="556" t="s">
        <v>5186</v>
      </c>
      <c r="C5794" s="556" t="s">
        <v>36</v>
      </c>
      <c r="D5794" s="556" t="s">
        <v>2710</v>
      </c>
      <c r="E5794" s="556" t="s">
        <v>38</v>
      </c>
      <c r="F5794" s="557" t="s">
        <v>472</v>
      </c>
      <c r="G5794" s="556" t="s">
        <v>289</v>
      </c>
      <c r="H5794" s="553">
        <v>78</v>
      </c>
      <c r="I5794" s="554">
        <v>11238.79</v>
      </c>
      <c r="J5794" s="554">
        <v>876625.62</v>
      </c>
      <c r="K5794" s="556" t="s">
        <v>2651</v>
      </c>
      <c r="L5794" s="556" t="s">
        <v>2715</v>
      </c>
      <c r="M5794" s="557" t="s">
        <v>472</v>
      </c>
      <c r="O5794" s="545" t="str">
        <f t="shared" si="554"/>
        <v>B3/32/03-M</v>
      </c>
    </row>
    <row r="5795" spans="1:18">
      <c r="B5795" s="556" t="s">
        <v>5186</v>
      </c>
      <c r="C5795" s="556" t="s">
        <v>36</v>
      </c>
      <c r="D5795" s="556" t="s">
        <v>2710</v>
      </c>
      <c r="E5795" s="556" t="s">
        <v>204</v>
      </c>
      <c r="F5795" s="557" t="s">
        <v>471</v>
      </c>
      <c r="G5795" s="556" t="s">
        <v>289</v>
      </c>
      <c r="H5795" s="553">
        <v>8</v>
      </c>
      <c r="I5795" s="554">
        <v>2592.87</v>
      </c>
      <c r="J5795" s="554">
        <v>20742.96</v>
      </c>
      <c r="K5795" s="556" t="s">
        <v>2651</v>
      </c>
      <c r="L5795" s="556" t="s">
        <v>2716</v>
      </c>
      <c r="M5795" s="557" t="s">
        <v>471</v>
      </c>
      <c r="O5795" s="545" t="str">
        <f t="shared" si="554"/>
        <v>B3/32/03-N</v>
      </c>
    </row>
    <row r="5796" spans="1:18">
      <c r="B5796" s="556" t="s">
        <v>5186</v>
      </c>
      <c r="C5796" s="556" t="s">
        <v>36</v>
      </c>
      <c r="D5796" s="556" t="s">
        <v>2710</v>
      </c>
      <c r="E5796" s="556" t="s">
        <v>507</v>
      </c>
      <c r="F5796" s="557" t="s">
        <v>470</v>
      </c>
      <c r="G5796" s="556" t="s">
        <v>289</v>
      </c>
      <c r="H5796" s="553">
        <v>7</v>
      </c>
      <c r="I5796" s="554">
        <v>2079.27</v>
      </c>
      <c r="J5796" s="554">
        <v>14554.89</v>
      </c>
      <c r="K5796" s="556" t="s">
        <v>2651</v>
      </c>
      <c r="L5796" s="556" t="s">
        <v>2717</v>
      </c>
      <c r="M5796" s="557" t="s">
        <v>470</v>
      </c>
      <c r="O5796" s="545" t="str">
        <f t="shared" si="554"/>
        <v>B3/32/03-P</v>
      </c>
    </row>
    <row r="5799" spans="1:18" ht="14.5">
      <c r="A5799" s="551">
        <v>4</v>
      </c>
      <c r="B5799" s="555" t="s">
        <v>5187</v>
      </c>
      <c r="C5799" s="555" t="s">
        <v>36</v>
      </c>
      <c r="D5799" s="555" t="s">
        <v>36</v>
      </c>
      <c r="E5799" s="555" t="s">
        <v>36</v>
      </c>
      <c r="F5799" s="551" t="s">
        <v>5188</v>
      </c>
      <c r="G5799" s="555" t="s">
        <v>36</v>
      </c>
      <c r="H5799" s="551"/>
      <c r="I5799" s="551"/>
      <c r="J5799" s="552">
        <v>15693154.800000001</v>
      </c>
      <c r="K5799" s="555"/>
      <c r="L5799" s="555"/>
      <c r="M5799" s="551"/>
      <c r="N5799" s="551"/>
      <c r="O5799" s="551"/>
    </row>
    <row r="5800" spans="1:18" ht="87.5">
      <c r="B5800" s="556" t="s">
        <v>5187</v>
      </c>
      <c r="C5800" s="556" t="s">
        <v>36</v>
      </c>
      <c r="D5800" s="556" t="s">
        <v>5189</v>
      </c>
      <c r="E5800" s="556" t="s">
        <v>5</v>
      </c>
      <c r="F5800" s="557" t="s">
        <v>5190</v>
      </c>
      <c r="G5800" s="556" t="s">
        <v>168</v>
      </c>
      <c r="H5800" s="558">
        <v>11248</v>
      </c>
      <c r="I5800" s="553">
        <v>730.05</v>
      </c>
      <c r="J5800" s="554">
        <v>8211602.4000000004</v>
      </c>
      <c r="K5800" s="556" t="s">
        <v>33</v>
      </c>
      <c r="L5800" s="556" t="s">
        <v>5191</v>
      </c>
      <c r="M5800" s="557" t="s">
        <v>5192</v>
      </c>
      <c r="O5800" s="545" t="str">
        <f t="shared" ref="O5800:O5803" si="555">+_xlfn.CONCAT(B5800,"-",E5800)</f>
        <v>B3/32/04-A</v>
      </c>
      <c r="P5800" s="546"/>
      <c r="Q5800" s="546"/>
      <c r="R5800" s="546"/>
    </row>
    <row r="5801" spans="1:18" ht="87.5">
      <c r="B5801" s="556" t="s">
        <v>5187</v>
      </c>
      <c r="C5801" s="556" t="s">
        <v>36</v>
      </c>
      <c r="D5801" s="556" t="s">
        <v>5189</v>
      </c>
      <c r="E5801" s="556" t="s">
        <v>6</v>
      </c>
      <c r="F5801" s="557" t="s">
        <v>5193</v>
      </c>
      <c r="G5801" s="556" t="s">
        <v>168</v>
      </c>
      <c r="H5801" s="553">
        <v>363</v>
      </c>
      <c r="I5801" s="553">
        <v>730.05</v>
      </c>
      <c r="J5801" s="554">
        <v>265008.15000000002</v>
      </c>
      <c r="K5801" s="556" t="s">
        <v>33</v>
      </c>
      <c r="L5801" s="556" t="s">
        <v>5191</v>
      </c>
      <c r="M5801" s="557" t="s">
        <v>5192</v>
      </c>
      <c r="O5801" s="545" t="str">
        <f t="shared" si="555"/>
        <v>B3/32/04-B</v>
      </c>
    </row>
    <row r="5802" spans="1:18" ht="87.5">
      <c r="B5802" s="556" t="s">
        <v>5187</v>
      </c>
      <c r="C5802" s="556" t="s">
        <v>36</v>
      </c>
      <c r="D5802" s="556" t="s">
        <v>5189</v>
      </c>
      <c r="E5802" s="556" t="s">
        <v>7</v>
      </c>
      <c r="F5802" s="557" t="s">
        <v>5194</v>
      </c>
      <c r="G5802" s="556" t="s">
        <v>168</v>
      </c>
      <c r="H5802" s="558">
        <v>9226</v>
      </c>
      <c r="I5802" s="553">
        <v>730.05</v>
      </c>
      <c r="J5802" s="554">
        <v>6735441.2999999998</v>
      </c>
      <c r="K5802" s="556" t="s">
        <v>33</v>
      </c>
      <c r="L5802" s="556" t="s">
        <v>5191</v>
      </c>
      <c r="M5802" s="557" t="s">
        <v>5192</v>
      </c>
      <c r="O5802" s="545" t="str">
        <f t="shared" si="555"/>
        <v>B3/32/04-C</v>
      </c>
    </row>
    <row r="5803" spans="1:18" ht="87.5">
      <c r="B5803" s="556" t="s">
        <v>5187</v>
      </c>
      <c r="C5803" s="556" t="s">
        <v>36</v>
      </c>
      <c r="D5803" s="556" t="s">
        <v>5189</v>
      </c>
      <c r="E5803" s="556" t="s">
        <v>8</v>
      </c>
      <c r="F5803" s="557" t="s">
        <v>5195</v>
      </c>
      <c r="G5803" s="556" t="s">
        <v>168</v>
      </c>
      <c r="H5803" s="553">
        <v>659</v>
      </c>
      <c r="I5803" s="553">
        <v>730.05</v>
      </c>
      <c r="J5803" s="554">
        <v>481102.95</v>
      </c>
      <c r="K5803" s="556" t="s">
        <v>33</v>
      </c>
      <c r="L5803" s="556" t="s">
        <v>5191</v>
      </c>
      <c r="M5803" s="557" t="s">
        <v>5192</v>
      </c>
      <c r="O5803" s="545" t="str">
        <f t="shared" si="555"/>
        <v>B3/32/04-D</v>
      </c>
    </row>
    <row r="5806" spans="1:18" ht="14.5">
      <c r="A5806" s="551">
        <v>3</v>
      </c>
      <c r="B5806" s="555" t="s">
        <v>5196</v>
      </c>
      <c r="C5806" s="555" t="s">
        <v>36</v>
      </c>
      <c r="D5806" s="555" t="s">
        <v>36</v>
      </c>
      <c r="E5806" s="555" t="s">
        <v>36</v>
      </c>
      <c r="F5806" s="551" t="s">
        <v>483</v>
      </c>
      <c r="G5806" s="555" t="s">
        <v>36</v>
      </c>
      <c r="H5806" s="551"/>
      <c r="I5806" s="551"/>
      <c r="J5806" s="552">
        <v>1894648</v>
      </c>
      <c r="K5806" s="555"/>
      <c r="L5806" s="555"/>
      <c r="M5806" s="551"/>
      <c r="N5806" s="551"/>
      <c r="O5806" s="551"/>
    </row>
    <row r="5807" spans="1:18" ht="101.5">
      <c r="A5807" s="551">
        <v>4</v>
      </c>
      <c r="B5807" s="555" t="s">
        <v>5196</v>
      </c>
      <c r="C5807" s="555" t="s">
        <v>36</v>
      </c>
      <c r="D5807" s="555" t="s">
        <v>36</v>
      </c>
      <c r="E5807" s="555" t="s">
        <v>36</v>
      </c>
      <c r="F5807" s="551" t="s">
        <v>482</v>
      </c>
      <c r="G5807" s="555" t="s">
        <v>36</v>
      </c>
      <c r="H5807" s="551"/>
      <c r="I5807" s="551"/>
      <c r="J5807" s="552">
        <v>1894648</v>
      </c>
      <c r="K5807" s="555"/>
      <c r="L5807" s="555"/>
      <c r="M5807" s="551"/>
      <c r="N5807" s="551"/>
      <c r="O5807" s="551"/>
      <c r="P5807" s="546"/>
      <c r="Q5807" s="546"/>
      <c r="R5807" s="546"/>
    </row>
    <row r="5808" spans="1:18" ht="14.5">
      <c r="B5808" s="556" t="s">
        <v>5196</v>
      </c>
      <c r="C5808" s="556" t="s">
        <v>36</v>
      </c>
      <c r="D5808" s="556" t="s">
        <v>2718</v>
      </c>
      <c r="E5808" s="556" t="s">
        <v>5</v>
      </c>
      <c r="F5808" s="557" t="s">
        <v>481</v>
      </c>
      <c r="G5808" s="556" t="s">
        <v>478</v>
      </c>
      <c r="H5808" s="558">
        <v>1046</v>
      </c>
      <c r="I5808" s="553">
        <v>514.85</v>
      </c>
      <c r="J5808" s="554">
        <v>538533.1</v>
      </c>
      <c r="K5808" s="556" t="s">
        <v>2651</v>
      </c>
      <c r="L5808" s="556" t="s">
        <v>2719</v>
      </c>
      <c r="M5808" s="557" t="s">
        <v>2720</v>
      </c>
      <c r="O5808" s="545" t="str">
        <f t="shared" ref="O5808:O5810" si="556">+_xlfn.CONCAT(B5808,"-",E5808)</f>
        <v>B3/32/05-A</v>
      </c>
      <c r="P5808" s="546"/>
      <c r="Q5808" s="546"/>
      <c r="R5808" s="546"/>
    </row>
    <row r="5809" spans="1:18">
      <c r="B5809" s="556" t="s">
        <v>5196</v>
      </c>
      <c r="C5809" s="556" t="s">
        <v>36</v>
      </c>
      <c r="D5809" s="556" t="s">
        <v>2718</v>
      </c>
      <c r="E5809" s="556" t="s">
        <v>6</v>
      </c>
      <c r="F5809" s="557" t="s">
        <v>480</v>
      </c>
      <c r="G5809" s="556" t="s">
        <v>478</v>
      </c>
      <c r="H5809" s="553">
        <v>949</v>
      </c>
      <c r="I5809" s="553">
        <v>514.85</v>
      </c>
      <c r="J5809" s="554">
        <v>488592.65</v>
      </c>
      <c r="K5809" s="556" t="s">
        <v>2651</v>
      </c>
      <c r="L5809" s="556" t="s">
        <v>2719</v>
      </c>
      <c r="M5809" s="557" t="s">
        <v>2720</v>
      </c>
      <c r="O5809" s="545" t="str">
        <f t="shared" si="556"/>
        <v>B3/32/05-B</v>
      </c>
    </row>
    <row r="5810" spans="1:18">
      <c r="B5810" s="556" t="s">
        <v>5196</v>
      </c>
      <c r="C5810" s="556" t="s">
        <v>36</v>
      </c>
      <c r="D5810" s="556" t="s">
        <v>2718</v>
      </c>
      <c r="E5810" s="556" t="s">
        <v>7</v>
      </c>
      <c r="F5810" s="557" t="s">
        <v>479</v>
      </c>
      <c r="G5810" s="556" t="s">
        <v>478</v>
      </c>
      <c r="H5810" s="558">
        <v>1685</v>
      </c>
      <c r="I5810" s="553">
        <v>514.85</v>
      </c>
      <c r="J5810" s="554">
        <v>867522.25</v>
      </c>
      <c r="K5810" s="556" t="s">
        <v>2651</v>
      </c>
      <c r="L5810" s="556" t="s">
        <v>2719</v>
      </c>
      <c r="M5810" s="557" t="s">
        <v>2720</v>
      </c>
      <c r="O5810" s="545" t="str">
        <f t="shared" si="556"/>
        <v>B3/32/05-C</v>
      </c>
    </row>
    <row r="5812" spans="1:18" ht="14.5">
      <c r="A5812" s="551">
        <v>3</v>
      </c>
      <c r="B5812" s="555" t="s">
        <v>5196</v>
      </c>
      <c r="C5812" s="555" t="s">
        <v>36</v>
      </c>
      <c r="D5812" s="555" t="s">
        <v>36</v>
      </c>
      <c r="E5812" s="555" t="s">
        <v>36</v>
      </c>
      <c r="F5812" s="551" t="s">
        <v>484</v>
      </c>
      <c r="G5812" s="555" t="s">
        <v>36</v>
      </c>
      <c r="H5812" s="551"/>
      <c r="I5812" s="551"/>
      <c r="J5812" s="552">
        <v>3714522.75</v>
      </c>
      <c r="K5812" s="555"/>
      <c r="L5812" s="555"/>
      <c r="M5812" s="551"/>
      <c r="N5812" s="551"/>
      <c r="O5812" s="551"/>
    </row>
    <row r="5813" spans="1:18" ht="72.5">
      <c r="A5813" s="551">
        <v>4</v>
      </c>
      <c r="B5813" s="555" t="s">
        <v>5196</v>
      </c>
      <c r="C5813" s="555" t="s">
        <v>36</v>
      </c>
      <c r="D5813" s="555" t="s">
        <v>36</v>
      </c>
      <c r="E5813" s="555" t="s">
        <v>36</v>
      </c>
      <c r="F5813" s="551" t="s">
        <v>485</v>
      </c>
      <c r="G5813" s="555" t="s">
        <v>36</v>
      </c>
      <c r="H5813" s="551"/>
      <c r="I5813" s="551"/>
      <c r="J5813" s="552">
        <v>3171439.54</v>
      </c>
      <c r="K5813" s="555"/>
      <c r="L5813" s="555"/>
      <c r="M5813" s="551"/>
      <c r="N5813" s="551"/>
      <c r="O5813" s="551"/>
      <c r="P5813" s="546"/>
      <c r="Q5813" s="546"/>
      <c r="R5813" s="546"/>
    </row>
    <row r="5814" spans="1:18" ht="14.5">
      <c r="A5814" s="551">
        <v>5</v>
      </c>
      <c r="B5814" s="555" t="s">
        <v>5196</v>
      </c>
      <c r="C5814" s="555" t="s">
        <v>36</v>
      </c>
      <c r="D5814" s="555" t="s">
        <v>36</v>
      </c>
      <c r="E5814" s="555" t="s">
        <v>36</v>
      </c>
      <c r="F5814" s="551" t="s">
        <v>486</v>
      </c>
      <c r="G5814" s="555" t="s">
        <v>36</v>
      </c>
      <c r="H5814" s="551"/>
      <c r="I5814" s="551"/>
      <c r="J5814" s="552">
        <v>2455360.65</v>
      </c>
      <c r="K5814" s="555"/>
      <c r="L5814" s="555"/>
      <c r="M5814" s="551"/>
      <c r="N5814" s="551"/>
      <c r="O5814" s="551"/>
      <c r="P5814" s="546"/>
      <c r="Q5814" s="546"/>
      <c r="R5814" s="546"/>
    </row>
    <row r="5815" spans="1:18" ht="14.5">
      <c r="B5815" s="556" t="s">
        <v>5196</v>
      </c>
      <c r="C5815" s="556" t="s">
        <v>36</v>
      </c>
      <c r="D5815" s="556" t="s">
        <v>2721</v>
      </c>
      <c r="E5815" s="556" t="s">
        <v>8</v>
      </c>
      <c r="F5815" s="557" t="s">
        <v>487</v>
      </c>
      <c r="G5815" s="556" t="s">
        <v>289</v>
      </c>
      <c r="H5815" s="553">
        <v>72</v>
      </c>
      <c r="I5815" s="554">
        <v>14828.31</v>
      </c>
      <c r="J5815" s="554">
        <v>1067638.32</v>
      </c>
      <c r="K5815" s="556" t="s">
        <v>2651</v>
      </c>
      <c r="L5815" s="556" t="s">
        <v>2722</v>
      </c>
      <c r="M5815" s="557" t="s">
        <v>487</v>
      </c>
      <c r="O5815" s="545" t="str">
        <f t="shared" ref="O5815:O5818" si="557">+_xlfn.CONCAT(B5815,"-",E5815)</f>
        <v>B3/32/05-D</v>
      </c>
      <c r="P5815" s="546"/>
      <c r="Q5815" s="546"/>
      <c r="R5815" s="546"/>
    </row>
    <row r="5816" spans="1:18">
      <c r="B5816" s="556" t="s">
        <v>5196</v>
      </c>
      <c r="C5816" s="556" t="s">
        <v>36</v>
      </c>
      <c r="D5816" s="556" t="s">
        <v>2721</v>
      </c>
      <c r="E5816" s="556" t="s">
        <v>10</v>
      </c>
      <c r="F5816" s="557" t="s">
        <v>488</v>
      </c>
      <c r="G5816" s="556" t="s">
        <v>289</v>
      </c>
      <c r="H5816" s="553">
        <v>26</v>
      </c>
      <c r="I5816" s="554">
        <v>2626.85</v>
      </c>
      <c r="J5816" s="554">
        <v>68298.100000000006</v>
      </c>
      <c r="K5816" s="556" t="s">
        <v>2651</v>
      </c>
      <c r="L5816" s="556" t="s">
        <v>2723</v>
      </c>
      <c r="M5816" s="557" t="s">
        <v>488</v>
      </c>
      <c r="O5816" s="545" t="str">
        <f t="shared" si="557"/>
        <v>B3/32/05-E</v>
      </c>
    </row>
    <row r="5817" spans="1:18">
      <c r="B5817" s="556" t="s">
        <v>5196</v>
      </c>
      <c r="C5817" s="556" t="s">
        <v>36</v>
      </c>
      <c r="D5817" s="556" t="s">
        <v>2721</v>
      </c>
      <c r="E5817" s="556" t="s">
        <v>11</v>
      </c>
      <c r="F5817" s="557" t="s">
        <v>489</v>
      </c>
      <c r="G5817" s="556" t="s">
        <v>289</v>
      </c>
      <c r="H5817" s="553">
        <v>37</v>
      </c>
      <c r="I5817" s="554">
        <v>7207.29</v>
      </c>
      <c r="J5817" s="554">
        <v>266669.73</v>
      </c>
      <c r="K5817" s="556" t="s">
        <v>2651</v>
      </c>
      <c r="L5817" s="556" t="s">
        <v>2724</v>
      </c>
      <c r="M5817" s="557" t="s">
        <v>489</v>
      </c>
      <c r="O5817" s="545" t="str">
        <f t="shared" si="557"/>
        <v>B3/32/05-F</v>
      </c>
    </row>
    <row r="5818" spans="1:18">
      <c r="B5818" s="556" t="s">
        <v>5196</v>
      </c>
      <c r="C5818" s="556" t="s">
        <v>36</v>
      </c>
      <c r="D5818" s="556" t="s">
        <v>2721</v>
      </c>
      <c r="E5818" s="556" t="s">
        <v>27</v>
      </c>
      <c r="F5818" s="557" t="s">
        <v>490</v>
      </c>
      <c r="G5818" s="556" t="s">
        <v>289</v>
      </c>
      <c r="H5818" s="553">
        <v>175</v>
      </c>
      <c r="I5818" s="554">
        <v>6015.74</v>
      </c>
      <c r="J5818" s="554">
        <v>1052754.5</v>
      </c>
      <c r="K5818" s="556" t="s">
        <v>2651</v>
      </c>
      <c r="L5818" s="556" t="s">
        <v>3838</v>
      </c>
      <c r="M5818" s="557" t="s">
        <v>490</v>
      </c>
      <c r="O5818" s="545" t="str">
        <f t="shared" si="557"/>
        <v>B3/32/05-G</v>
      </c>
    </row>
    <row r="5820" spans="1:18" ht="14.5">
      <c r="A5820" s="551">
        <v>5</v>
      </c>
      <c r="B5820" s="555" t="s">
        <v>5196</v>
      </c>
      <c r="C5820" s="555" t="s">
        <v>36</v>
      </c>
      <c r="D5820" s="555" t="s">
        <v>36</v>
      </c>
      <c r="E5820" s="555" t="s">
        <v>36</v>
      </c>
      <c r="F5820" s="551" t="s">
        <v>491</v>
      </c>
      <c r="G5820" s="555" t="s">
        <v>36</v>
      </c>
      <c r="H5820" s="551"/>
      <c r="I5820" s="551"/>
      <c r="J5820" s="552">
        <v>250882.17</v>
      </c>
      <c r="K5820" s="555"/>
      <c r="L5820" s="555"/>
      <c r="M5820" s="551"/>
      <c r="N5820" s="551"/>
      <c r="O5820" s="551"/>
    </row>
    <row r="5821" spans="1:18" ht="14.5">
      <c r="B5821" s="556" t="s">
        <v>5196</v>
      </c>
      <c r="C5821" s="556" t="s">
        <v>36</v>
      </c>
      <c r="D5821" s="556" t="s">
        <v>2721</v>
      </c>
      <c r="E5821" s="556" t="s">
        <v>28</v>
      </c>
      <c r="F5821" s="557" t="s">
        <v>5197</v>
      </c>
      <c r="G5821" s="556" t="s">
        <v>168</v>
      </c>
      <c r="H5821" s="553">
        <v>264</v>
      </c>
      <c r="I5821" s="553">
        <v>219.66</v>
      </c>
      <c r="J5821" s="554">
        <v>57990.239999999998</v>
      </c>
      <c r="K5821" s="556" t="s">
        <v>2651</v>
      </c>
      <c r="L5821" s="556" t="s">
        <v>5198</v>
      </c>
      <c r="M5821" s="557" t="s">
        <v>5197</v>
      </c>
      <c r="O5821" s="545" t="str">
        <f t="shared" ref="O5821:O5822" si="558">+_xlfn.CONCAT(B5821,"-",E5821)</f>
        <v>B3/32/05-H</v>
      </c>
      <c r="P5821" s="546"/>
      <c r="Q5821" s="546"/>
      <c r="R5821" s="546"/>
    </row>
    <row r="5822" spans="1:18">
      <c r="B5822" s="556" t="s">
        <v>5196</v>
      </c>
      <c r="C5822" s="556" t="s">
        <v>36</v>
      </c>
      <c r="D5822" s="556" t="s">
        <v>2721</v>
      </c>
      <c r="E5822" s="556" t="s">
        <v>33</v>
      </c>
      <c r="F5822" s="557" t="s">
        <v>494</v>
      </c>
      <c r="G5822" s="556" t="s">
        <v>168</v>
      </c>
      <c r="H5822" s="553">
        <v>869</v>
      </c>
      <c r="I5822" s="553">
        <v>221.97</v>
      </c>
      <c r="J5822" s="554">
        <v>192891.93</v>
      </c>
      <c r="K5822" s="556" t="s">
        <v>2651</v>
      </c>
      <c r="L5822" s="556" t="s">
        <v>2734</v>
      </c>
      <c r="M5822" s="557" t="s">
        <v>494</v>
      </c>
      <c r="O5822" s="545" t="str">
        <f t="shared" si="558"/>
        <v>B3/32/05-J</v>
      </c>
    </row>
    <row r="5825" spans="1:18" ht="14.5">
      <c r="A5825" s="551">
        <v>5</v>
      </c>
      <c r="B5825" s="555" t="s">
        <v>5199</v>
      </c>
      <c r="C5825" s="555" t="s">
        <v>36</v>
      </c>
      <c r="D5825" s="555" t="s">
        <v>36</v>
      </c>
      <c r="E5825" s="555" t="s">
        <v>36</v>
      </c>
      <c r="F5825" s="551" t="s">
        <v>495</v>
      </c>
      <c r="G5825" s="555" t="s">
        <v>36</v>
      </c>
      <c r="H5825" s="551"/>
      <c r="I5825" s="551"/>
      <c r="J5825" s="552">
        <v>465196.72</v>
      </c>
      <c r="K5825" s="555"/>
      <c r="L5825" s="555"/>
      <c r="M5825" s="551"/>
      <c r="N5825" s="551"/>
      <c r="O5825" s="551"/>
    </row>
    <row r="5826" spans="1:18" ht="14.5">
      <c r="B5826" s="556" t="s">
        <v>5199</v>
      </c>
      <c r="C5826" s="556" t="s">
        <v>36</v>
      </c>
      <c r="D5826" s="556" t="s">
        <v>2721</v>
      </c>
      <c r="E5826" s="556" t="s">
        <v>5</v>
      </c>
      <c r="F5826" s="557" t="s">
        <v>496</v>
      </c>
      <c r="G5826" s="556" t="s">
        <v>168</v>
      </c>
      <c r="H5826" s="553">
        <v>574</v>
      </c>
      <c r="I5826" s="553">
        <v>110.99</v>
      </c>
      <c r="J5826" s="554">
        <v>63708.26</v>
      </c>
      <c r="K5826" s="556" t="s">
        <v>2651</v>
      </c>
      <c r="L5826" s="556" t="s">
        <v>3840</v>
      </c>
      <c r="M5826" s="557" t="s">
        <v>496</v>
      </c>
      <c r="O5826" s="545" t="str">
        <f t="shared" ref="O5826:O5830" si="559">+_xlfn.CONCAT(B5826,"-",E5826)</f>
        <v>B3/32/06-A</v>
      </c>
      <c r="P5826" s="546"/>
      <c r="Q5826" s="546"/>
      <c r="R5826" s="546"/>
    </row>
    <row r="5827" spans="1:18">
      <c r="B5827" s="556" t="s">
        <v>5199</v>
      </c>
      <c r="C5827" s="556" t="s">
        <v>36</v>
      </c>
      <c r="D5827" s="556" t="s">
        <v>2721</v>
      </c>
      <c r="E5827" s="556" t="s">
        <v>6</v>
      </c>
      <c r="F5827" s="557" t="s">
        <v>497</v>
      </c>
      <c r="G5827" s="556" t="s">
        <v>168</v>
      </c>
      <c r="H5827" s="558">
        <v>2392</v>
      </c>
      <c r="I5827" s="553">
        <v>116.31</v>
      </c>
      <c r="J5827" s="554">
        <v>278213.52</v>
      </c>
      <c r="K5827" s="556" t="s">
        <v>2651</v>
      </c>
      <c r="L5827" s="556" t="s">
        <v>3841</v>
      </c>
      <c r="M5827" s="557" t="s">
        <v>497</v>
      </c>
      <c r="O5827" s="545" t="str">
        <f t="shared" si="559"/>
        <v>B3/32/06-B</v>
      </c>
    </row>
    <row r="5828" spans="1:18">
      <c r="B5828" s="556" t="s">
        <v>5199</v>
      </c>
      <c r="C5828" s="556" t="s">
        <v>36</v>
      </c>
      <c r="D5828" s="556" t="s">
        <v>2721</v>
      </c>
      <c r="E5828" s="556" t="s">
        <v>7</v>
      </c>
      <c r="F5828" s="557" t="s">
        <v>498</v>
      </c>
      <c r="G5828" s="556" t="s">
        <v>168</v>
      </c>
      <c r="H5828" s="553">
        <v>309</v>
      </c>
      <c r="I5828" s="553">
        <v>101.69</v>
      </c>
      <c r="J5828" s="554">
        <v>31422.21</v>
      </c>
      <c r="K5828" s="556" t="s">
        <v>2651</v>
      </c>
      <c r="L5828" s="556" t="s">
        <v>3842</v>
      </c>
      <c r="M5828" s="557" t="s">
        <v>498</v>
      </c>
      <c r="O5828" s="545" t="str">
        <f t="shared" si="559"/>
        <v>B3/32/06-C</v>
      </c>
    </row>
    <row r="5829" spans="1:18">
      <c r="B5829" s="556" t="s">
        <v>5199</v>
      </c>
      <c r="C5829" s="556" t="s">
        <v>36</v>
      </c>
      <c r="D5829" s="556" t="s">
        <v>2721</v>
      </c>
      <c r="E5829" s="556" t="s">
        <v>8</v>
      </c>
      <c r="F5829" s="557" t="s">
        <v>5200</v>
      </c>
      <c r="G5829" s="556" t="s">
        <v>168</v>
      </c>
      <c r="H5829" s="553">
        <v>217</v>
      </c>
      <c r="I5829" s="553">
        <v>101.69</v>
      </c>
      <c r="J5829" s="554">
        <v>22066.73</v>
      </c>
      <c r="K5829" s="556" t="s">
        <v>2651</v>
      </c>
      <c r="L5829" s="556" t="s">
        <v>5201</v>
      </c>
      <c r="M5829" s="557" t="s">
        <v>5200</v>
      </c>
      <c r="O5829" s="545" t="str">
        <f t="shared" si="559"/>
        <v>B3/32/06-D</v>
      </c>
    </row>
    <row r="5830" spans="1:18">
      <c r="B5830" s="556" t="s">
        <v>5199</v>
      </c>
      <c r="C5830" s="556" t="s">
        <v>36</v>
      </c>
      <c r="D5830" s="556" t="s">
        <v>2721</v>
      </c>
      <c r="E5830" s="556" t="s">
        <v>10</v>
      </c>
      <c r="F5830" s="557" t="s">
        <v>499</v>
      </c>
      <c r="G5830" s="556" t="s">
        <v>168</v>
      </c>
      <c r="H5830" s="553">
        <v>600</v>
      </c>
      <c r="I5830" s="553">
        <v>116.31</v>
      </c>
      <c r="J5830" s="554">
        <v>69786</v>
      </c>
      <c r="K5830" s="556" t="s">
        <v>2651</v>
      </c>
      <c r="L5830" s="556" t="s">
        <v>3843</v>
      </c>
      <c r="M5830" s="557" t="s">
        <v>499</v>
      </c>
      <c r="O5830" s="545" t="str">
        <f t="shared" si="559"/>
        <v>B3/32/06-E</v>
      </c>
    </row>
    <row r="5832" spans="1:18" ht="14.5">
      <c r="A5832" s="551">
        <v>4</v>
      </c>
      <c r="B5832" s="555" t="s">
        <v>5199</v>
      </c>
      <c r="C5832" s="555" t="s">
        <v>36</v>
      </c>
      <c r="D5832" s="555" t="s">
        <v>36</v>
      </c>
      <c r="E5832" s="555" t="s">
        <v>36</v>
      </c>
      <c r="F5832" s="551" t="s">
        <v>500</v>
      </c>
      <c r="G5832" s="555" t="s">
        <v>36</v>
      </c>
      <c r="H5832" s="551"/>
      <c r="I5832" s="551"/>
      <c r="J5832" s="552">
        <v>83020.06</v>
      </c>
      <c r="K5832" s="555"/>
      <c r="L5832" s="555"/>
      <c r="M5832" s="551"/>
      <c r="N5832" s="551"/>
      <c r="O5832" s="551"/>
    </row>
    <row r="5833" spans="1:18" ht="29">
      <c r="A5833" s="551">
        <v>5</v>
      </c>
      <c r="B5833" s="555" t="s">
        <v>5199</v>
      </c>
      <c r="C5833" s="555" t="s">
        <v>36</v>
      </c>
      <c r="D5833" s="555" t="s">
        <v>36</v>
      </c>
      <c r="E5833" s="555" t="s">
        <v>36</v>
      </c>
      <c r="F5833" s="551" t="s">
        <v>501</v>
      </c>
      <c r="G5833" s="555" t="s">
        <v>36</v>
      </c>
      <c r="H5833" s="551"/>
      <c r="I5833" s="551"/>
      <c r="J5833" s="552">
        <v>83020.06</v>
      </c>
      <c r="K5833" s="555"/>
      <c r="L5833" s="555"/>
      <c r="M5833" s="551"/>
      <c r="N5833" s="551"/>
      <c r="O5833" s="551"/>
      <c r="P5833" s="546"/>
      <c r="Q5833" s="546"/>
      <c r="R5833" s="546"/>
    </row>
    <row r="5834" spans="1:18" ht="14.5">
      <c r="B5834" s="556" t="s">
        <v>5199</v>
      </c>
      <c r="C5834" s="556" t="s">
        <v>36</v>
      </c>
      <c r="D5834" s="556" t="s">
        <v>2721</v>
      </c>
      <c r="E5834" s="556" t="s">
        <v>11</v>
      </c>
      <c r="F5834" s="557" t="s">
        <v>496</v>
      </c>
      <c r="G5834" s="556" t="s">
        <v>168</v>
      </c>
      <c r="H5834" s="553">
        <v>573</v>
      </c>
      <c r="I5834" s="553">
        <v>110.99</v>
      </c>
      <c r="J5834" s="554">
        <v>63597.27</v>
      </c>
      <c r="K5834" s="556" t="s">
        <v>2651</v>
      </c>
      <c r="L5834" s="556" t="s">
        <v>3840</v>
      </c>
      <c r="M5834" s="557" t="s">
        <v>496</v>
      </c>
      <c r="O5834" s="545" t="str">
        <f t="shared" ref="O5834:O5835" si="560">+_xlfn.CONCAT(B5834,"-",E5834)</f>
        <v>B3/32/06-F</v>
      </c>
      <c r="P5834" s="546"/>
      <c r="Q5834" s="546"/>
      <c r="R5834" s="546"/>
    </row>
    <row r="5835" spans="1:18">
      <c r="B5835" s="556" t="s">
        <v>5199</v>
      </c>
      <c r="C5835" s="556" t="s">
        <v>36</v>
      </c>
      <c r="D5835" s="556" t="s">
        <v>2721</v>
      </c>
      <c r="E5835" s="556" t="s">
        <v>27</v>
      </c>
      <c r="F5835" s="557" t="s">
        <v>498</v>
      </c>
      <c r="G5835" s="556" t="s">
        <v>168</v>
      </c>
      <c r="H5835" s="553">
        <v>191</v>
      </c>
      <c r="I5835" s="553">
        <v>101.69</v>
      </c>
      <c r="J5835" s="554">
        <v>19422.79</v>
      </c>
      <c r="K5835" s="556" t="s">
        <v>2651</v>
      </c>
      <c r="L5835" s="556" t="s">
        <v>3842</v>
      </c>
      <c r="M5835" s="557" t="s">
        <v>498</v>
      </c>
      <c r="O5835" s="545" t="str">
        <f t="shared" si="560"/>
        <v>B3/32/06-G</v>
      </c>
    </row>
    <row r="5837" spans="1:18" ht="14.5">
      <c r="A5837" s="551">
        <v>4</v>
      </c>
      <c r="B5837" s="555" t="s">
        <v>5199</v>
      </c>
      <c r="C5837" s="555" t="s">
        <v>36</v>
      </c>
      <c r="D5837" s="555" t="s">
        <v>36</v>
      </c>
      <c r="E5837" s="555" t="s">
        <v>36</v>
      </c>
      <c r="F5837" s="551" t="s">
        <v>503</v>
      </c>
      <c r="G5837" s="555" t="s">
        <v>36</v>
      </c>
      <c r="H5837" s="551"/>
      <c r="I5837" s="551"/>
      <c r="J5837" s="552">
        <v>460063.15</v>
      </c>
      <c r="K5837" s="555"/>
      <c r="L5837" s="555"/>
      <c r="M5837" s="551"/>
      <c r="N5837" s="551"/>
      <c r="O5837" s="551"/>
    </row>
    <row r="5838" spans="1:18" ht="29">
      <c r="A5838" s="551">
        <v>5</v>
      </c>
      <c r="B5838" s="555" t="s">
        <v>5199</v>
      </c>
      <c r="C5838" s="555" t="s">
        <v>36</v>
      </c>
      <c r="D5838" s="555" t="s">
        <v>36</v>
      </c>
      <c r="E5838" s="555" t="s">
        <v>36</v>
      </c>
      <c r="F5838" s="551" t="s">
        <v>504</v>
      </c>
      <c r="G5838" s="555" t="s">
        <v>36</v>
      </c>
      <c r="H5838" s="551"/>
      <c r="I5838" s="551"/>
      <c r="J5838" s="552">
        <v>460063.15</v>
      </c>
      <c r="K5838" s="555"/>
      <c r="L5838" s="555"/>
      <c r="M5838" s="551"/>
      <c r="N5838" s="551"/>
      <c r="O5838" s="551"/>
      <c r="P5838" s="546"/>
      <c r="Q5838" s="546"/>
      <c r="R5838" s="546"/>
    </row>
    <row r="5839" spans="1:18" ht="14.5">
      <c r="A5839" s="551">
        <v>6</v>
      </c>
      <c r="B5839" s="555" t="s">
        <v>5199</v>
      </c>
      <c r="C5839" s="555" t="s">
        <v>36</v>
      </c>
      <c r="D5839" s="555" t="s">
        <v>36</v>
      </c>
      <c r="E5839" s="555" t="s">
        <v>36</v>
      </c>
      <c r="F5839" s="551" t="s">
        <v>505</v>
      </c>
      <c r="G5839" s="555" t="s">
        <v>36</v>
      </c>
      <c r="H5839" s="551"/>
      <c r="I5839" s="551"/>
      <c r="J5839" s="552">
        <v>47608.56</v>
      </c>
      <c r="K5839" s="555"/>
      <c r="L5839" s="555"/>
      <c r="M5839" s="551"/>
      <c r="N5839" s="551"/>
      <c r="O5839" s="551"/>
      <c r="P5839" s="546"/>
      <c r="Q5839" s="546"/>
      <c r="R5839" s="546"/>
    </row>
    <row r="5840" spans="1:18" ht="14.5">
      <c r="B5840" s="556" t="s">
        <v>5199</v>
      </c>
      <c r="C5840" s="556" t="s">
        <v>36</v>
      </c>
      <c r="D5840" s="556" t="s">
        <v>3844</v>
      </c>
      <c r="E5840" s="556" t="s">
        <v>28</v>
      </c>
      <c r="F5840" s="557" t="s">
        <v>3845</v>
      </c>
      <c r="G5840" s="556" t="s">
        <v>168</v>
      </c>
      <c r="H5840" s="553">
        <v>486</v>
      </c>
      <c r="I5840" s="553">
        <v>59.19</v>
      </c>
      <c r="J5840" s="554">
        <v>28766.34</v>
      </c>
      <c r="K5840" s="556" t="s">
        <v>2651</v>
      </c>
      <c r="L5840" s="556" t="s">
        <v>3846</v>
      </c>
      <c r="M5840" s="557" t="s">
        <v>3845</v>
      </c>
      <c r="O5840" s="545" t="str">
        <f t="shared" ref="O5840:O5841" si="561">+_xlfn.CONCAT(B5840,"-",E5840)</f>
        <v>B3/32/06-H</v>
      </c>
      <c r="P5840" s="546"/>
      <c r="Q5840" s="546"/>
      <c r="R5840" s="546"/>
    </row>
    <row r="5841" spans="1:18">
      <c r="B5841" s="556" t="s">
        <v>5199</v>
      </c>
      <c r="C5841" s="556" t="s">
        <v>36</v>
      </c>
      <c r="D5841" s="556" t="s">
        <v>2721</v>
      </c>
      <c r="E5841" s="556" t="s">
        <v>33</v>
      </c>
      <c r="F5841" s="557" t="s">
        <v>2731</v>
      </c>
      <c r="G5841" s="556" t="s">
        <v>168</v>
      </c>
      <c r="H5841" s="553">
        <v>162</v>
      </c>
      <c r="I5841" s="553">
        <v>116.31</v>
      </c>
      <c r="J5841" s="554">
        <v>18842.22</v>
      </c>
      <c r="K5841" s="556" t="s">
        <v>2651</v>
      </c>
      <c r="L5841" s="556" t="s">
        <v>2732</v>
      </c>
      <c r="M5841" s="557" t="s">
        <v>2731</v>
      </c>
      <c r="O5841" s="545" t="str">
        <f t="shared" si="561"/>
        <v>B3/32/06-J</v>
      </c>
    </row>
    <row r="5843" spans="1:18" ht="29">
      <c r="A5843" s="551">
        <v>6</v>
      </c>
      <c r="B5843" s="555" t="s">
        <v>5199</v>
      </c>
      <c r="C5843" s="555" t="s">
        <v>36</v>
      </c>
      <c r="D5843" s="555" t="s">
        <v>36</v>
      </c>
      <c r="E5843" s="555" t="s">
        <v>36</v>
      </c>
      <c r="F5843" s="551" t="s">
        <v>5202</v>
      </c>
      <c r="G5843" s="555" t="s">
        <v>36</v>
      </c>
      <c r="H5843" s="551"/>
      <c r="I5843" s="551"/>
      <c r="J5843" s="552">
        <v>163362.73000000001</v>
      </c>
      <c r="K5843" s="555"/>
      <c r="L5843" s="555"/>
      <c r="M5843" s="551"/>
      <c r="N5843" s="551"/>
      <c r="O5843" s="551"/>
    </row>
    <row r="5844" spans="1:18" ht="14.5">
      <c r="B5844" s="556" t="s">
        <v>5199</v>
      </c>
      <c r="C5844" s="556" t="s">
        <v>36</v>
      </c>
      <c r="D5844" s="556" t="s">
        <v>3844</v>
      </c>
      <c r="E5844" s="556" t="s">
        <v>34</v>
      </c>
      <c r="F5844" s="557" t="s">
        <v>3845</v>
      </c>
      <c r="G5844" s="556" t="s">
        <v>168</v>
      </c>
      <c r="H5844" s="558">
        <v>1195</v>
      </c>
      <c r="I5844" s="553">
        <v>59.19</v>
      </c>
      <c r="J5844" s="554">
        <v>70732.05</v>
      </c>
      <c r="K5844" s="556" t="s">
        <v>2651</v>
      </c>
      <c r="L5844" s="556" t="s">
        <v>3846</v>
      </c>
      <c r="M5844" s="557" t="s">
        <v>3845</v>
      </c>
      <c r="O5844" s="545" t="str">
        <f t="shared" ref="O5844:O5845" si="562">+_xlfn.CONCAT(B5844,"-",E5844)</f>
        <v>B3/32/06-K</v>
      </c>
      <c r="P5844" s="546"/>
      <c r="Q5844" s="546"/>
      <c r="R5844" s="546"/>
    </row>
    <row r="5845" spans="1:18">
      <c r="B5845" s="556" t="s">
        <v>5199</v>
      </c>
      <c r="C5845" s="556" t="s">
        <v>36</v>
      </c>
      <c r="D5845" s="556" t="s">
        <v>2721</v>
      </c>
      <c r="E5845" s="556" t="s">
        <v>39</v>
      </c>
      <c r="F5845" s="557" t="s">
        <v>5203</v>
      </c>
      <c r="G5845" s="556" t="s">
        <v>168</v>
      </c>
      <c r="H5845" s="553">
        <v>343</v>
      </c>
      <c r="I5845" s="553">
        <v>219.66</v>
      </c>
      <c r="J5845" s="554">
        <v>75343.38</v>
      </c>
      <c r="K5845" s="556" t="s">
        <v>2651</v>
      </c>
      <c r="L5845" s="556" t="s">
        <v>5204</v>
      </c>
      <c r="M5845" s="557" t="s">
        <v>5203</v>
      </c>
      <c r="O5845" s="545" t="str">
        <f t="shared" si="562"/>
        <v>B3/32/06-L</v>
      </c>
    </row>
    <row r="5848" spans="1:18">
      <c r="B5848" s="556" t="s">
        <v>5205</v>
      </c>
      <c r="C5848" s="556" t="s">
        <v>36</v>
      </c>
      <c r="D5848" s="556" t="s">
        <v>2721</v>
      </c>
      <c r="E5848" s="556" t="s">
        <v>5</v>
      </c>
      <c r="F5848" s="557" t="s">
        <v>5200</v>
      </c>
      <c r="G5848" s="556" t="s">
        <v>168</v>
      </c>
      <c r="H5848" s="553">
        <v>170</v>
      </c>
      <c r="I5848" s="553">
        <v>101.69</v>
      </c>
      <c r="J5848" s="554">
        <v>17287.3</v>
      </c>
      <c r="K5848" s="556" t="s">
        <v>2651</v>
      </c>
      <c r="L5848" s="556" t="s">
        <v>5201</v>
      </c>
      <c r="M5848" s="557" t="s">
        <v>5200</v>
      </c>
      <c r="O5848" s="545" t="str">
        <f>+_xlfn.CONCAT(B5848,"-",E5848)</f>
        <v>B3/32/07-A</v>
      </c>
    </row>
    <row r="5850" spans="1:18" ht="29">
      <c r="A5850" s="551">
        <v>6</v>
      </c>
      <c r="B5850" s="555" t="s">
        <v>5205</v>
      </c>
      <c r="C5850" s="555" t="s">
        <v>36</v>
      </c>
      <c r="D5850" s="555" t="s">
        <v>36</v>
      </c>
      <c r="E5850" s="555" t="s">
        <v>36</v>
      </c>
      <c r="F5850" s="551" t="s">
        <v>5206</v>
      </c>
      <c r="G5850" s="555" t="s">
        <v>36</v>
      </c>
      <c r="H5850" s="551"/>
      <c r="I5850" s="551"/>
      <c r="J5850" s="552">
        <v>249091.86</v>
      </c>
      <c r="K5850" s="555"/>
      <c r="L5850" s="555"/>
      <c r="M5850" s="551"/>
      <c r="N5850" s="551"/>
      <c r="O5850" s="551"/>
    </row>
    <row r="5851" spans="1:18" ht="14.5">
      <c r="B5851" s="556" t="s">
        <v>5205</v>
      </c>
      <c r="C5851" s="556" t="s">
        <v>36</v>
      </c>
      <c r="D5851" s="556" t="s">
        <v>3844</v>
      </c>
      <c r="E5851" s="556" t="s">
        <v>6</v>
      </c>
      <c r="F5851" s="557" t="s">
        <v>3845</v>
      </c>
      <c r="G5851" s="556" t="s">
        <v>168</v>
      </c>
      <c r="H5851" s="558">
        <v>2542</v>
      </c>
      <c r="I5851" s="553">
        <v>59.19</v>
      </c>
      <c r="J5851" s="554">
        <v>150460.98000000001</v>
      </c>
      <c r="K5851" s="556" t="s">
        <v>2651</v>
      </c>
      <c r="L5851" s="556" t="s">
        <v>3846</v>
      </c>
      <c r="M5851" s="557" t="s">
        <v>3845</v>
      </c>
      <c r="O5851" s="545" t="str">
        <f t="shared" ref="O5851:O5852" si="563">+_xlfn.CONCAT(B5851,"-",E5851)</f>
        <v>B3/32/07-B</v>
      </c>
      <c r="P5851" s="546"/>
      <c r="Q5851" s="546"/>
      <c r="R5851" s="546"/>
    </row>
    <row r="5852" spans="1:18">
      <c r="B5852" s="556" t="s">
        <v>5205</v>
      </c>
      <c r="C5852" s="556" t="s">
        <v>36</v>
      </c>
      <c r="D5852" s="556" t="s">
        <v>2721</v>
      </c>
      <c r="E5852" s="556" t="s">
        <v>7</v>
      </c>
      <c r="F5852" s="557" t="s">
        <v>499</v>
      </c>
      <c r="G5852" s="556" t="s">
        <v>168</v>
      </c>
      <c r="H5852" s="553">
        <v>848</v>
      </c>
      <c r="I5852" s="553">
        <v>116.31</v>
      </c>
      <c r="J5852" s="554">
        <v>98630.88</v>
      </c>
      <c r="K5852" s="556" t="s">
        <v>2651</v>
      </c>
      <c r="L5852" s="556" t="s">
        <v>3843</v>
      </c>
      <c r="M5852" s="557" t="s">
        <v>499</v>
      </c>
      <c r="O5852" s="545" t="str">
        <f t="shared" si="563"/>
        <v>B3/32/07-C</v>
      </c>
    </row>
    <row r="5854" spans="1:18" ht="14.5">
      <c r="A5854" s="551" t="s">
        <v>1774</v>
      </c>
      <c r="B5854" s="555" t="s">
        <v>5205</v>
      </c>
      <c r="C5854" s="555" t="s">
        <v>36</v>
      </c>
      <c r="D5854" s="555" t="s">
        <v>36</v>
      </c>
      <c r="E5854" s="555" t="s">
        <v>36</v>
      </c>
      <c r="F5854" s="551" t="s">
        <v>29</v>
      </c>
      <c r="G5854" s="555"/>
      <c r="H5854" s="551"/>
      <c r="I5854" s="551"/>
      <c r="J5854" s="551"/>
      <c r="K5854" s="555"/>
      <c r="L5854" s="555"/>
      <c r="M5854" s="551"/>
      <c r="N5854" s="551"/>
      <c r="O5854" s="551"/>
    </row>
    <row r="5855" spans="1:18" ht="14.5">
      <c r="A5855" s="551" t="s">
        <v>1774</v>
      </c>
      <c r="B5855" s="555" t="s">
        <v>5205</v>
      </c>
      <c r="C5855" s="555" t="s">
        <v>36</v>
      </c>
      <c r="D5855" s="555" t="s">
        <v>36</v>
      </c>
      <c r="E5855" s="555" t="s">
        <v>36</v>
      </c>
      <c r="F5855" s="551" t="s">
        <v>9</v>
      </c>
      <c r="G5855" s="555"/>
      <c r="H5855" s="551"/>
      <c r="I5855" s="551"/>
      <c r="J5855" s="551"/>
      <c r="K5855" s="555"/>
      <c r="L5855" s="555"/>
      <c r="M5855" s="551"/>
      <c r="N5855" s="551"/>
      <c r="O5855" s="551"/>
      <c r="P5855" s="546"/>
      <c r="Q5855" s="546"/>
      <c r="R5855" s="546"/>
    </row>
    <row r="5856" spans="1:18" ht="14.5">
      <c r="P5856" s="546"/>
      <c r="Q5856" s="546"/>
      <c r="R5856" s="546"/>
    </row>
    <row r="5858" spans="1:18" ht="14.5">
      <c r="A5858" s="551">
        <v>2</v>
      </c>
      <c r="B5858" s="555" t="s">
        <v>5207</v>
      </c>
      <c r="C5858" s="555" t="s">
        <v>36</v>
      </c>
      <c r="D5858" s="555" t="s">
        <v>36</v>
      </c>
      <c r="E5858" s="555" t="s">
        <v>36</v>
      </c>
      <c r="F5858" s="551" t="s">
        <v>24</v>
      </c>
      <c r="G5858" s="555" t="s">
        <v>36</v>
      </c>
      <c r="H5858" s="551"/>
      <c r="I5858" s="551"/>
      <c r="J5858" s="552">
        <v>10221914.49</v>
      </c>
      <c r="K5858" s="555"/>
      <c r="L5858" s="555"/>
      <c r="M5858" s="551"/>
      <c r="N5858" s="551"/>
      <c r="O5858" s="551"/>
    </row>
    <row r="5859" spans="1:18" ht="14.5">
      <c r="A5859" s="551">
        <v>3</v>
      </c>
      <c r="B5859" s="555" t="s">
        <v>5207</v>
      </c>
      <c r="C5859" s="555" t="s">
        <v>36</v>
      </c>
      <c r="D5859" s="555" t="s">
        <v>36</v>
      </c>
      <c r="E5859" s="555" t="s">
        <v>36</v>
      </c>
      <c r="F5859" s="551" t="s">
        <v>509</v>
      </c>
      <c r="G5859" s="555" t="s">
        <v>36</v>
      </c>
      <c r="H5859" s="551"/>
      <c r="I5859" s="551"/>
      <c r="J5859" s="552">
        <v>2012191.3</v>
      </c>
      <c r="K5859" s="555"/>
      <c r="L5859" s="555"/>
      <c r="M5859" s="551"/>
      <c r="N5859" s="551"/>
      <c r="O5859" s="551"/>
      <c r="P5859" s="546"/>
      <c r="Q5859" s="546"/>
      <c r="R5859" s="546"/>
    </row>
    <row r="5860" spans="1:18" ht="14.5">
      <c r="A5860" s="551">
        <v>4</v>
      </c>
      <c r="B5860" s="555" t="s">
        <v>5207</v>
      </c>
      <c r="C5860" s="555" t="s">
        <v>36</v>
      </c>
      <c r="D5860" s="555" t="s">
        <v>36</v>
      </c>
      <c r="E5860" s="555" t="s">
        <v>36</v>
      </c>
      <c r="F5860" s="551" t="s">
        <v>510</v>
      </c>
      <c r="G5860" s="555" t="s">
        <v>36</v>
      </c>
      <c r="H5860" s="551"/>
      <c r="I5860" s="551"/>
      <c r="J5860" s="552">
        <v>1715490</v>
      </c>
      <c r="K5860" s="555"/>
      <c r="L5860" s="555"/>
      <c r="M5860" s="551"/>
      <c r="N5860" s="551"/>
      <c r="O5860" s="551"/>
      <c r="P5860" s="546"/>
      <c r="Q5860" s="546"/>
      <c r="R5860" s="546"/>
    </row>
    <row r="5861" spans="1:18" ht="145">
      <c r="A5861" s="551">
        <v>5</v>
      </c>
      <c r="B5861" s="555" t="s">
        <v>5207</v>
      </c>
      <c r="C5861" s="555" t="s">
        <v>36</v>
      </c>
      <c r="D5861" s="555" t="s">
        <v>36</v>
      </c>
      <c r="E5861" s="555" t="s">
        <v>36</v>
      </c>
      <c r="F5861" s="551" t="s">
        <v>2737</v>
      </c>
      <c r="G5861" s="555" t="s">
        <v>36</v>
      </c>
      <c r="H5861" s="551"/>
      <c r="I5861" s="551"/>
      <c r="J5861" s="552">
        <v>1715490</v>
      </c>
      <c r="K5861" s="555"/>
      <c r="L5861" s="555"/>
      <c r="M5861" s="551"/>
      <c r="N5861" s="551"/>
      <c r="O5861" s="551"/>
      <c r="P5861" s="546"/>
      <c r="Q5861" s="546"/>
      <c r="R5861" s="546"/>
    </row>
    <row r="5862" spans="1:18" ht="14.5">
      <c r="A5862" s="551">
        <v>6</v>
      </c>
      <c r="B5862" s="555" t="s">
        <v>5207</v>
      </c>
      <c r="C5862" s="555" t="s">
        <v>36</v>
      </c>
      <c r="D5862" s="555" t="s">
        <v>36</v>
      </c>
      <c r="E5862" s="555" t="s">
        <v>36</v>
      </c>
      <c r="F5862" s="551" t="s">
        <v>5208</v>
      </c>
      <c r="G5862" s="555" t="s">
        <v>36</v>
      </c>
      <c r="H5862" s="551"/>
      <c r="I5862" s="551"/>
      <c r="J5862" s="551">
        <v>0</v>
      </c>
      <c r="K5862" s="555"/>
      <c r="L5862" s="555"/>
      <c r="M5862" s="551"/>
      <c r="N5862" s="551"/>
      <c r="O5862" s="551"/>
      <c r="P5862" s="546"/>
      <c r="Q5862" s="546"/>
      <c r="R5862" s="546"/>
    </row>
    <row r="5863" spans="1:18" ht="14.5">
      <c r="A5863" s="551">
        <v>6</v>
      </c>
      <c r="B5863" s="555" t="s">
        <v>5207</v>
      </c>
      <c r="C5863" s="555" t="s">
        <v>36</v>
      </c>
      <c r="D5863" s="555" t="s">
        <v>36</v>
      </c>
      <c r="E5863" s="555" t="s">
        <v>36</v>
      </c>
      <c r="F5863" s="551" t="s">
        <v>515</v>
      </c>
      <c r="G5863" s="555" t="s">
        <v>36</v>
      </c>
      <c r="H5863" s="551"/>
      <c r="I5863" s="551"/>
      <c r="J5863" s="552">
        <v>1207845</v>
      </c>
      <c r="K5863" s="555"/>
      <c r="L5863" s="555"/>
      <c r="M5863" s="551"/>
      <c r="N5863" s="551"/>
      <c r="O5863" s="551"/>
      <c r="P5863" s="546"/>
      <c r="Q5863" s="546"/>
      <c r="R5863" s="546"/>
    </row>
    <row r="5864" spans="1:18" ht="14.5">
      <c r="B5864" s="556" t="s">
        <v>5207</v>
      </c>
      <c r="C5864" s="556" t="s">
        <v>2034</v>
      </c>
      <c r="D5864" s="556" t="s">
        <v>2739</v>
      </c>
      <c r="E5864" s="556" t="s">
        <v>5</v>
      </c>
      <c r="F5864" s="557" t="s">
        <v>514</v>
      </c>
      <c r="G5864" s="556" t="s">
        <v>179</v>
      </c>
      <c r="H5864" s="558">
        <v>1380</v>
      </c>
      <c r="I5864" s="553">
        <v>875.25</v>
      </c>
      <c r="J5864" s="554">
        <v>1207845</v>
      </c>
      <c r="K5864" s="556" t="s">
        <v>2740</v>
      </c>
      <c r="L5864" s="556" t="s">
        <v>5209</v>
      </c>
      <c r="M5864" s="557" t="s">
        <v>514</v>
      </c>
      <c r="O5864" s="545" t="str">
        <f>+_xlfn.CONCAT(B5864,"-",E5864)</f>
        <v>B3/33/01-A</v>
      </c>
      <c r="P5864" s="546"/>
      <c r="Q5864" s="546"/>
      <c r="R5864" s="546"/>
    </row>
    <row r="5866" spans="1:18" ht="14.5">
      <c r="A5866" s="551">
        <v>6</v>
      </c>
      <c r="B5866" s="555" t="s">
        <v>5207</v>
      </c>
      <c r="C5866" s="555" t="s">
        <v>36</v>
      </c>
      <c r="D5866" s="555" t="s">
        <v>36</v>
      </c>
      <c r="E5866" s="555" t="s">
        <v>36</v>
      </c>
      <c r="F5866" s="551" t="s">
        <v>516</v>
      </c>
      <c r="G5866" s="555" t="s">
        <v>36</v>
      </c>
      <c r="H5866" s="551"/>
      <c r="I5866" s="551"/>
      <c r="J5866" s="552">
        <v>231941.25</v>
      </c>
      <c r="K5866" s="555"/>
      <c r="L5866" s="555"/>
      <c r="M5866" s="551"/>
      <c r="N5866" s="551"/>
      <c r="O5866" s="551"/>
    </row>
    <row r="5867" spans="1:18" ht="14.5">
      <c r="B5867" s="556" t="s">
        <v>5207</v>
      </c>
      <c r="C5867" s="556" t="s">
        <v>2034</v>
      </c>
      <c r="D5867" s="556" t="s">
        <v>2739</v>
      </c>
      <c r="E5867" s="556" t="s">
        <v>6</v>
      </c>
      <c r="F5867" s="557" t="s">
        <v>514</v>
      </c>
      <c r="G5867" s="556" t="s">
        <v>179</v>
      </c>
      <c r="H5867" s="553">
        <v>265</v>
      </c>
      <c r="I5867" s="553">
        <v>875.25</v>
      </c>
      <c r="J5867" s="554">
        <v>231941.25</v>
      </c>
      <c r="K5867" s="556" t="s">
        <v>2740</v>
      </c>
      <c r="L5867" s="556" t="s">
        <v>5210</v>
      </c>
      <c r="M5867" s="557" t="s">
        <v>514</v>
      </c>
      <c r="O5867" s="545" t="str">
        <f>+_xlfn.CONCAT(B5867,"-",E5867)</f>
        <v>B3/33/01-B</v>
      </c>
      <c r="P5867" s="546"/>
      <c r="Q5867" s="546"/>
      <c r="R5867" s="546"/>
    </row>
    <row r="5869" spans="1:18" ht="14.5">
      <c r="A5869" s="551">
        <v>6</v>
      </c>
      <c r="B5869" s="555" t="s">
        <v>5207</v>
      </c>
      <c r="C5869" s="555" t="s">
        <v>36</v>
      </c>
      <c r="D5869" s="555" t="s">
        <v>36</v>
      </c>
      <c r="E5869" s="555" t="s">
        <v>36</v>
      </c>
      <c r="F5869" s="551" t="s">
        <v>5211</v>
      </c>
      <c r="G5869" s="555" t="s">
        <v>36</v>
      </c>
      <c r="H5869" s="551"/>
      <c r="I5869" s="551"/>
      <c r="J5869" s="551">
        <v>0</v>
      </c>
      <c r="K5869" s="555"/>
      <c r="L5869" s="555"/>
      <c r="M5869" s="551"/>
      <c r="N5869" s="551"/>
      <c r="O5869" s="551"/>
    </row>
    <row r="5870" spans="1:18" ht="14.5">
      <c r="A5870" s="551">
        <v>6</v>
      </c>
      <c r="B5870" s="555" t="s">
        <v>5207</v>
      </c>
      <c r="C5870" s="555" t="s">
        <v>36</v>
      </c>
      <c r="D5870" s="555" t="s">
        <v>36</v>
      </c>
      <c r="E5870" s="555" t="s">
        <v>36</v>
      </c>
      <c r="F5870" s="551" t="s">
        <v>513</v>
      </c>
      <c r="G5870" s="555" t="s">
        <v>36</v>
      </c>
      <c r="H5870" s="551"/>
      <c r="I5870" s="551"/>
      <c r="J5870" s="552">
        <v>275703.75</v>
      </c>
      <c r="K5870" s="555"/>
      <c r="L5870" s="555"/>
      <c r="M5870" s="551"/>
      <c r="N5870" s="551"/>
      <c r="O5870" s="551"/>
      <c r="P5870" s="546"/>
      <c r="Q5870" s="546"/>
      <c r="R5870" s="546"/>
    </row>
    <row r="5871" spans="1:18" ht="14.5">
      <c r="B5871" s="556" t="s">
        <v>5207</v>
      </c>
      <c r="C5871" s="556" t="s">
        <v>2034</v>
      </c>
      <c r="D5871" s="556" t="s">
        <v>2739</v>
      </c>
      <c r="E5871" s="556" t="s">
        <v>7</v>
      </c>
      <c r="F5871" s="557" t="s">
        <v>514</v>
      </c>
      <c r="G5871" s="556" t="s">
        <v>179</v>
      </c>
      <c r="H5871" s="553">
        <v>315</v>
      </c>
      <c r="I5871" s="553">
        <v>875.25</v>
      </c>
      <c r="J5871" s="554">
        <v>275703.75</v>
      </c>
      <c r="K5871" s="556" t="s">
        <v>2740</v>
      </c>
      <c r="L5871" s="556" t="s">
        <v>5212</v>
      </c>
      <c r="M5871" s="557" t="s">
        <v>514</v>
      </c>
      <c r="O5871" s="545" t="str">
        <f>+_xlfn.CONCAT(B5871,"-",E5871)</f>
        <v>B3/33/01-C</v>
      </c>
      <c r="P5871" s="546"/>
      <c r="Q5871" s="546"/>
      <c r="R5871" s="546"/>
    </row>
    <row r="5873" spans="1:18" ht="14.5">
      <c r="A5873" s="551">
        <v>4</v>
      </c>
      <c r="B5873" s="555" t="s">
        <v>5207</v>
      </c>
      <c r="C5873" s="555" t="s">
        <v>36</v>
      </c>
      <c r="D5873" s="555" t="s">
        <v>36</v>
      </c>
      <c r="E5873" s="555" t="s">
        <v>36</v>
      </c>
      <c r="F5873" s="551" t="s">
        <v>520</v>
      </c>
      <c r="G5873" s="555" t="s">
        <v>36</v>
      </c>
      <c r="H5873" s="551"/>
      <c r="I5873" s="551"/>
      <c r="J5873" s="552">
        <v>206681.3</v>
      </c>
      <c r="K5873" s="555"/>
      <c r="L5873" s="555"/>
      <c r="M5873" s="551"/>
      <c r="N5873" s="551"/>
      <c r="O5873" s="551"/>
    </row>
    <row r="5874" spans="1:18" ht="87.5">
      <c r="B5874" s="556" t="s">
        <v>5207</v>
      </c>
      <c r="C5874" s="556" t="s">
        <v>2034</v>
      </c>
      <c r="D5874" s="556" t="s">
        <v>2739</v>
      </c>
      <c r="E5874" s="556" t="s">
        <v>8</v>
      </c>
      <c r="F5874" s="557" t="s">
        <v>521</v>
      </c>
      <c r="G5874" s="556" t="s">
        <v>289</v>
      </c>
      <c r="H5874" s="553">
        <v>10</v>
      </c>
      <c r="I5874" s="554">
        <v>20668.13</v>
      </c>
      <c r="J5874" s="554">
        <v>206681.3</v>
      </c>
      <c r="K5874" s="556" t="s">
        <v>2740</v>
      </c>
      <c r="L5874" s="556" t="s">
        <v>5213</v>
      </c>
      <c r="M5874" s="557" t="s">
        <v>521</v>
      </c>
      <c r="O5874" s="545" t="str">
        <f>+_xlfn.CONCAT(B5874,"-",E5874)</f>
        <v>B3/33/01-D</v>
      </c>
      <c r="P5874" s="546"/>
      <c r="Q5874" s="546"/>
      <c r="R5874" s="546"/>
    </row>
    <row r="5877" spans="1:18" ht="14.5">
      <c r="A5877" s="551">
        <v>4</v>
      </c>
      <c r="B5877" s="555" t="s">
        <v>5214</v>
      </c>
      <c r="C5877" s="555" t="s">
        <v>36</v>
      </c>
      <c r="D5877" s="555" t="s">
        <v>36</v>
      </c>
      <c r="E5877" s="555" t="s">
        <v>36</v>
      </c>
      <c r="F5877" s="551" t="s">
        <v>522</v>
      </c>
      <c r="G5877" s="555" t="s">
        <v>36</v>
      </c>
      <c r="H5877" s="551"/>
      <c r="I5877" s="551"/>
      <c r="J5877" s="552">
        <v>26152.5</v>
      </c>
      <c r="K5877" s="555"/>
      <c r="L5877" s="555"/>
      <c r="M5877" s="551"/>
      <c r="N5877" s="551"/>
      <c r="O5877" s="551"/>
    </row>
    <row r="5878" spans="1:18" ht="112.5">
      <c r="B5878" s="556" t="s">
        <v>5214</v>
      </c>
      <c r="C5878" s="556" t="s">
        <v>2034</v>
      </c>
      <c r="D5878" s="556" t="s">
        <v>2739</v>
      </c>
      <c r="E5878" s="556" t="s">
        <v>5</v>
      </c>
      <c r="F5878" s="557" t="s">
        <v>2745</v>
      </c>
      <c r="G5878" s="556" t="s">
        <v>289</v>
      </c>
      <c r="H5878" s="553">
        <v>1</v>
      </c>
      <c r="I5878" s="554">
        <v>26152.5</v>
      </c>
      <c r="J5878" s="554">
        <v>26152.5</v>
      </c>
      <c r="K5878" s="556" t="s">
        <v>2740</v>
      </c>
      <c r="L5878" s="556" t="s">
        <v>5215</v>
      </c>
      <c r="M5878" s="557" t="s">
        <v>2745</v>
      </c>
      <c r="O5878" s="545" t="str">
        <f>+_xlfn.CONCAT(B5878,"-",E5878)</f>
        <v>B3/33/02-A</v>
      </c>
      <c r="P5878" s="546"/>
      <c r="Q5878" s="546"/>
      <c r="R5878" s="546"/>
    </row>
    <row r="5880" spans="1:18" ht="14.5">
      <c r="A5880" s="551">
        <v>4</v>
      </c>
      <c r="B5880" s="555" t="s">
        <v>5214</v>
      </c>
      <c r="C5880" s="555" t="s">
        <v>36</v>
      </c>
      <c r="D5880" s="555" t="s">
        <v>36</v>
      </c>
      <c r="E5880" s="555" t="s">
        <v>36</v>
      </c>
      <c r="F5880" s="551" t="s">
        <v>524</v>
      </c>
      <c r="G5880" s="555" t="s">
        <v>36</v>
      </c>
      <c r="H5880" s="551"/>
      <c r="I5880" s="551"/>
      <c r="J5880" s="552">
        <v>28652.5</v>
      </c>
      <c r="K5880" s="555"/>
      <c r="L5880" s="555"/>
      <c r="M5880" s="551"/>
      <c r="N5880" s="551"/>
      <c r="O5880" s="551"/>
    </row>
    <row r="5881" spans="1:18" ht="112.5">
      <c r="B5881" s="556" t="s">
        <v>5214</v>
      </c>
      <c r="C5881" s="556" t="s">
        <v>2034</v>
      </c>
      <c r="D5881" s="556" t="s">
        <v>2739</v>
      </c>
      <c r="E5881" s="556" t="s">
        <v>6</v>
      </c>
      <c r="F5881" s="557" t="s">
        <v>2747</v>
      </c>
      <c r="G5881" s="556" t="s">
        <v>289</v>
      </c>
      <c r="H5881" s="553">
        <v>1</v>
      </c>
      <c r="I5881" s="554">
        <v>28652.5</v>
      </c>
      <c r="J5881" s="554">
        <v>28652.5</v>
      </c>
      <c r="K5881" s="556" t="s">
        <v>2740</v>
      </c>
      <c r="L5881" s="556" t="s">
        <v>5216</v>
      </c>
      <c r="M5881" s="557" t="s">
        <v>2747</v>
      </c>
      <c r="O5881" s="545" t="str">
        <f>+_xlfn.CONCAT(B5881,"-",E5881)</f>
        <v>B3/33/02-B</v>
      </c>
      <c r="P5881" s="546"/>
      <c r="Q5881" s="546"/>
      <c r="R5881" s="546"/>
    </row>
    <row r="5884" spans="1:18" ht="14.5">
      <c r="A5884" s="551">
        <v>4</v>
      </c>
      <c r="B5884" s="555" t="s">
        <v>5217</v>
      </c>
      <c r="C5884" s="555" t="s">
        <v>36</v>
      </c>
      <c r="D5884" s="555" t="s">
        <v>36</v>
      </c>
      <c r="E5884" s="555" t="s">
        <v>36</v>
      </c>
      <c r="F5884" s="551" t="s">
        <v>526</v>
      </c>
      <c r="G5884" s="555" t="s">
        <v>36</v>
      </c>
      <c r="H5884" s="551"/>
      <c r="I5884" s="551"/>
      <c r="J5884" s="552">
        <v>35215</v>
      </c>
      <c r="K5884" s="555"/>
      <c r="L5884" s="555"/>
      <c r="M5884" s="551"/>
      <c r="N5884" s="551"/>
      <c r="O5884" s="551"/>
    </row>
    <row r="5885" spans="1:18" ht="159.5">
      <c r="A5885" s="551">
        <v>5</v>
      </c>
      <c r="B5885" s="555" t="s">
        <v>5217</v>
      </c>
      <c r="C5885" s="555" t="s">
        <v>36</v>
      </c>
      <c r="D5885" s="555" t="s">
        <v>36</v>
      </c>
      <c r="E5885" s="555" t="s">
        <v>36</v>
      </c>
      <c r="F5885" s="551" t="s">
        <v>527</v>
      </c>
      <c r="G5885" s="555" t="s">
        <v>36</v>
      </c>
      <c r="H5885" s="551"/>
      <c r="I5885" s="551"/>
      <c r="J5885" s="552">
        <v>35215</v>
      </c>
      <c r="K5885" s="555"/>
      <c r="L5885" s="555"/>
      <c r="M5885" s="551"/>
      <c r="N5885" s="551"/>
      <c r="O5885" s="551"/>
      <c r="P5885" s="546"/>
      <c r="Q5885" s="546"/>
      <c r="R5885" s="546"/>
    </row>
    <row r="5886" spans="1:18" ht="14.5">
      <c r="A5886" s="551">
        <v>6</v>
      </c>
      <c r="B5886" s="555" t="s">
        <v>5217</v>
      </c>
      <c r="C5886" s="555" t="s">
        <v>36</v>
      </c>
      <c r="D5886" s="555" t="s">
        <v>36</v>
      </c>
      <c r="E5886" s="555" t="s">
        <v>36</v>
      </c>
      <c r="F5886" s="551" t="s">
        <v>528</v>
      </c>
      <c r="G5886" s="555" t="s">
        <v>36</v>
      </c>
      <c r="H5886" s="551"/>
      <c r="I5886" s="551"/>
      <c r="J5886" s="551">
        <v>0</v>
      </c>
      <c r="K5886" s="555"/>
      <c r="L5886" s="555"/>
      <c r="M5886" s="551"/>
      <c r="N5886" s="551"/>
      <c r="O5886" s="551"/>
      <c r="P5886" s="546"/>
      <c r="Q5886" s="546"/>
      <c r="R5886" s="546"/>
    </row>
    <row r="5887" spans="1:18" ht="14.5">
      <c r="A5887" s="551">
        <v>6</v>
      </c>
      <c r="B5887" s="555" t="s">
        <v>5217</v>
      </c>
      <c r="C5887" s="555" t="s">
        <v>36</v>
      </c>
      <c r="D5887" s="555" t="s">
        <v>36</v>
      </c>
      <c r="E5887" s="555" t="s">
        <v>36</v>
      </c>
      <c r="F5887" s="551" t="s">
        <v>5208</v>
      </c>
      <c r="G5887" s="555" t="s">
        <v>36</v>
      </c>
      <c r="H5887" s="551"/>
      <c r="I5887" s="551"/>
      <c r="J5887" s="552">
        <v>35215</v>
      </c>
      <c r="K5887" s="555"/>
      <c r="L5887" s="555"/>
      <c r="M5887" s="551"/>
      <c r="N5887" s="551"/>
      <c r="O5887" s="551"/>
      <c r="P5887" s="546"/>
      <c r="Q5887" s="546"/>
      <c r="R5887" s="546"/>
    </row>
    <row r="5888" spans="1:18" ht="14.5">
      <c r="B5888" s="556" t="s">
        <v>5217</v>
      </c>
      <c r="C5888" s="556" t="s">
        <v>2034</v>
      </c>
      <c r="D5888" s="556" t="s">
        <v>2750</v>
      </c>
      <c r="E5888" s="556" t="s">
        <v>5</v>
      </c>
      <c r="F5888" s="557" t="s">
        <v>5218</v>
      </c>
      <c r="G5888" s="556" t="s">
        <v>289</v>
      </c>
      <c r="H5888" s="553">
        <v>2</v>
      </c>
      <c r="I5888" s="554">
        <v>17607.5</v>
      </c>
      <c r="J5888" s="554">
        <v>35215</v>
      </c>
      <c r="K5888" s="556" t="s">
        <v>2740</v>
      </c>
      <c r="L5888" s="556" t="s">
        <v>5219</v>
      </c>
      <c r="M5888" s="557" t="s">
        <v>5218</v>
      </c>
      <c r="O5888" s="545" t="str">
        <f>+_xlfn.CONCAT(B5888,"-",E5888)</f>
        <v>B3/33/03-A</v>
      </c>
      <c r="P5888" s="546"/>
      <c r="Q5888" s="546"/>
      <c r="R5888" s="546"/>
    </row>
    <row r="5890" spans="1:18" ht="14.5">
      <c r="A5890" s="551" t="s">
        <v>1774</v>
      </c>
      <c r="B5890" s="555" t="s">
        <v>5217</v>
      </c>
      <c r="C5890" s="555" t="s">
        <v>36</v>
      </c>
      <c r="D5890" s="555" t="s">
        <v>36</v>
      </c>
      <c r="E5890" s="555" t="s">
        <v>36</v>
      </c>
      <c r="F5890" s="551" t="s">
        <v>5220</v>
      </c>
      <c r="G5890" s="555"/>
      <c r="H5890" s="551"/>
      <c r="I5890" s="551"/>
      <c r="J5890" s="551"/>
      <c r="K5890" s="555"/>
      <c r="L5890" s="555"/>
      <c r="M5890" s="551"/>
      <c r="N5890" s="551"/>
      <c r="O5890" s="551"/>
    </row>
    <row r="5891" spans="1:18" ht="14.5">
      <c r="P5891" s="546"/>
      <c r="Q5891" s="546"/>
      <c r="R5891" s="546"/>
    </row>
    <row r="5892" spans="1:18" ht="14.5">
      <c r="A5892" s="551">
        <v>3</v>
      </c>
      <c r="B5892" s="555" t="s">
        <v>5217</v>
      </c>
      <c r="C5892" s="555" t="s">
        <v>36</v>
      </c>
      <c r="D5892" s="555" t="s">
        <v>36</v>
      </c>
      <c r="E5892" s="555" t="s">
        <v>36</v>
      </c>
      <c r="F5892" s="551" t="s">
        <v>531</v>
      </c>
      <c r="G5892" s="555" t="s">
        <v>36</v>
      </c>
      <c r="H5892" s="551"/>
      <c r="I5892" s="551"/>
      <c r="J5892" s="552">
        <v>1597331.25</v>
      </c>
      <c r="K5892" s="555"/>
      <c r="L5892" s="555"/>
      <c r="M5892" s="551"/>
      <c r="N5892" s="551"/>
      <c r="O5892" s="551"/>
    </row>
    <row r="5893" spans="1:18" ht="14.5">
      <c r="A5893" s="551">
        <v>4</v>
      </c>
      <c r="B5893" s="555" t="s">
        <v>5217</v>
      </c>
      <c r="C5893" s="555" t="s">
        <v>36</v>
      </c>
      <c r="D5893" s="555" t="s">
        <v>36</v>
      </c>
      <c r="E5893" s="555" t="s">
        <v>36</v>
      </c>
      <c r="F5893" s="551" t="s">
        <v>510</v>
      </c>
      <c r="G5893" s="555" t="s">
        <v>36</v>
      </c>
      <c r="H5893" s="551"/>
      <c r="I5893" s="551"/>
      <c r="J5893" s="552">
        <v>1597331.25</v>
      </c>
      <c r="K5893" s="555"/>
      <c r="L5893" s="555"/>
      <c r="M5893" s="551"/>
      <c r="N5893" s="551"/>
      <c r="O5893" s="551"/>
      <c r="P5893" s="546"/>
      <c r="Q5893" s="546"/>
      <c r="R5893" s="546"/>
    </row>
    <row r="5894" spans="1:18" ht="145">
      <c r="A5894" s="551">
        <v>5</v>
      </c>
      <c r="B5894" s="555" t="s">
        <v>5217</v>
      </c>
      <c r="C5894" s="555" t="s">
        <v>36</v>
      </c>
      <c r="D5894" s="555" t="s">
        <v>36</v>
      </c>
      <c r="E5894" s="555" t="s">
        <v>36</v>
      </c>
      <c r="F5894" s="551" t="s">
        <v>2753</v>
      </c>
      <c r="G5894" s="555" t="s">
        <v>36</v>
      </c>
      <c r="H5894" s="551"/>
      <c r="I5894" s="551"/>
      <c r="J5894" s="552">
        <v>1597331.25</v>
      </c>
      <c r="K5894" s="555"/>
      <c r="L5894" s="555"/>
      <c r="M5894" s="551"/>
      <c r="N5894" s="551"/>
      <c r="O5894" s="551"/>
      <c r="P5894" s="546"/>
      <c r="Q5894" s="546"/>
      <c r="R5894" s="546"/>
    </row>
    <row r="5895" spans="1:18" ht="14.5">
      <c r="A5895" s="551">
        <v>6</v>
      </c>
      <c r="B5895" s="555" t="s">
        <v>5217</v>
      </c>
      <c r="C5895" s="555" t="s">
        <v>36</v>
      </c>
      <c r="D5895" s="555" t="s">
        <v>36</v>
      </c>
      <c r="E5895" s="555" t="s">
        <v>36</v>
      </c>
      <c r="F5895" s="551" t="s">
        <v>5208</v>
      </c>
      <c r="G5895" s="555" t="s">
        <v>36</v>
      </c>
      <c r="H5895" s="551"/>
      <c r="I5895" s="551"/>
      <c r="J5895" s="551">
        <v>0</v>
      </c>
      <c r="K5895" s="555"/>
      <c r="L5895" s="555"/>
      <c r="M5895" s="551"/>
      <c r="N5895" s="551"/>
      <c r="O5895" s="551"/>
      <c r="P5895" s="546"/>
      <c r="Q5895" s="546"/>
      <c r="R5895" s="546"/>
    </row>
    <row r="5896" spans="1:18" ht="14.5">
      <c r="A5896" s="551">
        <v>6</v>
      </c>
      <c r="B5896" s="555" t="s">
        <v>5217</v>
      </c>
      <c r="C5896" s="555" t="s">
        <v>36</v>
      </c>
      <c r="D5896" s="555" t="s">
        <v>36</v>
      </c>
      <c r="E5896" s="555" t="s">
        <v>36</v>
      </c>
      <c r="F5896" s="551" t="s">
        <v>516</v>
      </c>
      <c r="G5896" s="555" t="s">
        <v>36</v>
      </c>
      <c r="H5896" s="551"/>
      <c r="I5896" s="551"/>
      <c r="J5896" s="552">
        <v>1509806.25</v>
      </c>
      <c r="K5896" s="555"/>
      <c r="L5896" s="555"/>
      <c r="M5896" s="551"/>
      <c r="N5896" s="551"/>
      <c r="O5896" s="551"/>
      <c r="P5896" s="546"/>
      <c r="Q5896" s="546"/>
      <c r="R5896" s="546"/>
    </row>
    <row r="5897" spans="1:18" ht="14.5">
      <c r="B5897" s="556" t="s">
        <v>5217</v>
      </c>
      <c r="C5897" s="556" t="s">
        <v>2034</v>
      </c>
      <c r="D5897" s="556" t="s">
        <v>2739</v>
      </c>
      <c r="E5897" s="556" t="s">
        <v>6</v>
      </c>
      <c r="F5897" s="557" t="s">
        <v>514</v>
      </c>
      <c r="G5897" s="556" t="s">
        <v>179</v>
      </c>
      <c r="H5897" s="558">
        <v>1725</v>
      </c>
      <c r="I5897" s="553">
        <v>875.25</v>
      </c>
      <c r="J5897" s="554">
        <v>1509806.25</v>
      </c>
      <c r="K5897" s="556" t="s">
        <v>2740</v>
      </c>
      <c r="L5897" s="556" t="s">
        <v>5221</v>
      </c>
      <c r="M5897" s="557" t="s">
        <v>514</v>
      </c>
      <c r="O5897" s="545" t="str">
        <f>+_xlfn.CONCAT(B5897,"-",E5897)</f>
        <v>B3/33/03-B</v>
      </c>
      <c r="P5897" s="546"/>
      <c r="Q5897" s="546"/>
      <c r="R5897" s="546"/>
    </row>
    <row r="5899" spans="1:18" ht="14.5">
      <c r="A5899" s="551">
        <v>6</v>
      </c>
      <c r="B5899" s="555" t="s">
        <v>5217</v>
      </c>
      <c r="C5899" s="555" t="s">
        <v>36</v>
      </c>
      <c r="D5899" s="555" t="s">
        <v>36</v>
      </c>
      <c r="E5899" s="555" t="s">
        <v>36</v>
      </c>
      <c r="F5899" s="551" t="s">
        <v>533</v>
      </c>
      <c r="G5899" s="555" t="s">
        <v>36</v>
      </c>
      <c r="H5899" s="551"/>
      <c r="I5899" s="551"/>
      <c r="J5899" s="552">
        <v>87525</v>
      </c>
      <c r="K5899" s="555"/>
      <c r="L5899" s="555"/>
      <c r="M5899" s="551"/>
      <c r="N5899" s="551"/>
      <c r="O5899" s="551"/>
    </row>
    <row r="5900" spans="1:18" ht="14.5">
      <c r="B5900" s="556" t="s">
        <v>5217</v>
      </c>
      <c r="C5900" s="556" t="s">
        <v>2034</v>
      </c>
      <c r="D5900" s="556" t="s">
        <v>2739</v>
      </c>
      <c r="E5900" s="556" t="s">
        <v>7</v>
      </c>
      <c r="F5900" s="557" t="s">
        <v>514</v>
      </c>
      <c r="G5900" s="556" t="s">
        <v>179</v>
      </c>
      <c r="H5900" s="553">
        <v>100</v>
      </c>
      <c r="I5900" s="553">
        <v>875.25</v>
      </c>
      <c r="J5900" s="554">
        <v>87525</v>
      </c>
      <c r="K5900" s="556" t="s">
        <v>2740</v>
      </c>
      <c r="L5900" s="556" t="s">
        <v>5222</v>
      </c>
      <c r="M5900" s="557" t="s">
        <v>514</v>
      </c>
      <c r="O5900" s="545" t="str">
        <f>+_xlfn.CONCAT(B5900,"-",E5900)</f>
        <v>B3/33/03-C</v>
      </c>
      <c r="P5900" s="546"/>
      <c r="Q5900" s="546"/>
      <c r="R5900" s="546"/>
    </row>
    <row r="5903" spans="1:18" ht="14.5">
      <c r="A5903" s="551">
        <v>3</v>
      </c>
      <c r="B5903" s="555" t="s">
        <v>5223</v>
      </c>
      <c r="C5903" s="555" t="s">
        <v>36</v>
      </c>
      <c r="D5903" s="555" t="s">
        <v>36</v>
      </c>
      <c r="E5903" s="555" t="s">
        <v>36</v>
      </c>
      <c r="F5903" s="551" t="s">
        <v>534</v>
      </c>
      <c r="G5903" s="555" t="s">
        <v>36</v>
      </c>
      <c r="H5903" s="551"/>
      <c r="I5903" s="551"/>
      <c r="J5903" s="552">
        <v>371225.04</v>
      </c>
      <c r="K5903" s="555"/>
      <c r="L5903" s="555"/>
      <c r="M5903" s="551"/>
      <c r="N5903" s="551"/>
      <c r="O5903" s="551"/>
    </row>
    <row r="5904" spans="1:18" ht="145">
      <c r="A5904" s="551">
        <v>4</v>
      </c>
      <c r="B5904" s="555" t="s">
        <v>5223</v>
      </c>
      <c r="C5904" s="555" t="s">
        <v>36</v>
      </c>
      <c r="D5904" s="555" t="s">
        <v>36</v>
      </c>
      <c r="E5904" s="555" t="s">
        <v>36</v>
      </c>
      <c r="F5904" s="551" t="s">
        <v>535</v>
      </c>
      <c r="G5904" s="555" t="s">
        <v>36</v>
      </c>
      <c r="H5904" s="551"/>
      <c r="I5904" s="551"/>
      <c r="J5904" s="552">
        <v>151075</v>
      </c>
      <c r="K5904" s="555"/>
      <c r="L5904" s="555"/>
      <c r="M5904" s="551"/>
      <c r="N5904" s="551"/>
      <c r="O5904" s="551"/>
      <c r="P5904" s="546"/>
      <c r="Q5904" s="546"/>
      <c r="R5904" s="546"/>
    </row>
    <row r="5905" spans="1:18" ht="14.5">
      <c r="B5905" s="556" t="s">
        <v>5223</v>
      </c>
      <c r="C5905" s="556" t="s">
        <v>2034</v>
      </c>
      <c r="D5905" s="556" t="s">
        <v>2739</v>
      </c>
      <c r="E5905" s="556" t="s">
        <v>5</v>
      </c>
      <c r="F5905" s="557" t="s">
        <v>1591</v>
      </c>
      <c r="G5905" s="556" t="s">
        <v>289</v>
      </c>
      <c r="H5905" s="553">
        <v>5</v>
      </c>
      <c r="I5905" s="554">
        <v>30215</v>
      </c>
      <c r="J5905" s="554">
        <v>151075</v>
      </c>
      <c r="K5905" s="556" t="s">
        <v>2740</v>
      </c>
      <c r="L5905" s="556" t="s">
        <v>5224</v>
      </c>
      <c r="M5905" s="557" t="s">
        <v>1591</v>
      </c>
      <c r="O5905" s="545" t="str">
        <f>+_xlfn.CONCAT(B5905,"-",E5905)</f>
        <v>B3/33/04-A</v>
      </c>
      <c r="P5905" s="546"/>
      <c r="Q5905" s="546"/>
      <c r="R5905" s="546"/>
    </row>
    <row r="5907" spans="1:18" ht="14.5">
      <c r="A5907" s="551">
        <v>4</v>
      </c>
      <c r="B5907" s="555" t="s">
        <v>5223</v>
      </c>
      <c r="C5907" s="555" t="s">
        <v>36</v>
      </c>
      <c r="D5907" s="555" t="s">
        <v>36</v>
      </c>
      <c r="E5907" s="555" t="s">
        <v>36</v>
      </c>
      <c r="F5907" s="551" t="s">
        <v>520</v>
      </c>
      <c r="G5907" s="555" t="s">
        <v>36</v>
      </c>
      <c r="H5907" s="551"/>
      <c r="I5907" s="551"/>
      <c r="J5907" s="552">
        <v>165345.04</v>
      </c>
      <c r="K5907" s="555"/>
      <c r="L5907" s="555"/>
      <c r="M5907" s="551"/>
      <c r="N5907" s="551"/>
      <c r="O5907" s="551"/>
    </row>
    <row r="5908" spans="1:18" ht="87.5">
      <c r="B5908" s="556" t="s">
        <v>5223</v>
      </c>
      <c r="C5908" s="556" t="s">
        <v>2034</v>
      </c>
      <c r="D5908" s="556" t="s">
        <v>2739</v>
      </c>
      <c r="E5908" s="556" t="s">
        <v>6</v>
      </c>
      <c r="F5908" s="557" t="s">
        <v>521</v>
      </c>
      <c r="G5908" s="556" t="s">
        <v>289</v>
      </c>
      <c r="H5908" s="553">
        <v>8</v>
      </c>
      <c r="I5908" s="554">
        <v>20668.13</v>
      </c>
      <c r="J5908" s="554">
        <v>165345.04</v>
      </c>
      <c r="K5908" s="556" t="s">
        <v>2740</v>
      </c>
      <c r="L5908" s="556" t="s">
        <v>5225</v>
      </c>
      <c r="M5908" s="557" t="s">
        <v>521</v>
      </c>
      <c r="O5908" s="545" t="str">
        <f>+_xlfn.CONCAT(B5908,"-",E5908)</f>
        <v>B3/33/04-B</v>
      </c>
      <c r="P5908" s="546"/>
      <c r="Q5908" s="546"/>
      <c r="R5908" s="546"/>
    </row>
    <row r="5910" spans="1:18" ht="14.5">
      <c r="A5910" s="551">
        <v>4</v>
      </c>
      <c r="B5910" s="555" t="s">
        <v>5223</v>
      </c>
      <c r="C5910" s="555" t="s">
        <v>36</v>
      </c>
      <c r="D5910" s="555" t="s">
        <v>36</v>
      </c>
      <c r="E5910" s="555" t="s">
        <v>36</v>
      </c>
      <c r="F5910" s="551" t="s">
        <v>522</v>
      </c>
      <c r="G5910" s="555" t="s">
        <v>36</v>
      </c>
      <c r="H5910" s="551"/>
      <c r="I5910" s="551"/>
      <c r="J5910" s="552">
        <v>26152.5</v>
      </c>
      <c r="K5910" s="555"/>
      <c r="L5910" s="555"/>
      <c r="M5910" s="551"/>
      <c r="N5910" s="551"/>
      <c r="O5910" s="551"/>
    </row>
    <row r="5911" spans="1:18" ht="112.5">
      <c r="B5911" s="556" t="s">
        <v>5223</v>
      </c>
      <c r="C5911" s="556" t="s">
        <v>2034</v>
      </c>
      <c r="D5911" s="556" t="s">
        <v>2739</v>
      </c>
      <c r="E5911" s="556" t="s">
        <v>7</v>
      </c>
      <c r="F5911" s="557" t="s">
        <v>2759</v>
      </c>
      <c r="G5911" s="556" t="s">
        <v>289</v>
      </c>
      <c r="H5911" s="553">
        <v>1</v>
      </c>
      <c r="I5911" s="554">
        <v>26152.5</v>
      </c>
      <c r="J5911" s="554">
        <v>26152.5</v>
      </c>
      <c r="K5911" s="556" t="s">
        <v>2740</v>
      </c>
      <c r="L5911" s="556" t="s">
        <v>5226</v>
      </c>
      <c r="M5911" s="557" t="s">
        <v>2759</v>
      </c>
      <c r="O5911" s="545" t="str">
        <f>+_xlfn.CONCAT(B5911,"-",E5911)</f>
        <v>B3/33/04-C</v>
      </c>
      <c r="P5911" s="546"/>
      <c r="Q5911" s="546"/>
      <c r="R5911" s="546"/>
    </row>
    <row r="5914" spans="1:18" ht="14.5">
      <c r="A5914" s="551">
        <v>4</v>
      </c>
      <c r="B5914" s="555" t="s">
        <v>5227</v>
      </c>
      <c r="C5914" s="555" t="s">
        <v>36</v>
      </c>
      <c r="D5914" s="555" t="s">
        <v>36</v>
      </c>
      <c r="E5914" s="555" t="s">
        <v>36</v>
      </c>
      <c r="F5914" s="551" t="s">
        <v>524</v>
      </c>
      <c r="G5914" s="555" t="s">
        <v>36</v>
      </c>
      <c r="H5914" s="551"/>
      <c r="I5914" s="551"/>
      <c r="J5914" s="552">
        <v>28652.5</v>
      </c>
      <c r="K5914" s="555"/>
      <c r="L5914" s="555"/>
      <c r="M5914" s="551"/>
      <c r="N5914" s="551"/>
      <c r="O5914" s="551"/>
    </row>
    <row r="5915" spans="1:18" ht="112.5">
      <c r="B5915" s="556" t="s">
        <v>5227</v>
      </c>
      <c r="C5915" s="556" t="s">
        <v>2034</v>
      </c>
      <c r="D5915" s="556" t="s">
        <v>2739</v>
      </c>
      <c r="E5915" s="556" t="s">
        <v>5</v>
      </c>
      <c r="F5915" s="557" t="s">
        <v>2762</v>
      </c>
      <c r="G5915" s="556" t="s">
        <v>289</v>
      </c>
      <c r="H5915" s="553">
        <v>1</v>
      </c>
      <c r="I5915" s="554">
        <v>28652.5</v>
      </c>
      <c r="J5915" s="554">
        <v>28652.5</v>
      </c>
      <c r="K5915" s="556" t="s">
        <v>2740</v>
      </c>
      <c r="L5915" s="556" t="s">
        <v>5228</v>
      </c>
      <c r="M5915" s="557" t="s">
        <v>2762</v>
      </c>
      <c r="O5915" s="545" t="str">
        <f>+_xlfn.CONCAT(B5915,"-",E5915)</f>
        <v>B3/33/05-A</v>
      </c>
      <c r="P5915" s="546"/>
      <c r="Q5915" s="546"/>
      <c r="R5915" s="546"/>
    </row>
    <row r="5917" spans="1:18" ht="14.5">
      <c r="A5917" s="551">
        <v>3</v>
      </c>
      <c r="B5917" s="555" t="s">
        <v>5227</v>
      </c>
      <c r="C5917" s="555" t="s">
        <v>36</v>
      </c>
      <c r="D5917" s="555" t="s">
        <v>36</v>
      </c>
      <c r="E5917" s="555" t="s">
        <v>36</v>
      </c>
      <c r="F5917" s="551" t="s">
        <v>538</v>
      </c>
      <c r="G5917" s="555" t="s">
        <v>36</v>
      </c>
      <c r="H5917" s="551"/>
      <c r="I5917" s="551"/>
      <c r="J5917" s="552">
        <v>3307751.25</v>
      </c>
      <c r="K5917" s="555"/>
      <c r="L5917" s="555"/>
      <c r="M5917" s="551"/>
      <c r="N5917" s="551"/>
      <c r="O5917" s="551"/>
    </row>
    <row r="5918" spans="1:18" ht="14.5">
      <c r="A5918" s="551">
        <v>4</v>
      </c>
      <c r="B5918" s="555" t="s">
        <v>5227</v>
      </c>
      <c r="C5918" s="555" t="s">
        <v>36</v>
      </c>
      <c r="D5918" s="555" t="s">
        <v>36</v>
      </c>
      <c r="E5918" s="555" t="s">
        <v>36</v>
      </c>
      <c r="F5918" s="551" t="s">
        <v>539</v>
      </c>
      <c r="G5918" s="555" t="s">
        <v>36</v>
      </c>
      <c r="H5918" s="551"/>
      <c r="I5918" s="551"/>
      <c r="J5918" s="552">
        <v>1492301.25</v>
      </c>
      <c r="K5918" s="555"/>
      <c r="L5918" s="555"/>
      <c r="M5918" s="551"/>
      <c r="N5918" s="551"/>
      <c r="O5918" s="551"/>
      <c r="P5918" s="546"/>
      <c r="Q5918" s="546"/>
      <c r="R5918" s="546"/>
    </row>
    <row r="5919" spans="1:18" ht="145">
      <c r="A5919" s="551">
        <v>5</v>
      </c>
      <c r="B5919" s="555" t="s">
        <v>5227</v>
      </c>
      <c r="C5919" s="555" t="s">
        <v>36</v>
      </c>
      <c r="D5919" s="555" t="s">
        <v>36</v>
      </c>
      <c r="E5919" s="555" t="s">
        <v>36</v>
      </c>
      <c r="F5919" s="551" t="s">
        <v>2764</v>
      </c>
      <c r="G5919" s="555" t="s">
        <v>36</v>
      </c>
      <c r="H5919" s="551"/>
      <c r="I5919" s="551"/>
      <c r="J5919" s="552">
        <v>1492301.25</v>
      </c>
      <c r="K5919" s="555"/>
      <c r="L5919" s="555"/>
      <c r="M5919" s="551"/>
      <c r="N5919" s="551"/>
      <c r="O5919" s="551"/>
      <c r="P5919" s="546"/>
      <c r="Q5919" s="546"/>
      <c r="R5919" s="546"/>
    </row>
    <row r="5920" spans="1:18" ht="14.5">
      <c r="A5920" s="551">
        <v>6</v>
      </c>
      <c r="B5920" s="555" t="s">
        <v>5227</v>
      </c>
      <c r="C5920" s="555" t="s">
        <v>36</v>
      </c>
      <c r="D5920" s="555" t="s">
        <v>36</v>
      </c>
      <c r="E5920" s="555" t="s">
        <v>36</v>
      </c>
      <c r="F5920" s="551" t="s">
        <v>5208</v>
      </c>
      <c r="G5920" s="555" t="s">
        <v>36</v>
      </c>
      <c r="H5920" s="551"/>
      <c r="I5920" s="551"/>
      <c r="J5920" s="551">
        <v>0</v>
      </c>
      <c r="K5920" s="555"/>
      <c r="L5920" s="555"/>
      <c r="M5920" s="551"/>
      <c r="N5920" s="551"/>
      <c r="O5920" s="551"/>
      <c r="P5920" s="546"/>
      <c r="Q5920" s="546"/>
      <c r="R5920" s="546"/>
    </row>
    <row r="5921" spans="1:18" ht="29">
      <c r="A5921" s="551">
        <v>6</v>
      </c>
      <c r="B5921" s="555" t="s">
        <v>5227</v>
      </c>
      <c r="C5921" s="555" t="s">
        <v>36</v>
      </c>
      <c r="D5921" s="555" t="s">
        <v>36</v>
      </c>
      <c r="E5921" s="555" t="s">
        <v>36</v>
      </c>
      <c r="F5921" s="551" t="s">
        <v>541</v>
      </c>
      <c r="G5921" s="555" t="s">
        <v>36</v>
      </c>
      <c r="H5921" s="551"/>
      <c r="I5921" s="551"/>
      <c r="J5921" s="551">
        <v>0</v>
      </c>
      <c r="K5921" s="555"/>
      <c r="L5921" s="555"/>
      <c r="M5921" s="551"/>
      <c r="N5921" s="551"/>
      <c r="O5921" s="551"/>
      <c r="P5921" s="546"/>
      <c r="Q5921" s="546"/>
      <c r="R5921" s="546"/>
    </row>
    <row r="5922" spans="1:18" ht="14.5">
      <c r="A5922" s="551">
        <v>6</v>
      </c>
      <c r="B5922" s="555" t="s">
        <v>5227</v>
      </c>
      <c r="C5922" s="555" t="s">
        <v>36</v>
      </c>
      <c r="D5922" s="555" t="s">
        <v>36</v>
      </c>
      <c r="E5922" s="555" t="s">
        <v>36</v>
      </c>
      <c r="F5922" s="551" t="s">
        <v>542</v>
      </c>
      <c r="G5922" s="555" t="s">
        <v>36</v>
      </c>
      <c r="H5922" s="551"/>
      <c r="I5922" s="551"/>
      <c r="J5922" s="552">
        <v>1356637.5</v>
      </c>
      <c r="K5922" s="555"/>
      <c r="L5922" s="555"/>
      <c r="M5922" s="551"/>
      <c r="N5922" s="551"/>
      <c r="O5922" s="551"/>
      <c r="P5922" s="546"/>
      <c r="Q5922" s="546"/>
      <c r="R5922" s="546"/>
    </row>
    <row r="5923" spans="1:18" ht="14.5">
      <c r="B5923" s="556" t="s">
        <v>5227</v>
      </c>
      <c r="C5923" s="556" t="s">
        <v>2034</v>
      </c>
      <c r="D5923" s="556" t="s">
        <v>2765</v>
      </c>
      <c r="E5923" s="556" t="s">
        <v>6</v>
      </c>
      <c r="F5923" s="557" t="s">
        <v>2766</v>
      </c>
      <c r="G5923" s="556" t="s">
        <v>179</v>
      </c>
      <c r="H5923" s="558">
        <v>1550</v>
      </c>
      <c r="I5923" s="553">
        <v>875.25</v>
      </c>
      <c r="J5923" s="554">
        <v>1356637.5</v>
      </c>
      <c r="K5923" s="556" t="s">
        <v>2740</v>
      </c>
      <c r="L5923" s="556" t="s">
        <v>5229</v>
      </c>
      <c r="M5923" s="557" t="s">
        <v>2766</v>
      </c>
      <c r="O5923" s="545" t="str">
        <f>+_xlfn.CONCAT(B5923,"-",E5923)</f>
        <v>B3/33/05-B</v>
      </c>
      <c r="P5923" s="546"/>
      <c r="Q5923" s="546"/>
      <c r="R5923" s="546"/>
    </row>
    <row r="5925" spans="1:18" ht="29">
      <c r="A5925" s="551">
        <v>6</v>
      </c>
      <c r="B5925" s="555" t="s">
        <v>5227</v>
      </c>
      <c r="C5925" s="555" t="s">
        <v>36</v>
      </c>
      <c r="D5925" s="555" t="s">
        <v>36</v>
      </c>
      <c r="E5925" s="555" t="s">
        <v>36</v>
      </c>
      <c r="F5925" s="551" t="s">
        <v>544</v>
      </c>
      <c r="G5925" s="555" t="s">
        <v>36</v>
      </c>
      <c r="H5925" s="551"/>
      <c r="I5925" s="551"/>
      <c r="J5925" s="551">
        <v>0</v>
      </c>
      <c r="K5925" s="555"/>
      <c r="L5925" s="555"/>
      <c r="M5925" s="551"/>
      <c r="N5925" s="551"/>
      <c r="O5925" s="551"/>
    </row>
    <row r="5926" spans="1:18" ht="14.5">
      <c r="A5926" s="551">
        <v>6</v>
      </c>
      <c r="B5926" s="555" t="s">
        <v>5227</v>
      </c>
      <c r="C5926" s="555" t="s">
        <v>36</v>
      </c>
      <c r="D5926" s="555" t="s">
        <v>36</v>
      </c>
      <c r="E5926" s="555" t="s">
        <v>36</v>
      </c>
      <c r="F5926" s="551" t="s">
        <v>545</v>
      </c>
      <c r="G5926" s="555" t="s">
        <v>36</v>
      </c>
      <c r="H5926" s="551"/>
      <c r="I5926" s="551"/>
      <c r="J5926" s="552">
        <v>135663.75</v>
      </c>
      <c r="K5926" s="555"/>
      <c r="L5926" s="555"/>
      <c r="M5926" s="551"/>
      <c r="N5926" s="551"/>
      <c r="O5926" s="551"/>
      <c r="P5926" s="546"/>
      <c r="Q5926" s="546"/>
      <c r="R5926" s="546"/>
    </row>
    <row r="5927" spans="1:18" ht="14.5">
      <c r="B5927" s="556" t="s">
        <v>5227</v>
      </c>
      <c r="C5927" s="556" t="s">
        <v>2034</v>
      </c>
      <c r="D5927" s="556" t="s">
        <v>2765</v>
      </c>
      <c r="E5927" s="556" t="s">
        <v>7</v>
      </c>
      <c r="F5927" s="557" t="s">
        <v>2766</v>
      </c>
      <c r="G5927" s="556" t="s">
        <v>179</v>
      </c>
      <c r="H5927" s="553">
        <v>155</v>
      </c>
      <c r="I5927" s="553">
        <v>875.25</v>
      </c>
      <c r="J5927" s="554">
        <v>135663.75</v>
      </c>
      <c r="K5927" s="556" t="s">
        <v>2740</v>
      </c>
      <c r="L5927" s="556" t="s">
        <v>5230</v>
      </c>
      <c r="M5927" s="557" t="s">
        <v>2766</v>
      </c>
      <c r="O5927" s="545" t="str">
        <f>+_xlfn.CONCAT(B5927,"-",E5927)</f>
        <v>B3/33/05-C</v>
      </c>
      <c r="P5927" s="546"/>
      <c r="Q5927" s="546"/>
      <c r="R5927" s="546"/>
    </row>
    <row r="5930" spans="1:18" ht="14.5">
      <c r="A5930" s="551">
        <v>4</v>
      </c>
      <c r="B5930" s="555" t="s">
        <v>5231</v>
      </c>
      <c r="C5930" s="555" t="s">
        <v>36</v>
      </c>
      <c r="D5930" s="555" t="s">
        <v>36</v>
      </c>
      <c r="E5930" s="555" t="s">
        <v>36</v>
      </c>
      <c r="F5930" s="551" t="s">
        <v>547</v>
      </c>
      <c r="G5930" s="555" t="s">
        <v>36</v>
      </c>
      <c r="H5930" s="551"/>
      <c r="I5930" s="551"/>
      <c r="J5930" s="552">
        <v>1815450</v>
      </c>
      <c r="K5930" s="555"/>
      <c r="L5930" s="555"/>
      <c r="M5930" s="551"/>
      <c r="N5930" s="551"/>
      <c r="O5930" s="551"/>
    </row>
    <row r="5931" spans="1:18" ht="203">
      <c r="A5931" s="551">
        <v>5</v>
      </c>
      <c r="B5931" s="555" t="s">
        <v>5231</v>
      </c>
      <c r="C5931" s="555" t="s">
        <v>36</v>
      </c>
      <c r="D5931" s="555" t="s">
        <v>36</v>
      </c>
      <c r="E5931" s="555" t="s">
        <v>36</v>
      </c>
      <c r="F5931" s="551" t="s">
        <v>548</v>
      </c>
      <c r="G5931" s="555" t="s">
        <v>36</v>
      </c>
      <c r="H5931" s="551"/>
      <c r="I5931" s="551"/>
      <c r="J5931" s="552">
        <v>1815450</v>
      </c>
      <c r="K5931" s="555"/>
      <c r="L5931" s="555"/>
      <c r="M5931" s="551"/>
      <c r="N5931" s="551"/>
      <c r="O5931" s="551"/>
      <c r="P5931" s="546"/>
      <c r="Q5931" s="546"/>
      <c r="R5931" s="546"/>
    </row>
    <row r="5932" spans="1:18" ht="14.5">
      <c r="B5932" s="556" t="s">
        <v>5231</v>
      </c>
      <c r="C5932" s="556" t="s">
        <v>2034</v>
      </c>
      <c r="D5932" s="556" t="s">
        <v>2769</v>
      </c>
      <c r="E5932" s="556" t="s">
        <v>5</v>
      </c>
      <c r="F5932" s="557" t="s">
        <v>549</v>
      </c>
      <c r="G5932" s="556" t="s">
        <v>289</v>
      </c>
      <c r="H5932" s="553">
        <v>65</v>
      </c>
      <c r="I5932" s="554">
        <v>27930</v>
      </c>
      <c r="J5932" s="554">
        <v>1815450</v>
      </c>
      <c r="K5932" s="556" t="s">
        <v>2740</v>
      </c>
      <c r="L5932" s="556" t="s">
        <v>5232</v>
      </c>
      <c r="M5932" s="557" t="s">
        <v>549</v>
      </c>
      <c r="O5932" s="545" t="str">
        <f>+_xlfn.CONCAT(B5932,"-",E5932)</f>
        <v>B3/33/06-A</v>
      </c>
      <c r="P5932" s="546"/>
      <c r="Q5932" s="546"/>
      <c r="R5932" s="546"/>
    </row>
    <row r="5934" spans="1:18" ht="14.5">
      <c r="A5934" s="551">
        <v>3</v>
      </c>
      <c r="B5934" s="555" t="s">
        <v>5231</v>
      </c>
      <c r="C5934" s="555" t="s">
        <v>36</v>
      </c>
      <c r="D5934" s="555" t="s">
        <v>36</v>
      </c>
      <c r="E5934" s="555" t="s">
        <v>36</v>
      </c>
      <c r="F5934" s="551" t="s">
        <v>550</v>
      </c>
      <c r="G5934" s="555" t="s">
        <v>36</v>
      </c>
      <c r="H5934" s="551"/>
      <c r="I5934" s="551"/>
      <c r="J5934" s="552">
        <v>2847453.15</v>
      </c>
      <c r="K5934" s="555"/>
      <c r="L5934" s="555"/>
      <c r="M5934" s="551"/>
      <c r="N5934" s="551"/>
      <c r="O5934" s="551"/>
    </row>
    <row r="5935" spans="1:18" ht="14.5">
      <c r="A5935" s="551">
        <v>4</v>
      </c>
      <c r="B5935" s="555" t="s">
        <v>5231</v>
      </c>
      <c r="C5935" s="555" t="s">
        <v>36</v>
      </c>
      <c r="D5935" s="555" t="s">
        <v>36</v>
      </c>
      <c r="E5935" s="555" t="s">
        <v>36</v>
      </c>
      <c r="F5935" s="551" t="s">
        <v>510</v>
      </c>
      <c r="G5935" s="555" t="s">
        <v>36</v>
      </c>
      <c r="H5935" s="551"/>
      <c r="I5935" s="551"/>
      <c r="J5935" s="552">
        <v>2634502.5</v>
      </c>
      <c r="K5935" s="555"/>
      <c r="L5935" s="555"/>
      <c r="M5935" s="551"/>
      <c r="N5935" s="551"/>
      <c r="O5935" s="551"/>
      <c r="P5935" s="546"/>
      <c r="Q5935" s="546"/>
      <c r="R5935" s="546"/>
    </row>
    <row r="5936" spans="1:18" ht="145">
      <c r="A5936" s="551">
        <v>5</v>
      </c>
      <c r="B5936" s="555" t="s">
        <v>5231</v>
      </c>
      <c r="C5936" s="555" t="s">
        <v>36</v>
      </c>
      <c r="D5936" s="555" t="s">
        <v>36</v>
      </c>
      <c r="E5936" s="555" t="s">
        <v>36</v>
      </c>
      <c r="F5936" s="551" t="s">
        <v>2737</v>
      </c>
      <c r="G5936" s="555" t="s">
        <v>36</v>
      </c>
      <c r="H5936" s="551"/>
      <c r="I5936" s="551"/>
      <c r="J5936" s="552">
        <v>2634502.5</v>
      </c>
      <c r="K5936" s="555"/>
      <c r="L5936" s="555"/>
      <c r="M5936" s="551"/>
      <c r="N5936" s="551"/>
      <c r="O5936" s="551"/>
      <c r="P5936" s="546"/>
      <c r="Q5936" s="546"/>
      <c r="R5936" s="546"/>
    </row>
    <row r="5937" spans="1:18" ht="14.5">
      <c r="A5937" s="551">
        <v>6</v>
      </c>
      <c r="B5937" s="555" t="s">
        <v>5231</v>
      </c>
      <c r="C5937" s="555" t="s">
        <v>36</v>
      </c>
      <c r="D5937" s="555" t="s">
        <v>36</v>
      </c>
      <c r="E5937" s="555" t="s">
        <v>36</v>
      </c>
      <c r="F5937" s="551" t="s">
        <v>5208</v>
      </c>
      <c r="G5937" s="555" t="s">
        <v>36</v>
      </c>
      <c r="H5937" s="551"/>
      <c r="I5937" s="551"/>
      <c r="J5937" s="551">
        <v>0</v>
      </c>
      <c r="K5937" s="555"/>
      <c r="L5937" s="555"/>
      <c r="M5937" s="551"/>
      <c r="N5937" s="551"/>
      <c r="O5937" s="551"/>
      <c r="P5937" s="546"/>
      <c r="Q5937" s="546"/>
      <c r="R5937" s="546"/>
    </row>
    <row r="5938" spans="1:18" ht="14.5">
      <c r="A5938" s="551">
        <v>6</v>
      </c>
      <c r="B5938" s="555" t="s">
        <v>5231</v>
      </c>
      <c r="C5938" s="555" t="s">
        <v>36</v>
      </c>
      <c r="D5938" s="555" t="s">
        <v>36</v>
      </c>
      <c r="E5938" s="555" t="s">
        <v>36</v>
      </c>
      <c r="F5938" s="551" t="s">
        <v>551</v>
      </c>
      <c r="G5938" s="555" t="s">
        <v>36</v>
      </c>
      <c r="H5938" s="551"/>
      <c r="I5938" s="551"/>
      <c r="J5938" s="552">
        <v>1776757.5</v>
      </c>
      <c r="K5938" s="555"/>
      <c r="L5938" s="555"/>
      <c r="M5938" s="551"/>
      <c r="N5938" s="551"/>
      <c r="O5938" s="551"/>
      <c r="P5938" s="546"/>
      <c r="Q5938" s="546"/>
      <c r="R5938" s="546"/>
    </row>
    <row r="5939" spans="1:18" ht="14.5">
      <c r="B5939" s="556" t="s">
        <v>5231</v>
      </c>
      <c r="C5939" s="556" t="s">
        <v>2034</v>
      </c>
      <c r="D5939" s="556" t="s">
        <v>2771</v>
      </c>
      <c r="E5939" s="556" t="s">
        <v>6</v>
      </c>
      <c r="F5939" s="557" t="s">
        <v>514</v>
      </c>
      <c r="G5939" s="556" t="s">
        <v>179</v>
      </c>
      <c r="H5939" s="558">
        <v>2030</v>
      </c>
      <c r="I5939" s="553">
        <v>875.25</v>
      </c>
      <c r="J5939" s="554">
        <v>1776757.5</v>
      </c>
      <c r="K5939" s="556" t="s">
        <v>2740</v>
      </c>
      <c r="L5939" s="556" t="s">
        <v>5233</v>
      </c>
      <c r="M5939" s="557" t="s">
        <v>514</v>
      </c>
      <c r="O5939" s="545" t="str">
        <f>+_xlfn.CONCAT(B5939,"-",E5939)</f>
        <v>B3/33/06-B</v>
      </c>
      <c r="P5939" s="546"/>
      <c r="Q5939" s="546"/>
      <c r="R5939" s="546"/>
    </row>
    <row r="5941" spans="1:18" ht="14.5">
      <c r="A5941" s="551">
        <v>6</v>
      </c>
      <c r="B5941" s="555" t="s">
        <v>5231</v>
      </c>
      <c r="C5941" s="555" t="s">
        <v>36</v>
      </c>
      <c r="D5941" s="555" t="s">
        <v>36</v>
      </c>
      <c r="E5941" s="555" t="s">
        <v>36</v>
      </c>
      <c r="F5941" s="551" t="s">
        <v>552</v>
      </c>
      <c r="G5941" s="555" t="s">
        <v>36</v>
      </c>
      <c r="H5941" s="551"/>
      <c r="I5941" s="551"/>
      <c r="J5941" s="552">
        <v>612675</v>
      </c>
      <c r="K5941" s="555"/>
      <c r="L5941" s="555"/>
      <c r="M5941" s="551"/>
      <c r="N5941" s="551"/>
      <c r="O5941" s="551"/>
    </row>
    <row r="5942" spans="1:18" ht="14.5">
      <c r="B5942" s="556" t="s">
        <v>5231</v>
      </c>
      <c r="C5942" s="556" t="s">
        <v>2034</v>
      </c>
      <c r="D5942" s="556" t="s">
        <v>2771</v>
      </c>
      <c r="E5942" s="556" t="s">
        <v>7</v>
      </c>
      <c r="F5942" s="557" t="s">
        <v>514</v>
      </c>
      <c r="G5942" s="556" t="s">
        <v>179</v>
      </c>
      <c r="H5942" s="553">
        <v>700</v>
      </c>
      <c r="I5942" s="553">
        <v>875.25</v>
      </c>
      <c r="J5942" s="554">
        <v>612675</v>
      </c>
      <c r="K5942" s="556" t="s">
        <v>2740</v>
      </c>
      <c r="L5942" s="556" t="s">
        <v>5234</v>
      </c>
      <c r="M5942" s="557" t="s">
        <v>514</v>
      </c>
      <c r="O5942" s="545" t="str">
        <f>+_xlfn.CONCAT(B5942,"-",E5942)</f>
        <v>B3/33/06-C</v>
      </c>
      <c r="P5942" s="546"/>
      <c r="Q5942" s="546"/>
      <c r="R5942" s="546"/>
    </row>
    <row r="5944" spans="1:18" ht="14.5">
      <c r="A5944" s="551">
        <v>6</v>
      </c>
      <c r="B5944" s="555" t="s">
        <v>5231</v>
      </c>
      <c r="C5944" s="555" t="s">
        <v>36</v>
      </c>
      <c r="D5944" s="555" t="s">
        <v>36</v>
      </c>
      <c r="E5944" s="555" t="s">
        <v>36</v>
      </c>
      <c r="F5944" s="551" t="s">
        <v>2773</v>
      </c>
      <c r="G5944" s="555" t="s">
        <v>36</v>
      </c>
      <c r="H5944" s="551"/>
      <c r="I5944" s="551"/>
      <c r="J5944" s="552">
        <v>245070</v>
      </c>
      <c r="K5944" s="555"/>
      <c r="L5944" s="555"/>
      <c r="M5944" s="551"/>
      <c r="N5944" s="551"/>
      <c r="O5944" s="551"/>
    </row>
    <row r="5945" spans="1:18" ht="14.5">
      <c r="B5945" s="556" t="s">
        <v>5231</v>
      </c>
      <c r="C5945" s="556" t="s">
        <v>2034</v>
      </c>
      <c r="D5945" s="556" t="s">
        <v>2771</v>
      </c>
      <c r="E5945" s="556" t="s">
        <v>8</v>
      </c>
      <c r="F5945" s="557" t="s">
        <v>514</v>
      </c>
      <c r="G5945" s="556" t="s">
        <v>179</v>
      </c>
      <c r="H5945" s="553">
        <v>280</v>
      </c>
      <c r="I5945" s="553">
        <v>875.25</v>
      </c>
      <c r="J5945" s="554">
        <v>245070</v>
      </c>
      <c r="K5945" s="556" t="s">
        <v>2740</v>
      </c>
      <c r="L5945" s="556" t="s">
        <v>5235</v>
      </c>
      <c r="M5945" s="557" t="s">
        <v>514</v>
      </c>
      <c r="O5945" s="545" t="str">
        <f>+_xlfn.CONCAT(B5945,"-",E5945)</f>
        <v>B3/33/06-D</v>
      </c>
      <c r="P5945" s="546"/>
      <c r="Q5945" s="546"/>
      <c r="R5945" s="546"/>
    </row>
    <row r="5948" spans="1:18" ht="14.5">
      <c r="A5948" s="551">
        <v>4</v>
      </c>
      <c r="B5948" s="555" t="s">
        <v>5236</v>
      </c>
      <c r="C5948" s="555" t="s">
        <v>36</v>
      </c>
      <c r="D5948" s="555" t="s">
        <v>36</v>
      </c>
      <c r="E5948" s="555" t="s">
        <v>36</v>
      </c>
      <c r="F5948" s="551" t="s">
        <v>520</v>
      </c>
      <c r="G5948" s="555" t="s">
        <v>36</v>
      </c>
      <c r="H5948" s="551"/>
      <c r="I5948" s="551"/>
      <c r="J5948" s="552">
        <v>103340.65</v>
      </c>
      <c r="K5948" s="555"/>
      <c r="L5948" s="555"/>
      <c r="M5948" s="551"/>
      <c r="N5948" s="551"/>
      <c r="O5948" s="551"/>
    </row>
    <row r="5949" spans="1:18" ht="87.5">
      <c r="B5949" s="556" t="s">
        <v>5236</v>
      </c>
      <c r="C5949" s="556" t="s">
        <v>2034</v>
      </c>
      <c r="D5949" s="556" t="s">
        <v>2771</v>
      </c>
      <c r="E5949" s="556" t="s">
        <v>5</v>
      </c>
      <c r="F5949" s="557" t="s">
        <v>521</v>
      </c>
      <c r="G5949" s="556" t="s">
        <v>289</v>
      </c>
      <c r="H5949" s="553">
        <v>5</v>
      </c>
      <c r="I5949" s="554">
        <v>20668.13</v>
      </c>
      <c r="J5949" s="554">
        <v>103340.65</v>
      </c>
      <c r="K5949" s="556" t="s">
        <v>2740</v>
      </c>
      <c r="L5949" s="556" t="s">
        <v>5237</v>
      </c>
      <c r="M5949" s="557" t="s">
        <v>521</v>
      </c>
      <c r="O5949" s="545" t="str">
        <f>+_xlfn.CONCAT(B5949,"-",E5949)</f>
        <v>B3/33/07-A</v>
      </c>
      <c r="P5949" s="546"/>
      <c r="Q5949" s="546"/>
      <c r="R5949" s="546"/>
    </row>
    <row r="5951" spans="1:18" ht="14.5">
      <c r="A5951" s="551">
        <v>4</v>
      </c>
      <c r="B5951" s="555" t="s">
        <v>5236</v>
      </c>
      <c r="C5951" s="555" t="s">
        <v>36</v>
      </c>
      <c r="D5951" s="555" t="s">
        <v>36</v>
      </c>
      <c r="E5951" s="555" t="s">
        <v>36</v>
      </c>
      <c r="F5951" s="551" t="s">
        <v>522</v>
      </c>
      <c r="G5951" s="555" t="s">
        <v>36</v>
      </c>
      <c r="H5951" s="551"/>
      <c r="I5951" s="551"/>
      <c r="J5951" s="552">
        <v>52305</v>
      </c>
      <c r="K5951" s="555"/>
      <c r="L5951" s="555"/>
      <c r="M5951" s="551"/>
      <c r="N5951" s="551"/>
      <c r="O5951" s="551"/>
    </row>
    <row r="5952" spans="1:18" ht="112.5">
      <c r="B5952" s="556" t="s">
        <v>5236</v>
      </c>
      <c r="C5952" s="556" t="s">
        <v>2034</v>
      </c>
      <c r="D5952" s="556" t="s">
        <v>2771</v>
      </c>
      <c r="E5952" s="556" t="s">
        <v>6</v>
      </c>
      <c r="F5952" s="557" t="s">
        <v>2777</v>
      </c>
      <c r="G5952" s="556" t="s">
        <v>289</v>
      </c>
      <c r="H5952" s="553">
        <v>2</v>
      </c>
      <c r="I5952" s="554">
        <v>26152.5</v>
      </c>
      <c r="J5952" s="554">
        <v>52305</v>
      </c>
      <c r="K5952" s="556" t="s">
        <v>2740</v>
      </c>
      <c r="L5952" s="556" t="s">
        <v>5238</v>
      </c>
      <c r="M5952" s="557" t="s">
        <v>2777</v>
      </c>
      <c r="O5952" s="545" t="str">
        <f>+_xlfn.CONCAT(B5952,"-",E5952)</f>
        <v>B3/33/07-B</v>
      </c>
      <c r="P5952" s="546"/>
      <c r="Q5952" s="546"/>
      <c r="R5952" s="546"/>
    </row>
    <row r="5954" spans="1:18" ht="14.5">
      <c r="A5954" s="551">
        <v>4</v>
      </c>
      <c r="B5954" s="555" t="s">
        <v>5236</v>
      </c>
      <c r="C5954" s="555" t="s">
        <v>36</v>
      </c>
      <c r="D5954" s="555" t="s">
        <v>36</v>
      </c>
      <c r="E5954" s="555" t="s">
        <v>36</v>
      </c>
      <c r="F5954" s="551" t="s">
        <v>524</v>
      </c>
      <c r="G5954" s="555" t="s">
        <v>36</v>
      </c>
      <c r="H5954" s="551"/>
      <c r="I5954" s="551"/>
      <c r="J5954" s="552">
        <v>57305</v>
      </c>
      <c r="K5954" s="555"/>
      <c r="L5954" s="555"/>
      <c r="M5954" s="551"/>
      <c r="N5954" s="551"/>
      <c r="O5954" s="551"/>
    </row>
    <row r="5955" spans="1:18" ht="112.5">
      <c r="B5955" s="556" t="s">
        <v>5236</v>
      </c>
      <c r="C5955" s="556" t="s">
        <v>2034</v>
      </c>
      <c r="D5955" s="556" t="s">
        <v>2771</v>
      </c>
      <c r="E5955" s="556" t="s">
        <v>7</v>
      </c>
      <c r="F5955" s="557" t="s">
        <v>2779</v>
      </c>
      <c r="G5955" s="556" t="s">
        <v>289</v>
      </c>
      <c r="H5955" s="553">
        <v>2</v>
      </c>
      <c r="I5955" s="554">
        <v>28652.5</v>
      </c>
      <c r="J5955" s="554">
        <v>57305</v>
      </c>
      <c r="K5955" s="556" t="s">
        <v>2740</v>
      </c>
      <c r="L5955" s="556" t="s">
        <v>5239</v>
      </c>
      <c r="M5955" s="557" t="s">
        <v>2779</v>
      </c>
      <c r="O5955" s="545" t="str">
        <f>+_xlfn.CONCAT(B5955,"-",E5955)</f>
        <v>B3/33/07-C</v>
      </c>
      <c r="P5955" s="546"/>
      <c r="Q5955" s="546"/>
      <c r="R5955" s="546"/>
    </row>
    <row r="5958" spans="1:18" ht="14.5">
      <c r="A5958" s="551">
        <v>3</v>
      </c>
      <c r="B5958" s="555" t="s">
        <v>5240</v>
      </c>
      <c r="C5958" s="555" t="s">
        <v>36</v>
      </c>
      <c r="D5958" s="555" t="s">
        <v>36</v>
      </c>
      <c r="E5958" s="555" t="s">
        <v>36</v>
      </c>
      <c r="F5958" s="551" t="s">
        <v>555</v>
      </c>
      <c r="G5958" s="555" t="s">
        <v>36</v>
      </c>
      <c r="H5958" s="551"/>
      <c r="I5958" s="551"/>
      <c r="J5958" s="552">
        <v>85962.5</v>
      </c>
      <c r="K5958" s="555"/>
      <c r="L5958" s="555"/>
      <c r="M5958" s="551"/>
      <c r="N5958" s="551"/>
      <c r="O5958" s="551"/>
    </row>
    <row r="5959" spans="1:18" ht="14.5">
      <c r="A5959" s="551">
        <v>4</v>
      </c>
      <c r="B5959" s="555" t="s">
        <v>5240</v>
      </c>
      <c r="C5959" s="555" t="s">
        <v>36</v>
      </c>
      <c r="D5959" s="555" t="s">
        <v>36</v>
      </c>
      <c r="E5959" s="555" t="s">
        <v>36</v>
      </c>
      <c r="F5959" s="551" t="s">
        <v>2782</v>
      </c>
      <c r="G5959" s="555" t="s">
        <v>36</v>
      </c>
      <c r="H5959" s="551"/>
      <c r="I5959" s="551"/>
      <c r="J5959" s="552">
        <v>85962.5</v>
      </c>
      <c r="K5959" s="555"/>
      <c r="L5959" s="555"/>
      <c r="M5959" s="551"/>
      <c r="N5959" s="551"/>
      <c r="O5959" s="551"/>
      <c r="P5959" s="546"/>
      <c r="Q5959" s="546"/>
      <c r="R5959" s="546"/>
    </row>
    <row r="5960" spans="1:18" ht="319">
      <c r="A5960" s="551">
        <v>5</v>
      </c>
      <c r="B5960" s="555" t="s">
        <v>5240</v>
      </c>
      <c r="C5960" s="555" t="s">
        <v>36</v>
      </c>
      <c r="D5960" s="555" t="s">
        <v>36</v>
      </c>
      <c r="E5960" s="555" t="s">
        <v>36</v>
      </c>
      <c r="F5960" s="551" t="s">
        <v>2783</v>
      </c>
      <c r="G5960" s="555" t="s">
        <v>36</v>
      </c>
      <c r="H5960" s="551"/>
      <c r="I5960" s="551"/>
      <c r="J5960" s="552">
        <v>85962.5</v>
      </c>
      <c r="K5960" s="555"/>
      <c r="L5960" s="555"/>
      <c r="M5960" s="551"/>
      <c r="N5960" s="551"/>
      <c r="O5960" s="551"/>
      <c r="P5960" s="546"/>
      <c r="Q5960" s="546"/>
      <c r="R5960" s="546"/>
    </row>
    <row r="5961" spans="1:18" ht="14.5">
      <c r="A5961" s="551">
        <v>6</v>
      </c>
      <c r="B5961" s="555" t="s">
        <v>5240</v>
      </c>
      <c r="C5961" s="555" t="s">
        <v>36</v>
      </c>
      <c r="D5961" s="555" t="s">
        <v>36</v>
      </c>
      <c r="E5961" s="555" t="s">
        <v>36</v>
      </c>
      <c r="F5961" s="551" t="s">
        <v>5208</v>
      </c>
      <c r="G5961" s="555" t="s">
        <v>36</v>
      </c>
      <c r="H5961" s="551"/>
      <c r="I5961" s="551"/>
      <c r="J5961" s="552">
        <v>85962.5</v>
      </c>
      <c r="K5961" s="555"/>
      <c r="L5961" s="555"/>
      <c r="M5961" s="551"/>
      <c r="N5961" s="551"/>
      <c r="O5961" s="551"/>
      <c r="P5961" s="546"/>
      <c r="Q5961" s="546"/>
      <c r="R5961" s="546"/>
    </row>
    <row r="5962" spans="1:18" ht="25">
      <c r="B5962" s="556" t="s">
        <v>5240</v>
      </c>
      <c r="C5962" s="556" t="s">
        <v>2034</v>
      </c>
      <c r="D5962" s="556" t="s">
        <v>2784</v>
      </c>
      <c r="E5962" s="556" t="s">
        <v>5</v>
      </c>
      <c r="F5962" s="557" t="s">
        <v>5241</v>
      </c>
      <c r="G5962" s="556" t="s">
        <v>289</v>
      </c>
      <c r="H5962" s="553">
        <v>1</v>
      </c>
      <c r="I5962" s="554">
        <v>85962.5</v>
      </c>
      <c r="J5962" s="554">
        <v>85962.5</v>
      </c>
      <c r="K5962" s="556" t="s">
        <v>2740</v>
      </c>
      <c r="L5962" s="556" t="s">
        <v>5242</v>
      </c>
      <c r="M5962" s="557" t="s">
        <v>5241</v>
      </c>
      <c r="O5962" s="545" t="str">
        <f>+_xlfn.CONCAT(B5962,"-",E5962)</f>
        <v>B3/33/08-A</v>
      </c>
      <c r="P5962" s="546"/>
      <c r="Q5962" s="546"/>
      <c r="R5962" s="546"/>
    </row>
    <row r="5964" spans="1:18" ht="14.5">
      <c r="A5964" s="551" t="s">
        <v>1774</v>
      </c>
      <c r="B5964" s="555" t="s">
        <v>5240</v>
      </c>
      <c r="C5964" s="555" t="s">
        <v>36</v>
      </c>
      <c r="D5964" s="555" t="s">
        <v>36</v>
      </c>
      <c r="E5964" s="555" t="s">
        <v>36</v>
      </c>
      <c r="F5964" s="551" t="s">
        <v>24</v>
      </c>
      <c r="G5964" s="555"/>
      <c r="H5964" s="551"/>
      <c r="I5964" s="551"/>
      <c r="J5964" s="551"/>
      <c r="K5964" s="555"/>
      <c r="L5964" s="555"/>
      <c r="M5964" s="551"/>
      <c r="N5964" s="551"/>
      <c r="O5964" s="551"/>
    </row>
    <row r="5965" spans="1:18" ht="14.5">
      <c r="A5965" s="551" t="s">
        <v>1774</v>
      </c>
      <c r="B5965" s="555" t="s">
        <v>5240</v>
      </c>
      <c r="C5965" s="555" t="s">
        <v>36</v>
      </c>
      <c r="D5965" s="555" t="s">
        <v>36</v>
      </c>
      <c r="E5965" s="555" t="s">
        <v>36</v>
      </c>
      <c r="F5965" s="551" t="s">
        <v>9</v>
      </c>
      <c r="G5965" s="555"/>
      <c r="H5965" s="551"/>
      <c r="I5965" s="551"/>
      <c r="J5965" s="551"/>
      <c r="K5965" s="555"/>
      <c r="L5965" s="555"/>
      <c r="M5965" s="551"/>
      <c r="N5965" s="551"/>
      <c r="O5965" s="551"/>
      <c r="P5965" s="546"/>
      <c r="Q5965" s="546"/>
      <c r="R5965" s="546"/>
    </row>
    <row r="5966" spans="1:18" ht="14.5">
      <c r="P5966" s="546"/>
      <c r="Q5966" s="546"/>
      <c r="R5966" s="546"/>
    </row>
    <row r="5968" spans="1:18" ht="14.5">
      <c r="A5968" s="551">
        <v>1</v>
      </c>
      <c r="B5968" s="555" t="s">
        <v>5243</v>
      </c>
      <c r="C5968" s="555" t="s">
        <v>36</v>
      </c>
      <c r="D5968" s="555" t="s">
        <v>36</v>
      </c>
      <c r="E5968" s="555" t="s">
        <v>36</v>
      </c>
      <c r="F5968" s="551" t="s">
        <v>5244</v>
      </c>
      <c r="G5968" s="555" t="s">
        <v>36</v>
      </c>
      <c r="H5968" s="551"/>
      <c r="I5968" s="551"/>
      <c r="J5968" s="552">
        <v>295486792.14999998</v>
      </c>
      <c r="K5968" s="555"/>
      <c r="L5968" s="555"/>
      <c r="M5968" s="551"/>
      <c r="N5968" s="551"/>
      <c r="O5968" s="551"/>
    </row>
    <row r="5969" spans="1:18" ht="14.5">
      <c r="A5969" s="551">
        <v>2</v>
      </c>
      <c r="B5969" s="555" t="s">
        <v>5243</v>
      </c>
      <c r="C5969" s="555" t="s">
        <v>36</v>
      </c>
      <c r="D5969" s="555" t="s">
        <v>36</v>
      </c>
      <c r="E5969" s="555" t="s">
        <v>36</v>
      </c>
      <c r="F5969" s="551" t="s">
        <v>18</v>
      </c>
      <c r="G5969" s="555" t="s">
        <v>36</v>
      </c>
      <c r="H5969" s="551"/>
      <c r="I5969" s="551"/>
      <c r="J5969" s="552">
        <v>20780353.960000001</v>
      </c>
      <c r="K5969" s="555"/>
      <c r="L5969" s="555"/>
      <c r="M5969" s="551"/>
      <c r="N5969" s="551"/>
      <c r="O5969" s="551"/>
      <c r="P5969" s="546"/>
      <c r="Q5969" s="546"/>
      <c r="R5969" s="546"/>
    </row>
    <row r="5970" spans="1:18" ht="14.5">
      <c r="A5970" s="551">
        <v>3</v>
      </c>
      <c r="B5970" s="555" t="s">
        <v>5243</v>
      </c>
      <c r="C5970" s="555" t="s">
        <v>36</v>
      </c>
      <c r="D5970" s="555" t="s">
        <v>36</v>
      </c>
      <c r="E5970" s="555" t="s">
        <v>36</v>
      </c>
      <c r="F5970" s="551" t="s">
        <v>217</v>
      </c>
      <c r="G5970" s="555" t="s">
        <v>36</v>
      </c>
      <c r="H5970" s="551"/>
      <c r="I5970" s="551"/>
      <c r="J5970" s="552">
        <v>12273390.32</v>
      </c>
      <c r="K5970" s="555"/>
      <c r="L5970" s="555"/>
      <c r="M5970" s="551"/>
      <c r="N5970" s="551"/>
      <c r="O5970" s="551"/>
    </row>
    <row r="5971" spans="1:18" ht="43.5">
      <c r="A5971" s="551">
        <v>4</v>
      </c>
      <c r="B5971" s="555" t="s">
        <v>5243</v>
      </c>
      <c r="C5971" s="555" t="s">
        <v>36</v>
      </c>
      <c r="D5971" s="555" t="s">
        <v>36</v>
      </c>
      <c r="E5971" s="555" t="s">
        <v>36</v>
      </c>
      <c r="F5971" s="551" t="s">
        <v>195</v>
      </c>
      <c r="G5971" s="555" t="s">
        <v>36</v>
      </c>
      <c r="H5971" s="551"/>
      <c r="I5971" s="551"/>
      <c r="J5971" s="552">
        <v>1324855.1399999999</v>
      </c>
      <c r="K5971" s="555"/>
      <c r="L5971" s="555"/>
      <c r="M5971" s="551"/>
      <c r="N5971" s="551"/>
      <c r="O5971" s="551"/>
    </row>
    <row r="5972" spans="1:18" ht="14.5">
      <c r="B5972" s="556" t="s">
        <v>5243</v>
      </c>
      <c r="C5972" s="556" t="s">
        <v>36</v>
      </c>
      <c r="D5972" s="556" t="s">
        <v>1744</v>
      </c>
      <c r="E5972" s="556" t="s">
        <v>5</v>
      </c>
      <c r="F5972" s="557" t="s">
        <v>196</v>
      </c>
      <c r="G5972" s="556" t="s">
        <v>197</v>
      </c>
      <c r="H5972" s="553">
        <v>429</v>
      </c>
      <c r="I5972" s="553">
        <v>582.61</v>
      </c>
      <c r="J5972" s="554">
        <v>249939.69</v>
      </c>
      <c r="K5972" s="556" t="s">
        <v>7</v>
      </c>
      <c r="L5972" s="556" t="s">
        <v>1745</v>
      </c>
      <c r="M5972" s="557" t="s">
        <v>1746</v>
      </c>
      <c r="O5972" s="545" t="str">
        <f t="shared" ref="O5972:O5976" si="564">+_xlfn.CONCAT(B5972,"-",E5972)</f>
        <v>B4/03/01-A</v>
      </c>
      <c r="P5972" s="546"/>
      <c r="Q5972" s="546"/>
      <c r="R5972" s="546"/>
    </row>
    <row r="5973" spans="1:18" ht="14.5">
      <c r="B5973" s="556" t="s">
        <v>5243</v>
      </c>
      <c r="C5973" s="556" t="s">
        <v>36</v>
      </c>
      <c r="D5973" s="556" t="s">
        <v>1744</v>
      </c>
      <c r="E5973" s="556" t="s">
        <v>6</v>
      </c>
      <c r="F5973" s="557" t="s">
        <v>1747</v>
      </c>
      <c r="G5973" s="556" t="s">
        <v>197</v>
      </c>
      <c r="H5973" s="553">
        <v>235</v>
      </c>
      <c r="I5973" s="553">
        <v>582.61</v>
      </c>
      <c r="J5973" s="554">
        <v>136913.35</v>
      </c>
      <c r="K5973" s="556" t="s">
        <v>7</v>
      </c>
      <c r="L5973" s="556" t="s">
        <v>1745</v>
      </c>
      <c r="M5973" s="557" t="s">
        <v>1746</v>
      </c>
      <c r="O5973" s="545" t="str">
        <f t="shared" si="564"/>
        <v>B4/03/01-B</v>
      </c>
      <c r="P5973" s="546"/>
      <c r="Q5973" s="546"/>
      <c r="R5973" s="546"/>
    </row>
    <row r="5974" spans="1:18" ht="14.5">
      <c r="B5974" s="556" t="s">
        <v>5243</v>
      </c>
      <c r="C5974" s="556" t="s">
        <v>36</v>
      </c>
      <c r="D5974" s="556" t="s">
        <v>1744</v>
      </c>
      <c r="E5974" s="556" t="s">
        <v>7</v>
      </c>
      <c r="F5974" s="557" t="s">
        <v>198</v>
      </c>
      <c r="G5974" s="556" t="s">
        <v>197</v>
      </c>
      <c r="H5974" s="553">
        <v>4</v>
      </c>
      <c r="I5974" s="553">
        <v>582.61</v>
      </c>
      <c r="J5974" s="554">
        <v>2330.44</v>
      </c>
      <c r="K5974" s="556" t="s">
        <v>7</v>
      </c>
      <c r="L5974" s="556" t="s">
        <v>1745</v>
      </c>
      <c r="M5974" s="557" t="s">
        <v>1746</v>
      </c>
      <c r="O5974" s="545" t="str">
        <f t="shared" si="564"/>
        <v>B4/03/01-C</v>
      </c>
      <c r="P5974" s="546"/>
      <c r="Q5974" s="546"/>
      <c r="R5974" s="546"/>
    </row>
    <row r="5975" spans="1:18">
      <c r="B5975" s="556" t="s">
        <v>5243</v>
      </c>
      <c r="C5975" s="556" t="s">
        <v>36</v>
      </c>
      <c r="D5975" s="556" t="s">
        <v>1744</v>
      </c>
      <c r="E5975" s="556" t="s">
        <v>8</v>
      </c>
      <c r="F5975" s="557" t="s">
        <v>199</v>
      </c>
      <c r="G5975" s="556" t="s">
        <v>197</v>
      </c>
      <c r="H5975" s="553">
        <v>45</v>
      </c>
      <c r="I5975" s="553">
        <v>582.61</v>
      </c>
      <c r="J5975" s="554">
        <v>26217.45</v>
      </c>
      <c r="K5975" s="556" t="s">
        <v>7</v>
      </c>
      <c r="L5975" s="556" t="s">
        <v>1745</v>
      </c>
      <c r="M5975" s="557" t="s">
        <v>1746</v>
      </c>
      <c r="O5975" s="545" t="str">
        <f t="shared" si="564"/>
        <v>B4/03/01-D</v>
      </c>
    </row>
    <row r="5976" spans="1:18">
      <c r="B5976" s="556" t="s">
        <v>5243</v>
      </c>
      <c r="C5976" s="556" t="s">
        <v>36</v>
      </c>
      <c r="D5976" s="556" t="s">
        <v>1744</v>
      </c>
      <c r="E5976" s="556" t="s">
        <v>10</v>
      </c>
      <c r="F5976" s="557" t="s">
        <v>200</v>
      </c>
      <c r="G5976" s="556" t="s">
        <v>197</v>
      </c>
      <c r="H5976" s="558">
        <v>1561</v>
      </c>
      <c r="I5976" s="553">
        <v>582.61</v>
      </c>
      <c r="J5976" s="554">
        <v>909454.21</v>
      </c>
      <c r="K5976" s="556" t="s">
        <v>7</v>
      </c>
      <c r="L5976" s="556" t="s">
        <v>1745</v>
      </c>
      <c r="M5976" s="557" t="s">
        <v>1746</v>
      </c>
      <c r="O5976" s="545" t="str">
        <f t="shared" si="564"/>
        <v>B4/03/01-E</v>
      </c>
    </row>
    <row r="5978" spans="1:18" ht="43.5">
      <c r="A5978" s="551">
        <v>4</v>
      </c>
      <c r="B5978" s="555" t="s">
        <v>5243</v>
      </c>
      <c r="C5978" s="555" t="s">
        <v>36</v>
      </c>
      <c r="D5978" s="555" t="s">
        <v>36</v>
      </c>
      <c r="E5978" s="555" t="s">
        <v>36</v>
      </c>
      <c r="F5978" s="551" t="s">
        <v>201</v>
      </c>
      <c r="G5978" s="555" t="s">
        <v>36</v>
      </c>
      <c r="H5978" s="551"/>
      <c r="I5978" s="551"/>
      <c r="J5978" s="552">
        <v>8894376.4800000004</v>
      </c>
      <c r="K5978" s="555"/>
      <c r="L5978" s="555"/>
      <c r="M5978" s="551"/>
      <c r="N5978" s="551"/>
      <c r="O5978" s="551"/>
    </row>
    <row r="5979" spans="1:18" ht="25">
      <c r="B5979" s="556" t="s">
        <v>5243</v>
      </c>
      <c r="C5979" s="556" t="s">
        <v>36</v>
      </c>
      <c r="D5979" s="556" t="s">
        <v>1744</v>
      </c>
      <c r="E5979" s="556" t="s">
        <v>11</v>
      </c>
      <c r="F5979" s="557" t="s">
        <v>196</v>
      </c>
      <c r="G5979" s="556" t="s">
        <v>197</v>
      </c>
      <c r="H5979" s="558">
        <v>2123</v>
      </c>
      <c r="I5979" s="553">
        <v>840.67</v>
      </c>
      <c r="J5979" s="554">
        <v>1784742.41</v>
      </c>
      <c r="K5979" s="556" t="s">
        <v>7</v>
      </c>
      <c r="L5979" s="556" t="s">
        <v>1748</v>
      </c>
      <c r="M5979" s="557" t="s">
        <v>1749</v>
      </c>
      <c r="O5979" s="545" t="str">
        <f t="shared" ref="O5979:O5986" si="565">+_xlfn.CONCAT(B5979,"-",E5979)</f>
        <v>B4/03/01-F</v>
      </c>
    </row>
    <row r="5980" spans="1:18" ht="25">
      <c r="B5980" s="556" t="s">
        <v>5243</v>
      </c>
      <c r="C5980" s="556" t="s">
        <v>36</v>
      </c>
      <c r="D5980" s="556" t="s">
        <v>1744</v>
      </c>
      <c r="E5980" s="556" t="s">
        <v>27</v>
      </c>
      <c r="F5980" s="557" t="s">
        <v>1747</v>
      </c>
      <c r="G5980" s="556" t="s">
        <v>197</v>
      </c>
      <c r="H5980" s="553">
        <v>895</v>
      </c>
      <c r="I5980" s="553">
        <v>840.67</v>
      </c>
      <c r="J5980" s="554">
        <v>752399.65</v>
      </c>
      <c r="K5980" s="556" t="s">
        <v>7</v>
      </c>
      <c r="L5980" s="556" t="s">
        <v>1748</v>
      </c>
      <c r="M5980" s="557" t="s">
        <v>1749</v>
      </c>
      <c r="O5980" s="545" t="str">
        <f t="shared" si="565"/>
        <v>B4/03/01-G</v>
      </c>
    </row>
    <row r="5981" spans="1:18" ht="25">
      <c r="B5981" s="556" t="s">
        <v>5243</v>
      </c>
      <c r="C5981" s="556" t="s">
        <v>36</v>
      </c>
      <c r="D5981" s="556" t="s">
        <v>1744</v>
      </c>
      <c r="E5981" s="556" t="s">
        <v>28</v>
      </c>
      <c r="F5981" s="557" t="s">
        <v>198</v>
      </c>
      <c r="G5981" s="556" t="s">
        <v>197</v>
      </c>
      <c r="H5981" s="553">
        <v>13</v>
      </c>
      <c r="I5981" s="553">
        <v>776.53</v>
      </c>
      <c r="J5981" s="554">
        <v>10094.89</v>
      </c>
      <c r="K5981" s="556" t="s">
        <v>7</v>
      </c>
      <c r="L5981" s="556" t="s">
        <v>1750</v>
      </c>
      <c r="M5981" s="557" t="s">
        <v>1751</v>
      </c>
      <c r="O5981" s="545" t="str">
        <f t="shared" si="565"/>
        <v>B4/03/01-H</v>
      </c>
      <c r="P5981" s="546"/>
      <c r="Q5981" s="546"/>
      <c r="R5981" s="546"/>
    </row>
    <row r="5982" spans="1:18" ht="25">
      <c r="B5982" s="556" t="s">
        <v>5243</v>
      </c>
      <c r="C5982" s="556" t="s">
        <v>36</v>
      </c>
      <c r="D5982" s="556" t="s">
        <v>1744</v>
      </c>
      <c r="E5982" s="556" t="s">
        <v>33</v>
      </c>
      <c r="F5982" s="557" t="s">
        <v>202</v>
      </c>
      <c r="G5982" s="556" t="s">
        <v>197</v>
      </c>
      <c r="H5982" s="553">
        <v>60</v>
      </c>
      <c r="I5982" s="554">
        <v>1080.94</v>
      </c>
      <c r="J5982" s="554">
        <v>64856.4</v>
      </c>
      <c r="K5982" s="556" t="s">
        <v>7</v>
      </c>
      <c r="L5982" s="556" t="s">
        <v>1752</v>
      </c>
      <c r="M5982" s="557" t="s">
        <v>1753</v>
      </c>
      <c r="O5982" s="545" t="str">
        <f t="shared" si="565"/>
        <v>B4/03/01-J</v>
      </c>
    </row>
    <row r="5983" spans="1:18" ht="25">
      <c r="B5983" s="556" t="s">
        <v>5243</v>
      </c>
      <c r="C5983" s="556" t="s">
        <v>36</v>
      </c>
      <c r="D5983" s="556" t="s">
        <v>1744</v>
      </c>
      <c r="E5983" s="556" t="s">
        <v>34</v>
      </c>
      <c r="F5983" s="557" t="s">
        <v>199</v>
      </c>
      <c r="G5983" s="556" t="s">
        <v>197</v>
      </c>
      <c r="H5983" s="553">
        <v>371</v>
      </c>
      <c r="I5983" s="554">
        <v>1725.2</v>
      </c>
      <c r="J5983" s="554">
        <v>640049.19999999995</v>
      </c>
      <c r="K5983" s="556" t="s">
        <v>7</v>
      </c>
      <c r="L5983" s="556" t="s">
        <v>1754</v>
      </c>
      <c r="M5983" s="557" t="s">
        <v>1755</v>
      </c>
      <c r="O5983" s="545" t="str">
        <f t="shared" si="565"/>
        <v>B4/03/01-K</v>
      </c>
    </row>
    <row r="5984" spans="1:18" ht="25">
      <c r="B5984" s="556" t="s">
        <v>5243</v>
      </c>
      <c r="C5984" s="556" t="s">
        <v>36</v>
      </c>
      <c r="D5984" s="556" t="s">
        <v>1744</v>
      </c>
      <c r="E5984" s="556" t="s">
        <v>39</v>
      </c>
      <c r="F5984" s="557" t="s">
        <v>200</v>
      </c>
      <c r="G5984" s="556" t="s">
        <v>197</v>
      </c>
      <c r="H5984" s="558">
        <v>5825</v>
      </c>
      <c r="I5984" s="553">
        <v>920.81</v>
      </c>
      <c r="J5984" s="554">
        <v>5363718.25</v>
      </c>
      <c r="K5984" s="556" t="s">
        <v>7</v>
      </c>
      <c r="L5984" s="556" t="s">
        <v>1756</v>
      </c>
      <c r="M5984" s="557" t="s">
        <v>1757</v>
      </c>
      <c r="O5984" s="545" t="str">
        <f t="shared" si="565"/>
        <v>B4/03/01-L</v>
      </c>
    </row>
    <row r="5985" spans="1:18" ht="25">
      <c r="B5985" s="556" t="s">
        <v>5243</v>
      </c>
      <c r="C5985" s="556" t="s">
        <v>36</v>
      </c>
      <c r="D5985" s="556" t="s">
        <v>1744</v>
      </c>
      <c r="E5985" s="556" t="s">
        <v>38</v>
      </c>
      <c r="F5985" s="557" t="s">
        <v>203</v>
      </c>
      <c r="G5985" s="556" t="s">
        <v>197</v>
      </c>
      <c r="H5985" s="553">
        <v>186</v>
      </c>
      <c r="I5985" s="554">
        <v>1221.56</v>
      </c>
      <c r="J5985" s="554">
        <v>227210.16</v>
      </c>
      <c r="K5985" s="556" t="s">
        <v>7</v>
      </c>
      <c r="L5985" s="556" t="s">
        <v>1758</v>
      </c>
      <c r="M5985" s="557" t="s">
        <v>1759</v>
      </c>
      <c r="O5985" s="545" t="str">
        <f t="shared" si="565"/>
        <v>B4/03/01-M</v>
      </c>
    </row>
    <row r="5986" spans="1:18" ht="25">
      <c r="B5986" s="556" t="s">
        <v>5243</v>
      </c>
      <c r="C5986" s="556" t="s">
        <v>36</v>
      </c>
      <c r="D5986" s="556" t="s">
        <v>1744</v>
      </c>
      <c r="E5986" s="556" t="s">
        <v>204</v>
      </c>
      <c r="F5986" s="557" t="s">
        <v>205</v>
      </c>
      <c r="G5986" s="556" t="s">
        <v>197</v>
      </c>
      <c r="H5986" s="553">
        <v>42</v>
      </c>
      <c r="I5986" s="554">
        <v>1221.56</v>
      </c>
      <c r="J5986" s="554">
        <v>51305.52</v>
      </c>
      <c r="K5986" s="556" t="s">
        <v>7</v>
      </c>
      <c r="L5986" s="556" t="s">
        <v>1758</v>
      </c>
      <c r="M5986" s="557" t="s">
        <v>1759</v>
      </c>
      <c r="O5986" s="545" t="str">
        <f t="shared" si="565"/>
        <v>B4/03/01-N</v>
      </c>
    </row>
    <row r="5989" spans="1:18" ht="43.5">
      <c r="A5989" s="551">
        <v>4</v>
      </c>
      <c r="B5989" s="555" t="s">
        <v>5245</v>
      </c>
      <c r="C5989" s="555" t="s">
        <v>36</v>
      </c>
      <c r="D5989" s="555" t="s">
        <v>36</v>
      </c>
      <c r="E5989" s="555" t="s">
        <v>36</v>
      </c>
      <c r="F5989" s="551" t="s">
        <v>201</v>
      </c>
      <c r="G5989" s="555" t="s">
        <v>36</v>
      </c>
      <c r="H5989" s="551"/>
      <c r="I5989" s="551"/>
      <c r="J5989" s="552">
        <v>2054158.7</v>
      </c>
      <c r="K5989" s="555"/>
      <c r="L5989" s="555"/>
      <c r="M5989" s="551"/>
      <c r="N5989" s="551"/>
      <c r="O5989" s="551"/>
    </row>
    <row r="5990" spans="1:18" ht="25">
      <c r="B5990" s="556" t="s">
        <v>5245</v>
      </c>
      <c r="C5990" s="556" t="s">
        <v>36</v>
      </c>
      <c r="D5990" s="556" t="s">
        <v>1744</v>
      </c>
      <c r="E5990" s="556" t="s">
        <v>5</v>
      </c>
      <c r="F5990" s="557" t="s">
        <v>207</v>
      </c>
      <c r="G5990" s="556" t="s">
        <v>197</v>
      </c>
      <c r="H5990" s="553">
        <v>77</v>
      </c>
      <c r="I5990" s="554">
        <v>1587.82</v>
      </c>
      <c r="J5990" s="554">
        <v>122262.14</v>
      </c>
      <c r="K5990" s="556" t="s">
        <v>7</v>
      </c>
      <c r="L5990" s="556" t="s">
        <v>1761</v>
      </c>
      <c r="M5990" s="557" t="s">
        <v>1762</v>
      </c>
      <c r="O5990" s="545" t="str">
        <f t="shared" ref="O5990:O5996" si="566">+_xlfn.CONCAT(B5990,"-",E5990)</f>
        <v>B4/03/02-A</v>
      </c>
    </row>
    <row r="5991" spans="1:18" ht="25">
      <c r="B5991" s="556" t="s">
        <v>5245</v>
      </c>
      <c r="C5991" s="556" t="s">
        <v>36</v>
      </c>
      <c r="D5991" s="556" t="s">
        <v>1744</v>
      </c>
      <c r="E5991" s="556" t="s">
        <v>6</v>
      </c>
      <c r="F5991" s="557" t="s">
        <v>208</v>
      </c>
      <c r="G5991" s="556" t="s">
        <v>197</v>
      </c>
      <c r="H5991" s="553">
        <v>495</v>
      </c>
      <c r="I5991" s="554">
        <v>1080.94</v>
      </c>
      <c r="J5991" s="554">
        <v>535065.30000000005</v>
      </c>
      <c r="K5991" s="556" t="s">
        <v>7</v>
      </c>
      <c r="L5991" s="556" t="s">
        <v>1752</v>
      </c>
      <c r="M5991" s="557" t="s">
        <v>1753</v>
      </c>
      <c r="O5991" s="545" t="str">
        <f t="shared" si="566"/>
        <v>B4/03/02-B</v>
      </c>
    </row>
    <row r="5992" spans="1:18" ht="25">
      <c r="B5992" s="556" t="s">
        <v>5245</v>
      </c>
      <c r="C5992" s="556" t="s">
        <v>36</v>
      </c>
      <c r="D5992" s="556" t="s">
        <v>1744</v>
      </c>
      <c r="E5992" s="556" t="s">
        <v>7</v>
      </c>
      <c r="F5992" s="557" t="s">
        <v>209</v>
      </c>
      <c r="G5992" s="556" t="s">
        <v>197</v>
      </c>
      <c r="H5992" s="553">
        <v>595</v>
      </c>
      <c r="I5992" s="554">
        <v>1587.82</v>
      </c>
      <c r="J5992" s="554">
        <v>944752.9</v>
      </c>
      <c r="K5992" s="556" t="s">
        <v>7</v>
      </c>
      <c r="L5992" s="556" t="s">
        <v>1761</v>
      </c>
      <c r="M5992" s="557" t="s">
        <v>1762</v>
      </c>
      <c r="O5992" s="545" t="str">
        <f t="shared" si="566"/>
        <v>B4/03/02-C</v>
      </c>
      <c r="P5992" s="546"/>
      <c r="Q5992" s="546"/>
      <c r="R5992" s="546"/>
    </row>
    <row r="5993" spans="1:18">
      <c r="B5993" s="556" t="s">
        <v>5245</v>
      </c>
      <c r="C5993" s="556" t="s">
        <v>36</v>
      </c>
      <c r="D5993" s="556" t="s">
        <v>1744</v>
      </c>
      <c r="E5993" s="556" t="s">
        <v>8</v>
      </c>
      <c r="F5993" s="557" t="s">
        <v>210</v>
      </c>
      <c r="G5993" s="556" t="s">
        <v>197</v>
      </c>
      <c r="H5993" s="553">
        <v>27</v>
      </c>
      <c r="I5993" s="554">
        <v>2152.06</v>
      </c>
      <c r="J5993" s="554">
        <v>58105.62</v>
      </c>
      <c r="K5993" s="556" t="s">
        <v>7</v>
      </c>
      <c r="L5993" s="556" t="s">
        <v>2788</v>
      </c>
      <c r="M5993" s="557" t="s">
        <v>2789</v>
      </c>
      <c r="O5993" s="545" t="str">
        <f t="shared" si="566"/>
        <v>B4/03/02-D</v>
      </c>
    </row>
    <row r="5994" spans="1:18" ht="25">
      <c r="B5994" s="556" t="s">
        <v>5245</v>
      </c>
      <c r="C5994" s="556" t="s">
        <v>36</v>
      </c>
      <c r="D5994" s="556" t="s">
        <v>1744</v>
      </c>
      <c r="E5994" s="556" t="s">
        <v>10</v>
      </c>
      <c r="F5994" s="557" t="s">
        <v>211</v>
      </c>
      <c r="G5994" s="556" t="s">
        <v>197</v>
      </c>
      <c r="H5994" s="553">
        <v>60</v>
      </c>
      <c r="I5994" s="554">
        <v>1080.94</v>
      </c>
      <c r="J5994" s="554">
        <v>64856.4</v>
      </c>
      <c r="K5994" s="556" t="s">
        <v>7</v>
      </c>
      <c r="L5994" s="556" t="s">
        <v>1752</v>
      </c>
      <c r="M5994" s="557" t="s">
        <v>1753</v>
      </c>
      <c r="O5994" s="545" t="str">
        <f t="shared" si="566"/>
        <v>B4/03/02-E</v>
      </c>
    </row>
    <row r="5995" spans="1:18">
      <c r="B5995" s="556" t="s">
        <v>5245</v>
      </c>
      <c r="C5995" s="556" t="s">
        <v>36</v>
      </c>
      <c r="D5995" s="556" t="s">
        <v>1744</v>
      </c>
      <c r="E5995" s="556" t="s">
        <v>11</v>
      </c>
      <c r="F5995" s="557" t="s">
        <v>212</v>
      </c>
      <c r="G5995" s="556" t="s">
        <v>197</v>
      </c>
      <c r="H5995" s="553">
        <v>120</v>
      </c>
      <c r="I5995" s="554">
        <v>2120.7399999999998</v>
      </c>
      <c r="J5995" s="554">
        <v>254488.8</v>
      </c>
      <c r="K5995" s="556" t="s">
        <v>7</v>
      </c>
      <c r="L5995" s="556" t="s">
        <v>1763</v>
      </c>
      <c r="M5995" s="557" t="s">
        <v>1764</v>
      </c>
      <c r="O5995" s="545" t="str">
        <f t="shared" si="566"/>
        <v>B4/03/02-F</v>
      </c>
    </row>
    <row r="5996" spans="1:18" ht="25">
      <c r="B5996" s="556" t="s">
        <v>5245</v>
      </c>
      <c r="C5996" s="556" t="s">
        <v>36</v>
      </c>
      <c r="D5996" s="556" t="s">
        <v>1744</v>
      </c>
      <c r="E5996" s="556" t="s">
        <v>27</v>
      </c>
      <c r="F5996" s="557" t="s">
        <v>213</v>
      </c>
      <c r="G5996" s="556" t="s">
        <v>197</v>
      </c>
      <c r="H5996" s="553">
        <v>47</v>
      </c>
      <c r="I5996" s="554">
        <v>1587.82</v>
      </c>
      <c r="J5996" s="554">
        <v>74627.539999999994</v>
      </c>
      <c r="K5996" s="556" t="s">
        <v>7</v>
      </c>
      <c r="L5996" s="556" t="s">
        <v>1761</v>
      </c>
      <c r="M5996" s="557" t="s">
        <v>1762</v>
      </c>
      <c r="O5996" s="545" t="str">
        <f t="shared" si="566"/>
        <v>B4/03/02-G</v>
      </c>
    </row>
    <row r="5998" spans="1:18" ht="14.5">
      <c r="A5998" s="551">
        <v>3</v>
      </c>
      <c r="B5998" s="555" t="s">
        <v>5245</v>
      </c>
      <c r="C5998" s="555" t="s">
        <v>36</v>
      </c>
      <c r="D5998" s="555" t="s">
        <v>36</v>
      </c>
      <c r="E5998" s="555" t="s">
        <v>36</v>
      </c>
      <c r="F5998" s="551" t="s">
        <v>214</v>
      </c>
      <c r="G5998" s="555" t="s">
        <v>36</v>
      </c>
      <c r="H5998" s="551"/>
      <c r="I5998" s="551"/>
      <c r="J5998" s="552">
        <v>8219644.8399999999</v>
      </c>
      <c r="K5998" s="555"/>
      <c r="L5998" s="555"/>
      <c r="M5998" s="551"/>
      <c r="N5998" s="551"/>
      <c r="O5998" s="551"/>
    </row>
    <row r="5999" spans="1:18">
      <c r="B5999" s="556" t="s">
        <v>5245</v>
      </c>
      <c r="C5999" s="556" t="s">
        <v>36</v>
      </c>
      <c r="D5999" s="556" t="s">
        <v>1765</v>
      </c>
      <c r="E5999" s="556" t="s">
        <v>28</v>
      </c>
      <c r="F5999" s="557" t="s">
        <v>215</v>
      </c>
      <c r="G5999" s="556" t="s">
        <v>216</v>
      </c>
      <c r="H5999" s="558">
        <v>1513</v>
      </c>
      <c r="I5999" s="554">
        <v>5432.68</v>
      </c>
      <c r="J5999" s="554">
        <v>8219644.8399999999</v>
      </c>
      <c r="K5999" s="556" t="s">
        <v>7</v>
      </c>
      <c r="L5999" s="556" t="s">
        <v>1766</v>
      </c>
      <c r="M5999" s="557" t="s">
        <v>215</v>
      </c>
      <c r="O5999" s="545" t="str">
        <f>+_xlfn.CONCAT(B5999,"-",E5999)</f>
        <v>B4/03/02-H</v>
      </c>
    </row>
    <row r="6001" spans="1:18" ht="14.5">
      <c r="P6001" s="546"/>
      <c r="Q6001" s="546"/>
      <c r="R6001" s="546"/>
    </row>
    <row r="6002" spans="1:18" ht="14.5">
      <c r="A6002" s="551">
        <v>3</v>
      </c>
      <c r="B6002" s="555" t="s">
        <v>5246</v>
      </c>
      <c r="C6002" s="555" t="s">
        <v>36</v>
      </c>
      <c r="D6002" s="555" t="s">
        <v>36</v>
      </c>
      <c r="E6002" s="555" t="s">
        <v>36</v>
      </c>
      <c r="F6002" s="551" t="s">
        <v>245</v>
      </c>
      <c r="G6002" s="555" t="s">
        <v>36</v>
      </c>
      <c r="H6002" s="551"/>
      <c r="I6002" s="551"/>
      <c r="J6002" s="552">
        <v>287318.8</v>
      </c>
      <c r="K6002" s="555"/>
      <c r="L6002" s="555"/>
      <c r="M6002" s="551"/>
      <c r="N6002" s="551"/>
      <c r="O6002" s="551"/>
    </row>
    <row r="6003" spans="1:18" ht="29">
      <c r="A6003" s="551">
        <v>4</v>
      </c>
      <c r="B6003" s="555" t="s">
        <v>5246</v>
      </c>
      <c r="C6003" s="555" t="s">
        <v>36</v>
      </c>
      <c r="D6003" s="555" t="s">
        <v>36</v>
      </c>
      <c r="E6003" s="555" t="s">
        <v>36</v>
      </c>
      <c r="F6003" s="551" t="s">
        <v>246</v>
      </c>
      <c r="G6003" s="555" t="s">
        <v>36</v>
      </c>
      <c r="H6003" s="551"/>
      <c r="I6003" s="551"/>
      <c r="J6003" s="552">
        <v>45636.4</v>
      </c>
      <c r="K6003" s="555"/>
      <c r="L6003" s="555"/>
      <c r="M6003" s="551"/>
      <c r="N6003" s="551"/>
      <c r="O6003" s="551"/>
    </row>
    <row r="6004" spans="1:18">
      <c r="B6004" s="556" t="s">
        <v>5246</v>
      </c>
      <c r="C6004" s="556" t="s">
        <v>36</v>
      </c>
      <c r="D6004" s="556" t="s">
        <v>1768</v>
      </c>
      <c r="E6004" s="556" t="s">
        <v>5</v>
      </c>
      <c r="F6004" s="557" t="s">
        <v>247</v>
      </c>
      <c r="G6004" s="556" t="s">
        <v>220</v>
      </c>
      <c r="H6004" s="553">
        <v>648</v>
      </c>
      <c r="I6004" s="553">
        <v>66.31</v>
      </c>
      <c r="J6004" s="554">
        <v>42968.88</v>
      </c>
      <c r="K6004" s="556" t="s">
        <v>7</v>
      </c>
      <c r="L6004" s="556" t="s">
        <v>1769</v>
      </c>
      <c r="M6004" s="557" t="s">
        <v>1770</v>
      </c>
      <c r="O6004" s="545" t="str">
        <f t="shared" ref="O6004:O6005" si="567">+_xlfn.CONCAT(B6004,"-",E6004)</f>
        <v>B4/03/03-A</v>
      </c>
    </row>
    <row r="6005" spans="1:18" ht="14.5">
      <c r="B6005" s="556" t="s">
        <v>5246</v>
      </c>
      <c r="C6005" s="556" t="s">
        <v>36</v>
      </c>
      <c r="D6005" s="556" t="s">
        <v>1768</v>
      </c>
      <c r="E6005" s="556" t="s">
        <v>6</v>
      </c>
      <c r="F6005" s="557" t="s">
        <v>249</v>
      </c>
      <c r="G6005" s="556" t="s">
        <v>179</v>
      </c>
      <c r="H6005" s="553">
        <v>256</v>
      </c>
      <c r="I6005" s="553">
        <v>10.42</v>
      </c>
      <c r="J6005" s="554">
        <v>2667.52</v>
      </c>
      <c r="K6005" s="556" t="s">
        <v>7</v>
      </c>
      <c r="L6005" s="556" t="s">
        <v>1771</v>
      </c>
      <c r="M6005" s="557" t="s">
        <v>249</v>
      </c>
      <c r="O6005" s="545" t="str">
        <f t="shared" si="567"/>
        <v>B4/03/03-B</v>
      </c>
      <c r="P6005" s="546"/>
      <c r="Q6005" s="546"/>
      <c r="R6005" s="546"/>
    </row>
    <row r="6006" spans="1:18" ht="14.5">
      <c r="P6006" s="546"/>
      <c r="Q6006" s="546"/>
      <c r="R6006" s="546"/>
    </row>
    <row r="6007" spans="1:18" ht="29">
      <c r="A6007" s="551">
        <v>4</v>
      </c>
      <c r="B6007" s="555" t="s">
        <v>5246</v>
      </c>
      <c r="C6007" s="555" t="s">
        <v>36</v>
      </c>
      <c r="D6007" s="555" t="s">
        <v>36</v>
      </c>
      <c r="E6007" s="555" t="s">
        <v>36</v>
      </c>
      <c r="F6007" s="551" t="s">
        <v>250</v>
      </c>
      <c r="G6007" s="555" t="s">
        <v>36</v>
      </c>
      <c r="H6007" s="551"/>
      <c r="I6007" s="551"/>
      <c r="J6007" s="552">
        <v>241682.4</v>
      </c>
      <c r="K6007" s="555"/>
      <c r="L6007" s="555"/>
      <c r="M6007" s="551"/>
      <c r="N6007" s="551"/>
      <c r="O6007" s="551"/>
    </row>
    <row r="6008" spans="1:18">
      <c r="B6008" s="556" t="s">
        <v>5246</v>
      </c>
      <c r="C6008" s="556" t="s">
        <v>36</v>
      </c>
      <c r="D6008" s="556" t="s">
        <v>1768</v>
      </c>
      <c r="E6008" s="556" t="s">
        <v>7</v>
      </c>
      <c r="F6008" s="557" t="s">
        <v>251</v>
      </c>
      <c r="G6008" s="556" t="s">
        <v>220</v>
      </c>
      <c r="H6008" s="558">
        <v>2160</v>
      </c>
      <c r="I6008" s="553">
        <v>111.89</v>
      </c>
      <c r="J6008" s="554">
        <v>241682.4</v>
      </c>
      <c r="K6008" s="556" t="s">
        <v>7</v>
      </c>
      <c r="L6008" s="556" t="s">
        <v>1772</v>
      </c>
      <c r="M6008" s="557" t="s">
        <v>1773</v>
      </c>
      <c r="O6008" s="545" t="str">
        <f>+_xlfn.CONCAT(B6008,"-",E6008)</f>
        <v>B4/03/03-C</v>
      </c>
    </row>
    <row r="6010" spans="1:18" ht="14.5">
      <c r="A6010" s="551" t="s">
        <v>1774</v>
      </c>
      <c r="B6010" s="555" t="s">
        <v>5246</v>
      </c>
      <c r="C6010" s="555" t="s">
        <v>36</v>
      </c>
      <c r="D6010" s="555" t="s">
        <v>36</v>
      </c>
      <c r="E6010" s="555" t="s">
        <v>36</v>
      </c>
      <c r="F6010" s="551" t="s">
        <v>18</v>
      </c>
      <c r="G6010" s="555"/>
      <c r="H6010" s="551"/>
      <c r="I6010" s="551"/>
      <c r="J6010" s="551"/>
      <c r="K6010" s="555"/>
      <c r="L6010" s="555"/>
      <c r="M6010" s="551"/>
      <c r="N6010" s="551"/>
      <c r="O6010" s="551"/>
      <c r="P6010" s="546"/>
      <c r="Q6010" s="546"/>
      <c r="R6010" s="546"/>
    </row>
    <row r="6011" spans="1:18" ht="14.5">
      <c r="A6011" s="551" t="s">
        <v>1774</v>
      </c>
      <c r="B6011" s="555" t="s">
        <v>5246</v>
      </c>
      <c r="C6011" s="555" t="s">
        <v>36</v>
      </c>
      <c r="D6011" s="555" t="s">
        <v>36</v>
      </c>
      <c r="E6011" s="555" t="s">
        <v>36</v>
      </c>
      <c r="F6011" s="551" t="s">
        <v>9</v>
      </c>
      <c r="G6011" s="555"/>
      <c r="H6011" s="551"/>
      <c r="I6011" s="551"/>
      <c r="J6011" s="551"/>
      <c r="K6011" s="555"/>
      <c r="L6011" s="555"/>
      <c r="M6011" s="551"/>
      <c r="N6011" s="551"/>
      <c r="O6011" s="551"/>
    </row>
    <row r="6013" spans="1:18" ht="14.5">
      <c r="P6013" s="546"/>
      <c r="Q6013" s="546"/>
      <c r="R6013" s="546"/>
    </row>
    <row r="6014" spans="1:18" ht="14.5">
      <c r="A6014" s="551">
        <v>2</v>
      </c>
      <c r="B6014" s="555" t="s">
        <v>5247</v>
      </c>
      <c r="C6014" s="555" t="s">
        <v>36</v>
      </c>
      <c r="D6014" s="555" t="s">
        <v>36</v>
      </c>
      <c r="E6014" s="555" t="s">
        <v>36</v>
      </c>
      <c r="F6014" s="551" t="s">
        <v>22</v>
      </c>
      <c r="G6014" s="555" t="s">
        <v>36</v>
      </c>
      <c r="H6014" s="551"/>
      <c r="I6014" s="551"/>
      <c r="J6014" s="552">
        <v>3298075.08</v>
      </c>
      <c r="K6014" s="555"/>
      <c r="L6014" s="555"/>
      <c r="M6014" s="551"/>
      <c r="N6014" s="551"/>
      <c r="O6014" s="551"/>
      <c r="P6014" s="546"/>
      <c r="Q6014" s="546"/>
      <c r="R6014" s="546"/>
    </row>
    <row r="6015" spans="1:18" ht="14.5">
      <c r="A6015" s="551">
        <v>3</v>
      </c>
      <c r="B6015" s="555" t="s">
        <v>5247</v>
      </c>
      <c r="C6015" s="555" t="s">
        <v>36</v>
      </c>
      <c r="D6015" s="555" t="s">
        <v>36</v>
      </c>
      <c r="E6015" s="555" t="s">
        <v>36</v>
      </c>
      <c r="F6015" s="551" t="s">
        <v>1776</v>
      </c>
      <c r="G6015" s="555" t="s">
        <v>36</v>
      </c>
      <c r="H6015" s="551"/>
      <c r="I6015" s="551"/>
      <c r="J6015" s="552">
        <v>3298075.08</v>
      </c>
      <c r="K6015" s="555"/>
      <c r="L6015" s="555"/>
      <c r="M6015" s="551"/>
      <c r="N6015" s="551"/>
      <c r="O6015" s="551"/>
    </row>
    <row r="6016" spans="1:18" ht="116">
      <c r="A6016" s="551">
        <v>4</v>
      </c>
      <c r="B6016" s="555" t="s">
        <v>5247</v>
      </c>
      <c r="C6016" s="555" t="s">
        <v>36</v>
      </c>
      <c r="D6016" s="555" t="s">
        <v>36</v>
      </c>
      <c r="E6016" s="555" t="s">
        <v>36</v>
      </c>
      <c r="F6016" s="551" t="s">
        <v>253</v>
      </c>
      <c r="G6016" s="555" t="s">
        <v>36</v>
      </c>
      <c r="H6016" s="551"/>
      <c r="I6016" s="551"/>
      <c r="J6016" s="552">
        <v>3298075.08</v>
      </c>
      <c r="K6016" s="555"/>
      <c r="L6016" s="555"/>
      <c r="M6016" s="551"/>
      <c r="N6016" s="551"/>
      <c r="O6016" s="551"/>
    </row>
    <row r="6017" spans="1:18" ht="14.5">
      <c r="B6017" s="556" t="s">
        <v>5247</v>
      </c>
      <c r="C6017" s="556" t="s">
        <v>36</v>
      </c>
      <c r="D6017" s="556" t="s">
        <v>1777</v>
      </c>
      <c r="E6017" s="556" t="s">
        <v>5</v>
      </c>
      <c r="F6017" s="557" t="s">
        <v>254</v>
      </c>
      <c r="G6017" s="556" t="s">
        <v>220</v>
      </c>
      <c r="H6017" s="553">
        <v>34</v>
      </c>
      <c r="I6017" s="553">
        <v>170.8</v>
      </c>
      <c r="J6017" s="554">
        <v>5807.2</v>
      </c>
      <c r="K6017" s="556" t="s">
        <v>8</v>
      </c>
      <c r="L6017" s="556" t="s">
        <v>1778</v>
      </c>
      <c r="M6017" s="557" t="s">
        <v>1779</v>
      </c>
      <c r="O6017" s="545" t="str">
        <f t="shared" ref="O6017:O6019" si="568">+_xlfn.CONCAT(B6017,"-",E6017)</f>
        <v>B4/04/01-A</v>
      </c>
      <c r="P6017" s="546"/>
      <c r="Q6017" s="546"/>
      <c r="R6017" s="546"/>
    </row>
    <row r="6018" spans="1:18" ht="14.5">
      <c r="B6018" s="556" t="s">
        <v>5247</v>
      </c>
      <c r="C6018" s="556" t="s">
        <v>36</v>
      </c>
      <c r="D6018" s="556" t="s">
        <v>1777</v>
      </c>
      <c r="E6018" s="556" t="s">
        <v>6</v>
      </c>
      <c r="F6018" s="557" t="s">
        <v>255</v>
      </c>
      <c r="G6018" s="556" t="s">
        <v>220</v>
      </c>
      <c r="H6018" s="558">
        <v>10670</v>
      </c>
      <c r="I6018" s="553">
        <v>193.45</v>
      </c>
      <c r="J6018" s="554">
        <v>2064111.5</v>
      </c>
      <c r="K6018" s="556" t="s">
        <v>8</v>
      </c>
      <c r="L6018" s="556" t="s">
        <v>1780</v>
      </c>
      <c r="M6018" s="557" t="s">
        <v>1781</v>
      </c>
      <c r="O6018" s="545" t="str">
        <f t="shared" si="568"/>
        <v>B4/04/01-B</v>
      </c>
      <c r="P6018" s="546"/>
      <c r="Q6018" s="546"/>
      <c r="R6018" s="546"/>
    </row>
    <row r="6019" spans="1:18" ht="14.5">
      <c r="B6019" s="556" t="s">
        <v>5247</v>
      </c>
      <c r="C6019" s="556" t="s">
        <v>36</v>
      </c>
      <c r="D6019" s="556" t="s">
        <v>1777</v>
      </c>
      <c r="E6019" s="556" t="s">
        <v>7</v>
      </c>
      <c r="F6019" s="557" t="s">
        <v>256</v>
      </c>
      <c r="G6019" s="556" t="s">
        <v>220</v>
      </c>
      <c r="H6019" s="558">
        <v>5742</v>
      </c>
      <c r="I6019" s="553">
        <v>213.89</v>
      </c>
      <c r="J6019" s="554">
        <v>1228156.3799999999</v>
      </c>
      <c r="K6019" s="556" t="s">
        <v>8</v>
      </c>
      <c r="L6019" s="556" t="s">
        <v>1782</v>
      </c>
      <c r="M6019" s="557" t="s">
        <v>1783</v>
      </c>
      <c r="O6019" s="545" t="str">
        <f t="shared" si="568"/>
        <v>B4/04/01-C</v>
      </c>
      <c r="P6019" s="546"/>
      <c r="Q6019" s="546"/>
      <c r="R6019" s="546"/>
    </row>
    <row r="6021" spans="1:18" ht="14.5">
      <c r="A6021" s="551" t="s">
        <v>1774</v>
      </c>
      <c r="B6021" s="555" t="s">
        <v>5247</v>
      </c>
      <c r="C6021" s="555" t="s">
        <v>36</v>
      </c>
      <c r="D6021" s="555" t="s">
        <v>36</v>
      </c>
      <c r="E6021" s="555" t="s">
        <v>36</v>
      </c>
      <c r="F6021" s="551" t="s">
        <v>22</v>
      </c>
      <c r="G6021" s="555"/>
      <c r="H6021" s="551"/>
      <c r="I6021" s="551"/>
      <c r="J6021" s="551"/>
      <c r="K6021" s="555"/>
      <c r="L6021" s="555"/>
      <c r="M6021" s="551"/>
      <c r="N6021" s="551"/>
      <c r="O6021" s="551"/>
    </row>
    <row r="6022" spans="1:18" ht="14.5">
      <c r="A6022" s="551" t="s">
        <v>1774</v>
      </c>
      <c r="B6022" s="555" t="s">
        <v>5247</v>
      </c>
      <c r="C6022" s="555" t="s">
        <v>36</v>
      </c>
      <c r="D6022" s="555" t="s">
        <v>36</v>
      </c>
      <c r="E6022" s="555" t="s">
        <v>36</v>
      </c>
      <c r="F6022" s="551" t="s">
        <v>9</v>
      </c>
      <c r="G6022" s="555"/>
      <c r="H6022" s="551"/>
      <c r="I6022" s="551"/>
      <c r="J6022" s="551"/>
      <c r="K6022" s="555"/>
      <c r="L6022" s="555"/>
      <c r="M6022" s="551"/>
      <c r="N6022" s="551"/>
      <c r="O6022" s="551"/>
    </row>
    <row r="6024" spans="1:18" ht="14.5">
      <c r="P6024" s="546"/>
      <c r="Q6024" s="546"/>
      <c r="R6024" s="546"/>
    </row>
    <row r="6025" spans="1:18" ht="14.5">
      <c r="A6025" s="551">
        <v>2</v>
      </c>
      <c r="B6025" s="555" t="s">
        <v>5248</v>
      </c>
      <c r="C6025" s="555" t="s">
        <v>36</v>
      </c>
      <c r="D6025" s="555" t="s">
        <v>36</v>
      </c>
      <c r="E6025" s="555" t="s">
        <v>36</v>
      </c>
      <c r="F6025" s="551" t="s">
        <v>15</v>
      </c>
      <c r="G6025" s="555" t="s">
        <v>36</v>
      </c>
      <c r="H6025" s="551"/>
      <c r="I6025" s="551"/>
      <c r="J6025" s="552">
        <v>78953317</v>
      </c>
      <c r="K6025" s="555"/>
      <c r="L6025" s="555"/>
      <c r="M6025" s="551"/>
      <c r="N6025" s="551"/>
      <c r="O6025" s="551"/>
      <c r="P6025" s="546"/>
      <c r="Q6025" s="546"/>
      <c r="R6025" s="546"/>
    </row>
    <row r="6026" spans="1:18" ht="14.5">
      <c r="A6026" s="551">
        <v>3</v>
      </c>
      <c r="B6026" s="555" t="s">
        <v>5248</v>
      </c>
      <c r="C6026" s="555" t="s">
        <v>36</v>
      </c>
      <c r="D6026" s="555" t="s">
        <v>36</v>
      </c>
      <c r="E6026" s="555" t="s">
        <v>36</v>
      </c>
      <c r="F6026" s="551" t="s">
        <v>239</v>
      </c>
      <c r="G6026" s="555" t="s">
        <v>36</v>
      </c>
      <c r="H6026" s="551"/>
      <c r="I6026" s="551"/>
      <c r="J6026" s="552">
        <v>76743500</v>
      </c>
      <c r="K6026" s="555"/>
      <c r="L6026" s="555"/>
      <c r="M6026" s="551"/>
      <c r="N6026" s="551"/>
      <c r="O6026" s="551"/>
    </row>
    <row r="6027" spans="1:18" ht="58">
      <c r="A6027" s="551">
        <v>4</v>
      </c>
      <c r="B6027" s="555" t="s">
        <v>5248</v>
      </c>
      <c r="C6027" s="555" t="s">
        <v>36</v>
      </c>
      <c r="D6027" s="555" t="s">
        <v>36</v>
      </c>
      <c r="E6027" s="555" t="s">
        <v>36</v>
      </c>
      <c r="F6027" s="551" t="s">
        <v>1443</v>
      </c>
      <c r="G6027" s="555" t="s">
        <v>36</v>
      </c>
      <c r="H6027" s="551"/>
      <c r="I6027" s="551"/>
      <c r="J6027" s="552">
        <v>76743500</v>
      </c>
      <c r="K6027" s="555"/>
      <c r="L6027" s="555"/>
      <c r="M6027" s="551"/>
      <c r="N6027" s="551"/>
      <c r="O6027" s="551"/>
    </row>
    <row r="6028" spans="1:18" ht="14.5">
      <c r="B6028" s="556" t="s">
        <v>5248</v>
      </c>
      <c r="C6028" s="556" t="s">
        <v>36</v>
      </c>
      <c r="D6028" s="556" t="s">
        <v>1785</v>
      </c>
      <c r="E6028" s="556" t="s">
        <v>5</v>
      </c>
      <c r="F6028" s="557" t="s">
        <v>1444</v>
      </c>
      <c r="G6028" s="556" t="s">
        <v>240</v>
      </c>
      <c r="H6028" s="558">
        <v>3700</v>
      </c>
      <c r="I6028" s="554">
        <v>20705</v>
      </c>
      <c r="J6028" s="554">
        <v>76608500</v>
      </c>
      <c r="K6028" s="556" t="s">
        <v>10</v>
      </c>
      <c r="L6028" s="556" t="s">
        <v>1786</v>
      </c>
      <c r="M6028" s="557" t="s">
        <v>1444</v>
      </c>
      <c r="O6028" s="545" t="str">
        <f>+_xlfn.CONCAT(B6028,"-",E6028)</f>
        <v>B4/05/01-A</v>
      </c>
      <c r="P6028" s="546"/>
      <c r="Q6028" s="546"/>
      <c r="R6028" s="546"/>
    </row>
    <row r="6029" spans="1:18" ht="14.5">
      <c r="P6029" s="546"/>
      <c r="Q6029" s="546"/>
      <c r="R6029" s="546"/>
    </row>
    <row r="6030" spans="1:18" ht="391.5">
      <c r="A6030" s="551" t="s">
        <v>1774</v>
      </c>
      <c r="B6030" s="555" t="s">
        <v>5248</v>
      </c>
      <c r="C6030" s="555" t="s">
        <v>36</v>
      </c>
      <c r="D6030" s="555" t="s">
        <v>36</v>
      </c>
      <c r="E6030" s="555" t="s">
        <v>36</v>
      </c>
      <c r="F6030" s="559" t="s">
        <v>1787</v>
      </c>
      <c r="G6030" s="555"/>
      <c r="H6030" s="551"/>
      <c r="I6030" s="551"/>
      <c r="J6030" s="551"/>
      <c r="K6030" s="555"/>
      <c r="L6030" s="555"/>
      <c r="M6030" s="551"/>
      <c r="N6030" s="551"/>
      <c r="O6030" s="551"/>
      <c r="P6030" s="546"/>
      <c r="Q6030" s="546"/>
      <c r="R6030" s="546"/>
    </row>
    <row r="6031" spans="1:18">
      <c r="B6031" s="556" t="s">
        <v>5248</v>
      </c>
      <c r="C6031" s="556" t="s">
        <v>36</v>
      </c>
      <c r="D6031" s="556" t="s">
        <v>2794</v>
      </c>
      <c r="E6031" s="556" t="s">
        <v>6</v>
      </c>
      <c r="F6031" s="557" t="s">
        <v>3882</v>
      </c>
      <c r="G6031" s="556" t="s">
        <v>168</v>
      </c>
      <c r="H6031" s="553">
        <v>180</v>
      </c>
      <c r="I6031" s="553">
        <v>750</v>
      </c>
      <c r="J6031" s="554">
        <v>135000</v>
      </c>
      <c r="K6031" s="556" t="s">
        <v>10</v>
      </c>
      <c r="L6031" s="556" t="s">
        <v>2795</v>
      </c>
      <c r="M6031" s="557" t="s">
        <v>241</v>
      </c>
      <c r="O6031" s="545" t="str">
        <f>+_xlfn.CONCAT(B6031,"-",E6031)</f>
        <v>B4/05/01-B</v>
      </c>
    </row>
    <row r="6033" spans="1:18" ht="29">
      <c r="A6033" s="551">
        <v>4</v>
      </c>
      <c r="B6033" s="555" t="s">
        <v>5248</v>
      </c>
      <c r="C6033" s="555" t="s">
        <v>36</v>
      </c>
      <c r="D6033" s="555" t="s">
        <v>36</v>
      </c>
      <c r="E6033" s="555" t="s">
        <v>36</v>
      </c>
      <c r="F6033" s="551" t="s">
        <v>1446</v>
      </c>
      <c r="G6033" s="555" t="s">
        <v>36</v>
      </c>
      <c r="H6033" s="551"/>
      <c r="I6033" s="551"/>
      <c r="J6033" s="551">
        <v>0</v>
      </c>
      <c r="K6033" s="555"/>
      <c r="L6033" s="555"/>
      <c r="M6033" s="551"/>
      <c r="N6033" s="551"/>
      <c r="O6033" s="551"/>
      <c r="P6033" s="546"/>
      <c r="Q6033" s="546"/>
      <c r="R6033" s="546"/>
    </row>
    <row r="6036" spans="1:18" ht="14.5">
      <c r="A6036" s="551">
        <v>3</v>
      </c>
      <c r="B6036" s="555" t="s">
        <v>5249</v>
      </c>
      <c r="C6036" s="555" t="s">
        <v>36</v>
      </c>
      <c r="D6036" s="555" t="s">
        <v>36</v>
      </c>
      <c r="E6036" s="555" t="s">
        <v>36</v>
      </c>
      <c r="F6036" s="551" t="s">
        <v>242</v>
      </c>
      <c r="G6036" s="555" t="s">
        <v>36</v>
      </c>
      <c r="H6036" s="551"/>
      <c r="I6036" s="551"/>
      <c r="J6036" s="552">
        <v>1968560</v>
      </c>
      <c r="K6036" s="555"/>
      <c r="L6036" s="555"/>
      <c r="M6036" s="551"/>
      <c r="N6036" s="551"/>
      <c r="O6036" s="551"/>
      <c r="P6036" s="546"/>
      <c r="Q6036" s="546"/>
      <c r="R6036" s="546"/>
    </row>
    <row r="6037" spans="1:18" ht="58">
      <c r="A6037" s="551">
        <v>4</v>
      </c>
      <c r="B6037" s="555" t="s">
        <v>5249</v>
      </c>
      <c r="C6037" s="555" t="s">
        <v>36</v>
      </c>
      <c r="D6037" s="555" t="s">
        <v>36</v>
      </c>
      <c r="E6037" s="555" t="s">
        <v>36</v>
      </c>
      <c r="F6037" s="551" t="s">
        <v>1443</v>
      </c>
      <c r="G6037" s="555" t="s">
        <v>36</v>
      </c>
      <c r="H6037" s="551"/>
      <c r="I6037" s="551"/>
      <c r="J6037" s="552">
        <v>1968560</v>
      </c>
      <c r="K6037" s="555"/>
      <c r="L6037" s="555"/>
      <c r="M6037" s="551"/>
      <c r="N6037" s="551"/>
      <c r="O6037" s="551"/>
    </row>
    <row r="6038" spans="1:18" ht="37.5">
      <c r="B6038" s="556" t="s">
        <v>5249</v>
      </c>
      <c r="C6038" s="556" t="s">
        <v>36</v>
      </c>
      <c r="D6038" s="556" t="s">
        <v>1789</v>
      </c>
      <c r="E6038" s="556" t="s">
        <v>5</v>
      </c>
      <c r="F6038" s="557" t="s">
        <v>243</v>
      </c>
      <c r="G6038" s="556" t="s">
        <v>168</v>
      </c>
      <c r="H6038" s="558">
        <v>8000</v>
      </c>
      <c r="I6038" s="553">
        <v>246.07</v>
      </c>
      <c r="J6038" s="554">
        <v>1968560</v>
      </c>
      <c r="K6038" s="556" t="s">
        <v>10</v>
      </c>
      <c r="L6038" s="556" t="s">
        <v>1790</v>
      </c>
      <c r="M6038" s="557" t="s">
        <v>243</v>
      </c>
      <c r="O6038" s="545" t="str">
        <f>+_xlfn.CONCAT(B6038,"-",E6038)</f>
        <v>B4/05/02-A</v>
      </c>
    </row>
    <row r="6039" spans="1:18" ht="14.5">
      <c r="P6039" s="546"/>
      <c r="Q6039" s="546"/>
      <c r="R6039" s="546"/>
    </row>
    <row r="6040" spans="1:18" ht="14.5">
      <c r="A6040" s="551">
        <v>3</v>
      </c>
      <c r="B6040" s="555" t="s">
        <v>5249</v>
      </c>
      <c r="C6040" s="555" t="s">
        <v>36</v>
      </c>
      <c r="D6040" s="555" t="s">
        <v>36</v>
      </c>
      <c r="E6040" s="555" t="s">
        <v>36</v>
      </c>
      <c r="F6040" s="551" t="s">
        <v>259</v>
      </c>
      <c r="G6040" s="555" t="s">
        <v>36</v>
      </c>
      <c r="H6040" s="551"/>
      <c r="I6040" s="551"/>
      <c r="J6040" s="552">
        <v>52176</v>
      </c>
      <c r="K6040" s="555"/>
      <c r="L6040" s="555"/>
      <c r="M6040" s="551"/>
      <c r="N6040" s="551"/>
      <c r="O6040" s="551"/>
      <c r="P6040" s="546"/>
      <c r="Q6040" s="546"/>
      <c r="R6040" s="546"/>
    </row>
    <row r="6041" spans="1:18" ht="58">
      <c r="A6041" s="551">
        <v>4</v>
      </c>
      <c r="B6041" s="555" t="s">
        <v>5249</v>
      </c>
      <c r="C6041" s="555" t="s">
        <v>36</v>
      </c>
      <c r="D6041" s="555" t="s">
        <v>36</v>
      </c>
      <c r="E6041" s="555" t="s">
        <v>36</v>
      </c>
      <c r="F6041" s="551" t="s">
        <v>260</v>
      </c>
      <c r="G6041" s="555" t="s">
        <v>36</v>
      </c>
      <c r="H6041" s="551"/>
      <c r="I6041" s="551"/>
      <c r="J6041" s="552">
        <v>14535</v>
      </c>
      <c r="K6041" s="555"/>
      <c r="L6041" s="555"/>
      <c r="M6041" s="551"/>
      <c r="N6041" s="551"/>
      <c r="O6041" s="551"/>
    </row>
    <row r="6042" spans="1:18">
      <c r="B6042" s="556" t="s">
        <v>5249</v>
      </c>
      <c r="C6042" s="556" t="s">
        <v>36</v>
      </c>
      <c r="D6042" s="556" t="s">
        <v>1791</v>
      </c>
      <c r="E6042" s="556" t="s">
        <v>6</v>
      </c>
      <c r="F6042" s="557" t="s">
        <v>261</v>
      </c>
      <c r="G6042" s="556" t="s">
        <v>0</v>
      </c>
      <c r="H6042" s="553">
        <v>1</v>
      </c>
      <c r="I6042" s="554">
        <v>14535</v>
      </c>
      <c r="J6042" s="554">
        <v>14535</v>
      </c>
      <c r="K6042" s="556" t="s">
        <v>10</v>
      </c>
      <c r="L6042" s="556" t="s">
        <v>5250</v>
      </c>
      <c r="M6042" s="557" t="s">
        <v>5251</v>
      </c>
      <c r="N6042" s="557" t="s">
        <v>3886</v>
      </c>
      <c r="O6042" s="545" t="str">
        <f>+_xlfn.CONCAT(B6042,"-",E6042)</f>
        <v>B4/05/02-B</v>
      </c>
    </row>
    <row r="6043" spans="1:18" ht="14.5">
      <c r="P6043" s="546"/>
      <c r="Q6043" s="546"/>
      <c r="R6043" s="546"/>
    </row>
    <row r="6044" spans="1:18" ht="87">
      <c r="A6044" s="551">
        <v>4</v>
      </c>
      <c r="B6044" s="555" t="s">
        <v>5249</v>
      </c>
      <c r="C6044" s="555" t="s">
        <v>36</v>
      </c>
      <c r="D6044" s="555" t="s">
        <v>36</v>
      </c>
      <c r="E6044" s="555" t="s">
        <v>36</v>
      </c>
      <c r="F6044" s="551" t="s">
        <v>1795</v>
      </c>
      <c r="G6044" s="555" t="s">
        <v>36</v>
      </c>
      <c r="H6044" s="551"/>
      <c r="I6044" s="551"/>
      <c r="J6044" s="552">
        <v>3066</v>
      </c>
      <c r="K6044" s="555"/>
      <c r="L6044" s="555"/>
      <c r="M6044" s="551"/>
      <c r="N6044" s="551"/>
      <c r="O6044" s="551"/>
      <c r="P6044" s="546"/>
      <c r="Q6044" s="546"/>
      <c r="R6044" s="546"/>
    </row>
    <row r="6045" spans="1:18">
      <c r="B6045" s="556" t="s">
        <v>5249</v>
      </c>
      <c r="C6045" s="556" t="s">
        <v>36</v>
      </c>
      <c r="D6045" s="556" t="s">
        <v>1796</v>
      </c>
      <c r="E6045" s="556" t="s">
        <v>7</v>
      </c>
      <c r="F6045" s="557" t="s">
        <v>263</v>
      </c>
      <c r="G6045" s="556" t="s">
        <v>0</v>
      </c>
      <c r="H6045" s="553">
        <v>1</v>
      </c>
      <c r="I6045" s="554">
        <v>3066</v>
      </c>
      <c r="J6045" s="554">
        <v>3066</v>
      </c>
      <c r="K6045" s="556" t="s">
        <v>10</v>
      </c>
      <c r="L6045" s="556" t="s">
        <v>5252</v>
      </c>
      <c r="M6045" s="557" t="s">
        <v>5253</v>
      </c>
      <c r="N6045" s="557" t="s">
        <v>1799</v>
      </c>
      <c r="O6045" s="545" t="str">
        <f>+_xlfn.CONCAT(B6045,"-",E6045)</f>
        <v>B4/05/02-C</v>
      </c>
    </row>
    <row r="6047" spans="1:18" ht="14.5">
      <c r="P6047" s="546"/>
      <c r="Q6047" s="546"/>
      <c r="R6047" s="546"/>
    </row>
    <row r="6048" spans="1:18" ht="58">
      <c r="A6048" s="551">
        <v>4</v>
      </c>
      <c r="B6048" s="555" t="s">
        <v>5254</v>
      </c>
      <c r="C6048" s="555" t="s">
        <v>36</v>
      </c>
      <c r="D6048" s="555" t="s">
        <v>36</v>
      </c>
      <c r="E6048" s="555" t="s">
        <v>36</v>
      </c>
      <c r="F6048" s="551" t="s">
        <v>264</v>
      </c>
      <c r="G6048" s="555" t="s">
        <v>36</v>
      </c>
      <c r="H6048" s="551"/>
      <c r="I6048" s="551"/>
      <c r="J6048" s="552">
        <v>13500</v>
      </c>
      <c r="K6048" s="555"/>
      <c r="L6048" s="555"/>
      <c r="M6048" s="551"/>
      <c r="N6048" s="551"/>
      <c r="O6048" s="551"/>
    </row>
    <row r="6049" spans="1:18">
      <c r="B6049" s="556" t="s">
        <v>5254</v>
      </c>
      <c r="C6049" s="556" t="s">
        <v>36</v>
      </c>
      <c r="D6049" s="556" t="s">
        <v>1800</v>
      </c>
      <c r="E6049" s="556" t="s">
        <v>5</v>
      </c>
      <c r="F6049" s="557" t="s">
        <v>265</v>
      </c>
      <c r="G6049" s="556" t="s">
        <v>0</v>
      </c>
      <c r="H6049" s="553">
        <v>1</v>
      </c>
      <c r="I6049" s="554">
        <v>13500</v>
      </c>
      <c r="J6049" s="554">
        <v>13500</v>
      </c>
      <c r="K6049" s="556" t="s">
        <v>10</v>
      </c>
      <c r="L6049" s="556" t="s">
        <v>5255</v>
      </c>
      <c r="M6049" s="557" t="s">
        <v>5256</v>
      </c>
      <c r="N6049" s="557" t="s">
        <v>1803</v>
      </c>
      <c r="O6049" s="545" t="str">
        <f>+_xlfn.CONCAT(B6049,"-",E6049)</f>
        <v>B4/05/03-A</v>
      </c>
    </row>
    <row r="6051" spans="1:18" ht="72.5">
      <c r="A6051" s="551">
        <v>4</v>
      </c>
      <c r="B6051" s="555" t="s">
        <v>5254</v>
      </c>
      <c r="C6051" s="555" t="s">
        <v>36</v>
      </c>
      <c r="D6051" s="555" t="s">
        <v>36</v>
      </c>
      <c r="E6051" s="555" t="s">
        <v>36</v>
      </c>
      <c r="F6051" s="551" t="s">
        <v>266</v>
      </c>
      <c r="G6051" s="555" t="s">
        <v>36</v>
      </c>
      <c r="H6051" s="551"/>
      <c r="I6051" s="551"/>
      <c r="J6051" s="552">
        <v>15000</v>
      </c>
      <c r="K6051" s="555"/>
      <c r="L6051" s="555"/>
      <c r="M6051" s="551"/>
      <c r="N6051" s="551"/>
      <c r="O6051" s="551"/>
      <c r="P6051" s="546"/>
      <c r="Q6051" s="546"/>
      <c r="R6051" s="546"/>
    </row>
    <row r="6052" spans="1:18">
      <c r="B6052" s="556" t="s">
        <v>5254</v>
      </c>
      <c r="C6052" s="556" t="s">
        <v>36</v>
      </c>
      <c r="D6052" s="556" t="s">
        <v>1800</v>
      </c>
      <c r="E6052" s="556" t="s">
        <v>6</v>
      </c>
      <c r="F6052" s="557" t="s">
        <v>267</v>
      </c>
      <c r="G6052" s="556" t="s">
        <v>0</v>
      </c>
      <c r="H6052" s="553">
        <v>1</v>
      </c>
      <c r="I6052" s="554">
        <v>15000</v>
      </c>
      <c r="J6052" s="554">
        <v>15000</v>
      </c>
      <c r="K6052" s="556" t="s">
        <v>10</v>
      </c>
      <c r="L6052" s="556" t="s">
        <v>5257</v>
      </c>
      <c r="M6052" s="557" t="s">
        <v>5258</v>
      </c>
      <c r="N6052" s="557" t="s">
        <v>1803</v>
      </c>
      <c r="O6052" s="545" t="str">
        <f>+_xlfn.CONCAT(B6052,"-",E6052)</f>
        <v>B4/05/03-B</v>
      </c>
    </row>
    <row r="6054" spans="1:18" ht="58">
      <c r="A6054" s="551">
        <v>4</v>
      </c>
      <c r="B6054" s="555" t="s">
        <v>5254</v>
      </c>
      <c r="C6054" s="555" t="s">
        <v>36</v>
      </c>
      <c r="D6054" s="555" t="s">
        <v>36</v>
      </c>
      <c r="E6054" s="555" t="s">
        <v>36</v>
      </c>
      <c r="F6054" s="551" t="s">
        <v>268</v>
      </c>
      <c r="G6054" s="555" t="s">
        <v>36</v>
      </c>
      <c r="H6054" s="551"/>
      <c r="I6054" s="551"/>
      <c r="J6054" s="552">
        <v>6075</v>
      </c>
      <c r="K6054" s="555"/>
      <c r="L6054" s="555"/>
      <c r="M6054" s="551"/>
      <c r="N6054" s="551"/>
      <c r="O6054" s="551"/>
      <c r="P6054" s="546"/>
      <c r="Q6054" s="546"/>
      <c r="R6054" s="546"/>
    </row>
    <row r="6055" spans="1:18">
      <c r="B6055" s="556" t="s">
        <v>5254</v>
      </c>
      <c r="C6055" s="556" t="s">
        <v>36</v>
      </c>
      <c r="D6055" s="556" t="s">
        <v>1807</v>
      </c>
      <c r="E6055" s="556" t="s">
        <v>7</v>
      </c>
      <c r="F6055" s="557" t="s">
        <v>269</v>
      </c>
      <c r="G6055" s="556" t="s">
        <v>0</v>
      </c>
      <c r="H6055" s="553">
        <v>1</v>
      </c>
      <c r="I6055" s="554">
        <v>6075</v>
      </c>
      <c r="J6055" s="554">
        <v>6075</v>
      </c>
      <c r="K6055" s="556" t="s">
        <v>28</v>
      </c>
      <c r="L6055" s="556" t="s">
        <v>5259</v>
      </c>
      <c r="M6055" s="557" t="s">
        <v>5260</v>
      </c>
      <c r="N6055" s="557" t="s">
        <v>1810</v>
      </c>
      <c r="O6055" s="545" t="str">
        <f>+_xlfn.CONCAT(B6055,"-",E6055)</f>
        <v>B4/05/03-C</v>
      </c>
    </row>
    <row r="6057" spans="1:18" ht="14.5">
      <c r="A6057" s="551">
        <v>3</v>
      </c>
      <c r="B6057" s="555" t="s">
        <v>5254</v>
      </c>
      <c r="C6057" s="555" t="s">
        <v>36</v>
      </c>
      <c r="D6057" s="555" t="s">
        <v>36</v>
      </c>
      <c r="E6057" s="555" t="s">
        <v>36</v>
      </c>
      <c r="F6057" s="551" t="s">
        <v>270</v>
      </c>
      <c r="G6057" s="555" t="s">
        <v>36</v>
      </c>
      <c r="H6057" s="551"/>
      <c r="I6057" s="551"/>
      <c r="J6057" s="552">
        <v>21600</v>
      </c>
      <c r="K6057" s="555"/>
      <c r="L6057" s="555"/>
      <c r="M6057" s="551"/>
      <c r="N6057" s="551"/>
      <c r="O6057" s="551"/>
      <c r="P6057" s="546"/>
      <c r="Q6057" s="546"/>
      <c r="R6057" s="546"/>
    </row>
    <row r="6058" spans="1:18" ht="72.5">
      <c r="A6058" s="551">
        <v>4</v>
      </c>
      <c r="B6058" s="555" t="s">
        <v>5254</v>
      </c>
      <c r="C6058" s="555" t="s">
        <v>36</v>
      </c>
      <c r="D6058" s="555" t="s">
        <v>36</v>
      </c>
      <c r="E6058" s="555" t="s">
        <v>36</v>
      </c>
      <c r="F6058" s="551" t="s">
        <v>271</v>
      </c>
      <c r="G6058" s="555" t="s">
        <v>36</v>
      </c>
      <c r="H6058" s="551"/>
      <c r="I6058" s="551"/>
      <c r="J6058" s="552">
        <v>21600</v>
      </c>
      <c r="K6058" s="555"/>
      <c r="L6058" s="555"/>
      <c r="M6058" s="551"/>
      <c r="N6058" s="551"/>
      <c r="O6058" s="551"/>
    </row>
    <row r="6059" spans="1:18">
      <c r="B6059" s="556" t="s">
        <v>5254</v>
      </c>
      <c r="C6059" s="556" t="s">
        <v>36</v>
      </c>
      <c r="D6059" s="556" t="s">
        <v>1796</v>
      </c>
      <c r="E6059" s="556" t="s">
        <v>8</v>
      </c>
      <c r="F6059" s="557" t="s">
        <v>272</v>
      </c>
      <c r="G6059" s="556" t="s">
        <v>0</v>
      </c>
      <c r="H6059" s="553">
        <v>1</v>
      </c>
      <c r="I6059" s="554">
        <v>21600</v>
      </c>
      <c r="J6059" s="554">
        <v>21600</v>
      </c>
      <c r="K6059" s="556" t="s">
        <v>10</v>
      </c>
      <c r="L6059" s="556" t="s">
        <v>5261</v>
      </c>
      <c r="M6059" s="557" t="s">
        <v>5262</v>
      </c>
      <c r="N6059" s="557" t="s">
        <v>5263</v>
      </c>
      <c r="O6059" s="545" t="str">
        <f>+_xlfn.CONCAT(B6059,"-",E6059)</f>
        <v>B4/05/03-D</v>
      </c>
    </row>
    <row r="6060" spans="1:18" ht="14.5">
      <c r="P6060" s="546"/>
      <c r="Q6060" s="546"/>
      <c r="R6060" s="546"/>
    </row>
    <row r="6061" spans="1:18" ht="14.5">
      <c r="P6061" s="546"/>
      <c r="Q6061" s="546"/>
      <c r="R6061" s="546"/>
    </row>
    <row r="6062" spans="1:18" ht="14.5">
      <c r="A6062" s="551">
        <v>3</v>
      </c>
      <c r="B6062" s="555" t="s">
        <v>5264</v>
      </c>
      <c r="C6062" s="555" t="s">
        <v>36</v>
      </c>
      <c r="D6062" s="555" t="s">
        <v>36</v>
      </c>
      <c r="E6062" s="555" t="s">
        <v>36</v>
      </c>
      <c r="F6062" s="551" t="s">
        <v>273</v>
      </c>
      <c r="G6062" s="555" t="s">
        <v>36</v>
      </c>
      <c r="H6062" s="551"/>
      <c r="I6062" s="551"/>
      <c r="J6062" s="552">
        <v>167481</v>
      </c>
      <c r="K6062" s="555"/>
      <c r="L6062" s="555"/>
      <c r="M6062" s="551"/>
      <c r="N6062" s="551"/>
      <c r="O6062" s="551"/>
    </row>
    <row r="6063" spans="1:18" ht="87">
      <c r="A6063" s="551">
        <v>4</v>
      </c>
      <c r="B6063" s="555" t="s">
        <v>5264</v>
      </c>
      <c r="C6063" s="555" t="s">
        <v>36</v>
      </c>
      <c r="D6063" s="555" t="s">
        <v>36</v>
      </c>
      <c r="E6063" s="555" t="s">
        <v>36</v>
      </c>
      <c r="F6063" s="551" t="s">
        <v>274</v>
      </c>
      <c r="G6063" s="555" t="s">
        <v>36</v>
      </c>
      <c r="H6063" s="551"/>
      <c r="I6063" s="551"/>
      <c r="J6063" s="552">
        <v>139481</v>
      </c>
      <c r="K6063" s="555"/>
      <c r="L6063" s="555"/>
      <c r="M6063" s="551"/>
      <c r="N6063" s="551"/>
      <c r="O6063" s="551"/>
    </row>
    <row r="6064" spans="1:18">
      <c r="B6064" s="556" t="s">
        <v>5264</v>
      </c>
      <c r="C6064" s="556" t="s">
        <v>36</v>
      </c>
      <c r="D6064" s="556" t="s">
        <v>1814</v>
      </c>
      <c r="E6064" s="556" t="s">
        <v>5</v>
      </c>
      <c r="F6064" s="557" t="s">
        <v>275</v>
      </c>
      <c r="G6064" s="556" t="s">
        <v>0</v>
      </c>
      <c r="H6064" s="553">
        <v>1</v>
      </c>
      <c r="I6064" s="554">
        <v>139481</v>
      </c>
      <c r="J6064" s="554">
        <v>139481</v>
      </c>
      <c r="K6064" s="556" t="s">
        <v>10</v>
      </c>
      <c r="L6064" s="556" t="s">
        <v>5265</v>
      </c>
      <c r="M6064" s="557" t="s">
        <v>5266</v>
      </c>
      <c r="N6064" s="557" t="s">
        <v>5267</v>
      </c>
      <c r="O6064" s="545" t="str">
        <f>+_xlfn.CONCAT(B6064,"-",E6064)</f>
        <v>B4/05/04-A</v>
      </c>
    </row>
    <row r="6065" spans="1:18" ht="14.5">
      <c r="P6065" s="546"/>
      <c r="Q6065" s="546"/>
      <c r="R6065" s="546"/>
    </row>
    <row r="6066" spans="1:18" ht="58">
      <c r="A6066" s="551">
        <v>4</v>
      </c>
      <c r="B6066" s="555" t="s">
        <v>5264</v>
      </c>
      <c r="C6066" s="555" t="s">
        <v>36</v>
      </c>
      <c r="D6066" s="555" t="s">
        <v>36</v>
      </c>
      <c r="E6066" s="555" t="s">
        <v>36</v>
      </c>
      <c r="F6066" s="551" t="s">
        <v>276</v>
      </c>
      <c r="G6066" s="555" t="s">
        <v>36</v>
      </c>
      <c r="H6066" s="551"/>
      <c r="I6066" s="551"/>
      <c r="J6066" s="552">
        <v>28000</v>
      </c>
      <c r="K6066" s="555"/>
      <c r="L6066" s="555"/>
      <c r="M6066" s="551"/>
      <c r="N6066" s="551"/>
      <c r="O6066" s="551"/>
      <c r="P6066" s="546"/>
      <c r="Q6066" s="546"/>
      <c r="R6066" s="546"/>
    </row>
    <row r="6067" spans="1:18">
      <c r="B6067" s="556" t="s">
        <v>5264</v>
      </c>
      <c r="C6067" s="556" t="s">
        <v>36</v>
      </c>
      <c r="D6067" s="556" t="s">
        <v>1814</v>
      </c>
      <c r="E6067" s="556" t="s">
        <v>6</v>
      </c>
      <c r="F6067" s="557" t="s">
        <v>277</v>
      </c>
      <c r="G6067" s="556" t="s">
        <v>0</v>
      </c>
      <c r="H6067" s="553">
        <v>1</v>
      </c>
      <c r="I6067" s="554">
        <v>28000</v>
      </c>
      <c r="J6067" s="554">
        <v>28000</v>
      </c>
      <c r="K6067" s="556" t="s">
        <v>10</v>
      </c>
      <c r="L6067" s="556" t="s">
        <v>5268</v>
      </c>
      <c r="M6067" s="557" t="s">
        <v>5269</v>
      </c>
      <c r="N6067" s="557" t="s">
        <v>1822</v>
      </c>
      <c r="O6067" s="545" t="str">
        <f>+_xlfn.CONCAT(B6067,"-",E6067)</f>
        <v>B4/05/04-B</v>
      </c>
    </row>
    <row r="6069" spans="1:18" ht="14.5">
      <c r="A6069" s="551" t="s">
        <v>1774</v>
      </c>
      <c r="B6069" s="555" t="s">
        <v>5264</v>
      </c>
      <c r="C6069" s="555" t="s">
        <v>36</v>
      </c>
      <c r="D6069" s="555" t="s">
        <v>36</v>
      </c>
      <c r="E6069" s="555" t="s">
        <v>36</v>
      </c>
      <c r="F6069" s="551" t="s">
        <v>15</v>
      </c>
      <c r="G6069" s="555"/>
      <c r="H6069" s="551"/>
      <c r="I6069" s="551"/>
      <c r="J6069" s="551"/>
      <c r="K6069" s="555"/>
      <c r="L6069" s="555"/>
      <c r="M6069" s="551"/>
      <c r="N6069" s="551"/>
      <c r="O6069" s="551"/>
      <c r="P6069" s="546"/>
      <c r="Q6069" s="546"/>
      <c r="R6069" s="546"/>
    </row>
    <row r="6070" spans="1:18" ht="14.5">
      <c r="A6070" s="551" t="s">
        <v>1774</v>
      </c>
      <c r="B6070" s="555" t="s">
        <v>5264</v>
      </c>
      <c r="C6070" s="555" t="s">
        <v>36</v>
      </c>
      <c r="D6070" s="555" t="s">
        <v>36</v>
      </c>
      <c r="E6070" s="555" t="s">
        <v>36</v>
      </c>
      <c r="F6070" s="551" t="s">
        <v>9</v>
      </c>
      <c r="G6070" s="555"/>
      <c r="H6070" s="551"/>
      <c r="I6070" s="551"/>
      <c r="J6070" s="551"/>
      <c r="K6070" s="555"/>
      <c r="L6070" s="555"/>
      <c r="M6070" s="551"/>
      <c r="N6070" s="551"/>
      <c r="O6070" s="551"/>
    </row>
    <row r="6072" spans="1:18" ht="14.5">
      <c r="P6072" s="546"/>
      <c r="Q6072" s="546"/>
      <c r="R6072" s="546"/>
    </row>
    <row r="6073" spans="1:18" ht="14.5">
      <c r="A6073" s="551">
        <v>2</v>
      </c>
      <c r="B6073" s="555" t="s">
        <v>5270</v>
      </c>
      <c r="C6073" s="555" t="s">
        <v>36</v>
      </c>
      <c r="D6073" s="555" t="s">
        <v>36</v>
      </c>
      <c r="E6073" s="555" t="s">
        <v>36</v>
      </c>
      <c r="F6073" s="551" t="s">
        <v>6451</v>
      </c>
      <c r="G6073" s="555" t="s">
        <v>36</v>
      </c>
      <c r="H6073" s="551"/>
      <c r="I6073" s="551"/>
      <c r="J6073" s="552">
        <v>116652.5</v>
      </c>
      <c r="K6073" s="555"/>
      <c r="L6073" s="555"/>
      <c r="M6073" s="551"/>
      <c r="N6073" s="551"/>
      <c r="O6073" s="551"/>
      <c r="P6073" s="546"/>
      <c r="Q6073" s="546"/>
      <c r="R6073" s="546"/>
    </row>
    <row r="6074" spans="1:18" ht="29">
      <c r="A6074" s="551">
        <v>3</v>
      </c>
      <c r="B6074" s="555" t="s">
        <v>5270</v>
      </c>
      <c r="C6074" s="555" t="s">
        <v>36</v>
      </c>
      <c r="D6074" s="555" t="s">
        <v>36</v>
      </c>
      <c r="E6074" s="555" t="s">
        <v>36</v>
      </c>
      <c r="F6074" s="551" t="s">
        <v>278</v>
      </c>
      <c r="G6074" s="555" t="s">
        <v>36</v>
      </c>
      <c r="H6074" s="551"/>
      <c r="I6074" s="551"/>
      <c r="J6074" s="552">
        <v>11421</v>
      </c>
      <c r="K6074" s="555"/>
      <c r="L6074" s="555"/>
      <c r="M6074" s="551"/>
      <c r="N6074" s="551"/>
      <c r="O6074" s="551"/>
    </row>
    <row r="6075" spans="1:18" ht="72.5">
      <c r="A6075" s="551">
        <v>4</v>
      </c>
      <c r="B6075" s="555" t="s">
        <v>5270</v>
      </c>
      <c r="C6075" s="555" t="s">
        <v>36</v>
      </c>
      <c r="D6075" s="555" t="s">
        <v>36</v>
      </c>
      <c r="E6075" s="555" t="s">
        <v>36</v>
      </c>
      <c r="F6075" s="551" t="s">
        <v>279</v>
      </c>
      <c r="G6075" s="555" t="s">
        <v>36</v>
      </c>
      <c r="H6075" s="551"/>
      <c r="I6075" s="551"/>
      <c r="J6075" s="552">
        <v>11421</v>
      </c>
      <c r="K6075" s="555"/>
      <c r="L6075" s="555"/>
      <c r="M6075" s="551"/>
      <c r="N6075" s="551"/>
      <c r="O6075" s="551"/>
    </row>
    <row r="6076" spans="1:18" ht="25">
      <c r="B6076" s="556" t="s">
        <v>5270</v>
      </c>
      <c r="C6076" s="556" t="s">
        <v>36</v>
      </c>
      <c r="D6076" s="556" t="s">
        <v>1824</v>
      </c>
      <c r="E6076" s="556" t="s">
        <v>5</v>
      </c>
      <c r="F6076" s="557" t="s">
        <v>280</v>
      </c>
      <c r="G6076" s="556" t="s">
        <v>0</v>
      </c>
      <c r="H6076" s="553">
        <v>1</v>
      </c>
      <c r="I6076" s="554">
        <v>11421</v>
      </c>
      <c r="J6076" s="554">
        <v>11421</v>
      </c>
      <c r="K6076" s="556" t="s">
        <v>11</v>
      </c>
      <c r="L6076" s="556" t="s">
        <v>5271</v>
      </c>
      <c r="M6076" s="557" t="s">
        <v>5272</v>
      </c>
      <c r="N6076" s="557" t="s">
        <v>5273</v>
      </c>
      <c r="O6076" s="545" t="str">
        <f>+_xlfn.CONCAT(B6076,"-",E6076)</f>
        <v>B4/06/01-A</v>
      </c>
      <c r="P6076" s="546"/>
      <c r="Q6076" s="546"/>
      <c r="R6076" s="546"/>
    </row>
    <row r="6077" spans="1:18" ht="14.5">
      <c r="P6077" s="546"/>
      <c r="Q6077" s="546"/>
      <c r="R6077" s="546"/>
    </row>
    <row r="6078" spans="1:18" ht="29">
      <c r="A6078" s="551">
        <v>3</v>
      </c>
      <c r="B6078" s="555" t="s">
        <v>5270</v>
      </c>
      <c r="C6078" s="555" t="s">
        <v>36</v>
      </c>
      <c r="D6078" s="555" t="s">
        <v>36</v>
      </c>
      <c r="E6078" s="555" t="s">
        <v>36</v>
      </c>
      <c r="F6078" s="551" t="s">
        <v>281</v>
      </c>
      <c r="G6078" s="555" t="s">
        <v>36</v>
      </c>
      <c r="H6078" s="551"/>
      <c r="I6078" s="551"/>
      <c r="J6078" s="552">
        <v>97231.5</v>
      </c>
      <c r="K6078" s="555"/>
      <c r="L6078" s="555"/>
      <c r="M6078" s="551"/>
      <c r="N6078" s="551"/>
      <c r="O6078" s="551"/>
      <c r="P6078" s="546"/>
      <c r="Q6078" s="546"/>
      <c r="R6078" s="546"/>
    </row>
    <row r="6079" spans="1:18" ht="72.5">
      <c r="A6079" s="551">
        <v>4</v>
      </c>
      <c r="B6079" s="555" t="s">
        <v>5270</v>
      </c>
      <c r="C6079" s="555" t="s">
        <v>36</v>
      </c>
      <c r="D6079" s="555" t="s">
        <v>36</v>
      </c>
      <c r="E6079" s="555" t="s">
        <v>36</v>
      </c>
      <c r="F6079" s="551" t="s">
        <v>284</v>
      </c>
      <c r="G6079" s="555" t="s">
        <v>36</v>
      </c>
      <c r="H6079" s="551"/>
      <c r="I6079" s="551"/>
      <c r="J6079" s="552">
        <v>97231.5</v>
      </c>
      <c r="K6079" s="555"/>
      <c r="L6079" s="555"/>
      <c r="M6079" s="551"/>
      <c r="N6079" s="551"/>
      <c r="O6079" s="551"/>
    </row>
    <row r="6080" spans="1:18" ht="25">
      <c r="B6080" s="556" t="s">
        <v>5270</v>
      </c>
      <c r="C6080" s="556" t="s">
        <v>36</v>
      </c>
      <c r="D6080" s="556" t="s">
        <v>1828</v>
      </c>
      <c r="E6080" s="556" t="s">
        <v>6</v>
      </c>
      <c r="F6080" s="557" t="s">
        <v>285</v>
      </c>
      <c r="G6080" s="556" t="s">
        <v>220</v>
      </c>
      <c r="H6080" s="553">
        <v>85</v>
      </c>
      <c r="I6080" s="554">
        <v>1143.9000000000001</v>
      </c>
      <c r="J6080" s="554">
        <v>97231.5</v>
      </c>
      <c r="K6080" s="556" t="s">
        <v>11</v>
      </c>
      <c r="L6080" s="556" t="s">
        <v>1829</v>
      </c>
      <c r="M6080" s="557" t="s">
        <v>1830</v>
      </c>
      <c r="O6080" s="545" t="str">
        <f>+_xlfn.CONCAT(B6080,"-",E6080)</f>
        <v>B4/06/01-B</v>
      </c>
    </row>
    <row r="6081" spans="1:18" ht="14.5">
      <c r="P6081" s="546"/>
      <c r="Q6081" s="546"/>
      <c r="R6081" s="546"/>
    </row>
    <row r="6082" spans="1:18" ht="14.5">
      <c r="P6082" s="546"/>
      <c r="Q6082" s="546"/>
      <c r="R6082" s="546"/>
    </row>
    <row r="6083" spans="1:18" ht="14.5">
      <c r="A6083" s="551">
        <v>3</v>
      </c>
      <c r="B6083" s="555" t="s">
        <v>5274</v>
      </c>
      <c r="C6083" s="555" t="s">
        <v>36</v>
      </c>
      <c r="D6083" s="555" t="s">
        <v>36</v>
      </c>
      <c r="E6083" s="555" t="s">
        <v>36</v>
      </c>
      <c r="F6083" s="551" t="s">
        <v>290</v>
      </c>
      <c r="G6083" s="555" t="s">
        <v>36</v>
      </c>
      <c r="H6083" s="551"/>
      <c r="I6083" s="551"/>
      <c r="J6083" s="552">
        <v>8000</v>
      </c>
      <c r="K6083" s="555"/>
      <c r="L6083" s="555"/>
      <c r="M6083" s="551"/>
      <c r="N6083" s="551"/>
      <c r="O6083" s="551"/>
    </row>
    <row r="6084" spans="1:18" ht="101.5">
      <c r="A6084" s="551">
        <v>4</v>
      </c>
      <c r="B6084" s="555" t="s">
        <v>5274</v>
      </c>
      <c r="C6084" s="555" t="s">
        <v>36</v>
      </c>
      <c r="D6084" s="555" t="s">
        <v>36</v>
      </c>
      <c r="E6084" s="555" t="s">
        <v>36</v>
      </c>
      <c r="F6084" s="551" t="s">
        <v>291</v>
      </c>
      <c r="G6084" s="555" t="s">
        <v>36</v>
      </c>
      <c r="H6084" s="551"/>
      <c r="I6084" s="551"/>
      <c r="J6084" s="552">
        <v>8000</v>
      </c>
      <c r="K6084" s="555"/>
      <c r="L6084" s="555"/>
      <c r="M6084" s="551"/>
      <c r="N6084" s="551"/>
      <c r="O6084" s="551"/>
    </row>
    <row r="6085" spans="1:18">
      <c r="B6085" s="556" t="s">
        <v>5274</v>
      </c>
      <c r="C6085" s="556" t="s">
        <v>36</v>
      </c>
      <c r="D6085" s="556" t="s">
        <v>1835</v>
      </c>
      <c r="E6085" s="556" t="s">
        <v>5</v>
      </c>
      <c r="F6085" s="557" t="s">
        <v>292</v>
      </c>
      <c r="G6085" s="556" t="s">
        <v>0</v>
      </c>
      <c r="H6085" s="553">
        <v>1</v>
      </c>
      <c r="I6085" s="554">
        <v>8000</v>
      </c>
      <c r="J6085" s="554">
        <v>8000</v>
      </c>
      <c r="K6085" s="556" t="s">
        <v>11</v>
      </c>
      <c r="L6085" s="556" t="s">
        <v>5275</v>
      </c>
      <c r="M6085" s="557" t="s">
        <v>5276</v>
      </c>
      <c r="N6085" s="557" t="s">
        <v>3912</v>
      </c>
      <c r="O6085" s="545" t="str">
        <f>+_xlfn.CONCAT(B6085,"-",E6085)</f>
        <v>B4/06/02-A</v>
      </c>
    </row>
    <row r="6086" spans="1:18" ht="14.5">
      <c r="P6086" s="546"/>
      <c r="Q6086" s="546"/>
      <c r="R6086" s="546"/>
    </row>
    <row r="6087" spans="1:18" ht="14.5">
      <c r="A6087" s="551" t="s">
        <v>1774</v>
      </c>
      <c r="B6087" s="555" t="s">
        <v>5274</v>
      </c>
      <c r="C6087" s="555" t="s">
        <v>36</v>
      </c>
      <c r="D6087" s="555" t="s">
        <v>36</v>
      </c>
      <c r="E6087" s="555" t="s">
        <v>36</v>
      </c>
      <c r="F6087" s="551" t="s">
        <v>19</v>
      </c>
      <c r="G6087" s="555"/>
      <c r="H6087" s="551"/>
      <c r="I6087" s="551"/>
      <c r="J6087" s="551"/>
      <c r="K6087" s="555"/>
      <c r="L6087" s="555"/>
      <c r="M6087" s="551"/>
      <c r="N6087" s="551"/>
      <c r="O6087" s="551"/>
      <c r="P6087" s="546"/>
      <c r="Q6087" s="546"/>
      <c r="R6087" s="546"/>
    </row>
    <row r="6088" spans="1:18" ht="14.5">
      <c r="A6088" s="551" t="s">
        <v>1774</v>
      </c>
      <c r="B6088" s="555" t="s">
        <v>5274</v>
      </c>
      <c r="C6088" s="555" t="s">
        <v>36</v>
      </c>
      <c r="D6088" s="555" t="s">
        <v>36</v>
      </c>
      <c r="E6088" s="555" t="s">
        <v>36</v>
      </c>
      <c r="F6088" s="551" t="s">
        <v>9</v>
      </c>
      <c r="G6088" s="555"/>
      <c r="H6088" s="551"/>
      <c r="I6088" s="551"/>
      <c r="J6088" s="551"/>
      <c r="K6088" s="555"/>
      <c r="L6088" s="555"/>
      <c r="M6088" s="551"/>
      <c r="N6088" s="551"/>
      <c r="O6088" s="551"/>
    </row>
    <row r="6090" spans="1:18" ht="14.5">
      <c r="P6090" s="546"/>
      <c r="Q6090" s="546"/>
      <c r="R6090" s="546"/>
    </row>
    <row r="6091" spans="1:18" ht="14.5">
      <c r="A6091" s="551">
        <v>2</v>
      </c>
      <c r="B6091" s="555" t="s">
        <v>5277</v>
      </c>
      <c r="C6091" s="555" t="s">
        <v>36</v>
      </c>
      <c r="D6091" s="555" t="s">
        <v>36</v>
      </c>
      <c r="E6091" s="555" t="s">
        <v>36</v>
      </c>
      <c r="F6091" s="551" t="s">
        <v>23</v>
      </c>
      <c r="G6091" s="555" t="s">
        <v>36</v>
      </c>
      <c r="H6091" s="551"/>
      <c r="I6091" s="551"/>
      <c r="J6091" s="552">
        <v>36219631</v>
      </c>
      <c r="K6091" s="555"/>
      <c r="L6091" s="555"/>
      <c r="M6091" s="551"/>
      <c r="N6091" s="551"/>
      <c r="O6091" s="551"/>
      <c r="P6091" s="546"/>
      <c r="Q6091" s="546"/>
      <c r="R6091" s="546"/>
    </row>
    <row r="6092" spans="1:18" ht="14.5">
      <c r="A6092" s="551">
        <v>3</v>
      </c>
      <c r="B6092" s="555" t="s">
        <v>5277</v>
      </c>
      <c r="C6092" s="555" t="s">
        <v>36</v>
      </c>
      <c r="D6092" s="555" t="s">
        <v>36</v>
      </c>
      <c r="E6092" s="555" t="s">
        <v>36</v>
      </c>
      <c r="F6092" s="551" t="s">
        <v>228</v>
      </c>
      <c r="G6092" s="555" t="s">
        <v>36</v>
      </c>
      <c r="H6092" s="551"/>
      <c r="I6092" s="551"/>
      <c r="J6092" s="552">
        <v>111748</v>
      </c>
      <c r="K6092" s="555"/>
      <c r="L6092" s="555"/>
      <c r="M6092" s="551"/>
      <c r="N6092" s="551"/>
      <c r="O6092" s="551"/>
    </row>
    <row r="6093" spans="1:18" ht="72.5">
      <c r="A6093" s="551">
        <v>4</v>
      </c>
      <c r="B6093" s="555" t="s">
        <v>5277</v>
      </c>
      <c r="C6093" s="555" t="s">
        <v>36</v>
      </c>
      <c r="D6093" s="555" t="s">
        <v>36</v>
      </c>
      <c r="E6093" s="555" t="s">
        <v>36</v>
      </c>
      <c r="F6093" s="551" t="s">
        <v>1839</v>
      </c>
      <c r="G6093" s="555" t="s">
        <v>36</v>
      </c>
      <c r="H6093" s="551"/>
      <c r="I6093" s="551"/>
      <c r="J6093" s="552">
        <v>111748</v>
      </c>
      <c r="K6093" s="555"/>
      <c r="L6093" s="555"/>
      <c r="M6093" s="551"/>
      <c r="N6093" s="551"/>
      <c r="O6093" s="551"/>
    </row>
    <row r="6094" spans="1:18" ht="14.5">
      <c r="B6094" s="556" t="s">
        <v>5277</v>
      </c>
      <c r="C6094" s="556" t="s">
        <v>36</v>
      </c>
      <c r="D6094" s="556" t="s">
        <v>36</v>
      </c>
      <c r="E6094" s="556" t="s">
        <v>5</v>
      </c>
      <c r="F6094" s="557" t="s">
        <v>219</v>
      </c>
      <c r="G6094" s="556" t="s">
        <v>220</v>
      </c>
      <c r="H6094" s="558">
        <v>2963</v>
      </c>
      <c r="I6094" s="553">
        <v>28</v>
      </c>
      <c r="J6094" s="554">
        <v>82964</v>
      </c>
      <c r="K6094" s="556" t="s">
        <v>27</v>
      </c>
      <c r="L6094" s="556" t="s">
        <v>1841</v>
      </c>
      <c r="M6094" s="557" t="s">
        <v>1842</v>
      </c>
      <c r="O6094" s="545" t="str">
        <f t="shared" ref="O6094:O6096" si="569">+_xlfn.CONCAT(B6094,"-",E6094)</f>
        <v>B4/07/01-A</v>
      </c>
      <c r="P6094" s="546"/>
      <c r="Q6094" s="546"/>
      <c r="R6094" s="546"/>
    </row>
    <row r="6095" spans="1:18" ht="14.5">
      <c r="B6095" s="556" t="s">
        <v>5277</v>
      </c>
      <c r="C6095" s="556" t="s">
        <v>36</v>
      </c>
      <c r="D6095" s="556" t="s">
        <v>36</v>
      </c>
      <c r="E6095" s="556" t="s">
        <v>6</v>
      </c>
      <c r="F6095" s="557" t="s">
        <v>221</v>
      </c>
      <c r="G6095" s="556" t="s">
        <v>220</v>
      </c>
      <c r="H6095" s="553">
        <v>728</v>
      </c>
      <c r="I6095" s="553">
        <v>28</v>
      </c>
      <c r="J6095" s="554">
        <v>20384</v>
      </c>
      <c r="K6095" s="556" t="s">
        <v>27</v>
      </c>
      <c r="L6095" s="556" t="s">
        <v>1841</v>
      </c>
      <c r="M6095" s="557" t="s">
        <v>1842</v>
      </c>
      <c r="O6095" s="545" t="str">
        <f t="shared" si="569"/>
        <v>B4/07/01-B</v>
      </c>
      <c r="P6095" s="546"/>
      <c r="Q6095" s="546"/>
      <c r="R6095" s="546"/>
    </row>
    <row r="6096" spans="1:18" ht="14.5">
      <c r="B6096" s="556" t="s">
        <v>5277</v>
      </c>
      <c r="C6096" s="556" t="s">
        <v>36</v>
      </c>
      <c r="D6096" s="556" t="s">
        <v>36</v>
      </c>
      <c r="E6096" s="556" t="s">
        <v>7</v>
      </c>
      <c r="F6096" s="557" t="s">
        <v>1843</v>
      </c>
      <c r="G6096" s="556" t="s">
        <v>220</v>
      </c>
      <c r="H6096" s="553">
        <v>300</v>
      </c>
      <c r="I6096" s="553">
        <v>28</v>
      </c>
      <c r="J6096" s="554">
        <v>8400</v>
      </c>
      <c r="K6096" s="556" t="s">
        <v>27</v>
      </c>
      <c r="L6096" s="556" t="s">
        <v>1841</v>
      </c>
      <c r="M6096" s="557" t="s">
        <v>1842</v>
      </c>
      <c r="O6096" s="545" t="str">
        <f t="shared" si="569"/>
        <v>B4/07/01-C</v>
      </c>
      <c r="P6096" s="546"/>
      <c r="Q6096" s="546"/>
      <c r="R6096" s="546"/>
    </row>
    <row r="6098" spans="1:18" ht="29">
      <c r="A6098" s="551">
        <v>3</v>
      </c>
      <c r="B6098" s="555" t="s">
        <v>5277</v>
      </c>
      <c r="C6098" s="555" t="s">
        <v>36</v>
      </c>
      <c r="D6098" s="555" t="s">
        <v>36</v>
      </c>
      <c r="E6098" s="555" t="s">
        <v>36</v>
      </c>
      <c r="F6098" s="551" t="s">
        <v>1844</v>
      </c>
      <c r="G6098" s="555" t="s">
        <v>36</v>
      </c>
      <c r="H6098" s="551"/>
      <c r="I6098" s="551"/>
      <c r="J6098" s="552">
        <v>2185294.44</v>
      </c>
      <c r="K6098" s="555"/>
      <c r="L6098" s="555"/>
      <c r="M6098" s="551"/>
      <c r="N6098" s="551"/>
      <c r="O6098" s="551"/>
    </row>
    <row r="6099" spans="1:18" ht="58">
      <c r="A6099" s="551">
        <v>4</v>
      </c>
      <c r="B6099" s="555" t="s">
        <v>5277</v>
      </c>
      <c r="C6099" s="555" t="s">
        <v>36</v>
      </c>
      <c r="D6099" s="555" t="s">
        <v>36</v>
      </c>
      <c r="E6099" s="555" t="s">
        <v>36</v>
      </c>
      <c r="F6099" s="551" t="s">
        <v>222</v>
      </c>
      <c r="G6099" s="555" t="s">
        <v>36</v>
      </c>
      <c r="H6099" s="551"/>
      <c r="I6099" s="551"/>
      <c r="J6099" s="552">
        <v>2185294.44</v>
      </c>
      <c r="K6099" s="555"/>
      <c r="L6099" s="555"/>
      <c r="M6099" s="551"/>
      <c r="N6099" s="551"/>
      <c r="O6099" s="551"/>
    </row>
    <row r="6100" spans="1:18" ht="25">
      <c r="B6100" s="556" t="s">
        <v>5277</v>
      </c>
      <c r="C6100" s="556" t="s">
        <v>36</v>
      </c>
      <c r="D6100" s="556" t="s">
        <v>1845</v>
      </c>
      <c r="E6100" s="556" t="s">
        <v>8</v>
      </c>
      <c r="F6100" s="557" t="s">
        <v>223</v>
      </c>
      <c r="G6100" s="556" t="s">
        <v>220</v>
      </c>
      <c r="H6100" s="558">
        <v>14798</v>
      </c>
      <c r="I6100" s="553">
        <v>99.78</v>
      </c>
      <c r="J6100" s="554">
        <v>1476544.44</v>
      </c>
      <c r="K6100" s="556" t="s">
        <v>27</v>
      </c>
      <c r="L6100" s="556" t="s">
        <v>1846</v>
      </c>
      <c r="M6100" s="557" t="s">
        <v>1847</v>
      </c>
      <c r="O6100" s="545" t="str">
        <f t="shared" ref="O6100:O6102" si="570">+_xlfn.CONCAT(B6100,"-",E6100)</f>
        <v>B4/07/01-D</v>
      </c>
    </row>
    <row r="6101" spans="1:18" ht="25">
      <c r="B6101" s="556" t="s">
        <v>5277</v>
      </c>
      <c r="C6101" s="556" t="s">
        <v>36</v>
      </c>
      <c r="D6101" s="556" t="s">
        <v>1845</v>
      </c>
      <c r="E6101" s="556" t="s">
        <v>10</v>
      </c>
      <c r="F6101" s="557" t="s">
        <v>224</v>
      </c>
      <c r="G6101" s="556" t="s">
        <v>220</v>
      </c>
      <c r="H6101" s="558">
        <v>2668</v>
      </c>
      <c r="I6101" s="553">
        <v>101.25</v>
      </c>
      <c r="J6101" s="554">
        <v>270135</v>
      </c>
      <c r="K6101" s="556" t="s">
        <v>27</v>
      </c>
      <c r="L6101" s="556" t="s">
        <v>1848</v>
      </c>
      <c r="M6101" s="557" t="s">
        <v>1849</v>
      </c>
      <c r="O6101" s="545" t="str">
        <f t="shared" si="570"/>
        <v>B4/07/01-E</v>
      </c>
      <c r="P6101" s="546"/>
      <c r="Q6101" s="546"/>
      <c r="R6101" s="546"/>
    </row>
    <row r="6102" spans="1:18" ht="25">
      <c r="B6102" s="556" t="s">
        <v>5277</v>
      </c>
      <c r="C6102" s="556" t="s">
        <v>36</v>
      </c>
      <c r="D6102" s="556" t="s">
        <v>1845</v>
      </c>
      <c r="E6102" s="556" t="s">
        <v>11</v>
      </c>
      <c r="F6102" s="557" t="s">
        <v>225</v>
      </c>
      <c r="G6102" s="556" t="s">
        <v>220</v>
      </c>
      <c r="H6102" s="558">
        <v>4332</v>
      </c>
      <c r="I6102" s="553">
        <v>101.25</v>
      </c>
      <c r="J6102" s="554">
        <v>438615</v>
      </c>
      <c r="K6102" s="556" t="s">
        <v>27</v>
      </c>
      <c r="L6102" s="556" t="s">
        <v>1848</v>
      </c>
      <c r="M6102" s="557" t="s">
        <v>1849</v>
      </c>
      <c r="O6102" s="545" t="str">
        <f t="shared" si="570"/>
        <v>B4/07/01-F</v>
      </c>
      <c r="P6102" s="546"/>
      <c r="Q6102" s="546"/>
      <c r="R6102" s="546"/>
    </row>
    <row r="6105" spans="1:18" ht="29">
      <c r="A6105" s="551">
        <v>3</v>
      </c>
      <c r="B6105" s="555" t="s">
        <v>5278</v>
      </c>
      <c r="C6105" s="555" t="s">
        <v>36</v>
      </c>
      <c r="D6105" s="555" t="s">
        <v>36</v>
      </c>
      <c r="E6105" s="555" t="s">
        <v>36</v>
      </c>
      <c r="F6105" s="551" t="s">
        <v>293</v>
      </c>
      <c r="G6105" s="555" t="s">
        <v>36</v>
      </c>
      <c r="H6105" s="551"/>
      <c r="I6105" s="551"/>
      <c r="J6105" s="552">
        <v>2845.56</v>
      </c>
      <c r="K6105" s="555"/>
      <c r="L6105" s="555"/>
      <c r="M6105" s="551"/>
      <c r="N6105" s="551"/>
      <c r="O6105" s="551"/>
    </row>
    <row r="6106" spans="1:18" ht="87">
      <c r="A6106" s="551">
        <v>4</v>
      </c>
      <c r="B6106" s="555" t="s">
        <v>5278</v>
      </c>
      <c r="C6106" s="555" t="s">
        <v>36</v>
      </c>
      <c r="D6106" s="555" t="s">
        <v>36</v>
      </c>
      <c r="E6106" s="555" t="s">
        <v>36</v>
      </c>
      <c r="F6106" s="551" t="s">
        <v>294</v>
      </c>
      <c r="G6106" s="555" t="s">
        <v>36</v>
      </c>
      <c r="H6106" s="551"/>
      <c r="I6106" s="551"/>
      <c r="J6106" s="552">
        <v>2845.56</v>
      </c>
      <c r="K6106" s="555"/>
      <c r="L6106" s="555"/>
      <c r="M6106" s="551"/>
      <c r="N6106" s="551"/>
      <c r="O6106" s="551"/>
    </row>
    <row r="6107" spans="1:18">
      <c r="B6107" s="556" t="s">
        <v>5278</v>
      </c>
      <c r="C6107" s="556" t="s">
        <v>36</v>
      </c>
      <c r="D6107" s="556" t="s">
        <v>1851</v>
      </c>
      <c r="E6107" s="556" t="s">
        <v>5</v>
      </c>
      <c r="F6107" s="557" t="s">
        <v>295</v>
      </c>
      <c r="G6107" s="556" t="s">
        <v>220</v>
      </c>
      <c r="H6107" s="553">
        <v>46</v>
      </c>
      <c r="I6107" s="553">
        <v>61.86</v>
      </c>
      <c r="J6107" s="554">
        <v>2845.56</v>
      </c>
      <c r="K6107" s="556" t="s">
        <v>27</v>
      </c>
      <c r="L6107" s="556" t="s">
        <v>1852</v>
      </c>
      <c r="M6107" s="557" t="s">
        <v>1853</v>
      </c>
      <c r="O6107" s="545" t="str">
        <f>+_xlfn.CONCAT(B6107,"-",E6107)</f>
        <v>B4/07/02-A</v>
      </c>
    </row>
    <row r="6108" spans="1:18" ht="14.5">
      <c r="P6108" s="546"/>
      <c r="Q6108" s="546"/>
      <c r="R6108" s="546"/>
    </row>
    <row r="6109" spans="1:18" ht="14.5">
      <c r="A6109" s="551">
        <v>3</v>
      </c>
      <c r="B6109" s="555" t="s">
        <v>5278</v>
      </c>
      <c r="C6109" s="555" t="s">
        <v>36</v>
      </c>
      <c r="D6109" s="555" t="s">
        <v>36</v>
      </c>
      <c r="E6109" s="555" t="s">
        <v>36</v>
      </c>
      <c r="F6109" s="551" t="s">
        <v>229</v>
      </c>
      <c r="G6109" s="555" t="s">
        <v>36</v>
      </c>
      <c r="H6109" s="551"/>
      <c r="I6109" s="551"/>
      <c r="J6109" s="552">
        <v>16738.23</v>
      </c>
      <c r="K6109" s="555"/>
      <c r="L6109" s="555"/>
      <c r="M6109" s="551"/>
      <c r="N6109" s="551"/>
      <c r="O6109" s="551"/>
      <c r="P6109" s="546"/>
      <c r="Q6109" s="546"/>
      <c r="R6109" s="546"/>
    </row>
    <row r="6110" spans="1:18" ht="43.5">
      <c r="A6110" s="551">
        <v>4</v>
      </c>
      <c r="B6110" s="555" t="s">
        <v>5278</v>
      </c>
      <c r="C6110" s="555" t="s">
        <v>36</v>
      </c>
      <c r="D6110" s="555" t="s">
        <v>36</v>
      </c>
      <c r="E6110" s="555" t="s">
        <v>36</v>
      </c>
      <c r="F6110" s="551" t="s">
        <v>226</v>
      </c>
      <c r="G6110" s="555" t="s">
        <v>36</v>
      </c>
      <c r="H6110" s="551"/>
      <c r="I6110" s="551"/>
      <c r="J6110" s="552">
        <v>16738.23</v>
      </c>
      <c r="K6110" s="555"/>
      <c r="L6110" s="555"/>
      <c r="M6110" s="551"/>
      <c r="N6110" s="551"/>
      <c r="O6110" s="551"/>
    </row>
    <row r="6111" spans="1:18" ht="25">
      <c r="B6111" s="556" t="s">
        <v>5278</v>
      </c>
      <c r="C6111" s="556" t="s">
        <v>36</v>
      </c>
      <c r="D6111" s="556" t="s">
        <v>1854</v>
      </c>
      <c r="E6111" s="556" t="s">
        <v>6</v>
      </c>
      <c r="F6111" s="557" t="s">
        <v>227</v>
      </c>
      <c r="G6111" s="556" t="s">
        <v>220</v>
      </c>
      <c r="H6111" s="553">
        <v>267</v>
      </c>
      <c r="I6111" s="553">
        <v>62.69</v>
      </c>
      <c r="J6111" s="554">
        <v>16738.23</v>
      </c>
      <c r="K6111" s="556" t="s">
        <v>27</v>
      </c>
      <c r="L6111" s="556" t="s">
        <v>1855</v>
      </c>
      <c r="M6111" s="557" t="s">
        <v>1856</v>
      </c>
      <c r="O6111" s="545" t="str">
        <f>+_xlfn.CONCAT(B6111,"-",E6111)</f>
        <v>B4/07/02-B</v>
      </c>
    </row>
    <row r="6112" spans="1:18" ht="14.5">
      <c r="P6112" s="546"/>
      <c r="Q6112" s="546"/>
      <c r="R6112" s="546"/>
    </row>
    <row r="6113" spans="1:18" ht="14.5">
      <c r="A6113" s="551">
        <v>3</v>
      </c>
      <c r="B6113" s="555" t="s">
        <v>5278</v>
      </c>
      <c r="C6113" s="555" t="s">
        <v>36</v>
      </c>
      <c r="D6113" s="555" t="s">
        <v>36</v>
      </c>
      <c r="E6113" s="555" t="s">
        <v>36</v>
      </c>
      <c r="F6113" s="551" t="s">
        <v>296</v>
      </c>
      <c r="G6113" s="555" t="s">
        <v>36</v>
      </c>
      <c r="H6113" s="551"/>
      <c r="I6113" s="551"/>
      <c r="J6113" s="552">
        <v>135004.32</v>
      </c>
      <c r="K6113" s="555"/>
      <c r="L6113" s="555"/>
      <c r="M6113" s="551"/>
      <c r="N6113" s="551"/>
      <c r="O6113" s="551"/>
      <c r="P6113" s="546"/>
      <c r="Q6113" s="546"/>
      <c r="R6113" s="546"/>
    </row>
    <row r="6114" spans="1:18" ht="58">
      <c r="A6114" s="551">
        <v>4</v>
      </c>
      <c r="B6114" s="555" t="s">
        <v>5278</v>
      </c>
      <c r="C6114" s="555" t="s">
        <v>36</v>
      </c>
      <c r="D6114" s="555" t="s">
        <v>36</v>
      </c>
      <c r="E6114" s="555" t="s">
        <v>36</v>
      </c>
      <c r="F6114" s="551" t="s">
        <v>297</v>
      </c>
      <c r="G6114" s="555" t="s">
        <v>36</v>
      </c>
      <c r="H6114" s="551"/>
      <c r="I6114" s="551"/>
      <c r="J6114" s="552">
        <v>135004.32</v>
      </c>
      <c r="K6114" s="555"/>
      <c r="L6114" s="555"/>
      <c r="M6114" s="551"/>
      <c r="N6114" s="551"/>
      <c r="O6114" s="551"/>
    </row>
    <row r="6115" spans="1:18">
      <c r="B6115" s="556" t="s">
        <v>5278</v>
      </c>
      <c r="C6115" s="556" t="s">
        <v>36</v>
      </c>
      <c r="D6115" s="556" t="s">
        <v>1857</v>
      </c>
      <c r="E6115" s="556" t="s">
        <v>7</v>
      </c>
      <c r="F6115" s="557" t="s">
        <v>298</v>
      </c>
      <c r="G6115" s="556" t="s">
        <v>220</v>
      </c>
      <c r="H6115" s="553">
        <v>648</v>
      </c>
      <c r="I6115" s="553">
        <v>208.34</v>
      </c>
      <c r="J6115" s="554">
        <v>135004.32</v>
      </c>
      <c r="K6115" s="556" t="s">
        <v>27</v>
      </c>
      <c r="L6115" s="556" t="s">
        <v>1858</v>
      </c>
      <c r="M6115" s="557" t="s">
        <v>298</v>
      </c>
      <c r="O6115" s="545" t="str">
        <f>+_xlfn.CONCAT(B6115,"-",E6115)</f>
        <v>B4/07/02-C</v>
      </c>
    </row>
    <row r="6116" spans="1:18" ht="14.5">
      <c r="P6116" s="546"/>
      <c r="Q6116" s="546"/>
      <c r="R6116" s="546"/>
    </row>
    <row r="6117" spans="1:18" ht="14.5">
      <c r="P6117" s="546"/>
      <c r="Q6117" s="546"/>
      <c r="R6117" s="546"/>
    </row>
    <row r="6118" spans="1:18" ht="29">
      <c r="A6118" s="551">
        <v>3</v>
      </c>
      <c r="B6118" s="555" t="s">
        <v>5279</v>
      </c>
      <c r="C6118" s="555" t="s">
        <v>36</v>
      </c>
      <c r="D6118" s="555" t="s">
        <v>36</v>
      </c>
      <c r="E6118" s="555" t="s">
        <v>36</v>
      </c>
      <c r="F6118" s="551" t="s">
        <v>299</v>
      </c>
      <c r="G6118" s="555" t="s">
        <v>36</v>
      </c>
      <c r="H6118" s="551"/>
      <c r="I6118" s="551"/>
      <c r="J6118" s="552">
        <v>25665436.25</v>
      </c>
      <c r="K6118" s="555"/>
      <c r="L6118" s="555"/>
      <c r="M6118" s="551"/>
      <c r="N6118" s="551"/>
      <c r="O6118" s="551"/>
    </row>
    <row r="6119" spans="1:18" ht="101.5">
      <c r="A6119" s="551">
        <v>4</v>
      </c>
      <c r="B6119" s="555" t="s">
        <v>5279</v>
      </c>
      <c r="C6119" s="555" t="s">
        <v>36</v>
      </c>
      <c r="D6119" s="555" t="s">
        <v>36</v>
      </c>
      <c r="E6119" s="555" t="s">
        <v>36</v>
      </c>
      <c r="F6119" s="551" t="s">
        <v>5280</v>
      </c>
      <c r="G6119" s="555" t="s">
        <v>36</v>
      </c>
      <c r="H6119" s="551"/>
      <c r="I6119" s="551"/>
      <c r="J6119" s="552">
        <v>25665436.25</v>
      </c>
      <c r="K6119" s="555"/>
      <c r="L6119" s="555"/>
      <c r="M6119" s="551"/>
      <c r="N6119" s="551"/>
      <c r="O6119" s="551"/>
    </row>
    <row r="6120" spans="1:18">
      <c r="B6120" s="556" t="s">
        <v>5279</v>
      </c>
      <c r="C6120" s="556" t="s">
        <v>36</v>
      </c>
      <c r="D6120" s="556" t="s">
        <v>1860</v>
      </c>
      <c r="E6120" s="556" t="s">
        <v>5</v>
      </c>
      <c r="F6120" s="557" t="s">
        <v>301</v>
      </c>
      <c r="G6120" s="556" t="s">
        <v>220</v>
      </c>
      <c r="H6120" s="558">
        <v>29615</v>
      </c>
      <c r="I6120" s="553">
        <v>840.25</v>
      </c>
      <c r="J6120" s="554">
        <v>24884003.75</v>
      </c>
      <c r="K6120" s="556" t="s">
        <v>27</v>
      </c>
      <c r="L6120" s="556" t="s">
        <v>1861</v>
      </c>
      <c r="M6120" s="557" t="s">
        <v>1862</v>
      </c>
      <c r="O6120" s="545" t="str">
        <f t="shared" ref="O6120:O6121" si="571">+_xlfn.CONCAT(B6120,"-",E6120)</f>
        <v>B4/07/03-A</v>
      </c>
    </row>
    <row r="6121" spans="1:18" ht="25">
      <c r="B6121" s="556" t="s">
        <v>5279</v>
      </c>
      <c r="C6121" s="556" t="s">
        <v>36</v>
      </c>
      <c r="D6121" s="556" t="s">
        <v>1860</v>
      </c>
      <c r="E6121" s="556" t="s">
        <v>6</v>
      </c>
      <c r="F6121" s="557" t="s">
        <v>302</v>
      </c>
      <c r="G6121" s="556" t="s">
        <v>220</v>
      </c>
      <c r="H6121" s="553">
        <v>930</v>
      </c>
      <c r="I6121" s="553">
        <v>840.25</v>
      </c>
      <c r="J6121" s="554">
        <v>781432.5</v>
      </c>
      <c r="K6121" s="556" t="s">
        <v>27</v>
      </c>
      <c r="L6121" s="556" t="s">
        <v>1863</v>
      </c>
      <c r="M6121" s="557" t="s">
        <v>1864</v>
      </c>
      <c r="O6121" s="545" t="str">
        <f t="shared" si="571"/>
        <v>B4/07/03-B</v>
      </c>
      <c r="P6121" s="546"/>
      <c r="Q6121" s="546"/>
      <c r="R6121" s="546"/>
    </row>
    <row r="6122" spans="1:18" ht="14.5">
      <c r="P6122" s="546"/>
      <c r="Q6122" s="546"/>
      <c r="R6122" s="546"/>
    </row>
    <row r="6123" spans="1:18" ht="14.5">
      <c r="A6123" s="551">
        <v>3</v>
      </c>
      <c r="B6123" s="555" t="s">
        <v>5279</v>
      </c>
      <c r="C6123" s="555" t="s">
        <v>36</v>
      </c>
      <c r="D6123" s="555" t="s">
        <v>36</v>
      </c>
      <c r="E6123" s="555" t="s">
        <v>36</v>
      </c>
      <c r="F6123" s="551" t="s">
        <v>304</v>
      </c>
      <c r="G6123" s="555" t="s">
        <v>36</v>
      </c>
      <c r="H6123" s="551"/>
      <c r="I6123" s="551"/>
      <c r="J6123" s="552">
        <v>7885856.2999999998</v>
      </c>
      <c r="K6123" s="555"/>
      <c r="L6123" s="555"/>
      <c r="M6123" s="551"/>
      <c r="N6123" s="551"/>
      <c r="O6123" s="551"/>
    </row>
    <row r="6124" spans="1:18" ht="116">
      <c r="A6124" s="551">
        <v>4</v>
      </c>
      <c r="B6124" s="555" t="s">
        <v>5279</v>
      </c>
      <c r="C6124" s="555" t="s">
        <v>36</v>
      </c>
      <c r="D6124" s="555" t="s">
        <v>36</v>
      </c>
      <c r="E6124" s="555" t="s">
        <v>36</v>
      </c>
      <c r="F6124" s="551" t="s">
        <v>305</v>
      </c>
      <c r="G6124" s="555" t="s">
        <v>36</v>
      </c>
      <c r="H6124" s="551"/>
      <c r="I6124" s="551"/>
      <c r="J6124" s="552">
        <v>7885856.2999999998</v>
      </c>
      <c r="K6124" s="555"/>
      <c r="L6124" s="555"/>
      <c r="M6124" s="551"/>
      <c r="N6124" s="551"/>
      <c r="O6124" s="551"/>
    </row>
    <row r="6125" spans="1:18">
      <c r="B6125" s="556" t="s">
        <v>5279</v>
      </c>
      <c r="C6125" s="556" t="s">
        <v>36</v>
      </c>
      <c r="D6125" s="556" t="s">
        <v>1865</v>
      </c>
      <c r="E6125" s="556" t="s">
        <v>7</v>
      </c>
      <c r="F6125" s="557" t="s">
        <v>209</v>
      </c>
      <c r="G6125" s="556" t="s">
        <v>220</v>
      </c>
      <c r="H6125" s="558">
        <v>9866</v>
      </c>
      <c r="I6125" s="553">
        <v>573.25</v>
      </c>
      <c r="J6125" s="554">
        <v>5655684.5</v>
      </c>
      <c r="K6125" s="556" t="s">
        <v>27</v>
      </c>
      <c r="L6125" s="556" t="s">
        <v>1866</v>
      </c>
      <c r="M6125" s="557" t="s">
        <v>1867</v>
      </c>
      <c r="O6125" s="545" t="str">
        <f t="shared" ref="O6125:O6126" si="572">+_xlfn.CONCAT(B6125,"-",E6125)</f>
        <v>B4/07/03-C</v>
      </c>
    </row>
    <row r="6126" spans="1:18" ht="25">
      <c r="B6126" s="556" t="s">
        <v>5279</v>
      </c>
      <c r="C6126" s="556" t="s">
        <v>36</v>
      </c>
      <c r="D6126" s="556" t="s">
        <v>1865</v>
      </c>
      <c r="E6126" s="556" t="s">
        <v>8</v>
      </c>
      <c r="F6126" s="557" t="s">
        <v>5281</v>
      </c>
      <c r="G6126" s="556" t="s">
        <v>220</v>
      </c>
      <c r="H6126" s="558">
        <v>4863</v>
      </c>
      <c r="I6126" s="553">
        <v>458.6</v>
      </c>
      <c r="J6126" s="554">
        <v>2230171.7999999998</v>
      </c>
      <c r="K6126" s="556" t="s">
        <v>27</v>
      </c>
      <c r="L6126" s="556" t="s">
        <v>5282</v>
      </c>
      <c r="M6126" s="557" t="s">
        <v>5283</v>
      </c>
      <c r="O6126" s="545" t="str">
        <f t="shared" si="572"/>
        <v>B4/07/03-D</v>
      </c>
      <c r="P6126" s="546"/>
      <c r="Q6126" s="546"/>
      <c r="R6126" s="546"/>
    </row>
    <row r="6127" spans="1:18" ht="14.5">
      <c r="P6127" s="546"/>
      <c r="Q6127" s="546"/>
      <c r="R6127" s="546"/>
    </row>
    <row r="6128" spans="1:18" ht="29">
      <c r="A6128" s="551">
        <v>3</v>
      </c>
      <c r="B6128" s="555" t="s">
        <v>5279</v>
      </c>
      <c r="C6128" s="555" t="s">
        <v>36</v>
      </c>
      <c r="D6128" s="555" t="s">
        <v>36</v>
      </c>
      <c r="E6128" s="555" t="s">
        <v>36</v>
      </c>
      <c r="F6128" s="551" t="s">
        <v>311</v>
      </c>
      <c r="G6128" s="555" t="s">
        <v>36</v>
      </c>
      <c r="H6128" s="551"/>
      <c r="I6128" s="551"/>
      <c r="J6128" s="552">
        <v>209667.9</v>
      </c>
      <c r="K6128" s="555"/>
      <c r="L6128" s="555"/>
      <c r="M6128" s="551"/>
      <c r="N6128" s="551"/>
      <c r="O6128" s="551"/>
    </row>
    <row r="6129" spans="1:18" ht="58">
      <c r="A6129" s="551">
        <v>4</v>
      </c>
      <c r="B6129" s="555" t="s">
        <v>5279</v>
      </c>
      <c r="C6129" s="555" t="s">
        <v>36</v>
      </c>
      <c r="D6129" s="555" t="s">
        <v>36</v>
      </c>
      <c r="E6129" s="555" t="s">
        <v>36</v>
      </c>
      <c r="F6129" s="551" t="s">
        <v>312</v>
      </c>
      <c r="G6129" s="555" t="s">
        <v>36</v>
      </c>
      <c r="H6129" s="551"/>
      <c r="I6129" s="551"/>
      <c r="J6129" s="552">
        <v>109826.22</v>
      </c>
      <c r="K6129" s="555"/>
      <c r="L6129" s="555"/>
      <c r="M6129" s="551"/>
      <c r="N6129" s="551"/>
      <c r="O6129" s="551"/>
    </row>
    <row r="6130" spans="1:18" ht="25">
      <c r="B6130" s="556" t="s">
        <v>5279</v>
      </c>
      <c r="C6130" s="556" t="s">
        <v>36</v>
      </c>
      <c r="D6130" s="556" t="s">
        <v>1868</v>
      </c>
      <c r="E6130" s="556" t="s">
        <v>10</v>
      </c>
      <c r="F6130" s="557" t="s">
        <v>313</v>
      </c>
      <c r="G6130" s="556" t="s">
        <v>220</v>
      </c>
      <c r="H6130" s="553">
        <v>648</v>
      </c>
      <c r="I6130" s="553">
        <v>143.94</v>
      </c>
      <c r="J6130" s="554">
        <v>93273.12</v>
      </c>
      <c r="K6130" s="556" t="s">
        <v>27</v>
      </c>
      <c r="L6130" s="556" t="s">
        <v>1869</v>
      </c>
      <c r="M6130" s="557" t="s">
        <v>1870</v>
      </c>
      <c r="O6130" s="545" t="str">
        <f>+_xlfn.CONCAT(B6130,"-",E6130)</f>
        <v>B4/07/03-E</v>
      </c>
    </row>
    <row r="6131" spans="1:18" ht="14.5">
      <c r="P6131" s="546"/>
      <c r="Q6131" s="546"/>
      <c r="R6131" s="546"/>
    </row>
    <row r="6132" spans="1:18" ht="14.5">
      <c r="P6132" s="546"/>
      <c r="Q6132" s="546"/>
      <c r="R6132" s="546"/>
    </row>
    <row r="6133" spans="1:18" ht="25">
      <c r="B6133" s="556" t="s">
        <v>5284</v>
      </c>
      <c r="C6133" s="556" t="s">
        <v>36</v>
      </c>
      <c r="D6133" s="556" t="s">
        <v>1868</v>
      </c>
      <c r="E6133" s="556" t="s">
        <v>5</v>
      </c>
      <c r="F6133" s="557" t="s">
        <v>211</v>
      </c>
      <c r="G6133" s="556" t="s">
        <v>220</v>
      </c>
      <c r="H6133" s="553">
        <v>115</v>
      </c>
      <c r="I6133" s="553">
        <v>143.94</v>
      </c>
      <c r="J6133" s="554">
        <v>16553.099999999999</v>
      </c>
      <c r="K6133" s="556" t="s">
        <v>27</v>
      </c>
      <c r="L6133" s="556" t="s">
        <v>1869</v>
      </c>
      <c r="M6133" s="557" t="s">
        <v>1870</v>
      </c>
      <c r="O6133" s="545" t="str">
        <f>+_xlfn.CONCAT(B6133,"-",E6133)</f>
        <v>B4/07/04-A</v>
      </c>
    </row>
    <row r="6135" spans="1:18" ht="29">
      <c r="A6135" s="551">
        <v>4</v>
      </c>
      <c r="B6135" s="555" t="s">
        <v>5284</v>
      </c>
      <c r="C6135" s="555" t="s">
        <v>36</v>
      </c>
      <c r="D6135" s="555" t="s">
        <v>36</v>
      </c>
      <c r="E6135" s="555" t="s">
        <v>36</v>
      </c>
      <c r="F6135" s="551" t="s">
        <v>314</v>
      </c>
      <c r="G6135" s="555" t="s">
        <v>36</v>
      </c>
      <c r="H6135" s="551"/>
      <c r="I6135" s="551"/>
      <c r="J6135" s="552">
        <v>10912.32</v>
      </c>
      <c r="K6135" s="555"/>
      <c r="L6135" s="555"/>
      <c r="M6135" s="551"/>
      <c r="N6135" s="551"/>
      <c r="O6135" s="551"/>
    </row>
    <row r="6136" spans="1:18">
      <c r="B6136" s="556" t="s">
        <v>5284</v>
      </c>
      <c r="C6136" s="556" t="s">
        <v>36</v>
      </c>
      <c r="D6136" s="556" t="s">
        <v>1872</v>
      </c>
      <c r="E6136" s="556" t="s">
        <v>6</v>
      </c>
      <c r="F6136" s="557" t="s">
        <v>313</v>
      </c>
      <c r="G6136" s="556" t="s">
        <v>220</v>
      </c>
      <c r="H6136" s="553">
        <v>648</v>
      </c>
      <c r="I6136" s="553">
        <v>16.84</v>
      </c>
      <c r="J6136" s="554">
        <v>10912.32</v>
      </c>
      <c r="K6136" s="556" t="s">
        <v>27</v>
      </c>
      <c r="L6136" s="556" t="s">
        <v>1873</v>
      </c>
      <c r="M6136" s="557" t="s">
        <v>1874</v>
      </c>
      <c r="O6136" s="545" t="str">
        <f>+_xlfn.CONCAT(B6136,"-",E6136)</f>
        <v>B4/07/04-B</v>
      </c>
    </row>
    <row r="6138" spans="1:18" ht="58">
      <c r="A6138" s="551">
        <v>4</v>
      </c>
      <c r="B6138" s="555" t="s">
        <v>5284</v>
      </c>
      <c r="C6138" s="555" t="s">
        <v>36</v>
      </c>
      <c r="D6138" s="555" t="s">
        <v>36</v>
      </c>
      <c r="E6138" s="555" t="s">
        <v>36</v>
      </c>
      <c r="F6138" s="551" t="s">
        <v>316</v>
      </c>
      <c r="G6138" s="555" t="s">
        <v>36</v>
      </c>
      <c r="H6138" s="551"/>
      <c r="I6138" s="551"/>
      <c r="J6138" s="552">
        <v>87849.36</v>
      </c>
      <c r="K6138" s="555"/>
      <c r="L6138" s="555"/>
      <c r="M6138" s="551"/>
      <c r="N6138" s="551"/>
      <c r="O6138" s="551"/>
      <c r="P6138" s="546"/>
      <c r="Q6138" s="546"/>
      <c r="R6138" s="546"/>
    </row>
    <row r="6139" spans="1:18">
      <c r="B6139" s="556" t="s">
        <v>5284</v>
      </c>
      <c r="C6139" s="556" t="s">
        <v>36</v>
      </c>
      <c r="D6139" s="556" t="s">
        <v>1875</v>
      </c>
      <c r="E6139" s="556" t="s">
        <v>7</v>
      </c>
      <c r="F6139" s="557" t="s">
        <v>317</v>
      </c>
      <c r="G6139" s="556" t="s">
        <v>220</v>
      </c>
      <c r="H6139" s="553">
        <v>648</v>
      </c>
      <c r="I6139" s="553">
        <v>135.57</v>
      </c>
      <c r="J6139" s="554">
        <v>87849.36</v>
      </c>
      <c r="K6139" s="556" t="s">
        <v>27</v>
      </c>
      <c r="L6139" s="556" t="s">
        <v>1876</v>
      </c>
      <c r="M6139" s="557" t="s">
        <v>317</v>
      </c>
      <c r="O6139" s="545" t="str">
        <f>+_xlfn.CONCAT(B6139,"-",E6139)</f>
        <v>B4/07/04-C</v>
      </c>
    </row>
    <row r="6141" spans="1:18" ht="29">
      <c r="A6141" s="551">
        <v>4</v>
      </c>
      <c r="B6141" s="555" t="s">
        <v>5284</v>
      </c>
      <c r="C6141" s="555" t="s">
        <v>36</v>
      </c>
      <c r="D6141" s="555" t="s">
        <v>36</v>
      </c>
      <c r="E6141" s="555" t="s">
        <v>36</v>
      </c>
      <c r="F6141" s="551" t="s">
        <v>318</v>
      </c>
      <c r="G6141" s="555" t="s">
        <v>36</v>
      </c>
      <c r="H6141" s="551"/>
      <c r="I6141" s="551"/>
      <c r="J6141" s="552">
        <v>1080</v>
      </c>
      <c r="K6141" s="555"/>
      <c r="L6141" s="555"/>
      <c r="M6141" s="551"/>
      <c r="N6141" s="551"/>
      <c r="O6141" s="551"/>
      <c r="P6141" s="546"/>
      <c r="Q6141" s="546"/>
      <c r="R6141" s="546"/>
    </row>
    <row r="6142" spans="1:18">
      <c r="B6142" s="556" t="s">
        <v>5284</v>
      </c>
      <c r="C6142" s="556" t="s">
        <v>36</v>
      </c>
      <c r="D6142" s="556" t="s">
        <v>1877</v>
      </c>
      <c r="E6142" s="556" t="s">
        <v>8</v>
      </c>
      <c r="F6142" s="557" t="s">
        <v>313</v>
      </c>
      <c r="G6142" s="556" t="s">
        <v>220</v>
      </c>
      <c r="H6142" s="553">
        <v>20</v>
      </c>
      <c r="I6142" s="553">
        <v>54</v>
      </c>
      <c r="J6142" s="554">
        <v>1080</v>
      </c>
      <c r="K6142" s="556" t="s">
        <v>27</v>
      </c>
      <c r="L6142" s="556" t="s">
        <v>1878</v>
      </c>
      <c r="M6142" s="557" t="s">
        <v>1879</v>
      </c>
      <c r="O6142" s="545" t="str">
        <f>+_xlfn.CONCAT(B6142,"-",E6142)</f>
        <v>B4/07/04-D</v>
      </c>
    </row>
    <row r="6144" spans="1:18" ht="14.5">
      <c r="A6144" s="551">
        <v>3</v>
      </c>
      <c r="B6144" s="555" t="s">
        <v>5284</v>
      </c>
      <c r="C6144" s="555" t="s">
        <v>36</v>
      </c>
      <c r="D6144" s="555" t="s">
        <v>36</v>
      </c>
      <c r="E6144" s="555" t="s">
        <v>36</v>
      </c>
      <c r="F6144" s="551" t="s">
        <v>319</v>
      </c>
      <c r="G6144" s="555" t="s">
        <v>36</v>
      </c>
      <c r="H6144" s="551"/>
      <c r="I6144" s="551"/>
      <c r="J6144" s="552">
        <v>7040</v>
      </c>
      <c r="K6144" s="555"/>
      <c r="L6144" s="555"/>
      <c r="M6144" s="551"/>
      <c r="N6144" s="551"/>
      <c r="O6144" s="551"/>
      <c r="P6144" s="546"/>
      <c r="Q6144" s="546"/>
      <c r="R6144" s="546"/>
    </row>
    <row r="6145" spans="1:18" ht="29">
      <c r="A6145" s="551">
        <v>4</v>
      </c>
      <c r="B6145" s="555" t="s">
        <v>5284</v>
      </c>
      <c r="C6145" s="555" t="s">
        <v>36</v>
      </c>
      <c r="D6145" s="555" t="s">
        <v>36</v>
      </c>
      <c r="E6145" s="555" t="s">
        <v>36</v>
      </c>
      <c r="F6145" s="551" t="s">
        <v>320</v>
      </c>
      <c r="G6145" s="555" t="s">
        <v>36</v>
      </c>
      <c r="H6145" s="551"/>
      <c r="I6145" s="551"/>
      <c r="J6145" s="552">
        <v>7040</v>
      </c>
      <c r="K6145" s="555"/>
      <c r="L6145" s="555"/>
      <c r="M6145" s="551"/>
      <c r="N6145" s="551"/>
      <c r="O6145" s="551"/>
    </row>
    <row r="6146" spans="1:18" ht="25">
      <c r="B6146" s="556" t="s">
        <v>5284</v>
      </c>
      <c r="C6146" s="556" t="s">
        <v>36</v>
      </c>
      <c r="D6146" s="556" t="s">
        <v>36</v>
      </c>
      <c r="E6146" s="556" t="s">
        <v>10</v>
      </c>
      <c r="F6146" s="557" t="s">
        <v>321</v>
      </c>
      <c r="G6146" s="556" t="s">
        <v>179</v>
      </c>
      <c r="H6146" s="553">
        <v>256</v>
      </c>
      <c r="I6146" s="553">
        <v>27.5</v>
      </c>
      <c r="J6146" s="554">
        <v>7040</v>
      </c>
      <c r="K6146" s="556" t="s">
        <v>27</v>
      </c>
      <c r="L6146" s="556" t="s">
        <v>1881</v>
      </c>
      <c r="M6146" s="557" t="s">
        <v>321</v>
      </c>
      <c r="O6146" s="545" t="str">
        <f>+_xlfn.CONCAT(B6146,"-",E6146)</f>
        <v>B4/07/04-E</v>
      </c>
    </row>
    <row r="6147" spans="1:18" ht="14.5">
      <c r="P6147" s="546"/>
      <c r="Q6147" s="546"/>
      <c r="R6147" s="546"/>
    </row>
    <row r="6148" spans="1:18" ht="14.5">
      <c r="A6148" s="551" t="s">
        <v>1774</v>
      </c>
      <c r="B6148" s="555" t="s">
        <v>5284</v>
      </c>
      <c r="C6148" s="555" t="s">
        <v>36</v>
      </c>
      <c r="D6148" s="555" t="s">
        <v>36</v>
      </c>
      <c r="E6148" s="555" t="s">
        <v>36</v>
      </c>
      <c r="F6148" s="551" t="s">
        <v>13</v>
      </c>
      <c r="G6148" s="555"/>
      <c r="H6148" s="551"/>
      <c r="I6148" s="551"/>
      <c r="J6148" s="551"/>
      <c r="K6148" s="555"/>
      <c r="L6148" s="555"/>
      <c r="M6148" s="551"/>
      <c r="N6148" s="551"/>
      <c r="O6148" s="551"/>
      <c r="P6148" s="546"/>
      <c r="Q6148" s="546"/>
      <c r="R6148" s="546"/>
    </row>
    <row r="6149" spans="1:18" ht="14.5">
      <c r="A6149" s="551" t="s">
        <v>1774</v>
      </c>
      <c r="B6149" s="555" t="s">
        <v>5284</v>
      </c>
      <c r="C6149" s="555" t="s">
        <v>36</v>
      </c>
      <c r="D6149" s="555" t="s">
        <v>36</v>
      </c>
      <c r="E6149" s="555" t="s">
        <v>36</v>
      </c>
      <c r="F6149" s="551" t="s">
        <v>9</v>
      </c>
      <c r="G6149" s="555"/>
      <c r="H6149" s="551"/>
      <c r="I6149" s="551"/>
      <c r="J6149" s="551"/>
      <c r="K6149" s="555"/>
      <c r="L6149" s="555"/>
      <c r="M6149" s="551"/>
      <c r="N6149" s="551"/>
      <c r="O6149" s="551"/>
    </row>
    <row r="6151" spans="1:18" ht="14.5">
      <c r="P6151" s="546"/>
      <c r="Q6151" s="546"/>
      <c r="R6151" s="546"/>
    </row>
    <row r="6152" spans="1:18" ht="14.5">
      <c r="A6152" s="551">
        <v>2</v>
      </c>
      <c r="B6152" s="555" t="s">
        <v>5285</v>
      </c>
      <c r="C6152" s="555" t="s">
        <v>36</v>
      </c>
      <c r="D6152" s="555" t="s">
        <v>36</v>
      </c>
      <c r="E6152" s="555" t="s">
        <v>36</v>
      </c>
      <c r="F6152" s="551" t="s">
        <v>16</v>
      </c>
      <c r="G6152" s="555" t="s">
        <v>36</v>
      </c>
      <c r="H6152" s="551"/>
      <c r="I6152" s="551"/>
      <c r="J6152" s="552">
        <v>4372323.1500000004</v>
      </c>
      <c r="K6152" s="555"/>
      <c r="L6152" s="555"/>
      <c r="M6152" s="551"/>
      <c r="N6152" s="551"/>
      <c r="O6152" s="551"/>
      <c r="P6152" s="546"/>
      <c r="Q6152" s="546"/>
      <c r="R6152" s="546"/>
    </row>
    <row r="6153" spans="1:18" ht="14.5">
      <c r="A6153" s="551">
        <v>3</v>
      </c>
      <c r="B6153" s="555" t="s">
        <v>5285</v>
      </c>
      <c r="C6153" s="555" t="s">
        <v>36</v>
      </c>
      <c r="D6153" s="555" t="s">
        <v>36</v>
      </c>
      <c r="E6153" s="555" t="s">
        <v>36</v>
      </c>
      <c r="F6153" s="551" t="s">
        <v>324</v>
      </c>
      <c r="G6153" s="555" t="s">
        <v>36</v>
      </c>
      <c r="H6153" s="551"/>
      <c r="I6153" s="551"/>
      <c r="J6153" s="552">
        <v>743078.5</v>
      </c>
      <c r="K6153" s="555"/>
      <c r="L6153" s="555"/>
      <c r="M6153" s="551"/>
      <c r="N6153" s="551"/>
      <c r="O6153" s="551"/>
    </row>
    <row r="6154" spans="1:18" ht="116">
      <c r="A6154" s="551">
        <v>4</v>
      </c>
      <c r="B6154" s="555" t="s">
        <v>5285</v>
      </c>
      <c r="C6154" s="555" t="s">
        <v>36</v>
      </c>
      <c r="D6154" s="555" t="s">
        <v>36</v>
      </c>
      <c r="E6154" s="555" t="s">
        <v>36</v>
      </c>
      <c r="F6154" s="551" t="s">
        <v>325</v>
      </c>
      <c r="G6154" s="555" t="s">
        <v>36</v>
      </c>
      <c r="H6154" s="551"/>
      <c r="I6154" s="551"/>
      <c r="J6154" s="552">
        <v>733078.5</v>
      </c>
      <c r="K6154" s="555"/>
      <c r="L6154" s="555"/>
      <c r="M6154" s="551"/>
      <c r="N6154" s="551"/>
      <c r="O6154" s="551"/>
    </row>
    <row r="6155" spans="1:18" ht="14.5">
      <c r="B6155" s="556" t="s">
        <v>5285</v>
      </c>
      <c r="C6155" s="556" t="s">
        <v>36</v>
      </c>
      <c r="D6155" s="556" t="s">
        <v>1883</v>
      </c>
      <c r="E6155" s="556" t="s">
        <v>5</v>
      </c>
      <c r="F6155" s="557" t="s">
        <v>5286</v>
      </c>
      <c r="G6155" s="556" t="s">
        <v>289</v>
      </c>
      <c r="H6155" s="553">
        <v>11</v>
      </c>
      <c r="I6155" s="554">
        <v>4216.8</v>
      </c>
      <c r="J6155" s="554">
        <v>46384.800000000003</v>
      </c>
      <c r="K6155" s="556" t="s">
        <v>28</v>
      </c>
      <c r="L6155" s="556" t="s">
        <v>5287</v>
      </c>
      <c r="M6155" s="557" t="s">
        <v>5286</v>
      </c>
      <c r="O6155" s="545" t="str">
        <f t="shared" ref="O6155:O6160" si="573">+_xlfn.CONCAT(B6155,"-",E6155)</f>
        <v>B4/08/01-A</v>
      </c>
      <c r="P6155" s="546"/>
      <c r="Q6155" s="546"/>
      <c r="R6155" s="546"/>
    </row>
    <row r="6156" spans="1:18" ht="14.5">
      <c r="B6156" s="556" t="s">
        <v>5285</v>
      </c>
      <c r="C6156" s="556" t="s">
        <v>36</v>
      </c>
      <c r="D6156" s="556" t="s">
        <v>1883</v>
      </c>
      <c r="E6156" s="556" t="s">
        <v>6</v>
      </c>
      <c r="F6156" s="557" t="s">
        <v>5288</v>
      </c>
      <c r="G6156" s="556" t="s">
        <v>289</v>
      </c>
      <c r="H6156" s="553">
        <v>10</v>
      </c>
      <c r="I6156" s="554">
        <v>4743.8999999999996</v>
      </c>
      <c r="J6156" s="554">
        <v>47439</v>
      </c>
      <c r="K6156" s="556" t="s">
        <v>28</v>
      </c>
      <c r="L6156" s="556" t="s">
        <v>5289</v>
      </c>
      <c r="M6156" s="557" t="s">
        <v>5288</v>
      </c>
      <c r="O6156" s="545" t="str">
        <f t="shared" si="573"/>
        <v>B4/08/01-B</v>
      </c>
      <c r="P6156" s="546"/>
      <c r="Q6156" s="546"/>
      <c r="R6156" s="546"/>
    </row>
    <row r="6157" spans="1:18" ht="14.5">
      <c r="B6157" s="556" t="s">
        <v>5285</v>
      </c>
      <c r="C6157" s="556" t="s">
        <v>36</v>
      </c>
      <c r="D6157" s="556" t="s">
        <v>1883</v>
      </c>
      <c r="E6157" s="556" t="s">
        <v>7</v>
      </c>
      <c r="F6157" s="557" t="s">
        <v>3942</v>
      </c>
      <c r="G6157" s="556" t="s">
        <v>289</v>
      </c>
      <c r="H6157" s="553">
        <v>7</v>
      </c>
      <c r="I6157" s="554">
        <v>5271</v>
      </c>
      <c r="J6157" s="554">
        <v>36897</v>
      </c>
      <c r="K6157" s="556" t="s">
        <v>28</v>
      </c>
      <c r="L6157" s="556" t="s">
        <v>5290</v>
      </c>
      <c r="M6157" s="557" t="s">
        <v>3942</v>
      </c>
      <c r="O6157" s="545" t="str">
        <f t="shared" si="573"/>
        <v>B4/08/01-C</v>
      </c>
      <c r="P6157" s="546"/>
      <c r="Q6157" s="546"/>
      <c r="R6157" s="546"/>
    </row>
    <row r="6158" spans="1:18">
      <c r="B6158" s="556" t="s">
        <v>5285</v>
      </c>
      <c r="C6158" s="556" t="s">
        <v>36</v>
      </c>
      <c r="D6158" s="556" t="s">
        <v>1883</v>
      </c>
      <c r="E6158" s="556" t="s">
        <v>8</v>
      </c>
      <c r="F6158" s="557" t="s">
        <v>5291</v>
      </c>
      <c r="G6158" s="556" t="s">
        <v>289</v>
      </c>
      <c r="H6158" s="553">
        <v>7</v>
      </c>
      <c r="I6158" s="554">
        <v>5798.1</v>
      </c>
      <c r="J6158" s="554">
        <v>40586.699999999997</v>
      </c>
      <c r="K6158" s="556" t="s">
        <v>28</v>
      </c>
      <c r="L6158" s="556" t="s">
        <v>5292</v>
      </c>
      <c r="M6158" s="557" t="s">
        <v>5291</v>
      </c>
      <c r="O6158" s="545" t="str">
        <f t="shared" si="573"/>
        <v>B4/08/01-D</v>
      </c>
    </row>
    <row r="6159" spans="1:18">
      <c r="B6159" s="556" t="s">
        <v>5285</v>
      </c>
      <c r="C6159" s="556" t="s">
        <v>36</v>
      </c>
      <c r="D6159" s="556" t="s">
        <v>1883</v>
      </c>
      <c r="E6159" s="556" t="s">
        <v>10</v>
      </c>
      <c r="F6159" s="557" t="s">
        <v>5293</v>
      </c>
      <c r="G6159" s="556" t="s">
        <v>289</v>
      </c>
      <c r="H6159" s="553">
        <v>38</v>
      </c>
      <c r="I6159" s="554">
        <v>10206</v>
      </c>
      <c r="J6159" s="554">
        <v>387828</v>
      </c>
      <c r="K6159" s="556" t="s">
        <v>28</v>
      </c>
      <c r="L6159" s="556" t="s">
        <v>5294</v>
      </c>
      <c r="M6159" s="557" t="s">
        <v>5293</v>
      </c>
      <c r="O6159" s="545" t="str">
        <f t="shared" si="573"/>
        <v>B4/08/01-E</v>
      </c>
    </row>
    <row r="6160" spans="1:18">
      <c r="B6160" s="556" t="s">
        <v>5285</v>
      </c>
      <c r="C6160" s="556" t="s">
        <v>36</v>
      </c>
      <c r="D6160" s="556" t="s">
        <v>1883</v>
      </c>
      <c r="E6160" s="556" t="s">
        <v>11</v>
      </c>
      <c r="F6160" s="557" t="s">
        <v>5295</v>
      </c>
      <c r="G6160" s="556" t="s">
        <v>289</v>
      </c>
      <c r="H6160" s="553">
        <v>15</v>
      </c>
      <c r="I6160" s="554">
        <v>11596.2</v>
      </c>
      <c r="J6160" s="554">
        <v>173943</v>
      </c>
      <c r="K6160" s="556" t="s">
        <v>28</v>
      </c>
      <c r="L6160" s="556" t="s">
        <v>5296</v>
      </c>
      <c r="M6160" s="557" t="s">
        <v>5295</v>
      </c>
      <c r="O6160" s="545" t="str">
        <f t="shared" si="573"/>
        <v>B4/08/01-F</v>
      </c>
    </row>
    <row r="6162" spans="1:18" ht="101.5">
      <c r="A6162" s="551">
        <v>4</v>
      </c>
      <c r="B6162" s="555" t="s">
        <v>5285</v>
      </c>
      <c r="C6162" s="555" t="s">
        <v>36</v>
      </c>
      <c r="D6162" s="555" t="s">
        <v>36</v>
      </c>
      <c r="E6162" s="555" t="s">
        <v>36</v>
      </c>
      <c r="F6162" s="551" t="s">
        <v>359</v>
      </c>
      <c r="G6162" s="555" t="s">
        <v>36</v>
      </c>
      <c r="H6162" s="551"/>
      <c r="I6162" s="551"/>
      <c r="J6162" s="552">
        <v>10000</v>
      </c>
      <c r="K6162" s="555"/>
      <c r="L6162" s="555"/>
      <c r="M6162" s="551"/>
      <c r="N6162" s="551"/>
      <c r="O6162" s="551"/>
    </row>
    <row r="6163" spans="1:18">
      <c r="B6163" s="556" t="s">
        <v>5285</v>
      </c>
      <c r="C6163" s="556" t="s">
        <v>36</v>
      </c>
      <c r="D6163" s="556" t="s">
        <v>1905</v>
      </c>
      <c r="E6163" s="556" t="s">
        <v>27</v>
      </c>
      <c r="F6163" s="557" t="s">
        <v>360</v>
      </c>
      <c r="G6163" s="556" t="s">
        <v>0</v>
      </c>
      <c r="H6163" s="553">
        <v>1</v>
      </c>
      <c r="I6163" s="554">
        <v>10000</v>
      </c>
      <c r="J6163" s="554">
        <v>10000</v>
      </c>
      <c r="K6163" s="556" t="s">
        <v>28</v>
      </c>
      <c r="L6163" s="556" t="s">
        <v>5297</v>
      </c>
      <c r="M6163" s="557" t="s">
        <v>5298</v>
      </c>
      <c r="N6163" s="557" t="s">
        <v>1908</v>
      </c>
      <c r="O6163" s="545" t="str">
        <f>+_xlfn.CONCAT(B6163,"-",E6163)</f>
        <v>B4/08/01-G</v>
      </c>
    </row>
    <row r="6165" spans="1:18" ht="14.5">
      <c r="P6165" s="546"/>
      <c r="Q6165" s="546"/>
      <c r="R6165" s="546"/>
    </row>
    <row r="6166" spans="1:18" ht="72.5">
      <c r="A6166" s="551">
        <v>4</v>
      </c>
      <c r="B6166" s="555" t="s">
        <v>5299</v>
      </c>
      <c r="C6166" s="555" t="s">
        <v>36</v>
      </c>
      <c r="D6166" s="555" t="s">
        <v>36</v>
      </c>
      <c r="E6166" s="555" t="s">
        <v>36</v>
      </c>
      <c r="F6166" s="551" t="s">
        <v>361</v>
      </c>
      <c r="G6166" s="555" t="s">
        <v>36</v>
      </c>
      <c r="H6166" s="551"/>
      <c r="I6166" s="551"/>
      <c r="J6166" s="551">
        <v>0</v>
      </c>
      <c r="K6166" s="555"/>
      <c r="L6166" s="555"/>
      <c r="M6166" s="551"/>
      <c r="N6166" s="551"/>
      <c r="O6166" s="551"/>
    </row>
    <row r="6167" spans="1:18">
      <c r="B6167" s="556" t="s">
        <v>5299</v>
      </c>
      <c r="C6167" s="556" t="s">
        <v>36</v>
      </c>
      <c r="D6167" s="556" t="s">
        <v>1807</v>
      </c>
      <c r="E6167" s="556" t="s">
        <v>5</v>
      </c>
      <c r="F6167" s="557" t="s">
        <v>362</v>
      </c>
      <c r="G6167" s="556" t="s">
        <v>0</v>
      </c>
      <c r="H6167" s="553">
        <v>1</v>
      </c>
      <c r="J6167" s="553" t="s">
        <v>1909</v>
      </c>
      <c r="K6167" s="556" t="s">
        <v>28</v>
      </c>
      <c r="L6167" s="556" t="s">
        <v>5300</v>
      </c>
      <c r="M6167" s="557" t="s">
        <v>5301</v>
      </c>
      <c r="O6167" s="545" t="str">
        <f>+_xlfn.CONCAT(B6167,"-",E6167)</f>
        <v>B4/08/02-A</v>
      </c>
    </row>
    <row r="6169" spans="1:18" ht="14.5">
      <c r="A6169" s="551">
        <v>3</v>
      </c>
      <c r="B6169" s="555" t="s">
        <v>5299</v>
      </c>
      <c r="C6169" s="555" t="s">
        <v>36</v>
      </c>
      <c r="D6169" s="555" t="s">
        <v>36</v>
      </c>
      <c r="E6169" s="555" t="s">
        <v>36</v>
      </c>
      <c r="F6169" s="551" t="s">
        <v>363</v>
      </c>
      <c r="G6169" s="555" t="s">
        <v>36</v>
      </c>
      <c r="H6169" s="551"/>
      <c r="I6169" s="551"/>
      <c r="J6169" s="552">
        <v>205547.65</v>
      </c>
      <c r="K6169" s="555"/>
      <c r="L6169" s="555"/>
      <c r="M6169" s="551"/>
      <c r="N6169" s="551"/>
      <c r="O6169" s="551"/>
      <c r="P6169" s="546"/>
      <c r="Q6169" s="546"/>
      <c r="R6169" s="546"/>
    </row>
    <row r="6170" spans="1:18" ht="145">
      <c r="A6170" s="551">
        <v>4</v>
      </c>
      <c r="B6170" s="555" t="s">
        <v>5299</v>
      </c>
      <c r="C6170" s="555" t="s">
        <v>36</v>
      </c>
      <c r="D6170" s="555" t="s">
        <v>36</v>
      </c>
      <c r="E6170" s="555" t="s">
        <v>36</v>
      </c>
      <c r="F6170" s="551" t="s">
        <v>364</v>
      </c>
      <c r="G6170" s="555" t="s">
        <v>36</v>
      </c>
      <c r="H6170" s="551"/>
      <c r="I6170" s="551"/>
      <c r="J6170" s="552">
        <v>205547.65</v>
      </c>
      <c r="K6170" s="555"/>
      <c r="L6170" s="555"/>
      <c r="M6170" s="551"/>
      <c r="N6170" s="551"/>
      <c r="O6170" s="551"/>
    </row>
    <row r="6171" spans="1:18">
      <c r="B6171" s="556" t="s">
        <v>5299</v>
      </c>
      <c r="C6171" s="556" t="s">
        <v>36</v>
      </c>
      <c r="D6171" s="556" t="s">
        <v>1912</v>
      </c>
      <c r="E6171" s="556" t="s">
        <v>6</v>
      </c>
      <c r="F6171" s="557" t="s">
        <v>5286</v>
      </c>
      <c r="G6171" s="556" t="s">
        <v>289</v>
      </c>
      <c r="H6171" s="553">
        <v>13</v>
      </c>
      <c r="I6171" s="554">
        <v>4312</v>
      </c>
      <c r="J6171" s="554">
        <v>56056</v>
      </c>
      <c r="K6171" s="556" t="s">
        <v>28</v>
      </c>
      <c r="L6171" s="556" t="s">
        <v>1913</v>
      </c>
      <c r="M6171" s="557" t="s">
        <v>327</v>
      </c>
      <c r="O6171" s="545" t="str">
        <f t="shared" ref="O6171:O6175" si="574">+_xlfn.CONCAT(B6171,"-",E6171)</f>
        <v>B4/08/02-B</v>
      </c>
    </row>
    <row r="6172" spans="1:18" ht="14.5">
      <c r="B6172" s="556" t="s">
        <v>5299</v>
      </c>
      <c r="C6172" s="556" t="s">
        <v>36</v>
      </c>
      <c r="D6172" s="556" t="s">
        <v>1912</v>
      </c>
      <c r="E6172" s="556" t="s">
        <v>7</v>
      </c>
      <c r="F6172" s="557" t="s">
        <v>5302</v>
      </c>
      <c r="G6172" s="556" t="s">
        <v>289</v>
      </c>
      <c r="H6172" s="553">
        <v>3</v>
      </c>
      <c r="I6172" s="554">
        <v>4851</v>
      </c>
      <c r="J6172" s="554">
        <v>14553</v>
      </c>
      <c r="K6172" s="556" t="s">
        <v>28</v>
      </c>
      <c r="L6172" s="556" t="s">
        <v>1914</v>
      </c>
      <c r="M6172" s="557" t="s">
        <v>328</v>
      </c>
      <c r="O6172" s="545" t="str">
        <f t="shared" si="574"/>
        <v>B4/08/02-C</v>
      </c>
      <c r="P6172" s="546"/>
      <c r="Q6172" s="546"/>
      <c r="R6172" s="546"/>
    </row>
    <row r="6173" spans="1:18" ht="14.5">
      <c r="B6173" s="556" t="s">
        <v>5299</v>
      </c>
      <c r="C6173" s="556" t="s">
        <v>36</v>
      </c>
      <c r="D6173" s="556" t="s">
        <v>1912</v>
      </c>
      <c r="E6173" s="556" t="s">
        <v>8</v>
      </c>
      <c r="F6173" s="557" t="s">
        <v>5288</v>
      </c>
      <c r="G6173" s="556" t="s">
        <v>289</v>
      </c>
      <c r="H6173" s="553">
        <v>7</v>
      </c>
      <c r="I6173" s="554">
        <v>4851</v>
      </c>
      <c r="J6173" s="554">
        <v>33957</v>
      </c>
      <c r="K6173" s="556" t="s">
        <v>28</v>
      </c>
      <c r="L6173" s="556" t="s">
        <v>1914</v>
      </c>
      <c r="M6173" s="557" t="s">
        <v>328</v>
      </c>
      <c r="O6173" s="545" t="str">
        <f t="shared" si="574"/>
        <v>B4/08/02-D</v>
      </c>
      <c r="P6173" s="546"/>
      <c r="Q6173" s="546"/>
      <c r="R6173" s="546"/>
    </row>
    <row r="6174" spans="1:18">
      <c r="B6174" s="556" t="s">
        <v>5299</v>
      </c>
      <c r="C6174" s="556" t="s">
        <v>36</v>
      </c>
      <c r="D6174" s="556" t="s">
        <v>1912</v>
      </c>
      <c r="E6174" s="556" t="s">
        <v>10</v>
      </c>
      <c r="F6174" s="557" t="s">
        <v>3942</v>
      </c>
      <c r="G6174" s="556" t="s">
        <v>289</v>
      </c>
      <c r="H6174" s="553">
        <v>11</v>
      </c>
      <c r="I6174" s="554">
        <v>5390</v>
      </c>
      <c r="J6174" s="554">
        <v>59290</v>
      </c>
      <c r="K6174" s="556" t="s">
        <v>28</v>
      </c>
      <c r="L6174" s="556" t="s">
        <v>3943</v>
      </c>
      <c r="M6174" s="557" t="s">
        <v>331</v>
      </c>
      <c r="O6174" s="545" t="str">
        <f t="shared" si="574"/>
        <v>B4/08/02-E</v>
      </c>
    </row>
    <row r="6175" spans="1:18">
      <c r="B6175" s="556" t="s">
        <v>5299</v>
      </c>
      <c r="C6175" s="556" t="s">
        <v>36</v>
      </c>
      <c r="D6175" s="556" t="s">
        <v>1912</v>
      </c>
      <c r="E6175" s="556" t="s">
        <v>11</v>
      </c>
      <c r="F6175" s="557" t="s">
        <v>5291</v>
      </c>
      <c r="G6175" s="556" t="s">
        <v>289</v>
      </c>
      <c r="H6175" s="553">
        <v>7</v>
      </c>
      <c r="I6175" s="554">
        <v>5955.95</v>
      </c>
      <c r="J6175" s="554">
        <v>41691.65</v>
      </c>
      <c r="K6175" s="556" t="s">
        <v>28</v>
      </c>
      <c r="L6175" s="556" t="s">
        <v>1915</v>
      </c>
      <c r="M6175" s="557" t="s">
        <v>333</v>
      </c>
      <c r="O6175" s="545" t="str">
        <f t="shared" si="574"/>
        <v>B4/08/02-F</v>
      </c>
    </row>
    <row r="6178" spans="1:18" ht="14.5">
      <c r="A6178" s="551">
        <v>3</v>
      </c>
      <c r="B6178" s="555" t="s">
        <v>5303</v>
      </c>
      <c r="C6178" s="555" t="s">
        <v>36</v>
      </c>
      <c r="D6178" s="555" t="s">
        <v>36</v>
      </c>
      <c r="E6178" s="555" t="s">
        <v>36</v>
      </c>
      <c r="F6178" s="551" t="s">
        <v>1920</v>
      </c>
      <c r="G6178" s="555" t="s">
        <v>36</v>
      </c>
      <c r="H6178" s="551"/>
      <c r="I6178" s="551"/>
      <c r="J6178" s="552">
        <v>3391497</v>
      </c>
      <c r="K6178" s="555"/>
      <c r="L6178" s="555"/>
      <c r="M6178" s="551"/>
      <c r="N6178" s="551"/>
      <c r="O6178" s="551"/>
    </row>
    <row r="6179" spans="1:18" ht="87">
      <c r="A6179" s="551">
        <v>4</v>
      </c>
      <c r="B6179" s="555" t="s">
        <v>5303</v>
      </c>
      <c r="C6179" s="555" t="s">
        <v>36</v>
      </c>
      <c r="D6179" s="555" t="s">
        <v>36</v>
      </c>
      <c r="E6179" s="555" t="s">
        <v>36</v>
      </c>
      <c r="F6179" s="551" t="s">
        <v>1921</v>
      </c>
      <c r="G6179" s="555" t="s">
        <v>36</v>
      </c>
      <c r="H6179" s="551"/>
      <c r="I6179" s="551"/>
      <c r="J6179" s="552">
        <v>3391497</v>
      </c>
      <c r="K6179" s="555"/>
      <c r="L6179" s="555"/>
      <c r="M6179" s="551"/>
      <c r="N6179" s="551"/>
      <c r="O6179" s="551"/>
    </row>
    <row r="6180" spans="1:18">
      <c r="B6180" s="556" t="s">
        <v>5303</v>
      </c>
      <c r="C6180" s="556" t="s">
        <v>36</v>
      </c>
      <c r="D6180" s="556" t="s">
        <v>1922</v>
      </c>
      <c r="E6180" s="556" t="s">
        <v>5</v>
      </c>
      <c r="F6180" s="557" t="s">
        <v>5304</v>
      </c>
      <c r="G6180" s="556" t="s">
        <v>289</v>
      </c>
      <c r="H6180" s="553">
        <v>2</v>
      </c>
      <c r="I6180" s="554">
        <v>20250</v>
      </c>
      <c r="J6180" s="554">
        <v>40500</v>
      </c>
      <c r="K6180" s="556" t="s">
        <v>28</v>
      </c>
      <c r="L6180" s="556" t="s">
        <v>5305</v>
      </c>
      <c r="M6180" s="557" t="s">
        <v>5304</v>
      </c>
      <c r="O6180" s="545" t="str">
        <f t="shared" ref="O6180:O6186" si="575">+_xlfn.CONCAT(B6180,"-",E6180)</f>
        <v>B4/08/03-A</v>
      </c>
    </row>
    <row r="6181" spans="1:18" ht="14.5">
      <c r="B6181" s="556" t="s">
        <v>5303</v>
      </c>
      <c r="C6181" s="556" t="s">
        <v>36</v>
      </c>
      <c r="D6181" s="556" t="s">
        <v>1922</v>
      </c>
      <c r="E6181" s="556" t="s">
        <v>6</v>
      </c>
      <c r="F6181" s="557" t="s">
        <v>5306</v>
      </c>
      <c r="G6181" s="556" t="s">
        <v>289</v>
      </c>
      <c r="H6181" s="553">
        <v>6</v>
      </c>
      <c r="I6181" s="554">
        <v>22275</v>
      </c>
      <c r="J6181" s="554">
        <v>133650</v>
      </c>
      <c r="K6181" s="556" t="s">
        <v>28</v>
      </c>
      <c r="L6181" s="556" t="s">
        <v>5307</v>
      </c>
      <c r="M6181" s="557" t="s">
        <v>5306</v>
      </c>
      <c r="O6181" s="545" t="str">
        <f t="shared" si="575"/>
        <v>B4/08/03-B</v>
      </c>
      <c r="P6181" s="546"/>
      <c r="Q6181" s="546"/>
      <c r="R6181" s="546"/>
    </row>
    <row r="6182" spans="1:18" ht="14.5">
      <c r="B6182" s="556" t="s">
        <v>5303</v>
      </c>
      <c r="C6182" s="556" t="s">
        <v>36</v>
      </c>
      <c r="D6182" s="556" t="s">
        <v>1922</v>
      </c>
      <c r="E6182" s="556" t="s">
        <v>7</v>
      </c>
      <c r="F6182" s="557" t="s">
        <v>3948</v>
      </c>
      <c r="G6182" s="556" t="s">
        <v>289</v>
      </c>
      <c r="H6182" s="553">
        <v>6</v>
      </c>
      <c r="I6182" s="554">
        <v>24300</v>
      </c>
      <c r="J6182" s="554">
        <v>145800</v>
      </c>
      <c r="K6182" s="556" t="s">
        <v>28</v>
      </c>
      <c r="L6182" s="556" t="s">
        <v>5308</v>
      </c>
      <c r="M6182" s="557" t="s">
        <v>3948</v>
      </c>
      <c r="O6182" s="545" t="str">
        <f t="shared" si="575"/>
        <v>B4/08/03-C</v>
      </c>
      <c r="P6182" s="546"/>
      <c r="Q6182" s="546"/>
      <c r="R6182" s="546"/>
    </row>
    <row r="6183" spans="1:18">
      <c r="B6183" s="556" t="s">
        <v>5303</v>
      </c>
      <c r="C6183" s="556" t="s">
        <v>36</v>
      </c>
      <c r="D6183" s="556" t="s">
        <v>1922</v>
      </c>
      <c r="E6183" s="556" t="s">
        <v>8</v>
      </c>
      <c r="F6183" s="557" t="s">
        <v>5309</v>
      </c>
      <c r="G6183" s="556" t="s">
        <v>289</v>
      </c>
      <c r="H6183" s="553">
        <v>7</v>
      </c>
      <c r="I6183" s="554">
        <v>42525</v>
      </c>
      <c r="J6183" s="554">
        <v>297675</v>
      </c>
      <c r="K6183" s="556" t="s">
        <v>28</v>
      </c>
      <c r="L6183" s="556" t="s">
        <v>5310</v>
      </c>
      <c r="M6183" s="557" t="s">
        <v>5309</v>
      </c>
      <c r="O6183" s="545" t="str">
        <f t="shared" si="575"/>
        <v>B4/08/03-D</v>
      </c>
    </row>
    <row r="6184" spans="1:18">
      <c r="B6184" s="556" t="s">
        <v>5303</v>
      </c>
      <c r="C6184" s="556" t="s">
        <v>36</v>
      </c>
      <c r="D6184" s="556" t="s">
        <v>1922</v>
      </c>
      <c r="E6184" s="556" t="s">
        <v>10</v>
      </c>
      <c r="F6184" s="557" t="s">
        <v>1925</v>
      </c>
      <c r="G6184" s="556" t="s">
        <v>289</v>
      </c>
      <c r="H6184" s="553">
        <v>68</v>
      </c>
      <c r="I6184" s="554">
        <v>34020</v>
      </c>
      <c r="J6184" s="554">
        <v>2313360</v>
      </c>
      <c r="K6184" s="556" t="s">
        <v>28</v>
      </c>
      <c r="L6184" s="556" t="s">
        <v>5311</v>
      </c>
      <c r="M6184" s="557" t="s">
        <v>1925</v>
      </c>
      <c r="O6184" s="545" t="str">
        <f t="shared" si="575"/>
        <v>B4/08/03-E</v>
      </c>
    </row>
    <row r="6185" spans="1:18">
      <c r="B6185" s="556" t="s">
        <v>5303</v>
      </c>
      <c r="C6185" s="556" t="s">
        <v>36</v>
      </c>
      <c r="D6185" s="556" t="s">
        <v>1922</v>
      </c>
      <c r="E6185" s="556" t="s">
        <v>11</v>
      </c>
      <c r="F6185" s="557" t="s">
        <v>5312</v>
      </c>
      <c r="G6185" s="556" t="s">
        <v>289</v>
      </c>
      <c r="H6185" s="553">
        <v>10</v>
      </c>
      <c r="I6185" s="554">
        <v>33763.5</v>
      </c>
      <c r="J6185" s="554">
        <v>337635</v>
      </c>
      <c r="K6185" s="556" t="s">
        <v>28</v>
      </c>
      <c r="L6185" s="556" t="s">
        <v>5313</v>
      </c>
      <c r="M6185" s="557" t="s">
        <v>5312</v>
      </c>
      <c r="O6185" s="545" t="str">
        <f t="shared" si="575"/>
        <v>B4/08/03-F</v>
      </c>
    </row>
    <row r="6186" spans="1:18">
      <c r="B6186" s="556" t="s">
        <v>5303</v>
      </c>
      <c r="C6186" s="556" t="s">
        <v>36</v>
      </c>
      <c r="D6186" s="556" t="s">
        <v>1922</v>
      </c>
      <c r="E6186" s="556" t="s">
        <v>27</v>
      </c>
      <c r="F6186" s="557" t="s">
        <v>5314</v>
      </c>
      <c r="G6186" s="556" t="s">
        <v>289</v>
      </c>
      <c r="H6186" s="553">
        <v>2</v>
      </c>
      <c r="I6186" s="554">
        <v>61438.5</v>
      </c>
      <c r="J6186" s="554">
        <v>122877</v>
      </c>
      <c r="K6186" s="556" t="s">
        <v>28</v>
      </c>
      <c r="L6186" s="556" t="s">
        <v>5315</v>
      </c>
      <c r="M6186" s="557" t="s">
        <v>5314</v>
      </c>
      <c r="O6186" s="545" t="str">
        <f t="shared" si="575"/>
        <v>B4/08/03-G</v>
      </c>
    </row>
    <row r="6188" spans="1:18" ht="14.5">
      <c r="A6188" s="551">
        <v>3</v>
      </c>
      <c r="B6188" s="555" t="s">
        <v>5303</v>
      </c>
      <c r="C6188" s="555" t="s">
        <v>36</v>
      </c>
      <c r="D6188" s="555" t="s">
        <v>36</v>
      </c>
      <c r="E6188" s="555" t="s">
        <v>36</v>
      </c>
      <c r="F6188" s="551" t="s">
        <v>376</v>
      </c>
      <c r="G6188" s="555" t="s">
        <v>36</v>
      </c>
      <c r="H6188" s="551"/>
      <c r="I6188" s="551"/>
      <c r="J6188" s="552">
        <v>32200</v>
      </c>
      <c r="K6188" s="555"/>
      <c r="L6188" s="555"/>
      <c r="M6188" s="551"/>
      <c r="N6188" s="551"/>
      <c r="O6188" s="551"/>
    </row>
    <row r="6189" spans="1:18" ht="72.5">
      <c r="A6189" s="551">
        <v>4</v>
      </c>
      <c r="B6189" s="555" t="s">
        <v>5303</v>
      </c>
      <c r="C6189" s="555" t="s">
        <v>36</v>
      </c>
      <c r="D6189" s="555" t="s">
        <v>36</v>
      </c>
      <c r="E6189" s="555" t="s">
        <v>36</v>
      </c>
      <c r="F6189" s="551" t="s">
        <v>377</v>
      </c>
      <c r="G6189" s="555" t="s">
        <v>36</v>
      </c>
      <c r="H6189" s="551"/>
      <c r="I6189" s="551"/>
      <c r="J6189" s="552">
        <v>32200</v>
      </c>
      <c r="K6189" s="555"/>
      <c r="L6189" s="555"/>
      <c r="M6189" s="551"/>
      <c r="N6189" s="551"/>
      <c r="O6189" s="551"/>
    </row>
    <row r="6190" spans="1:18">
      <c r="B6190" s="556" t="s">
        <v>5303</v>
      </c>
      <c r="C6190" s="556" t="s">
        <v>36</v>
      </c>
      <c r="D6190" s="556" t="s">
        <v>1929</v>
      </c>
      <c r="E6190" s="556" t="s">
        <v>28</v>
      </c>
      <c r="F6190" s="557" t="s">
        <v>378</v>
      </c>
      <c r="G6190" s="556" t="s">
        <v>220</v>
      </c>
      <c r="H6190" s="553">
        <v>3</v>
      </c>
      <c r="I6190" s="554">
        <v>1400</v>
      </c>
      <c r="J6190" s="554">
        <v>4200</v>
      </c>
      <c r="K6190" s="556" t="s">
        <v>28</v>
      </c>
      <c r="L6190" s="556" t="s">
        <v>1930</v>
      </c>
      <c r="M6190" s="557" t="s">
        <v>378</v>
      </c>
      <c r="O6190" s="545" t="str">
        <f t="shared" ref="O6190:O6192" si="576">+_xlfn.CONCAT(B6190,"-",E6190)</f>
        <v>B4/08/03-H</v>
      </c>
    </row>
    <row r="6191" spans="1:18" ht="14.5">
      <c r="B6191" s="556" t="s">
        <v>5303</v>
      </c>
      <c r="C6191" s="556" t="s">
        <v>36</v>
      </c>
      <c r="D6191" s="556" t="s">
        <v>1929</v>
      </c>
      <c r="E6191" s="556" t="s">
        <v>33</v>
      </c>
      <c r="F6191" s="557" t="s">
        <v>5316</v>
      </c>
      <c r="G6191" s="556" t="s">
        <v>220</v>
      </c>
      <c r="H6191" s="553">
        <v>14</v>
      </c>
      <c r="I6191" s="554">
        <v>1400</v>
      </c>
      <c r="J6191" s="554">
        <v>19600</v>
      </c>
      <c r="K6191" s="556" t="s">
        <v>28</v>
      </c>
      <c r="L6191" s="556" t="s">
        <v>1930</v>
      </c>
      <c r="M6191" s="557" t="s">
        <v>378</v>
      </c>
      <c r="O6191" s="545" t="str">
        <f t="shared" si="576"/>
        <v>B4/08/03-J</v>
      </c>
      <c r="P6191" s="546"/>
      <c r="Q6191" s="546"/>
      <c r="R6191" s="546"/>
    </row>
    <row r="6192" spans="1:18" ht="14.5">
      <c r="B6192" s="556" t="s">
        <v>5303</v>
      </c>
      <c r="C6192" s="556" t="s">
        <v>36</v>
      </c>
      <c r="D6192" s="556" t="s">
        <v>1929</v>
      </c>
      <c r="E6192" s="556" t="s">
        <v>34</v>
      </c>
      <c r="F6192" s="557" t="s">
        <v>5317</v>
      </c>
      <c r="G6192" s="556" t="s">
        <v>220</v>
      </c>
      <c r="H6192" s="553">
        <v>6</v>
      </c>
      <c r="I6192" s="554">
        <v>1400</v>
      </c>
      <c r="J6192" s="554">
        <v>8400</v>
      </c>
      <c r="K6192" s="556" t="s">
        <v>28</v>
      </c>
      <c r="L6192" s="556" t="s">
        <v>1930</v>
      </c>
      <c r="M6192" s="557" t="s">
        <v>378</v>
      </c>
      <c r="O6192" s="545" t="str">
        <f t="shared" si="576"/>
        <v>B4/08/03-K</v>
      </c>
      <c r="P6192" s="546"/>
      <c r="Q6192" s="546"/>
      <c r="R6192" s="546"/>
    </row>
    <row r="6194" spans="1:18" ht="14.5">
      <c r="A6194" s="551" t="s">
        <v>1774</v>
      </c>
      <c r="B6194" s="555" t="s">
        <v>5303</v>
      </c>
      <c r="C6194" s="555" t="s">
        <v>36</v>
      </c>
      <c r="D6194" s="555" t="s">
        <v>36</v>
      </c>
      <c r="E6194" s="555" t="s">
        <v>36</v>
      </c>
      <c r="F6194" s="551" t="s">
        <v>16</v>
      </c>
      <c r="G6194" s="555"/>
      <c r="H6194" s="551"/>
      <c r="I6194" s="551"/>
      <c r="J6194" s="551"/>
      <c r="K6194" s="555"/>
      <c r="L6194" s="555"/>
      <c r="M6194" s="551"/>
      <c r="N6194" s="551"/>
      <c r="O6194" s="551"/>
    </row>
    <row r="6195" spans="1:18" ht="14.5">
      <c r="A6195" s="551" t="s">
        <v>1774</v>
      </c>
      <c r="B6195" s="555" t="s">
        <v>5303</v>
      </c>
      <c r="C6195" s="555" t="s">
        <v>36</v>
      </c>
      <c r="D6195" s="555" t="s">
        <v>36</v>
      </c>
      <c r="E6195" s="555" t="s">
        <v>36</v>
      </c>
      <c r="F6195" s="551" t="s">
        <v>9</v>
      </c>
      <c r="G6195" s="555"/>
      <c r="H6195" s="551"/>
      <c r="I6195" s="551"/>
      <c r="J6195" s="551"/>
      <c r="K6195" s="555"/>
      <c r="L6195" s="555"/>
      <c r="M6195" s="551"/>
      <c r="N6195" s="551"/>
      <c r="O6195" s="551"/>
    </row>
    <row r="6197" spans="1:18" ht="14.5">
      <c r="P6197" s="546"/>
      <c r="Q6197" s="546"/>
      <c r="R6197" s="546"/>
    </row>
    <row r="6198" spans="1:18" ht="14.5">
      <c r="A6198" s="551">
        <v>2</v>
      </c>
      <c r="B6198" s="555" t="s">
        <v>5318</v>
      </c>
      <c r="C6198" s="555" t="s">
        <v>36</v>
      </c>
      <c r="D6198" s="555" t="s">
        <v>36</v>
      </c>
      <c r="E6198" s="555" t="s">
        <v>36</v>
      </c>
      <c r="F6198" s="551" t="s">
        <v>6452</v>
      </c>
      <c r="G6198" s="555" t="s">
        <v>36</v>
      </c>
      <c r="H6198" s="551"/>
      <c r="I6198" s="551"/>
      <c r="J6198" s="552">
        <v>1193784.1299999999</v>
      </c>
      <c r="K6198" s="555"/>
      <c r="L6198" s="555"/>
      <c r="M6198" s="551"/>
      <c r="N6198" s="551"/>
      <c r="O6198" s="551"/>
      <c r="P6198" s="546"/>
      <c r="Q6198" s="546"/>
      <c r="R6198" s="546"/>
    </row>
    <row r="6199" spans="1:18" ht="14.5">
      <c r="A6199" s="551">
        <v>3</v>
      </c>
      <c r="B6199" s="555" t="s">
        <v>5318</v>
      </c>
      <c r="C6199" s="555" t="s">
        <v>36</v>
      </c>
      <c r="D6199" s="555" t="s">
        <v>36</v>
      </c>
      <c r="E6199" s="555" t="s">
        <v>36</v>
      </c>
      <c r="F6199" s="551" t="s">
        <v>381</v>
      </c>
      <c r="G6199" s="555" t="s">
        <v>36</v>
      </c>
      <c r="H6199" s="551"/>
      <c r="I6199" s="551"/>
      <c r="J6199" s="552">
        <v>456531.81</v>
      </c>
      <c r="K6199" s="555"/>
      <c r="L6199" s="555"/>
      <c r="M6199" s="551"/>
      <c r="N6199" s="551"/>
      <c r="O6199" s="551"/>
    </row>
    <row r="6200" spans="1:18" ht="14.5">
      <c r="A6200" s="551">
        <v>4</v>
      </c>
      <c r="B6200" s="555" t="s">
        <v>5318</v>
      </c>
      <c r="C6200" s="555" t="s">
        <v>36</v>
      </c>
      <c r="D6200" s="555" t="s">
        <v>36</v>
      </c>
      <c r="E6200" s="555" t="s">
        <v>36</v>
      </c>
      <c r="F6200" s="551" t="s">
        <v>382</v>
      </c>
      <c r="G6200" s="555" t="s">
        <v>36</v>
      </c>
      <c r="H6200" s="551"/>
      <c r="I6200" s="551"/>
      <c r="J6200" s="552">
        <v>456531.81</v>
      </c>
      <c r="K6200" s="555"/>
      <c r="L6200" s="555"/>
      <c r="M6200" s="551"/>
      <c r="N6200" s="551"/>
      <c r="O6200" s="551"/>
    </row>
    <row r="6201" spans="1:18" ht="14.5">
      <c r="B6201" s="556" t="s">
        <v>5318</v>
      </c>
      <c r="C6201" s="556" t="s">
        <v>36</v>
      </c>
      <c r="D6201" s="556" t="s">
        <v>1933</v>
      </c>
      <c r="E6201" s="556" t="s">
        <v>5</v>
      </c>
      <c r="F6201" s="557" t="s">
        <v>383</v>
      </c>
      <c r="G6201" s="556" t="s">
        <v>220</v>
      </c>
      <c r="H6201" s="558">
        <v>3817</v>
      </c>
      <c r="I6201" s="553">
        <v>89.49</v>
      </c>
      <c r="J6201" s="554">
        <v>341583.33</v>
      </c>
      <c r="K6201" s="556" t="s">
        <v>1455</v>
      </c>
      <c r="L6201" s="556" t="s">
        <v>1934</v>
      </c>
      <c r="M6201" s="557" t="s">
        <v>383</v>
      </c>
      <c r="O6201" s="545" t="str">
        <f t="shared" ref="O6201:O6202" si="577">+_xlfn.CONCAT(B6201,"-",E6201)</f>
        <v>B4/09/01-A</v>
      </c>
      <c r="P6201" s="546"/>
      <c r="Q6201" s="546"/>
      <c r="R6201" s="546"/>
    </row>
    <row r="6202" spans="1:18" ht="14.5">
      <c r="B6202" s="556" t="s">
        <v>5318</v>
      </c>
      <c r="C6202" s="556" t="s">
        <v>36</v>
      </c>
      <c r="D6202" s="556" t="s">
        <v>1933</v>
      </c>
      <c r="E6202" s="556" t="s">
        <v>6</v>
      </c>
      <c r="F6202" s="557" t="s">
        <v>384</v>
      </c>
      <c r="G6202" s="556" t="s">
        <v>220</v>
      </c>
      <c r="H6202" s="558">
        <v>1096</v>
      </c>
      <c r="I6202" s="553">
        <v>104.88</v>
      </c>
      <c r="J6202" s="554">
        <v>114948.48</v>
      </c>
      <c r="K6202" s="556" t="s">
        <v>1455</v>
      </c>
      <c r="L6202" s="556" t="s">
        <v>1935</v>
      </c>
      <c r="M6202" s="557" t="s">
        <v>384</v>
      </c>
      <c r="O6202" s="545" t="str">
        <f t="shared" si="577"/>
        <v>B4/09/01-B</v>
      </c>
      <c r="P6202" s="546"/>
      <c r="Q6202" s="546"/>
      <c r="R6202" s="546"/>
    </row>
    <row r="6203" spans="1:18" ht="14.5">
      <c r="P6203" s="546"/>
      <c r="Q6203" s="546"/>
      <c r="R6203" s="546"/>
    </row>
    <row r="6204" spans="1:18" ht="14.5">
      <c r="A6204" s="551">
        <v>3</v>
      </c>
      <c r="B6204" s="555" t="s">
        <v>5318</v>
      </c>
      <c r="C6204" s="555" t="s">
        <v>36</v>
      </c>
      <c r="D6204" s="555" t="s">
        <v>36</v>
      </c>
      <c r="E6204" s="555" t="s">
        <v>36</v>
      </c>
      <c r="F6204" s="551" t="s">
        <v>385</v>
      </c>
      <c r="G6204" s="555" t="s">
        <v>36</v>
      </c>
      <c r="H6204" s="551"/>
      <c r="I6204" s="551"/>
      <c r="J6204" s="552">
        <v>9931.98</v>
      </c>
      <c r="K6204" s="555"/>
      <c r="L6204" s="555"/>
      <c r="M6204" s="551"/>
      <c r="N6204" s="551"/>
      <c r="O6204" s="551"/>
    </row>
    <row r="6205" spans="1:18" ht="72.5">
      <c r="A6205" s="551">
        <v>4</v>
      </c>
      <c r="B6205" s="555" t="s">
        <v>5318</v>
      </c>
      <c r="C6205" s="555" t="s">
        <v>36</v>
      </c>
      <c r="D6205" s="555" t="s">
        <v>36</v>
      </c>
      <c r="E6205" s="555" t="s">
        <v>36</v>
      </c>
      <c r="F6205" s="551" t="s">
        <v>386</v>
      </c>
      <c r="G6205" s="555" t="s">
        <v>36</v>
      </c>
      <c r="H6205" s="551"/>
      <c r="I6205" s="551"/>
      <c r="J6205" s="552">
        <v>9931.98</v>
      </c>
      <c r="K6205" s="555"/>
      <c r="L6205" s="555"/>
      <c r="M6205" s="551"/>
      <c r="N6205" s="551"/>
      <c r="O6205" s="551"/>
    </row>
    <row r="6206" spans="1:18">
      <c r="B6206" s="556" t="s">
        <v>5318</v>
      </c>
      <c r="C6206" s="556" t="s">
        <v>36</v>
      </c>
      <c r="D6206" s="556" t="s">
        <v>1936</v>
      </c>
      <c r="E6206" s="556" t="s">
        <v>7</v>
      </c>
      <c r="F6206" s="557" t="s">
        <v>387</v>
      </c>
      <c r="G6206" s="556" t="s">
        <v>220</v>
      </c>
      <c r="H6206" s="553">
        <v>29</v>
      </c>
      <c r="I6206" s="553">
        <v>135.06</v>
      </c>
      <c r="J6206" s="554">
        <v>3916.74</v>
      </c>
      <c r="K6206" s="556" t="s">
        <v>1455</v>
      </c>
      <c r="L6206" s="556" t="s">
        <v>1937</v>
      </c>
      <c r="M6206" s="557" t="s">
        <v>387</v>
      </c>
      <c r="O6206" s="545" t="str">
        <f t="shared" ref="O6206:O6207" si="578">+_xlfn.CONCAT(B6206,"-",E6206)</f>
        <v>B4/09/01-C</v>
      </c>
    </row>
    <row r="6207" spans="1:18" ht="14.5">
      <c r="B6207" s="556" t="s">
        <v>5318</v>
      </c>
      <c r="C6207" s="556" t="s">
        <v>36</v>
      </c>
      <c r="D6207" s="556" t="s">
        <v>1936</v>
      </c>
      <c r="E6207" s="556" t="s">
        <v>8</v>
      </c>
      <c r="F6207" s="557" t="s">
        <v>389</v>
      </c>
      <c r="G6207" s="556" t="s">
        <v>220</v>
      </c>
      <c r="H6207" s="553">
        <v>42</v>
      </c>
      <c r="I6207" s="553">
        <v>143.22</v>
      </c>
      <c r="J6207" s="554">
        <v>6015.24</v>
      </c>
      <c r="K6207" s="556" t="s">
        <v>1455</v>
      </c>
      <c r="L6207" s="556" t="s">
        <v>1939</v>
      </c>
      <c r="M6207" s="557" t="s">
        <v>389</v>
      </c>
      <c r="O6207" s="545" t="str">
        <f t="shared" si="578"/>
        <v>B4/09/01-D</v>
      </c>
      <c r="P6207" s="546"/>
      <c r="Q6207" s="546"/>
      <c r="R6207" s="546"/>
    </row>
    <row r="6208" spans="1:18" ht="14.5">
      <c r="P6208" s="546"/>
      <c r="Q6208" s="546"/>
      <c r="R6208" s="546"/>
    </row>
    <row r="6209" spans="1:18" ht="14.5">
      <c r="A6209" s="551">
        <v>3</v>
      </c>
      <c r="B6209" s="555" t="s">
        <v>5318</v>
      </c>
      <c r="C6209" s="555" t="s">
        <v>36</v>
      </c>
      <c r="D6209" s="555" t="s">
        <v>36</v>
      </c>
      <c r="E6209" s="555" t="s">
        <v>36</v>
      </c>
      <c r="F6209" s="551" t="s">
        <v>393</v>
      </c>
      <c r="G6209" s="555" t="s">
        <v>36</v>
      </c>
      <c r="H6209" s="551"/>
      <c r="I6209" s="551"/>
      <c r="J6209" s="552">
        <v>36745.339999999997</v>
      </c>
      <c r="K6209" s="555"/>
      <c r="L6209" s="555"/>
      <c r="M6209" s="551"/>
      <c r="N6209" s="551"/>
      <c r="O6209" s="551"/>
    </row>
    <row r="6210" spans="1:18" ht="29">
      <c r="A6210" s="551">
        <v>4</v>
      </c>
      <c r="B6210" s="555" t="s">
        <v>5318</v>
      </c>
      <c r="C6210" s="555" t="s">
        <v>36</v>
      </c>
      <c r="D6210" s="555" t="s">
        <v>36</v>
      </c>
      <c r="E6210" s="555" t="s">
        <v>36</v>
      </c>
      <c r="F6210" s="551" t="s">
        <v>394</v>
      </c>
      <c r="G6210" s="555" t="s">
        <v>36</v>
      </c>
      <c r="H6210" s="551"/>
      <c r="I6210" s="551"/>
      <c r="J6210" s="552">
        <v>36745.339999999997</v>
      </c>
      <c r="K6210" s="555"/>
      <c r="L6210" s="555"/>
      <c r="M6210" s="551"/>
      <c r="N6210" s="551"/>
      <c r="O6210" s="551"/>
    </row>
    <row r="6211" spans="1:18">
      <c r="B6211" s="556" t="s">
        <v>5318</v>
      </c>
      <c r="C6211" s="556" t="s">
        <v>36</v>
      </c>
      <c r="D6211" s="556" t="s">
        <v>1940</v>
      </c>
      <c r="E6211" s="556" t="s">
        <v>10</v>
      </c>
      <c r="F6211" s="557" t="s">
        <v>395</v>
      </c>
      <c r="G6211" s="556" t="s">
        <v>220</v>
      </c>
      <c r="H6211" s="553">
        <v>29</v>
      </c>
      <c r="I6211" s="553">
        <v>352.34</v>
      </c>
      <c r="J6211" s="554">
        <v>10217.86</v>
      </c>
      <c r="K6211" s="556" t="s">
        <v>1455</v>
      </c>
      <c r="L6211" s="556" t="s">
        <v>1941</v>
      </c>
      <c r="M6211" s="557" t="s">
        <v>395</v>
      </c>
      <c r="O6211" s="545" t="str">
        <f t="shared" ref="O6211:O6216" si="579">+_xlfn.CONCAT(B6211,"-",E6211)</f>
        <v>B4/09/01-E</v>
      </c>
    </row>
    <row r="6212" spans="1:18" ht="14.5">
      <c r="B6212" s="556" t="s">
        <v>5318</v>
      </c>
      <c r="C6212" s="556" t="s">
        <v>36</v>
      </c>
      <c r="D6212" s="556" t="s">
        <v>1940</v>
      </c>
      <c r="E6212" s="556" t="s">
        <v>11</v>
      </c>
      <c r="F6212" s="557" t="s">
        <v>396</v>
      </c>
      <c r="G6212" s="556" t="s">
        <v>220</v>
      </c>
      <c r="H6212" s="553">
        <v>42</v>
      </c>
      <c r="I6212" s="553">
        <v>283.58999999999997</v>
      </c>
      <c r="J6212" s="554">
        <v>11910.78</v>
      </c>
      <c r="K6212" s="556" t="s">
        <v>1455</v>
      </c>
      <c r="L6212" s="556" t="s">
        <v>1942</v>
      </c>
      <c r="M6212" s="557" t="s">
        <v>396</v>
      </c>
      <c r="O6212" s="545" t="str">
        <f t="shared" si="579"/>
        <v>B4/09/01-F</v>
      </c>
      <c r="P6212" s="546"/>
      <c r="Q6212" s="546"/>
      <c r="R6212" s="546"/>
    </row>
    <row r="6213" spans="1:18" ht="14.5">
      <c r="B6213" s="556" t="s">
        <v>5318</v>
      </c>
      <c r="C6213" s="556" t="s">
        <v>36</v>
      </c>
      <c r="D6213" s="556" t="s">
        <v>1940</v>
      </c>
      <c r="E6213" s="556" t="s">
        <v>27</v>
      </c>
      <c r="F6213" s="557" t="s">
        <v>397</v>
      </c>
      <c r="G6213" s="556" t="s">
        <v>220</v>
      </c>
      <c r="H6213" s="553">
        <v>16</v>
      </c>
      <c r="I6213" s="553">
        <v>352.34</v>
      </c>
      <c r="J6213" s="554">
        <v>5637.44</v>
      </c>
      <c r="K6213" s="556" t="s">
        <v>1455</v>
      </c>
      <c r="L6213" s="556" t="s">
        <v>1943</v>
      </c>
      <c r="M6213" s="557" t="s">
        <v>397</v>
      </c>
      <c r="O6213" s="545" t="str">
        <f t="shared" si="579"/>
        <v>B4/09/01-G</v>
      </c>
      <c r="P6213" s="546"/>
      <c r="Q6213" s="546"/>
      <c r="R6213" s="546"/>
    </row>
    <row r="6214" spans="1:18">
      <c r="B6214" s="556" t="s">
        <v>5318</v>
      </c>
      <c r="C6214" s="556" t="s">
        <v>36</v>
      </c>
      <c r="D6214" s="556" t="s">
        <v>1940</v>
      </c>
      <c r="E6214" s="556" t="s">
        <v>28</v>
      </c>
      <c r="F6214" s="557" t="s">
        <v>399</v>
      </c>
      <c r="G6214" s="556" t="s">
        <v>179</v>
      </c>
      <c r="H6214" s="553">
        <v>39</v>
      </c>
      <c r="I6214" s="553">
        <v>90.16</v>
      </c>
      <c r="J6214" s="554">
        <v>3516.24</v>
      </c>
      <c r="K6214" s="556" t="s">
        <v>1455</v>
      </c>
      <c r="L6214" s="556" t="s">
        <v>2875</v>
      </c>
      <c r="M6214" s="557" t="s">
        <v>399</v>
      </c>
      <c r="O6214" s="545" t="str">
        <f t="shared" si="579"/>
        <v>B4/09/01-H</v>
      </c>
    </row>
    <row r="6215" spans="1:18">
      <c r="B6215" s="556" t="s">
        <v>5318</v>
      </c>
      <c r="C6215" s="556" t="s">
        <v>36</v>
      </c>
      <c r="D6215" s="556" t="s">
        <v>1940</v>
      </c>
      <c r="E6215" s="556" t="s">
        <v>33</v>
      </c>
      <c r="F6215" s="557" t="s">
        <v>400</v>
      </c>
      <c r="G6215" s="556" t="s">
        <v>179</v>
      </c>
      <c r="H6215" s="553">
        <v>39</v>
      </c>
      <c r="I6215" s="553">
        <v>87.7</v>
      </c>
      <c r="J6215" s="554">
        <v>3420.3</v>
      </c>
      <c r="K6215" s="556" t="s">
        <v>1455</v>
      </c>
      <c r="L6215" s="556" t="s">
        <v>1944</v>
      </c>
      <c r="M6215" s="557" t="s">
        <v>400</v>
      </c>
      <c r="O6215" s="545" t="str">
        <f t="shared" si="579"/>
        <v>B4/09/01-J</v>
      </c>
    </row>
    <row r="6216" spans="1:18">
      <c r="B6216" s="556" t="s">
        <v>5318</v>
      </c>
      <c r="C6216" s="556" t="s">
        <v>36</v>
      </c>
      <c r="D6216" s="556" t="s">
        <v>1940</v>
      </c>
      <c r="E6216" s="556" t="s">
        <v>34</v>
      </c>
      <c r="F6216" s="557" t="s">
        <v>401</v>
      </c>
      <c r="G6216" s="556" t="s">
        <v>179</v>
      </c>
      <c r="H6216" s="553">
        <v>17</v>
      </c>
      <c r="I6216" s="553">
        <v>120.16</v>
      </c>
      <c r="J6216" s="554">
        <v>2042.72</v>
      </c>
      <c r="K6216" s="556" t="s">
        <v>1455</v>
      </c>
      <c r="L6216" s="556" t="s">
        <v>2876</v>
      </c>
      <c r="M6216" s="557" t="s">
        <v>401</v>
      </c>
      <c r="O6216" s="545" t="str">
        <f t="shared" si="579"/>
        <v>B4/09/01-K</v>
      </c>
    </row>
    <row r="6219" spans="1:18" ht="14.5">
      <c r="A6219" s="551">
        <v>3</v>
      </c>
      <c r="B6219" s="555" t="s">
        <v>5319</v>
      </c>
      <c r="C6219" s="555" t="s">
        <v>36</v>
      </c>
      <c r="D6219" s="555" t="s">
        <v>36</v>
      </c>
      <c r="E6219" s="555" t="s">
        <v>36</v>
      </c>
      <c r="F6219" s="551" t="s">
        <v>405</v>
      </c>
      <c r="G6219" s="555" t="s">
        <v>36</v>
      </c>
      <c r="H6219" s="551"/>
      <c r="I6219" s="551"/>
      <c r="J6219" s="552">
        <v>3120</v>
      </c>
      <c r="K6219" s="555"/>
      <c r="L6219" s="555"/>
      <c r="M6219" s="551"/>
      <c r="N6219" s="551"/>
      <c r="O6219" s="551"/>
    </row>
    <row r="6220" spans="1:18" ht="87">
      <c r="A6220" s="551">
        <v>4</v>
      </c>
      <c r="B6220" s="555" t="s">
        <v>5319</v>
      </c>
      <c r="C6220" s="555" t="s">
        <v>36</v>
      </c>
      <c r="D6220" s="555" t="s">
        <v>36</v>
      </c>
      <c r="E6220" s="555" t="s">
        <v>36</v>
      </c>
      <c r="F6220" s="551" t="s">
        <v>406</v>
      </c>
      <c r="G6220" s="555" t="s">
        <v>36</v>
      </c>
      <c r="H6220" s="551"/>
      <c r="I6220" s="551"/>
      <c r="J6220" s="552">
        <v>3120</v>
      </c>
      <c r="K6220" s="555"/>
      <c r="L6220" s="555"/>
      <c r="M6220" s="551"/>
      <c r="N6220" s="551"/>
      <c r="O6220" s="551"/>
    </row>
    <row r="6221" spans="1:18">
      <c r="B6221" s="556" t="s">
        <v>5319</v>
      </c>
      <c r="C6221" s="556" t="s">
        <v>36</v>
      </c>
      <c r="D6221" s="556" t="s">
        <v>1946</v>
      </c>
      <c r="E6221" s="556" t="s">
        <v>5</v>
      </c>
      <c r="F6221" s="557" t="s">
        <v>407</v>
      </c>
      <c r="G6221" s="556" t="s">
        <v>220</v>
      </c>
      <c r="H6221" s="553">
        <v>16</v>
      </c>
      <c r="I6221" s="553">
        <v>195</v>
      </c>
      <c r="J6221" s="554">
        <v>3120</v>
      </c>
      <c r="K6221" s="556" t="s">
        <v>1455</v>
      </c>
      <c r="L6221" s="556" t="s">
        <v>1947</v>
      </c>
      <c r="M6221" s="557" t="s">
        <v>1948</v>
      </c>
      <c r="O6221" s="545" t="str">
        <f>+_xlfn.CONCAT(B6221,"-",E6221)</f>
        <v>B4/09/02-A</v>
      </c>
    </row>
    <row r="6222" spans="1:18" ht="14.5">
      <c r="P6222" s="546"/>
      <c r="Q6222" s="546"/>
      <c r="R6222" s="546"/>
    </row>
    <row r="6223" spans="1:18" ht="14.5">
      <c r="A6223" s="551">
        <v>3</v>
      </c>
      <c r="B6223" s="555" t="s">
        <v>5319</v>
      </c>
      <c r="C6223" s="555" t="s">
        <v>36</v>
      </c>
      <c r="D6223" s="555" t="s">
        <v>36</v>
      </c>
      <c r="E6223" s="555" t="s">
        <v>36</v>
      </c>
      <c r="F6223" s="551" t="s">
        <v>419</v>
      </c>
      <c r="G6223" s="555" t="s">
        <v>36</v>
      </c>
      <c r="H6223" s="551"/>
      <c r="I6223" s="551"/>
      <c r="J6223" s="552">
        <v>80008</v>
      </c>
      <c r="K6223" s="555"/>
      <c r="L6223" s="555"/>
      <c r="M6223" s="551"/>
      <c r="N6223" s="551"/>
      <c r="O6223" s="551"/>
      <c r="P6223" s="546"/>
      <c r="Q6223" s="546"/>
      <c r="R6223" s="546"/>
    </row>
    <row r="6224" spans="1:18" ht="58">
      <c r="A6224" s="551">
        <v>4</v>
      </c>
      <c r="B6224" s="555" t="s">
        <v>5319</v>
      </c>
      <c r="C6224" s="555" t="s">
        <v>36</v>
      </c>
      <c r="D6224" s="555" t="s">
        <v>36</v>
      </c>
      <c r="E6224" s="555" t="s">
        <v>36</v>
      </c>
      <c r="F6224" s="551" t="s">
        <v>420</v>
      </c>
      <c r="G6224" s="555" t="s">
        <v>36</v>
      </c>
      <c r="H6224" s="551"/>
      <c r="I6224" s="551"/>
      <c r="J6224" s="552">
        <v>80008</v>
      </c>
      <c r="K6224" s="555"/>
      <c r="L6224" s="555"/>
      <c r="M6224" s="551"/>
      <c r="N6224" s="551"/>
      <c r="O6224" s="551"/>
    </row>
    <row r="6225" spans="1:18">
      <c r="B6225" s="556" t="s">
        <v>5319</v>
      </c>
      <c r="C6225" s="556" t="s">
        <v>36</v>
      </c>
      <c r="D6225" s="556" t="s">
        <v>1961</v>
      </c>
      <c r="E6225" s="556" t="s">
        <v>6</v>
      </c>
      <c r="F6225" s="557" t="s">
        <v>209</v>
      </c>
      <c r="G6225" s="556" t="s">
        <v>220</v>
      </c>
      <c r="H6225" s="558">
        <v>1096</v>
      </c>
      <c r="I6225" s="553">
        <v>73</v>
      </c>
      <c r="J6225" s="554">
        <v>80008</v>
      </c>
      <c r="K6225" s="556" t="s">
        <v>1455</v>
      </c>
      <c r="L6225" s="556" t="s">
        <v>1962</v>
      </c>
      <c r="M6225" s="557" t="s">
        <v>1963</v>
      </c>
      <c r="O6225" s="545" t="str">
        <f>+_xlfn.CONCAT(B6225,"-",E6225)</f>
        <v>B4/09/02-B</v>
      </c>
    </row>
    <row r="6226" spans="1:18" ht="14.5">
      <c r="P6226" s="546"/>
      <c r="Q6226" s="546"/>
      <c r="R6226" s="546"/>
    </row>
    <row r="6227" spans="1:18" ht="14.5">
      <c r="A6227" s="551">
        <v>3</v>
      </c>
      <c r="B6227" s="555" t="s">
        <v>5319</v>
      </c>
      <c r="C6227" s="555" t="s">
        <v>36</v>
      </c>
      <c r="D6227" s="555" t="s">
        <v>36</v>
      </c>
      <c r="E6227" s="555" t="s">
        <v>36</v>
      </c>
      <c r="F6227" s="551" t="s">
        <v>1964</v>
      </c>
      <c r="G6227" s="555" t="s">
        <v>36</v>
      </c>
      <c r="H6227" s="551"/>
      <c r="I6227" s="551"/>
      <c r="J6227" s="552">
        <v>340371</v>
      </c>
      <c r="K6227" s="555"/>
      <c r="L6227" s="555"/>
      <c r="M6227" s="551"/>
      <c r="N6227" s="551"/>
      <c r="O6227" s="551"/>
      <c r="P6227" s="546"/>
      <c r="Q6227" s="546"/>
      <c r="R6227" s="546"/>
    </row>
    <row r="6228" spans="1:18" ht="58">
      <c r="A6228" s="551">
        <v>4</v>
      </c>
      <c r="B6228" s="555" t="s">
        <v>5319</v>
      </c>
      <c r="C6228" s="555" t="s">
        <v>36</v>
      </c>
      <c r="D6228" s="555" t="s">
        <v>36</v>
      </c>
      <c r="E6228" s="555" t="s">
        <v>36</v>
      </c>
      <c r="F6228" s="551" t="s">
        <v>422</v>
      </c>
      <c r="G6228" s="555" t="s">
        <v>36</v>
      </c>
      <c r="H6228" s="551"/>
      <c r="I6228" s="551"/>
      <c r="J6228" s="552">
        <v>340371</v>
      </c>
      <c r="K6228" s="555"/>
      <c r="L6228" s="555"/>
      <c r="M6228" s="551"/>
      <c r="N6228" s="551"/>
      <c r="O6228" s="551"/>
    </row>
    <row r="6229" spans="1:18" ht="25">
      <c r="B6229" s="556" t="s">
        <v>5319</v>
      </c>
      <c r="C6229" s="556" t="s">
        <v>36</v>
      </c>
      <c r="D6229" s="556" t="s">
        <v>1961</v>
      </c>
      <c r="E6229" s="556" t="s">
        <v>7</v>
      </c>
      <c r="F6229" s="557" t="s">
        <v>423</v>
      </c>
      <c r="G6229" s="556" t="s">
        <v>220</v>
      </c>
      <c r="H6229" s="553">
        <v>196</v>
      </c>
      <c r="I6229" s="553">
        <v>49</v>
      </c>
      <c r="J6229" s="554">
        <v>9604</v>
      </c>
      <c r="K6229" s="556" t="s">
        <v>1455</v>
      </c>
      <c r="L6229" s="556" t="s">
        <v>1965</v>
      </c>
      <c r="M6229" s="557" t="s">
        <v>1966</v>
      </c>
      <c r="O6229" s="545" t="str">
        <f t="shared" ref="O6229:O6232" si="580">+_xlfn.CONCAT(B6229,"-",E6229)</f>
        <v>B4/09/02-C</v>
      </c>
    </row>
    <row r="6230" spans="1:18" ht="14.5">
      <c r="B6230" s="556" t="s">
        <v>5319</v>
      </c>
      <c r="C6230" s="556" t="s">
        <v>36</v>
      </c>
      <c r="D6230" s="556" t="s">
        <v>1961</v>
      </c>
      <c r="E6230" s="556" t="s">
        <v>8</v>
      </c>
      <c r="F6230" s="557" t="s">
        <v>426</v>
      </c>
      <c r="G6230" s="556" t="s">
        <v>220</v>
      </c>
      <c r="H6230" s="553">
        <v>219</v>
      </c>
      <c r="I6230" s="553">
        <v>250</v>
      </c>
      <c r="J6230" s="554">
        <v>54750</v>
      </c>
      <c r="K6230" s="556" t="s">
        <v>1455</v>
      </c>
      <c r="L6230" s="556" t="s">
        <v>1967</v>
      </c>
      <c r="M6230" s="557" t="s">
        <v>1968</v>
      </c>
      <c r="O6230" s="545" t="str">
        <f t="shared" si="580"/>
        <v>B4/09/02-D</v>
      </c>
      <c r="P6230" s="546"/>
      <c r="Q6230" s="546"/>
      <c r="R6230" s="546"/>
    </row>
    <row r="6231" spans="1:18" ht="25">
      <c r="B6231" s="556" t="s">
        <v>5319</v>
      </c>
      <c r="C6231" s="556" t="s">
        <v>36</v>
      </c>
      <c r="D6231" s="556" t="s">
        <v>1961</v>
      </c>
      <c r="E6231" s="556" t="s">
        <v>10</v>
      </c>
      <c r="F6231" s="557" t="s">
        <v>209</v>
      </c>
      <c r="G6231" s="556" t="s">
        <v>220</v>
      </c>
      <c r="H6231" s="558">
        <v>3402</v>
      </c>
      <c r="I6231" s="553">
        <v>49</v>
      </c>
      <c r="J6231" s="554">
        <v>166698</v>
      </c>
      <c r="K6231" s="556" t="s">
        <v>1455</v>
      </c>
      <c r="L6231" s="556" t="s">
        <v>1965</v>
      </c>
      <c r="M6231" s="557" t="s">
        <v>1966</v>
      </c>
      <c r="O6231" s="545" t="str">
        <f t="shared" si="580"/>
        <v>B4/09/02-E</v>
      </c>
      <c r="P6231" s="546"/>
      <c r="Q6231" s="546"/>
      <c r="R6231" s="546"/>
    </row>
    <row r="6232" spans="1:18" ht="25">
      <c r="B6232" s="556" t="s">
        <v>5319</v>
      </c>
      <c r="C6232" s="556" t="s">
        <v>36</v>
      </c>
      <c r="D6232" s="556" t="s">
        <v>1961</v>
      </c>
      <c r="E6232" s="556" t="s">
        <v>11</v>
      </c>
      <c r="F6232" s="557" t="s">
        <v>428</v>
      </c>
      <c r="G6232" s="556" t="s">
        <v>220</v>
      </c>
      <c r="H6232" s="558">
        <v>2231</v>
      </c>
      <c r="I6232" s="553">
        <v>49</v>
      </c>
      <c r="J6232" s="554">
        <v>109319</v>
      </c>
      <c r="K6232" s="556" t="s">
        <v>1455</v>
      </c>
      <c r="L6232" s="556" t="s">
        <v>1965</v>
      </c>
      <c r="M6232" s="557" t="s">
        <v>1966</v>
      </c>
      <c r="O6232" s="545" t="str">
        <f t="shared" si="580"/>
        <v>B4/09/02-F</v>
      </c>
    </row>
    <row r="6235" spans="1:18" ht="14.5">
      <c r="A6235" s="551">
        <v>3</v>
      </c>
      <c r="B6235" s="555" t="s">
        <v>5320</v>
      </c>
      <c r="C6235" s="555" t="s">
        <v>36</v>
      </c>
      <c r="D6235" s="555" t="s">
        <v>36</v>
      </c>
      <c r="E6235" s="555" t="s">
        <v>36</v>
      </c>
      <c r="F6235" s="551" t="s">
        <v>429</v>
      </c>
      <c r="G6235" s="555" t="s">
        <v>36</v>
      </c>
      <c r="H6235" s="551"/>
      <c r="I6235" s="551"/>
      <c r="J6235" s="552">
        <v>267076</v>
      </c>
      <c r="K6235" s="555"/>
      <c r="L6235" s="555"/>
      <c r="M6235" s="551"/>
      <c r="N6235" s="551"/>
      <c r="O6235" s="551"/>
    </row>
    <row r="6236" spans="1:18" ht="43.5">
      <c r="A6236" s="551">
        <v>4</v>
      </c>
      <c r="B6236" s="555" t="s">
        <v>5320</v>
      </c>
      <c r="C6236" s="555" t="s">
        <v>36</v>
      </c>
      <c r="D6236" s="555" t="s">
        <v>36</v>
      </c>
      <c r="E6236" s="555" t="s">
        <v>36</v>
      </c>
      <c r="F6236" s="551" t="s">
        <v>430</v>
      </c>
      <c r="G6236" s="555" t="s">
        <v>36</v>
      </c>
      <c r="H6236" s="551"/>
      <c r="I6236" s="551"/>
      <c r="J6236" s="552">
        <v>198720</v>
      </c>
      <c r="K6236" s="555"/>
      <c r="L6236" s="555"/>
      <c r="M6236" s="551"/>
      <c r="N6236" s="551"/>
      <c r="O6236" s="551"/>
    </row>
    <row r="6237" spans="1:18">
      <c r="B6237" s="556" t="s">
        <v>5320</v>
      </c>
      <c r="C6237" s="556" t="s">
        <v>36</v>
      </c>
      <c r="D6237" s="556" t="s">
        <v>1970</v>
      </c>
      <c r="E6237" s="556" t="s">
        <v>5</v>
      </c>
      <c r="F6237" s="557" t="s">
        <v>431</v>
      </c>
      <c r="G6237" s="556" t="s">
        <v>220</v>
      </c>
      <c r="H6237" s="558">
        <v>2160</v>
      </c>
      <c r="I6237" s="553">
        <v>92</v>
      </c>
      <c r="J6237" s="554">
        <v>198720</v>
      </c>
      <c r="K6237" s="556" t="s">
        <v>1455</v>
      </c>
      <c r="L6237" s="556" t="s">
        <v>1971</v>
      </c>
      <c r="M6237" s="557" t="s">
        <v>431</v>
      </c>
      <c r="O6237" s="545" t="str">
        <f>+_xlfn.CONCAT(B6237,"-",E6237)</f>
        <v>B4/09/03-A</v>
      </c>
    </row>
    <row r="6238" spans="1:18" ht="14.5">
      <c r="P6238" s="546"/>
      <c r="Q6238" s="546"/>
      <c r="R6238" s="546"/>
    </row>
    <row r="6239" spans="1:18" ht="29">
      <c r="A6239" s="551">
        <v>4</v>
      </c>
      <c r="B6239" s="555" t="s">
        <v>5320</v>
      </c>
      <c r="C6239" s="555" t="s">
        <v>36</v>
      </c>
      <c r="D6239" s="555" t="s">
        <v>36</v>
      </c>
      <c r="E6239" s="555" t="s">
        <v>36</v>
      </c>
      <c r="F6239" s="551" t="s">
        <v>1972</v>
      </c>
      <c r="G6239" s="555" t="s">
        <v>36</v>
      </c>
      <c r="H6239" s="551"/>
      <c r="I6239" s="551"/>
      <c r="J6239" s="552">
        <v>68356</v>
      </c>
      <c r="K6239" s="555"/>
      <c r="L6239" s="555"/>
      <c r="M6239" s="551"/>
      <c r="N6239" s="551"/>
      <c r="O6239" s="551"/>
      <c r="P6239" s="546"/>
      <c r="Q6239" s="546"/>
      <c r="R6239" s="546"/>
    </row>
    <row r="6240" spans="1:18">
      <c r="B6240" s="556" t="s">
        <v>5320</v>
      </c>
      <c r="C6240" s="556" t="s">
        <v>36</v>
      </c>
      <c r="D6240" s="556" t="s">
        <v>1973</v>
      </c>
      <c r="E6240" s="556" t="s">
        <v>6</v>
      </c>
      <c r="F6240" s="557" t="s">
        <v>5321</v>
      </c>
      <c r="G6240" s="556" t="s">
        <v>220</v>
      </c>
      <c r="H6240" s="553">
        <v>743</v>
      </c>
      <c r="I6240" s="553">
        <v>92</v>
      </c>
      <c r="J6240" s="554">
        <v>68356</v>
      </c>
      <c r="K6240" s="556" t="s">
        <v>1455</v>
      </c>
      <c r="L6240" s="556" t="s">
        <v>1975</v>
      </c>
      <c r="M6240" s="557" t="s">
        <v>1974</v>
      </c>
      <c r="O6240" s="545" t="str">
        <f>+_xlfn.CONCAT(B6240,"-",E6240)</f>
        <v>B4/09/03-B</v>
      </c>
    </row>
    <row r="6242" spans="1:18" ht="14.5">
      <c r="A6242" s="551" t="s">
        <v>1774</v>
      </c>
      <c r="B6242" s="555" t="s">
        <v>5320</v>
      </c>
      <c r="C6242" s="555" t="s">
        <v>36</v>
      </c>
      <c r="D6242" s="555" t="s">
        <v>36</v>
      </c>
      <c r="E6242" s="555" t="s">
        <v>36</v>
      </c>
      <c r="F6242" s="551" t="s">
        <v>14</v>
      </c>
      <c r="G6242" s="555"/>
      <c r="H6242" s="551"/>
      <c r="I6242" s="551"/>
      <c r="J6242" s="551"/>
      <c r="K6242" s="555"/>
      <c r="L6242" s="555"/>
      <c r="M6242" s="551"/>
      <c r="N6242" s="551"/>
      <c r="O6242" s="551"/>
      <c r="P6242" s="546"/>
      <c r="Q6242" s="546"/>
      <c r="R6242" s="546"/>
    </row>
    <row r="6243" spans="1:18" ht="14.5">
      <c r="A6243" s="551" t="s">
        <v>1774</v>
      </c>
      <c r="B6243" s="555" t="s">
        <v>5320</v>
      </c>
      <c r="C6243" s="555" t="s">
        <v>36</v>
      </c>
      <c r="D6243" s="555" t="s">
        <v>36</v>
      </c>
      <c r="E6243" s="555" t="s">
        <v>36</v>
      </c>
      <c r="F6243" s="551" t="s">
        <v>9</v>
      </c>
      <c r="G6243" s="555"/>
      <c r="H6243" s="551"/>
      <c r="I6243" s="551"/>
      <c r="J6243" s="551"/>
      <c r="K6243" s="555"/>
      <c r="L6243" s="555"/>
      <c r="M6243" s="551"/>
      <c r="N6243" s="551"/>
      <c r="O6243" s="551"/>
    </row>
    <row r="6245" spans="1:18" ht="14.5">
      <c r="P6245" s="546"/>
      <c r="Q6245" s="546"/>
      <c r="R6245" s="546"/>
    </row>
    <row r="6246" spans="1:18" ht="14.5">
      <c r="A6246" s="551">
        <v>2</v>
      </c>
      <c r="B6246" s="555" t="s">
        <v>5322</v>
      </c>
      <c r="C6246" s="555" t="s">
        <v>36</v>
      </c>
      <c r="D6246" s="555" t="s">
        <v>36</v>
      </c>
      <c r="E6246" s="555" t="s">
        <v>36</v>
      </c>
      <c r="F6246" s="551" t="s">
        <v>17</v>
      </c>
      <c r="G6246" s="555" t="s">
        <v>36</v>
      </c>
      <c r="H6246" s="551"/>
      <c r="I6246" s="551"/>
      <c r="J6246" s="552">
        <v>341831.25</v>
      </c>
      <c r="K6246" s="555"/>
      <c r="L6246" s="555"/>
      <c r="M6246" s="551"/>
      <c r="N6246" s="551"/>
      <c r="O6246" s="551"/>
      <c r="P6246" s="546"/>
      <c r="Q6246" s="546"/>
      <c r="R6246" s="546"/>
    </row>
    <row r="6247" spans="1:18" ht="14.5">
      <c r="A6247" s="551">
        <v>3</v>
      </c>
      <c r="B6247" s="555" t="s">
        <v>5322</v>
      </c>
      <c r="C6247" s="555" t="s">
        <v>36</v>
      </c>
      <c r="D6247" s="555" t="s">
        <v>36</v>
      </c>
      <c r="E6247" s="555" t="s">
        <v>36</v>
      </c>
      <c r="F6247" s="551" t="s">
        <v>432</v>
      </c>
      <c r="G6247" s="555" t="s">
        <v>36</v>
      </c>
      <c r="H6247" s="551"/>
      <c r="I6247" s="551"/>
      <c r="J6247" s="552">
        <v>85000</v>
      </c>
      <c r="K6247" s="555"/>
      <c r="L6247" s="555"/>
      <c r="M6247" s="551"/>
      <c r="N6247" s="551"/>
      <c r="O6247" s="551"/>
    </row>
    <row r="6248" spans="1:18" ht="87">
      <c r="A6248" s="551">
        <v>4</v>
      </c>
      <c r="B6248" s="555" t="s">
        <v>5322</v>
      </c>
      <c r="C6248" s="555" t="s">
        <v>36</v>
      </c>
      <c r="D6248" s="555" t="s">
        <v>36</v>
      </c>
      <c r="E6248" s="555" t="s">
        <v>36</v>
      </c>
      <c r="F6248" s="551" t="s">
        <v>1977</v>
      </c>
      <c r="G6248" s="555" t="s">
        <v>36</v>
      </c>
      <c r="H6248" s="551"/>
      <c r="I6248" s="551"/>
      <c r="J6248" s="552">
        <v>85000</v>
      </c>
      <c r="K6248" s="555"/>
      <c r="L6248" s="555"/>
      <c r="M6248" s="551"/>
      <c r="N6248" s="551"/>
      <c r="O6248" s="551"/>
    </row>
    <row r="6249" spans="1:18" ht="14.5">
      <c r="B6249" s="556" t="s">
        <v>5322</v>
      </c>
      <c r="C6249" s="556" t="s">
        <v>36</v>
      </c>
      <c r="D6249" s="556" t="s">
        <v>1978</v>
      </c>
      <c r="E6249" s="556" t="s">
        <v>5</v>
      </c>
      <c r="F6249" s="557" t="s">
        <v>434</v>
      </c>
      <c r="G6249" s="556" t="s">
        <v>289</v>
      </c>
      <c r="H6249" s="553">
        <v>7</v>
      </c>
      <c r="I6249" s="554">
        <v>7500</v>
      </c>
      <c r="J6249" s="554">
        <v>52500</v>
      </c>
      <c r="K6249" s="556" t="s">
        <v>33</v>
      </c>
      <c r="L6249" s="556" t="s">
        <v>1979</v>
      </c>
      <c r="M6249" s="557" t="s">
        <v>434</v>
      </c>
      <c r="N6249" s="557" t="s">
        <v>1980</v>
      </c>
      <c r="O6249" s="545" t="str">
        <f t="shared" ref="O6249:O6253" si="581">+_xlfn.CONCAT(B6249,"-",E6249)</f>
        <v>B4/10/01-A</v>
      </c>
      <c r="P6249" s="546"/>
      <c r="Q6249" s="546"/>
      <c r="R6249" s="546"/>
    </row>
    <row r="6250" spans="1:18" ht="14.5">
      <c r="B6250" s="556" t="s">
        <v>5322</v>
      </c>
      <c r="C6250" s="556" t="s">
        <v>36</v>
      </c>
      <c r="D6250" s="556" t="s">
        <v>1978</v>
      </c>
      <c r="E6250" s="556" t="s">
        <v>6</v>
      </c>
      <c r="F6250" s="557" t="s">
        <v>435</v>
      </c>
      <c r="G6250" s="556" t="s">
        <v>289</v>
      </c>
      <c r="H6250" s="553">
        <v>4</v>
      </c>
      <c r="I6250" s="554">
        <v>2500</v>
      </c>
      <c r="J6250" s="554">
        <v>10000</v>
      </c>
      <c r="K6250" s="556" t="s">
        <v>33</v>
      </c>
      <c r="L6250" s="556" t="s">
        <v>1981</v>
      </c>
      <c r="M6250" s="557" t="s">
        <v>435</v>
      </c>
      <c r="N6250" s="557" t="s">
        <v>1980</v>
      </c>
      <c r="O6250" s="545" t="str">
        <f t="shared" si="581"/>
        <v>B4/10/01-B</v>
      </c>
      <c r="P6250" s="546"/>
      <c r="Q6250" s="546"/>
      <c r="R6250" s="546"/>
    </row>
    <row r="6251" spans="1:18" ht="14.5">
      <c r="B6251" s="556" t="s">
        <v>5322</v>
      </c>
      <c r="C6251" s="556" t="s">
        <v>36</v>
      </c>
      <c r="D6251" s="556" t="s">
        <v>1978</v>
      </c>
      <c r="E6251" s="556" t="s">
        <v>7</v>
      </c>
      <c r="F6251" s="557" t="s">
        <v>3968</v>
      </c>
      <c r="G6251" s="556" t="s">
        <v>289</v>
      </c>
      <c r="H6251" s="553">
        <v>1</v>
      </c>
      <c r="I6251" s="554">
        <v>2500</v>
      </c>
      <c r="J6251" s="554">
        <v>2500</v>
      </c>
      <c r="K6251" s="556" t="s">
        <v>33</v>
      </c>
      <c r="L6251" s="556" t="s">
        <v>3969</v>
      </c>
      <c r="M6251" s="557" t="s">
        <v>3968</v>
      </c>
      <c r="N6251" s="557" t="s">
        <v>1980</v>
      </c>
      <c r="O6251" s="545" t="str">
        <f t="shared" si="581"/>
        <v>B4/10/01-C</v>
      </c>
      <c r="P6251" s="546"/>
      <c r="Q6251" s="546"/>
      <c r="R6251" s="546"/>
    </row>
    <row r="6252" spans="1:18">
      <c r="B6252" s="556" t="s">
        <v>5322</v>
      </c>
      <c r="C6252" s="556" t="s">
        <v>36</v>
      </c>
      <c r="D6252" s="556" t="s">
        <v>1978</v>
      </c>
      <c r="E6252" s="556" t="s">
        <v>8</v>
      </c>
      <c r="F6252" s="557" t="s">
        <v>437</v>
      </c>
      <c r="G6252" s="556" t="s">
        <v>289</v>
      </c>
      <c r="H6252" s="553">
        <v>7</v>
      </c>
      <c r="I6252" s="554">
        <v>2500</v>
      </c>
      <c r="J6252" s="554">
        <v>17500</v>
      </c>
      <c r="K6252" s="556" t="s">
        <v>33</v>
      </c>
      <c r="L6252" s="556" t="s">
        <v>1982</v>
      </c>
      <c r="M6252" s="557" t="s">
        <v>437</v>
      </c>
      <c r="N6252" s="557" t="s">
        <v>1980</v>
      </c>
      <c r="O6252" s="545" t="str">
        <f t="shared" si="581"/>
        <v>B4/10/01-D</v>
      </c>
    </row>
    <row r="6253" spans="1:18">
      <c r="B6253" s="556" t="s">
        <v>5322</v>
      </c>
      <c r="C6253" s="556" t="s">
        <v>36</v>
      </c>
      <c r="D6253" s="556" t="s">
        <v>1978</v>
      </c>
      <c r="E6253" s="556" t="s">
        <v>10</v>
      </c>
      <c r="F6253" s="557" t="s">
        <v>1983</v>
      </c>
      <c r="G6253" s="556" t="s">
        <v>289</v>
      </c>
      <c r="H6253" s="553">
        <v>1</v>
      </c>
      <c r="I6253" s="554">
        <v>2500</v>
      </c>
      <c r="J6253" s="554">
        <v>2500</v>
      </c>
      <c r="K6253" s="556" t="s">
        <v>33</v>
      </c>
      <c r="L6253" s="556" t="s">
        <v>1984</v>
      </c>
      <c r="M6253" s="557" t="s">
        <v>1983</v>
      </c>
      <c r="N6253" s="557" t="s">
        <v>1980</v>
      </c>
      <c r="O6253" s="545" t="str">
        <f t="shared" si="581"/>
        <v>B4/10/01-E</v>
      </c>
    </row>
    <row r="6255" spans="1:18" ht="14.5">
      <c r="A6255" s="551">
        <v>3</v>
      </c>
      <c r="B6255" s="555" t="s">
        <v>5322</v>
      </c>
      <c r="C6255" s="555" t="s">
        <v>36</v>
      </c>
      <c r="D6255" s="555" t="s">
        <v>36</v>
      </c>
      <c r="E6255" s="555" t="s">
        <v>36</v>
      </c>
      <c r="F6255" s="551" t="s">
        <v>442</v>
      </c>
      <c r="G6255" s="555" t="s">
        <v>36</v>
      </c>
      <c r="H6255" s="551"/>
      <c r="I6255" s="551"/>
      <c r="J6255" s="552">
        <v>170206.25</v>
      </c>
      <c r="K6255" s="555"/>
      <c r="L6255" s="555"/>
      <c r="M6255" s="551"/>
      <c r="N6255" s="551"/>
      <c r="O6255" s="551"/>
    </row>
    <row r="6256" spans="1:18" ht="58">
      <c r="A6256" s="551">
        <v>4</v>
      </c>
      <c r="B6256" s="555" t="s">
        <v>5322</v>
      </c>
      <c r="C6256" s="555" t="s">
        <v>36</v>
      </c>
      <c r="D6256" s="555" t="s">
        <v>36</v>
      </c>
      <c r="E6256" s="555" t="s">
        <v>36</v>
      </c>
      <c r="F6256" s="551" t="s">
        <v>443</v>
      </c>
      <c r="G6256" s="555" t="s">
        <v>36</v>
      </c>
      <c r="H6256" s="551"/>
      <c r="I6256" s="551"/>
      <c r="J6256" s="552">
        <v>170206.25</v>
      </c>
      <c r="K6256" s="555"/>
      <c r="L6256" s="555"/>
      <c r="M6256" s="551"/>
      <c r="N6256" s="551"/>
      <c r="O6256" s="551"/>
    </row>
    <row r="6257" spans="1:18">
      <c r="B6257" s="556" t="s">
        <v>5322</v>
      </c>
      <c r="C6257" s="556" t="s">
        <v>36</v>
      </c>
      <c r="D6257" s="556" t="s">
        <v>2885</v>
      </c>
      <c r="E6257" s="556" t="s">
        <v>11</v>
      </c>
      <c r="F6257" s="557" t="s">
        <v>444</v>
      </c>
      <c r="G6257" s="556" t="s">
        <v>220</v>
      </c>
      <c r="H6257" s="553">
        <v>113</v>
      </c>
      <c r="I6257" s="554">
        <v>1506.25</v>
      </c>
      <c r="J6257" s="554">
        <v>170206.25</v>
      </c>
      <c r="K6257" s="556" t="s">
        <v>33</v>
      </c>
      <c r="L6257" s="556" t="s">
        <v>2886</v>
      </c>
      <c r="M6257" s="557" t="s">
        <v>444</v>
      </c>
      <c r="O6257" s="545" t="str">
        <f>+_xlfn.CONCAT(B6257,"-",E6257)</f>
        <v>B4/10/01-F</v>
      </c>
    </row>
    <row r="6258" spans="1:18" ht="14.5">
      <c r="P6258" s="546"/>
      <c r="Q6258" s="546"/>
      <c r="R6258" s="546"/>
    </row>
    <row r="6259" spans="1:18" ht="29">
      <c r="A6259" s="551">
        <v>3</v>
      </c>
      <c r="B6259" s="555" t="s">
        <v>5322</v>
      </c>
      <c r="C6259" s="555" t="s">
        <v>36</v>
      </c>
      <c r="D6259" s="555" t="s">
        <v>36</v>
      </c>
      <c r="E6259" s="555" t="s">
        <v>36</v>
      </c>
      <c r="F6259" s="551" t="s">
        <v>446</v>
      </c>
      <c r="G6259" s="555" t="s">
        <v>36</v>
      </c>
      <c r="H6259" s="551"/>
      <c r="I6259" s="551"/>
      <c r="J6259" s="552">
        <v>24000</v>
      </c>
      <c r="K6259" s="555"/>
      <c r="L6259" s="555"/>
      <c r="M6259" s="551"/>
      <c r="N6259" s="551"/>
      <c r="O6259" s="551"/>
      <c r="P6259" s="546"/>
      <c r="Q6259" s="546"/>
      <c r="R6259" s="546"/>
    </row>
    <row r="6260" spans="1:18" ht="29">
      <c r="A6260" s="551">
        <v>4</v>
      </c>
      <c r="B6260" s="555" t="s">
        <v>5322</v>
      </c>
      <c r="C6260" s="555" t="s">
        <v>36</v>
      </c>
      <c r="D6260" s="555" t="s">
        <v>36</v>
      </c>
      <c r="E6260" s="555" t="s">
        <v>36</v>
      </c>
      <c r="F6260" s="551" t="s">
        <v>447</v>
      </c>
      <c r="G6260" s="555" t="s">
        <v>36</v>
      </c>
      <c r="H6260" s="551"/>
      <c r="I6260" s="551"/>
      <c r="J6260" s="552">
        <v>24000</v>
      </c>
      <c r="K6260" s="555"/>
      <c r="L6260" s="555"/>
      <c r="M6260" s="551"/>
      <c r="N6260" s="551"/>
      <c r="O6260" s="551"/>
    </row>
    <row r="6261" spans="1:18">
      <c r="B6261" s="556" t="s">
        <v>5322</v>
      </c>
      <c r="C6261" s="556" t="s">
        <v>36</v>
      </c>
      <c r="D6261" s="556" t="s">
        <v>1985</v>
      </c>
      <c r="E6261" s="556" t="s">
        <v>27</v>
      </c>
      <c r="F6261" s="557" t="s">
        <v>5323</v>
      </c>
      <c r="G6261" s="556" t="s">
        <v>233</v>
      </c>
      <c r="H6261" s="553">
        <v>1</v>
      </c>
      <c r="I6261" s="554">
        <v>24000</v>
      </c>
      <c r="J6261" s="554">
        <v>24000</v>
      </c>
      <c r="K6261" s="556" t="s">
        <v>33</v>
      </c>
      <c r="L6261" s="556" t="s">
        <v>5324</v>
      </c>
      <c r="M6261" s="557" t="s">
        <v>5323</v>
      </c>
      <c r="N6261" s="557" t="s">
        <v>1988</v>
      </c>
      <c r="O6261" s="545" t="str">
        <f>+_xlfn.CONCAT(B6261,"-",E6261)</f>
        <v>B4/10/01-G</v>
      </c>
    </row>
    <row r="6262" spans="1:18" ht="14.5">
      <c r="P6262" s="546"/>
      <c r="Q6262" s="546"/>
      <c r="R6262" s="546"/>
    </row>
    <row r="6263" spans="1:18" ht="14.5">
      <c r="P6263" s="546"/>
      <c r="Q6263" s="546"/>
      <c r="R6263" s="546"/>
    </row>
    <row r="6264" spans="1:18" ht="14.5">
      <c r="A6264" s="551">
        <v>3</v>
      </c>
      <c r="B6264" s="555" t="s">
        <v>5325</v>
      </c>
      <c r="C6264" s="555" t="s">
        <v>36</v>
      </c>
      <c r="D6264" s="555" t="s">
        <v>36</v>
      </c>
      <c r="E6264" s="555" t="s">
        <v>36</v>
      </c>
      <c r="F6264" s="551" t="s">
        <v>1295</v>
      </c>
      <c r="G6264" s="555" t="s">
        <v>36</v>
      </c>
      <c r="H6264" s="551"/>
      <c r="I6264" s="551"/>
      <c r="J6264" s="552">
        <v>62625</v>
      </c>
      <c r="K6264" s="555"/>
      <c r="L6264" s="555"/>
      <c r="M6264" s="551"/>
      <c r="N6264" s="551"/>
      <c r="O6264" s="551"/>
    </row>
    <row r="6265" spans="1:18" ht="29">
      <c r="A6265" s="551">
        <v>4</v>
      </c>
      <c r="B6265" s="555" t="s">
        <v>5325</v>
      </c>
      <c r="C6265" s="555" t="s">
        <v>36</v>
      </c>
      <c r="D6265" s="555" t="s">
        <v>36</v>
      </c>
      <c r="E6265" s="555" t="s">
        <v>36</v>
      </c>
      <c r="F6265" s="551" t="s">
        <v>1994</v>
      </c>
      <c r="G6265" s="555" t="s">
        <v>36</v>
      </c>
      <c r="H6265" s="551"/>
      <c r="I6265" s="551"/>
      <c r="J6265" s="552">
        <v>62125</v>
      </c>
      <c r="K6265" s="555"/>
      <c r="L6265" s="555"/>
      <c r="M6265" s="551"/>
      <c r="N6265" s="551"/>
      <c r="O6265" s="551"/>
    </row>
    <row r="6266" spans="1:18">
      <c r="B6266" s="556" t="s">
        <v>5325</v>
      </c>
      <c r="C6266" s="556" t="s">
        <v>36</v>
      </c>
      <c r="D6266" s="556" t="s">
        <v>1995</v>
      </c>
      <c r="E6266" s="556" t="s">
        <v>5</v>
      </c>
      <c r="F6266" s="557" t="s">
        <v>1297</v>
      </c>
      <c r="G6266" s="556" t="s">
        <v>289</v>
      </c>
      <c r="H6266" s="553">
        <v>65</v>
      </c>
      <c r="I6266" s="553">
        <v>750</v>
      </c>
      <c r="J6266" s="554">
        <v>48750</v>
      </c>
      <c r="K6266" s="556" t="s">
        <v>33</v>
      </c>
      <c r="L6266" s="556" t="s">
        <v>1996</v>
      </c>
      <c r="M6266" s="557" t="s">
        <v>1997</v>
      </c>
      <c r="O6266" s="545" t="str">
        <f t="shared" ref="O6266:O6269" si="582">+_xlfn.CONCAT(B6266,"-",E6266)</f>
        <v>B4/10/02-A</v>
      </c>
    </row>
    <row r="6267" spans="1:18" ht="14.5">
      <c r="B6267" s="556" t="s">
        <v>5325</v>
      </c>
      <c r="C6267" s="556" t="s">
        <v>36</v>
      </c>
      <c r="D6267" s="556" t="s">
        <v>1995</v>
      </c>
      <c r="E6267" s="556" t="s">
        <v>6</v>
      </c>
      <c r="F6267" s="557" t="s">
        <v>1298</v>
      </c>
      <c r="G6267" s="556" t="s">
        <v>289</v>
      </c>
      <c r="H6267" s="553">
        <v>11</v>
      </c>
      <c r="I6267" s="553">
        <v>875</v>
      </c>
      <c r="J6267" s="554">
        <v>9625</v>
      </c>
      <c r="K6267" s="556" t="s">
        <v>33</v>
      </c>
      <c r="L6267" s="556" t="s">
        <v>1998</v>
      </c>
      <c r="M6267" s="557" t="s">
        <v>1999</v>
      </c>
      <c r="O6267" s="545" t="str">
        <f t="shared" si="582"/>
        <v>B4/10/02-B</v>
      </c>
      <c r="P6267" s="546"/>
      <c r="Q6267" s="546"/>
      <c r="R6267" s="546"/>
    </row>
    <row r="6268" spans="1:18" ht="14.5">
      <c r="B6268" s="556" t="s">
        <v>5325</v>
      </c>
      <c r="C6268" s="556" t="s">
        <v>36</v>
      </c>
      <c r="D6268" s="556" t="s">
        <v>1995</v>
      </c>
      <c r="E6268" s="556" t="s">
        <v>7</v>
      </c>
      <c r="F6268" s="557" t="s">
        <v>1299</v>
      </c>
      <c r="G6268" s="556" t="s">
        <v>289</v>
      </c>
      <c r="H6268" s="553">
        <v>1</v>
      </c>
      <c r="I6268" s="554">
        <v>1875</v>
      </c>
      <c r="J6268" s="554">
        <v>1875</v>
      </c>
      <c r="K6268" s="556" t="s">
        <v>33</v>
      </c>
      <c r="L6268" s="556" t="s">
        <v>2890</v>
      </c>
      <c r="M6268" s="557" t="s">
        <v>1299</v>
      </c>
      <c r="O6268" s="545" t="str">
        <f t="shared" si="582"/>
        <v>B4/10/02-C</v>
      </c>
      <c r="P6268" s="546"/>
      <c r="Q6268" s="546"/>
      <c r="R6268" s="546"/>
    </row>
    <row r="6269" spans="1:18">
      <c r="B6269" s="556" t="s">
        <v>5325</v>
      </c>
      <c r="C6269" s="556" t="s">
        <v>36</v>
      </c>
      <c r="D6269" s="556" t="s">
        <v>1995</v>
      </c>
      <c r="E6269" s="556" t="s">
        <v>8</v>
      </c>
      <c r="F6269" s="557" t="s">
        <v>1300</v>
      </c>
      <c r="G6269" s="556" t="s">
        <v>289</v>
      </c>
      <c r="H6269" s="553">
        <v>1</v>
      </c>
      <c r="I6269" s="554">
        <v>1875</v>
      </c>
      <c r="J6269" s="554">
        <v>1875</v>
      </c>
      <c r="K6269" s="556" t="s">
        <v>33</v>
      </c>
      <c r="L6269" s="556" t="s">
        <v>2891</v>
      </c>
      <c r="M6269" s="557" t="s">
        <v>1300</v>
      </c>
      <c r="O6269" s="545" t="str">
        <f t="shared" si="582"/>
        <v>B4/10/02-D</v>
      </c>
    </row>
    <row r="6271" spans="1:18" ht="14.5">
      <c r="A6271" s="551">
        <v>4</v>
      </c>
      <c r="B6271" s="555" t="s">
        <v>5325</v>
      </c>
      <c r="C6271" s="555" t="s">
        <v>36</v>
      </c>
      <c r="D6271" s="555" t="s">
        <v>36</v>
      </c>
      <c r="E6271" s="555" t="s">
        <v>36</v>
      </c>
      <c r="F6271" s="551" t="s">
        <v>1301</v>
      </c>
      <c r="G6271" s="555" t="s">
        <v>36</v>
      </c>
      <c r="H6271" s="551"/>
      <c r="I6271" s="551"/>
      <c r="J6271" s="551">
        <v>500</v>
      </c>
      <c r="K6271" s="555"/>
      <c r="L6271" s="555"/>
      <c r="M6271" s="551"/>
      <c r="N6271" s="551"/>
      <c r="O6271" s="551"/>
    </row>
    <row r="6272" spans="1:18">
      <c r="B6272" s="556" t="s">
        <v>5325</v>
      </c>
      <c r="C6272" s="556" t="s">
        <v>36</v>
      </c>
      <c r="D6272" s="556" t="s">
        <v>1995</v>
      </c>
      <c r="E6272" s="556" t="s">
        <v>10</v>
      </c>
      <c r="F6272" s="557" t="s">
        <v>1302</v>
      </c>
      <c r="G6272" s="556" t="s">
        <v>289</v>
      </c>
      <c r="H6272" s="553">
        <v>2</v>
      </c>
      <c r="I6272" s="553">
        <v>250</v>
      </c>
      <c r="J6272" s="553">
        <v>500</v>
      </c>
      <c r="K6272" s="556" t="s">
        <v>33</v>
      </c>
      <c r="L6272" s="556" t="s">
        <v>2892</v>
      </c>
      <c r="M6272" s="557" t="s">
        <v>1302</v>
      </c>
      <c r="O6272" s="545" t="str">
        <f>+_xlfn.CONCAT(B6272,"-",E6272)</f>
        <v>B4/10/02-E</v>
      </c>
    </row>
    <row r="6274" spans="1:18" ht="14.5">
      <c r="A6274" s="551" t="s">
        <v>1774</v>
      </c>
      <c r="B6274" s="555" t="s">
        <v>5325</v>
      </c>
      <c r="C6274" s="555" t="s">
        <v>36</v>
      </c>
      <c r="D6274" s="555" t="s">
        <v>36</v>
      </c>
      <c r="E6274" s="555" t="s">
        <v>36</v>
      </c>
      <c r="F6274" s="551" t="s">
        <v>17</v>
      </c>
      <c r="G6274" s="555"/>
      <c r="H6274" s="551"/>
      <c r="I6274" s="551"/>
      <c r="J6274" s="551"/>
      <c r="K6274" s="555"/>
      <c r="L6274" s="555"/>
      <c r="M6274" s="551"/>
      <c r="N6274" s="551"/>
      <c r="O6274" s="551"/>
      <c r="P6274" s="546"/>
      <c r="Q6274" s="546"/>
      <c r="R6274" s="546"/>
    </row>
    <row r="6275" spans="1:18" ht="14.5">
      <c r="A6275" s="551" t="s">
        <v>1774</v>
      </c>
      <c r="B6275" s="555" t="s">
        <v>5325</v>
      </c>
      <c r="C6275" s="555" t="s">
        <v>36</v>
      </c>
      <c r="D6275" s="555" t="s">
        <v>36</v>
      </c>
      <c r="E6275" s="555" t="s">
        <v>36</v>
      </c>
      <c r="F6275" s="551" t="s">
        <v>9</v>
      </c>
      <c r="G6275" s="555"/>
      <c r="H6275" s="551"/>
      <c r="I6275" s="551"/>
      <c r="J6275" s="551"/>
      <c r="K6275" s="555"/>
      <c r="L6275" s="555"/>
      <c r="M6275" s="551"/>
      <c r="N6275" s="551"/>
      <c r="O6275" s="551"/>
    </row>
    <row r="6277" spans="1:18" ht="14.5">
      <c r="P6277" s="546"/>
      <c r="Q6277" s="546"/>
      <c r="R6277" s="546"/>
    </row>
    <row r="6278" spans="1:18" ht="14.5">
      <c r="A6278" s="551">
        <v>2</v>
      </c>
      <c r="B6278" s="555" t="s">
        <v>5326</v>
      </c>
      <c r="C6278" s="555" t="s">
        <v>36</v>
      </c>
      <c r="D6278" s="555" t="s">
        <v>36</v>
      </c>
      <c r="E6278" s="555" t="s">
        <v>36</v>
      </c>
      <c r="F6278" s="551" t="s">
        <v>20</v>
      </c>
      <c r="G6278" s="555" t="s">
        <v>36</v>
      </c>
      <c r="H6278" s="551"/>
      <c r="I6278" s="551"/>
      <c r="J6278" s="552">
        <v>7061937.5</v>
      </c>
      <c r="K6278" s="555"/>
      <c r="L6278" s="555"/>
      <c r="M6278" s="551"/>
      <c r="N6278" s="551"/>
      <c r="O6278" s="551"/>
      <c r="P6278" s="546"/>
      <c r="Q6278" s="546"/>
      <c r="R6278" s="546"/>
    </row>
    <row r="6279" spans="1:18" ht="14.5">
      <c r="A6279" s="551">
        <v>3</v>
      </c>
      <c r="B6279" s="555" t="s">
        <v>5326</v>
      </c>
      <c r="C6279" s="555" t="s">
        <v>36</v>
      </c>
      <c r="D6279" s="555" t="s">
        <v>36</v>
      </c>
      <c r="E6279" s="555" t="s">
        <v>36</v>
      </c>
      <c r="F6279" s="551" t="s">
        <v>1096</v>
      </c>
      <c r="G6279" s="555" t="s">
        <v>36</v>
      </c>
      <c r="H6279" s="551"/>
      <c r="I6279" s="551"/>
      <c r="J6279" s="552">
        <v>312500</v>
      </c>
      <c r="K6279" s="555"/>
      <c r="L6279" s="555"/>
      <c r="M6279" s="551"/>
      <c r="N6279" s="551"/>
      <c r="O6279" s="551"/>
    </row>
    <row r="6280" spans="1:18" ht="14.5">
      <c r="A6280" s="551">
        <v>4</v>
      </c>
      <c r="B6280" s="555" t="s">
        <v>5326</v>
      </c>
      <c r="C6280" s="555" t="s">
        <v>36</v>
      </c>
      <c r="D6280" s="555" t="s">
        <v>36</v>
      </c>
      <c r="E6280" s="555" t="s">
        <v>36</v>
      </c>
      <c r="F6280" s="551" t="s">
        <v>1097</v>
      </c>
      <c r="G6280" s="555" t="s">
        <v>36</v>
      </c>
      <c r="H6280" s="551"/>
      <c r="I6280" s="551"/>
      <c r="J6280" s="552">
        <v>312500</v>
      </c>
      <c r="K6280" s="555"/>
      <c r="L6280" s="555"/>
      <c r="M6280" s="551"/>
      <c r="N6280" s="551"/>
      <c r="O6280" s="551"/>
    </row>
    <row r="6281" spans="1:18" ht="14.5">
      <c r="B6281" s="556" t="s">
        <v>5326</v>
      </c>
      <c r="C6281" s="556" t="s">
        <v>36</v>
      </c>
      <c r="D6281" s="556" t="s">
        <v>2001</v>
      </c>
      <c r="E6281" s="556" t="s">
        <v>5</v>
      </c>
      <c r="F6281" s="557" t="s">
        <v>1098</v>
      </c>
      <c r="G6281" s="556" t="s">
        <v>289</v>
      </c>
      <c r="H6281" s="553">
        <v>5</v>
      </c>
      <c r="I6281" s="554">
        <v>62500</v>
      </c>
      <c r="J6281" s="554">
        <v>312500</v>
      </c>
      <c r="K6281" s="556" t="s">
        <v>34</v>
      </c>
      <c r="L6281" s="556" t="s">
        <v>2002</v>
      </c>
      <c r="M6281" s="557" t="s">
        <v>1098</v>
      </c>
      <c r="N6281" s="557" t="s">
        <v>1988</v>
      </c>
      <c r="O6281" s="545" t="str">
        <f t="shared" ref="O6281:O6284" si="583">+_xlfn.CONCAT(B6281,"-",E6281)</f>
        <v>B4/11/01-A</v>
      </c>
      <c r="P6281" s="546"/>
      <c r="Q6281" s="546"/>
      <c r="R6281" s="546"/>
    </row>
    <row r="6282" spans="1:18" ht="25">
      <c r="B6282" s="556" t="s">
        <v>5326</v>
      </c>
      <c r="C6282" s="556" t="s">
        <v>36</v>
      </c>
      <c r="D6282" s="556" t="s">
        <v>2001</v>
      </c>
      <c r="E6282" s="556" t="s">
        <v>6</v>
      </c>
      <c r="F6282" s="557" t="s">
        <v>1099</v>
      </c>
      <c r="G6282" s="556" t="s">
        <v>289</v>
      </c>
      <c r="H6282" s="553">
        <v>5</v>
      </c>
      <c r="J6282" s="553" t="s">
        <v>1909</v>
      </c>
      <c r="K6282" s="556" t="s">
        <v>34</v>
      </c>
      <c r="L6282" s="556" t="s">
        <v>2003</v>
      </c>
      <c r="M6282" s="557" t="s">
        <v>2004</v>
      </c>
      <c r="O6282" s="545" t="str">
        <f t="shared" si="583"/>
        <v>B4/11/01-B</v>
      </c>
      <c r="P6282" s="546"/>
      <c r="Q6282" s="546"/>
      <c r="R6282" s="546"/>
    </row>
    <row r="6283" spans="1:18" ht="14.5">
      <c r="B6283" s="556" t="s">
        <v>5326</v>
      </c>
      <c r="C6283" s="556" t="s">
        <v>36</v>
      </c>
      <c r="D6283" s="556" t="s">
        <v>2001</v>
      </c>
      <c r="E6283" s="556" t="s">
        <v>7</v>
      </c>
      <c r="F6283" s="557" t="s">
        <v>1100</v>
      </c>
      <c r="G6283" s="556" t="s">
        <v>289</v>
      </c>
      <c r="H6283" s="553">
        <v>5</v>
      </c>
      <c r="J6283" s="553" t="s">
        <v>1909</v>
      </c>
      <c r="K6283" s="556" t="s">
        <v>34</v>
      </c>
      <c r="L6283" s="556" t="s">
        <v>2003</v>
      </c>
      <c r="M6283" s="557" t="s">
        <v>2004</v>
      </c>
      <c r="O6283" s="545" t="str">
        <f t="shared" si="583"/>
        <v>B4/11/01-C</v>
      </c>
      <c r="P6283" s="546"/>
      <c r="Q6283" s="546"/>
      <c r="R6283" s="546"/>
    </row>
    <row r="6284" spans="1:18">
      <c r="B6284" s="556" t="s">
        <v>5326</v>
      </c>
      <c r="C6284" s="556" t="s">
        <v>36</v>
      </c>
      <c r="D6284" s="556" t="s">
        <v>2001</v>
      </c>
      <c r="E6284" s="556" t="s">
        <v>8</v>
      </c>
      <c r="F6284" s="557" t="s">
        <v>1101</v>
      </c>
      <c r="G6284" s="556" t="s">
        <v>289</v>
      </c>
      <c r="H6284" s="553">
        <v>5</v>
      </c>
      <c r="J6284" s="553" t="s">
        <v>1909</v>
      </c>
      <c r="K6284" s="556" t="s">
        <v>34</v>
      </c>
      <c r="L6284" s="556" t="s">
        <v>2003</v>
      </c>
      <c r="M6284" s="557" t="s">
        <v>2004</v>
      </c>
      <c r="O6284" s="545" t="str">
        <f t="shared" si="583"/>
        <v>B4/11/01-D</v>
      </c>
    </row>
    <row r="6286" spans="1:18" ht="14.5">
      <c r="A6286" s="551">
        <v>4</v>
      </c>
      <c r="B6286" s="555" t="s">
        <v>5326</v>
      </c>
      <c r="C6286" s="555" t="s">
        <v>36</v>
      </c>
      <c r="D6286" s="555" t="s">
        <v>36</v>
      </c>
      <c r="E6286" s="555" t="s">
        <v>36</v>
      </c>
      <c r="F6286" s="551" t="s">
        <v>1102</v>
      </c>
      <c r="G6286" s="555" t="s">
        <v>36</v>
      </c>
      <c r="H6286" s="551"/>
      <c r="I6286" s="551"/>
      <c r="J6286" s="551">
        <v>0</v>
      </c>
      <c r="K6286" s="555"/>
      <c r="L6286" s="555"/>
      <c r="M6286" s="551"/>
      <c r="N6286" s="551"/>
      <c r="O6286" s="551"/>
    </row>
    <row r="6287" spans="1:18">
      <c r="B6287" s="556" t="s">
        <v>5326</v>
      </c>
      <c r="C6287" s="556" t="s">
        <v>36</v>
      </c>
      <c r="D6287" s="556" t="s">
        <v>2001</v>
      </c>
      <c r="E6287" s="556" t="s">
        <v>10</v>
      </c>
      <c r="F6287" s="557" t="s">
        <v>1103</v>
      </c>
      <c r="G6287" s="556" t="s">
        <v>0</v>
      </c>
      <c r="H6287" s="553">
        <v>1</v>
      </c>
      <c r="J6287" s="553" t="s">
        <v>1909</v>
      </c>
      <c r="K6287" s="556" t="s">
        <v>34</v>
      </c>
      <c r="L6287" s="556" t="s">
        <v>2003</v>
      </c>
      <c r="M6287" s="557" t="s">
        <v>2004</v>
      </c>
      <c r="O6287" s="545" t="str">
        <f t="shared" ref="O6287:O6288" si="584">+_xlfn.CONCAT(B6287,"-",E6287)</f>
        <v>B4/11/01-E</v>
      </c>
    </row>
    <row r="6288" spans="1:18">
      <c r="B6288" s="556" t="s">
        <v>5326</v>
      </c>
      <c r="C6288" s="556" t="s">
        <v>36</v>
      </c>
      <c r="D6288" s="556" t="s">
        <v>2001</v>
      </c>
      <c r="E6288" s="556" t="s">
        <v>11</v>
      </c>
      <c r="F6288" s="557" t="s">
        <v>1104</v>
      </c>
      <c r="G6288" s="556" t="s">
        <v>0</v>
      </c>
      <c r="H6288" s="553">
        <v>1</v>
      </c>
      <c r="J6288" s="553" t="s">
        <v>1909</v>
      </c>
      <c r="K6288" s="556" t="s">
        <v>34</v>
      </c>
      <c r="L6288" s="556" t="s">
        <v>2003</v>
      </c>
      <c r="M6288" s="557" t="s">
        <v>2004</v>
      </c>
      <c r="O6288" s="545" t="str">
        <f t="shared" si="584"/>
        <v>B4/11/01-F</v>
      </c>
    </row>
    <row r="6289" spans="1:18" ht="14.5">
      <c r="P6289" s="546"/>
      <c r="Q6289" s="546"/>
      <c r="R6289" s="546"/>
    </row>
    <row r="6290" spans="1:18" ht="14.5">
      <c r="A6290" s="551">
        <v>3</v>
      </c>
      <c r="B6290" s="555" t="s">
        <v>5326</v>
      </c>
      <c r="C6290" s="555" t="s">
        <v>36</v>
      </c>
      <c r="D6290" s="555" t="s">
        <v>36</v>
      </c>
      <c r="E6290" s="555" t="s">
        <v>36</v>
      </c>
      <c r="F6290" s="551" t="s">
        <v>3977</v>
      </c>
      <c r="G6290" s="555" t="s">
        <v>36</v>
      </c>
      <c r="H6290" s="551"/>
      <c r="I6290" s="551"/>
      <c r="J6290" s="552">
        <v>308437.5</v>
      </c>
      <c r="K6290" s="555"/>
      <c r="L6290" s="555"/>
      <c r="M6290" s="551"/>
      <c r="N6290" s="551"/>
      <c r="O6290" s="551"/>
    </row>
    <row r="6291" spans="1:18" ht="72.5">
      <c r="A6291" s="551">
        <v>4</v>
      </c>
      <c r="B6291" s="555" t="s">
        <v>5326</v>
      </c>
      <c r="C6291" s="555" t="s">
        <v>36</v>
      </c>
      <c r="D6291" s="555" t="s">
        <v>36</v>
      </c>
      <c r="E6291" s="555" t="s">
        <v>36</v>
      </c>
      <c r="F6291" s="551" t="s">
        <v>3978</v>
      </c>
      <c r="G6291" s="555" t="s">
        <v>36</v>
      </c>
      <c r="H6291" s="551"/>
      <c r="I6291" s="551"/>
      <c r="J6291" s="552">
        <v>308437.5</v>
      </c>
      <c r="K6291" s="555"/>
      <c r="L6291" s="555"/>
      <c r="M6291" s="551"/>
      <c r="N6291" s="551"/>
      <c r="O6291" s="551"/>
    </row>
    <row r="6292" spans="1:18">
      <c r="B6292" s="556" t="s">
        <v>5326</v>
      </c>
      <c r="C6292" s="556" t="s">
        <v>36</v>
      </c>
      <c r="D6292" s="556" t="s">
        <v>3979</v>
      </c>
      <c r="E6292" s="556" t="s">
        <v>27</v>
      </c>
      <c r="F6292" s="557" t="s">
        <v>3980</v>
      </c>
      <c r="G6292" s="556" t="s">
        <v>289</v>
      </c>
      <c r="H6292" s="553">
        <v>5</v>
      </c>
      <c r="I6292" s="554">
        <v>61687.5</v>
      </c>
      <c r="J6292" s="554">
        <v>308437.5</v>
      </c>
      <c r="K6292" s="556" t="s">
        <v>34</v>
      </c>
      <c r="L6292" s="556" t="s">
        <v>3981</v>
      </c>
      <c r="M6292" s="557" t="s">
        <v>3982</v>
      </c>
      <c r="O6292" s="545" t="str">
        <f>+_xlfn.CONCAT(B6292,"-",E6292)</f>
        <v>B4/11/01-G</v>
      </c>
    </row>
    <row r="6293" spans="1:18" ht="14.5">
      <c r="P6293" s="546"/>
      <c r="Q6293" s="546"/>
      <c r="R6293" s="546"/>
    </row>
    <row r="6294" spans="1:18" ht="14.5">
      <c r="A6294" s="551">
        <v>3</v>
      </c>
      <c r="B6294" s="555" t="s">
        <v>5326</v>
      </c>
      <c r="C6294" s="555" t="s">
        <v>36</v>
      </c>
      <c r="D6294" s="555" t="s">
        <v>36</v>
      </c>
      <c r="E6294" s="555" t="s">
        <v>36</v>
      </c>
      <c r="F6294" s="551" t="s">
        <v>450</v>
      </c>
      <c r="G6294" s="555" t="s">
        <v>36</v>
      </c>
      <c r="H6294" s="551"/>
      <c r="I6294" s="551"/>
      <c r="J6294" s="552">
        <v>6441000</v>
      </c>
      <c r="K6294" s="555"/>
      <c r="L6294" s="555"/>
      <c r="M6294" s="551"/>
      <c r="N6294" s="551"/>
      <c r="O6294" s="551"/>
      <c r="P6294" s="546"/>
      <c r="Q6294" s="546"/>
      <c r="R6294" s="546"/>
    </row>
    <row r="6295" spans="1:18" ht="43.5">
      <c r="A6295" s="551">
        <v>4</v>
      </c>
      <c r="B6295" s="555" t="s">
        <v>5326</v>
      </c>
      <c r="C6295" s="555" t="s">
        <v>36</v>
      </c>
      <c r="D6295" s="555" t="s">
        <v>36</v>
      </c>
      <c r="E6295" s="555" t="s">
        <v>36</v>
      </c>
      <c r="F6295" s="551" t="s">
        <v>451</v>
      </c>
      <c r="G6295" s="555" t="s">
        <v>36</v>
      </c>
      <c r="H6295" s="551"/>
      <c r="I6295" s="551"/>
      <c r="J6295" s="552">
        <v>31625</v>
      </c>
      <c r="K6295" s="555"/>
      <c r="L6295" s="555"/>
      <c r="M6295" s="551"/>
      <c r="N6295" s="551"/>
      <c r="O6295" s="551"/>
    </row>
    <row r="6296" spans="1:18">
      <c r="B6296" s="556" t="s">
        <v>5326</v>
      </c>
      <c r="C6296" s="556" t="s">
        <v>36</v>
      </c>
      <c r="D6296" s="556" t="s">
        <v>2005</v>
      </c>
      <c r="E6296" s="556" t="s">
        <v>28</v>
      </c>
      <c r="F6296" s="557" t="s">
        <v>452</v>
      </c>
      <c r="G6296" s="556" t="s">
        <v>0</v>
      </c>
      <c r="H6296" s="553">
        <v>1</v>
      </c>
      <c r="I6296" s="554">
        <v>31625</v>
      </c>
      <c r="J6296" s="554">
        <v>31625</v>
      </c>
      <c r="K6296" s="556" t="s">
        <v>34</v>
      </c>
      <c r="L6296" s="556" t="s">
        <v>5327</v>
      </c>
      <c r="M6296" s="557" t="s">
        <v>5328</v>
      </c>
      <c r="N6296" s="557" t="s">
        <v>2008</v>
      </c>
      <c r="O6296" s="545" t="str">
        <f>+_xlfn.CONCAT(B6296,"-",E6296)</f>
        <v>B4/11/01-H</v>
      </c>
    </row>
    <row r="6297" spans="1:18" ht="14.5">
      <c r="P6297" s="546"/>
      <c r="Q6297" s="546"/>
      <c r="R6297" s="546"/>
    </row>
    <row r="6298" spans="1:18" ht="14.5">
      <c r="P6298" s="546"/>
      <c r="Q6298" s="546"/>
      <c r="R6298" s="546"/>
    </row>
    <row r="6299" spans="1:18" ht="14.5">
      <c r="A6299" s="551">
        <v>4</v>
      </c>
      <c r="B6299" s="555" t="s">
        <v>5329</v>
      </c>
      <c r="C6299" s="555" t="s">
        <v>36</v>
      </c>
      <c r="D6299" s="555" t="s">
        <v>36</v>
      </c>
      <c r="E6299" s="555" t="s">
        <v>36</v>
      </c>
      <c r="F6299" s="551" t="s">
        <v>740</v>
      </c>
      <c r="G6299" s="555" t="s">
        <v>36</v>
      </c>
      <c r="H6299" s="551"/>
      <c r="I6299" s="551"/>
      <c r="J6299" s="552">
        <v>159375</v>
      </c>
      <c r="K6299" s="555"/>
      <c r="L6299" s="555"/>
      <c r="M6299" s="551"/>
      <c r="N6299" s="551"/>
      <c r="O6299" s="551"/>
    </row>
    <row r="6300" spans="1:18" ht="25">
      <c r="B6300" s="556" t="s">
        <v>5329</v>
      </c>
      <c r="C6300" s="556" t="s">
        <v>36</v>
      </c>
      <c r="D6300" s="556" t="s">
        <v>2009</v>
      </c>
      <c r="E6300" s="556" t="s">
        <v>5</v>
      </c>
      <c r="F6300" s="557" t="s">
        <v>741</v>
      </c>
      <c r="G6300" s="556" t="s">
        <v>289</v>
      </c>
      <c r="H6300" s="553">
        <v>6</v>
      </c>
      <c r="I6300" s="554">
        <v>6250</v>
      </c>
      <c r="J6300" s="554">
        <v>37500</v>
      </c>
      <c r="K6300" s="556" t="s">
        <v>34</v>
      </c>
      <c r="L6300" s="556" t="s">
        <v>2895</v>
      </c>
      <c r="M6300" s="557" t="s">
        <v>741</v>
      </c>
      <c r="O6300" s="545" t="str">
        <f t="shared" ref="O6300:O6303" si="585">+_xlfn.CONCAT(B6300,"-",E6300)</f>
        <v>B4/11/02-A</v>
      </c>
    </row>
    <row r="6301" spans="1:18">
      <c r="B6301" s="556" t="s">
        <v>5329</v>
      </c>
      <c r="C6301" s="556" t="s">
        <v>36</v>
      </c>
      <c r="D6301" s="556" t="s">
        <v>2009</v>
      </c>
      <c r="E6301" s="556" t="s">
        <v>6</v>
      </c>
      <c r="F6301" s="557" t="s">
        <v>742</v>
      </c>
      <c r="G6301" s="556" t="s">
        <v>289</v>
      </c>
      <c r="H6301" s="553">
        <v>8</v>
      </c>
      <c r="I6301" s="554">
        <v>12500</v>
      </c>
      <c r="J6301" s="554">
        <v>100000</v>
      </c>
      <c r="K6301" s="556" t="s">
        <v>34</v>
      </c>
      <c r="L6301" s="556" t="s">
        <v>2896</v>
      </c>
      <c r="M6301" s="557" t="s">
        <v>742</v>
      </c>
      <c r="O6301" s="545" t="str">
        <f t="shared" si="585"/>
        <v>B4/11/02-B</v>
      </c>
    </row>
    <row r="6302" spans="1:18" ht="25">
      <c r="B6302" s="556" t="s">
        <v>5329</v>
      </c>
      <c r="C6302" s="556" t="s">
        <v>36</v>
      </c>
      <c r="D6302" s="556" t="s">
        <v>2009</v>
      </c>
      <c r="E6302" s="556" t="s">
        <v>7</v>
      </c>
      <c r="F6302" s="557" t="s">
        <v>2010</v>
      </c>
      <c r="G6302" s="556" t="s">
        <v>289</v>
      </c>
      <c r="H6302" s="553">
        <v>10</v>
      </c>
      <c r="I6302" s="554">
        <v>1875</v>
      </c>
      <c r="J6302" s="554">
        <v>18750</v>
      </c>
      <c r="K6302" s="556" t="s">
        <v>34</v>
      </c>
      <c r="L6302" s="556" t="s">
        <v>2011</v>
      </c>
      <c r="M6302" s="557" t="s">
        <v>2010</v>
      </c>
      <c r="O6302" s="545" t="str">
        <f t="shared" si="585"/>
        <v>B4/11/02-C</v>
      </c>
      <c r="P6302" s="546"/>
      <c r="Q6302" s="546"/>
      <c r="R6302" s="546"/>
    </row>
    <row r="6303" spans="1:18">
      <c r="B6303" s="556" t="s">
        <v>5329</v>
      </c>
      <c r="C6303" s="556" t="s">
        <v>36</v>
      </c>
      <c r="D6303" s="556" t="s">
        <v>2009</v>
      </c>
      <c r="E6303" s="556" t="s">
        <v>8</v>
      </c>
      <c r="F6303" s="557" t="s">
        <v>2897</v>
      </c>
      <c r="G6303" s="556" t="s">
        <v>289</v>
      </c>
      <c r="H6303" s="553">
        <v>1</v>
      </c>
      <c r="I6303" s="554">
        <v>3125</v>
      </c>
      <c r="J6303" s="554">
        <v>3125</v>
      </c>
      <c r="K6303" s="556" t="s">
        <v>34</v>
      </c>
      <c r="L6303" s="556" t="s">
        <v>2898</v>
      </c>
      <c r="M6303" s="557" t="s">
        <v>2897</v>
      </c>
      <c r="O6303" s="545" t="str">
        <f t="shared" si="585"/>
        <v>B4/11/02-D</v>
      </c>
    </row>
    <row r="6305" spans="1:18" ht="14.5">
      <c r="A6305" s="551">
        <v>4</v>
      </c>
      <c r="B6305" s="555" t="s">
        <v>5329</v>
      </c>
      <c r="C6305" s="555" t="s">
        <v>36</v>
      </c>
      <c r="D6305" s="555" t="s">
        <v>36</v>
      </c>
      <c r="E6305" s="555" t="s">
        <v>36</v>
      </c>
      <c r="F6305" s="551" t="s">
        <v>1435</v>
      </c>
      <c r="G6305" s="555" t="s">
        <v>36</v>
      </c>
      <c r="H6305" s="551"/>
      <c r="I6305" s="551"/>
      <c r="J6305" s="552">
        <v>6250000</v>
      </c>
      <c r="K6305" s="555"/>
      <c r="L6305" s="555"/>
      <c r="M6305" s="551"/>
      <c r="N6305" s="551"/>
      <c r="O6305" s="551"/>
    </row>
    <row r="6306" spans="1:18" ht="101.5">
      <c r="A6306" s="551">
        <v>5</v>
      </c>
      <c r="B6306" s="555" t="s">
        <v>5329</v>
      </c>
      <c r="C6306" s="555" t="s">
        <v>36</v>
      </c>
      <c r="D6306" s="555" t="s">
        <v>36</v>
      </c>
      <c r="E6306" s="555" t="s">
        <v>36</v>
      </c>
      <c r="F6306" s="551" t="s">
        <v>5330</v>
      </c>
      <c r="G6306" s="555" t="s">
        <v>36</v>
      </c>
      <c r="H6306" s="551"/>
      <c r="I6306" s="551"/>
      <c r="J6306" s="551">
        <v>0</v>
      </c>
      <c r="K6306" s="555"/>
      <c r="L6306" s="555"/>
      <c r="M6306" s="551"/>
      <c r="N6306" s="551"/>
      <c r="O6306" s="551"/>
    </row>
    <row r="6307" spans="1:18" ht="72.5">
      <c r="A6307" s="551">
        <v>5</v>
      </c>
      <c r="B6307" s="555" t="s">
        <v>5329</v>
      </c>
      <c r="C6307" s="555" t="s">
        <v>36</v>
      </c>
      <c r="D6307" s="555" t="s">
        <v>36</v>
      </c>
      <c r="E6307" s="555" t="s">
        <v>36</v>
      </c>
      <c r="F6307" s="551" t="s">
        <v>2900</v>
      </c>
      <c r="G6307" s="555" t="s">
        <v>36</v>
      </c>
      <c r="H6307" s="551"/>
      <c r="I6307" s="551"/>
      <c r="J6307" s="551">
        <v>0</v>
      </c>
      <c r="K6307" s="555"/>
      <c r="L6307" s="555"/>
      <c r="M6307" s="551"/>
      <c r="N6307" s="551"/>
      <c r="O6307" s="551"/>
    </row>
    <row r="6308" spans="1:18" ht="72.5">
      <c r="A6308" s="551">
        <v>5</v>
      </c>
      <c r="B6308" s="555" t="s">
        <v>5329</v>
      </c>
      <c r="C6308" s="555" t="s">
        <v>36</v>
      </c>
      <c r="D6308" s="555" t="s">
        <v>36</v>
      </c>
      <c r="E6308" s="555" t="s">
        <v>36</v>
      </c>
      <c r="F6308" s="551" t="s">
        <v>2901</v>
      </c>
      <c r="G6308" s="555" t="s">
        <v>36</v>
      </c>
      <c r="H6308" s="551"/>
      <c r="I6308" s="551"/>
      <c r="J6308" s="552">
        <v>6250000</v>
      </c>
      <c r="K6308" s="555"/>
      <c r="L6308" s="555"/>
      <c r="M6308" s="551"/>
      <c r="N6308" s="551"/>
      <c r="O6308" s="551"/>
      <c r="P6308" s="546"/>
      <c r="Q6308" s="546"/>
      <c r="R6308" s="546"/>
    </row>
    <row r="6309" spans="1:18" ht="62.5">
      <c r="B6309" s="556" t="s">
        <v>5329</v>
      </c>
      <c r="C6309" s="556" t="s">
        <v>36</v>
      </c>
      <c r="D6309" s="556" t="s">
        <v>2013</v>
      </c>
      <c r="E6309" s="556" t="s">
        <v>10</v>
      </c>
      <c r="F6309" s="557" t="s">
        <v>1440</v>
      </c>
      <c r="G6309" s="556" t="s">
        <v>0</v>
      </c>
      <c r="H6309" s="553">
        <v>1</v>
      </c>
      <c r="I6309" s="554">
        <v>6250000</v>
      </c>
      <c r="J6309" s="554">
        <v>6250000</v>
      </c>
      <c r="K6309" s="556" t="s">
        <v>34</v>
      </c>
      <c r="L6309" s="556" t="s">
        <v>2015</v>
      </c>
      <c r="M6309" s="557" t="s">
        <v>2016</v>
      </c>
      <c r="N6309" s="557" t="s">
        <v>2017</v>
      </c>
      <c r="O6309" s="545" t="str">
        <f>+_xlfn.CONCAT(B6309,"-",E6309)</f>
        <v>B4/11/02-E</v>
      </c>
      <c r="P6309" s="546"/>
      <c r="Q6309" s="546"/>
      <c r="R6309" s="546"/>
    </row>
    <row r="6310" spans="1:18" ht="14.5">
      <c r="P6310" s="546"/>
      <c r="Q6310" s="546"/>
      <c r="R6310" s="546"/>
    </row>
    <row r="6311" spans="1:18" ht="14.5">
      <c r="A6311" s="551" t="s">
        <v>1774</v>
      </c>
      <c r="B6311" s="555" t="s">
        <v>5329</v>
      </c>
      <c r="C6311" s="555" t="s">
        <v>36</v>
      </c>
      <c r="D6311" s="555" t="s">
        <v>36</v>
      </c>
      <c r="E6311" s="555" t="s">
        <v>36</v>
      </c>
      <c r="F6311" s="551" t="s">
        <v>20</v>
      </c>
      <c r="G6311" s="555"/>
      <c r="H6311" s="551"/>
      <c r="I6311" s="551"/>
      <c r="J6311" s="551"/>
      <c r="K6311" s="555"/>
      <c r="L6311" s="555"/>
      <c r="M6311" s="551"/>
      <c r="N6311" s="551"/>
      <c r="O6311" s="551"/>
      <c r="P6311" s="546"/>
      <c r="Q6311" s="546"/>
      <c r="R6311" s="546"/>
    </row>
    <row r="6312" spans="1:18" ht="14.5">
      <c r="A6312" s="551" t="s">
        <v>1774</v>
      </c>
      <c r="B6312" s="555" t="s">
        <v>5329</v>
      </c>
      <c r="C6312" s="555" t="s">
        <v>36</v>
      </c>
      <c r="D6312" s="555" t="s">
        <v>36</v>
      </c>
      <c r="E6312" s="555" t="s">
        <v>36</v>
      </c>
      <c r="F6312" s="551" t="s">
        <v>9</v>
      </c>
      <c r="G6312" s="555"/>
      <c r="H6312" s="551"/>
      <c r="I6312" s="551"/>
      <c r="J6312" s="551"/>
      <c r="K6312" s="555"/>
      <c r="L6312" s="555"/>
      <c r="M6312" s="551"/>
      <c r="N6312" s="551"/>
      <c r="O6312" s="551"/>
    </row>
    <row r="6314" spans="1:18" ht="14.5">
      <c r="P6314" s="546"/>
      <c r="Q6314" s="546"/>
      <c r="R6314" s="546"/>
    </row>
    <row r="6315" spans="1:18" ht="14.5">
      <c r="A6315" s="551">
        <v>2</v>
      </c>
      <c r="B6315" s="555" t="s">
        <v>5331</v>
      </c>
      <c r="C6315" s="555" t="s">
        <v>36</v>
      </c>
      <c r="D6315" s="555" t="s">
        <v>36</v>
      </c>
      <c r="E6315" s="555" t="s">
        <v>36</v>
      </c>
      <c r="F6315" s="551" t="s">
        <v>6453</v>
      </c>
      <c r="G6315" s="555" t="s">
        <v>36</v>
      </c>
      <c r="H6315" s="551"/>
      <c r="I6315" s="551"/>
      <c r="J6315" s="552">
        <v>523304.82</v>
      </c>
      <c r="K6315" s="555"/>
      <c r="L6315" s="555"/>
      <c r="M6315" s="551"/>
      <c r="N6315" s="551"/>
      <c r="O6315" s="551"/>
      <c r="P6315" s="546"/>
      <c r="Q6315" s="546"/>
      <c r="R6315" s="546"/>
    </row>
    <row r="6316" spans="1:18" ht="14.5">
      <c r="A6316" s="551">
        <v>3</v>
      </c>
      <c r="B6316" s="555" t="s">
        <v>5331</v>
      </c>
      <c r="C6316" s="555" t="s">
        <v>36</v>
      </c>
      <c r="D6316" s="555" t="s">
        <v>36</v>
      </c>
      <c r="E6316" s="555" t="s">
        <v>36</v>
      </c>
      <c r="F6316" s="551" t="s">
        <v>453</v>
      </c>
      <c r="G6316" s="555" t="s">
        <v>36</v>
      </c>
      <c r="H6316" s="551"/>
      <c r="I6316" s="551"/>
      <c r="J6316" s="552">
        <v>400000</v>
      </c>
      <c r="K6316" s="555"/>
      <c r="L6316" s="555"/>
      <c r="M6316" s="551"/>
      <c r="N6316" s="551"/>
      <c r="O6316" s="551"/>
    </row>
    <row r="6317" spans="1:18" ht="72.5">
      <c r="A6317" s="551">
        <v>4</v>
      </c>
      <c r="B6317" s="555" t="s">
        <v>5331</v>
      </c>
      <c r="C6317" s="555" t="s">
        <v>36</v>
      </c>
      <c r="D6317" s="555" t="s">
        <v>36</v>
      </c>
      <c r="E6317" s="555" t="s">
        <v>36</v>
      </c>
      <c r="F6317" s="551" t="s">
        <v>454</v>
      </c>
      <c r="G6317" s="555" t="s">
        <v>36</v>
      </c>
      <c r="H6317" s="551"/>
      <c r="I6317" s="551"/>
      <c r="J6317" s="552">
        <v>400000</v>
      </c>
      <c r="K6317" s="555"/>
      <c r="L6317" s="555"/>
      <c r="M6317" s="551"/>
      <c r="N6317" s="551"/>
      <c r="O6317" s="551"/>
    </row>
    <row r="6318" spans="1:18" ht="25">
      <c r="B6318" s="556" t="s">
        <v>5331</v>
      </c>
      <c r="C6318" s="556" t="s">
        <v>36</v>
      </c>
      <c r="D6318" s="556" t="s">
        <v>2019</v>
      </c>
      <c r="E6318" s="556" t="s">
        <v>5</v>
      </c>
      <c r="F6318" s="557" t="s">
        <v>455</v>
      </c>
      <c r="G6318" s="556" t="s">
        <v>0</v>
      </c>
      <c r="H6318" s="553">
        <v>1</v>
      </c>
      <c r="I6318" s="554">
        <v>400000</v>
      </c>
      <c r="J6318" s="554">
        <v>400000</v>
      </c>
      <c r="K6318" s="556" t="s">
        <v>39</v>
      </c>
      <c r="L6318" s="556" t="s">
        <v>5332</v>
      </c>
      <c r="M6318" s="557" t="s">
        <v>6458</v>
      </c>
      <c r="N6318" s="557" t="s">
        <v>6455</v>
      </c>
      <c r="O6318" s="545" t="str">
        <f>+_xlfn.CONCAT(B6318,"-",E6318)</f>
        <v>B4/12/01-A</v>
      </c>
      <c r="P6318" s="546"/>
      <c r="Q6318" s="546"/>
      <c r="R6318" s="546"/>
    </row>
    <row r="6319" spans="1:18" ht="14.5">
      <c r="P6319" s="546"/>
      <c r="Q6319" s="546"/>
      <c r="R6319" s="546"/>
    </row>
    <row r="6320" spans="1:18" ht="14.5">
      <c r="A6320" s="551">
        <v>3</v>
      </c>
      <c r="B6320" s="555" t="s">
        <v>5331</v>
      </c>
      <c r="C6320" s="555" t="s">
        <v>36</v>
      </c>
      <c r="D6320" s="555" t="s">
        <v>36</v>
      </c>
      <c r="E6320" s="555" t="s">
        <v>36</v>
      </c>
      <c r="F6320" s="551" t="s">
        <v>456</v>
      </c>
      <c r="G6320" s="555" t="s">
        <v>36</v>
      </c>
      <c r="H6320" s="551"/>
      <c r="I6320" s="551"/>
      <c r="J6320" s="552">
        <v>123304.82</v>
      </c>
      <c r="K6320" s="555"/>
      <c r="L6320" s="555"/>
      <c r="M6320" s="551"/>
      <c r="N6320" s="551"/>
      <c r="O6320" s="551"/>
      <c r="P6320" s="546"/>
      <c r="Q6320" s="546"/>
      <c r="R6320" s="546"/>
    </row>
    <row r="6321" spans="1:18" ht="116">
      <c r="A6321" s="551">
        <v>4</v>
      </c>
      <c r="B6321" s="555" t="s">
        <v>5331</v>
      </c>
      <c r="C6321" s="555" t="s">
        <v>36</v>
      </c>
      <c r="D6321" s="555" t="s">
        <v>36</v>
      </c>
      <c r="E6321" s="555" t="s">
        <v>36</v>
      </c>
      <c r="F6321" s="551" t="s">
        <v>457</v>
      </c>
      <c r="G6321" s="555" t="s">
        <v>36</v>
      </c>
      <c r="H6321" s="551"/>
      <c r="I6321" s="551"/>
      <c r="J6321" s="552">
        <v>76260.02</v>
      </c>
      <c r="K6321" s="555"/>
      <c r="L6321" s="555"/>
      <c r="M6321" s="551"/>
      <c r="N6321" s="551"/>
      <c r="O6321" s="551"/>
    </row>
    <row r="6322" spans="1:18">
      <c r="B6322" s="556" t="s">
        <v>5331</v>
      </c>
      <c r="C6322" s="556" t="s">
        <v>36</v>
      </c>
      <c r="D6322" s="556" t="s">
        <v>2022</v>
      </c>
      <c r="E6322" s="556" t="s">
        <v>6</v>
      </c>
      <c r="F6322" s="557" t="s">
        <v>458</v>
      </c>
      <c r="G6322" s="556" t="s">
        <v>289</v>
      </c>
      <c r="H6322" s="553">
        <v>1</v>
      </c>
      <c r="I6322" s="554">
        <v>76260.02</v>
      </c>
      <c r="J6322" s="554">
        <v>76260.02</v>
      </c>
      <c r="K6322" s="556" t="s">
        <v>39</v>
      </c>
      <c r="L6322" s="556" t="s">
        <v>5333</v>
      </c>
      <c r="M6322" s="557" t="s">
        <v>5334</v>
      </c>
      <c r="N6322" s="557" t="s">
        <v>2025</v>
      </c>
      <c r="O6322" s="545" t="str">
        <f>+_xlfn.CONCAT(B6322,"-",E6322)</f>
        <v>B4/12/01-B</v>
      </c>
    </row>
    <row r="6323" spans="1:18" ht="14.5">
      <c r="P6323" s="546"/>
      <c r="Q6323" s="546"/>
      <c r="R6323" s="546"/>
    </row>
    <row r="6324" spans="1:18" ht="58">
      <c r="A6324" s="551">
        <v>4</v>
      </c>
      <c r="B6324" s="555" t="s">
        <v>5331</v>
      </c>
      <c r="C6324" s="555" t="s">
        <v>36</v>
      </c>
      <c r="D6324" s="555" t="s">
        <v>36</v>
      </c>
      <c r="E6324" s="555" t="s">
        <v>36</v>
      </c>
      <c r="F6324" s="551" t="s">
        <v>459</v>
      </c>
      <c r="G6324" s="555" t="s">
        <v>36</v>
      </c>
      <c r="H6324" s="551"/>
      <c r="I6324" s="551"/>
      <c r="J6324" s="552">
        <v>47044.800000000003</v>
      </c>
      <c r="K6324" s="555"/>
      <c r="L6324" s="555"/>
      <c r="M6324" s="551"/>
      <c r="N6324" s="551"/>
      <c r="O6324" s="551"/>
      <c r="P6324" s="546"/>
      <c r="Q6324" s="546"/>
      <c r="R6324" s="546"/>
    </row>
    <row r="6325" spans="1:18">
      <c r="B6325" s="556" t="s">
        <v>5331</v>
      </c>
      <c r="C6325" s="556" t="s">
        <v>36</v>
      </c>
      <c r="D6325" s="556" t="s">
        <v>2026</v>
      </c>
      <c r="E6325" s="556" t="s">
        <v>7</v>
      </c>
      <c r="F6325" s="557" t="s">
        <v>460</v>
      </c>
      <c r="G6325" s="556" t="s">
        <v>0</v>
      </c>
      <c r="H6325" s="553">
        <v>1</v>
      </c>
      <c r="I6325" s="554">
        <v>47044.800000000003</v>
      </c>
      <c r="J6325" s="554">
        <v>47044.800000000003</v>
      </c>
      <c r="K6325" s="556" t="s">
        <v>39</v>
      </c>
      <c r="L6325" s="556" t="s">
        <v>5335</v>
      </c>
      <c r="M6325" s="557" t="s">
        <v>5336</v>
      </c>
      <c r="N6325" s="557" t="s">
        <v>2025</v>
      </c>
      <c r="O6325" s="545" t="str">
        <f>+_xlfn.CONCAT(B6325,"-",E6325)</f>
        <v>B4/12/01-C</v>
      </c>
    </row>
    <row r="6327" spans="1:18" ht="14.5">
      <c r="A6327" s="551" t="s">
        <v>1774</v>
      </c>
      <c r="B6327" s="555" t="s">
        <v>5331</v>
      </c>
      <c r="C6327" s="555" t="s">
        <v>36</v>
      </c>
      <c r="D6327" s="555" t="s">
        <v>36</v>
      </c>
      <c r="E6327" s="555" t="s">
        <v>36</v>
      </c>
      <c r="F6327" s="551" t="s">
        <v>21</v>
      </c>
      <c r="G6327" s="555"/>
      <c r="H6327" s="551"/>
      <c r="I6327" s="551"/>
      <c r="J6327" s="551"/>
      <c r="K6327" s="555"/>
      <c r="L6327" s="555"/>
      <c r="M6327" s="551"/>
      <c r="N6327" s="551"/>
      <c r="O6327" s="551"/>
      <c r="P6327" s="546"/>
      <c r="Q6327" s="546"/>
      <c r="R6327" s="546"/>
    </row>
    <row r="6328" spans="1:18" ht="14.5">
      <c r="A6328" s="551" t="s">
        <v>1774</v>
      </c>
      <c r="B6328" s="555" t="s">
        <v>5331</v>
      </c>
      <c r="C6328" s="555" t="s">
        <v>36</v>
      </c>
      <c r="D6328" s="555" t="s">
        <v>36</v>
      </c>
      <c r="E6328" s="555" t="s">
        <v>36</v>
      </c>
      <c r="F6328" s="551" t="s">
        <v>9</v>
      </c>
      <c r="G6328" s="555"/>
      <c r="H6328" s="551"/>
      <c r="I6328" s="551"/>
      <c r="J6328" s="551"/>
      <c r="K6328" s="555"/>
      <c r="L6328" s="555"/>
      <c r="M6328" s="551"/>
      <c r="N6328" s="551"/>
      <c r="O6328" s="551"/>
    </row>
    <row r="6330" spans="1:18" ht="14.5">
      <c r="P6330" s="546"/>
      <c r="Q6330" s="546"/>
      <c r="R6330" s="546"/>
    </row>
    <row r="6331" spans="1:18" ht="14.5">
      <c r="A6331" s="551">
        <v>2</v>
      </c>
      <c r="B6331" s="555" t="s">
        <v>5337</v>
      </c>
      <c r="C6331" s="555" t="s">
        <v>36</v>
      </c>
      <c r="D6331" s="555" t="s">
        <v>36</v>
      </c>
      <c r="E6331" s="555" t="s">
        <v>36</v>
      </c>
      <c r="F6331" s="551" t="s">
        <v>26</v>
      </c>
      <c r="G6331" s="555" t="s">
        <v>36</v>
      </c>
      <c r="H6331" s="551"/>
      <c r="I6331" s="551"/>
      <c r="J6331" s="552">
        <v>34446227.340000004</v>
      </c>
      <c r="K6331" s="555"/>
      <c r="L6331" s="555"/>
      <c r="M6331" s="551"/>
      <c r="N6331" s="551"/>
      <c r="O6331" s="551"/>
      <c r="P6331" s="546"/>
      <c r="Q6331" s="546"/>
      <c r="R6331" s="546"/>
    </row>
    <row r="6332" spans="1:18" ht="14.5">
      <c r="A6332" s="551">
        <v>3</v>
      </c>
      <c r="B6332" s="555" t="s">
        <v>5337</v>
      </c>
      <c r="C6332" s="555" t="s">
        <v>36</v>
      </c>
      <c r="D6332" s="555" t="s">
        <v>36</v>
      </c>
      <c r="E6332" s="555" t="s">
        <v>36</v>
      </c>
      <c r="F6332" s="551" t="s">
        <v>5338</v>
      </c>
      <c r="G6332" s="555" t="s">
        <v>36</v>
      </c>
      <c r="H6332" s="551"/>
      <c r="I6332" s="551"/>
      <c r="J6332" s="552">
        <v>34446227.340000004</v>
      </c>
      <c r="K6332" s="555"/>
      <c r="L6332" s="555"/>
      <c r="M6332" s="551"/>
      <c r="N6332" s="551"/>
      <c r="O6332" s="551"/>
    </row>
    <row r="6333" spans="1:18" ht="14.5">
      <c r="A6333" s="551">
        <v>4</v>
      </c>
      <c r="B6333" s="555" t="s">
        <v>5337</v>
      </c>
      <c r="C6333" s="555" t="s">
        <v>36</v>
      </c>
      <c r="D6333" s="555" t="s">
        <v>36</v>
      </c>
      <c r="E6333" s="555" t="s">
        <v>36</v>
      </c>
      <c r="F6333" s="551" t="s">
        <v>5339</v>
      </c>
      <c r="G6333" s="555" t="s">
        <v>36</v>
      </c>
      <c r="H6333" s="551"/>
      <c r="I6333" s="551"/>
      <c r="J6333" s="552">
        <v>3886312.5</v>
      </c>
      <c r="K6333" s="555"/>
      <c r="L6333" s="555"/>
      <c r="M6333" s="551"/>
      <c r="N6333" s="551"/>
      <c r="O6333" s="551"/>
    </row>
    <row r="6334" spans="1:18" ht="75">
      <c r="B6334" s="556" t="s">
        <v>5337</v>
      </c>
      <c r="C6334" s="556" t="s">
        <v>36</v>
      </c>
      <c r="D6334" s="556" t="s">
        <v>4004</v>
      </c>
      <c r="E6334" s="556" t="s">
        <v>5</v>
      </c>
      <c r="F6334" s="557" t="s">
        <v>5340</v>
      </c>
      <c r="G6334" s="556" t="s">
        <v>1738</v>
      </c>
      <c r="H6334" s="553">
        <v>1</v>
      </c>
      <c r="I6334" s="554">
        <v>3886312.5</v>
      </c>
      <c r="J6334" s="554">
        <v>3886312.5</v>
      </c>
      <c r="K6334" s="556" t="s">
        <v>204</v>
      </c>
      <c r="L6334" s="556" t="s">
        <v>5341</v>
      </c>
      <c r="M6334" s="557" t="s">
        <v>5340</v>
      </c>
      <c r="O6334" s="545" t="str">
        <f>+_xlfn.CONCAT(B6334,"-",E6334)</f>
        <v>B4/14/01-A</v>
      </c>
      <c r="P6334" s="546"/>
      <c r="Q6334" s="546"/>
      <c r="R6334" s="546"/>
    </row>
    <row r="6335" spans="1:18" ht="14.5">
      <c r="P6335" s="546"/>
      <c r="Q6335" s="546"/>
      <c r="R6335" s="546"/>
    </row>
    <row r="6336" spans="1:18" ht="14.5">
      <c r="A6336" s="551">
        <v>4</v>
      </c>
      <c r="B6336" s="555" t="s">
        <v>5337</v>
      </c>
      <c r="C6336" s="555" t="s">
        <v>36</v>
      </c>
      <c r="D6336" s="555" t="s">
        <v>36</v>
      </c>
      <c r="E6336" s="555" t="s">
        <v>36</v>
      </c>
      <c r="F6336" s="551" t="s">
        <v>5342</v>
      </c>
      <c r="G6336" s="555" t="s">
        <v>36</v>
      </c>
      <c r="H6336" s="551"/>
      <c r="I6336" s="551"/>
      <c r="J6336" s="552">
        <v>826200</v>
      </c>
      <c r="K6336" s="555"/>
      <c r="L6336" s="555"/>
      <c r="M6336" s="551"/>
      <c r="N6336" s="551"/>
      <c r="O6336" s="551"/>
      <c r="P6336" s="546"/>
      <c r="Q6336" s="546"/>
      <c r="R6336" s="546"/>
    </row>
    <row r="6337" spans="1:18" ht="37.5">
      <c r="B6337" s="556" t="s">
        <v>5337</v>
      </c>
      <c r="C6337" s="556" t="s">
        <v>36</v>
      </c>
      <c r="D6337" s="556" t="s">
        <v>4004</v>
      </c>
      <c r="E6337" s="556" t="s">
        <v>6</v>
      </c>
      <c r="F6337" s="557" t="s">
        <v>5343</v>
      </c>
      <c r="G6337" s="556" t="s">
        <v>289</v>
      </c>
      <c r="H6337" s="553">
        <v>12</v>
      </c>
      <c r="I6337" s="554">
        <v>68850</v>
      </c>
      <c r="J6337" s="554">
        <v>826200</v>
      </c>
      <c r="K6337" s="556" t="s">
        <v>204</v>
      </c>
      <c r="L6337" s="556" t="s">
        <v>5344</v>
      </c>
      <c r="M6337" s="557" t="s">
        <v>5343</v>
      </c>
      <c r="O6337" s="545" t="str">
        <f>+_xlfn.CONCAT(B6337,"-",E6337)</f>
        <v>B4/14/01-B</v>
      </c>
    </row>
    <row r="6339" spans="1:18" ht="14.5">
      <c r="A6339" s="551">
        <v>4</v>
      </c>
      <c r="B6339" s="555" t="s">
        <v>5337</v>
      </c>
      <c r="C6339" s="555" t="s">
        <v>36</v>
      </c>
      <c r="D6339" s="555" t="s">
        <v>36</v>
      </c>
      <c r="E6339" s="555" t="s">
        <v>36</v>
      </c>
      <c r="F6339" s="551" t="s">
        <v>5345</v>
      </c>
      <c r="G6339" s="555" t="s">
        <v>36</v>
      </c>
      <c r="H6339" s="551"/>
      <c r="I6339" s="551"/>
      <c r="J6339" s="552">
        <v>2012500</v>
      </c>
      <c r="K6339" s="555"/>
      <c r="L6339" s="555"/>
      <c r="M6339" s="551"/>
      <c r="N6339" s="551"/>
      <c r="O6339" s="551"/>
      <c r="P6339" s="546"/>
      <c r="Q6339" s="546"/>
      <c r="R6339" s="546"/>
    </row>
    <row r="6340" spans="1:18" ht="25">
      <c r="B6340" s="556" t="s">
        <v>5337</v>
      </c>
      <c r="C6340" s="556" t="s">
        <v>36</v>
      </c>
      <c r="D6340" s="556" t="s">
        <v>4004</v>
      </c>
      <c r="E6340" s="556" t="s">
        <v>7</v>
      </c>
      <c r="F6340" s="557" t="s">
        <v>5346</v>
      </c>
      <c r="G6340" s="556" t="s">
        <v>289</v>
      </c>
      <c r="H6340" s="553">
        <v>46</v>
      </c>
      <c r="I6340" s="554">
        <v>43750</v>
      </c>
      <c r="J6340" s="554">
        <v>2012500</v>
      </c>
      <c r="K6340" s="556" t="s">
        <v>204</v>
      </c>
      <c r="L6340" s="556" t="s">
        <v>5347</v>
      </c>
      <c r="M6340" s="557" t="s">
        <v>5346</v>
      </c>
      <c r="O6340" s="545" t="str">
        <f>+_xlfn.CONCAT(B6340,"-",E6340)</f>
        <v>B4/14/01-C</v>
      </c>
    </row>
    <row r="6342" spans="1:18" ht="14.5">
      <c r="A6342" s="551">
        <v>4</v>
      </c>
      <c r="B6342" s="555" t="s">
        <v>5337</v>
      </c>
      <c r="C6342" s="555" t="s">
        <v>36</v>
      </c>
      <c r="D6342" s="555" t="s">
        <v>36</v>
      </c>
      <c r="E6342" s="555" t="s">
        <v>36</v>
      </c>
      <c r="F6342" s="551" t="s">
        <v>5348</v>
      </c>
      <c r="G6342" s="555" t="s">
        <v>36</v>
      </c>
      <c r="H6342" s="551"/>
      <c r="I6342" s="551"/>
      <c r="J6342" s="552">
        <v>281875</v>
      </c>
      <c r="K6342" s="555"/>
      <c r="L6342" s="555"/>
      <c r="M6342" s="551"/>
      <c r="N6342" s="551"/>
      <c r="O6342" s="551"/>
      <c r="P6342" s="546"/>
      <c r="Q6342" s="546"/>
      <c r="R6342" s="546"/>
    </row>
    <row r="6343" spans="1:18" ht="37.5">
      <c r="B6343" s="556" t="s">
        <v>5337</v>
      </c>
      <c r="C6343" s="556" t="s">
        <v>36</v>
      </c>
      <c r="D6343" s="556" t="s">
        <v>4004</v>
      </c>
      <c r="E6343" s="556" t="s">
        <v>8</v>
      </c>
      <c r="F6343" s="557" t="s">
        <v>5349</v>
      </c>
      <c r="G6343" s="556" t="s">
        <v>289</v>
      </c>
      <c r="H6343" s="553">
        <v>2</v>
      </c>
      <c r="I6343" s="554">
        <v>140937.5</v>
      </c>
      <c r="J6343" s="554">
        <v>281875</v>
      </c>
      <c r="K6343" s="556" t="s">
        <v>204</v>
      </c>
      <c r="L6343" s="556" t="s">
        <v>5350</v>
      </c>
      <c r="M6343" s="557" t="s">
        <v>5349</v>
      </c>
      <c r="O6343" s="545" t="str">
        <f>+_xlfn.CONCAT(B6343,"-",E6343)</f>
        <v>B4/14/01-D</v>
      </c>
    </row>
    <row r="6345" spans="1:18" ht="14.5">
      <c r="A6345" s="551">
        <v>4</v>
      </c>
      <c r="B6345" s="555" t="s">
        <v>5337</v>
      </c>
      <c r="C6345" s="555" t="s">
        <v>36</v>
      </c>
      <c r="D6345" s="555" t="s">
        <v>36</v>
      </c>
      <c r="E6345" s="555" t="s">
        <v>36</v>
      </c>
      <c r="F6345" s="551" t="s">
        <v>5351</v>
      </c>
      <c r="G6345" s="555" t="s">
        <v>36</v>
      </c>
      <c r="H6345" s="551"/>
      <c r="I6345" s="551"/>
      <c r="J6345" s="552">
        <v>28089.84</v>
      </c>
      <c r="K6345" s="555"/>
      <c r="L6345" s="555"/>
      <c r="M6345" s="551"/>
      <c r="N6345" s="551"/>
      <c r="O6345" s="551"/>
      <c r="P6345" s="546"/>
      <c r="Q6345" s="546"/>
      <c r="R6345" s="546"/>
    </row>
    <row r="6346" spans="1:18" ht="25">
      <c r="B6346" s="556" t="s">
        <v>5337</v>
      </c>
      <c r="C6346" s="556" t="s">
        <v>36</v>
      </c>
      <c r="D6346" s="556" t="s">
        <v>4004</v>
      </c>
      <c r="E6346" s="556" t="s">
        <v>10</v>
      </c>
      <c r="F6346" s="557" t="s">
        <v>5352</v>
      </c>
      <c r="G6346" s="556" t="s">
        <v>289</v>
      </c>
      <c r="H6346" s="553">
        <v>6</v>
      </c>
      <c r="I6346" s="554">
        <v>4681.6400000000003</v>
      </c>
      <c r="J6346" s="554">
        <v>28089.84</v>
      </c>
      <c r="K6346" s="556" t="s">
        <v>204</v>
      </c>
      <c r="L6346" s="556" t="s">
        <v>5353</v>
      </c>
      <c r="M6346" s="557" t="s">
        <v>5352</v>
      </c>
      <c r="O6346" s="545" t="str">
        <f>+_xlfn.CONCAT(B6346,"-",E6346)</f>
        <v>B4/14/01-E</v>
      </c>
    </row>
    <row r="6348" spans="1:18" ht="14.5">
      <c r="P6348" s="546"/>
      <c r="Q6348" s="546"/>
      <c r="R6348" s="546"/>
    </row>
    <row r="6349" spans="1:18" ht="14.5">
      <c r="A6349" s="551">
        <v>4</v>
      </c>
      <c r="B6349" s="555" t="s">
        <v>5354</v>
      </c>
      <c r="C6349" s="555" t="s">
        <v>36</v>
      </c>
      <c r="D6349" s="555" t="s">
        <v>36</v>
      </c>
      <c r="E6349" s="555" t="s">
        <v>36</v>
      </c>
      <c r="F6349" s="551" t="s">
        <v>5355</v>
      </c>
      <c r="G6349" s="555" t="s">
        <v>36</v>
      </c>
      <c r="H6349" s="551"/>
      <c r="I6349" s="551"/>
      <c r="J6349" s="552">
        <v>7120000</v>
      </c>
      <c r="K6349" s="555"/>
      <c r="L6349" s="555"/>
      <c r="M6349" s="551"/>
      <c r="N6349" s="551"/>
      <c r="O6349" s="551"/>
    </row>
    <row r="6350" spans="1:18">
      <c r="B6350" s="556" t="s">
        <v>5354</v>
      </c>
      <c r="C6350" s="556" t="s">
        <v>36</v>
      </c>
      <c r="D6350" s="556" t="s">
        <v>4004</v>
      </c>
      <c r="E6350" s="556" t="s">
        <v>5</v>
      </c>
      <c r="F6350" s="557" t="s">
        <v>5356</v>
      </c>
      <c r="G6350" s="556" t="s">
        <v>5357</v>
      </c>
      <c r="H6350" s="553">
        <v>368</v>
      </c>
      <c r="I6350" s="554">
        <v>2500</v>
      </c>
      <c r="J6350" s="554">
        <v>920000</v>
      </c>
      <c r="K6350" s="556" t="s">
        <v>204</v>
      </c>
      <c r="L6350" s="556" t="s">
        <v>5358</v>
      </c>
      <c r="M6350" s="557" t="s">
        <v>5356</v>
      </c>
      <c r="O6350" s="545" t="str">
        <f t="shared" ref="O6350:O6353" si="586">+_xlfn.CONCAT(B6350,"-",E6350)</f>
        <v>B4/14/02-A</v>
      </c>
    </row>
    <row r="6351" spans="1:18">
      <c r="B6351" s="556" t="s">
        <v>5354</v>
      </c>
      <c r="C6351" s="556" t="s">
        <v>36</v>
      </c>
      <c r="D6351" s="556" t="s">
        <v>4004</v>
      </c>
      <c r="E6351" s="556" t="s">
        <v>6</v>
      </c>
      <c r="F6351" s="557" t="s">
        <v>5356</v>
      </c>
      <c r="G6351" s="556" t="s">
        <v>5357</v>
      </c>
      <c r="H6351" s="553">
        <v>384</v>
      </c>
      <c r="I6351" s="554">
        <v>2500</v>
      </c>
      <c r="J6351" s="554">
        <v>960000</v>
      </c>
      <c r="K6351" s="556" t="s">
        <v>204</v>
      </c>
      <c r="L6351" s="556" t="s">
        <v>5358</v>
      </c>
      <c r="M6351" s="557" t="s">
        <v>5356</v>
      </c>
      <c r="O6351" s="545" t="str">
        <f t="shared" si="586"/>
        <v>B4/14/02-B</v>
      </c>
    </row>
    <row r="6352" spans="1:18" ht="14.5">
      <c r="B6352" s="556" t="s">
        <v>5354</v>
      </c>
      <c r="C6352" s="556" t="s">
        <v>36</v>
      </c>
      <c r="D6352" s="556" t="s">
        <v>4004</v>
      </c>
      <c r="E6352" s="556" t="s">
        <v>7</v>
      </c>
      <c r="F6352" s="557" t="s">
        <v>5359</v>
      </c>
      <c r="G6352" s="556" t="s">
        <v>5357</v>
      </c>
      <c r="H6352" s="558">
        <v>1120</v>
      </c>
      <c r="I6352" s="554">
        <v>3125</v>
      </c>
      <c r="J6352" s="554">
        <v>3500000</v>
      </c>
      <c r="K6352" s="556" t="s">
        <v>204</v>
      </c>
      <c r="L6352" s="556" t="s">
        <v>5360</v>
      </c>
      <c r="M6352" s="557" t="s">
        <v>5359</v>
      </c>
      <c r="O6352" s="545" t="str">
        <f t="shared" si="586"/>
        <v>B4/14/02-C</v>
      </c>
      <c r="P6352" s="546"/>
      <c r="Q6352" s="546"/>
      <c r="R6352" s="546"/>
    </row>
    <row r="6353" spans="1:18">
      <c r="B6353" s="556" t="s">
        <v>5354</v>
      </c>
      <c r="C6353" s="556" t="s">
        <v>36</v>
      </c>
      <c r="D6353" s="556" t="s">
        <v>4004</v>
      </c>
      <c r="E6353" s="556" t="s">
        <v>8</v>
      </c>
      <c r="F6353" s="557" t="s">
        <v>5356</v>
      </c>
      <c r="G6353" s="556" t="s">
        <v>5357</v>
      </c>
      <c r="H6353" s="553">
        <v>696</v>
      </c>
      <c r="I6353" s="554">
        <v>2500</v>
      </c>
      <c r="J6353" s="554">
        <v>1740000</v>
      </c>
      <c r="K6353" s="556" t="s">
        <v>204</v>
      </c>
      <c r="L6353" s="556" t="s">
        <v>5358</v>
      </c>
      <c r="M6353" s="557" t="s">
        <v>5356</v>
      </c>
      <c r="O6353" s="545" t="str">
        <f t="shared" si="586"/>
        <v>B4/14/02-D</v>
      </c>
    </row>
    <row r="6355" spans="1:18" ht="14.5">
      <c r="A6355" s="551">
        <v>4</v>
      </c>
      <c r="B6355" s="555" t="s">
        <v>5354</v>
      </c>
      <c r="C6355" s="555" t="s">
        <v>36</v>
      </c>
      <c r="D6355" s="555" t="s">
        <v>36</v>
      </c>
      <c r="E6355" s="555" t="s">
        <v>36</v>
      </c>
      <c r="F6355" s="551" t="s">
        <v>5361</v>
      </c>
      <c r="G6355" s="555" t="s">
        <v>36</v>
      </c>
      <c r="H6355" s="551"/>
      <c r="I6355" s="551"/>
      <c r="J6355" s="552">
        <v>20291250</v>
      </c>
      <c r="K6355" s="555"/>
      <c r="L6355" s="555"/>
      <c r="M6355" s="551"/>
      <c r="N6355" s="551"/>
      <c r="O6355" s="551"/>
    </row>
    <row r="6356" spans="1:18">
      <c r="B6356" s="556" t="s">
        <v>5354</v>
      </c>
      <c r="C6356" s="556" t="s">
        <v>36</v>
      </c>
      <c r="D6356" s="556" t="s">
        <v>4004</v>
      </c>
      <c r="E6356" s="556" t="s">
        <v>10</v>
      </c>
      <c r="F6356" s="557" t="s">
        <v>5362</v>
      </c>
      <c r="G6356" s="556" t="s">
        <v>5357</v>
      </c>
      <c r="H6356" s="553">
        <v>117</v>
      </c>
      <c r="I6356" s="554">
        <v>4375</v>
      </c>
      <c r="J6356" s="554">
        <v>511875</v>
      </c>
      <c r="K6356" s="556" t="s">
        <v>204</v>
      </c>
      <c r="L6356" s="556" t="s">
        <v>5363</v>
      </c>
      <c r="M6356" s="557" t="s">
        <v>5362</v>
      </c>
      <c r="O6356" s="545" t="str">
        <f t="shared" ref="O6356:O6360" si="587">+_xlfn.CONCAT(B6356,"-",E6356)</f>
        <v>B4/14/02-E</v>
      </c>
    </row>
    <row r="6357" spans="1:18">
      <c r="B6357" s="556" t="s">
        <v>5354</v>
      </c>
      <c r="C6357" s="556" t="s">
        <v>36</v>
      </c>
      <c r="D6357" s="556" t="s">
        <v>4004</v>
      </c>
      <c r="E6357" s="556" t="s">
        <v>11</v>
      </c>
      <c r="F6357" s="557" t="s">
        <v>5362</v>
      </c>
      <c r="G6357" s="556" t="s">
        <v>5357</v>
      </c>
      <c r="H6357" s="558">
        <v>1256</v>
      </c>
      <c r="I6357" s="554">
        <v>4375</v>
      </c>
      <c r="J6357" s="554">
        <v>5495000</v>
      </c>
      <c r="K6357" s="556" t="s">
        <v>204</v>
      </c>
      <c r="L6357" s="556" t="s">
        <v>5363</v>
      </c>
      <c r="M6357" s="557" t="s">
        <v>5362</v>
      </c>
      <c r="O6357" s="545" t="str">
        <f t="shared" si="587"/>
        <v>B4/14/02-F</v>
      </c>
    </row>
    <row r="6358" spans="1:18" ht="14.5">
      <c r="B6358" s="556" t="s">
        <v>5354</v>
      </c>
      <c r="C6358" s="556" t="s">
        <v>36</v>
      </c>
      <c r="D6358" s="556" t="s">
        <v>4004</v>
      </c>
      <c r="E6358" s="556" t="s">
        <v>27</v>
      </c>
      <c r="F6358" s="557" t="s">
        <v>5362</v>
      </c>
      <c r="G6358" s="556" t="s">
        <v>5357</v>
      </c>
      <c r="H6358" s="558">
        <v>2605</v>
      </c>
      <c r="I6358" s="554">
        <v>4375</v>
      </c>
      <c r="J6358" s="554">
        <v>11396875</v>
      </c>
      <c r="K6358" s="556" t="s">
        <v>204</v>
      </c>
      <c r="L6358" s="556" t="s">
        <v>5363</v>
      </c>
      <c r="M6358" s="557" t="s">
        <v>5362</v>
      </c>
      <c r="O6358" s="545" t="str">
        <f t="shared" si="587"/>
        <v>B4/14/02-G</v>
      </c>
      <c r="P6358" s="546"/>
      <c r="Q6358" s="546"/>
      <c r="R6358" s="546"/>
    </row>
    <row r="6359" spans="1:18">
      <c r="B6359" s="556" t="s">
        <v>5354</v>
      </c>
      <c r="C6359" s="556" t="s">
        <v>36</v>
      </c>
      <c r="D6359" s="556" t="s">
        <v>4004</v>
      </c>
      <c r="E6359" s="556" t="s">
        <v>28</v>
      </c>
      <c r="F6359" s="557" t="s">
        <v>5362</v>
      </c>
      <c r="G6359" s="556" t="s">
        <v>5357</v>
      </c>
      <c r="H6359" s="553">
        <v>600</v>
      </c>
      <c r="I6359" s="554">
        <v>4375</v>
      </c>
      <c r="J6359" s="554">
        <v>2625000</v>
      </c>
      <c r="K6359" s="556" t="s">
        <v>204</v>
      </c>
      <c r="L6359" s="556" t="s">
        <v>5363</v>
      </c>
      <c r="M6359" s="557" t="s">
        <v>5362</v>
      </c>
      <c r="O6359" s="545" t="str">
        <f t="shared" si="587"/>
        <v>B4/14/02-H</v>
      </c>
    </row>
    <row r="6360" spans="1:18">
      <c r="B6360" s="556" t="s">
        <v>5354</v>
      </c>
      <c r="C6360" s="556" t="s">
        <v>36</v>
      </c>
      <c r="D6360" s="556" t="s">
        <v>4004</v>
      </c>
      <c r="E6360" s="556" t="s">
        <v>33</v>
      </c>
      <c r="F6360" s="557" t="s">
        <v>5362</v>
      </c>
      <c r="G6360" s="556" t="s">
        <v>5357</v>
      </c>
      <c r="H6360" s="553">
        <v>60</v>
      </c>
      <c r="I6360" s="554">
        <v>4375</v>
      </c>
      <c r="J6360" s="554">
        <v>262500</v>
      </c>
      <c r="K6360" s="556" t="s">
        <v>204</v>
      </c>
      <c r="L6360" s="556" t="s">
        <v>5363</v>
      </c>
      <c r="M6360" s="557" t="s">
        <v>5362</v>
      </c>
      <c r="O6360" s="545" t="str">
        <f t="shared" si="587"/>
        <v>B4/14/02-J</v>
      </c>
    </row>
    <row r="6362" spans="1:18" ht="14.5">
      <c r="A6362" s="551">
        <v>4</v>
      </c>
      <c r="B6362" s="555" t="s">
        <v>5354</v>
      </c>
      <c r="C6362" s="555" t="s">
        <v>36</v>
      </c>
      <c r="D6362" s="555" t="s">
        <v>36</v>
      </c>
      <c r="E6362" s="555" t="s">
        <v>36</v>
      </c>
      <c r="F6362" s="551" t="s">
        <v>5364</v>
      </c>
      <c r="G6362" s="555" t="s">
        <v>36</v>
      </c>
      <c r="H6362" s="551"/>
      <c r="I6362" s="551"/>
      <c r="J6362" s="551">
        <v>0</v>
      </c>
      <c r="K6362" s="555"/>
      <c r="L6362" s="555"/>
      <c r="M6362" s="551"/>
      <c r="N6362" s="551"/>
      <c r="O6362" s="551"/>
    </row>
    <row r="6363" spans="1:18" ht="37.5">
      <c r="B6363" s="556" t="s">
        <v>5354</v>
      </c>
      <c r="C6363" s="556" t="s">
        <v>36</v>
      </c>
      <c r="D6363" s="556" t="s">
        <v>4004</v>
      </c>
      <c r="E6363" s="556" t="s">
        <v>34</v>
      </c>
      <c r="F6363" s="557" t="s">
        <v>5365</v>
      </c>
      <c r="G6363" s="556" t="s">
        <v>289</v>
      </c>
      <c r="H6363" s="553">
        <v>0</v>
      </c>
      <c r="J6363" s="553" t="s">
        <v>2020</v>
      </c>
      <c r="K6363" s="556" t="s">
        <v>204</v>
      </c>
      <c r="L6363" s="556" t="s">
        <v>5366</v>
      </c>
      <c r="M6363" s="557" t="s">
        <v>5365</v>
      </c>
      <c r="N6363" s="557" t="s">
        <v>5367</v>
      </c>
      <c r="O6363" s="545" t="str">
        <f>+_xlfn.CONCAT(B6363,"-",E6363)</f>
        <v>B4/14/02-K</v>
      </c>
    </row>
    <row r="6365" spans="1:18" ht="14.5">
      <c r="A6365" s="551">
        <v>4</v>
      </c>
      <c r="B6365" s="555" t="s">
        <v>5354</v>
      </c>
      <c r="C6365" s="555" t="s">
        <v>36</v>
      </c>
      <c r="D6365" s="555" t="s">
        <v>36</v>
      </c>
      <c r="E6365" s="555" t="s">
        <v>36</v>
      </c>
      <c r="F6365" s="551" t="s">
        <v>5368</v>
      </c>
      <c r="G6365" s="555" t="s">
        <v>36</v>
      </c>
      <c r="H6365" s="551"/>
      <c r="I6365" s="551"/>
      <c r="J6365" s="551">
        <v>0</v>
      </c>
      <c r="K6365" s="555"/>
      <c r="L6365" s="555"/>
      <c r="M6365" s="551"/>
      <c r="N6365" s="551"/>
      <c r="O6365" s="551"/>
      <c r="P6365" s="546"/>
      <c r="Q6365" s="546"/>
      <c r="R6365" s="546"/>
    </row>
    <row r="6366" spans="1:18">
      <c r="B6366" s="556" t="s">
        <v>5354</v>
      </c>
      <c r="C6366" s="556" t="s">
        <v>36</v>
      </c>
      <c r="D6366" s="556" t="s">
        <v>4004</v>
      </c>
      <c r="E6366" s="556" t="s">
        <v>39</v>
      </c>
      <c r="F6366" s="557" t="s">
        <v>5369</v>
      </c>
      <c r="G6366" s="556" t="s">
        <v>289</v>
      </c>
      <c r="H6366" s="553">
        <v>0</v>
      </c>
      <c r="J6366" s="553" t="s">
        <v>2020</v>
      </c>
      <c r="K6366" s="556" t="s">
        <v>204</v>
      </c>
      <c r="L6366" s="556" t="s">
        <v>5370</v>
      </c>
      <c r="M6366" s="557" t="s">
        <v>5369</v>
      </c>
      <c r="N6366" s="557" t="s">
        <v>5367</v>
      </c>
      <c r="O6366" s="545" t="str">
        <f>+_xlfn.CONCAT(B6366,"-",E6366)</f>
        <v>B4/14/02-L</v>
      </c>
    </row>
    <row r="6368" spans="1:18" ht="14.5">
      <c r="P6368" s="546"/>
      <c r="Q6368" s="546"/>
      <c r="R6368" s="546"/>
    </row>
    <row r="6369" spans="1:18" ht="14.5">
      <c r="A6369" s="551">
        <v>4</v>
      </c>
      <c r="B6369" s="555" t="s">
        <v>5371</v>
      </c>
      <c r="C6369" s="555" t="s">
        <v>36</v>
      </c>
      <c r="D6369" s="555" t="s">
        <v>36</v>
      </c>
      <c r="E6369" s="555" t="s">
        <v>36</v>
      </c>
      <c r="F6369" s="551" t="s">
        <v>5372</v>
      </c>
      <c r="G6369" s="555" t="s">
        <v>36</v>
      </c>
      <c r="H6369" s="551"/>
      <c r="I6369" s="551"/>
      <c r="J6369" s="551">
        <v>0</v>
      </c>
      <c r="K6369" s="555"/>
      <c r="L6369" s="555"/>
      <c r="M6369" s="551"/>
      <c r="N6369" s="551"/>
      <c r="O6369" s="551"/>
    </row>
    <row r="6370" spans="1:18" ht="25">
      <c r="B6370" s="556" t="s">
        <v>5371</v>
      </c>
      <c r="C6370" s="556" t="s">
        <v>36</v>
      </c>
      <c r="D6370" s="556" t="s">
        <v>4004</v>
      </c>
      <c r="E6370" s="556" t="s">
        <v>5</v>
      </c>
      <c r="F6370" s="557" t="s">
        <v>5373</v>
      </c>
      <c r="G6370" s="556" t="s">
        <v>289</v>
      </c>
      <c r="H6370" s="553">
        <v>0</v>
      </c>
      <c r="J6370" s="553" t="s">
        <v>2020</v>
      </c>
      <c r="K6370" s="556" t="s">
        <v>204</v>
      </c>
      <c r="L6370" s="556" t="s">
        <v>5374</v>
      </c>
      <c r="M6370" s="557" t="s">
        <v>5373</v>
      </c>
      <c r="N6370" s="557" t="s">
        <v>5367</v>
      </c>
      <c r="O6370" s="545" t="str">
        <f>+_xlfn.CONCAT(B6370,"-",E6370)</f>
        <v>B4/14/03-A</v>
      </c>
    </row>
    <row r="6372" spans="1:18" ht="14.5">
      <c r="A6372" s="551">
        <v>4</v>
      </c>
      <c r="B6372" s="555" t="s">
        <v>5371</v>
      </c>
      <c r="C6372" s="555" t="s">
        <v>36</v>
      </c>
      <c r="D6372" s="555" t="s">
        <v>36</v>
      </c>
      <c r="E6372" s="555" t="s">
        <v>36</v>
      </c>
      <c r="F6372" s="551" t="s">
        <v>5375</v>
      </c>
      <c r="G6372" s="555" t="s">
        <v>36</v>
      </c>
      <c r="H6372" s="551"/>
      <c r="I6372" s="551"/>
      <c r="J6372" s="551">
        <v>0</v>
      </c>
      <c r="K6372" s="555"/>
      <c r="L6372" s="555"/>
      <c r="M6372" s="551"/>
      <c r="N6372" s="551"/>
      <c r="O6372" s="551"/>
      <c r="P6372" s="546"/>
      <c r="Q6372" s="546"/>
      <c r="R6372" s="546"/>
    </row>
    <row r="6373" spans="1:18" ht="50">
      <c r="B6373" s="556" t="s">
        <v>5371</v>
      </c>
      <c r="C6373" s="556" t="s">
        <v>36</v>
      </c>
      <c r="D6373" s="556" t="s">
        <v>4004</v>
      </c>
      <c r="E6373" s="556" t="s">
        <v>6</v>
      </c>
      <c r="F6373" s="557" t="s">
        <v>5376</v>
      </c>
      <c r="G6373" s="556" t="s">
        <v>289</v>
      </c>
      <c r="H6373" s="553">
        <v>0</v>
      </c>
      <c r="J6373" s="553" t="s">
        <v>2020</v>
      </c>
      <c r="K6373" s="556" t="s">
        <v>204</v>
      </c>
      <c r="L6373" s="556" t="s">
        <v>5377</v>
      </c>
      <c r="M6373" s="557" t="s">
        <v>5376</v>
      </c>
      <c r="N6373" s="557" t="s">
        <v>5367</v>
      </c>
      <c r="O6373" s="545" t="str">
        <f>+_xlfn.CONCAT(B6373,"-",E6373)</f>
        <v>B4/14/03-B</v>
      </c>
    </row>
    <row r="6375" spans="1:18" ht="14.5">
      <c r="A6375" s="551">
        <v>4</v>
      </c>
      <c r="B6375" s="555" t="s">
        <v>5371</v>
      </c>
      <c r="C6375" s="555" t="s">
        <v>36</v>
      </c>
      <c r="D6375" s="555" t="s">
        <v>36</v>
      </c>
      <c r="E6375" s="555" t="s">
        <v>36</v>
      </c>
      <c r="F6375" s="551" t="s">
        <v>5378</v>
      </c>
      <c r="G6375" s="555" t="s">
        <v>36</v>
      </c>
      <c r="H6375" s="551"/>
      <c r="I6375" s="551"/>
      <c r="J6375" s="551">
        <v>0</v>
      </c>
      <c r="K6375" s="555"/>
      <c r="L6375" s="555"/>
      <c r="M6375" s="551"/>
      <c r="N6375" s="551"/>
      <c r="O6375" s="551"/>
      <c r="P6375" s="546"/>
      <c r="Q6375" s="546"/>
      <c r="R6375" s="546"/>
    </row>
    <row r="6376" spans="1:18" ht="25">
      <c r="B6376" s="556" t="s">
        <v>5371</v>
      </c>
      <c r="C6376" s="556" t="s">
        <v>36</v>
      </c>
      <c r="D6376" s="556" t="s">
        <v>4004</v>
      </c>
      <c r="E6376" s="556" t="s">
        <v>7</v>
      </c>
      <c r="F6376" s="557" t="s">
        <v>5379</v>
      </c>
      <c r="G6376" s="556" t="s">
        <v>289</v>
      </c>
      <c r="H6376" s="553">
        <v>0</v>
      </c>
      <c r="J6376" s="553" t="s">
        <v>2020</v>
      </c>
      <c r="K6376" s="556" t="s">
        <v>204</v>
      </c>
      <c r="L6376" s="556" t="s">
        <v>5380</v>
      </c>
      <c r="M6376" s="557" t="s">
        <v>5379</v>
      </c>
      <c r="N6376" s="557" t="s">
        <v>5367</v>
      </c>
      <c r="O6376" s="545" t="str">
        <f>+_xlfn.CONCAT(B6376,"-",E6376)</f>
        <v>B4/14/03-C</v>
      </c>
    </row>
    <row r="6378" spans="1:18" ht="14.5">
      <c r="P6378" s="546"/>
      <c r="Q6378" s="546"/>
      <c r="R6378" s="546"/>
    </row>
    <row r="6379" spans="1:18" ht="14.5">
      <c r="A6379" s="551">
        <v>2</v>
      </c>
      <c r="B6379" s="555" t="s">
        <v>5381</v>
      </c>
      <c r="C6379" s="555" t="s">
        <v>36</v>
      </c>
      <c r="D6379" s="555" t="s">
        <v>36</v>
      </c>
      <c r="E6379" s="555" t="s">
        <v>36</v>
      </c>
      <c r="F6379" s="551" t="s">
        <v>41</v>
      </c>
      <c r="G6379" s="555" t="s">
        <v>36</v>
      </c>
      <c r="H6379" s="551"/>
      <c r="I6379" s="551"/>
      <c r="J6379" s="552">
        <v>4879085.6500000004</v>
      </c>
      <c r="K6379" s="555"/>
      <c r="L6379" s="555"/>
      <c r="M6379" s="551"/>
      <c r="N6379" s="551"/>
      <c r="O6379" s="551"/>
    </row>
    <row r="6380" spans="1:18" ht="14.5">
      <c r="A6380" s="551">
        <v>3</v>
      </c>
      <c r="B6380" s="555" t="s">
        <v>5381</v>
      </c>
      <c r="C6380" s="555" t="s">
        <v>36</v>
      </c>
      <c r="D6380" s="555" t="s">
        <v>36</v>
      </c>
      <c r="E6380" s="555" t="s">
        <v>36</v>
      </c>
      <c r="F6380" s="551" t="s">
        <v>2033</v>
      </c>
      <c r="G6380" s="555" t="s">
        <v>36</v>
      </c>
      <c r="H6380" s="551"/>
      <c r="I6380" s="551"/>
      <c r="J6380" s="552">
        <v>652324.5</v>
      </c>
      <c r="K6380" s="555"/>
      <c r="L6380" s="555"/>
      <c r="M6380" s="551"/>
      <c r="N6380" s="551"/>
      <c r="O6380" s="551"/>
    </row>
    <row r="6381" spans="1:18">
      <c r="B6381" s="556" t="s">
        <v>5381</v>
      </c>
      <c r="C6381" s="556" t="s">
        <v>2034</v>
      </c>
      <c r="D6381" s="556" t="s">
        <v>2035</v>
      </c>
      <c r="E6381" s="556" t="s">
        <v>5</v>
      </c>
      <c r="F6381" s="557" t="s">
        <v>1304</v>
      </c>
      <c r="G6381" s="556" t="s">
        <v>289</v>
      </c>
      <c r="H6381" s="553">
        <v>420</v>
      </c>
      <c r="I6381" s="553">
        <v>47.75</v>
      </c>
      <c r="J6381" s="554">
        <v>20055</v>
      </c>
      <c r="K6381" s="556" t="s">
        <v>783</v>
      </c>
      <c r="L6381" s="556" t="s">
        <v>5382</v>
      </c>
      <c r="M6381" s="557" t="s">
        <v>1304</v>
      </c>
      <c r="O6381" s="545" t="str">
        <f t="shared" ref="O6381:O6386" si="588">+_xlfn.CONCAT(B6381,"-",E6381)</f>
        <v>B4/21/01-A</v>
      </c>
    </row>
    <row r="6382" spans="1:18" ht="14.5">
      <c r="B6382" s="556" t="s">
        <v>5381</v>
      </c>
      <c r="C6382" s="556" t="s">
        <v>2034</v>
      </c>
      <c r="D6382" s="556" t="s">
        <v>2035</v>
      </c>
      <c r="E6382" s="556" t="s">
        <v>6</v>
      </c>
      <c r="F6382" s="557" t="s">
        <v>1305</v>
      </c>
      <c r="G6382" s="556" t="s">
        <v>289</v>
      </c>
      <c r="H6382" s="553">
        <v>210</v>
      </c>
      <c r="I6382" s="553">
        <v>63.5</v>
      </c>
      <c r="J6382" s="554">
        <v>13335</v>
      </c>
      <c r="K6382" s="556" t="s">
        <v>783</v>
      </c>
      <c r="L6382" s="556" t="s">
        <v>5383</v>
      </c>
      <c r="M6382" s="557" t="s">
        <v>1305</v>
      </c>
      <c r="O6382" s="545" t="str">
        <f t="shared" si="588"/>
        <v>B4/21/01-B</v>
      </c>
      <c r="P6382" s="546"/>
      <c r="Q6382" s="546"/>
      <c r="R6382" s="546"/>
    </row>
    <row r="6383" spans="1:18" ht="14.5">
      <c r="B6383" s="556" t="s">
        <v>5381</v>
      </c>
      <c r="C6383" s="556" t="s">
        <v>2034</v>
      </c>
      <c r="D6383" s="556" t="s">
        <v>2035</v>
      </c>
      <c r="E6383" s="556" t="s">
        <v>7</v>
      </c>
      <c r="F6383" s="557" t="s">
        <v>5384</v>
      </c>
      <c r="G6383" s="556" t="s">
        <v>289</v>
      </c>
      <c r="H6383" s="558">
        <v>1500</v>
      </c>
      <c r="I6383" s="553">
        <v>63.5</v>
      </c>
      <c r="J6383" s="554">
        <v>95250</v>
      </c>
      <c r="K6383" s="556" t="s">
        <v>783</v>
      </c>
      <c r="L6383" s="556" t="s">
        <v>5385</v>
      </c>
      <c r="M6383" s="557" t="s">
        <v>5384</v>
      </c>
      <c r="O6383" s="545" t="str">
        <f t="shared" si="588"/>
        <v>B4/21/01-C</v>
      </c>
      <c r="P6383" s="546"/>
      <c r="Q6383" s="546"/>
      <c r="R6383" s="546"/>
    </row>
    <row r="6384" spans="1:18">
      <c r="B6384" s="556" t="s">
        <v>5381</v>
      </c>
      <c r="C6384" s="556" t="s">
        <v>2034</v>
      </c>
      <c r="D6384" s="556" t="s">
        <v>2035</v>
      </c>
      <c r="E6384" s="556" t="s">
        <v>8</v>
      </c>
      <c r="F6384" s="557" t="s">
        <v>5386</v>
      </c>
      <c r="G6384" s="556" t="s">
        <v>289</v>
      </c>
      <c r="H6384" s="553">
        <v>150</v>
      </c>
      <c r="I6384" s="553">
        <v>63.5</v>
      </c>
      <c r="J6384" s="554">
        <v>9525</v>
      </c>
      <c r="K6384" s="556" t="s">
        <v>783</v>
      </c>
      <c r="L6384" s="556" t="s">
        <v>5387</v>
      </c>
      <c r="M6384" s="557" t="s">
        <v>5386</v>
      </c>
      <c r="O6384" s="545" t="str">
        <f t="shared" si="588"/>
        <v>B4/21/01-D</v>
      </c>
    </row>
    <row r="6385" spans="1:18">
      <c r="B6385" s="556" t="s">
        <v>5381</v>
      </c>
      <c r="C6385" s="556" t="s">
        <v>2034</v>
      </c>
      <c r="D6385" s="556" t="s">
        <v>2035</v>
      </c>
      <c r="E6385" s="556" t="s">
        <v>10</v>
      </c>
      <c r="F6385" s="557" t="s">
        <v>1306</v>
      </c>
      <c r="G6385" s="556" t="s">
        <v>289</v>
      </c>
      <c r="H6385" s="553">
        <v>97</v>
      </c>
      <c r="I6385" s="553">
        <v>63.5</v>
      </c>
      <c r="J6385" s="554">
        <v>6159.5</v>
      </c>
      <c r="K6385" s="556" t="s">
        <v>783</v>
      </c>
      <c r="L6385" s="556" t="s">
        <v>5388</v>
      </c>
      <c r="M6385" s="557" t="s">
        <v>1306</v>
      </c>
      <c r="O6385" s="545" t="str">
        <f t="shared" si="588"/>
        <v>B4/21/01-E</v>
      </c>
    </row>
    <row r="6386" spans="1:18">
      <c r="B6386" s="556" t="s">
        <v>5381</v>
      </c>
      <c r="C6386" s="556" t="s">
        <v>2034</v>
      </c>
      <c r="D6386" s="556" t="s">
        <v>2035</v>
      </c>
      <c r="E6386" s="556" t="s">
        <v>11</v>
      </c>
      <c r="F6386" s="557" t="s">
        <v>5389</v>
      </c>
      <c r="G6386" s="556" t="s">
        <v>289</v>
      </c>
      <c r="H6386" s="558">
        <v>8000</v>
      </c>
      <c r="I6386" s="553">
        <v>63.5</v>
      </c>
      <c r="J6386" s="554">
        <v>508000</v>
      </c>
      <c r="K6386" s="556" t="s">
        <v>783</v>
      </c>
      <c r="L6386" s="556" t="s">
        <v>5390</v>
      </c>
      <c r="M6386" s="557" t="s">
        <v>5389</v>
      </c>
      <c r="O6386" s="545" t="str">
        <f t="shared" si="588"/>
        <v>B4/21/01-F</v>
      </c>
    </row>
    <row r="6388" spans="1:18" ht="14.5">
      <c r="A6388" s="551">
        <v>3</v>
      </c>
      <c r="B6388" s="555" t="s">
        <v>5381</v>
      </c>
      <c r="C6388" s="555" t="s">
        <v>36</v>
      </c>
      <c r="D6388" s="555" t="s">
        <v>36</v>
      </c>
      <c r="E6388" s="555" t="s">
        <v>36</v>
      </c>
      <c r="F6388" s="551" t="s">
        <v>2039</v>
      </c>
      <c r="G6388" s="555" t="s">
        <v>36</v>
      </c>
      <c r="H6388" s="551"/>
      <c r="I6388" s="551"/>
      <c r="J6388" s="552">
        <v>44124.13</v>
      </c>
      <c r="K6388" s="555"/>
      <c r="L6388" s="555"/>
      <c r="M6388" s="551"/>
      <c r="N6388" s="551"/>
      <c r="O6388" s="551"/>
    </row>
    <row r="6389" spans="1:18">
      <c r="B6389" s="556" t="s">
        <v>5381</v>
      </c>
      <c r="C6389" s="556" t="s">
        <v>2034</v>
      </c>
      <c r="D6389" s="556" t="s">
        <v>2035</v>
      </c>
      <c r="E6389" s="556" t="s">
        <v>27</v>
      </c>
      <c r="F6389" s="557" t="s">
        <v>1552</v>
      </c>
      <c r="G6389" s="556" t="s">
        <v>289</v>
      </c>
      <c r="H6389" s="553">
        <v>1</v>
      </c>
      <c r="I6389" s="554">
        <v>4574.13</v>
      </c>
      <c r="J6389" s="554">
        <v>4574.13</v>
      </c>
      <c r="K6389" s="556" t="s">
        <v>783</v>
      </c>
      <c r="L6389" s="556" t="s">
        <v>5391</v>
      </c>
      <c r="M6389" s="557" t="s">
        <v>1552</v>
      </c>
      <c r="O6389" s="545" t="str">
        <f t="shared" ref="O6389:O6390" si="589">+_xlfn.CONCAT(B6389,"-",E6389)</f>
        <v>B4/21/01-G</v>
      </c>
    </row>
    <row r="6390" spans="1:18">
      <c r="B6390" s="556" t="s">
        <v>5381</v>
      </c>
      <c r="C6390" s="556" t="s">
        <v>2034</v>
      </c>
      <c r="D6390" s="556" t="s">
        <v>2035</v>
      </c>
      <c r="E6390" s="556" t="s">
        <v>28</v>
      </c>
      <c r="F6390" s="557" t="s">
        <v>4013</v>
      </c>
      <c r="G6390" s="556" t="s">
        <v>289</v>
      </c>
      <c r="H6390" s="553">
        <v>7</v>
      </c>
      <c r="I6390" s="554">
        <v>5650</v>
      </c>
      <c r="J6390" s="554">
        <v>39550</v>
      </c>
      <c r="K6390" s="556" t="s">
        <v>783</v>
      </c>
      <c r="L6390" s="556" t="s">
        <v>5392</v>
      </c>
      <c r="M6390" s="557" t="s">
        <v>4013</v>
      </c>
      <c r="O6390" s="545" t="str">
        <f t="shared" si="589"/>
        <v>B4/21/01-H</v>
      </c>
    </row>
    <row r="6391" spans="1:18" ht="14.5">
      <c r="P6391" s="546"/>
      <c r="Q6391" s="546"/>
      <c r="R6391" s="546"/>
    </row>
    <row r="6392" spans="1:18" ht="14.5">
      <c r="A6392" s="551">
        <v>3</v>
      </c>
      <c r="B6392" s="555" t="s">
        <v>5381</v>
      </c>
      <c r="C6392" s="555" t="s">
        <v>36</v>
      </c>
      <c r="D6392" s="555" t="s">
        <v>36</v>
      </c>
      <c r="E6392" s="555" t="s">
        <v>36</v>
      </c>
      <c r="F6392" s="551" t="s">
        <v>1308</v>
      </c>
      <c r="G6392" s="555" t="s">
        <v>36</v>
      </c>
      <c r="H6392" s="551"/>
      <c r="I6392" s="551"/>
      <c r="J6392" s="552">
        <v>4116</v>
      </c>
      <c r="K6392" s="555"/>
      <c r="L6392" s="555"/>
      <c r="M6392" s="551"/>
      <c r="N6392" s="551"/>
      <c r="O6392" s="551"/>
    </row>
    <row r="6393" spans="1:18">
      <c r="B6393" s="556" t="s">
        <v>5381</v>
      </c>
      <c r="C6393" s="556" t="s">
        <v>2034</v>
      </c>
      <c r="D6393" s="556" t="s">
        <v>2035</v>
      </c>
      <c r="E6393" s="556" t="s">
        <v>33</v>
      </c>
      <c r="F6393" s="557" t="s">
        <v>1545</v>
      </c>
      <c r="G6393" s="556" t="s">
        <v>289</v>
      </c>
      <c r="H6393" s="553">
        <v>6</v>
      </c>
      <c r="I6393" s="553">
        <v>686</v>
      </c>
      <c r="J6393" s="554">
        <v>4116</v>
      </c>
      <c r="K6393" s="556" t="s">
        <v>783</v>
      </c>
      <c r="L6393" s="556" t="s">
        <v>5393</v>
      </c>
      <c r="M6393" s="557" t="s">
        <v>1545</v>
      </c>
      <c r="O6393" s="545" t="str">
        <f>+_xlfn.CONCAT(B6393,"-",E6393)</f>
        <v>B4/21/01-J</v>
      </c>
    </row>
    <row r="6395" spans="1:18" ht="14.5">
      <c r="A6395" s="551">
        <v>3</v>
      </c>
      <c r="B6395" s="555" t="s">
        <v>5381</v>
      </c>
      <c r="C6395" s="555" t="s">
        <v>36</v>
      </c>
      <c r="D6395" s="555" t="s">
        <v>36</v>
      </c>
      <c r="E6395" s="555" t="s">
        <v>36</v>
      </c>
      <c r="F6395" s="551" t="s">
        <v>2042</v>
      </c>
      <c r="G6395" s="555" t="s">
        <v>36</v>
      </c>
      <c r="H6395" s="551"/>
      <c r="I6395" s="551"/>
      <c r="J6395" s="552">
        <v>50310</v>
      </c>
      <c r="K6395" s="555"/>
      <c r="L6395" s="555"/>
      <c r="M6395" s="551"/>
      <c r="N6395" s="551"/>
      <c r="O6395" s="551"/>
      <c r="P6395" s="546"/>
      <c r="Q6395" s="546"/>
      <c r="R6395" s="546"/>
    </row>
    <row r="6396" spans="1:18">
      <c r="B6396" s="556" t="s">
        <v>5381</v>
      </c>
      <c r="C6396" s="556" t="s">
        <v>2034</v>
      </c>
      <c r="D6396" s="556" t="s">
        <v>2035</v>
      </c>
      <c r="E6396" s="556" t="s">
        <v>34</v>
      </c>
      <c r="F6396" s="557" t="s">
        <v>4013</v>
      </c>
      <c r="G6396" s="556" t="s">
        <v>289</v>
      </c>
      <c r="H6396" s="553">
        <v>3</v>
      </c>
      <c r="I6396" s="554">
        <v>16770</v>
      </c>
      <c r="J6396" s="554">
        <v>50310</v>
      </c>
      <c r="K6396" s="556" t="s">
        <v>783</v>
      </c>
      <c r="L6396" s="556" t="s">
        <v>5394</v>
      </c>
      <c r="M6396" s="557" t="s">
        <v>4013</v>
      </c>
      <c r="O6396" s="545" t="str">
        <f>+_xlfn.CONCAT(B6396,"-",E6396)</f>
        <v>B4/21/01-K</v>
      </c>
    </row>
    <row r="6398" spans="1:18" ht="14.5">
      <c r="A6398" s="551">
        <v>3</v>
      </c>
      <c r="B6398" s="555" t="s">
        <v>5381</v>
      </c>
      <c r="C6398" s="555" t="s">
        <v>36</v>
      </c>
      <c r="D6398" s="555" t="s">
        <v>36</v>
      </c>
      <c r="E6398" s="555" t="s">
        <v>36</v>
      </c>
      <c r="F6398" s="551" t="s">
        <v>1310</v>
      </c>
      <c r="G6398" s="555" t="s">
        <v>36</v>
      </c>
      <c r="H6398" s="551"/>
      <c r="I6398" s="551"/>
      <c r="J6398" s="552">
        <v>2503.89</v>
      </c>
      <c r="K6398" s="555"/>
      <c r="L6398" s="555"/>
      <c r="M6398" s="551"/>
      <c r="N6398" s="551"/>
      <c r="O6398" s="551"/>
      <c r="P6398" s="546"/>
      <c r="Q6398" s="546"/>
      <c r="R6398" s="546"/>
    </row>
    <row r="6399" spans="1:18">
      <c r="B6399" s="556" t="s">
        <v>5381</v>
      </c>
      <c r="C6399" s="556" t="s">
        <v>2034</v>
      </c>
      <c r="D6399" s="556" t="s">
        <v>2035</v>
      </c>
      <c r="E6399" s="556" t="s">
        <v>39</v>
      </c>
      <c r="F6399" s="557" t="s">
        <v>1544</v>
      </c>
      <c r="G6399" s="556" t="s">
        <v>289</v>
      </c>
      <c r="H6399" s="553">
        <v>3</v>
      </c>
      <c r="I6399" s="553">
        <v>834.63</v>
      </c>
      <c r="J6399" s="554">
        <v>2503.89</v>
      </c>
      <c r="K6399" s="556" t="s">
        <v>783</v>
      </c>
      <c r="L6399" s="556" t="s">
        <v>5395</v>
      </c>
      <c r="M6399" s="557" t="s">
        <v>1544</v>
      </c>
      <c r="O6399" s="545" t="str">
        <f>+_xlfn.CONCAT(B6399,"-",E6399)</f>
        <v>B4/21/01-L</v>
      </c>
    </row>
    <row r="6401" spans="1:18" ht="14.5">
      <c r="A6401" s="551">
        <v>3</v>
      </c>
      <c r="B6401" s="555" t="s">
        <v>5381</v>
      </c>
      <c r="C6401" s="555" t="s">
        <v>36</v>
      </c>
      <c r="D6401" s="555" t="s">
        <v>36</v>
      </c>
      <c r="E6401" s="555" t="s">
        <v>36</v>
      </c>
      <c r="F6401" s="551" t="s">
        <v>1311</v>
      </c>
      <c r="G6401" s="555" t="s">
        <v>36</v>
      </c>
      <c r="H6401" s="551"/>
      <c r="I6401" s="551"/>
      <c r="J6401" s="552">
        <v>6033.39</v>
      </c>
      <c r="K6401" s="555"/>
      <c r="L6401" s="555"/>
      <c r="M6401" s="551"/>
      <c r="N6401" s="551"/>
      <c r="O6401" s="551"/>
      <c r="P6401" s="546"/>
      <c r="Q6401" s="546"/>
      <c r="R6401" s="546"/>
    </row>
    <row r="6402" spans="1:18">
      <c r="B6402" s="556" t="s">
        <v>5381</v>
      </c>
      <c r="C6402" s="556" t="s">
        <v>2034</v>
      </c>
      <c r="D6402" s="556" t="s">
        <v>2035</v>
      </c>
      <c r="E6402" s="556" t="s">
        <v>38</v>
      </c>
      <c r="F6402" s="557" t="s">
        <v>4013</v>
      </c>
      <c r="G6402" s="556" t="s">
        <v>289</v>
      </c>
      <c r="H6402" s="553">
        <v>3</v>
      </c>
      <c r="I6402" s="554">
        <v>2011.13</v>
      </c>
      <c r="J6402" s="554">
        <v>6033.39</v>
      </c>
      <c r="K6402" s="556" t="s">
        <v>783</v>
      </c>
      <c r="L6402" s="556" t="s">
        <v>5396</v>
      </c>
      <c r="M6402" s="557" t="s">
        <v>4013</v>
      </c>
      <c r="O6402" s="545" t="str">
        <f>+_xlfn.CONCAT(B6402,"-",E6402)</f>
        <v>B4/21/01-M</v>
      </c>
    </row>
    <row r="6404" spans="1:18" ht="29">
      <c r="A6404" s="551">
        <v>3</v>
      </c>
      <c r="B6404" s="555" t="s">
        <v>5381</v>
      </c>
      <c r="C6404" s="555" t="s">
        <v>36</v>
      </c>
      <c r="D6404" s="555" t="s">
        <v>36</v>
      </c>
      <c r="E6404" s="555" t="s">
        <v>36</v>
      </c>
      <c r="F6404" s="551" t="s">
        <v>2046</v>
      </c>
      <c r="G6404" s="555" t="s">
        <v>36</v>
      </c>
      <c r="H6404" s="551"/>
      <c r="I6404" s="551"/>
      <c r="J6404" s="552">
        <v>5456.25</v>
      </c>
      <c r="K6404" s="555"/>
      <c r="L6404" s="555"/>
      <c r="M6404" s="551"/>
      <c r="N6404" s="551"/>
      <c r="O6404" s="551"/>
      <c r="P6404" s="546"/>
      <c r="Q6404" s="546"/>
      <c r="R6404" s="546"/>
    </row>
    <row r="6405" spans="1:18">
      <c r="B6405" s="556" t="s">
        <v>5381</v>
      </c>
      <c r="C6405" s="556" t="s">
        <v>2034</v>
      </c>
      <c r="D6405" s="556" t="s">
        <v>2035</v>
      </c>
      <c r="E6405" s="556" t="s">
        <v>204</v>
      </c>
      <c r="F6405" s="557" t="s">
        <v>1313</v>
      </c>
      <c r="G6405" s="556" t="s">
        <v>289</v>
      </c>
      <c r="H6405" s="553">
        <v>3</v>
      </c>
      <c r="I6405" s="554">
        <v>1818.75</v>
      </c>
      <c r="J6405" s="554">
        <v>5456.25</v>
      </c>
      <c r="K6405" s="556" t="s">
        <v>783</v>
      </c>
      <c r="L6405" s="556" t="s">
        <v>5397</v>
      </c>
      <c r="M6405" s="557" t="s">
        <v>1313</v>
      </c>
      <c r="O6405" s="545" t="str">
        <f>+_xlfn.CONCAT(B6405,"-",E6405)</f>
        <v>B4/21/01-N</v>
      </c>
    </row>
    <row r="6407" spans="1:18" ht="14.5">
      <c r="P6407" s="546"/>
      <c r="Q6407" s="546"/>
      <c r="R6407" s="546"/>
    </row>
    <row r="6408" spans="1:18" ht="14.5">
      <c r="A6408" s="551">
        <v>3</v>
      </c>
      <c r="B6408" s="555" t="s">
        <v>5398</v>
      </c>
      <c r="C6408" s="555" t="s">
        <v>36</v>
      </c>
      <c r="D6408" s="555" t="s">
        <v>36</v>
      </c>
      <c r="E6408" s="555" t="s">
        <v>36</v>
      </c>
      <c r="F6408" s="551" t="s">
        <v>2048</v>
      </c>
      <c r="G6408" s="555" t="s">
        <v>36</v>
      </c>
      <c r="H6408" s="551"/>
      <c r="I6408" s="551"/>
      <c r="J6408" s="552">
        <v>2380.89</v>
      </c>
      <c r="K6408" s="555"/>
      <c r="L6408" s="555"/>
      <c r="M6408" s="551"/>
      <c r="N6408" s="551"/>
      <c r="O6408" s="551"/>
    </row>
    <row r="6409" spans="1:18">
      <c r="B6409" s="556" t="s">
        <v>5398</v>
      </c>
      <c r="C6409" s="556" t="s">
        <v>2034</v>
      </c>
      <c r="D6409" s="556" t="s">
        <v>2035</v>
      </c>
      <c r="E6409" s="556" t="s">
        <v>5</v>
      </c>
      <c r="F6409" s="557" t="s">
        <v>1546</v>
      </c>
      <c r="G6409" s="556" t="s">
        <v>289</v>
      </c>
      <c r="H6409" s="553">
        <v>3</v>
      </c>
      <c r="I6409" s="553">
        <v>793.63</v>
      </c>
      <c r="J6409" s="554">
        <v>2380.89</v>
      </c>
      <c r="K6409" s="556" t="s">
        <v>783</v>
      </c>
      <c r="L6409" s="556" t="s">
        <v>5399</v>
      </c>
      <c r="M6409" s="557" t="s">
        <v>1546</v>
      </c>
      <c r="O6409" s="545" t="str">
        <f>+_xlfn.CONCAT(B6409,"-",E6409)</f>
        <v>B4/21/02-A</v>
      </c>
    </row>
    <row r="6411" spans="1:18" ht="14.5">
      <c r="A6411" s="551">
        <v>3</v>
      </c>
      <c r="B6411" s="555" t="s">
        <v>5398</v>
      </c>
      <c r="C6411" s="555" t="s">
        <v>36</v>
      </c>
      <c r="D6411" s="555" t="s">
        <v>36</v>
      </c>
      <c r="E6411" s="555" t="s">
        <v>36</v>
      </c>
      <c r="F6411" s="551" t="s">
        <v>1315</v>
      </c>
      <c r="G6411" s="555" t="s">
        <v>36</v>
      </c>
      <c r="H6411" s="551"/>
      <c r="I6411" s="551"/>
      <c r="J6411" s="552">
        <v>6040.17</v>
      </c>
      <c r="K6411" s="555"/>
      <c r="L6411" s="555"/>
      <c r="M6411" s="551"/>
      <c r="N6411" s="551"/>
      <c r="O6411" s="551"/>
      <c r="P6411" s="546"/>
      <c r="Q6411" s="546"/>
      <c r="R6411" s="546"/>
    </row>
    <row r="6412" spans="1:18">
      <c r="B6412" s="556" t="s">
        <v>5398</v>
      </c>
      <c r="C6412" s="556" t="s">
        <v>2034</v>
      </c>
      <c r="D6412" s="556" t="s">
        <v>2035</v>
      </c>
      <c r="E6412" s="556" t="s">
        <v>6</v>
      </c>
      <c r="F6412" s="557" t="s">
        <v>1547</v>
      </c>
      <c r="G6412" s="556" t="s">
        <v>289</v>
      </c>
      <c r="H6412" s="553">
        <v>9</v>
      </c>
      <c r="I6412" s="553">
        <v>671.13</v>
      </c>
      <c r="J6412" s="554">
        <v>6040.17</v>
      </c>
      <c r="K6412" s="556" t="s">
        <v>783</v>
      </c>
      <c r="L6412" s="556" t="s">
        <v>5400</v>
      </c>
      <c r="M6412" s="557" t="s">
        <v>1547</v>
      </c>
      <c r="O6412" s="545" t="str">
        <f>+_xlfn.CONCAT(B6412,"-",E6412)</f>
        <v>B4/21/02-B</v>
      </c>
    </row>
    <row r="6414" spans="1:18" ht="14.5">
      <c r="A6414" s="551">
        <v>3</v>
      </c>
      <c r="B6414" s="555" t="s">
        <v>5398</v>
      </c>
      <c r="C6414" s="555" t="s">
        <v>36</v>
      </c>
      <c r="D6414" s="555" t="s">
        <v>36</v>
      </c>
      <c r="E6414" s="555" t="s">
        <v>36</v>
      </c>
      <c r="F6414" s="551" t="s">
        <v>1316</v>
      </c>
      <c r="G6414" s="555" t="s">
        <v>36</v>
      </c>
      <c r="H6414" s="551"/>
      <c r="I6414" s="551"/>
      <c r="J6414" s="551">
        <v>481.5</v>
      </c>
      <c r="K6414" s="555"/>
      <c r="L6414" s="555"/>
      <c r="M6414" s="551"/>
      <c r="N6414" s="551"/>
      <c r="O6414" s="551"/>
      <c r="P6414" s="546"/>
      <c r="Q6414" s="546"/>
      <c r="R6414" s="546"/>
    </row>
    <row r="6415" spans="1:18">
      <c r="B6415" s="556" t="s">
        <v>5398</v>
      </c>
      <c r="C6415" s="556" t="s">
        <v>2034</v>
      </c>
      <c r="D6415" s="556" t="s">
        <v>2035</v>
      </c>
      <c r="E6415" s="556" t="s">
        <v>7</v>
      </c>
      <c r="F6415" s="557" t="s">
        <v>1546</v>
      </c>
      <c r="G6415" s="556" t="s">
        <v>289</v>
      </c>
      <c r="H6415" s="553">
        <v>9</v>
      </c>
      <c r="I6415" s="553">
        <v>53.5</v>
      </c>
      <c r="J6415" s="553">
        <v>481.5</v>
      </c>
      <c r="K6415" s="556" t="s">
        <v>783</v>
      </c>
      <c r="L6415" s="556" t="s">
        <v>5401</v>
      </c>
      <c r="M6415" s="557" t="s">
        <v>1546</v>
      </c>
      <c r="O6415" s="545" t="str">
        <f>+_xlfn.CONCAT(B6415,"-",E6415)</f>
        <v>B4/21/02-C</v>
      </c>
    </row>
    <row r="6417" spans="1:18" ht="14.5">
      <c r="A6417" s="551">
        <v>3</v>
      </c>
      <c r="B6417" s="555" t="s">
        <v>5398</v>
      </c>
      <c r="C6417" s="555" t="s">
        <v>36</v>
      </c>
      <c r="D6417" s="555" t="s">
        <v>36</v>
      </c>
      <c r="E6417" s="555" t="s">
        <v>36</v>
      </c>
      <c r="F6417" s="551" t="s">
        <v>2053</v>
      </c>
      <c r="G6417" s="555" t="s">
        <v>36</v>
      </c>
      <c r="H6417" s="551"/>
      <c r="I6417" s="551"/>
      <c r="J6417" s="551">
        <v>0</v>
      </c>
      <c r="K6417" s="555"/>
      <c r="L6417" s="555"/>
      <c r="M6417" s="551"/>
      <c r="N6417" s="551"/>
      <c r="O6417" s="551"/>
      <c r="P6417" s="546"/>
      <c r="Q6417" s="546"/>
      <c r="R6417" s="546"/>
    </row>
    <row r="6418" spans="1:18" ht="14.5">
      <c r="A6418" s="551">
        <v>3</v>
      </c>
      <c r="B6418" s="555" t="s">
        <v>5398</v>
      </c>
      <c r="C6418" s="555" t="s">
        <v>36</v>
      </c>
      <c r="D6418" s="555" t="s">
        <v>36</v>
      </c>
      <c r="E6418" s="555" t="s">
        <v>36</v>
      </c>
      <c r="F6418" s="551" t="s">
        <v>2054</v>
      </c>
      <c r="G6418" s="555" t="s">
        <v>36</v>
      </c>
      <c r="H6418" s="551"/>
      <c r="I6418" s="551"/>
      <c r="J6418" s="552">
        <v>3663</v>
      </c>
      <c r="K6418" s="555"/>
      <c r="L6418" s="555"/>
      <c r="M6418" s="551"/>
      <c r="N6418" s="551"/>
      <c r="O6418" s="551"/>
    </row>
    <row r="6419" spans="1:18">
      <c r="B6419" s="556" t="s">
        <v>5398</v>
      </c>
      <c r="C6419" s="556" t="s">
        <v>2034</v>
      </c>
      <c r="D6419" s="556" t="s">
        <v>2035</v>
      </c>
      <c r="E6419" s="556" t="s">
        <v>8</v>
      </c>
      <c r="F6419" s="557" t="s">
        <v>1548</v>
      </c>
      <c r="G6419" s="556" t="s">
        <v>179</v>
      </c>
      <c r="H6419" s="553">
        <v>66</v>
      </c>
      <c r="I6419" s="553">
        <v>55.5</v>
      </c>
      <c r="J6419" s="554">
        <v>3663</v>
      </c>
      <c r="K6419" s="556" t="s">
        <v>783</v>
      </c>
      <c r="L6419" s="556" t="s">
        <v>5402</v>
      </c>
      <c r="M6419" s="557" t="s">
        <v>1548</v>
      </c>
      <c r="O6419" s="545" t="str">
        <f>+_xlfn.CONCAT(B6419,"-",E6419)</f>
        <v>B4/21/02-D</v>
      </c>
    </row>
    <row r="6420" spans="1:18" ht="14.5">
      <c r="P6420" s="546"/>
      <c r="Q6420" s="546"/>
      <c r="R6420" s="546"/>
    </row>
    <row r="6421" spans="1:18" ht="43.5">
      <c r="A6421" s="551">
        <v>3</v>
      </c>
      <c r="B6421" s="555" t="s">
        <v>5398</v>
      </c>
      <c r="C6421" s="555" t="s">
        <v>36</v>
      </c>
      <c r="D6421" s="555" t="s">
        <v>36</v>
      </c>
      <c r="E6421" s="555" t="s">
        <v>36</v>
      </c>
      <c r="F6421" s="551" t="s">
        <v>1319</v>
      </c>
      <c r="G6421" s="555" t="s">
        <v>36</v>
      </c>
      <c r="H6421" s="551"/>
      <c r="I6421" s="551"/>
      <c r="J6421" s="552">
        <v>2052202.59</v>
      </c>
      <c r="K6421" s="555"/>
      <c r="L6421" s="555"/>
      <c r="M6421" s="551"/>
      <c r="N6421" s="551"/>
      <c r="O6421" s="551"/>
      <c r="P6421" s="546"/>
      <c r="Q6421" s="546"/>
      <c r="R6421" s="546"/>
    </row>
    <row r="6422" spans="1:18">
      <c r="B6422" s="556" t="s">
        <v>5398</v>
      </c>
      <c r="C6422" s="556" t="s">
        <v>2034</v>
      </c>
      <c r="D6422" s="556" t="s">
        <v>2035</v>
      </c>
      <c r="E6422" s="556" t="s">
        <v>10</v>
      </c>
      <c r="F6422" s="557" t="s">
        <v>1546</v>
      </c>
      <c r="G6422" s="556" t="s">
        <v>179</v>
      </c>
      <c r="H6422" s="558">
        <v>1320</v>
      </c>
      <c r="I6422" s="553">
        <v>46.25</v>
      </c>
      <c r="J6422" s="554">
        <v>61050</v>
      </c>
      <c r="K6422" s="556" t="s">
        <v>783</v>
      </c>
      <c r="L6422" s="556" t="s">
        <v>5403</v>
      </c>
      <c r="M6422" s="557" t="s">
        <v>1546</v>
      </c>
      <c r="O6422" s="545" t="str">
        <f t="shared" ref="O6422:O6430" si="590">+_xlfn.CONCAT(B6422,"-",E6422)</f>
        <v>B4/21/02-E</v>
      </c>
    </row>
    <row r="6423" spans="1:18">
      <c r="B6423" s="556" t="s">
        <v>5398</v>
      </c>
      <c r="C6423" s="556" t="s">
        <v>2034</v>
      </c>
      <c r="D6423" s="556" t="s">
        <v>2035</v>
      </c>
      <c r="E6423" s="556" t="s">
        <v>11</v>
      </c>
      <c r="F6423" s="557" t="s">
        <v>1548</v>
      </c>
      <c r="G6423" s="556" t="s">
        <v>179</v>
      </c>
      <c r="H6423" s="558">
        <v>2390</v>
      </c>
      <c r="I6423" s="553">
        <v>55.5</v>
      </c>
      <c r="J6423" s="554">
        <v>132645</v>
      </c>
      <c r="K6423" s="556" t="s">
        <v>783</v>
      </c>
      <c r="L6423" s="556" t="s">
        <v>5404</v>
      </c>
      <c r="M6423" s="557" t="s">
        <v>1548</v>
      </c>
      <c r="O6423" s="545" t="str">
        <f t="shared" si="590"/>
        <v>B4/21/02-F</v>
      </c>
    </row>
    <row r="6424" spans="1:18" ht="14.5">
      <c r="B6424" s="556" t="s">
        <v>5398</v>
      </c>
      <c r="C6424" s="556" t="s">
        <v>2034</v>
      </c>
      <c r="D6424" s="556" t="s">
        <v>2035</v>
      </c>
      <c r="E6424" s="556" t="s">
        <v>27</v>
      </c>
      <c r="F6424" s="557" t="s">
        <v>1547</v>
      </c>
      <c r="G6424" s="556" t="s">
        <v>179</v>
      </c>
      <c r="H6424" s="558">
        <v>2375</v>
      </c>
      <c r="I6424" s="553">
        <v>82.13</v>
      </c>
      <c r="J6424" s="554">
        <v>195058.75</v>
      </c>
      <c r="K6424" s="556" t="s">
        <v>783</v>
      </c>
      <c r="L6424" s="556" t="s">
        <v>5405</v>
      </c>
      <c r="M6424" s="557" t="s">
        <v>1547</v>
      </c>
      <c r="O6424" s="545" t="str">
        <f t="shared" si="590"/>
        <v>B4/21/02-G</v>
      </c>
      <c r="P6424" s="546"/>
      <c r="Q6424" s="546"/>
      <c r="R6424" s="546"/>
    </row>
    <row r="6425" spans="1:18">
      <c r="B6425" s="556" t="s">
        <v>5398</v>
      </c>
      <c r="C6425" s="556" t="s">
        <v>2034</v>
      </c>
      <c r="D6425" s="556" t="s">
        <v>2035</v>
      </c>
      <c r="E6425" s="556" t="s">
        <v>28</v>
      </c>
      <c r="F6425" s="557" t="s">
        <v>1549</v>
      </c>
      <c r="G6425" s="556" t="s">
        <v>179</v>
      </c>
      <c r="H6425" s="558">
        <v>1523</v>
      </c>
      <c r="I6425" s="553">
        <v>96.5</v>
      </c>
      <c r="J6425" s="554">
        <v>146969.5</v>
      </c>
      <c r="K6425" s="556" t="s">
        <v>783</v>
      </c>
      <c r="L6425" s="556" t="s">
        <v>5406</v>
      </c>
      <c r="M6425" s="557" t="s">
        <v>1549</v>
      </c>
      <c r="O6425" s="545" t="str">
        <f t="shared" si="590"/>
        <v>B4/21/02-H</v>
      </c>
    </row>
    <row r="6426" spans="1:18">
      <c r="B6426" s="556" t="s">
        <v>5398</v>
      </c>
      <c r="C6426" s="556" t="s">
        <v>2034</v>
      </c>
      <c r="D6426" s="556" t="s">
        <v>2035</v>
      </c>
      <c r="E6426" s="556" t="s">
        <v>33</v>
      </c>
      <c r="F6426" s="557" t="s">
        <v>1550</v>
      </c>
      <c r="G6426" s="556" t="s">
        <v>179</v>
      </c>
      <c r="H6426" s="553">
        <v>820</v>
      </c>
      <c r="I6426" s="553">
        <v>128.88</v>
      </c>
      <c r="J6426" s="554">
        <v>105681.60000000001</v>
      </c>
      <c r="K6426" s="556" t="s">
        <v>783</v>
      </c>
      <c r="L6426" s="556" t="s">
        <v>5407</v>
      </c>
      <c r="M6426" s="557" t="s">
        <v>1550</v>
      </c>
      <c r="O6426" s="545" t="str">
        <f t="shared" si="590"/>
        <v>B4/21/02-J</v>
      </c>
    </row>
    <row r="6427" spans="1:18">
      <c r="B6427" s="556" t="s">
        <v>5398</v>
      </c>
      <c r="C6427" s="556" t="s">
        <v>2034</v>
      </c>
      <c r="D6427" s="556" t="s">
        <v>2035</v>
      </c>
      <c r="E6427" s="556" t="s">
        <v>34</v>
      </c>
      <c r="F6427" s="557" t="s">
        <v>1551</v>
      </c>
      <c r="G6427" s="556" t="s">
        <v>179</v>
      </c>
      <c r="H6427" s="553">
        <v>768</v>
      </c>
      <c r="I6427" s="553">
        <v>176.25</v>
      </c>
      <c r="J6427" s="554">
        <v>135360</v>
      </c>
      <c r="K6427" s="556" t="s">
        <v>783</v>
      </c>
      <c r="L6427" s="556" t="s">
        <v>5408</v>
      </c>
      <c r="M6427" s="557" t="s">
        <v>1551</v>
      </c>
      <c r="O6427" s="545" t="str">
        <f t="shared" si="590"/>
        <v>B4/21/02-K</v>
      </c>
    </row>
    <row r="6428" spans="1:18">
      <c r="B6428" s="556" t="s">
        <v>5398</v>
      </c>
      <c r="C6428" s="556" t="s">
        <v>2034</v>
      </c>
      <c r="D6428" s="556" t="s">
        <v>2035</v>
      </c>
      <c r="E6428" s="556" t="s">
        <v>39</v>
      </c>
      <c r="F6428" s="557" t="s">
        <v>1552</v>
      </c>
      <c r="G6428" s="556" t="s">
        <v>179</v>
      </c>
      <c r="H6428" s="553">
        <v>732</v>
      </c>
      <c r="I6428" s="553">
        <v>244.75</v>
      </c>
      <c r="J6428" s="554">
        <v>179157</v>
      </c>
      <c r="K6428" s="556" t="s">
        <v>783</v>
      </c>
      <c r="L6428" s="556" t="s">
        <v>5409</v>
      </c>
      <c r="M6428" s="557" t="s">
        <v>1552</v>
      </c>
      <c r="O6428" s="545" t="str">
        <f t="shared" si="590"/>
        <v>B4/21/02-L</v>
      </c>
    </row>
    <row r="6429" spans="1:18">
      <c r="B6429" s="556" t="s">
        <v>5398</v>
      </c>
      <c r="C6429" s="556" t="s">
        <v>2034</v>
      </c>
      <c r="D6429" s="556" t="s">
        <v>2035</v>
      </c>
      <c r="E6429" s="556" t="s">
        <v>38</v>
      </c>
      <c r="F6429" s="557" t="s">
        <v>1544</v>
      </c>
      <c r="G6429" s="556" t="s">
        <v>179</v>
      </c>
      <c r="H6429" s="553">
        <v>748</v>
      </c>
      <c r="I6429" s="553">
        <v>408.88</v>
      </c>
      <c r="J6429" s="554">
        <v>305842.24</v>
      </c>
      <c r="K6429" s="556" t="s">
        <v>783</v>
      </c>
      <c r="L6429" s="556" t="s">
        <v>5410</v>
      </c>
      <c r="M6429" s="557" t="s">
        <v>1544</v>
      </c>
      <c r="O6429" s="545" t="str">
        <f t="shared" si="590"/>
        <v>B4/21/02-M</v>
      </c>
    </row>
    <row r="6430" spans="1:18">
      <c r="B6430" s="556" t="s">
        <v>5398</v>
      </c>
      <c r="C6430" s="556" t="s">
        <v>2034</v>
      </c>
      <c r="D6430" s="556" t="s">
        <v>2035</v>
      </c>
      <c r="E6430" s="556" t="s">
        <v>204</v>
      </c>
      <c r="F6430" s="557" t="s">
        <v>4013</v>
      </c>
      <c r="G6430" s="556" t="s">
        <v>179</v>
      </c>
      <c r="H6430" s="558">
        <v>1450</v>
      </c>
      <c r="I6430" s="553">
        <v>545.13</v>
      </c>
      <c r="J6430" s="554">
        <v>790438.5</v>
      </c>
      <c r="K6430" s="556" t="s">
        <v>783</v>
      </c>
      <c r="L6430" s="556" t="s">
        <v>5411</v>
      </c>
      <c r="M6430" s="557" t="s">
        <v>4013</v>
      </c>
      <c r="O6430" s="545" t="str">
        <f t="shared" si="590"/>
        <v>B4/21/02-N</v>
      </c>
    </row>
    <row r="6433" spans="1:18" ht="14.5">
      <c r="A6433" s="551">
        <v>3</v>
      </c>
      <c r="B6433" s="555" t="s">
        <v>5412</v>
      </c>
      <c r="C6433" s="555" t="s">
        <v>36</v>
      </c>
      <c r="D6433" s="555" t="s">
        <v>36</v>
      </c>
      <c r="E6433" s="555" t="s">
        <v>36</v>
      </c>
      <c r="F6433" s="551" t="s">
        <v>5413</v>
      </c>
      <c r="G6433" s="555" t="s">
        <v>36</v>
      </c>
      <c r="H6433" s="551"/>
      <c r="I6433" s="551"/>
      <c r="J6433" s="552">
        <v>5650</v>
      </c>
      <c r="K6433" s="555"/>
      <c r="L6433" s="555"/>
      <c r="M6433" s="551"/>
      <c r="N6433" s="551"/>
      <c r="O6433" s="551"/>
    </row>
    <row r="6434" spans="1:18">
      <c r="B6434" s="556" t="s">
        <v>5412</v>
      </c>
      <c r="C6434" s="556" t="s">
        <v>2034</v>
      </c>
      <c r="D6434" s="556" t="s">
        <v>2035</v>
      </c>
      <c r="E6434" s="556" t="s">
        <v>5</v>
      </c>
      <c r="F6434" s="557" t="s">
        <v>1544</v>
      </c>
      <c r="G6434" s="556" t="s">
        <v>289</v>
      </c>
      <c r="H6434" s="553">
        <v>1</v>
      </c>
      <c r="I6434" s="554">
        <v>5650</v>
      </c>
      <c r="J6434" s="554">
        <v>5650</v>
      </c>
      <c r="K6434" s="556" t="s">
        <v>783</v>
      </c>
      <c r="L6434" s="556" t="s">
        <v>5414</v>
      </c>
      <c r="M6434" s="557" t="s">
        <v>1544</v>
      </c>
      <c r="O6434" s="545" t="str">
        <f>+_xlfn.CONCAT(B6434,"-",E6434)</f>
        <v>B4/21/03-A</v>
      </c>
    </row>
    <row r="6436" spans="1:18" ht="43.5">
      <c r="A6436" s="551">
        <v>3</v>
      </c>
      <c r="B6436" s="555" t="s">
        <v>5412</v>
      </c>
      <c r="C6436" s="555" t="s">
        <v>36</v>
      </c>
      <c r="D6436" s="555" t="s">
        <v>36</v>
      </c>
      <c r="E6436" s="555" t="s">
        <v>36</v>
      </c>
      <c r="F6436" s="551" t="s">
        <v>1319</v>
      </c>
      <c r="G6436" s="555" t="s">
        <v>36</v>
      </c>
      <c r="H6436" s="551"/>
      <c r="I6436" s="551"/>
      <c r="J6436" s="552">
        <v>1106299.3400000001</v>
      </c>
      <c r="K6436" s="555"/>
      <c r="L6436" s="555"/>
      <c r="M6436" s="551"/>
      <c r="N6436" s="551"/>
      <c r="O6436" s="551"/>
      <c r="P6436" s="546"/>
      <c r="Q6436" s="546"/>
      <c r="R6436" s="546"/>
    </row>
    <row r="6437" spans="1:18">
      <c r="B6437" s="556" t="s">
        <v>5412</v>
      </c>
      <c r="C6437" s="556" t="s">
        <v>2034</v>
      </c>
      <c r="D6437" s="556" t="s">
        <v>2035</v>
      </c>
      <c r="E6437" s="556" t="s">
        <v>6</v>
      </c>
      <c r="F6437" s="557" t="s">
        <v>1548</v>
      </c>
      <c r="G6437" s="556" t="s">
        <v>179</v>
      </c>
      <c r="H6437" s="553">
        <v>900</v>
      </c>
      <c r="I6437" s="553">
        <v>55.5</v>
      </c>
      <c r="J6437" s="554">
        <v>49950</v>
      </c>
      <c r="K6437" s="556" t="s">
        <v>783</v>
      </c>
      <c r="L6437" s="556" t="s">
        <v>5415</v>
      </c>
      <c r="M6437" s="557" t="s">
        <v>1548</v>
      </c>
      <c r="O6437" s="545" t="str">
        <f t="shared" ref="O6437:O6444" si="591">+_xlfn.CONCAT(B6437,"-",E6437)</f>
        <v>B4/21/03-B</v>
      </c>
    </row>
    <row r="6438" spans="1:18">
      <c r="B6438" s="556" t="s">
        <v>5412</v>
      </c>
      <c r="C6438" s="556" t="s">
        <v>2034</v>
      </c>
      <c r="D6438" s="556" t="s">
        <v>2035</v>
      </c>
      <c r="E6438" s="556" t="s">
        <v>7</v>
      </c>
      <c r="F6438" s="557" t="s">
        <v>1547</v>
      </c>
      <c r="G6438" s="556" t="s">
        <v>179</v>
      </c>
      <c r="H6438" s="553">
        <v>550</v>
      </c>
      <c r="I6438" s="553">
        <v>82.13</v>
      </c>
      <c r="J6438" s="554">
        <v>45171.5</v>
      </c>
      <c r="K6438" s="556" t="s">
        <v>783</v>
      </c>
      <c r="L6438" s="556" t="s">
        <v>5416</v>
      </c>
      <c r="M6438" s="557" t="s">
        <v>1547</v>
      </c>
      <c r="O6438" s="545" t="str">
        <f t="shared" si="591"/>
        <v>B4/21/03-C</v>
      </c>
    </row>
    <row r="6439" spans="1:18" ht="14.5">
      <c r="B6439" s="556" t="s">
        <v>5412</v>
      </c>
      <c r="C6439" s="556" t="s">
        <v>2034</v>
      </c>
      <c r="D6439" s="556" t="s">
        <v>2035</v>
      </c>
      <c r="E6439" s="556" t="s">
        <v>8</v>
      </c>
      <c r="F6439" s="557" t="s">
        <v>1549</v>
      </c>
      <c r="G6439" s="556" t="s">
        <v>179</v>
      </c>
      <c r="H6439" s="553">
        <v>600</v>
      </c>
      <c r="I6439" s="553">
        <v>96.5</v>
      </c>
      <c r="J6439" s="554">
        <v>57900</v>
      </c>
      <c r="K6439" s="556" t="s">
        <v>783</v>
      </c>
      <c r="L6439" s="556" t="s">
        <v>5417</v>
      </c>
      <c r="M6439" s="557" t="s">
        <v>1549</v>
      </c>
      <c r="O6439" s="545" t="str">
        <f t="shared" si="591"/>
        <v>B4/21/03-D</v>
      </c>
      <c r="P6439" s="546"/>
      <c r="Q6439" s="546"/>
      <c r="R6439" s="546"/>
    </row>
    <row r="6440" spans="1:18">
      <c r="B6440" s="556" t="s">
        <v>5412</v>
      </c>
      <c r="C6440" s="556" t="s">
        <v>2034</v>
      </c>
      <c r="D6440" s="556" t="s">
        <v>2035</v>
      </c>
      <c r="E6440" s="556" t="s">
        <v>10</v>
      </c>
      <c r="F6440" s="557" t="s">
        <v>1550</v>
      </c>
      <c r="G6440" s="556" t="s">
        <v>179</v>
      </c>
      <c r="H6440" s="553">
        <v>800</v>
      </c>
      <c r="I6440" s="553">
        <v>128.88</v>
      </c>
      <c r="J6440" s="554">
        <v>103104</v>
      </c>
      <c r="K6440" s="556" t="s">
        <v>783</v>
      </c>
      <c r="L6440" s="556" t="s">
        <v>5418</v>
      </c>
      <c r="M6440" s="557" t="s">
        <v>1550</v>
      </c>
      <c r="O6440" s="545" t="str">
        <f t="shared" si="591"/>
        <v>B4/21/03-E</v>
      </c>
    </row>
    <row r="6441" spans="1:18">
      <c r="B6441" s="556" t="s">
        <v>5412</v>
      </c>
      <c r="C6441" s="556" t="s">
        <v>2034</v>
      </c>
      <c r="D6441" s="556" t="s">
        <v>2035</v>
      </c>
      <c r="E6441" s="556" t="s">
        <v>11</v>
      </c>
      <c r="F6441" s="557" t="s">
        <v>1551</v>
      </c>
      <c r="G6441" s="556" t="s">
        <v>179</v>
      </c>
      <c r="H6441" s="553">
        <v>650</v>
      </c>
      <c r="I6441" s="553">
        <v>176.25</v>
      </c>
      <c r="J6441" s="554">
        <v>114562.5</v>
      </c>
      <c r="K6441" s="556" t="s">
        <v>783</v>
      </c>
      <c r="L6441" s="556" t="s">
        <v>5419</v>
      </c>
      <c r="M6441" s="557" t="s">
        <v>1551</v>
      </c>
      <c r="O6441" s="545" t="str">
        <f t="shared" si="591"/>
        <v>B4/21/03-F</v>
      </c>
    </row>
    <row r="6442" spans="1:18">
      <c r="B6442" s="556" t="s">
        <v>5412</v>
      </c>
      <c r="C6442" s="556" t="s">
        <v>2034</v>
      </c>
      <c r="D6442" s="556" t="s">
        <v>2035</v>
      </c>
      <c r="E6442" s="556" t="s">
        <v>27</v>
      </c>
      <c r="F6442" s="557" t="s">
        <v>1552</v>
      </c>
      <c r="G6442" s="556" t="s">
        <v>179</v>
      </c>
      <c r="H6442" s="558">
        <v>1100</v>
      </c>
      <c r="I6442" s="553">
        <v>244.75</v>
      </c>
      <c r="J6442" s="554">
        <v>269225</v>
      </c>
      <c r="K6442" s="556" t="s">
        <v>783</v>
      </c>
      <c r="L6442" s="556" t="s">
        <v>5420</v>
      </c>
      <c r="M6442" s="557" t="s">
        <v>1552</v>
      </c>
      <c r="O6442" s="545" t="str">
        <f t="shared" si="591"/>
        <v>B4/21/03-G</v>
      </c>
    </row>
    <row r="6443" spans="1:18">
      <c r="B6443" s="556" t="s">
        <v>5412</v>
      </c>
      <c r="C6443" s="556" t="s">
        <v>2034</v>
      </c>
      <c r="D6443" s="556" t="s">
        <v>2035</v>
      </c>
      <c r="E6443" s="556" t="s">
        <v>28</v>
      </c>
      <c r="F6443" s="557" t="s">
        <v>1544</v>
      </c>
      <c r="G6443" s="556" t="s">
        <v>179</v>
      </c>
      <c r="H6443" s="553">
        <v>850</v>
      </c>
      <c r="I6443" s="553">
        <v>408.88</v>
      </c>
      <c r="J6443" s="554">
        <v>347548</v>
      </c>
      <c r="K6443" s="556" t="s">
        <v>783</v>
      </c>
      <c r="L6443" s="556" t="s">
        <v>5421</v>
      </c>
      <c r="M6443" s="557" t="s">
        <v>1544</v>
      </c>
      <c r="O6443" s="545" t="str">
        <f t="shared" si="591"/>
        <v>B4/21/03-H</v>
      </c>
    </row>
    <row r="6444" spans="1:18">
      <c r="B6444" s="556" t="s">
        <v>5412</v>
      </c>
      <c r="C6444" s="556" t="s">
        <v>2034</v>
      </c>
      <c r="D6444" s="556" t="s">
        <v>2035</v>
      </c>
      <c r="E6444" s="556" t="s">
        <v>33</v>
      </c>
      <c r="F6444" s="557" t="s">
        <v>4013</v>
      </c>
      <c r="G6444" s="556" t="s">
        <v>179</v>
      </c>
      <c r="H6444" s="553">
        <v>218</v>
      </c>
      <c r="I6444" s="553">
        <v>545.13</v>
      </c>
      <c r="J6444" s="554">
        <v>118838.34</v>
      </c>
      <c r="K6444" s="556" t="s">
        <v>783</v>
      </c>
      <c r="L6444" s="556" t="s">
        <v>5422</v>
      </c>
      <c r="M6444" s="557" t="s">
        <v>4013</v>
      </c>
      <c r="O6444" s="545" t="str">
        <f t="shared" si="591"/>
        <v>B4/21/03-J</v>
      </c>
    </row>
    <row r="6446" spans="1:18" ht="14.5">
      <c r="A6446" s="551">
        <v>3</v>
      </c>
      <c r="B6446" s="555" t="s">
        <v>5412</v>
      </c>
      <c r="C6446" s="555" t="s">
        <v>36</v>
      </c>
      <c r="D6446" s="555" t="s">
        <v>36</v>
      </c>
      <c r="E6446" s="555" t="s">
        <v>36</v>
      </c>
      <c r="F6446" s="551" t="s">
        <v>1320</v>
      </c>
      <c r="G6446" s="555" t="s">
        <v>36</v>
      </c>
      <c r="H6446" s="551"/>
      <c r="I6446" s="551"/>
      <c r="J6446" s="552">
        <v>937500</v>
      </c>
      <c r="K6446" s="555"/>
      <c r="L6446" s="555"/>
      <c r="M6446" s="551"/>
      <c r="N6446" s="551"/>
      <c r="O6446" s="551"/>
    </row>
    <row r="6447" spans="1:18" ht="62.5">
      <c r="B6447" s="556" t="s">
        <v>5412</v>
      </c>
      <c r="C6447" s="556" t="s">
        <v>2034</v>
      </c>
      <c r="D6447" s="556" t="s">
        <v>2035</v>
      </c>
      <c r="E6447" s="556" t="s">
        <v>34</v>
      </c>
      <c r="F6447" s="557" t="s">
        <v>2951</v>
      </c>
      <c r="G6447" s="556" t="s">
        <v>0</v>
      </c>
      <c r="H6447" s="553">
        <v>1</v>
      </c>
      <c r="I6447" s="554">
        <v>93750</v>
      </c>
      <c r="J6447" s="554">
        <v>93750</v>
      </c>
      <c r="K6447" s="556" t="s">
        <v>783</v>
      </c>
      <c r="L6447" s="556" t="s">
        <v>5423</v>
      </c>
      <c r="M6447" s="557" t="s">
        <v>2951</v>
      </c>
      <c r="O6447" s="545" t="str">
        <f t="shared" ref="O6447:O6448" si="592">+_xlfn.CONCAT(B6447,"-",E6447)</f>
        <v>B4/21/03-K</v>
      </c>
    </row>
    <row r="6448" spans="1:18" ht="62.5">
      <c r="B6448" s="556" t="s">
        <v>5412</v>
      </c>
      <c r="C6448" s="556" t="s">
        <v>2034</v>
      </c>
      <c r="D6448" s="556" t="s">
        <v>2035</v>
      </c>
      <c r="E6448" s="556" t="s">
        <v>39</v>
      </c>
      <c r="F6448" s="557" t="s">
        <v>2064</v>
      </c>
      <c r="G6448" s="556" t="s">
        <v>0</v>
      </c>
      <c r="H6448" s="553">
        <v>1</v>
      </c>
      <c r="I6448" s="554">
        <v>93750</v>
      </c>
      <c r="J6448" s="554">
        <v>93750</v>
      </c>
      <c r="K6448" s="556" t="s">
        <v>783</v>
      </c>
      <c r="L6448" s="556" t="s">
        <v>5424</v>
      </c>
      <c r="M6448" s="557" t="s">
        <v>2064</v>
      </c>
      <c r="O6448" s="545" t="str">
        <f t="shared" si="592"/>
        <v>B4/21/03-L</v>
      </c>
    </row>
    <row r="6449" spans="1:18" ht="14.5">
      <c r="P6449" s="546"/>
      <c r="Q6449" s="546"/>
      <c r="R6449" s="546"/>
    </row>
    <row r="6451" spans="1:18" ht="62.5">
      <c r="B6451" s="556" t="s">
        <v>5425</v>
      </c>
      <c r="C6451" s="556" t="s">
        <v>2034</v>
      </c>
      <c r="D6451" s="556" t="s">
        <v>2035</v>
      </c>
      <c r="E6451" s="556" t="s">
        <v>5</v>
      </c>
      <c r="F6451" s="557" t="s">
        <v>2949</v>
      </c>
      <c r="G6451" s="556" t="s">
        <v>0</v>
      </c>
      <c r="H6451" s="553">
        <v>1</v>
      </c>
      <c r="I6451" s="554">
        <v>93750</v>
      </c>
      <c r="J6451" s="554">
        <v>93750</v>
      </c>
      <c r="K6451" s="556" t="s">
        <v>783</v>
      </c>
      <c r="L6451" s="556" t="s">
        <v>5426</v>
      </c>
      <c r="M6451" s="557" t="s">
        <v>2949</v>
      </c>
      <c r="O6451" s="545" t="str">
        <f t="shared" ref="O6451:O6455" si="593">+_xlfn.CONCAT(B6451,"-",E6451)</f>
        <v>B4/21/04-A</v>
      </c>
    </row>
    <row r="6452" spans="1:18" ht="75">
      <c r="B6452" s="556" t="s">
        <v>5425</v>
      </c>
      <c r="C6452" s="556" t="s">
        <v>2034</v>
      </c>
      <c r="D6452" s="556" t="s">
        <v>2035</v>
      </c>
      <c r="E6452" s="556" t="s">
        <v>6</v>
      </c>
      <c r="F6452" s="557" t="s">
        <v>5427</v>
      </c>
      <c r="G6452" s="556" t="s">
        <v>0</v>
      </c>
      <c r="H6452" s="553">
        <v>1</v>
      </c>
      <c r="I6452" s="554">
        <v>93750</v>
      </c>
      <c r="J6452" s="554">
        <v>93750</v>
      </c>
      <c r="K6452" s="556" t="s">
        <v>783</v>
      </c>
      <c r="L6452" s="556" t="s">
        <v>5428</v>
      </c>
      <c r="M6452" s="557" t="s">
        <v>5427</v>
      </c>
      <c r="O6452" s="545" t="str">
        <f t="shared" si="593"/>
        <v>B4/21/04-B</v>
      </c>
    </row>
    <row r="6453" spans="1:18" ht="75">
      <c r="B6453" s="556" t="s">
        <v>5425</v>
      </c>
      <c r="C6453" s="556" t="s">
        <v>2034</v>
      </c>
      <c r="D6453" s="556" t="s">
        <v>2035</v>
      </c>
      <c r="E6453" s="556" t="s">
        <v>7</v>
      </c>
      <c r="F6453" s="557" t="s">
        <v>4061</v>
      </c>
      <c r="G6453" s="556" t="s">
        <v>0</v>
      </c>
      <c r="H6453" s="553">
        <v>1</v>
      </c>
      <c r="I6453" s="554">
        <v>93750</v>
      </c>
      <c r="J6453" s="554">
        <v>93750</v>
      </c>
      <c r="K6453" s="556" t="s">
        <v>783</v>
      </c>
      <c r="L6453" s="556" t="s">
        <v>5429</v>
      </c>
      <c r="M6453" s="557" t="s">
        <v>4061</v>
      </c>
      <c r="O6453" s="545" t="str">
        <f t="shared" si="593"/>
        <v>B4/21/04-C</v>
      </c>
    </row>
    <row r="6454" spans="1:18" ht="75">
      <c r="B6454" s="556" t="s">
        <v>5425</v>
      </c>
      <c r="C6454" s="556" t="s">
        <v>2034</v>
      </c>
      <c r="D6454" s="556" t="s">
        <v>2035</v>
      </c>
      <c r="E6454" s="556" t="s">
        <v>8</v>
      </c>
      <c r="F6454" s="557" t="s">
        <v>5430</v>
      </c>
      <c r="G6454" s="556" t="s">
        <v>0</v>
      </c>
      <c r="H6454" s="553">
        <v>1</v>
      </c>
      <c r="I6454" s="554">
        <v>93750</v>
      </c>
      <c r="J6454" s="554">
        <v>93750</v>
      </c>
      <c r="K6454" s="556" t="s">
        <v>783</v>
      </c>
      <c r="L6454" s="556" t="s">
        <v>5431</v>
      </c>
      <c r="M6454" s="557" t="s">
        <v>5430</v>
      </c>
      <c r="O6454" s="545" t="str">
        <f t="shared" si="593"/>
        <v>B4/21/04-D</v>
      </c>
    </row>
    <row r="6455" spans="1:18" ht="62.5">
      <c r="B6455" s="556" t="s">
        <v>5425</v>
      </c>
      <c r="C6455" s="556" t="s">
        <v>2034</v>
      </c>
      <c r="D6455" s="556" t="s">
        <v>2035</v>
      </c>
      <c r="E6455" s="556" t="s">
        <v>10</v>
      </c>
      <c r="F6455" s="557" t="s">
        <v>2951</v>
      </c>
      <c r="G6455" s="556" t="s">
        <v>0</v>
      </c>
      <c r="H6455" s="553">
        <v>1</v>
      </c>
      <c r="I6455" s="554">
        <v>93750</v>
      </c>
      <c r="J6455" s="554">
        <v>93750</v>
      </c>
      <c r="K6455" s="556" t="s">
        <v>783</v>
      </c>
      <c r="L6455" s="556" t="s">
        <v>5432</v>
      </c>
      <c r="M6455" s="557" t="s">
        <v>2951</v>
      </c>
      <c r="O6455" s="545" t="str">
        <f t="shared" si="593"/>
        <v>B4/21/04-E</v>
      </c>
    </row>
    <row r="6458" spans="1:18" ht="62.5">
      <c r="B6458" s="556" t="s">
        <v>5433</v>
      </c>
      <c r="C6458" s="556" t="s">
        <v>2034</v>
      </c>
      <c r="D6458" s="556" t="s">
        <v>2035</v>
      </c>
      <c r="E6458" s="556" t="s">
        <v>5</v>
      </c>
      <c r="F6458" s="557" t="s">
        <v>2064</v>
      </c>
      <c r="G6458" s="556" t="s">
        <v>0</v>
      </c>
      <c r="H6458" s="553">
        <v>1</v>
      </c>
      <c r="I6458" s="554">
        <v>93750</v>
      </c>
      <c r="J6458" s="554">
        <v>93750</v>
      </c>
      <c r="K6458" s="556" t="s">
        <v>783</v>
      </c>
      <c r="L6458" s="556" t="s">
        <v>5434</v>
      </c>
      <c r="M6458" s="557" t="s">
        <v>2064</v>
      </c>
      <c r="O6458" s="545" t="str">
        <f t="shared" ref="O6458:O6460" si="594">+_xlfn.CONCAT(B6458,"-",E6458)</f>
        <v>B4/21/05-A</v>
      </c>
    </row>
    <row r="6459" spans="1:18" ht="62.5">
      <c r="B6459" s="556" t="s">
        <v>5433</v>
      </c>
      <c r="C6459" s="556" t="s">
        <v>2034</v>
      </c>
      <c r="D6459" s="556" t="s">
        <v>2035</v>
      </c>
      <c r="E6459" s="556" t="s">
        <v>6</v>
      </c>
      <c r="F6459" s="557" t="s">
        <v>2949</v>
      </c>
      <c r="G6459" s="556" t="s">
        <v>0</v>
      </c>
      <c r="H6459" s="553">
        <v>1</v>
      </c>
      <c r="I6459" s="554">
        <v>93750</v>
      </c>
      <c r="J6459" s="554">
        <v>93750</v>
      </c>
      <c r="K6459" s="556" t="s">
        <v>783</v>
      </c>
      <c r="L6459" s="556" t="s">
        <v>5435</v>
      </c>
      <c r="M6459" s="557" t="s">
        <v>2949</v>
      </c>
      <c r="O6459" s="545" t="str">
        <f t="shared" si="594"/>
        <v>B4/21/05-B</v>
      </c>
    </row>
    <row r="6460" spans="1:18" ht="75">
      <c r="B6460" s="556" t="s">
        <v>5433</v>
      </c>
      <c r="C6460" s="556" t="s">
        <v>2034</v>
      </c>
      <c r="D6460" s="556" t="s">
        <v>2035</v>
      </c>
      <c r="E6460" s="556" t="s">
        <v>7</v>
      </c>
      <c r="F6460" s="557" t="s">
        <v>5430</v>
      </c>
      <c r="G6460" s="556" t="s">
        <v>0</v>
      </c>
      <c r="H6460" s="553">
        <v>1</v>
      </c>
      <c r="I6460" s="554">
        <v>93750</v>
      </c>
      <c r="J6460" s="554">
        <v>93750</v>
      </c>
      <c r="K6460" s="556" t="s">
        <v>783</v>
      </c>
      <c r="L6460" s="556" t="s">
        <v>5436</v>
      </c>
      <c r="M6460" s="557" t="s">
        <v>5430</v>
      </c>
      <c r="O6460" s="545" t="str">
        <f t="shared" si="594"/>
        <v>B4/21/05-C</v>
      </c>
    </row>
    <row r="6462" spans="1:18" ht="14.5">
      <c r="A6462" s="551" t="s">
        <v>1774</v>
      </c>
      <c r="B6462" s="555" t="s">
        <v>5433</v>
      </c>
      <c r="C6462" s="555" t="s">
        <v>36</v>
      </c>
      <c r="D6462" s="555" t="s">
        <v>36</v>
      </c>
      <c r="E6462" s="555" t="s">
        <v>36</v>
      </c>
      <c r="F6462" s="551" t="s">
        <v>41</v>
      </c>
      <c r="G6462" s="555"/>
      <c r="H6462" s="551"/>
      <c r="I6462" s="551"/>
      <c r="J6462" s="551"/>
      <c r="K6462" s="555"/>
      <c r="L6462" s="555"/>
      <c r="M6462" s="551"/>
      <c r="N6462" s="551"/>
      <c r="O6462" s="551"/>
    </row>
    <row r="6463" spans="1:18" ht="14.5">
      <c r="A6463" s="551" t="s">
        <v>1774</v>
      </c>
      <c r="B6463" s="555" t="s">
        <v>5433</v>
      </c>
      <c r="C6463" s="555" t="s">
        <v>36</v>
      </c>
      <c r="D6463" s="555" t="s">
        <v>36</v>
      </c>
      <c r="E6463" s="555" t="s">
        <v>36</v>
      </c>
      <c r="F6463" s="551" t="s">
        <v>9</v>
      </c>
      <c r="G6463" s="555"/>
      <c r="H6463" s="551"/>
      <c r="I6463" s="551"/>
      <c r="J6463" s="551"/>
      <c r="K6463" s="555"/>
      <c r="L6463" s="555"/>
      <c r="M6463" s="551"/>
      <c r="N6463" s="551"/>
      <c r="O6463" s="551"/>
    </row>
    <row r="6465" spans="1:18" ht="14.5">
      <c r="P6465" s="546"/>
      <c r="Q6465" s="546"/>
      <c r="R6465" s="546"/>
    </row>
    <row r="6466" spans="1:18" ht="14.5">
      <c r="A6466" s="551">
        <v>2</v>
      </c>
      <c r="B6466" s="555" t="s">
        <v>5437</v>
      </c>
      <c r="C6466" s="555" t="s">
        <v>36</v>
      </c>
      <c r="D6466" s="555" t="s">
        <v>36</v>
      </c>
      <c r="E6466" s="555" t="s">
        <v>36</v>
      </c>
      <c r="F6466" s="551" t="s">
        <v>42</v>
      </c>
      <c r="G6466" s="555" t="s">
        <v>36</v>
      </c>
      <c r="H6466" s="551"/>
      <c r="I6466" s="551"/>
      <c r="J6466" s="552">
        <v>4237255.43</v>
      </c>
      <c r="K6466" s="555"/>
      <c r="L6466" s="555"/>
      <c r="M6466" s="551"/>
      <c r="N6466" s="551"/>
      <c r="O6466" s="551"/>
      <c r="P6466" s="546"/>
      <c r="Q6466" s="546"/>
      <c r="R6466" s="546"/>
    </row>
    <row r="6467" spans="1:18" ht="29">
      <c r="A6467" s="551">
        <v>3</v>
      </c>
      <c r="B6467" s="555" t="s">
        <v>5437</v>
      </c>
      <c r="C6467" s="555" t="s">
        <v>36</v>
      </c>
      <c r="D6467" s="555" t="s">
        <v>36</v>
      </c>
      <c r="E6467" s="555" t="s">
        <v>36</v>
      </c>
      <c r="F6467" s="551" t="s">
        <v>1333</v>
      </c>
      <c r="G6467" s="555" t="s">
        <v>36</v>
      </c>
      <c r="H6467" s="551"/>
      <c r="I6467" s="551"/>
      <c r="J6467" s="552">
        <v>40842.17</v>
      </c>
      <c r="K6467" s="555"/>
      <c r="L6467" s="555"/>
      <c r="M6467" s="551"/>
      <c r="N6467" s="551"/>
      <c r="O6467" s="551"/>
    </row>
    <row r="6468" spans="1:18" ht="14.5">
      <c r="A6468" s="551">
        <v>4</v>
      </c>
      <c r="B6468" s="555" t="s">
        <v>5437</v>
      </c>
      <c r="C6468" s="555" t="s">
        <v>36</v>
      </c>
      <c r="D6468" s="555" t="s">
        <v>36</v>
      </c>
      <c r="E6468" s="555" t="s">
        <v>36</v>
      </c>
      <c r="F6468" s="551" t="s">
        <v>1334</v>
      </c>
      <c r="G6468" s="555" t="s">
        <v>36</v>
      </c>
      <c r="H6468" s="551"/>
      <c r="I6468" s="551"/>
      <c r="J6468" s="552">
        <v>40842.17</v>
      </c>
      <c r="K6468" s="555"/>
      <c r="L6468" s="555"/>
      <c r="M6468" s="551"/>
      <c r="N6468" s="551"/>
      <c r="O6468" s="551"/>
    </row>
    <row r="6469" spans="1:18" ht="25">
      <c r="B6469" s="556" t="s">
        <v>5437</v>
      </c>
      <c r="C6469" s="556" t="s">
        <v>2034</v>
      </c>
      <c r="D6469" s="556" t="s">
        <v>2074</v>
      </c>
      <c r="E6469" s="556" t="s">
        <v>5</v>
      </c>
      <c r="F6469" s="557" t="s">
        <v>1335</v>
      </c>
      <c r="G6469" s="556" t="s">
        <v>0</v>
      </c>
      <c r="H6469" s="553">
        <v>1</v>
      </c>
      <c r="I6469" s="554">
        <v>32525</v>
      </c>
      <c r="J6469" s="554">
        <v>32525</v>
      </c>
      <c r="K6469" s="556" t="s">
        <v>785</v>
      </c>
      <c r="L6469" s="556" t="s">
        <v>5438</v>
      </c>
      <c r="M6469" s="557" t="s">
        <v>1335</v>
      </c>
      <c r="O6469" s="545" t="str">
        <f>+_xlfn.CONCAT(B6469,"-",E6469)</f>
        <v>B4/22/01-A</v>
      </c>
      <c r="P6469" s="546"/>
      <c r="Q6469" s="546"/>
      <c r="R6469" s="546"/>
    </row>
    <row r="6470" spans="1:18" ht="14.5">
      <c r="P6470" s="546"/>
      <c r="Q6470" s="546"/>
      <c r="R6470" s="546"/>
    </row>
    <row r="6471" spans="1:18" ht="14.5">
      <c r="A6471" s="551">
        <v>5</v>
      </c>
      <c r="B6471" s="555" t="s">
        <v>5437</v>
      </c>
      <c r="C6471" s="555" t="s">
        <v>36</v>
      </c>
      <c r="D6471" s="555" t="s">
        <v>36</v>
      </c>
      <c r="E6471" s="555" t="s">
        <v>36</v>
      </c>
      <c r="F6471" s="551" t="s">
        <v>563</v>
      </c>
      <c r="G6471" s="555" t="s">
        <v>36</v>
      </c>
      <c r="H6471" s="551"/>
      <c r="I6471" s="551"/>
      <c r="J6471" s="552">
        <v>2273.7600000000002</v>
      </c>
      <c r="K6471" s="555"/>
      <c r="L6471" s="555"/>
      <c r="M6471" s="551"/>
      <c r="N6471" s="551"/>
      <c r="O6471" s="551"/>
      <c r="P6471" s="546"/>
      <c r="Q6471" s="546"/>
      <c r="R6471" s="546"/>
    </row>
    <row r="6472" spans="1:18">
      <c r="B6472" s="556" t="s">
        <v>5437</v>
      </c>
      <c r="C6472" s="556" t="s">
        <v>2034</v>
      </c>
      <c r="D6472" s="556" t="s">
        <v>2074</v>
      </c>
      <c r="E6472" s="556" t="s">
        <v>6</v>
      </c>
      <c r="F6472" s="557" t="s">
        <v>1566</v>
      </c>
      <c r="G6472" s="556" t="s">
        <v>289</v>
      </c>
      <c r="H6472" s="553">
        <v>10</v>
      </c>
      <c r="I6472" s="553">
        <v>186.25</v>
      </c>
      <c r="J6472" s="554">
        <v>1862.5</v>
      </c>
      <c r="K6472" s="556" t="s">
        <v>785</v>
      </c>
      <c r="L6472" s="556" t="s">
        <v>5439</v>
      </c>
      <c r="M6472" s="557" t="s">
        <v>1566</v>
      </c>
      <c r="O6472" s="545" t="str">
        <f t="shared" ref="O6472:O6473" si="595">+_xlfn.CONCAT(B6472,"-",E6472)</f>
        <v>B4/22/01-B</v>
      </c>
    </row>
    <row r="6473" spans="1:18">
      <c r="B6473" s="556" t="s">
        <v>5437</v>
      </c>
      <c r="C6473" s="556" t="s">
        <v>2034</v>
      </c>
      <c r="D6473" s="556" t="s">
        <v>2074</v>
      </c>
      <c r="E6473" s="556" t="s">
        <v>7</v>
      </c>
      <c r="F6473" s="557" t="s">
        <v>1554</v>
      </c>
      <c r="G6473" s="556" t="s">
        <v>289</v>
      </c>
      <c r="H6473" s="553">
        <v>2</v>
      </c>
      <c r="I6473" s="553">
        <v>205.63</v>
      </c>
      <c r="J6473" s="553">
        <v>411.26</v>
      </c>
      <c r="K6473" s="556" t="s">
        <v>785</v>
      </c>
      <c r="L6473" s="556" t="s">
        <v>5440</v>
      </c>
      <c r="M6473" s="557" t="s">
        <v>1554</v>
      </c>
      <c r="O6473" s="545" t="str">
        <f t="shared" si="595"/>
        <v>B4/22/01-C</v>
      </c>
    </row>
    <row r="6474" spans="1:18" ht="14.5">
      <c r="P6474" s="546"/>
      <c r="Q6474" s="546"/>
      <c r="R6474" s="546"/>
    </row>
    <row r="6475" spans="1:18" ht="14.5">
      <c r="A6475" s="551">
        <v>5</v>
      </c>
      <c r="B6475" s="555" t="s">
        <v>5437</v>
      </c>
      <c r="C6475" s="555" t="s">
        <v>36</v>
      </c>
      <c r="D6475" s="555" t="s">
        <v>36</v>
      </c>
      <c r="E6475" s="555" t="s">
        <v>36</v>
      </c>
      <c r="F6475" s="551" t="s">
        <v>564</v>
      </c>
      <c r="G6475" s="555" t="s">
        <v>36</v>
      </c>
      <c r="H6475" s="551"/>
      <c r="I6475" s="551"/>
      <c r="J6475" s="552">
        <v>6043.41</v>
      </c>
      <c r="K6475" s="555"/>
      <c r="L6475" s="555"/>
      <c r="M6475" s="551"/>
      <c r="N6475" s="551"/>
      <c r="O6475" s="551"/>
    </row>
    <row r="6476" spans="1:18">
      <c r="B6476" s="556" t="s">
        <v>5437</v>
      </c>
      <c r="C6476" s="556" t="s">
        <v>2034</v>
      </c>
      <c r="D6476" s="556" t="s">
        <v>2074</v>
      </c>
      <c r="E6476" s="556" t="s">
        <v>8</v>
      </c>
      <c r="F6476" s="557" t="s">
        <v>1555</v>
      </c>
      <c r="G6476" s="556" t="s">
        <v>289</v>
      </c>
      <c r="H6476" s="553">
        <v>11</v>
      </c>
      <c r="I6476" s="553">
        <v>94.63</v>
      </c>
      <c r="J6476" s="554">
        <v>1040.93</v>
      </c>
      <c r="K6476" s="556" t="s">
        <v>785</v>
      </c>
      <c r="L6476" s="556" t="s">
        <v>5441</v>
      </c>
      <c r="M6476" s="557" t="s">
        <v>1555</v>
      </c>
      <c r="O6476" s="545" t="str">
        <f t="shared" ref="O6476:O6480" si="596">+_xlfn.CONCAT(B6476,"-",E6476)</f>
        <v>B4/22/01-D</v>
      </c>
    </row>
    <row r="6477" spans="1:18">
      <c r="B6477" s="556" t="s">
        <v>5437</v>
      </c>
      <c r="C6477" s="556" t="s">
        <v>2034</v>
      </c>
      <c r="D6477" s="556" t="s">
        <v>2074</v>
      </c>
      <c r="E6477" s="556" t="s">
        <v>10</v>
      </c>
      <c r="F6477" s="557" t="s">
        <v>1560</v>
      </c>
      <c r="G6477" s="556" t="s">
        <v>289</v>
      </c>
      <c r="H6477" s="553">
        <v>1</v>
      </c>
      <c r="I6477" s="553">
        <v>67.38</v>
      </c>
      <c r="J6477" s="553">
        <v>67.38</v>
      </c>
      <c r="K6477" s="556" t="s">
        <v>785</v>
      </c>
      <c r="L6477" s="556" t="s">
        <v>5442</v>
      </c>
      <c r="M6477" s="557" t="s">
        <v>1560</v>
      </c>
      <c r="O6477" s="545" t="str">
        <f t="shared" si="596"/>
        <v>B4/22/01-E</v>
      </c>
    </row>
    <row r="6478" spans="1:18" ht="14.5">
      <c r="B6478" s="556" t="s">
        <v>5437</v>
      </c>
      <c r="C6478" s="556" t="s">
        <v>2034</v>
      </c>
      <c r="D6478" s="556" t="s">
        <v>2074</v>
      </c>
      <c r="E6478" s="556" t="s">
        <v>11</v>
      </c>
      <c r="F6478" s="557" t="s">
        <v>1556</v>
      </c>
      <c r="G6478" s="556" t="s">
        <v>289</v>
      </c>
      <c r="H6478" s="553">
        <v>20</v>
      </c>
      <c r="I6478" s="553">
        <v>98.38</v>
      </c>
      <c r="J6478" s="554">
        <v>1967.6</v>
      </c>
      <c r="K6478" s="556" t="s">
        <v>785</v>
      </c>
      <c r="L6478" s="556" t="s">
        <v>5443</v>
      </c>
      <c r="M6478" s="557" t="s">
        <v>1556</v>
      </c>
      <c r="O6478" s="545" t="str">
        <f t="shared" si="596"/>
        <v>B4/22/01-F</v>
      </c>
      <c r="P6478" s="546"/>
      <c r="Q6478" s="546"/>
      <c r="R6478" s="546"/>
    </row>
    <row r="6479" spans="1:18">
      <c r="B6479" s="556" t="s">
        <v>5437</v>
      </c>
      <c r="C6479" s="556" t="s">
        <v>2034</v>
      </c>
      <c r="D6479" s="556" t="s">
        <v>2074</v>
      </c>
      <c r="E6479" s="556" t="s">
        <v>27</v>
      </c>
      <c r="F6479" s="557" t="s">
        <v>1557</v>
      </c>
      <c r="G6479" s="556" t="s">
        <v>289</v>
      </c>
      <c r="H6479" s="553">
        <v>6</v>
      </c>
      <c r="I6479" s="553">
        <v>139.25</v>
      </c>
      <c r="J6479" s="553">
        <v>835.5</v>
      </c>
      <c r="K6479" s="556" t="s">
        <v>785</v>
      </c>
      <c r="L6479" s="556" t="s">
        <v>5444</v>
      </c>
      <c r="M6479" s="557" t="s">
        <v>1557</v>
      </c>
      <c r="O6479" s="545" t="str">
        <f t="shared" si="596"/>
        <v>B4/22/01-G</v>
      </c>
    </row>
    <row r="6480" spans="1:18">
      <c r="B6480" s="556" t="s">
        <v>5437</v>
      </c>
      <c r="C6480" s="556" t="s">
        <v>2034</v>
      </c>
      <c r="D6480" s="556" t="s">
        <v>2074</v>
      </c>
      <c r="E6480" s="556" t="s">
        <v>28</v>
      </c>
      <c r="F6480" s="557" t="s">
        <v>1558</v>
      </c>
      <c r="G6480" s="556" t="s">
        <v>289</v>
      </c>
      <c r="H6480" s="553">
        <v>13</v>
      </c>
      <c r="I6480" s="553">
        <v>164</v>
      </c>
      <c r="J6480" s="554">
        <v>2132</v>
      </c>
      <c r="K6480" s="556" t="s">
        <v>785</v>
      </c>
      <c r="L6480" s="556" t="s">
        <v>5445</v>
      </c>
      <c r="M6480" s="557" t="s">
        <v>1558</v>
      </c>
      <c r="O6480" s="545" t="str">
        <f t="shared" si="596"/>
        <v>B4/22/01-H</v>
      </c>
    </row>
    <row r="6482" spans="1:18" ht="14.5">
      <c r="A6482" s="551">
        <v>3</v>
      </c>
      <c r="B6482" s="555" t="s">
        <v>5437</v>
      </c>
      <c r="C6482" s="555" t="s">
        <v>36</v>
      </c>
      <c r="D6482" s="555" t="s">
        <v>36</v>
      </c>
      <c r="E6482" s="555" t="s">
        <v>36</v>
      </c>
      <c r="F6482" s="551" t="s">
        <v>1336</v>
      </c>
      <c r="G6482" s="555" t="s">
        <v>36</v>
      </c>
      <c r="H6482" s="551"/>
      <c r="I6482" s="551"/>
      <c r="J6482" s="552">
        <v>155793.04999999999</v>
      </c>
      <c r="K6482" s="555"/>
      <c r="L6482" s="555"/>
      <c r="M6482" s="551"/>
      <c r="N6482" s="551"/>
      <c r="O6482" s="551"/>
    </row>
    <row r="6483" spans="1:18" ht="43.5">
      <c r="A6483" s="551">
        <v>4</v>
      </c>
      <c r="B6483" s="555" t="s">
        <v>5437</v>
      </c>
      <c r="C6483" s="555" t="s">
        <v>36</v>
      </c>
      <c r="D6483" s="555" t="s">
        <v>36</v>
      </c>
      <c r="E6483" s="555" t="s">
        <v>36</v>
      </c>
      <c r="F6483" s="551" t="s">
        <v>1337</v>
      </c>
      <c r="G6483" s="555" t="s">
        <v>36</v>
      </c>
      <c r="H6483" s="551"/>
      <c r="I6483" s="551"/>
      <c r="J6483" s="552">
        <v>8693.75</v>
      </c>
      <c r="K6483" s="555"/>
      <c r="L6483" s="555"/>
      <c r="M6483" s="551"/>
      <c r="N6483" s="551"/>
      <c r="O6483" s="551"/>
    </row>
    <row r="6484" spans="1:18" ht="29">
      <c r="A6484" s="551">
        <v>5</v>
      </c>
      <c r="B6484" s="555" t="s">
        <v>5437</v>
      </c>
      <c r="C6484" s="555" t="s">
        <v>36</v>
      </c>
      <c r="D6484" s="555" t="s">
        <v>36</v>
      </c>
      <c r="E6484" s="555" t="s">
        <v>36</v>
      </c>
      <c r="F6484" s="551" t="s">
        <v>1559</v>
      </c>
      <c r="G6484" s="555" t="s">
        <v>36</v>
      </c>
      <c r="H6484" s="551"/>
      <c r="I6484" s="551"/>
      <c r="J6484" s="551">
        <v>487.5</v>
      </c>
      <c r="K6484" s="555"/>
      <c r="L6484" s="555"/>
      <c r="M6484" s="551"/>
      <c r="N6484" s="551"/>
      <c r="O6484" s="551"/>
    </row>
    <row r="6485" spans="1:18" ht="14.5">
      <c r="B6485" s="556" t="s">
        <v>5437</v>
      </c>
      <c r="C6485" s="556" t="s">
        <v>2034</v>
      </c>
      <c r="D6485" s="556" t="s">
        <v>2079</v>
      </c>
      <c r="E6485" s="556" t="s">
        <v>33</v>
      </c>
      <c r="F6485" s="557" t="s">
        <v>1555</v>
      </c>
      <c r="G6485" s="556" t="s">
        <v>179</v>
      </c>
      <c r="H6485" s="553">
        <v>15</v>
      </c>
      <c r="I6485" s="553">
        <v>32.5</v>
      </c>
      <c r="J6485" s="553">
        <v>487.5</v>
      </c>
      <c r="K6485" s="556" t="s">
        <v>785</v>
      </c>
      <c r="L6485" s="556" t="s">
        <v>5446</v>
      </c>
      <c r="M6485" s="557" t="s">
        <v>1555</v>
      </c>
      <c r="O6485" s="545" t="str">
        <f>+_xlfn.CONCAT(B6485,"-",E6485)</f>
        <v>B4/22/01-J</v>
      </c>
      <c r="P6485" s="546"/>
      <c r="Q6485" s="546"/>
      <c r="R6485" s="546"/>
    </row>
    <row r="6486" spans="1:18" ht="14.5">
      <c r="P6486" s="546"/>
      <c r="Q6486" s="546"/>
      <c r="R6486" s="546"/>
    </row>
    <row r="6487" spans="1:18" ht="14.5">
      <c r="P6487" s="546"/>
      <c r="Q6487" s="546"/>
      <c r="R6487" s="546"/>
    </row>
    <row r="6488" spans="1:18" ht="29">
      <c r="A6488" s="551">
        <v>5</v>
      </c>
      <c r="B6488" s="555" t="s">
        <v>5447</v>
      </c>
      <c r="C6488" s="555" t="s">
        <v>36</v>
      </c>
      <c r="D6488" s="555" t="s">
        <v>36</v>
      </c>
      <c r="E6488" s="555" t="s">
        <v>36</v>
      </c>
      <c r="F6488" s="551" t="s">
        <v>1561</v>
      </c>
      <c r="G6488" s="555" t="s">
        <v>36</v>
      </c>
      <c r="H6488" s="551"/>
      <c r="I6488" s="551"/>
      <c r="J6488" s="552">
        <v>5300</v>
      </c>
      <c r="K6488" s="555"/>
      <c r="L6488" s="555"/>
      <c r="M6488" s="551"/>
      <c r="N6488" s="551"/>
      <c r="O6488" s="551"/>
    </row>
    <row r="6489" spans="1:18">
      <c r="B6489" s="556" t="s">
        <v>5447</v>
      </c>
      <c r="C6489" s="556" t="s">
        <v>2034</v>
      </c>
      <c r="D6489" s="556" t="s">
        <v>2079</v>
      </c>
      <c r="E6489" s="556" t="s">
        <v>5</v>
      </c>
      <c r="F6489" s="557" t="s">
        <v>1556</v>
      </c>
      <c r="G6489" s="556" t="s">
        <v>179</v>
      </c>
      <c r="H6489" s="553">
        <v>25</v>
      </c>
      <c r="I6489" s="553">
        <v>97.75</v>
      </c>
      <c r="J6489" s="554">
        <v>2443.75</v>
      </c>
      <c r="K6489" s="556" t="s">
        <v>785</v>
      </c>
      <c r="L6489" s="556" t="s">
        <v>5448</v>
      </c>
      <c r="M6489" s="557" t="s">
        <v>1556</v>
      </c>
      <c r="O6489" s="545" t="str">
        <f t="shared" ref="O6489:O6490" si="597">+_xlfn.CONCAT(B6489,"-",E6489)</f>
        <v>B4/22/02-A</v>
      </c>
    </row>
    <row r="6490" spans="1:18">
      <c r="B6490" s="556" t="s">
        <v>5447</v>
      </c>
      <c r="C6490" s="556" t="s">
        <v>2034</v>
      </c>
      <c r="D6490" s="556" t="s">
        <v>2079</v>
      </c>
      <c r="E6490" s="556" t="s">
        <v>6</v>
      </c>
      <c r="F6490" s="557" t="s">
        <v>1557</v>
      </c>
      <c r="G6490" s="556" t="s">
        <v>179</v>
      </c>
      <c r="H6490" s="553">
        <v>25</v>
      </c>
      <c r="I6490" s="553">
        <v>114.25</v>
      </c>
      <c r="J6490" s="554">
        <v>2856.25</v>
      </c>
      <c r="K6490" s="556" t="s">
        <v>785</v>
      </c>
      <c r="L6490" s="556" t="s">
        <v>5449</v>
      </c>
      <c r="M6490" s="557" t="s">
        <v>1557</v>
      </c>
      <c r="O6490" s="545" t="str">
        <f t="shared" si="597"/>
        <v>B4/22/02-B</v>
      </c>
    </row>
    <row r="6491" spans="1:18" ht="14.5">
      <c r="P6491" s="546"/>
      <c r="Q6491" s="546"/>
      <c r="R6491" s="546"/>
    </row>
    <row r="6492" spans="1:18" ht="29">
      <c r="A6492" s="551">
        <v>5</v>
      </c>
      <c r="B6492" s="555" t="s">
        <v>5447</v>
      </c>
      <c r="C6492" s="555" t="s">
        <v>36</v>
      </c>
      <c r="D6492" s="555" t="s">
        <v>36</v>
      </c>
      <c r="E6492" s="555" t="s">
        <v>36</v>
      </c>
      <c r="F6492" s="551" t="s">
        <v>1562</v>
      </c>
      <c r="G6492" s="555" t="s">
        <v>36</v>
      </c>
      <c r="H6492" s="551"/>
      <c r="I6492" s="551"/>
      <c r="J6492" s="552">
        <v>2906.25</v>
      </c>
      <c r="K6492" s="555"/>
      <c r="L6492" s="555"/>
      <c r="M6492" s="551"/>
      <c r="N6492" s="551"/>
      <c r="O6492" s="551"/>
    </row>
    <row r="6493" spans="1:18">
      <c r="B6493" s="556" t="s">
        <v>5447</v>
      </c>
      <c r="C6493" s="556" t="s">
        <v>2034</v>
      </c>
      <c r="D6493" s="556" t="s">
        <v>2079</v>
      </c>
      <c r="E6493" s="556" t="s">
        <v>7</v>
      </c>
      <c r="F6493" s="557" t="s">
        <v>1566</v>
      </c>
      <c r="G6493" s="556" t="s">
        <v>179</v>
      </c>
      <c r="H6493" s="553">
        <v>15</v>
      </c>
      <c r="I6493" s="553">
        <v>193.75</v>
      </c>
      <c r="J6493" s="554">
        <v>2906.25</v>
      </c>
      <c r="K6493" s="556" t="s">
        <v>785</v>
      </c>
      <c r="L6493" s="556" t="s">
        <v>5450</v>
      </c>
      <c r="M6493" s="557" t="s">
        <v>1566</v>
      </c>
      <c r="O6493" s="545" t="str">
        <f>+_xlfn.CONCAT(B6493,"-",E6493)</f>
        <v>B4/22/02-C</v>
      </c>
    </row>
    <row r="6495" spans="1:18" ht="43.5">
      <c r="A6495" s="551">
        <v>4</v>
      </c>
      <c r="B6495" s="555" t="s">
        <v>5447</v>
      </c>
      <c r="C6495" s="555" t="s">
        <v>36</v>
      </c>
      <c r="D6495" s="555" t="s">
        <v>36</v>
      </c>
      <c r="E6495" s="555" t="s">
        <v>36</v>
      </c>
      <c r="F6495" s="551" t="s">
        <v>1338</v>
      </c>
      <c r="G6495" s="555" t="s">
        <v>36</v>
      </c>
      <c r="H6495" s="551"/>
      <c r="I6495" s="551"/>
      <c r="J6495" s="552">
        <v>30178.95</v>
      </c>
      <c r="K6495" s="555"/>
      <c r="L6495" s="555"/>
      <c r="M6495" s="551"/>
      <c r="N6495" s="551"/>
      <c r="O6495" s="551"/>
      <c r="P6495" s="546"/>
      <c r="Q6495" s="546"/>
      <c r="R6495" s="546"/>
    </row>
    <row r="6496" spans="1:18" ht="29">
      <c r="A6496" s="551">
        <v>5</v>
      </c>
      <c r="B6496" s="555" t="s">
        <v>5447</v>
      </c>
      <c r="C6496" s="555" t="s">
        <v>36</v>
      </c>
      <c r="D6496" s="555" t="s">
        <v>36</v>
      </c>
      <c r="E6496" s="555" t="s">
        <v>36</v>
      </c>
      <c r="F6496" s="551" t="s">
        <v>1563</v>
      </c>
      <c r="G6496" s="555" t="s">
        <v>36</v>
      </c>
      <c r="H6496" s="551"/>
      <c r="I6496" s="551"/>
      <c r="J6496" s="552">
        <v>20765.95</v>
      </c>
      <c r="K6496" s="555"/>
      <c r="L6496" s="555"/>
      <c r="M6496" s="551"/>
      <c r="N6496" s="551"/>
      <c r="O6496" s="551"/>
    </row>
    <row r="6497" spans="1:18">
      <c r="B6497" s="556" t="s">
        <v>5447</v>
      </c>
      <c r="C6497" s="556" t="s">
        <v>2034</v>
      </c>
      <c r="D6497" s="556" t="s">
        <v>2079</v>
      </c>
      <c r="E6497" s="556" t="s">
        <v>8</v>
      </c>
      <c r="F6497" s="557" t="s">
        <v>1555</v>
      </c>
      <c r="G6497" s="556" t="s">
        <v>179</v>
      </c>
      <c r="H6497" s="553">
        <v>150</v>
      </c>
      <c r="I6497" s="553">
        <v>25.63</v>
      </c>
      <c r="J6497" s="554">
        <v>3844.5</v>
      </c>
      <c r="K6497" s="556" t="s">
        <v>785</v>
      </c>
      <c r="L6497" s="556" t="s">
        <v>5451</v>
      </c>
      <c r="M6497" s="557" t="s">
        <v>1555</v>
      </c>
      <c r="O6497" s="545" t="str">
        <f t="shared" ref="O6497:O6501" si="598">+_xlfn.CONCAT(B6497,"-",E6497)</f>
        <v>B4/22/02-D</v>
      </c>
    </row>
    <row r="6498" spans="1:18" ht="14.5">
      <c r="B6498" s="556" t="s">
        <v>5447</v>
      </c>
      <c r="C6498" s="556" t="s">
        <v>2034</v>
      </c>
      <c r="D6498" s="556" t="s">
        <v>2079</v>
      </c>
      <c r="E6498" s="556" t="s">
        <v>10</v>
      </c>
      <c r="F6498" s="557" t="s">
        <v>1560</v>
      </c>
      <c r="G6498" s="556" t="s">
        <v>179</v>
      </c>
      <c r="H6498" s="553">
        <v>85</v>
      </c>
      <c r="I6498" s="553">
        <v>32.25</v>
      </c>
      <c r="J6498" s="554">
        <v>2741.25</v>
      </c>
      <c r="K6498" s="556" t="s">
        <v>785</v>
      </c>
      <c r="L6498" s="556" t="s">
        <v>5452</v>
      </c>
      <c r="M6498" s="557" t="s">
        <v>1560</v>
      </c>
      <c r="O6498" s="545" t="str">
        <f t="shared" si="598"/>
        <v>B4/22/02-E</v>
      </c>
      <c r="P6498" s="546"/>
      <c r="Q6498" s="546"/>
      <c r="R6498" s="546"/>
    </row>
    <row r="6499" spans="1:18" ht="14.5">
      <c r="B6499" s="556" t="s">
        <v>5447</v>
      </c>
      <c r="C6499" s="556" t="s">
        <v>2034</v>
      </c>
      <c r="D6499" s="556" t="s">
        <v>2079</v>
      </c>
      <c r="E6499" s="556" t="s">
        <v>11</v>
      </c>
      <c r="F6499" s="557" t="s">
        <v>1556</v>
      </c>
      <c r="G6499" s="556" t="s">
        <v>179</v>
      </c>
      <c r="H6499" s="553">
        <v>100</v>
      </c>
      <c r="I6499" s="553">
        <v>32</v>
      </c>
      <c r="J6499" s="554">
        <v>3200</v>
      </c>
      <c r="K6499" s="556" t="s">
        <v>785</v>
      </c>
      <c r="L6499" s="556" t="s">
        <v>5453</v>
      </c>
      <c r="M6499" s="557" t="s">
        <v>1556</v>
      </c>
      <c r="O6499" s="545" t="str">
        <f t="shared" si="598"/>
        <v>B4/22/02-F</v>
      </c>
      <c r="P6499" s="546"/>
      <c r="Q6499" s="546"/>
      <c r="R6499" s="546"/>
    </row>
    <row r="6500" spans="1:18">
      <c r="B6500" s="556" t="s">
        <v>5447</v>
      </c>
      <c r="C6500" s="556" t="s">
        <v>2034</v>
      </c>
      <c r="D6500" s="556" t="s">
        <v>2079</v>
      </c>
      <c r="E6500" s="556" t="s">
        <v>27</v>
      </c>
      <c r="F6500" s="557" t="s">
        <v>1557</v>
      </c>
      <c r="G6500" s="556" t="s">
        <v>179</v>
      </c>
      <c r="H6500" s="553">
        <v>165</v>
      </c>
      <c r="I6500" s="553">
        <v>53</v>
      </c>
      <c r="J6500" s="554">
        <v>8745</v>
      </c>
      <c r="K6500" s="556" t="s">
        <v>785</v>
      </c>
      <c r="L6500" s="556" t="s">
        <v>5454</v>
      </c>
      <c r="M6500" s="557" t="s">
        <v>1557</v>
      </c>
      <c r="O6500" s="545" t="str">
        <f t="shared" si="598"/>
        <v>B4/22/02-G</v>
      </c>
    </row>
    <row r="6501" spans="1:18">
      <c r="B6501" s="556" t="s">
        <v>5447</v>
      </c>
      <c r="C6501" s="556" t="s">
        <v>2034</v>
      </c>
      <c r="D6501" s="556" t="s">
        <v>2079</v>
      </c>
      <c r="E6501" s="556" t="s">
        <v>28</v>
      </c>
      <c r="F6501" s="557" t="s">
        <v>1558</v>
      </c>
      <c r="G6501" s="556" t="s">
        <v>179</v>
      </c>
      <c r="H6501" s="553">
        <v>40</v>
      </c>
      <c r="I6501" s="553">
        <v>55.88</v>
      </c>
      <c r="J6501" s="554">
        <v>2235.1999999999998</v>
      </c>
      <c r="K6501" s="556" t="s">
        <v>785</v>
      </c>
      <c r="L6501" s="556" t="s">
        <v>5455</v>
      </c>
      <c r="M6501" s="557" t="s">
        <v>1558</v>
      </c>
      <c r="O6501" s="545" t="str">
        <f t="shared" si="598"/>
        <v>B4/22/02-H</v>
      </c>
    </row>
    <row r="6503" spans="1:18" ht="29">
      <c r="A6503" s="551">
        <v>5</v>
      </c>
      <c r="B6503" s="555" t="s">
        <v>5447</v>
      </c>
      <c r="C6503" s="555" t="s">
        <v>36</v>
      </c>
      <c r="D6503" s="555" t="s">
        <v>36</v>
      </c>
      <c r="E6503" s="555" t="s">
        <v>36</v>
      </c>
      <c r="F6503" s="551" t="s">
        <v>1564</v>
      </c>
      <c r="G6503" s="555" t="s">
        <v>36</v>
      </c>
      <c r="H6503" s="551"/>
      <c r="I6503" s="551"/>
      <c r="J6503" s="552">
        <v>9413</v>
      </c>
      <c r="K6503" s="555"/>
      <c r="L6503" s="555"/>
      <c r="M6503" s="551"/>
      <c r="N6503" s="551"/>
      <c r="O6503" s="551"/>
    </row>
    <row r="6504" spans="1:18">
      <c r="B6504" s="556" t="s">
        <v>5447</v>
      </c>
      <c r="C6504" s="556" t="s">
        <v>2034</v>
      </c>
      <c r="D6504" s="556" t="s">
        <v>2079</v>
      </c>
      <c r="E6504" s="556" t="s">
        <v>33</v>
      </c>
      <c r="F6504" s="557" t="s">
        <v>1566</v>
      </c>
      <c r="G6504" s="556" t="s">
        <v>179</v>
      </c>
      <c r="H6504" s="553">
        <v>100</v>
      </c>
      <c r="I6504" s="553">
        <v>94.13</v>
      </c>
      <c r="J6504" s="554">
        <v>9413</v>
      </c>
      <c r="K6504" s="556" t="s">
        <v>785</v>
      </c>
      <c r="L6504" s="556" t="s">
        <v>5456</v>
      </c>
      <c r="M6504" s="557" t="s">
        <v>1566</v>
      </c>
      <c r="O6504" s="545" t="str">
        <f>+_xlfn.CONCAT(B6504,"-",E6504)</f>
        <v>B4/22/02-J</v>
      </c>
    </row>
    <row r="6506" spans="1:18" ht="43.5">
      <c r="A6506" s="551">
        <v>4</v>
      </c>
      <c r="B6506" s="555" t="s">
        <v>5447</v>
      </c>
      <c r="C6506" s="555" t="s">
        <v>36</v>
      </c>
      <c r="D6506" s="555" t="s">
        <v>36</v>
      </c>
      <c r="E6506" s="555" t="s">
        <v>36</v>
      </c>
      <c r="F6506" s="551" t="s">
        <v>1339</v>
      </c>
      <c r="G6506" s="555" t="s">
        <v>36</v>
      </c>
      <c r="H6506" s="551"/>
      <c r="I6506" s="551"/>
      <c r="J6506" s="552">
        <v>4526.25</v>
      </c>
      <c r="K6506" s="555"/>
      <c r="L6506" s="555"/>
      <c r="M6506" s="551"/>
      <c r="N6506" s="551"/>
      <c r="O6506" s="551"/>
      <c r="P6506" s="546"/>
      <c r="Q6506" s="546"/>
      <c r="R6506" s="546"/>
    </row>
    <row r="6507" spans="1:18" ht="29">
      <c r="A6507" s="551">
        <v>5</v>
      </c>
      <c r="B6507" s="555" t="s">
        <v>5447</v>
      </c>
      <c r="C6507" s="555" t="s">
        <v>36</v>
      </c>
      <c r="D6507" s="555" t="s">
        <v>36</v>
      </c>
      <c r="E6507" s="555" t="s">
        <v>36</v>
      </c>
      <c r="F6507" s="551" t="s">
        <v>1563</v>
      </c>
      <c r="G6507" s="555" t="s">
        <v>36</v>
      </c>
      <c r="H6507" s="551"/>
      <c r="I6507" s="551"/>
      <c r="J6507" s="552">
        <v>4526.25</v>
      </c>
      <c r="K6507" s="555"/>
      <c r="L6507" s="555"/>
      <c r="M6507" s="551"/>
      <c r="N6507" s="551"/>
      <c r="O6507" s="551"/>
    </row>
    <row r="6508" spans="1:18">
      <c r="B6508" s="556" t="s">
        <v>5447</v>
      </c>
      <c r="C6508" s="556" t="s">
        <v>2034</v>
      </c>
      <c r="D6508" s="556" t="s">
        <v>2079</v>
      </c>
      <c r="E6508" s="556" t="s">
        <v>34</v>
      </c>
      <c r="F6508" s="557" t="s">
        <v>1565</v>
      </c>
      <c r="G6508" s="556" t="s">
        <v>179</v>
      </c>
      <c r="H6508" s="553">
        <v>255</v>
      </c>
      <c r="I6508" s="553">
        <v>17.75</v>
      </c>
      <c r="J6508" s="554">
        <v>4526.25</v>
      </c>
      <c r="K6508" s="556" t="s">
        <v>785</v>
      </c>
      <c r="L6508" s="556" t="s">
        <v>5457</v>
      </c>
      <c r="M6508" s="557" t="s">
        <v>1565</v>
      </c>
      <c r="O6508" s="545" t="str">
        <f>+_xlfn.CONCAT(B6508,"-",E6508)</f>
        <v>B4/22/02-K</v>
      </c>
    </row>
    <row r="6509" spans="1:18" ht="14.5">
      <c r="P6509" s="546"/>
      <c r="Q6509" s="546"/>
      <c r="R6509" s="546"/>
    </row>
    <row r="6510" spans="1:18" ht="14.5">
      <c r="P6510" s="546"/>
      <c r="Q6510" s="546"/>
      <c r="R6510" s="546"/>
    </row>
    <row r="6511" spans="1:18" ht="29">
      <c r="A6511" s="551">
        <v>4</v>
      </c>
      <c r="B6511" s="555" t="s">
        <v>5458</v>
      </c>
      <c r="C6511" s="555" t="s">
        <v>36</v>
      </c>
      <c r="D6511" s="555" t="s">
        <v>36</v>
      </c>
      <c r="E6511" s="555" t="s">
        <v>36</v>
      </c>
      <c r="F6511" s="551" t="s">
        <v>2085</v>
      </c>
      <c r="G6511" s="555" t="s">
        <v>36</v>
      </c>
      <c r="H6511" s="551"/>
      <c r="I6511" s="551"/>
      <c r="J6511" s="552">
        <v>68267.350000000006</v>
      </c>
      <c r="K6511" s="555"/>
      <c r="L6511" s="555"/>
      <c r="M6511" s="551"/>
      <c r="N6511" s="551"/>
      <c r="O6511" s="551"/>
    </row>
    <row r="6512" spans="1:18" ht="29">
      <c r="A6512" s="551">
        <v>5</v>
      </c>
      <c r="B6512" s="555" t="s">
        <v>5458</v>
      </c>
      <c r="C6512" s="555" t="s">
        <v>36</v>
      </c>
      <c r="D6512" s="555" t="s">
        <v>36</v>
      </c>
      <c r="E6512" s="555" t="s">
        <v>36</v>
      </c>
      <c r="F6512" s="551" t="s">
        <v>1563</v>
      </c>
      <c r="G6512" s="555" t="s">
        <v>36</v>
      </c>
      <c r="H6512" s="551"/>
      <c r="I6512" s="551"/>
      <c r="J6512" s="552">
        <v>25849.4</v>
      </c>
      <c r="K6512" s="555"/>
      <c r="L6512" s="555"/>
      <c r="M6512" s="551"/>
      <c r="N6512" s="551"/>
      <c r="O6512" s="551"/>
    </row>
    <row r="6513" spans="1:18">
      <c r="B6513" s="556" t="s">
        <v>5458</v>
      </c>
      <c r="C6513" s="556" t="s">
        <v>2034</v>
      </c>
      <c r="D6513" s="556" t="s">
        <v>2079</v>
      </c>
      <c r="E6513" s="556" t="s">
        <v>5</v>
      </c>
      <c r="F6513" s="557" t="s">
        <v>1556</v>
      </c>
      <c r="G6513" s="556" t="s">
        <v>179</v>
      </c>
      <c r="H6513" s="553">
        <v>230</v>
      </c>
      <c r="I6513" s="553">
        <v>32</v>
      </c>
      <c r="J6513" s="554">
        <v>7360</v>
      </c>
      <c r="K6513" s="556" t="s">
        <v>785</v>
      </c>
      <c r="L6513" s="556" t="s">
        <v>5459</v>
      </c>
      <c r="M6513" s="557" t="s">
        <v>1556</v>
      </c>
      <c r="O6513" s="545" t="str">
        <f t="shared" ref="O6513:O6515" si="599">+_xlfn.CONCAT(B6513,"-",E6513)</f>
        <v>B4/22/03-A</v>
      </c>
    </row>
    <row r="6514" spans="1:18" ht="14.5">
      <c r="B6514" s="556" t="s">
        <v>5458</v>
      </c>
      <c r="C6514" s="556" t="s">
        <v>2034</v>
      </c>
      <c r="D6514" s="556" t="s">
        <v>2079</v>
      </c>
      <c r="E6514" s="556" t="s">
        <v>6</v>
      </c>
      <c r="F6514" s="557" t="s">
        <v>1557</v>
      </c>
      <c r="G6514" s="556" t="s">
        <v>179</v>
      </c>
      <c r="H6514" s="553">
        <v>80</v>
      </c>
      <c r="I6514" s="553">
        <v>53</v>
      </c>
      <c r="J6514" s="554">
        <v>4240</v>
      </c>
      <c r="K6514" s="556" t="s">
        <v>785</v>
      </c>
      <c r="L6514" s="556" t="s">
        <v>5460</v>
      </c>
      <c r="M6514" s="557" t="s">
        <v>1557</v>
      </c>
      <c r="O6514" s="545" t="str">
        <f t="shared" si="599"/>
        <v>B4/22/03-B</v>
      </c>
      <c r="P6514" s="546"/>
      <c r="Q6514" s="546"/>
      <c r="R6514" s="546"/>
    </row>
    <row r="6515" spans="1:18" ht="14.5">
      <c r="B6515" s="556" t="s">
        <v>5458</v>
      </c>
      <c r="C6515" s="556" t="s">
        <v>2034</v>
      </c>
      <c r="D6515" s="556" t="s">
        <v>2079</v>
      </c>
      <c r="E6515" s="556" t="s">
        <v>7</v>
      </c>
      <c r="F6515" s="557" t="s">
        <v>1558</v>
      </c>
      <c r="G6515" s="556" t="s">
        <v>179</v>
      </c>
      <c r="H6515" s="553">
        <v>255</v>
      </c>
      <c r="I6515" s="553">
        <v>55.88</v>
      </c>
      <c r="J6515" s="554">
        <v>14249.4</v>
      </c>
      <c r="K6515" s="556" t="s">
        <v>785</v>
      </c>
      <c r="L6515" s="556" t="s">
        <v>5461</v>
      </c>
      <c r="M6515" s="557" t="s">
        <v>1558</v>
      </c>
      <c r="O6515" s="545" t="str">
        <f t="shared" si="599"/>
        <v>B4/22/03-C</v>
      </c>
      <c r="P6515" s="546"/>
      <c r="Q6515" s="546"/>
      <c r="R6515" s="546"/>
    </row>
    <row r="6517" spans="1:18" ht="29">
      <c r="A6517" s="551">
        <v>5</v>
      </c>
      <c r="B6517" s="555" t="s">
        <v>5458</v>
      </c>
      <c r="C6517" s="555" t="s">
        <v>36</v>
      </c>
      <c r="D6517" s="555" t="s">
        <v>36</v>
      </c>
      <c r="E6517" s="555" t="s">
        <v>36</v>
      </c>
      <c r="F6517" s="551" t="s">
        <v>1564</v>
      </c>
      <c r="G6517" s="555" t="s">
        <v>36</v>
      </c>
      <c r="H6517" s="551"/>
      <c r="I6517" s="551"/>
      <c r="J6517" s="552">
        <v>42417.95</v>
      </c>
      <c r="K6517" s="555"/>
      <c r="L6517" s="555"/>
      <c r="M6517" s="551"/>
      <c r="N6517" s="551"/>
      <c r="O6517" s="551"/>
    </row>
    <row r="6518" spans="1:18">
      <c r="B6518" s="556" t="s">
        <v>5458</v>
      </c>
      <c r="C6518" s="556" t="s">
        <v>2034</v>
      </c>
      <c r="D6518" s="556" t="s">
        <v>2079</v>
      </c>
      <c r="E6518" s="556" t="s">
        <v>8</v>
      </c>
      <c r="F6518" s="557" t="s">
        <v>1566</v>
      </c>
      <c r="G6518" s="556" t="s">
        <v>179</v>
      </c>
      <c r="H6518" s="553">
        <v>25</v>
      </c>
      <c r="I6518" s="553">
        <v>94.13</v>
      </c>
      <c r="J6518" s="554">
        <v>2353.25</v>
      </c>
      <c r="K6518" s="556" t="s">
        <v>785</v>
      </c>
      <c r="L6518" s="556" t="s">
        <v>5462</v>
      </c>
      <c r="M6518" s="557" t="s">
        <v>1566</v>
      </c>
      <c r="O6518" s="545" t="str">
        <f t="shared" ref="O6518:O6521" si="600">+_xlfn.CONCAT(B6518,"-",E6518)</f>
        <v>B4/22/03-D</v>
      </c>
    </row>
    <row r="6519" spans="1:18">
      <c r="B6519" s="556" t="s">
        <v>5458</v>
      </c>
      <c r="C6519" s="556" t="s">
        <v>2034</v>
      </c>
      <c r="D6519" s="556" t="s">
        <v>2079</v>
      </c>
      <c r="E6519" s="556" t="s">
        <v>10</v>
      </c>
      <c r="F6519" s="557" t="s">
        <v>1554</v>
      </c>
      <c r="G6519" s="556" t="s">
        <v>179</v>
      </c>
      <c r="H6519" s="553">
        <v>200</v>
      </c>
      <c r="I6519" s="553">
        <v>90</v>
      </c>
      <c r="J6519" s="554">
        <v>18000</v>
      </c>
      <c r="K6519" s="556" t="s">
        <v>785</v>
      </c>
      <c r="L6519" s="556" t="s">
        <v>5463</v>
      </c>
      <c r="M6519" s="557" t="s">
        <v>1554</v>
      </c>
      <c r="O6519" s="545" t="str">
        <f t="shared" si="600"/>
        <v>B4/22/03-E</v>
      </c>
    </row>
    <row r="6520" spans="1:18" ht="14.5">
      <c r="B6520" s="556" t="s">
        <v>5458</v>
      </c>
      <c r="C6520" s="556" t="s">
        <v>2034</v>
      </c>
      <c r="D6520" s="556" t="s">
        <v>2079</v>
      </c>
      <c r="E6520" s="556" t="s">
        <v>11</v>
      </c>
      <c r="F6520" s="557" t="s">
        <v>1567</v>
      </c>
      <c r="G6520" s="556" t="s">
        <v>179</v>
      </c>
      <c r="H6520" s="553">
        <v>120</v>
      </c>
      <c r="I6520" s="553">
        <v>116.13</v>
      </c>
      <c r="J6520" s="554">
        <v>13935.6</v>
      </c>
      <c r="K6520" s="556" t="s">
        <v>785</v>
      </c>
      <c r="L6520" s="556" t="s">
        <v>5464</v>
      </c>
      <c r="M6520" s="557" t="s">
        <v>1567</v>
      </c>
      <c r="O6520" s="545" t="str">
        <f t="shared" si="600"/>
        <v>B4/22/03-F</v>
      </c>
      <c r="P6520" s="546"/>
      <c r="Q6520" s="546"/>
      <c r="R6520" s="546"/>
    </row>
    <row r="6521" spans="1:18">
      <c r="B6521" s="556" t="s">
        <v>5458</v>
      </c>
      <c r="C6521" s="556" t="s">
        <v>2034</v>
      </c>
      <c r="D6521" s="556" t="s">
        <v>2079</v>
      </c>
      <c r="E6521" s="556" t="s">
        <v>27</v>
      </c>
      <c r="F6521" s="557" t="s">
        <v>1568</v>
      </c>
      <c r="G6521" s="556" t="s">
        <v>179</v>
      </c>
      <c r="H6521" s="553">
        <v>70</v>
      </c>
      <c r="I6521" s="553">
        <v>116.13</v>
      </c>
      <c r="J6521" s="554">
        <v>8129.1</v>
      </c>
      <c r="K6521" s="556" t="s">
        <v>785</v>
      </c>
      <c r="L6521" s="556" t="s">
        <v>5465</v>
      </c>
      <c r="M6521" s="557" t="s">
        <v>1568</v>
      </c>
      <c r="O6521" s="545" t="str">
        <f t="shared" si="600"/>
        <v>B4/22/03-G</v>
      </c>
    </row>
    <row r="6523" spans="1:18" ht="29">
      <c r="A6523" s="551">
        <v>4</v>
      </c>
      <c r="B6523" s="555" t="s">
        <v>5458</v>
      </c>
      <c r="C6523" s="555" t="s">
        <v>36</v>
      </c>
      <c r="D6523" s="555" t="s">
        <v>36</v>
      </c>
      <c r="E6523" s="555" t="s">
        <v>36</v>
      </c>
      <c r="F6523" s="551" t="s">
        <v>1341</v>
      </c>
      <c r="G6523" s="555" t="s">
        <v>36</v>
      </c>
      <c r="H6523" s="551"/>
      <c r="I6523" s="551"/>
      <c r="J6523" s="552">
        <v>12240</v>
      </c>
      <c r="K6523" s="555"/>
      <c r="L6523" s="555"/>
      <c r="M6523" s="551"/>
      <c r="N6523" s="551"/>
      <c r="O6523" s="551"/>
    </row>
    <row r="6524" spans="1:18" ht="29">
      <c r="A6524" s="551">
        <v>5</v>
      </c>
      <c r="B6524" s="555" t="s">
        <v>5458</v>
      </c>
      <c r="C6524" s="555" t="s">
        <v>36</v>
      </c>
      <c r="D6524" s="555" t="s">
        <v>36</v>
      </c>
      <c r="E6524" s="555" t="s">
        <v>36</v>
      </c>
      <c r="F6524" s="551" t="s">
        <v>1563</v>
      </c>
      <c r="G6524" s="555" t="s">
        <v>36</v>
      </c>
      <c r="H6524" s="551"/>
      <c r="I6524" s="551"/>
      <c r="J6524" s="552">
        <v>12240</v>
      </c>
      <c r="K6524" s="555"/>
      <c r="L6524" s="555"/>
      <c r="M6524" s="551"/>
      <c r="N6524" s="551"/>
      <c r="O6524" s="551"/>
    </row>
    <row r="6525" spans="1:18">
      <c r="B6525" s="556" t="s">
        <v>5458</v>
      </c>
      <c r="C6525" s="556" t="s">
        <v>2034</v>
      </c>
      <c r="D6525" s="556" t="s">
        <v>2079</v>
      </c>
      <c r="E6525" s="556" t="s">
        <v>28</v>
      </c>
      <c r="F6525" s="557" t="s">
        <v>1565</v>
      </c>
      <c r="G6525" s="556" t="s">
        <v>179</v>
      </c>
      <c r="H6525" s="553">
        <v>410</v>
      </c>
      <c r="I6525" s="553">
        <v>17.75</v>
      </c>
      <c r="J6525" s="554">
        <v>7277.5</v>
      </c>
      <c r="K6525" s="556" t="s">
        <v>785</v>
      </c>
      <c r="L6525" s="556" t="s">
        <v>5466</v>
      </c>
      <c r="M6525" s="557" t="s">
        <v>1565</v>
      </c>
      <c r="O6525" s="545" t="str">
        <f t="shared" ref="O6525:O6527" si="601">+_xlfn.CONCAT(B6525,"-",E6525)</f>
        <v>B4/22/03-H</v>
      </c>
    </row>
    <row r="6526" spans="1:18" ht="14.5">
      <c r="B6526" s="556" t="s">
        <v>5458</v>
      </c>
      <c r="C6526" s="556" t="s">
        <v>2034</v>
      </c>
      <c r="D6526" s="556" t="s">
        <v>2079</v>
      </c>
      <c r="E6526" s="556" t="s">
        <v>33</v>
      </c>
      <c r="F6526" s="557" t="s">
        <v>1560</v>
      </c>
      <c r="G6526" s="556" t="s">
        <v>179</v>
      </c>
      <c r="H6526" s="553">
        <v>10</v>
      </c>
      <c r="I6526" s="553">
        <v>32.25</v>
      </c>
      <c r="J6526" s="553">
        <v>322.5</v>
      </c>
      <c r="K6526" s="556" t="s">
        <v>785</v>
      </c>
      <c r="L6526" s="556" t="s">
        <v>5467</v>
      </c>
      <c r="M6526" s="557" t="s">
        <v>1560</v>
      </c>
      <c r="O6526" s="545" t="str">
        <f t="shared" si="601"/>
        <v>B4/22/03-J</v>
      </c>
      <c r="P6526" s="546"/>
      <c r="Q6526" s="546"/>
      <c r="R6526" s="546"/>
    </row>
    <row r="6527" spans="1:18" ht="14.5">
      <c r="B6527" s="556" t="s">
        <v>5458</v>
      </c>
      <c r="C6527" s="556" t="s">
        <v>2034</v>
      </c>
      <c r="D6527" s="556" t="s">
        <v>2079</v>
      </c>
      <c r="E6527" s="556" t="s">
        <v>34</v>
      </c>
      <c r="F6527" s="557" t="s">
        <v>1556</v>
      </c>
      <c r="G6527" s="556" t="s">
        <v>179</v>
      </c>
      <c r="H6527" s="553">
        <v>145</v>
      </c>
      <c r="I6527" s="553">
        <v>32</v>
      </c>
      <c r="J6527" s="554">
        <v>4640</v>
      </c>
      <c r="K6527" s="556" t="s">
        <v>785</v>
      </c>
      <c r="L6527" s="556" t="s">
        <v>5468</v>
      </c>
      <c r="M6527" s="557" t="s">
        <v>1556</v>
      </c>
      <c r="O6527" s="545" t="str">
        <f t="shared" si="601"/>
        <v>B4/22/03-K</v>
      </c>
      <c r="P6527" s="546"/>
      <c r="Q6527" s="546"/>
      <c r="R6527" s="546"/>
    </row>
    <row r="6529" spans="1:18" ht="14.5">
      <c r="A6529" s="551">
        <v>4</v>
      </c>
      <c r="B6529" s="555" t="s">
        <v>5458</v>
      </c>
      <c r="C6529" s="555" t="s">
        <v>36</v>
      </c>
      <c r="D6529" s="555" t="s">
        <v>36</v>
      </c>
      <c r="E6529" s="555" t="s">
        <v>36</v>
      </c>
      <c r="F6529" s="551" t="s">
        <v>1342</v>
      </c>
      <c r="G6529" s="555" t="s">
        <v>36</v>
      </c>
      <c r="H6529" s="551"/>
      <c r="I6529" s="551"/>
      <c r="J6529" s="552">
        <v>31886.75</v>
      </c>
      <c r="K6529" s="555"/>
      <c r="L6529" s="555"/>
      <c r="M6529" s="551"/>
      <c r="N6529" s="551"/>
      <c r="O6529" s="551"/>
    </row>
    <row r="6530" spans="1:18" ht="29">
      <c r="A6530" s="551">
        <v>5</v>
      </c>
      <c r="B6530" s="555" t="s">
        <v>5458</v>
      </c>
      <c r="C6530" s="555" t="s">
        <v>36</v>
      </c>
      <c r="D6530" s="555" t="s">
        <v>36</v>
      </c>
      <c r="E6530" s="555" t="s">
        <v>36</v>
      </c>
      <c r="F6530" s="551" t="s">
        <v>1559</v>
      </c>
      <c r="G6530" s="555" t="s">
        <v>36</v>
      </c>
      <c r="H6530" s="551"/>
      <c r="I6530" s="551"/>
      <c r="J6530" s="552">
        <v>31886.75</v>
      </c>
      <c r="K6530" s="555"/>
      <c r="L6530" s="555"/>
      <c r="M6530" s="551"/>
      <c r="N6530" s="551"/>
      <c r="O6530" s="551"/>
    </row>
    <row r="6531" spans="1:18">
      <c r="B6531" s="556" t="s">
        <v>5458</v>
      </c>
      <c r="C6531" s="556" t="s">
        <v>2034</v>
      </c>
      <c r="D6531" s="556" t="s">
        <v>2079</v>
      </c>
      <c r="E6531" s="556" t="s">
        <v>39</v>
      </c>
      <c r="F6531" s="557" t="s">
        <v>1560</v>
      </c>
      <c r="G6531" s="556" t="s">
        <v>179</v>
      </c>
      <c r="H6531" s="553">
        <v>15</v>
      </c>
      <c r="I6531" s="553">
        <v>40.75</v>
      </c>
      <c r="J6531" s="553">
        <v>611.25</v>
      </c>
      <c r="K6531" s="556" t="s">
        <v>785</v>
      </c>
      <c r="L6531" s="556" t="s">
        <v>5469</v>
      </c>
      <c r="M6531" s="557" t="s">
        <v>1560</v>
      </c>
      <c r="O6531" s="545" t="str">
        <f>+_xlfn.CONCAT(B6531,"-",E6531)</f>
        <v>B4/22/03-L</v>
      </c>
    </row>
    <row r="6532" spans="1:18" ht="14.5">
      <c r="P6532" s="546"/>
      <c r="Q6532" s="546"/>
      <c r="R6532" s="546"/>
    </row>
    <row r="6533" spans="1:18" ht="14.5">
      <c r="P6533" s="546"/>
      <c r="Q6533" s="546"/>
      <c r="R6533" s="546"/>
    </row>
    <row r="6534" spans="1:18">
      <c r="B6534" s="556" t="s">
        <v>5470</v>
      </c>
      <c r="C6534" s="556" t="s">
        <v>2034</v>
      </c>
      <c r="D6534" s="556" t="s">
        <v>2079</v>
      </c>
      <c r="E6534" s="556" t="s">
        <v>5</v>
      </c>
      <c r="F6534" s="557" t="s">
        <v>1343</v>
      </c>
      <c r="G6534" s="556" t="s">
        <v>0</v>
      </c>
      <c r="H6534" s="553">
        <v>1</v>
      </c>
      <c r="I6534" s="554">
        <v>31275.5</v>
      </c>
      <c r="J6534" s="554">
        <v>31275.5</v>
      </c>
      <c r="K6534" s="556" t="s">
        <v>785</v>
      </c>
      <c r="L6534" s="556" t="s">
        <v>5471</v>
      </c>
      <c r="M6534" s="557" t="s">
        <v>1343</v>
      </c>
      <c r="O6534" s="545" t="str">
        <f>+_xlfn.CONCAT(B6534,"-",E6534)</f>
        <v>B4/22/04-A</v>
      </c>
    </row>
    <row r="6536" spans="1:18" ht="14.5">
      <c r="A6536" s="551">
        <v>3</v>
      </c>
      <c r="B6536" s="555" t="s">
        <v>5470</v>
      </c>
      <c r="C6536" s="555" t="s">
        <v>36</v>
      </c>
      <c r="D6536" s="555" t="s">
        <v>36</v>
      </c>
      <c r="E6536" s="555" t="s">
        <v>36</v>
      </c>
      <c r="F6536" s="551" t="s">
        <v>1344</v>
      </c>
      <c r="G6536" s="555" t="s">
        <v>36</v>
      </c>
      <c r="H6536" s="551"/>
      <c r="I6536" s="551"/>
      <c r="J6536" s="552">
        <v>173209.25</v>
      </c>
      <c r="K6536" s="555"/>
      <c r="L6536" s="555"/>
      <c r="M6536" s="551"/>
      <c r="N6536" s="551"/>
      <c r="O6536" s="551"/>
    </row>
    <row r="6537" spans="1:18" ht="14.5">
      <c r="A6537" s="551">
        <v>4</v>
      </c>
      <c r="B6537" s="555" t="s">
        <v>5470</v>
      </c>
      <c r="C6537" s="555" t="s">
        <v>36</v>
      </c>
      <c r="D6537" s="555" t="s">
        <v>36</v>
      </c>
      <c r="E6537" s="555" t="s">
        <v>36</v>
      </c>
      <c r="F6537" s="551" t="s">
        <v>1345</v>
      </c>
      <c r="G6537" s="555" t="s">
        <v>36</v>
      </c>
      <c r="H6537" s="551"/>
      <c r="I6537" s="551"/>
      <c r="J6537" s="552">
        <v>4892.6000000000004</v>
      </c>
      <c r="K6537" s="555"/>
      <c r="L6537" s="555"/>
      <c r="M6537" s="551"/>
      <c r="N6537" s="551"/>
      <c r="O6537" s="551"/>
    </row>
    <row r="6538" spans="1:18">
      <c r="B6538" s="556" t="s">
        <v>5470</v>
      </c>
      <c r="C6538" s="556" t="s">
        <v>2034</v>
      </c>
      <c r="D6538" s="556" t="s">
        <v>2098</v>
      </c>
      <c r="E6538" s="556" t="s">
        <v>6</v>
      </c>
      <c r="F6538" s="557" t="s">
        <v>1573</v>
      </c>
      <c r="G6538" s="556" t="s">
        <v>179</v>
      </c>
      <c r="H6538" s="553">
        <v>20</v>
      </c>
      <c r="I6538" s="553">
        <v>41.75</v>
      </c>
      <c r="J6538" s="553">
        <v>835</v>
      </c>
      <c r="K6538" s="556" t="s">
        <v>785</v>
      </c>
      <c r="L6538" s="556" t="s">
        <v>5472</v>
      </c>
      <c r="M6538" s="557" t="s">
        <v>1573</v>
      </c>
      <c r="O6538" s="545" t="str">
        <f t="shared" ref="O6538:O6540" si="602">+_xlfn.CONCAT(B6538,"-",E6538)</f>
        <v>B4/22/04-B</v>
      </c>
    </row>
    <row r="6539" spans="1:18" ht="14.5">
      <c r="B6539" s="556" t="s">
        <v>5470</v>
      </c>
      <c r="C6539" s="556" t="s">
        <v>2034</v>
      </c>
      <c r="D6539" s="556" t="s">
        <v>2098</v>
      </c>
      <c r="E6539" s="556" t="s">
        <v>7</v>
      </c>
      <c r="F6539" s="557" t="s">
        <v>1575</v>
      </c>
      <c r="G6539" s="556" t="s">
        <v>179</v>
      </c>
      <c r="H6539" s="553">
        <v>10</v>
      </c>
      <c r="I6539" s="553">
        <v>94.13</v>
      </c>
      <c r="J6539" s="553">
        <v>941.3</v>
      </c>
      <c r="K6539" s="556" t="s">
        <v>785</v>
      </c>
      <c r="L6539" s="556" t="s">
        <v>5473</v>
      </c>
      <c r="M6539" s="557" t="s">
        <v>1575</v>
      </c>
      <c r="O6539" s="545" t="str">
        <f t="shared" si="602"/>
        <v>B4/22/04-C</v>
      </c>
      <c r="P6539" s="546"/>
      <c r="Q6539" s="546"/>
      <c r="R6539" s="546"/>
    </row>
    <row r="6540" spans="1:18" ht="14.5">
      <c r="B6540" s="556" t="s">
        <v>5470</v>
      </c>
      <c r="C6540" s="556" t="s">
        <v>2034</v>
      </c>
      <c r="D6540" s="556" t="s">
        <v>2098</v>
      </c>
      <c r="E6540" s="556" t="s">
        <v>8</v>
      </c>
      <c r="F6540" s="557" t="s">
        <v>1571</v>
      </c>
      <c r="G6540" s="556" t="s">
        <v>179</v>
      </c>
      <c r="H6540" s="553">
        <v>10</v>
      </c>
      <c r="I6540" s="553">
        <v>311.63</v>
      </c>
      <c r="J6540" s="554">
        <v>3116.3</v>
      </c>
      <c r="K6540" s="556" t="s">
        <v>785</v>
      </c>
      <c r="L6540" s="556" t="s">
        <v>5474</v>
      </c>
      <c r="M6540" s="557" t="s">
        <v>1571</v>
      </c>
      <c r="O6540" s="545" t="str">
        <f t="shared" si="602"/>
        <v>B4/22/04-D</v>
      </c>
      <c r="P6540" s="546"/>
      <c r="Q6540" s="546"/>
      <c r="R6540" s="546"/>
    </row>
    <row r="6542" spans="1:18" ht="29">
      <c r="A6542" s="551">
        <v>4</v>
      </c>
      <c r="B6542" s="555" t="s">
        <v>5470</v>
      </c>
      <c r="C6542" s="555" t="s">
        <v>36</v>
      </c>
      <c r="D6542" s="555" t="s">
        <v>36</v>
      </c>
      <c r="E6542" s="555" t="s">
        <v>36</v>
      </c>
      <c r="F6542" s="551" t="s">
        <v>1346</v>
      </c>
      <c r="G6542" s="555" t="s">
        <v>36</v>
      </c>
      <c r="H6542" s="551"/>
      <c r="I6542" s="551"/>
      <c r="J6542" s="552">
        <v>116946.1</v>
      </c>
      <c r="K6542" s="555"/>
      <c r="L6542" s="555"/>
      <c r="M6542" s="551"/>
      <c r="N6542" s="551"/>
      <c r="O6542" s="551"/>
    </row>
    <row r="6543" spans="1:18">
      <c r="B6543" s="556" t="s">
        <v>5470</v>
      </c>
      <c r="C6543" s="556" t="s">
        <v>2034</v>
      </c>
      <c r="D6543" s="556" t="s">
        <v>2098</v>
      </c>
      <c r="E6543" s="556" t="s">
        <v>10</v>
      </c>
      <c r="F6543" s="557" t="s">
        <v>1569</v>
      </c>
      <c r="G6543" s="556" t="s">
        <v>179</v>
      </c>
      <c r="H6543" s="553">
        <v>230</v>
      </c>
      <c r="I6543" s="553">
        <v>32.5</v>
      </c>
      <c r="J6543" s="554">
        <v>7475</v>
      </c>
      <c r="K6543" s="556" t="s">
        <v>785</v>
      </c>
      <c r="L6543" s="556" t="s">
        <v>5475</v>
      </c>
      <c r="M6543" s="557" t="s">
        <v>1569</v>
      </c>
      <c r="O6543" s="545" t="str">
        <f t="shared" ref="O6543:O6549" si="603">+_xlfn.CONCAT(B6543,"-",E6543)</f>
        <v>B4/22/04-E</v>
      </c>
    </row>
    <row r="6544" spans="1:18">
      <c r="B6544" s="556" t="s">
        <v>5470</v>
      </c>
      <c r="C6544" s="556" t="s">
        <v>2034</v>
      </c>
      <c r="D6544" s="556" t="s">
        <v>2098</v>
      </c>
      <c r="E6544" s="556" t="s">
        <v>11</v>
      </c>
      <c r="F6544" s="557" t="s">
        <v>1573</v>
      </c>
      <c r="G6544" s="556" t="s">
        <v>179</v>
      </c>
      <c r="H6544" s="553">
        <v>80</v>
      </c>
      <c r="I6544" s="553">
        <v>41.75</v>
      </c>
      <c r="J6544" s="554">
        <v>3340</v>
      </c>
      <c r="K6544" s="556" t="s">
        <v>785</v>
      </c>
      <c r="L6544" s="556" t="s">
        <v>5476</v>
      </c>
      <c r="M6544" s="557" t="s">
        <v>1573</v>
      </c>
      <c r="O6544" s="545" t="str">
        <f t="shared" si="603"/>
        <v>B4/22/04-F</v>
      </c>
    </row>
    <row r="6545" spans="1:18" ht="14.5">
      <c r="B6545" s="556" t="s">
        <v>5470</v>
      </c>
      <c r="C6545" s="556" t="s">
        <v>2034</v>
      </c>
      <c r="D6545" s="556" t="s">
        <v>2098</v>
      </c>
      <c r="E6545" s="556" t="s">
        <v>27</v>
      </c>
      <c r="F6545" s="557" t="s">
        <v>1574</v>
      </c>
      <c r="G6545" s="556" t="s">
        <v>179</v>
      </c>
      <c r="H6545" s="553">
        <v>255</v>
      </c>
      <c r="I6545" s="553">
        <v>77.13</v>
      </c>
      <c r="J6545" s="554">
        <v>19668.150000000001</v>
      </c>
      <c r="K6545" s="556" t="s">
        <v>785</v>
      </c>
      <c r="L6545" s="556" t="s">
        <v>5477</v>
      </c>
      <c r="M6545" s="557" t="s">
        <v>1574</v>
      </c>
      <c r="O6545" s="545" t="str">
        <f t="shared" si="603"/>
        <v>B4/22/04-G</v>
      </c>
      <c r="P6545" s="546"/>
      <c r="Q6545" s="546"/>
      <c r="R6545" s="546"/>
    </row>
    <row r="6546" spans="1:18">
      <c r="B6546" s="556" t="s">
        <v>5470</v>
      </c>
      <c r="C6546" s="556" t="s">
        <v>2034</v>
      </c>
      <c r="D6546" s="556" t="s">
        <v>2098</v>
      </c>
      <c r="E6546" s="556" t="s">
        <v>28</v>
      </c>
      <c r="F6546" s="557" t="s">
        <v>1575</v>
      </c>
      <c r="G6546" s="556" t="s">
        <v>179</v>
      </c>
      <c r="H6546" s="553">
        <v>25</v>
      </c>
      <c r="I6546" s="553">
        <v>94.13</v>
      </c>
      <c r="J6546" s="554">
        <v>2353.25</v>
      </c>
      <c r="K6546" s="556" t="s">
        <v>785</v>
      </c>
      <c r="L6546" s="556" t="s">
        <v>5478</v>
      </c>
      <c r="M6546" s="557" t="s">
        <v>1575</v>
      </c>
      <c r="O6546" s="545" t="str">
        <f t="shared" si="603"/>
        <v>B4/22/04-H</v>
      </c>
    </row>
    <row r="6547" spans="1:18">
      <c r="B6547" s="556" t="s">
        <v>5470</v>
      </c>
      <c r="C6547" s="556" t="s">
        <v>2034</v>
      </c>
      <c r="D6547" s="556" t="s">
        <v>2098</v>
      </c>
      <c r="E6547" s="556" t="s">
        <v>33</v>
      </c>
      <c r="F6547" s="557" t="s">
        <v>1570</v>
      </c>
      <c r="G6547" s="556" t="s">
        <v>179</v>
      </c>
      <c r="H6547" s="553">
        <v>200</v>
      </c>
      <c r="I6547" s="553">
        <v>124.5</v>
      </c>
      <c r="J6547" s="554">
        <v>24900</v>
      </c>
      <c r="K6547" s="556" t="s">
        <v>785</v>
      </c>
      <c r="L6547" s="556" t="s">
        <v>5479</v>
      </c>
      <c r="M6547" s="557" t="s">
        <v>1570</v>
      </c>
      <c r="O6547" s="545" t="str">
        <f t="shared" si="603"/>
        <v>B4/22/04-J</v>
      </c>
    </row>
    <row r="6548" spans="1:18">
      <c r="B6548" s="556" t="s">
        <v>5470</v>
      </c>
      <c r="C6548" s="556" t="s">
        <v>2034</v>
      </c>
      <c r="D6548" s="556" t="s">
        <v>2098</v>
      </c>
      <c r="E6548" s="556" t="s">
        <v>34</v>
      </c>
      <c r="F6548" s="557" t="s">
        <v>1576</v>
      </c>
      <c r="G6548" s="556" t="s">
        <v>179</v>
      </c>
      <c r="H6548" s="553">
        <v>120</v>
      </c>
      <c r="I6548" s="553">
        <v>311.63</v>
      </c>
      <c r="J6548" s="554">
        <v>37395.599999999999</v>
      </c>
      <c r="K6548" s="556" t="s">
        <v>785</v>
      </c>
      <c r="L6548" s="556" t="s">
        <v>5480</v>
      </c>
      <c r="M6548" s="557" t="s">
        <v>1576</v>
      </c>
      <c r="O6548" s="545" t="str">
        <f t="shared" si="603"/>
        <v>B4/22/04-K</v>
      </c>
    </row>
    <row r="6549" spans="1:18">
      <c r="B6549" s="556" t="s">
        <v>5470</v>
      </c>
      <c r="C6549" s="556" t="s">
        <v>2034</v>
      </c>
      <c r="D6549" s="556" t="s">
        <v>2098</v>
      </c>
      <c r="E6549" s="556" t="s">
        <v>39</v>
      </c>
      <c r="F6549" s="557" t="s">
        <v>1571</v>
      </c>
      <c r="G6549" s="556" t="s">
        <v>179</v>
      </c>
      <c r="H6549" s="553">
        <v>70</v>
      </c>
      <c r="I6549" s="553">
        <v>311.63</v>
      </c>
      <c r="J6549" s="554">
        <v>21814.1</v>
      </c>
      <c r="K6549" s="556" t="s">
        <v>785</v>
      </c>
      <c r="L6549" s="556" t="s">
        <v>5481</v>
      </c>
      <c r="M6549" s="557" t="s">
        <v>1571</v>
      </c>
      <c r="O6549" s="545" t="str">
        <f t="shared" si="603"/>
        <v>B4/22/04-L</v>
      </c>
    </row>
    <row r="6551" spans="1:18" ht="43.5">
      <c r="A6551" s="551">
        <v>4</v>
      </c>
      <c r="B6551" s="555" t="s">
        <v>5470</v>
      </c>
      <c r="C6551" s="555" t="s">
        <v>36</v>
      </c>
      <c r="D6551" s="555" t="s">
        <v>36</v>
      </c>
      <c r="E6551" s="555" t="s">
        <v>36</v>
      </c>
      <c r="F6551" s="551" t="s">
        <v>1347</v>
      </c>
      <c r="G6551" s="555" t="s">
        <v>36</v>
      </c>
      <c r="H6551" s="551"/>
      <c r="I6551" s="551"/>
      <c r="J6551" s="552">
        <v>14910</v>
      </c>
      <c r="K6551" s="555"/>
      <c r="L6551" s="555"/>
      <c r="M6551" s="551"/>
      <c r="N6551" s="551"/>
      <c r="O6551" s="551"/>
    </row>
    <row r="6552" spans="1:18">
      <c r="B6552" s="556" t="s">
        <v>5470</v>
      </c>
      <c r="C6552" s="556" t="s">
        <v>2034</v>
      </c>
      <c r="D6552" s="556" t="s">
        <v>2098</v>
      </c>
      <c r="E6552" s="556" t="s">
        <v>38</v>
      </c>
      <c r="F6552" s="557" t="s">
        <v>1577</v>
      </c>
      <c r="G6552" s="556" t="s">
        <v>179</v>
      </c>
      <c r="H6552" s="553">
        <v>410</v>
      </c>
      <c r="I6552" s="553">
        <v>21.25</v>
      </c>
      <c r="J6552" s="554">
        <v>8712.5</v>
      </c>
      <c r="K6552" s="556" t="s">
        <v>785</v>
      </c>
      <c r="L6552" s="556" t="s">
        <v>5482</v>
      </c>
      <c r="M6552" s="557" t="s">
        <v>1577</v>
      </c>
      <c r="O6552" s="545" t="str">
        <f t="shared" ref="O6552:O6554" si="604">+_xlfn.CONCAT(B6552,"-",E6552)</f>
        <v>B4/22/04-M</v>
      </c>
    </row>
    <row r="6553" spans="1:18">
      <c r="B6553" s="556" t="s">
        <v>5470</v>
      </c>
      <c r="C6553" s="556" t="s">
        <v>2034</v>
      </c>
      <c r="D6553" s="556" t="s">
        <v>2098</v>
      </c>
      <c r="E6553" s="556" t="s">
        <v>204</v>
      </c>
      <c r="F6553" s="557" t="s">
        <v>1578</v>
      </c>
      <c r="G6553" s="556" t="s">
        <v>179</v>
      </c>
      <c r="H6553" s="553">
        <v>10</v>
      </c>
      <c r="I6553" s="553">
        <v>32.5</v>
      </c>
      <c r="J6553" s="553">
        <v>325</v>
      </c>
      <c r="K6553" s="556" t="s">
        <v>785</v>
      </c>
      <c r="L6553" s="556" t="s">
        <v>5483</v>
      </c>
      <c r="M6553" s="557" t="s">
        <v>1578</v>
      </c>
      <c r="O6553" s="545" t="str">
        <f t="shared" si="604"/>
        <v>B4/22/04-N</v>
      </c>
    </row>
    <row r="6554" spans="1:18" ht="14.5">
      <c r="B6554" s="556" t="s">
        <v>5470</v>
      </c>
      <c r="C6554" s="556" t="s">
        <v>2034</v>
      </c>
      <c r="D6554" s="556" t="s">
        <v>2098</v>
      </c>
      <c r="E6554" s="556" t="s">
        <v>507</v>
      </c>
      <c r="F6554" s="557" t="s">
        <v>1569</v>
      </c>
      <c r="G6554" s="556" t="s">
        <v>179</v>
      </c>
      <c r="H6554" s="553">
        <v>145</v>
      </c>
      <c r="I6554" s="553">
        <v>40.5</v>
      </c>
      <c r="J6554" s="554">
        <v>5872.5</v>
      </c>
      <c r="K6554" s="556" t="s">
        <v>785</v>
      </c>
      <c r="L6554" s="556" t="s">
        <v>5484</v>
      </c>
      <c r="M6554" s="557" t="s">
        <v>1569</v>
      </c>
      <c r="O6554" s="545" t="str">
        <f t="shared" si="604"/>
        <v>B4/22/04-P</v>
      </c>
      <c r="P6554" s="546"/>
      <c r="Q6554" s="546"/>
      <c r="R6554" s="546"/>
    </row>
    <row r="6557" spans="1:18" ht="29">
      <c r="A6557" s="551">
        <v>4</v>
      </c>
      <c r="B6557" s="555" t="s">
        <v>5485</v>
      </c>
      <c r="C6557" s="555" t="s">
        <v>36</v>
      </c>
      <c r="D6557" s="555" t="s">
        <v>36</v>
      </c>
      <c r="E6557" s="555" t="s">
        <v>36</v>
      </c>
      <c r="F6557" s="551" t="s">
        <v>1348</v>
      </c>
      <c r="G6557" s="555" t="s">
        <v>36</v>
      </c>
      <c r="H6557" s="551"/>
      <c r="I6557" s="551"/>
      <c r="J6557" s="552">
        <v>31041.8</v>
      </c>
      <c r="K6557" s="555"/>
      <c r="L6557" s="555"/>
      <c r="M6557" s="551"/>
      <c r="N6557" s="551"/>
      <c r="O6557" s="551"/>
    </row>
    <row r="6558" spans="1:18">
      <c r="B6558" s="556" t="s">
        <v>5485</v>
      </c>
      <c r="C6558" s="556" t="s">
        <v>2034</v>
      </c>
      <c r="D6558" s="556" t="s">
        <v>2098</v>
      </c>
      <c r="E6558" s="556" t="s">
        <v>5</v>
      </c>
      <c r="F6558" s="557" t="s">
        <v>1572</v>
      </c>
      <c r="G6558" s="556" t="s">
        <v>179</v>
      </c>
      <c r="H6558" s="553">
        <v>165</v>
      </c>
      <c r="I6558" s="553">
        <v>21.25</v>
      </c>
      <c r="J6558" s="554">
        <v>3506.25</v>
      </c>
      <c r="K6558" s="556" t="s">
        <v>785</v>
      </c>
      <c r="L6558" s="556" t="s">
        <v>5486</v>
      </c>
      <c r="M6558" s="557" t="s">
        <v>1572</v>
      </c>
      <c r="O6558" s="545" t="str">
        <f t="shared" ref="O6558:O6563" si="605">+_xlfn.CONCAT(B6558,"-",E6558)</f>
        <v>B4/22/05-A</v>
      </c>
    </row>
    <row r="6559" spans="1:18">
      <c r="B6559" s="556" t="s">
        <v>5485</v>
      </c>
      <c r="C6559" s="556" t="s">
        <v>2034</v>
      </c>
      <c r="D6559" s="556" t="s">
        <v>2098</v>
      </c>
      <c r="E6559" s="556" t="s">
        <v>6</v>
      </c>
      <c r="F6559" s="557" t="s">
        <v>1578</v>
      </c>
      <c r="G6559" s="556" t="s">
        <v>179</v>
      </c>
      <c r="H6559" s="553">
        <v>85</v>
      </c>
      <c r="I6559" s="553">
        <v>26.63</v>
      </c>
      <c r="J6559" s="554">
        <v>2263.5500000000002</v>
      </c>
      <c r="K6559" s="556" t="s">
        <v>785</v>
      </c>
      <c r="L6559" s="556" t="s">
        <v>5487</v>
      </c>
      <c r="M6559" s="557" t="s">
        <v>1578</v>
      </c>
      <c r="O6559" s="545" t="str">
        <f t="shared" si="605"/>
        <v>B4/22/05-B</v>
      </c>
    </row>
    <row r="6560" spans="1:18" ht="14.5">
      <c r="B6560" s="556" t="s">
        <v>5485</v>
      </c>
      <c r="C6560" s="556" t="s">
        <v>2034</v>
      </c>
      <c r="D6560" s="556" t="s">
        <v>2098</v>
      </c>
      <c r="E6560" s="556" t="s">
        <v>7</v>
      </c>
      <c r="F6560" s="557" t="s">
        <v>1569</v>
      </c>
      <c r="G6560" s="556" t="s">
        <v>179</v>
      </c>
      <c r="H6560" s="553">
        <v>120</v>
      </c>
      <c r="I6560" s="553">
        <v>32.5</v>
      </c>
      <c r="J6560" s="554">
        <v>3900</v>
      </c>
      <c r="K6560" s="556" t="s">
        <v>785</v>
      </c>
      <c r="L6560" s="556" t="s">
        <v>5488</v>
      </c>
      <c r="M6560" s="557" t="s">
        <v>1569</v>
      </c>
      <c r="O6560" s="545" t="str">
        <f t="shared" si="605"/>
        <v>B4/22/05-C</v>
      </c>
      <c r="P6560" s="546"/>
      <c r="Q6560" s="546"/>
      <c r="R6560" s="546"/>
    </row>
    <row r="6561" spans="1:18">
      <c r="B6561" s="556" t="s">
        <v>5485</v>
      </c>
      <c r="C6561" s="556" t="s">
        <v>2034</v>
      </c>
      <c r="D6561" s="556" t="s">
        <v>2098</v>
      </c>
      <c r="E6561" s="556" t="s">
        <v>8</v>
      </c>
      <c r="F6561" s="557" t="s">
        <v>1573</v>
      </c>
      <c r="G6561" s="556" t="s">
        <v>179</v>
      </c>
      <c r="H6561" s="553">
        <v>190</v>
      </c>
      <c r="I6561" s="553">
        <v>41.75</v>
      </c>
      <c r="J6561" s="554">
        <v>7932.5</v>
      </c>
      <c r="K6561" s="556" t="s">
        <v>785</v>
      </c>
      <c r="L6561" s="556" t="s">
        <v>5489</v>
      </c>
      <c r="M6561" s="557" t="s">
        <v>1573</v>
      </c>
      <c r="O6561" s="545" t="str">
        <f t="shared" si="605"/>
        <v>B4/22/05-D</v>
      </c>
    </row>
    <row r="6562" spans="1:18">
      <c r="B6562" s="556" t="s">
        <v>5485</v>
      </c>
      <c r="C6562" s="556" t="s">
        <v>2034</v>
      </c>
      <c r="D6562" s="556" t="s">
        <v>2098</v>
      </c>
      <c r="E6562" s="556" t="s">
        <v>10</v>
      </c>
      <c r="F6562" s="557" t="s">
        <v>1574</v>
      </c>
      <c r="G6562" s="556" t="s">
        <v>179</v>
      </c>
      <c r="H6562" s="553">
        <v>40</v>
      </c>
      <c r="I6562" s="553">
        <v>77.13</v>
      </c>
      <c r="J6562" s="554">
        <v>3085.2</v>
      </c>
      <c r="K6562" s="556" t="s">
        <v>785</v>
      </c>
      <c r="L6562" s="556" t="s">
        <v>5490</v>
      </c>
      <c r="M6562" s="557" t="s">
        <v>1574</v>
      </c>
      <c r="O6562" s="545" t="str">
        <f t="shared" si="605"/>
        <v>B4/22/05-E</v>
      </c>
    </row>
    <row r="6563" spans="1:18">
      <c r="B6563" s="556" t="s">
        <v>5485</v>
      </c>
      <c r="C6563" s="556" t="s">
        <v>2034</v>
      </c>
      <c r="D6563" s="556" t="s">
        <v>2098</v>
      </c>
      <c r="E6563" s="556" t="s">
        <v>11</v>
      </c>
      <c r="F6563" s="557" t="s">
        <v>1575</v>
      </c>
      <c r="G6563" s="556" t="s">
        <v>179</v>
      </c>
      <c r="H6563" s="553">
        <v>110</v>
      </c>
      <c r="I6563" s="553">
        <v>94.13</v>
      </c>
      <c r="J6563" s="554">
        <v>10354.299999999999</v>
      </c>
      <c r="K6563" s="556" t="s">
        <v>785</v>
      </c>
      <c r="L6563" s="556" t="s">
        <v>5491</v>
      </c>
      <c r="M6563" s="557" t="s">
        <v>1575</v>
      </c>
      <c r="O6563" s="545" t="str">
        <f t="shared" si="605"/>
        <v>B4/22/05-F</v>
      </c>
    </row>
    <row r="6565" spans="1:18" ht="43.5">
      <c r="A6565" s="551">
        <v>4</v>
      </c>
      <c r="B6565" s="555" t="s">
        <v>5485</v>
      </c>
      <c r="C6565" s="555" t="s">
        <v>36</v>
      </c>
      <c r="D6565" s="555" t="s">
        <v>36</v>
      </c>
      <c r="E6565" s="555" t="s">
        <v>36</v>
      </c>
      <c r="F6565" s="551" t="s">
        <v>1349</v>
      </c>
      <c r="G6565" s="555" t="s">
        <v>36</v>
      </c>
      <c r="H6565" s="551"/>
      <c r="I6565" s="551"/>
      <c r="J6565" s="552">
        <v>5418.75</v>
      </c>
      <c r="K6565" s="555"/>
      <c r="L6565" s="555"/>
      <c r="M6565" s="551"/>
      <c r="N6565" s="551"/>
      <c r="O6565" s="551"/>
    </row>
    <row r="6566" spans="1:18">
      <c r="B6566" s="556" t="s">
        <v>5485</v>
      </c>
      <c r="C6566" s="556" t="s">
        <v>2034</v>
      </c>
      <c r="D6566" s="556" t="s">
        <v>2098</v>
      </c>
      <c r="E6566" s="556" t="s">
        <v>27</v>
      </c>
      <c r="F6566" s="557" t="s">
        <v>1577</v>
      </c>
      <c r="G6566" s="556" t="s">
        <v>179</v>
      </c>
      <c r="H6566" s="553">
        <v>255</v>
      </c>
      <c r="I6566" s="553">
        <v>21.25</v>
      </c>
      <c r="J6566" s="554">
        <v>5418.75</v>
      </c>
      <c r="K6566" s="556" t="s">
        <v>785</v>
      </c>
      <c r="L6566" s="556" t="s">
        <v>5492</v>
      </c>
      <c r="M6566" s="557" t="s">
        <v>1577</v>
      </c>
      <c r="O6566" s="545" t="str">
        <f>+_xlfn.CONCAT(B6566,"-",E6566)</f>
        <v>B4/22/05-G</v>
      </c>
    </row>
    <row r="6568" spans="1:18" ht="29">
      <c r="A6568" s="551">
        <v>3</v>
      </c>
      <c r="B6568" s="555" t="s">
        <v>5485</v>
      </c>
      <c r="C6568" s="555" t="s">
        <v>36</v>
      </c>
      <c r="D6568" s="555" t="s">
        <v>36</v>
      </c>
      <c r="E6568" s="555" t="s">
        <v>36</v>
      </c>
      <c r="F6568" s="551" t="s">
        <v>1350</v>
      </c>
      <c r="G6568" s="555" t="s">
        <v>36</v>
      </c>
      <c r="H6568" s="551"/>
      <c r="I6568" s="551"/>
      <c r="J6568" s="552">
        <v>112380.1</v>
      </c>
      <c r="K6568" s="555"/>
      <c r="L6568" s="555"/>
      <c r="M6568" s="551"/>
      <c r="N6568" s="551"/>
      <c r="O6568" s="551"/>
      <c r="P6568" s="546"/>
      <c r="Q6568" s="546"/>
      <c r="R6568" s="546"/>
    </row>
    <row r="6569" spans="1:18" ht="14.5">
      <c r="A6569" s="551">
        <v>4</v>
      </c>
      <c r="B6569" s="555" t="s">
        <v>5485</v>
      </c>
      <c r="C6569" s="555" t="s">
        <v>36</v>
      </c>
      <c r="D6569" s="555" t="s">
        <v>36</v>
      </c>
      <c r="E6569" s="555" t="s">
        <v>36</v>
      </c>
      <c r="F6569" s="551" t="s">
        <v>1351</v>
      </c>
      <c r="G6569" s="555" t="s">
        <v>36</v>
      </c>
      <c r="H6569" s="551"/>
      <c r="I6569" s="551"/>
      <c r="J6569" s="551">
        <v>660</v>
      </c>
      <c r="K6569" s="555"/>
      <c r="L6569" s="555"/>
      <c r="M6569" s="551"/>
      <c r="N6569" s="551"/>
      <c r="O6569" s="551"/>
    </row>
    <row r="6570" spans="1:18">
      <c r="B6570" s="556" t="s">
        <v>5485</v>
      </c>
      <c r="C6570" s="556" t="s">
        <v>2034</v>
      </c>
      <c r="D6570" s="556" t="s">
        <v>2098</v>
      </c>
      <c r="E6570" s="556" t="s">
        <v>28</v>
      </c>
      <c r="F6570" s="557" t="s">
        <v>1352</v>
      </c>
      <c r="G6570" s="556" t="s">
        <v>289</v>
      </c>
      <c r="H6570" s="553">
        <v>15</v>
      </c>
      <c r="I6570" s="553">
        <v>44</v>
      </c>
      <c r="J6570" s="553">
        <v>660</v>
      </c>
      <c r="K6570" s="556" t="s">
        <v>785</v>
      </c>
      <c r="L6570" s="556" t="s">
        <v>5493</v>
      </c>
      <c r="M6570" s="557" t="s">
        <v>1352</v>
      </c>
      <c r="O6570" s="545" t="str">
        <f>+_xlfn.CONCAT(B6570,"-",E6570)</f>
        <v>B4/22/05-H</v>
      </c>
    </row>
    <row r="6571" spans="1:18" ht="14.5">
      <c r="P6571" s="546"/>
      <c r="Q6571" s="546"/>
      <c r="R6571" s="546"/>
    </row>
    <row r="6572" spans="1:18" ht="14.5">
      <c r="A6572" s="551">
        <v>4</v>
      </c>
      <c r="B6572" s="555" t="s">
        <v>5485</v>
      </c>
      <c r="C6572" s="555" t="s">
        <v>36</v>
      </c>
      <c r="D6572" s="555" t="s">
        <v>36</v>
      </c>
      <c r="E6572" s="555" t="s">
        <v>36</v>
      </c>
      <c r="F6572" s="551" t="s">
        <v>1353</v>
      </c>
      <c r="G6572" s="555" t="s">
        <v>36</v>
      </c>
      <c r="H6572" s="551"/>
      <c r="I6572" s="551"/>
      <c r="J6572" s="552">
        <v>60151.89</v>
      </c>
      <c r="K6572" s="555"/>
      <c r="L6572" s="555"/>
      <c r="M6572" s="551"/>
      <c r="N6572" s="551"/>
      <c r="O6572" s="551"/>
      <c r="P6572" s="546"/>
      <c r="Q6572" s="546"/>
      <c r="R6572" s="546"/>
    </row>
    <row r="6573" spans="1:18">
      <c r="B6573" s="556" t="s">
        <v>5485</v>
      </c>
      <c r="C6573" s="556" t="s">
        <v>2034</v>
      </c>
      <c r="D6573" s="556" t="s">
        <v>2098</v>
      </c>
      <c r="E6573" s="556" t="s">
        <v>33</v>
      </c>
      <c r="F6573" s="557" t="s">
        <v>1573</v>
      </c>
      <c r="G6573" s="556" t="s">
        <v>289</v>
      </c>
      <c r="H6573" s="553">
        <v>5</v>
      </c>
      <c r="I6573" s="554">
        <v>3340.5</v>
      </c>
      <c r="J6573" s="554">
        <v>16702.5</v>
      </c>
      <c r="K6573" s="556" t="s">
        <v>785</v>
      </c>
      <c r="L6573" s="556" t="s">
        <v>5494</v>
      </c>
      <c r="M6573" s="557" t="s">
        <v>1573</v>
      </c>
      <c r="O6573" s="545" t="str">
        <f t="shared" ref="O6573:O6576" si="606">+_xlfn.CONCAT(B6573,"-",E6573)</f>
        <v>B4/22/05-J</v>
      </c>
    </row>
    <row r="6574" spans="1:18">
      <c r="B6574" s="556" t="s">
        <v>5485</v>
      </c>
      <c r="C6574" s="556" t="s">
        <v>2034</v>
      </c>
      <c r="D6574" s="556" t="s">
        <v>2098</v>
      </c>
      <c r="E6574" s="556" t="s">
        <v>34</v>
      </c>
      <c r="F6574" s="557" t="s">
        <v>1579</v>
      </c>
      <c r="G6574" s="556" t="s">
        <v>289</v>
      </c>
      <c r="H6574" s="553">
        <v>1</v>
      </c>
      <c r="I6574" s="554">
        <v>5328.63</v>
      </c>
      <c r="J6574" s="554">
        <v>5328.63</v>
      </c>
      <c r="K6574" s="556" t="s">
        <v>785</v>
      </c>
      <c r="L6574" s="556" t="s">
        <v>5495</v>
      </c>
      <c r="M6574" s="557" t="s">
        <v>1579</v>
      </c>
      <c r="O6574" s="545" t="str">
        <f t="shared" si="606"/>
        <v>B4/22/05-K</v>
      </c>
    </row>
    <row r="6575" spans="1:18" ht="14.5">
      <c r="B6575" s="556" t="s">
        <v>5485</v>
      </c>
      <c r="C6575" s="556" t="s">
        <v>2034</v>
      </c>
      <c r="D6575" s="556" t="s">
        <v>2098</v>
      </c>
      <c r="E6575" s="556" t="s">
        <v>39</v>
      </c>
      <c r="F6575" s="557" t="s">
        <v>1576</v>
      </c>
      <c r="G6575" s="556" t="s">
        <v>289</v>
      </c>
      <c r="H6575" s="553">
        <v>1</v>
      </c>
      <c r="I6575" s="554">
        <v>15514.63</v>
      </c>
      <c r="J6575" s="554">
        <v>15514.63</v>
      </c>
      <c r="K6575" s="556" t="s">
        <v>785</v>
      </c>
      <c r="L6575" s="556" t="s">
        <v>5496</v>
      </c>
      <c r="M6575" s="557" t="s">
        <v>1576</v>
      </c>
      <c r="O6575" s="545" t="str">
        <f t="shared" si="606"/>
        <v>B4/22/05-L</v>
      </c>
      <c r="P6575" s="546"/>
      <c r="Q6575" s="546"/>
      <c r="R6575" s="546"/>
    </row>
    <row r="6576" spans="1:18">
      <c r="B6576" s="556" t="s">
        <v>5485</v>
      </c>
      <c r="C6576" s="556" t="s">
        <v>2034</v>
      </c>
      <c r="D6576" s="556" t="s">
        <v>2098</v>
      </c>
      <c r="E6576" s="556" t="s">
        <v>38</v>
      </c>
      <c r="F6576" s="557" t="s">
        <v>1571</v>
      </c>
      <c r="G6576" s="556" t="s">
        <v>289</v>
      </c>
      <c r="H6576" s="553">
        <v>1</v>
      </c>
      <c r="I6576" s="554">
        <v>22606.13</v>
      </c>
      <c r="J6576" s="554">
        <v>22606.13</v>
      </c>
      <c r="K6576" s="556" t="s">
        <v>785</v>
      </c>
      <c r="L6576" s="556" t="s">
        <v>5497</v>
      </c>
      <c r="M6576" s="557" t="s">
        <v>1571</v>
      </c>
      <c r="O6576" s="545" t="str">
        <f t="shared" si="606"/>
        <v>B4/22/05-M</v>
      </c>
    </row>
    <row r="6579" spans="1:18" ht="14.5">
      <c r="A6579" s="551">
        <v>4</v>
      </c>
      <c r="B6579" s="555" t="s">
        <v>5498</v>
      </c>
      <c r="C6579" s="555" t="s">
        <v>36</v>
      </c>
      <c r="D6579" s="555" t="s">
        <v>36</v>
      </c>
      <c r="E6579" s="555" t="s">
        <v>36</v>
      </c>
      <c r="F6579" s="551" t="s">
        <v>1354</v>
      </c>
      <c r="G6579" s="555" t="s">
        <v>36</v>
      </c>
      <c r="H6579" s="551"/>
      <c r="I6579" s="551"/>
      <c r="J6579" s="552">
        <v>50875.8</v>
      </c>
      <c r="K6579" s="555"/>
      <c r="L6579" s="555"/>
      <c r="M6579" s="551"/>
      <c r="N6579" s="551"/>
      <c r="O6579" s="551"/>
    </row>
    <row r="6580" spans="1:18">
      <c r="B6580" s="556" t="s">
        <v>5498</v>
      </c>
      <c r="C6580" s="556" t="s">
        <v>2034</v>
      </c>
      <c r="D6580" s="556" t="s">
        <v>2098</v>
      </c>
      <c r="E6580" s="556" t="s">
        <v>5</v>
      </c>
      <c r="F6580" s="557" t="s">
        <v>1580</v>
      </c>
      <c r="G6580" s="556" t="s">
        <v>289</v>
      </c>
      <c r="H6580" s="553">
        <v>4</v>
      </c>
      <c r="I6580" s="553">
        <v>471.88</v>
      </c>
      <c r="J6580" s="554">
        <v>1887.52</v>
      </c>
      <c r="K6580" s="556" t="s">
        <v>785</v>
      </c>
      <c r="L6580" s="556" t="s">
        <v>5499</v>
      </c>
      <c r="M6580" s="557" t="s">
        <v>1580</v>
      </c>
      <c r="O6580" s="545" t="str">
        <f t="shared" ref="O6580:O6583" si="607">+_xlfn.CONCAT(B6580,"-",E6580)</f>
        <v>B4/22/06-A</v>
      </c>
    </row>
    <row r="6581" spans="1:18">
      <c r="B6581" s="556" t="s">
        <v>5498</v>
      </c>
      <c r="C6581" s="556" t="s">
        <v>2034</v>
      </c>
      <c r="D6581" s="556" t="s">
        <v>2098</v>
      </c>
      <c r="E6581" s="556" t="s">
        <v>6</v>
      </c>
      <c r="F6581" s="557" t="s">
        <v>1581</v>
      </c>
      <c r="G6581" s="556" t="s">
        <v>289</v>
      </c>
      <c r="H6581" s="553">
        <v>2</v>
      </c>
      <c r="I6581" s="553">
        <v>596.88</v>
      </c>
      <c r="J6581" s="554">
        <v>1193.76</v>
      </c>
      <c r="K6581" s="556" t="s">
        <v>785</v>
      </c>
      <c r="L6581" s="556" t="s">
        <v>5500</v>
      </c>
      <c r="M6581" s="557" t="s">
        <v>1581</v>
      </c>
      <c r="O6581" s="545" t="str">
        <f t="shared" si="607"/>
        <v>B4/22/06-B</v>
      </c>
    </row>
    <row r="6582" spans="1:18" ht="14.5">
      <c r="B6582" s="556" t="s">
        <v>5498</v>
      </c>
      <c r="C6582" s="556" t="s">
        <v>2034</v>
      </c>
      <c r="D6582" s="556" t="s">
        <v>2098</v>
      </c>
      <c r="E6582" s="556" t="s">
        <v>7</v>
      </c>
      <c r="F6582" s="557" t="s">
        <v>1355</v>
      </c>
      <c r="G6582" s="556" t="s">
        <v>289</v>
      </c>
      <c r="H6582" s="553">
        <v>40</v>
      </c>
      <c r="I6582" s="554">
        <v>1192.25</v>
      </c>
      <c r="J6582" s="554">
        <v>47690</v>
      </c>
      <c r="K6582" s="556" t="s">
        <v>785</v>
      </c>
      <c r="L6582" s="556" t="s">
        <v>5501</v>
      </c>
      <c r="M6582" s="557" t="s">
        <v>1355</v>
      </c>
      <c r="O6582" s="545" t="str">
        <f t="shared" si="607"/>
        <v>B4/22/06-C</v>
      </c>
      <c r="P6582" s="546"/>
      <c r="Q6582" s="546"/>
      <c r="R6582" s="546"/>
    </row>
    <row r="6583" spans="1:18">
      <c r="B6583" s="556" t="s">
        <v>5498</v>
      </c>
      <c r="C6583" s="556" t="s">
        <v>2034</v>
      </c>
      <c r="D6583" s="556" t="s">
        <v>2098</v>
      </c>
      <c r="E6583" s="556" t="s">
        <v>8</v>
      </c>
      <c r="F6583" s="557" t="s">
        <v>1356</v>
      </c>
      <c r="G6583" s="556" t="s">
        <v>289</v>
      </c>
      <c r="H6583" s="553">
        <v>4</v>
      </c>
      <c r="I6583" s="553">
        <v>26.13</v>
      </c>
      <c r="J6583" s="553">
        <v>104.52</v>
      </c>
      <c r="K6583" s="556" t="s">
        <v>785</v>
      </c>
      <c r="L6583" s="556" t="s">
        <v>5502</v>
      </c>
      <c r="M6583" s="557" t="s">
        <v>1356</v>
      </c>
      <c r="O6583" s="545" t="str">
        <f t="shared" si="607"/>
        <v>B4/22/06-D</v>
      </c>
    </row>
    <row r="6585" spans="1:18" ht="29">
      <c r="A6585" s="551">
        <v>4</v>
      </c>
      <c r="B6585" s="555" t="s">
        <v>5498</v>
      </c>
      <c r="C6585" s="555" t="s">
        <v>36</v>
      </c>
      <c r="D6585" s="555" t="s">
        <v>36</v>
      </c>
      <c r="E6585" s="555" t="s">
        <v>36</v>
      </c>
      <c r="F6585" s="551" t="s">
        <v>1357</v>
      </c>
      <c r="G6585" s="555" t="s">
        <v>36</v>
      </c>
      <c r="H6585" s="551"/>
      <c r="I6585" s="551"/>
      <c r="J6585" s="551">
        <v>692.41</v>
      </c>
      <c r="K6585" s="555"/>
      <c r="L6585" s="555"/>
      <c r="M6585" s="551"/>
      <c r="N6585" s="551"/>
      <c r="O6585" s="551"/>
    </row>
    <row r="6586" spans="1:18">
      <c r="B6586" s="556" t="s">
        <v>5498</v>
      </c>
      <c r="C6586" s="556" t="s">
        <v>2034</v>
      </c>
      <c r="D6586" s="556" t="s">
        <v>2098</v>
      </c>
      <c r="E6586" s="556" t="s">
        <v>10</v>
      </c>
      <c r="F6586" s="557" t="s">
        <v>1569</v>
      </c>
      <c r="G6586" s="556" t="s">
        <v>289</v>
      </c>
      <c r="H6586" s="553">
        <v>7</v>
      </c>
      <c r="I6586" s="553">
        <v>77.88</v>
      </c>
      <c r="J6586" s="553">
        <v>545.16</v>
      </c>
      <c r="K6586" s="556" t="s">
        <v>785</v>
      </c>
      <c r="L6586" s="556" t="s">
        <v>5503</v>
      </c>
      <c r="M6586" s="557" t="s">
        <v>1569</v>
      </c>
      <c r="O6586" s="545" t="str">
        <f t="shared" ref="O6586:O6587" si="608">+_xlfn.CONCAT(B6586,"-",E6586)</f>
        <v>B4/22/06-E</v>
      </c>
    </row>
    <row r="6587" spans="1:18">
      <c r="B6587" s="556" t="s">
        <v>5498</v>
      </c>
      <c r="C6587" s="556" t="s">
        <v>2034</v>
      </c>
      <c r="D6587" s="556" t="s">
        <v>2098</v>
      </c>
      <c r="E6587" s="556" t="s">
        <v>11</v>
      </c>
      <c r="F6587" s="557" t="s">
        <v>1574</v>
      </c>
      <c r="G6587" s="556" t="s">
        <v>289</v>
      </c>
      <c r="H6587" s="553">
        <v>1</v>
      </c>
      <c r="I6587" s="553">
        <v>147.25</v>
      </c>
      <c r="J6587" s="553">
        <v>147.25</v>
      </c>
      <c r="K6587" s="556" t="s">
        <v>785</v>
      </c>
      <c r="L6587" s="556" t="s">
        <v>5504</v>
      </c>
      <c r="M6587" s="557" t="s">
        <v>1574</v>
      </c>
      <c r="O6587" s="545" t="str">
        <f t="shared" si="608"/>
        <v>B4/22/06-F</v>
      </c>
    </row>
    <row r="6588" spans="1:18" ht="14.5">
      <c r="P6588" s="546"/>
      <c r="Q6588" s="546"/>
      <c r="R6588" s="546"/>
    </row>
    <row r="6589" spans="1:18" ht="14.5">
      <c r="A6589" s="551">
        <v>3</v>
      </c>
      <c r="B6589" s="555" t="s">
        <v>5498</v>
      </c>
      <c r="C6589" s="555" t="s">
        <v>36</v>
      </c>
      <c r="D6589" s="555" t="s">
        <v>36</v>
      </c>
      <c r="E6589" s="555" t="s">
        <v>36</v>
      </c>
      <c r="F6589" s="551" t="s">
        <v>1358</v>
      </c>
      <c r="G6589" s="555" t="s">
        <v>36</v>
      </c>
      <c r="H6589" s="551"/>
      <c r="I6589" s="551"/>
      <c r="J6589" s="552">
        <v>344729.38</v>
      </c>
      <c r="K6589" s="555"/>
      <c r="L6589" s="555"/>
      <c r="M6589" s="551"/>
      <c r="N6589" s="551"/>
      <c r="O6589" s="551"/>
    </row>
    <row r="6590" spans="1:18" ht="87">
      <c r="A6590" s="551">
        <v>4</v>
      </c>
      <c r="B6590" s="555" t="s">
        <v>5498</v>
      </c>
      <c r="C6590" s="555" t="s">
        <v>36</v>
      </c>
      <c r="D6590" s="555" t="s">
        <v>36</v>
      </c>
      <c r="E6590" s="555" t="s">
        <v>36</v>
      </c>
      <c r="F6590" s="551" t="s">
        <v>1359</v>
      </c>
      <c r="G6590" s="555" t="s">
        <v>36</v>
      </c>
      <c r="H6590" s="551"/>
      <c r="I6590" s="551"/>
      <c r="J6590" s="552">
        <v>138325</v>
      </c>
      <c r="K6590" s="555"/>
      <c r="L6590" s="555"/>
      <c r="M6590" s="551"/>
      <c r="N6590" s="551"/>
      <c r="O6590" s="551"/>
    </row>
    <row r="6591" spans="1:18">
      <c r="B6591" s="556" t="s">
        <v>5498</v>
      </c>
      <c r="C6591" s="556" t="s">
        <v>2034</v>
      </c>
      <c r="D6591" s="556" t="s">
        <v>3062</v>
      </c>
      <c r="E6591" s="556" t="s">
        <v>27</v>
      </c>
      <c r="F6591" s="557" t="s">
        <v>5505</v>
      </c>
      <c r="G6591" s="556" t="s">
        <v>289</v>
      </c>
      <c r="H6591" s="553">
        <v>2</v>
      </c>
      <c r="I6591" s="554">
        <v>34581.25</v>
      </c>
      <c r="J6591" s="554">
        <v>69162.5</v>
      </c>
      <c r="K6591" s="556" t="s">
        <v>785</v>
      </c>
      <c r="L6591" s="556" t="s">
        <v>5506</v>
      </c>
      <c r="M6591" s="557" t="s">
        <v>5505</v>
      </c>
      <c r="O6591" s="545" t="str">
        <f t="shared" ref="O6591:O6592" si="609">+_xlfn.CONCAT(B6591,"-",E6591)</f>
        <v>B4/22/06-G</v>
      </c>
    </row>
    <row r="6592" spans="1:18" ht="14.5">
      <c r="B6592" s="556" t="s">
        <v>5498</v>
      </c>
      <c r="C6592" s="556" t="s">
        <v>2034</v>
      </c>
      <c r="D6592" s="556" t="s">
        <v>3062</v>
      </c>
      <c r="E6592" s="556" t="s">
        <v>28</v>
      </c>
      <c r="F6592" s="557" t="s">
        <v>5507</v>
      </c>
      <c r="G6592" s="556" t="s">
        <v>289</v>
      </c>
      <c r="H6592" s="553">
        <v>2</v>
      </c>
      <c r="I6592" s="554">
        <v>34581.25</v>
      </c>
      <c r="J6592" s="554">
        <v>69162.5</v>
      </c>
      <c r="K6592" s="556" t="s">
        <v>785</v>
      </c>
      <c r="L6592" s="556" t="s">
        <v>5508</v>
      </c>
      <c r="M6592" s="557" t="s">
        <v>5507</v>
      </c>
      <c r="O6592" s="545" t="str">
        <f t="shared" si="609"/>
        <v>B4/22/06-H</v>
      </c>
      <c r="P6592" s="546"/>
      <c r="Q6592" s="546"/>
      <c r="R6592" s="546"/>
    </row>
    <row r="6593" spans="1:18" ht="14.5">
      <c r="P6593" s="546"/>
      <c r="Q6593" s="546"/>
      <c r="R6593" s="546"/>
    </row>
    <row r="6594" spans="1:18" ht="29">
      <c r="A6594" s="551">
        <v>4</v>
      </c>
      <c r="B6594" s="555" t="s">
        <v>5498</v>
      </c>
      <c r="C6594" s="555" t="s">
        <v>36</v>
      </c>
      <c r="D6594" s="555" t="s">
        <v>36</v>
      </c>
      <c r="E6594" s="555" t="s">
        <v>36</v>
      </c>
      <c r="F6594" s="551" t="s">
        <v>1362</v>
      </c>
      <c r="G6594" s="555" t="s">
        <v>36</v>
      </c>
      <c r="H6594" s="551"/>
      <c r="I6594" s="551"/>
      <c r="J6594" s="552">
        <v>196845</v>
      </c>
      <c r="K6594" s="555"/>
      <c r="L6594" s="555"/>
      <c r="M6594" s="551"/>
      <c r="N6594" s="551"/>
      <c r="O6594" s="551"/>
    </row>
    <row r="6595" spans="1:18" ht="101.5">
      <c r="A6595" s="551">
        <v>5</v>
      </c>
      <c r="B6595" s="555" t="s">
        <v>5498</v>
      </c>
      <c r="C6595" s="555" t="s">
        <v>36</v>
      </c>
      <c r="D6595" s="555" t="s">
        <v>36</v>
      </c>
      <c r="E6595" s="555" t="s">
        <v>36</v>
      </c>
      <c r="F6595" s="551" t="s">
        <v>1363</v>
      </c>
      <c r="G6595" s="555" t="s">
        <v>36</v>
      </c>
      <c r="H6595" s="551"/>
      <c r="I6595" s="551"/>
      <c r="J6595" s="552">
        <v>131230</v>
      </c>
      <c r="K6595" s="555"/>
      <c r="L6595" s="555"/>
      <c r="M6595" s="551"/>
      <c r="N6595" s="551"/>
      <c r="O6595" s="551"/>
    </row>
    <row r="6596" spans="1:18">
      <c r="B6596" s="556" t="s">
        <v>5498</v>
      </c>
      <c r="C6596" s="556" t="s">
        <v>2034</v>
      </c>
      <c r="D6596" s="556" t="s">
        <v>3062</v>
      </c>
      <c r="E6596" s="556" t="s">
        <v>33</v>
      </c>
      <c r="F6596" s="557" t="s">
        <v>5509</v>
      </c>
      <c r="G6596" s="556" t="s">
        <v>627</v>
      </c>
      <c r="H6596" s="553">
        <v>1</v>
      </c>
      <c r="I6596" s="554">
        <v>65615</v>
      </c>
      <c r="J6596" s="554">
        <v>65615</v>
      </c>
      <c r="K6596" s="556" t="s">
        <v>785</v>
      </c>
      <c r="L6596" s="556" t="s">
        <v>5510</v>
      </c>
      <c r="M6596" s="557" t="s">
        <v>5509</v>
      </c>
      <c r="O6596" s="545" t="str">
        <f>+_xlfn.CONCAT(B6596,"-",E6596)</f>
        <v>B4/22/06-J</v>
      </c>
    </row>
    <row r="6597" spans="1:18" ht="14.5">
      <c r="P6597" s="546"/>
      <c r="Q6597" s="546"/>
      <c r="R6597" s="546"/>
    </row>
    <row r="6598" spans="1:18" ht="14.5">
      <c r="P6598" s="546"/>
      <c r="Q6598" s="546"/>
      <c r="R6598" s="546"/>
    </row>
    <row r="6599" spans="1:18">
      <c r="B6599" s="556" t="s">
        <v>5511</v>
      </c>
      <c r="C6599" s="556" t="s">
        <v>2034</v>
      </c>
      <c r="D6599" s="556" t="s">
        <v>3062</v>
      </c>
      <c r="E6599" s="556" t="s">
        <v>5</v>
      </c>
      <c r="F6599" s="557" t="s">
        <v>5512</v>
      </c>
      <c r="G6599" s="556" t="s">
        <v>627</v>
      </c>
      <c r="H6599" s="553">
        <v>1</v>
      </c>
      <c r="I6599" s="554">
        <v>65615</v>
      </c>
      <c r="J6599" s="554">
        <v>65615</v>
      </c>
      <c r="K6599" s="556" t="s">
        <v>785</v>
      </c>
      <c r="L6599" s="556" t="s">
        <v>5513</v>
      </c>
      <c r="M6599" s="557" t="s">
        <v>5512</v>
      </c>
      <c r="O6599" s="545" t="str">
        <f>+_xlfn.CONCAT(B6599,"-",E6599)</f>
        <v>B4/22/07-A</v>
      </c>
    </row>
    <row r="6601" spans="1:18" ht="87">
      <c r="A6601" s="551">
        <v>5</v>
      </c>
      <c r="B6601" s="555" t="s">
        <v>5511</v>
      </c>
      <c r="C6601" s="555" t="s">
        <v>36</v>
      </c>
      <c r="D6601" s="555" t="s">
        <v>36</v>
      </c>
      <c r="E6601" s="555" t="s">
        <v>36</v>
      </c>
      <c r="F6601" s="551" t="s">
        <v>1366</v>
      </c>
      <c r="G6601" s="555" t="s">
        <v>36</v>
      </c>
      <c r="H6601" s="551"/>
      <c r="I6601" s="551"/>
      <c r="J6601" s="552">
        <v>65615</v>
      </c>
      <c r="K6601" s="555"/>
      <c r="L6601" s="555"/>
      <c r="M6601" s="551"/>
      <c r="N6601" s="551"/>
      <c r="O6601" s="551"/>
    </row>
    <row r="6602" spans="1:18">
      <c r="B6602" s="556" t="s">
        <v>5511</v>
      </c>
      <c r="C6602" s="556" t="s">
        <v>2034</v>
      </c>
      <c r="D6602" s="556" t="s">
        <v>3062</v>
      </c>
      <c r="E6602" s="556" t="s">
        <v>6</v>
      </c>
      <c r="F6602" s="557" t="s">
        <v>5514</v>
      </c>
      <c r="G6602" s="556" t="s">
        <v>627</v>
      </c>
      <c r="H6602" s="553">
        <v>1</v>
      </c>
      <c r="I6602" s="554">
        <v>65615</v>
      </c>
      <c r="J6602" s="554">
        <v>65615</v>
      </c>
      <c r="K6602" s="556" t="s">
        <v>785</v>
      </c>
      <c r="L6602" s="556" t="s">
        <v>5515</v>
      </c>
      <c r="M6602" s="557" t="s">
        <v>5514</v>
      </c>
      <c r="O6602" s="545" t="str">
        <f>+_xlfn.CONCAT(B6602,"-",E6602)</f>
        <v>B4/22/07-B</v>
      </c>
    </row>
    <row r="6604" spans="1:18" ht="29">
      <c r="A6604" s="551">
        <v>4</v>
      </c>
      <c r="B6604" s="555" t="s">
        <v>5511</v>
      </c>
      <c r="C6604" s="555" t="s">
        <v>36</v>
      </c>
      <c r="D6604" s="555" t="s">
        <v>36</v>
      </c>
      <c r="E6604" s="555" t="s">
        <v>36</v>
      </c>
      <c r="F6604" s="551" t="s">
        <v>1368</v>
      </c>
      <c r="G6604" s="555" t="s">
        <v>36</v>
      </c>
      <c r="H6604" s="551"/>
      <c r="I6604" s="551"/>
      <c r="J6604" s="552">
        <v>9559.3799999999992</v>
      </c>
      <c r="K6604" s="555"/>
      <c r="L6604" s="555"/>
      <c r="M6604" s="551"/>
      <c r="N6604" s="551"/>
      <c r="O6604" s="551"/>
      <c r="P6604" s="546"/>
      <c r="Q6604" s="546"/>
      <c r="R6604" s="546"/>
    </row>
    <row r="6605" spans="1:18">
      <c r="B6605" s="556" t="s">
        <v>5511</v>
      </c>
      <c r="C6605" s="556" t="s">
        <v>2034</v>
      </c>
      <c r="D6605" s="556" t="s">
        <v>3062</v>
      </c>
      <c r="E6605" s="556" t="s">
        <v>7</v>
      </c>
      <c r="F6605" s="557" t="s">
        <v>5516</v>
      </c>
      <c r="G6605" s="556" t="s">
        <v>289</v>
      </c>
      <c r="H6605" s="553">
        <v>1</v>
      </c>
      <c r="I6605" s="554">
        <v>9559.3799999999992</v>
      </c>
      <c r="J6605" s="554">
        <v>9559.3799999999992</v>
      </c>
      <c r="K6605" s="556" t="s">
        <v>785</v>
      </c>
      <c r="L6605" s="556" t="s">
        <v>5517</v>
      </c>
      <c r="M6605" s="557" t="s">
        <v>5516</v>
      </c>
      <c r="O6605" s="545" t="str">
        <f>+_xlfn.CONCAT(B6605,"-",E6605)</f>
        <v>B4/22/07-C</v>
      </c>
    </row>
    <row r="6607" spans="1:18" ht="14.5">
      <c r="A6607" s="551">
        <v>3</v>
      </c>
      <c r="B6607" s="555" t="s">
        <v>5511</v>
      </c>
      <c r="C6607" s="555" t="s">
        <v>36</v>
      </c>
      <c r="D6607" s="555" t="s">
        <v>36</v>
      </c>
      <c r="E6607" s="555" t="s">
        <v>36</v>
      </c>
      <c r="F6607" s="551" t="s">
        <v>1370</v>
      </c>
      <c r="G6607" s="555" t="s">
        <v>36</v>
      </c>
      <c r="H6607" s="551"/>
      <c r="I6607" s="551"/>
      <c r="J6607" s="552">
        <v>1463717.6</v>
      </c>
      <c r="K6607" s="555"/>
      <c r="L6607" s="555"/>
      <c r="M6607" s="551"/>
      <c r="N6607" s="551"/>
      <c r="O6607" s="551"/>
      <c r="P6607" s="546"/>
      <c r="Q6607" s="546"/>
      <c r="R6607" s="546"/>
    </row>
    <row r="6608" spans="1:18" ht="43.5">
      <c r="A6608" s="551">
        <v>4</v>
      </c>
      <c r="B6608" s="555" t="s">
        <v>5511</v>
      </c>
      <c r="C6608" s="555" t="s">
        <v>36</v>
      </c>
      <c r="D6608" s="555" t="s">
        <v>36</v>
      </c>
      <c r="E6608" s="555" t="s">
        <v>36</v>
      </c>
      <c r="F6608" s="551" t="s">
        <v>1371</v>
      </c>
      <c r="G6608" s="555" t="s">
        <v>36</v>
      </c>
      <c r="H6608" s="551"/>
      <c r="I6608" s="551"/>
      <c r="J6608" s="552">
        <v>129041</v>
      </c>
      <c r="K6608" s="555"/>
      <c r="L6608" s="555"/>
      <c r="M6608" s="551"/>
      <c r="N6608" s="551"/>
      <c r="O6608" s="551"/>
    </row>
    <row r="6609" spans="1:18">
      <c r="B6609" s="556" t="s">
        <v>5511</v>
      </c>
      <c r="C6609" s="556" t="s">
        <v>2034</v>
      </c>
      <c r="D6609" s="556" t="s">
        <v>2124</v>
      </c>
      <c r="E6609" s="556" t="s">
        <v>8</v>
      </c>
      <c r="F6609" s="557" t="s">
        <v>1574</v>
      </c>
      <c r="G6609" s="556" t="s">
        <v>179</v>
      </c>
      <c r="H6609" s="553">
        <v>700</v>
      </c>
      <c r="I6609" s="553">
        <v>52.13</v>
      </c>
      <c r="J6609" s="554">
        <v>36491</v>
      </c>
      <c r="K6609" s="556" t="s">
        <v>785</v>
      </c>
      <c r="L6609" s="556" t="s">
        <v>5518</v>
      </c>
      <c r="M6609" s="557" t="s">
        <v>1574</v>
      </c>
      <c r="O6609" s="545" t="str">
        <f t="shared" ref="O6609:O6611" si="610">+_xlfn.CONCAT(B6609,"-",E6609)</f>
        <v>B4/22/07-D</v>
      </c>
    </row>
    <row r="6610" spans="1:18" ht="14.5">
      <c r="B6610" s="556" t="s">
        <v>5511</v>
      </c>
      <c r="C6610" s="556" t="s">
        <v>2034</v>
      </c>
      <c r="D6610" s="556" t="s">
        <v>2124</v>
      </c>
      <c r="E6610" s="556" t="s">
        <v>10</v>
      </c>
      <c r="F6610" s="557" t="s">
        <v>1580</v>
      </c>
      <c r="G6610" s="556" t="s">
        <v>179</v>
      </c>
      <c r="H6610" s="553">
        <v>400</v>
      </c>
      <c r="I6610" s="553">
        <v>87</v>
      </c>
      <c r="J6610" s="554">
        <v>34800</v>
      </c>
      <c r="K6610" s="556" t="s">
        <v>785</v>
      </c>
      <c r="L6610" s="556" t="s">
        <v>5519</v>
      </c>
      <c r="M6610" s="557" t="s">
        <v>1580</v>
      </c>
      <c r="O6610" s="545" t="str">
        <f t="shared" si="610"/>
        <v>B4/22/07-E</v>
      </c>
      <c r="P6610" s="546"/>
      <c r="Q6610" s="546"/>
      <c r="R6610" s="546"/>
    </row>
    <row r="6611" spans="1:18" ht="14.5">
      <c r="B6611" s="556" t="s">
        <v>5511</v>
      </c>
      <c r="C6611" s="556" t="s">
        <v>2034</v>
      </c>
      <c r="D6611" s="556" t="s">
        <v>2124</v>
      </c>
      <c r="E6611" s="556" t="s">
        <v>11</v>
      </c>
      <c r="F6611" s="557" t="s">
        <v>1571</v>
      </c>
      <c r="G6611" s="556" t="s">
        <v>179</v>
      </c>
      <c r="H6611" s="553">
        <v>420</v>
      </c>
      <c r="I6611" s="553">
        <v>137.5</v>
      </c>
      <c r="J6611" s="554">
        <v>57750</v>
      </c>
      <c r="K6611" s="556" t="s">
        <v>785</v>
      </c>
      <c r="L6611" s="556" t="s">
        <v>5520</v>
      </c>
      <c r="M6611" s="557" t="s">
        <v>1571</v>
      </c>
      <c r="O6611" s="545" t="str">
        <f t="shared" si="610"/>
        <v>B4/22/07-F</v>
      </c>
      <c r="P6611" s="546"/>
      <c r="Q6611" s="546"/>
      <c r="R6611" s="546"/>
    </row>
    <row r="6613" spans="1:18" ht="43.5">
      <c r="A6613" s="551">
        <v>4</v>
      </c>
      <c r="B6613" s="555" t="s">
        <v>5511</v>
      </c>
      <c r="C6613" s="555" t="s">
        <v>36</v>
      </c>
      <c r="D6613" s="555" t="s">
        <v>36</v>
      </c>
      <c r="E6613" s="555" t="s">
        <v>36</v>
      </c>
      <c r="F6613" s="551" t="s">
        <v>4164</v>
      </c>
      <c r="G6613" s="555" t="s">
        <v>36</v>
      </c>
      <c r="H6613" s="551"/>
      <c r="I6613" s="551"/>
      <c r="J6613" s="552">
        <v>138031.95000000001</v>
      </c>
      <c r="K6613" s="555"/>
      <c r="L6613" s="555"/>
      <c r="M6613" s="551"/>
      <c r="N6613" s="551"/>
      <c r="O6613" s="551"/>
    </row>
    <row r="6614" spans="1:18">
      <c r="B6614" s="556" t="s">
        <v>5511</v>
      </c>
      <c r="C6614" s="556" t="s">
        <v>2034</v>
      </c>
      <c r="D6614" s="556" t="s">
        <v>2124</v>
      </c>
      <c r="E6614" s="556" t="s">
        <v>27</v>
      </c>
      <c r="F6614" s="557" t="s">
        <v>1574</v>
      </c>
      <c r="G6614" s="556" t="s">
        <v>179</v>
      </c>
      <c r="H6614" s="553">
        <v>15</v>
      </c>
      <c r="I6614" s="553">
        <v>52.13</v>
      </c>
      <c r="J6614" s="553">
        <v>781.95</v>
      </c>
      <c r="K6614" s="556" t="s">
        <v>785</v>
      </c>
      <c r="L6614" s="556" t="s">
        <v>5521</v>
      </c>
      <c r="M6614" s="557" t="s">
        <v>1574</v>
      </c>
      <c r="O6614" s="545" t="str">
        <f t="shared" ref="O6614:O6616" si="611">+_xlfn.CONCAT(B6614,"-",E6614)</f>
        <v>B4/22/07-G</v>
      </c>
    </row>
    <row r="6615" spans="1:18">
      <c r="B6615" s="556" t="s">
        <v>5511</v>
      </c>
      <c r="C6615" s="556" t="s">
        <v>2034</v>
      </c>
      <c r="D6615" s="556" t="s">
        <v>2124</v>
      </c>
      <c r="E6615" s="556" t="s">
        <v>28</v>
      </c>
      <c r="F6615" s="557" t="s">
        <v>1570</v>
      </c>
      <c r="G6615" s="556" t="s">
        <v>179</v>
      </c>
      <c r="H6615" s="553">
        <v>250</v>
      </c>
      <c r="I6615" s="553">
        <v>87</v>
      </c>
      <c r="J6615" s="554">
        <v>21750</v>
      </c>
      <c r="K6615" s="556" t="s">
        <v>785</v>
      </c>
      <c r="L6615" s="556" t="s">
        <v>5522</v>
      </c>
      <c r="M6615" s="557" t="s">
        <v>1570</v>
      </c>
      <c r="O6615" s="545" t="str">
        <f t="shared" si="611"/>
        <v>B4/22/07-H</v>
      </c>
    </row>
    <row r="6616" spans="1:18" ht="14.5">
      <c r="B6616" s="556" t="s">
        <v>5511</v>
      </c>
      <c r="C6616" s="556" t="s">
        <v>2034</v>
      </c>
      <c r="D6616" s="556" t="s">
        <v>2124</v>
      </c>
      <c r="E6616" s="556" t="s">
        <v>33</v>
      </c>
      <c r="F6616" s="557" t="s">
        <v>1571</v>
      </c>
      <c r="G6616" s="556" t="s">
        <v>179</v>
      </c>
      <c r="H6616" s="553">
        <v>840</v>
      </c>
      <c r="I6616" s="553">
        <v>137.5</v>
      </c>
      <c r="J6616" s="554">
        <v>115500</v>
      </c>
      <c r="K6616" s="556" t="s">
        <v>785</v>
      </c>
      <c r="L6616" s="556" t="s">
        <v>5523</v>
      </c>
      <c r="M6616" s="557" t="s">
        <v>1571</v>
      </c>
      <c r="O6616" s="545" t="str">
        <f t="shared" si="611"/>
        <v>B4/22/07-J</v>
      </c>
      <c r="P6616" s="546"/>
      <c r="Q6616" s="546"/>
      <c r="R6616" s="546"/>
    </row>
    <row r="6619" spans="1:18" ht="43.5">
      <c r="A6619" s="551">
        <v>4</v>
      </c>
      <c r="B6619" s="555" t="s">
        <v>5524</v>
      </c>
      <c r="C6619" s="555" t="s">
        <v>36</v>
      </c>
      <c r="D6619" s="555" t="s">
        <v>36</v>
      </c>
      <c r="E6619" s="555" t="s">
        <v>36</v>
      </c>
      <c r="F6619" s="551" t="s">
        <v>1373</v>
      </c>
      <c r="G6619" s="555" t="s">
        <v>36</v>
      </c>
      <c r="H6619" s="551"/>
      <c r="I6619" s="551"/>
      <c r="J6619" s="552">
        <v>1114667.1000000001</v>
      </c>
      <c r="K6619" s="555"/>
      <c r="L6619" s="555"/>
      <c r="M6619" s="551"/>
      <c r="N6619" s="551"/>
      <c r="O6619" s="551"/>
    </row>
    <row r="6620" spans="1:18">
      <c r="B6620" s="556" t="s">
        <v>5524</v>
      </c>
      <c r="C6620" s="556" t="s">
        <v>2034</v>
      </c>
      <c r="D6620" s="556" t="s">
        <v>2124</v>
      </c>
      <c r="E6620" s="556" t="s">
        <v>5</v>
      </c>
      <c r="F6620" s="557" t="s">
        <v>4109</v>
      </c>
      <c r="G6620" s="556" t="s">
        <v>179</v>
      </c>
      <c r="H6620" s="553">
        <v>135</v>
      </c>
      <c r="I6620" s="553">
        <v>676.63</v>
      </c>
      <c r="J6620" s="554">
        <v>91345.05</v>
      </c>
      <c r="K6620" s="556" t="s">
        <v>785</v>
      </c>
      <c r="L6620" s="556" t="s">
        <v>5525</v>
      </c>
      <c r="M6620" s="557" t="s">
        <v>4109</v>
      </c>
      <c r="O6620" s="545" t="str">
        <f t="shared" ref="O6620:O6622" si="612">+_xlfn.CONCAT(B6620,"-",E6620)</f>
        <v>B4/22/08-A</v>
      </c>
    </row>
    <row r="6621" spans="1:18">
      <c r="B6621" s="556" t="s">
        <v>5524</v>
      </c>
      <c r="C6621" s="556" t="s">
        <v>2034</v>
      </c>
      <c r="D6621" s="556" t="s">
        <v>2124</v>
      </c>
      <c r="E6621" s="556" t="s">
        <v>6</v>
      </c>
      <c r="F6621" s="557" t="s">
        <v>1582</v>
      </c>
      <c r="G6621" s="556" t="s">
        <v>179</v>
      </c>
      <c r="H6621" s="553">
        <v>870</v>
      </c>
      <c r="I6621" s="553">
        <v>778.5</v>
      </c>
      <c r="J6621" s="554">
        <v>677295</v>
      </c>
      <c r="K6621" s="556" t="s">
        <v>785</v>
      </c>
      <c r="L6621" s="556" t="s">
        <v>5526</v>
      </c>
      <c r="M6621" s="557" t="s">
        <v>1582</v>
      </c>
      <c r="O6621" s="545" t="str">
        <f t="shared" si="612"/>
        <v>B4/22/08-B</v>
      </c>
    </row>
    <row r="6622" spans="1:18" ht="14.5">
      <c r="B6622" s="556" t="s">
        <v>5524</v>
      </c>
      <c r="C6622" s="556" t="s">
        <v>2034</v>
      </c>
      <c r="D6622" s="556" t="s">
        <v>2124</v>
      </c>
      <c r="E6622" s="556" t="s">
        <v>7</v>
      </c>
      <c r="F6622" s="557" t="s">
        <v>5527</v>
      </c>
      <c r="G6622" s="556" t="s">
        <v>179</v>
      </c>
      <c r="H6622" s="553">
        <v>285</v>
      </c>
      <c r="I6622" s="554">
        <v>1214.1300000000001</v>
      </c>
      <c r="J6622" s="554">
        <v>346027.05</v>
      </c>
      <c r="K6622" s="556" t="s">
        <v>785</v>
      </c>
      <c r="L6622" s="556" t="s">
        <v>5528</v>
      </c>
      <c r="M6622" s="557" t="s">
        <v>5527</v>
      </c>
      <c r="O6622" s="545" t="str">
        <f t="shared" si="612"/>
        <v>B4/22/08-C</v>
      </c>
      <c r="P6622" s="546"/>
      <c r="Q6622" s="546"/>
      <c r="R6622" s="546"/>
    </row>
    <row r="6624" spans="1:18" ht="58">
      <c r="A6624" s="551">
        <v>4</v>
      </c>
      <c r="B6624" s="555" t="s">
        <v>5524</v>
      </c>
      <c r="C6624" s="555" t="s">
        <v>36</v>
      </c>
      <c r="D6624" s="555" t="s">
        <v>36</v>
      </c>
      <c r="E6624" s="555" t="s">
        <v>36</v>
      </c>
      <c r="F6624" s="551" t="s">
        <v>1374</v>
      </c>
      <c r="G6624" s="555" t="s">
        <v>36</v>
      </c>
      <c r="H6624" s="551"/>
      <c r="I6624" s="551"/>
      <c r="J6624" s="552">
        <v>81195.600000000006</v>
      </c>
      <c r="K6624" s="555"/>
      <c r="L6624" s="555"/>
      <c r="M6624" s="551"/>
      <c r="N6624" s="551"/>
      <c r="O6624" s="551"/>
    </row>
    <row r="6625" spans="1:18">
      <c r="B6625" s="556" t="s">
        <v>5524</v>
      </c>
      <c r="C6625" s="556" t="s">
        <v>2034</v>
      </c>
      <c r="D6625" s="556" t="s">
        <v>2124</v>
      </c>
      <c r="E6625" s="556" t="s">
        <v>8</v>
      </c>
      <c r="F6625" s="557" t="s">
        <v>1583</v>
      </c>
      <c r="G6625" s="556" t="s">
        <v>179</v>
      </c>
      <c r="H6625" s="553">
        <v>120</v>
      </c>
      <c r="I6625" s="553">
        <v>676.63</v>
      </c>
      <c r="J6625" s="554">
        <v>81195.600000000006</v>
      </c>
      <c r="K6625" s="556" t="s">
        <v>785</v>
      </c>
      <c r="L6625" s="556" t="s">
        <v>5529</v>
      </c>
      <c r="M6625" s="557" t="s">
        <v>1583</v>
      </c>
      <c r="O6625" s="545" t="str">
        <f>+_xlfn.CONCAT(B6625,"-",E6625)</f>
        <v>B4/22/08-D</v>
      </c>
    </row>
    <row r="6627" spans="1:18" ht="43.5">
      <c r="A6627" s="551">
        <v>4</v>
      </c>
      <c r="B6627" s="555" t="s">
        <v>5524</v>
      </c>
      <c r="C6627" s="555" t="s">
        <v>36</v>
      </c>
      <c r="D6627" s="555" t="s">
        <v>36</v>
      </c>
      <c r="E6627" s="555" t="s">
        <v>36</v>
      </c>
      <c r="F6627" s="551" t="s">
        <v>1375</v>
      </c>
      <c r="G6627" s="555" t="s">
        <v>36</v>
      </c>
      <c r="H6627" s="551"/>
      <c r="I6627" s="551"/>
      <c r="J6627" s="551">
        <v>781.95</v>
      </c>
      <c r="K6627" s="555"/>
      <c r="L6627" s="555"/>
      <c r="M6627" s="551"/>
      <c r="N6627" s="551"/>
      <c r="O6627" s="551"/>
      <c r="P6627" s="546"/>
      <c r="Q6627" s="546"/>
      <c r="R6627" s="546"/>
    </row>
    <row r="6628" spans="1:18">
      <c r="B6628" s="556" t="s">
        <v>5524</v>
      </c>
      <c r="C6628" s="556" t="s">
        <v>2034</v>
      </c>
      <c r="D6628" s="556" t="s">
        <v>2124</v>
      </c>
      <c r="E6628" s="556" t="s">
        <v>10</v>
      </c>
      <c r="F6628" s="557" t="s">
        <v>1574</v>
      </c>
      <c r="G6628" s="556" t="s">
        <v>179</v>
      </c>
      <c r="H6628" s="553">
        <v>15</v>
      </c>
      <c r="I6628" s="553">
        <v>52.13</v>
      </c>
      <c r="J6628" s="553">
        <v>781.95</v>
      </c>
      <c r="K6628" s="556" t="s">
        <v>785</v>
      </c>
      <c r="L6628" s="556" t="s">
        <v>5530</v>
      </c>
      <c r="M6628" s="557" t="s">
        <v>1574</v>
      </c>
      <c r="O6628" s="545" t="str">
        <f>+_xlfn.CONCAT(B6628,"-",E6628)</f>
        <v>B4/22/08-E</v>
      </c>
    </row>
    <row r="6630" spans="1:18" ht="14.5">
      <c r="A6630" s="551">
        <v>3</v>
      </c>
      <c r="B6630" s="555" t="s">
        <v>5524</v>
      </c>
      <c r="C6630" s="555" t="s">
        <v>36</v>
      </c>
      <c r="D6630" s="555" t="s">
        <v>36</v>
      </c>
      <c r="E6630" s="555" t="s">
        <v>36</v>
      </c>
      <c r="F6630" s="551" t="s">
        <v>1376</v>
      </c>
      <c r="G6630" s="555" t="s">
        <v>36</v>
      </c>
      <c r="H6630" s="551"/>
      <c r="I6630" s="551"/>
      <c r="J6630" s="552">
        <v>371626.27</v>
      </c>
      <c r="K6630" s="555"/>
      <c r="L6630" s="555"/>
      <c r="M6630" s="551"/>
      <c r="N6630" s="551"/>
      <c r="O6630" s="551"/>
      <c r="P6630" s="546"/>
      <c r="Q6630" s="546"/>
      <c r="R6630" s="546"/>
    </row>
    <row r="6631" spans="1:18" ht="14.5">
      <c r="A6631" s="551">
        <v>4</v>
      </c>
      <c r="B6631" s="555" t="s">
        <v>5524</v>
      </c>
      <c r="C6631" s="555" t="s">
        <v>36</v>
      </c>
      <c r="D6631" s="555" t="s">
        <v>36</v>
      </c>
      <c r="E6631" s="555" t="s">
        <v>36</v>
      </c>
      <c r="F6631" s="551" t="s">
        <v>1377</v>
      </c>
      <c r="G6631" s="555" t="s">
        <v>36</v>
      </c>
      <c r="H6631" s="551"/>
      <c r="I6631" s="551"/>
      <c r="J6631" s="552">
        <v>9491.27</v>
      </c>
      <c r="K6631" s="555"/>
      <c r="L6631" s="555"/>
      <c r="M6631" s="551"/>
      <c r="N6631" s="551"/>
      <c r="O6631" s="551"/>
    </row>
    <row r="6632" spans="1:18">
      <c r="B6632" s="556" t="s">
        <v>5524</v>
      </c>
      <c r="C6632" s="556" t="s">
        <v>2034</v>
      </c>
      <c r="D6632" s="556" t="s">
        <v>2124</v>
      </c>
      <c r="E6632" s="556" t="s">
        <v>11</v>
      </c>
      <c r="F6632" s="557" t="s">
        <v>1378</v>
      </c>
      <c r="G6632" s="556" t="s">
        <v>289</v>
      </c>
      <c r="H6632" s="553">
        <v>4</v>
      </c>
      <c r="I6632" s="553">
        <v>471.88</v>
      </c>
      <c r="J6632" s="554">
        <v>1887.52</v>
      </c>
      <c r="K6632" s="556" t="s">
        <v>785</v>
      </c>
      <c r="L6632" s="556" t="s">
        <v>5531</v>
      </c>
      <c r="M6632" s="557" t="s">
        <v>1378</v>
      </c>
      <c r="O6632" s="545" t="str">
        <f t="shared" ref="O6632:O6634" si="613">+_xlfn.CONCAT(B6632,"-",E6632)</f>
        <v>B4/22/08-F</v>
      </c>
    </row>
    <row r="6633" spans="1:18" ht="14.5">
      <c r="B6633" s="556" t="s">
        <v>5524</v>
      </c>
      <c r="C6633" s="556" t="s">
        <v>2034</v>
      </c>
      <c r="D6633" s="556" t="s">
        <v>2124</v>
      </c>
      <c r="E6633" s="556" t="s">
        <v>27</v>
      </c>
      <c r="F6633" s="557" t="s">
        <v>1380</v>
      </c>
      <c r="G6633" s="556" t="s">
        <v>289</v>
      </c>
      <c r="H6633" s="553">
        <v>5</v>
      </c>
      <c r="I6633" s="553">
        <v>217.25</v>
      </c>
      <c r="J6633" s="554">
        <v>1086.25</v>
      </c>
      <c r="K6633" s="556" t="s">
        <v>785</v>
      </c>
      <c r="L6633" s="556" t="s">
        <v>5532</v>
      </c>
      <c r="M6633" s="557" t="s">
        <v>1380</v>
      </c>
      <c r="O6633" s="545" t="str">
        <f t="shared" si="613"/>
        <v>B4/22/08-G</v>
      </c>
      <c r="P6633" s="546"/>
      <c r="Q6633" s="546"/>
      <c r="R6633" s="546"/>
    </row>
    <row r="6634" spans="1:18" ht="14.5">
      <c r="B6634" s="556" t="s">
        <v>5524</v>
      </c>
      <c r="C6634" s="556" t="s">
        <v>2034</v>
      </c>
      <c r="D6634" s="556" t="s">
        <v>2124</v>
      </c>
      <c r="E6634" s="556" t="s">
        <v>28</v>
      </c>
      <c r="F6634" s="557" t="s">
        <v>1382</v>
      </c>
      <c r="G6634" s="556" t="s">
        <v>289</v>
      </c>
      <c r="H6634" s="553">
        <v>30</v>
      </c>
      <c r="I6634" s="553">
        <v>217.25</v>
      </c>
      <c r="J6634" s="554">
        <v>6517.5</v>
      </c>
      <c r="K6634" s="556" t="s">
        <v>785</v>
      </c>
      <c r="L6634" s="556" t="s">
        <v>5533</v>
      </c>
      <c r="M6634" s="557" t="s">
        <v>1382</v>
      </c>
      <c r="O6634" s="545" t="str">
        <f t="shared" si="613"/>
        <v>B4/22/08-H</v>
      </c>
      <c r="P6634" s="546"/>
      <c r="Q6634" s="546"/>
      <c r="R6634" s="546"/>
    </row>
    <row r="6636" spans="1:18" ht="14.5">
      <c r="A6636" s="551">
        <v>4</v>
      </c>
      <c r="B6636" s="555" t="s">
        <v>5524</v>
      </c>
      <c r="C6636" s="555" t="s">
        <v>36</v>
      </c>
      <c r="D6636" s="555" t="s">
        <v>36</v>
      </c>
      <c r="E6636" s="555" t="s">
        <v>36</v>
      </c>
      <c r="F6636" s="551" t="s">
        <v>1383</v>
      </c>
      <c r="G6636" s="555" t="s">
        <v>36</v>
      </c>
      <c r="H6636" s="551"/>
      <c r="I6636" s="551"/>
      <c r="J6636" s="552">
        <v>51787.5</v>
      </c>
      <c r="K6636" s="555"/>
      <c r="L6636" s="555"/>
      <c r="M6636" s="551"/>
      <c r="N6636" s="551"/>
      <c r="O6636" s="551"/>
    </row>
    <row r="6637" spans="1:18">
      <c r="B6637" s="556" t="s">
        <v>5524</v>
      </c>
      <c r="C6637" s="556" t="s">
        <v>2034</v>
      </c>
      <c r="D6637" s="556" t="s">
        <v>2124</v>
      </c>
      <c r="E6637" s="556" t="s">
        <v>33</v>
      </c>
      <c r="F6637" s="557" t="s">
        <v>1384</v>
      </c>
      <c r="G6637" s="556" t="s">
        <v>289</v>
      </c>
      <c r="H6637" s="553">
        <v>45</v>
      </c>
      <c r="I6637" s="553">
        <v>756.25</v>
      </c>
      <c r="J6637" s="554">
        <v>34031.25</v>
      </c>
      <c r="K6637" s="556" t="s">
        <v>785</v>
      </c>
      <c r="L6637" s="556" t="s">
        <v>5534</v>
      </c>
      <c r="M6637" s="557" t="s">
        <v>1384</v>
      </c>
      <c r="O6637" s="545" t="str">
        <f t="shared" ref="O6637:O6639" si="614">+_xlfn.CONCAT(B6637,"-",E6637)</f>
        <v>B4/22/08-J</v>
      </c>
    </row>
    <row r="6638" spans="1:18">
      <c r="B6638" s="556" t="s">
        <v>5524</v>
      </c>
      <c r="C6638" s="556" t="s">
        <v>2034</v>
      </c>
      <c r="D6638" s="556" t="s">
        <v>2124</v>
      </c>
      <c r="E6638" s="556" t="s">
        <v>34</v>
      </c>
      <c r="F6638" s="557" t="s">
        <v>1385</v>
      </c>
      <c r="G6638" s="556" t="s">
        <v>289</v>
      </c>
      <c r="H6638" s="553">
        <v>15</v>
      </c>
      <c r="I6638" s="553">
        <v>881.25</v>
      </c>
      <c r="J6638" s="554">
        <v>13218.75</v>
      </c>
      <c r="K6638" s="556" t="s">
        <v>785</v>
      </c>
      <c r="L6638" s="556" t="s">
        <v>5535</v>
      </c>
      <c r="M6638" s="557" t="s">
        <v>1385</v>
      </c>
      <c r="O6638" s="545" t="str">
        <f t="shared" si="614"/>
        <v>B4/22/08-K</v>
      </c>
    </row>
    <row r="6639" spans="1:18" ht="14.5">
      <c r="B6639" s="556" t="s">
        <v>5524</v>
      </c>
      <c r="C6639" s="556" t="s">
        <v>2034</v>
      </c>
      <c r="D6639" s="556" t="s">
        <v>2124</v>
      </c>
      <c r="E6639" s="556" t="s">
        <v>39</v>
      </c>
      <c r="F6639" s="557" t="s">
        <v>1386</v>
      </c>
      <c r="G6639" s="556" t="s">
        <v>289</v>
      </c>
      <c r="H6639" s="553">
        <v>6</v>
      </c>
      <c r="I6639" s="553">
        <v>756.25</v>
      </c>
      <c r="J6639" s="554">
        <v>4537.5</v>
      </c>
      <c r="K6639" s="556" t="s">
        <v>785</v>
      </c>
      <c r="L6639" s="556" t="s">
        <v>5536</v>
      </c>
      <c r="M6639" s="557" t="s">
        <v>1386</v>
      </c>
      <c r="O6639" s="545" t="str">
        <f t="shared" si="614"/>
        <v>B4/22/08-L</v>
      </c>
      <c r="P6639" s="546"/>
      <c r="Q6639" s="546"/>
      <c r="R6639" s="546"/>
    </row>
    <row r="6642" spans="1:18" ht="14.5">
      <c r="A6642" s="551">
        <v>4</v>
      </c>
      <c r="B6642" s="555" t="s">
        <v>5537</v>
      </c>
      <c r="C6642" s="555" t="s">
        <v>36</v>
      </c>
      <c r="D6642" s="555" t="s">
        <v>36</v>
      </c>
      <c r="E6642" s="555" t="s">
        <v>36</v>
      </c>
      <c r="F6642" s="551" t="s">
        <v>1387</v>
      </c>
      <c r="G6642" s="555" t="s">
        <v>36</v>
      </c>
      <c r="H6642" s="551"/>
      <c r="I6642" s="551"/>
      <c r="J6642" s="552">
        <v>85393.75</v>
      </c>
      <c r="K6642" s="555"/>
      <c r="L6642" s="555"/>
      <c r="M6642" s="551"/>
      <c r="N6642" s="551"/>
      <c r="O6642" s="551"/>
    </row>
    <row r="6643" spans="1:18">
      <c r="B6643" s="556" t="s">
        <v>5537</v>
      </c>
      <c r="C6643" s="556" t="s">
        <v>2034</v>
      </c>
      <c r="D6643" s="556" t="s">
        <v>2124</v>
      </c>
      <c r="E6643" s="556" t="s">
        <v>5</v>
      </c>
      <c r="F6643" s="557" t="s">
        <v>4181</v>
      </c>
      <c r="G6643" s="556" t="s">
        <v>289</v>
      </c>
      <c r="H6643" s="553">
        <v>13</v>
      </c>
      <c r="I6643" s="554">
        <v>6568.75</v>
      </c>
      <c r="J6643" s="554">
        <v>85393.75</v>
      </c>
      <c r="K6643" s="556" t="s">
        <v>785</v>
      </c>
      <c r="L6643" s="556" t="s">
        <v>5538</v>
      </c>
      <c r="M6643" s="557" t="s">
        <v>4181</v>
      </c>
      <c r="O6643" s="545" t="str">
        <f>+_xlfn.CONCAT(B6643,"-",E6643)</f>
        <v>B4/22/09-A</v>
      </c>
    </row>
    <row r="6645" spans="1:18" ht="14.5">
      <c r="A6645" s="551">
        <v>4</v>
      </c>
      <c r="B6645" s="555" t="s">
        <v>5537</v>
      </c>
      <c r="C6645" s="555" t="s">
        <v>36</v>
      </c>
      <c r="D6645" s="555" t="s">
        <v>36</v>
      </c>
      <c r="E6645" s="555" t="s">
        <v>36</v>
      </c>
      <c r="F6645" s="551" t="s">
        <v>1393</v>
      </c>
      <c r="G6645" s="555" t="s">
        <v>36</v>
      </c>
      <c r="H6645" s="551"/>
      <c r="I6645" s="551"/>
      <c r="J6645" s="552">
        <v>224953.75</v>
      </c>
      <c r="K6645" s="555"/>
      <c r="L6645" s="555"/>
      <c r="M6645" s="551"/>
      <c r="N6645" s="551"/>
      <c r="O6645" s="551"/>
      <c r="P6645" s="546"/>
      <c r="Q6645" s="546"/>
      <c r="R6645" s="546"/>
    </row>
    <row r="6646" spans="1:18">
      <c r="B6646" s="556" t="s">
        <v>5537</v>
      </c>
      <c r="C6646" s="556" t="s">
        <v>2034</v>
      </c>
      <c r="D6646" s="556" t="s">
        <v>2124</v>
      </c>
      <c r="E6646" s="556" t="s">
        <v>6</v>
      </c>
      <c r="F6646" s="557" t="s">
        <v>5539</v>
      </c>
      <c r="G6646" s="556" t="s">
        <v>289</v>
      </c>
      <c r="H6646" s="553">
        <v>1</v>
      </c>
      <c r="I6646" s="554">
        <v>11900</v>
      </c>
      <c r="J6646" s="554">
        <v>11900</v>
      </c>
      <c r="K6646" s="556" t="s">
        <v>785</v>
      </c>
      <c r="L6646" s="556" t="s">
        <v>5540</v>
      </c>
      <c r="M6646" s="557" t="s">
        <v>5539</v>
      </c>
      <c r="O6646" s="545" t="str">
        <f t="shared" ref="O6646:O6648" si="615">+_xlfn.CONCAT(B6646,"-",E6646)</f>
        <v>B4/22/09-B</v>
      </c>
    </row>
    <row r="6647" spans="1:18">
      <c r="B6647" s="556" t="s">
        <v>5537</v>
      </c>
      <c r="C6647" s="556" t="s">
        <v>2034</v>
      </c>
      <c r="D6647" s="556" t="s">
        <v>2124</v>
      </c>
      <c r="E6647" s="556" t="s">
        <v>7</v>
      </c>
      <c r="F6647" s="557" t="s">
        <v>1395</v>
      </c>
      <c r="G6647" s="556" t="s">
        <v>289</v>
      </c>
      <c r="H6647" s="553">
        <v>15</v>
      </c>
      <c r="I6647" s="554">
        <v>1381.25</v>
      </c>
      <c r="J6647" s="554">
        <v>20718.75</v>
      </c>
      <c r="K6647" s="556" t="s">
        <v>785</v>
      </c>
      <c r="L6647" s="556" t="s">
        <v>5541</v>
      </c>
      <c r="M6647" s="557" t="s">
        <v>1395</v>
      </c>
      <c r="O6647" s="545" t="str">
        <f t="shared" si="615"/>
        <v>B4/22/09-C</v>
      </c>
    </row>
    <row r="6648" spans="1:18" ht="14.5">
      <c r="B6648" s="556" t="s">
        <v>5537</v>
      </c>
      <c r="C6648" s="556" t="s">
        <v>2034</v>
      </c>
      <c r="D6648" s="556" t="s">
        <v>2124</v>
      </c>
      <c r="E6648" s="556" t="s">
        <v>8</v>
      </c>
      <c r="F6648" s="557" t="s">
        <v>1396</v>
      </c>
      <c r="G6648" s="556" t="s">
        <v>289</v>
      </c>
      <c r="H6648" s="553">
        <v>13</v>
      </c>
      <c r="I6648" s="554">
        <v>14795</v>
      </c>
      <c r="J6648" s="554">
        <v>192335</v>
      </c>
      <c r="K6648" s="556" t="s">
        <v>785</v>
      </c>
      <c r="L6648" s="556" t="s">
        <v>5542</v>
      </c>
      <c r="M6648" s="557" t="s">
        <v>1396</v>
      </c>
      <c r="O6648" s="545" t="str">
        <f t="shared" si="615"/>
        <v>B4/22/09-D</v>
      </c>
      <c r="P6648" s="546"/>
      <c r="Q6648" s="546"/>
      <c r="R6648" s="546"/>
    </row>
    <row r="6650" spans="1:18" ht="29">
      <c r="A6650" s="551">
        <v>3</v>
      </c>
      <c r="B6650" s="555" t="s">
        <v>5537</v>
      </c>
      <c r="C6650" s="555" t="s">
        <v>36</v>
      </c>
      <c r="D6650" s="555" t="s">
        <v>36</v>
      </c>
      <c r="E6650" s="555" t="s">
        <v>36</v>
      </c>
      <c r="F6650" s="551" t="s">
        <v>1397</v>
      </c>
      <c r="G6650" s="555" t="s">
        <v>36</v>
      </c>
      <c r="H6650" s="551"/>
      <c r="I6650" s="551"/>
      <c r="J6650" s="552">
        <v>834601.35</v>
      </c>
      <c r="K6650" s="555"/>
      <c r="L6650" s="555"/>
      <c r="M6650" s="551"/>
      <c r="N6650" s="551"/>
      <c r="O6650" s="551"/>
    </row>
    <row r="6651" spans="1:18" ht="14.5">
      <c r="A6651" s="551">
        <v>4</v>
      </c>
      <c r="B6651" s="555" t="s">
        <v>5537</v>
      </c>
      <c r="C6651" s="555" t="s">
        <v>36</v>
      </c>
      <c r="D6651" s="555" t="s">
        <v>36</v>
      </c>
      <c r="E6651" s="555" t="s">
        <v>36</v>
      </c>
      <c r="F6651" s="551" t="s">
        <v>1398</v>
      </c>
      <c r="G6651" s="555" t="s">
        <v>36</v>
      </c>
      <c r="H6651" s="551"/>
      <c r="I6651" s="551"/>
      <c r="J6651" s="552">
        <v>834601.35</v>
      </c>
      <c r="K6651" s="555"/>
      <c r="L6651" s="555"/>
      <c r="M6651" s="551"/>
      <c r="N6651" s="551"/>
      <c r="O6651" s="551"/>
    </row>
    <row r="6652" spans="1:18" ht="14.5">
      <c r="A6652" s="551">
        <v>5</v>
      </c>
      <c r="B6652" s="555" t="s">
        <v>5537</v>
      </c>
      <c r="C6652" s="555" t="s">
        <v>36</v>
      </c>
      <c r="D6652" s="555" t="s">
        <v>36</v>
      </c>
      <c r="E6652" s="555" t="s">
        <v>36</v>
      </c>
      <c r="F6652" s="551" t="s">
        <v>1399</v>
      </c>
      <c r="G6652" s="555" t="s">
        <v>36</v>
      </c>
      <c r="H6652" s="551"/>
      <c r="I6652" s="551"/>
      <c r="J6652" s="552">
        <v>19231.25</v>
      </c>
      <c r="K6652" s="555"/>
      <c r="L6652" s="555"/>
      <c r="M6652" s="551"/>
      <c r="N6652" s="551"/>
      <c r="O6652" s="551"/>
    </row>
    <row r="6653" spans="1:18" ht="14.5">
      <c r="B6653" s="556" t="s">
        <v>5537</v>
      </c>
      <c r="C6653" s="556" t="s">
        <v>2034</v>
      </c>
      <c r="D6653" s="556" t="s">
        <v>2148</v>
      </c>
      <c r="E6653" s="556" t="s">
        <v>10</v>
      </c>
      <c r="F6653" s="557" t="s">
        <v>1584</v>
      </c>
      <c r="G6653" s="556" t="s">
        <v>289</v>
      </c>
      <c r="H6653" s="553">
        <v>17</v>
      </c>
      <c r="I6653" s="554">
        <v>1131.25</v>
      </c>
      <c r="J6653" s="554">
        <v>19231.25</v>
      </c>
      <c r="K6653" s="556" t="s">
        <v>785</v>
      </c>
      <c r="L6653" s="556" t="s">
        <v>5543</v>
      </c>
      <c r="M6653" s="557" t="s">
        <v>1584</v>
      </c>
      <c r="O6653" s="545" t="str">
        <f>+_xlfn.CONCAT(B6653,"-",E6653)</f>
        <v>B4/22/09-E</v>
      </c>
      <c r="P6653" s="546"/>
      <c r="Q6653" s="546"/>
      <c r="R6653" s="546"/>
    </row>
    <row r="6654" spans="1:18" ht="14.5">
      <c r="P6654" s="546"/>
      <c r="Q6654" s="546"/>
      <c r="R6654" s="546"/>
    </row>
    <row r="6655" spans="1:18" ht="14.5">
      <c r="A6655" s="551">
        <v>5</v>
      </c>
      <c r="B6655" s="555" t="s">
        <v>5537</v>
      </c>
      <c r="C6655" s="555" t="s">
        <v>36</v>
      </c>
      <c r="D6655" s="555" t="s">
        <v>36</v>
      </c>
      <c r="E6655" s="555" t="s">
        <v>36</v>
      </c>
      <c r="F6655" s="551" t="s">
        <v>5544</v>
      </c>
      <c r="G6655" s="555" t="s">
        <v>36</v>
      </c>
      <c r="H6655" s="551"/>
      <c r="I6655" s="551"/>
      <c r="J6655" s="552">
        <v>6593.8</v>
      </c>
      <c r="K6655" s="555"/>
      <c r="L6655" s="555"/>
      <c r="M6655" s="551"/>
      <c r="N6655" s="551"/>
      <c r="O6655" s="551"/>
      <c r="P6655" s="546"/>
      <c r="Q6655" s="546"/>
      <c r="R6655" s="546"/>
    </row>
    <row r="6656" spans="1:18">
      <c r="B6656" s="556" t="s">
        <v>5537</v>
      </c>
      <c r="C6656" s="556" t="s">
        <v>2034</v>
      </c>
      <c r="D6656" s="556" t="s">
        <v>2148</v>
      </c>
      <c r="E6656" s="556" t="s">
        <v>11</v>
      </c>
      <c r="F6656" s="557" t="s">
        <v>5545</v>
      </c>
      <c r="G6656" s="556" t="s">
        <v>289</v>
      </c>
      <c r="H6656" s="553">
        <v>5</v>
      </c>
      <c r="I6656" s="553">
        <v>721.88</v>
      </c>
      <c r="J6656" s="554">
        <v>3609.4</v>
      </c>
      <c r="K6656" s="556" t="s">
        <v>785</v>
      </c>
      <c r="L6656" s="556" t="s">
        <v>5546</v>
      </c>
      <c r="M6656" s="557" t="s">
        <v>5545</v>
      </c>
      <c r="O6656" s="545" t="str">
        <f t="shared" ref="O6656:O6657" si="616">+_xlfn.CONCAT(B6656,"-",E6656)</f>
        <v>B4/22/09-F</v>
      </c>
    </row>
    <row r="6657" spans="1:18">
      <c r="B6657" s="556" t="s">
        <v>5537</v>
      </c>
      <c r="C6657" s="556" t="s">
        <v>2034</v>
      </c>
      <c r="D6657" s="556" t="s">
        <v>2148</v>
      </c>
      <c r="E6657" s="556" t="s">
        <v>27</v>
      </c>
      <c r="F6657" s="557" t="s">
        <v>5547</v>
      </c>
      <c r="G6657" s="556" t="s">
        <v>289</v>
      </c>
      <c r="H6657" s="553">
        <v>5</v>
      </c>
      <c r="I6657" s="553">
        <v>596.88</v>
      </c>
      <c r="J6657" s="554">
        <v>2984.4</v>
      </c>
      <c r="K6657" s="556" t="s">
        <v>785</v>
      </c>
      <c r="L6657" s="556" t="s">
        <v>5548</v>
      </c>
      <c r="M6657" s="557" t="s">
        <v>5547</v>
      </c>
      <c r="O6657" s="545" t="str">
        <f t="shared" si="616"/>
        <v>B4/22/09-G</v>
      </c>
    </row>
    <row r="6658" spans="1:18" ht="14.5">
      <c r="P6658" s="546"/>
      <c r="Q6658" s="546"/>
      <c r="R6658" s="546"/>
    </row>
    <row r="6659" spans="1:18" ht="14.5">
      <c r="A6659" s="551">
        <v>5</v>
      </c>
      <c r="B6659" s="555" t="s">
        <v>5537</v>
      </c>
      <c r="C6659" s="555" t="s">
        <v>36</v>
      </c>
      <c r="D6659" s="555" t="s">
        <v>36</v>
      </c>
      <c r="E6659" s="555" t="s">
        <v>36</v>
      </c>
      <c r="F6659" s="551" t="s">
        <v>1401</v>
      </c>
      <c r="G6659" s="555" t="s">
        <v>36</v>
      </c>
      <c r="H6659" s="551"/>
      <c r="I6659" s="551"/>
      <c r="J6659" s="552">
        <v>98616.3</v>
      </c>
      <c r="K6659" s="555"/>
      <c r="L6659" s="555"/>
      <c r="M6659" s="551"/>
      <c r="N6659" s="551"/>
      <c r="O6659" s="551"/>
    </row>
    <row r="6660" spans="1:18">
      <c r="B6660" s="556" t="s">
        <v>5537</v>
      </c>
      <c r="C6660" s="556" t="s">
        <v>2034</v>
      </c>
      <c r="D6660" s="556" t="s">
        <v>2148</v>
      </c>
      <c r="E6660" s="556" t="s">
        <v>28</v>
      </c>
      <c r="F6660" s="557" t="s">
        <v>4202</v>
      </c>
      <c r="G6660" s="556" t="s">
        <v>289</v>
      </c>
      <c r="H6660" s="553">
        <v>10</v>
      </c>
      <c r="I6660" s="554">
        <v>1426.63</v>
      </c>
      <c r="J6660" s="554">
        <v>14266.3</v>
      </c>
      <c r="K6660" s="556" t="s">
        <v>785</v>
      </c>
      <c r="L6660" s="556" t="s">
        <v>5549</v>
      </c>
      <c r="M6660" s="557" t="s">
        <v>4202</v>
      </c>
      <c r="O6660" s="545" t="str">
        <f t="shared" ref="O6660:O6661" si="617">+_xlfn.CONCAT(B6660,"-",E6660)</f>
        <v>B4/22/09-H</v>
      </c>
    </row>
    <row r="6661" spans="1:18">
      <c r="B6661" s="556" t="s">
        <v>5537</v>
      </c>
      <c r="C6661" s="556" t="s">
        <v>2034</v>
      </c>
      <c r="D6661" s="556" t="s">
        <v>2148</v>
      </c>
      <c r="E6661" s="556" t="s">
        <v>33</v>
      </c>
      <c r="F6661" s="557" t="s">
        <v>1586</v>
      </c>
      <c r="G6661" s="556" t="s">
        <v>289</v>
      </c>
      <c r="H6661" s="553">
        <v>56</v>
      </c>
      <c r="I6661" s="554">
        <v>1506.25</v>
      </c>
      <c r="J6661" s="554">
        <v>84350</v>
      </c>
      <c r="K6661" s="556" t="s">
        <v>785</v>
      </c>
      <c r="L6661" s="556" t="s">
        <v>5550</v>
      </c>
      <c r="M6661" s="557" t="s">
        <v>1586</v>
      </c>
      <c r="O6661" s="545" t="str">
        <f t="shared" si="617"/>
        <v>B4/22/09-J</v>
      </c>
    </row>
    <row r="6662" spans="1:18" ht="14.5">
      <c r="P6662" s="546"/>
      <c r="Q6662" s="546"/>
      <c r="R6662" s="546"/>
    </row>
    <row r="6663" spans="1:18" ht="14.5">
      <c r="A6663" s="551">
        <v>5</v>
      </c>
      <c r="B6663" s="555" t="s">
        <v>5537</v>
      </c>
      <c r="C6663" s="555" t="s">
        <v>36</v>
      </c>
      <c r="D6663" s="555" t="s">
        <v>36</v>
      </c>
      <c r="E6663" s="555" t="s">
        <v>36</v>
      </c>
      <c r="F6663" s="551" t="s">
        <v>2151</v>
      </c>
      <c r="G6663" s="555" t="s">
        <v>36</v>
      </c>
      <c r="H6663" s="551"/>
      <c r="I6663" s="551"/>
      <c r="J6663" s="552">
        <v>710160</v>
      </c>
      <c r="K6663" s="555"/>
      <c r="L6663" s="555"/>
      <c r="M6663" s="551"/>
      <c r="N6663" s="551"/>
      <c r="O6663" s="551"/>
    </row>
    <row r="6664" spans="1:18">
      <c r="B6664" s="556" t="s">
        <v>5537</v>
      </c>
      <c r="C6664" s="556" t="s">
        <v>2034</v>
      </c>
      <c r="D6664" s="556" t="s">
        <v>2148</v>
      </c>
      <c r="E6664" s="556" t="s">
        <v>34</v>
      </c>
      <c r="F6664" s="557" t="s">
        <v>2152</v>
      </c>
      <c r="G6664" s="556" t="s">
        <v>289</v>
      </c>
      <c r="H6664" s="553">
        <v>48</v>
      </c>
      <c r="I6664" s="554">
        <v>14795</v>
      </c>
      <c r="J6664" s="554">
        <v>710160</v>
      </c>
      <c r="K6664" s="556" t="s">
        <v>785</v>
      </c>
      <c r="L6664" s="556" t="s">
        <v>5551</v>
      </c>
      <c r="M6664" s="557" t="s">
        <v>2152</v>
      </c>
      <c r="O6664" s="545" t="str">
        <f>+_xlfn.CONCAT(B6664,"-",E6664)</f>
        <v>B4/22/09-K</v>
      </c>
    </row>
    <row r="6666" spans="1:18" ht="14.5">
      <c r="P6666" s="546"/>
      <c r="Q6666" s="546"/>
      <c r="R6666" s="546"/>
    </row>
    <row r="6667" spans="1:18" ht="14.5">
      <c r="A6667" s="551">
        <v>3</v>
      </c>
      <c r="B6667" s="555" t="s">
        <v>5552</v>
      </c>
      <c r="C6667" s="555" t="s">
        <v>36</v>
      </c>
      <c r="D6667" s="555" t="s">
        <v>36</v>
      </c>
      <c r="E6667" s="555" t="s">
        <v>36</v>
      </c>
      <c r="F6667" s="551" t="s">
        <v>1404</v>
      </c>
      <c r="G6667" s="555" t="s">
        <v>36</v>
      </c>
      <c r="H6667" s="551"/>
      <c r="I6667" s="551"/>
      <c r="J6667" s="552">
        <v>12537.5</v>
      </c>
      <c r="K6667" s="555"/>
      <c r="L6667" s="555"/>
      <c r="M6667" s="551"/>
      <c r="N6667" s="551"/>
      <c r="O6667" s="551"/>
    </row>
    <row r="6668" spans="1:18" ht="87">
      <c r="A6668" s="551">
        <v>4</v>
      </c>
      <c r="B6668" s="555" t="s">
        <v>5552</v>
      </c>
      <c r="C6668" s="555" t="s">
        <v>36</v>
      </c>
      <c r="D6668" s="555" t="s">
        <v>36</v>
      </c>
      <c r="E6668" s="555" t="s">
        <v>36</v>
      </c>
      <c r="F6668" s="551" t="s">
        <v>2154</v>
      </c>
      <c r="G6668" s="555" t="s">
        <v>36</v>
      </c>
      <c r="H6668" s="551"/>
      <c r="I6668" s="551"/>
      <c r="J6668" s="552">
        <v>12537.5</v>
      </c>
      <c r="K6668" s="555"/>
      <c r="L6668" s="555"/>
      <c r="M6668" s="551"/>
      <c r="N6668" s="551"/>
      <c r="O6668" s="551"/>
    </row>
    <row r="6669" spans="1:18">
      <c r="B6669" s="556" t="s">
        <v>5552</v>
      </c>
      <c r="C6669" s="556" t="s">
        <v>2034</v>
      </c>
      <c r="D6669" s="556" t="s">
        <v>2124</v>
      </c>
      <c r="E6669" s="556" t="s">
        <v>5</v>
      </c>
      <c r="F6669" s="557" t="s">
        <v>5553</v>
      </c>
      <c r="G6669" s="556" t="s">
        <v>627</v>
      </c>
      <c r="H6669" s="553">
        <v>1</v>
      </c>
      <c r="I6669" s="554">
        <v>12537.5</v>
      </c>
      <c r="J6669" s="554">
        <v>12537.5</v>
      </c>
      <c r="K6669" s="556" t="s">
        <v>785</v>
      </c>
      <c r="L6669" s="556" t="s">
        <v>5554</v>
      </c>
      <c r="M6669" s="557" t="s">
        <v>5553</v>
      </c>
      <c r="O6669" s="545" t="str">
        <f>+_xlfn.CONCAT(B6669,"-",E6669)</f>
        <v>B4/22/10-A</v>
      </c>
    </row>
    <row r="6670" spans="1:18" ht="14.5">
      <c r="P6670" s="546"/>
      <c r="Q6670" s="546"/>
      <c r="R6670" s="546"/>
    </row>
    <row r="6671" spans="1:18" ht="14.5">
      <c r="A6671" s="551">
        <v>3</v>
      </c>
      <c r="B6671" s="555" t="s">
        <v>5552</v>
      </c>
      <c r="C6671" s="555" t="s">
        <v>36</v>
      </c>
      <c r="D6671" s="555" t="s">
        <v>36</v>
      </c>
      <c r="E6671" s="555" t="s">
        <v>36</v>
      </c>
      <c r="F6671" s="551" t="s">
        <v>1407</v>
      </c>
      <c r="G6671" s="555" t="s">
        <v>36</v>
      </c>
      <c r="H6671" s="551"/>
      <c r="I6671" s="551"/>
      <c r="J6671" s="552">
        <v>353981.25</v>
      </c>
      <c r="K6671" s="555"/>
      <c r="L6671" s="555"/>
      <c r="M6671" s="551"/>
      <c r="N6671" s="551"/>
      <c r="O6671" s="551"/>
      <c r="P6671" s="546"/>
      <c r="Q6671" s="546"/>
      <c r="R6671" s="546"/>
    </row>
    <row r="6672" spans="1:18" ht="87">
      <c r="A6672" s="551">
        <v>4</v>
      </c>
      <c r="B6672" s="555" t="s">
        <v>5552</v>
      </c>
      <c r="C6672" s="555" t="s">
        <v>36</v>
      </c>
      <c r="D6672" s="555" t="s">
        <v>36</v>
      </c>
      <c r="E6672" s="555" t="s">
        <v>36</v>
      </c>
      <c r="F6672" s="551" t="s">
        <v>1408</v>
      </c>
      <c r="G6672" s="555" t="s">
        <v>36</v>
      </c>
      <c r="H6672" s="551"/>
      <c r="I6672" s="551"/>
      <c r="J6672" s="552">
        <v>157650</v>
      </c>
      <c r="K6672" s="555"/>
      <c r="L6672" s="555"/>
      <c r="M6672" s="551"/>
      <c r="N6672" s="551"/>
      <c r="O6672" s="551"/>
    </row>
    <row r="6673" spans="1:18">
      <c r="B6673" s="556" t="s">
        <v>5552</v>
      </c>
      <c r="C6673" s="556" t="s">
        <v>2034</v>
      </c>
      <c r="D6673" s="556" t="s">
        <v>2124</v>
      </c>
      <c r="E6673" s="556" t="s">
        <v>6</v>
      </c>
      <c r="F6673" s="557" t="s">
        <v>1409</v>
      </c>
      <c r="G6673" s="556" t="s">
        <v>289</v>
      </c>
      <c r="H6673" s="553">
        <v>1</v>
      </c>
      <c r="I6673" s="554">
        <v>46300</v>
      </c>
      <c r="J6673" s="554">
        <v>46300</v>
      </c>
      <c r="K6673" s="556" t="s">
        <v>785</v>
      </c>
      <c r="L6673" s="556" t="s">
        <v>5555</v>
      </c>
      <c r="M6673" s="557" t="s">
        <v>1409</v>
      </c>
      <c r="O6673" s="545" t="str">
        <f t="shared" ref="O6673:O6674" si="618">+_xlfn.CONCAT(B6673,"-",E6673)</f>
        <v>B4/22/10-B</v>
      </c>
    </row>
    <row r="6674" spans="1:18" ht="14.5">
      <c r="B6674" s="556" t="s">
        <v>5552</v>
      </c>
      <c r="C6674" s="556" t="s">
        <v>2034</v>
      </c>
      <c r="D6674" s="556" t="s">
        <v>2124</v>
      </c>
      <c r="E6674" s="556" t="s">
        <v>7</v>
      </c>
      <c r="F6674" s="557" t="s">
        <v>5556</v>
      </c>
      <c r="G6674" s="556" t="s">
        <v>289</v>
      </c>
      <c r="H6674" s="553">
        <v>1</v>
      </c>
      <c r="I6674" s="554">
        <v>46300</v>
      </c>
      <c r="J6674" s="554">
        <v>46300</v>
      </c>
      <c r="K6674" s="556" t="s">
        <v>785</v>
      </c>
      <c r="L6674" s="556" t="s">
        <v>5557</v>
      </c>
      <c r="M6674" s="557" t="s">
        <v>5556</v>
      </c>
      <c r="O6674" s="545" t="str">
        <f t="shared" si="618"/>
        <v>B4/22/10-C</v>
      </c>
      <c r="P6674" s="546"/>
      <c r="Q6674" s="546"/>
      <c r="R6674" s="546"/>
    </row>
    <row r="6675" spans="1:18" ht="14.5">
      <c r="P6675" s="546"/>
      <c r="Q6675" s="546"/>
      <c r="R6675" s="546"/>
    </row>
    <row r="6676" spans="1:18" ht="14.5">
      <c r="A6676" s="551">
        <v>5</v>
      </c>
      <c r="B6676" s="555" t="s">
        <v>5552</v>
      </c>
      <c r="C6676" s="555" t="s">
        <v>36</v>
      </c>
      <c r="D6676" s="555" t="s">
        <v>36</v>
      </c>
      <c r="E6676" s="555" t="s">
        <v>36</v>
      </c>
      <c r="F6676" s="551" t="s">
        <v>5558</v>
      </c>
      <c r="G6676" s="555" t="s">
        <v>36</v>
      </c>
      <c r="H6676" s="551"/>
      <c r="I6676" s="551"/>
      <c r="J6676" s="552">
        <v>65050</v>
      </c>
      <c r="K6676" s="555"/>
      <c r="L6676" s="555"/>
      <c r="M6676" s="551"/>
      <c r="N6676" s="551"/>
      <c r="O6676" s="551"/>
    </row>
    <row r="6677" spans="1:18">
      <c r="B6677" s="556" t="s">
        <v>5552</v>
      </c>
      <c r="C6677" s="556" t="s">
        <v>2034</v>
      </c>
      <c r="D6677" s="556" t="s">
        <v>2124</v>
      </c>
      <c r="E6677" s="556" t="s">
        <v>8</v>
      </c>
      <c r="F6677" s="557" t="s">
        <v>1411</v>
      </c>
      <c r="G6677" s="556" t="s">
        <v>289</v>
      </c>
      <c r="H6677" s="553">
        <v>1</v>
      </c>
      <c r="I6677" s="554">
        <v>32525</v>
      </c>
      <c r="J6677" s="554">
        <v>32525</v>
      </c>
      <c r="K6677" s="556" t="s">
        <v>785</v>
      </c>
      <c r="L6677" s="556" t="s">
        <v>5559</v>
      </c>
      <c r="M6677" s="557" t="s">
        <v>1411</v>
      </c>
      <c r="O6677" s="545" t="str">
        <f t="shared" ref="O6677:O6678" si="619">+_xlfn.CONCAT(B6677,"-",E6677)</f>
        <v>B4/22/10-D</v>
      </c>
    </row>
    <row r="6678" spans="1:18">
      <c r="B6678" s="556" t="s">
        <v>5552</v>
      </c>
      <c r="C6678" s="556" t="s">
        <v>2034</v>
      </c>
      <c r="D6678" s="556" t="s">
        <v>2124</v>
      </c>
      <c r="E6678" s="556" t="s">
        <v>10</v>
      </c>
      <c r="F6678" s="557" t="s">
        <v>5560</v>
      </c>
      <c r="G6678" s="556" t="s">
        <v>289</v>
      </c>
      <c r="H6678" s="553">
        <v>1</v>
      </c>
      <c r="I6678" s="554">
        <v>32525</v>
      </c>
      <c r="J6678" s="554">
        <v>32525</v>
      </c>
      <c r="K6678" s="556" t="s">
        <v>785</v>
      </c>
      <c r="L6678" s="556" t="s">
        <v>5561</v>
      </c>
      <c r="M6678" s="557" t="s">
        <v>5560</v>
      </c>
      <c r="O6678" s="545" t="str">
        <f t="shared" si="619"/>
        <v>B4/22/10-E</v>
      </c>
    </row>
    <row r="6679" spans="1:18" ht="14.5">
      <c r="P6679" s="546"/>
      <c r="Q6679" s="546"/>
      <c r="R6679" s="546"/>
    </row>
    <row r="6680" spans="1:18" ht="29">
      <c r="A6680" s="551">
        <v>4</v>
      </c>
      <c r="B6680" s="555" t="s">
        <v>5552</v>
      </c>
      <c r="C6680" s="555" t="s">
        <v>36</v>
      </c>
      <c r="D6680" s="555" t="s">
        <v>36</v>
      </c>
      <c r="E6680" s="555" t="s">
        <v>36</v>
      </c>
      <c r="F6680" s="551" t="s">
        <v>1412</v>
      </c>
      <c r="G6680" s="555" t="s">
        <v>36</v>
      </c>
      <c r="H6680" s="551"/>
      <c r="I6680" s="551"/>
      <c r="J6680" s="552">
        <v>190875</v>
      </c>
      <c r="K6680" s="555"/>
      <c r="L6680" s="555"/>
      <c r="M6680" s="551"/>
      <c r="N6680" s="551"/>
      <c r="O6680" s="551"/>
    </row>
    <row r="6681" spans="1:18">
      <c r="B6681" s="556" t="s">
        <v>5552</v>
      </c>
      <c r="C6681" s="556" t="s">
        <v>2034</v>
      </c>
      <c r="D6681" s="556" t="s">
        <v>2157</v>
      </c>
      <c r="E6681" s="556" t="s">
        <v>11</v>
      </c>
      <c r="F6681" s="557" t="s">
        <v>1413</v>
      </c>
      <c r="G6681" s="556" t="s">
        <v>289</v>
      </c>
      <c r="H6681" s="553">
        <v>5</v>
      </c>
      <c r="I6681" s="554">
        <v>5650</v>
      </c>
      <c r="J6681" s="554">
        <v>28250</v>
      </c>
      <c r="K6681" s="556" t="s">
        <v>785</v>
      </c>
      <c r="L6681" s="556" t="s">
        <v>5562</v>
      </c>
      <c r="M6681" s="557" t="s">
        <v>1413</v>
      </c>
      <c r="O6681" s="545" t="str">
        <f t="shared" ref="O6681:O6682" si="620">+_xlfn.CONCAT(B6681,"-",E6681)</f>
        <v>B4/22/10-F</v>
      </c>
    </row>
    <row r="6682" spans="1:18">
      <c r="B6682" s="556" t="s">
        <v>5552</v>
      </c>
      <c r="C6682" s="556" t="s">
        <v>2034</v>
      </c>
      <c r="D6682" s="556" t="s">
        <v>2157</v>
      </c>
      <c r="E6682" s="556" t="s">
        <v>27</v>
      </c>
      <c r="F6682" s="557" t="s">
        <v>1414</v>
      </c>
      <c r="G6682" s="556" t="s">
        <v>289</v>
      </c>
      <c r="H6682" s="553">
        <v>5</v>
      </c>
      <c r="I6682" s="554">
        <v>32525</v>
      </c>
      <c r="J6682" s="554">
        <v>162625</v>
      </c>
      <c r="K6682" s="556" t="s">
        <v>785</v>
      </c>
      <c r="L6682" s="556" t="s">
        <v>5563</v>
      </c>
      <c r="M6682" s="557" t="s">
        <v>1414</v>
      </c>
      <c r="O6682" s="545" t="str">
        <f t="shared" si="620"/>
        <v>B4/22/10-G</v>
      </c>
    </row>
    <row r="6683" spans="1:18" ht="14.5">
      <c r="P6683" s="546"/>
      <c r="Q6683" s="546"/>
      <c r="R6683" s="546"/>
    </row>
    <row r="6685" spans="1:18" ht="29">
      <c r="A6685" s="551">
        <v>4</v>
      </c>
      <c r="B6685" s="555" t="s">
        <v>5564</v>
      </c>
      <c r="C6685" s="555" t="s">
        <v>36</v>
      </c>
      <c r="D6685" s="555" t="s">
        <v>36</v>
      </c>
      <c r="E6685" s="555" t="s">
        <v>36</v>
      </c>
      <c r="F6685" s="551" t="s">
        <v>1415</v>
      </c>
      <c r="G6685" s="555" t="s">
        <v>36</v>
      </c>
      <c r="H6685" s="551"/>
      <c r="I6685" s="551"/>
      <c r="J6685" s="552">
        <v>5456.25</v>
      </c>
      <c r="K6685" s="555"/>
      <c r="L6685" s="555"/>
      <c r="M6685" s="551"/>
      <c r="N6685" s="551"/>
      <c r="O6685" s="551"/>
    </row>
    <row r="6686" spans="1:18">
      <c r="B6686" s="556" t="s">
        <v>5564</v>
      </c>
      <c r="C6686" s="556" t="s">
        <v>2034</v>
      </c>
      <c r="D6686" s="556" t="s">
        <v>2157</v>
      </c>
      <c r="E6686" s="556" t="s">
        <v>5</v>
      </c>
      <c r="F6686" s="557" t="s">
        <v>5565</v>
      </c>
      <c r="G6686" s="556" t="s">
        <v>289</v>
      </c>
      <c r="H6686" s="553">
        <v>1</v>
      </c>
      <c r="I6686" s="554">
        <v>1818.75</v>
      </c>
      <c r="J6686" s="554">
        <v>1818.75</v>
      </c>
      <c r="K6686" s="556" t="s">
        <v>785</v>
      </c>
      <c r="L6686" s="556" t="s">
        <v>5566</v>
      </c>
      <c r="M6686" s="557" t="s">
        <v>5565</v>
      </c>
      <c r="O6686" s="545" t="str">
        <f t="shared" ref="O6686:O6688" si="621">+_xlfn.CONCAT(B6686,"-",E6686)</f>
        <v>B4/22/11-A</v>
      </c>
    </row>
    <row r="6687" spans="1:18">
      <c r="B6687" s="556" t="s">
        <v>5564</v>
      </c>
      <c r="C6687" s="556" t="s">
        <v>2034</v>
      </c>
      <c r="D6687" s="556" t="s">
        <v>2157</v>
      </c>
      <c r="E6687" s="556" t="s">
        <v>6</v>
      </c>
      <c r="F6687" s="557" t="s">
        <v>5567</v>
      </c>
      <c r="G6687" s="556" t="s">
        <v>289</v>
      </c>
      <c r="H6687" s="553">
        <v>1</v>
      </c>
      <c r="I6687" s="554">
        <v>1818.75</v>
      </c>
      <c r="J6687" s="554">
        <v>1818.75</v>
      </c>
      <c r="K6687" s="556" t="s">
        <v>785</v>
      </c>
      <c r="L6687" s="556" t="s">
        <v>5568</v>
      </c>
      <c r="M6687" s="557" t="s">
        <v>5567</v>
      </c>
      <c r="O6687" s="545" t="str">
        <f t="shared" si="621"/>
        <v>B4/22/11-B</v>
      </c>
    </row>
    <row r="6688" spans="1:18" ht="14.5">
      <c r="B6688" s="556" t="s">
        <v>5564</v>
      </c>
      <c r="C6688" s="556" t="s">
        <v>2034</v>
      </c>
      <c r="D6688" s="556" t="s">
        <v>2157</v>
      </c>
      <c r="E6688" s="556" t="s">
        <v>7</v>
      </c>
      <c r="F6688" s="557" t="s">
        <v>5569</v>
      </c>
      <c r="G6688" s="556" t="s">
        <v>289</v>
      </c>
      <c r="H6688" s="553">
        <v>1</v>
      </c>
      <c r="I6688" s="554">
        <v>1818.75</v>
      </c>
      <c r="J6688" s="554">
        <v>1818.75</v>
      </c>
      <c r="K6688" s="556" t="s">
        <v>785</v>
      </c>
      <c r="L6688" s="556" t="s">
        <v>5570</v>
      </c>
      <c r="M6688" s="557" t="s">
        <v>5569</v>
      </c>
      <c r="O6688" s="545" t="str">
        <f t="shared" si="621"/>
        <v>B4/22/11-C</v>
      </c>
      <c r="P6688" s="546"/>
      <c r="Q6688" s="546"/>
      <c r="R6688" s="546"/>
    </row>
    <row r="6690" spans="1:18" ht="14.5">
      <c r="A6690" s="551">
        <v>3</v>
      </c>
      <c r="B6690" s="555" t="s">
        <v>5564</v>
      </c>
      <c r="C6690" s="555" t="s">
        <v>36</v>
      </c>
      <c r="D6690" s="555" t="s">
        <v>36</v>
      </c>
      <c r="E6690" s="555" t="s">
        <v>36</v>
      </c>
      <c r="F6690" s="551" t="s">
        <v>1422</v>
      </c>
      <c r="G6690" s="555" t="s">
        <v>36</v>
      </c>
      <c r="H6690" s="551"/>
      <c r="I6690" s="551"/>
      <c r="J6690" s="552">
        <v>373837.51</v>
      </c>
      <c r="K6690" s="555"/>
      <c r="L6690" s="555"/>
      <c r="M6690" s="551"/>
      <c r="N6690" s="551"/>
      <c r="O6690" s="551"/>
    </row>
    <row r="6691" spans="1:18" ht="37.5">
      <c r="B6691" s="556" t="s">
        <v>5564</v>
      </c>
      <c r="C6691" s="556" t="s">
        <v>2034</v>
      </c>
      <c r="D6691" s="556" t="s">
        <v>2169</v>
      </c>
      <c r="E6691" s="556" t="s">
        <v>8</v>
      </c>
      <c r="F6691" s="557" t="s">
        <v>1423</v>
      </c>
      <c r="G6691" s="556" t="s">
        <v>289</v>
      </c>
      <c r="H6691" s="553">
        <v>27</v>
      </c>
      <c r="I6691" s="554">
        <v>4712.5</v>
      </c>
      <c r="J6691" s="554">
        <v>127237.5</v>
      </c>
      <c r="K6691" s="556" t="s">
        <v>785</v>
      </c>
      <c r="L6691" s="556" t="s">
        <v>5571</v>
      </c>
      <c r="M6691" s="557" t="s">
        <v>1423</v>
      </c>
      <c r="O6691" s="545" t="str">
        <f t="shared" ref="O6691:O6697" si="622">+_xlfn.CONCAT(B6691,"-",E6691)</f>
        <v>B4/22/11-D</v>
      </c>
    </row>
    <row r="6692" spans="1:18" ht="37.5">
      <c r="B6692" s="556" t="s">
        <v>5564</v>
      </c>
      <c r="C6692" s="556" t="s">
        <v>2034</v>
      </c>
      <c r="D6692" s="556" t="s">
        <v>2169</v>
      </c>
      <c r="E6692" s="556" t="s">
        <v>10</v>
      </c>
      <c r="F6692" s="557" t="s">
        <v>1424</v>
      </c>
      <c r="G6692" s="556" t="s">
        <v>289</v>
      </c>
      <c r="H6692" s="553">
        <v>2</v>
      </c>
      <c r="I6692" s="554">
        <v>6087.5</v>
      </c>
      <c r="J6692" s="554">
        <v>12175</v>
      </c>
      <c r="K6692" s="556" t="s">
        <v>785</v>
      </c>
      <c r="L6692" s="556" t="s">
        <v>5572</v>
      </c>
      <c r="M6692" s="557" t="s">
        <v>1424</v>
      </c>
      <c r="O6692" s="545" t="str">
        <f t="shared" si="622"/>
        <v>B4/22/11-E</v>
      </c>
    </row>
    <row r="6693" spans="1:18" ht="37.5">
      <c r="B6693" s="556" t="s">
        <v>5564</v>
      </c>
      <c r="C6693" s="556" t="s">
        <v>2034</v>
      </c>
      <c r="D6693" s="556" t="s">
        <v>2169</v>
      </c>
      <c r="E6693" s="556" t="s">
        <v>11</v>
      </c>
      <c r="F6693" s="557" t="s">
        <v>4291</v>
      </c>
      <c r="G6693" s="556" t="s">
        <v>289</v>
      </c>
      <c r="H6693" s="553">
        <v>7</v>
      </c>
      <c r="I6693" s="554">
        <v>2137.5</v>
      </c>
      <c r="J6693" s="554">
        <v>14962.5</v>
      </c>
      <c r="K6693" s="556" t="s">
        <v>785</v>
      </c>
      <c r="L6693" s="556" t="s">
        <v>5573</v>
      </c>
      <c r="M6693" s="557" t="s">
        <v>4291</v>
      </c>
      <c r="O6693" s="545" t="str">
        <f t="shared" si="622"/>
        <v>B4/22/11-F</v>
      </c>
      <c r="P6693" s="546"/>
      <c r="Q6693" s="546"/>
      <c r="R6693" s="546"/>
    </row>
    <row r="6694" spans="1:18" ht="37.5">
      <c r="B6694" s="556" t="s">
        <v>5564</v>
      </c>
      <c r="C6694" s="556" t="s">
        <v>2034</v>
      </c>
      <c r="D6694" s="556" t="s">
        <v>2169</v>
      </c>
      <c r="E6694" s="556" t="s">
        <v>27</v>
      </c>
      <c r="F6694" s="557" t="s">
        <v>1425</v>
      </c>
      <c r="G6694" s="556" t="s">
        <v>289</v>
      </c>
      <c r="H6694" s="553">
        <v>27</v>
      </c>
      <c r="I6694" s="554">
        <v>3750</v>
      </c>
      <c r="J6694" s="554">
        <v>101250</v>
      </c>
      <c r="K6694" s="556" t="s">
        <v>785</v>
      </c>
      <c r="L6694" s="556" t="s">
        <v>5574</v>
      </c>
      <c r="M6694" s="557" t="s">
        <v>1425</v>
      </c>
      <c r="O6694" s="545" t="str">
        <f t="shared" si="622"/>
        <v>B4/22/11-G</v>
      </c>
    </row>
    <row r="6695" spans="1:18" ht="37.5">
      <c r="B6695" s="556" t="s">
        <v>5564</v>
      </c>
      <c r="C6695" s="556" t="s">
        <v>2034</v>
      </c>
      <c r="D6695" s="556" t="s">
        <v>2169</v>
      </c>
      <c r="E6695" s="556" t="s">
        <v>28</v>
      </c>
      <c r="F6695" s="557" t="s">
        <v>1426</v>
      </c>
      <c r="G6695" s="556" t="s">
        <v>289</v>
      </c>
      <c r="H6695" s="553">
        <v>2</v>
      </c>
      <c r="I6695" s="554">
        <v>4712.5</v>
      </c>
      <c r="J6695" s="554">
        <v>9425</v>
      </c>
      <c r="K6695" s="556" t="s">
        <v>785</v>
      </c>
      <c r="L6695" s="556" t="s">
        <v>5575</v>
      </c>
      <c r="M6695" s="557" t="s">
        <v>1426</v>
      </c>
      <c r="O6695" s="545" t="str">
        <f t="shared" si="622"/>
        <v>B4/22/11-H</v>
      </c>
    </row>
    <row r="6696" spans="1:18" ht="37.5">
      <c r="B6696" s="556" t="s">
        <v>5564</v>
      </c>
      <c r="C6696" s="556" t="s">
        <v>2034</v>
      </c>
      <c r="D6696" s="556" t="s">
        <v>2169</v>
      </c>
      <c r="E6696" s="556" t="s">
        <v>33</v>
      </c>
      <c r="F6696" s="557" t="s">
        <v>1427</v>
      </c>
      <c r="G6696" s="556" t="s">
        <v>289</v>
      </c>
      <c r="H6696" s="553">
        <v>29</v>
      </c>
      <c r="I6696" s="554">
        <v>1531.25</v>
      </c>
      <c r="J6696" s="554">
        <v>44406.25</v>
      </c>
      <c r="K6696" s="556" t="s">
        <v>785</v>
      </c>
      <c r="L6696" s="556" t="s">
        <v>5576</v>
      </c>
      <c r="M6696" s="557" t="s">
        <v>1427</v>
      </c>
      <c r="O6696" s="545" t="str">
        <f t="shared" si="622"/>
        <v>B4/22/11-J</v>
      </c>
    </row>
    <row r="6697" spans="1:18" ht="50">
      <c r="B6697" s="556" t="s">
        <v>5564</v>
      </c>
      <c r="C6697" s="556" t="s">
        <v>2034</v>
      </c>
      <c r="D6697" s="556" t="s">
        <v>2169</v>
      </c>
      <c r="E6697" s="556" t="s">
        <v>34</v>
      </c>
      <c r="F6697" s="557" t="s">
        <v>1428</v>
      </c>
      <c r="G6697" s="556" t="s">
        <v>289</v>
      </c>
      <c r="H6697" s="553">
        <v>29</v>
      </c>
      <c r="I6697" s="553">
        <v>937.5</v>
      </c>
      <c r="J6697" s="554">
        <v>27187.5</v>
      </c>
      <c r="K6697" s="556" t="s">
        <v>785</v>
      </c>
      <c r="L6697" s="556" t="s">
        <v>5577</v>
      </c>
      <c r="M6697" s="557" t="s">
        <v>1428</v>
      </c>
      <c r="O6697" s="545" t="str">
        <f t="shared" si="622"/>
        <v>B4/22/11-K</v>
      </c>
    </row>
    <row r="6700" spans="1:18" ht="37.5">
      <c r="B6700" s="556" t="s">
        <v>5578</v>
      </c>
      <c r="C6700" s="556" t="s">
        <v>2034</v>
      </c>
      <c r="D6700" s="556" t="s">
        <v>2169</v>
      </c>
      <c r="E6700" s="556" t="s">
        <v>5</v>
      </c>
      <c r="F6700" s="557" t="s">
        <v>1429</v>
      </c>
      <c r="G6700" s="556" t="s">
        <v>289</v>
      </c>
      <c r="H6700" s="553">
        <v>1</v>
      </c>
      <c r="I6700" s="554">
        <v>1371.88</v>
      </c>
      <c r="J6700" s="554">
        <v>1371.88</v>
      </c>
      <c r="K6700" s="556" t="s">
        <v>785</v>
      </c>
      <c r="L6700" s="556" t="s">
        <v>5579</v>
      </c>
      <c r="M6700" s="557" t="s">
        <v>1429</v>
      </c>
      <c r="O6700" s="545" t="str">
        <f t="shared" ref="O6700:O6704" si="623">+_xlfn.CONCAT(B6700,"-",E6700)</f>
        <v>B4/22/12-A</v>
      </c>
    </row>
    <row r="6701" spans="1:18">
      <c r="B6701" s="556" t="s">
        <v>5578</v>
      </c>
      <c r="C6701" s="556" t="s">
        <v>2034</v>
      </c>
      <c r="D6701" s="556" t="s">
        <v>2169</v>
      </c>
      <c r="E6701" s="556" t="s">
        <v>6</v>
      </c>
      <c r="F6701" s="557" t="s">
        <v>1430</v>
      </c>
      <c r="G6701" s="556" t="s">
        <v>289</v>
      </c>
      <c r="H6701" s="553">
        <v>1</v>
      </c>
      <c r="I6701" s="553">
        <v>778.13</v>
      </c>
      <c r="J6701" s="553">
        <v>778.13</v>
      </c>
      <c r="K6701" s="556" t="s">
        <v>785</v>
      </c>
      <c r="L6701" s="556" t="s">
        <v>5580</v>
      </c>
      <c r="M6701" s="557" t="s">
        <v>1430</v>
      </c>
      <c r="O6701" s="545" t="str">
        <f t="shared" si="623"/>
        <v>B4/22/12-B</v>
      </c>
    </row>
    <row r="6702" spans="1:18" ht="25">
      <c r="B6702" s="556" t="s">
        <v>5578</v>
      </c>
      <c r="C6702" s="556" t="s">
        <v>2034</v>
      </c>
      <c r="D6702" s="556" t="s">
        <v>2169</v>
      </c>
      <c r="E6702" s="556" t="s">
        <v>7</v>
      </c>
      <c r="F6702" s="557" t="s">
        <v>1431</v>
      </c>
      <c r="G6702" s="556" t="s">
        <v>289</v>
      </c>
      <c r="H6702" s="553">
        <v>2</v>
      </c>
      <c r="I6702" s="554">
        <v>2287.5</v>
      </c>
      <c r="J6702" s="554">
        <v>4575</v>
      </c>
      <c r="K6702" s="556" t="s">
        <v>785</v>
      </c>
      <c r="L6702" s="556" t="s">
        <v>5581</v>
      </c>
      <c r="M6702" s="557" t="s">
        <v>1431</v>
      </c>
      <c r="O6702" s="545" t="str">
        <f t="shared" si="623"/>
        <v>B4/22/12-C</v>
      </c>
    </row>
    <row r="6703" spans="1:18" ht="25">
      <c r="B6703" s="556" t="s">
        <v>5578</v>
      </c>
      <c r="C6703" s="556" t="s">
        <v>2034</v>
      </c>
      <c r="D6703" s="556" t="s">
        <v>2169</v>
      </c>
      <c r="E6703" s="556" t="s">
        <v>8</v>
      </c>
      <c r="F6703" s="557" t="s">
        <v>1433</v>
      </c>
      <c r="G6703" s="556" t="s">
        <v>289</v>
      </c>
      <c r="H6703" s="553">
        <v>14</v>
      </c>
      <c r="I6703" s="554">
        <v>1531.25</v>
      </c>
      <c r="J6703" s="554">
        <v>21437.5</v>
      </c>
      <c r="K6703" s="556" t="s">
        <v>785</v>
      </c>
      <c r="L6703" s="556" t="s">
        <v>5582</v>
      </c>
      <c r="M6703" s="557" t="s">
        <v>1433</v>
      </c>
      <c r="O6703" s="545" t="str">
        <f t="shared" si="623"/>
        <v>B4/22/12-D</v>
      </c>
    </row>
    <row r="6704" spans="1:18" ht="25">
      <c r="B6704" s="556" t="s">
        <v>5578</v>
      </c>
      <c r="C6704" s="556" t="s">
        <v>2034</v>
      </c>
      <c r="D6704" s="556" t="s">
        <v>2169</v>
      </c>
      <c r="E6704" s="556" t="s">
        <v>10</v>
      </c>
      <c r="F6704" s="557" t="s">
        <v>1434</v>
      </c>
      <c r="G6704" s="556" t="s">
        <v>289</v>
      </c>
      <c r="H6704" s="553">
        <v>5</v>
      </c>
      <c r="I6704" s="554">
        <v>1806.25</v>
      </c>
      <c r="J6704" s="554">
        <v>9031.25</v>
      </c>
      <c r="K6704" s="556" t="s">
        <v>785</v>
      </c>
      <c r="L6704" s="556" t="s">
        <v>5583</v>
      </c>
      <c r="M6704" s="557" t="s">
        <v>1434</v>
      </c>
      <c r="O6704" s="545" t="str">
        <f t="shared" si="623"/>
        <v>B4/22/12-E</v>
      </c>
    </row>
    <row r="6706" spans="1:18" ht="14.5">
      <c r="A6706" s="551" t="s">
        <v>1774</v>
      </c>
      <c r="B6706" s="555" t="s">
        <v>5578</v>
      </c>
      <c r="C6706" s="555" t="s">
        <v>36</v>
      </c>
      <c r="D6706" s="555" t="s">
        <v>36</v>
      </c>
      <c r="E6706" s="555" t="s">
        <v>36</v>
      </c>
      <c r="F6706" s="551" t="s">
        <v>42</v>
      </c>
      <c r="G6706" s="555"/>
      <c r="H6706" s="551"/>
      <c r="I6706" s="551"/>
      <c r="J6706" s="551"/>
      <c r="K6706" s="555"/>
      <c r="L6706" s="555"/>
      <c r="M6706" s="551"/>
      <c r="N6706" s="551"/>
      <c r="O6706" s="551"/>
    </row>
    <row r="6707" spans="1:18" ht="14.5">
      <c r="A6707" s="551" t="s">
        <v>1774</v>
      </c>
      <c r="B6707" s="555" t="s">
        <v>5578</v>
      </c>
      <c r="C6707" s="555" t="s">
        <v>36</v>
      </c>
      <c r="D6707" s="555" t="s">
        <v>36</v>
      </c>
      <c r="E6707" s="555" t="s">
        <v>36</v>
      </c>
      <c r="F6707" s="551" t="s">
        <v>9</v>
      </c>
      <c r="G6707" s="555"/>
      <c r="H6707" s="551"/>
      <c r="I6707" s="551"/>
      <c r="J6707" s="551"/>
      <c r="K6707" s="555"/>
      <c r="L6707" s="555"/>
      <c r="M6707" s="551"/>
      <c r="N6707" s="551"/>
      <c r="O6707" s="551"/>
    </row>
    <row r="6709" spans="1:18" ht="14.5">
      <c r="P6709" s="546"/>
      <c r="Q6709" s="546"/>
      <c r="R6709" s="546"/>
    </row>
    <row r="6710" spans="1:18" ht="29">
      <c r="A6710" s="551">
        <v>2</v>
      </c>
      <c r="B6710" s="555" t="s">
        <v>5584</v>
      </c>
      <c r="C6710" s="555" t="s">
        <v>36</v>
      </c>
      <c r="D6710" s="555" t="s">
        <v>36</v>
      </c>
      <c r="E6710" s="555" t="s">
        <v>36</v>
      </c>
      <c r="F6710" s="551" t="s">
        <v>43</v>
      </c>
      <c r="G6710" s="555" t="s">
        <v>36</v>
      </c>
      <c r="H6710" s="551"/>
      <c r="I6710" s="551"/>
      <c r="J6710" s="552">
        <v>30144896.23</v>
      </c>
      <c r="K6710" s="555"/>
      <c r="L6710" s="555"/>
      <c r="M6710" s="551"/>
      <c r="N6710" s="551"/>
      <c r="O6710" s="551"/>
      <c r="P6710" s="546"/>
      <c r="Q6710" s="546"/>
      <c r="R6710" s="546"/>
    </row>
    <row r="6711" spans="1:18" ht="29">
      <c r="A6711" s="551">
        <v>3</v>
      </c>
      <c r="B6711" s="555" t="s">
        <v>5584</v>
      </c>
      <c r="C6711" s="555" t="s">
        <v>36</v>
      </c>
      <c r="D6711" s="555" t="s">
        <v>36</v>
      </c>
      <c r="E6711" s="555" t="s">
        <v>36</v>
      </c>
      <c r="F6711" s="551" t="s">
        <v>559</v>
      </c>
      <c r="G6711" s="555" t="s">
        <v>36</v>
      </c>
      <c r="H6711" s="551"/>
      <c r="I6711" s="551"/>
      <c r="J6711" s="552">
        <v>195150</v>
      </c>
      <c r="K6711" s="555"/>
      <c r="L6711" s="555"/>
      <c r="M6711" s="551"/>
      <c r="N6711" s="551"/>
      <c r="O6711" s="551"/>
    </row>
    <row r="6712" spans="1:18" ht="14.5">
      <c r="A6712" s="551">
        <v>4</v>
      </c>
      <c r="B6712" s="555" t="s">
        <v>5584</v>
      </c>
      <c r="C6712" s="555" t="s">
        <v>36</v>
      </c>
      <c r="D6712" s="555" t="s">
        <v>36</v>
      </c>
      <c r="E6712" s="555" t="s">
        <v>36</v>
      </c>
      <c r="F6712" s="551" t="s">
        <v>560</v>
      </c>
      <c r="G6712" s="555" t="s">
        <v>36</v>
      </c>
      <c r="H6712" s="551"/>
      <c r="I6712" s="551"/>
      <c r="J6712" s="552">
        <v>32525</v>
      </c>
      <c r="K6712" s="555"/>
      <c r="L6712" s="555"/>
      <c r="M6712" s="551"/>
      <c r="N6712" s="551"/>
      <c r="O6712" s="551"/>
    </row>
    <row r="6713" spans="1:18" ht="25">
      <c r="B6713" s="556" t="s">
        <v>5584</v>
      </c>
      <c r="C6713" s="556" t="s">
        <v>2034</v>
      </c>
      <c r="D6713" s="556" t="s">
        <v>2181</v>
      </c>
      <c r="E6713" s="556" t="s">
        <v>5</v>
      </c>
      <c r="F6713" s="557" t="s">
        <v>561</v>
      </c>
      <c r="G6713" s="556" t="s">
        <v>0</v>
      </c>
      <c r="H6713" s="553">
        <v>1</v>
      </c>
      <c r="I6713" s="554">
        <v>32525</v>
      </c>
      <c r="J6713" s="554">
        <v>32525</v>
      </c>
      <c r="K6713" s="556" t="s">
        <v>787</v>
      </c>
      <c r="L6713" s="556" t="s">
        <v>5585</v>
      </c>
      <c r="M6713" s="557" t="s">
        <v>561</v>
      </c>
      <c r="O6713" s="545" t="str">
        <f>+_xlfn.CONCAT(B6713,"-",E6713)</f>
        <v>B4/23/01-A</v>
      </c>
      <c r="P6713" s="546"/>
      <c r="Q6713" s="546"/>
      <c r="R6713" s="546"/>
    </row>
    <row r="6714" spans="1:18" ht="14.5">
      <c r="P6714" s="546"/>
      <c r="Q6714" s="546"/>
      <c r="R6714" s="546"/>
    </row>
    <row r="6715" spans="1:18" ht="29">
      <c r="A6715" s="551">
        <v>4</v>
      </c>
      <c r="B6715" s="555" t="s">
        <v>5584</v>
      </c>
      <c r="C6715" s="555" t="s">
        <v>36</v>
      </c>
      <c r="D6715" s="555" t="s">
        <v>36</v>
      </c>
      <c r="E6715" s="555" t="s">
        <v>36</v>
      </c>
      <c r="F6715" s="551" t="s">
        <v>562</v>
      </c>
      <c r="G6715" s="555" t="s">
        <v>36</v>
      </c>
      <c r="H6715" s="551"/>
      <c r="I6715" s="551"/>
      <c r="J6715" s="552">
        <v>162625</v>
      </c>
      <c r="K6715" s="555"/>
      <c r="L6715" s="555"/>
      <c r="M6715" s="551"/>
      <c r="N6715" s="551"/>
      <c r="O6715" s="551"/>
      <c r="P6715" s="546"/>
      <c r="Q6715" s="546"/>
      <c r="R6715" s="546"/>
    </row>
    <row r="6716" spans="1:18">
      <c r="B6716" s="556" t="s">
        <v>5584</v>
      </c>
      <c r="C6716" s="556" t="s">
        <v>2034</v>
      </c>
      <c r="D6716" s="556" t="s">
        <v>2181</v>
      </c>
      <c r="E6716" s="556" t="s">
        <v>6</v>
      </c>
      <c r="F6716" s="557" t="s">
        <v>563</v>
      </c>
      <c r="G6716" s="556" t="s">
        <v>0</v>
      </c>
      <c r="H6716" s="553">
        <v>1</v>
      </c>
      <c r="I6716" s="554">
        <v>32525</v>
      </c>
      <c r="J6716" s="554">
        <v>32525</v>
      </c>
      <c r="K6716" s="556" t="s">
        <v>787</v>
      </c>
      <c r="L6716" s="556" t="s">
        <v>5586</v>
      </c>
      <c r="M6716" s="557" t="s">
        <v>563</v>
      </c>
      <c r="O6716" s="545" t="str">
        <f t="shared" ref="O6716:O6720" si="624">+_xlfn.CONCAT(B6716,"-",E6716)</f>
        <v>B4/23/01-B</v>
      </c>
    </row>
    <row r="6717" spans="1:18">
      <c r="B6717" s="556" t="s">
        <v>5584</v>
      </c>
      <c r="C6717" s="556" t="s">
        <v>2034</v>
      </c>
      <c r="D6717" s="556" t="s">
        <v>2181</v>
      </c>
      <c r="E6717" s="556" t="s">
        <v>7</v>
      </c>
      <c r="F6717" s="557" t="s">
        <v>564</v>
      </c>
      <c r="G6717" s="556" t="s">
        <v>0</v>
      </c>
      <c r="H6717" s="553">
        <v>1</v>
      </c>
      <c r="I6717" s="554">
        <v>32525</v>
      </c>
      <c r="J6717" s="554">
        <v>32525</v>
      </c>
      <c r="K6717" s="556" t="s">
        <v>787</v>
      </c>
      <c r="L6717" s="556" t="s">
        <v>5587</v>
      </c>
      <c r="M6717" s="557" t="s">
        <v>564</v>
      </c>
      <c r="O6717" s="545" t="str">
        <f t="shared" si="624"/>
        <v>B4/23/01-C</v>
      </c>
    </row>
    <row r="6718" spans="1:18" ht="14.5">
      <c r="B6718" s="556" t="s">
        <v>5584</v>
      </c>
      <c r="C6718" s="556" t="s">
        <v>2034</v>
      </c>
      <c r="D6718" s="556" t="s">
        <v>2181</v>
      </c>
      <c r="E6718" s="556" t="s">
        <v>8</v>
      </c>
      <c r="F6718" s="557" t="s">
        <v>565</v>
      </c>
      <c r="G6718" s="556" t="s">
        <v>0</v>
      </c>
      <c r="H6718" s="553">
        <v>1</v>
      </c>
      <c r="I6718" s="554">
        <v>32525</v>
      </c>
      <c r="J6718" s="554">
        <v>32525</v>
      </c>
      <c r="K6718" s="556" t="s">
        <v>787</v>
      </c>
      <c r="L6718" s="556" t="s">
        <v>5588</v>
      </c>
      <c r="M6718" s="557" t="s">
        <v>565</v>
      </c>
      <c r="O6718" s="545" t="str">
        <f t="shared" si="624"/>
        <v>B4/23/01-D</v>
      </c>
      <c r="P6718" s="546"/>
      <c r="Q6718" s="546"/>
      <c r="R6718" s="546"/>
    </row>
    <row r="6719" spans="1:18">
      <c r="B6719" s="556" t="s">
        <v>5584</v>
      </c>
      <c r="C6719" s="556" t="s">
        <v>2034</v>
      </c>
      <c r="D6719" s="556" t="s">
        <v>2181</v>
      </c>
      <c r="E6719" s="556" t="s">
        <v>10</v>
      </c>
      <c r="F6719" s="557" t="s">
        <v>566</v>
      </c>
      <c r="G6719" s="556" t="s">
        <v>0</v>
      </c>
      <c r="H6719" s="553">
        <v>1</v>
      </c>
      <c r="I6719" s="554">
        <v>32525</v>
      </c>
      <c r="J6719" s="554">
        <v>32525</v>
      </c>
      <c r="K6719" s="556" t="s">
        <v>787</v>
      </c>
      <c r="L6719" s="556" t="s">
        <v>5589</v>
      </c>
      <c r="M6719" s="557" t="s">
        <v>566</v>
      </c>
      <c r="O6719" s="545" t="str">
        <f t="shared" si="624"/>
        <v>B4/23/01-E</v>
      </c>
    </row>
    <row r="6720" spans="1:18">
      <c r="B6720" s="556" t="s">
        <v>5584</v>
      </c>
      <c r="C6720" s="556" t="s">
        <v>2034</v>
      </c>
      <c r="D6720" s="556" t="s">
        <v>2181</v>
      </c>
      <c r="E6720" s="556" t="s">
        <v>11</v>
      </c>
      <c r="F6720" s="557" t="s">
        <v>567</v>
      </c>
      <c r="G6720" s="556" t="s">
        <v>0</v>
      </c>
      <c r="H6720" s="553">
        <v>1</v>
      </c>
      <c r="I6720" s="554">
        <v>32525</v>
      </c>
      <c r="J6720" s="554">
        <v>32525</v>
      </c>
      <c r="K6720" s="556" t="s">
        <v>787</v>
      </c>
      <c r="L6720" s="556" t="s">
        <v>5590</v>
      </c>
      <c r="M6720" s="557" t="s">
        <v>567</v>
      </c>
      <c r="O6720" s="545" t="str">
        <f t="shared" si="624"/>
        <v>B4/23/01-F</v>
      </c>
    </row>
    <row r="6722" spans="1:18" ht="14.5">
      <c r="A6722" s="551">
        <v>3</v>
      </c>
      <c r="B6722" s="555" t="s">
        <v>5584</v>
      </c>
      <c r="C6722" s="555" t="s">
        <v>36</v>
      </c>
      <c r="D6722" s="555" t="s">
        <v>36</v>
      </c>
      <c r="E6722" s="555" t="s">
        <v>36</v>
      </c>
      <c r="F6722" s="551" t="s">
        <v>568</v>
      </c>
      <c r="G6722" s="555" t="s">
        <v>36</v>
      </c>
      <c r="H6722" s="551"/>
      <c r="I6722" s="551"/>
      <c r="J6722" s="552">
        <v>514322.75</v>
      </c>
      <c r="K6722" s="555"/>
      <c r="L6722" s="555"/>
      <c r="M6722" s="551"/>
      <c r="N6722" s="551"/>
      <c r="O6722" s="551"/>
    </row>
    <row r="6723" spans="1:18" ht="14.5">
      <c r="A6723" s="551">
        <v>4</v>
      </c>
      <c r="B6723" s="555" t="s">
        <v>5584</v>
      </c>
      <c r="C6723" s="555" t="s">
        <v>36</v>
      </c>
      <c r="D6723" s="555" t="s">
        <v>36</v>
      </c>
      <c r="E6723" s="555" t="s">
        <v>36</v>
      </c>
      <c r="F6723" s="551" t="s">
        <v>569</v>
      </c>
      <c r="G6723" s="555" t="s">
        <v>36</v>
      </c>
      <c r="H6723" s="551"/>
      <c r="I6723" s="551"/>
      <c r="J6723" s="552">
        <v>489012.5</v>
      </c>
      <c r="K6723" s="555"/>
      <c r="L6723" s="555"/>
      <c r="M6723" s="551"/>
      <c r="N6723" s="551"/>
      <c r="O6723" s="551"/>
    </row>
    <row r="6724" spans="1:18" ht="25">
      <c r="B6724" s="556" t="s">
        <v>5584</v>
      </c>
      <c r="C6724" s="556" t="s">
        <v>2034</v>
      </c>
      <c r="D6724" s="556" t="s">
        <v>2188</v>
      </c>
      <c r="E6724" s="556" t="s">
        <v>27</v>
      </c>
      <c r="F6724" s="557" t="s">
        <v>571</v>
      </c>
      <c r="G6724" s="556" t="s">
        <v>168</v>
      </c>
      <c r="H6724" s="554">
        <v>16862.5</v>
      </c>
      <c r="I6724" s="553">
        <v>29</v>
      </c>
      <c r="J6724" s="554">
        <v>489012.5</v>
      </c>
      <c r="K6724" s="556" t="s">
        <v>787</v>
      </c>
      <c r="L6724" s="556" t="s">
        <v>5591</v>
      </c>
      <c r="M6724" s="557" t="s">
        <v>571</v>
      </c>
      <c r="O6724" s="545" t="str">
        <f>+_xlfn.CONCAT(B6724,"-",E6724)</f>
        <v>B4/23/01-G</v>
      </c>
    </row>
    <row r="6725" spans="1:18" ht="14.5">
      <c r="P6725" s="546"/>
      <c r="Q6725" s="546"/>
      <c r="R6725" s="546"/>
    </row>
    <row r="6726" spans="1:18" ht="14.5">
      <c r="A6726" s="551">
        <v>4</v>
      </c>
      <c r="B6726" s="555" t="s">
        <v>5584</v>
      </c>
      <c r="C6726" s="555" t="s">
        <v>36</v>
      </c>
      <c r="D6726" s="555" t="s">
        <v>36</v>
      </c>
      <c r="E6726" s="555" t="s">
        <v>36</v>
      </c>
      <c r="F6726" s="551" t="s">
        <v>576</v>
      </c>
      <c r="G6726" s="555" t="s">
        <v>36</v>
      </c>
      <c r="H6726" s="551"/>
      <c r="I6726" s="551"/>
      <c r="J6726" s="552">
        <v>25310.25</v>
      </c>
      <c r="K6726" s="555"/>
      <c r="L6726" s="555"/>
      <c r="M6726" s="551"/>
      <c r="N6726" s="551"/>
      <c r="O6726" s="551"/>
      <c r="P6726" s="546"/>
      <c r="Q6726" s="546"/>
      <c r="R6726" s="546"/>
    </row>
    <row r="6727" spans="1:18" ht="25">
      <c r="B6727" s="556" t="s">
        <v>5584</v>
      </c>
      <c r="C6727" s="556" t="s">
        <v>2034</v>
      </c>
      <c r="D6727" s="556" t="s">
        <v>2188</v>
      </c>
      <c r="E6727" s="556" t="s">
        <v>28</v>
      </c>
      <c r="F6727" s="557" t="s">
        <v>572</v>
      </c>
      <c r="G6727" s="556" t="s">
        <v>0</v>
      </c>
      <c r="H6727" s="553">
        <v>1</v>
      </c>
      <c r="I6727" s="554">
        <v>19660.25</v>
      </c>
      <c r="J6727" s="554">
        <v>19660.25</v>
      </c>
      <c r="K6727" s="556" t="s">
        <v>787</v>
      </c>
      <c r="L6727" s="556" t="s">
        <v>5592</v>
      </c>
      <c r="M6727" s="557" t="s">
        <v>572</v>
      </c>
      <c r="O6727" s="545" t="str">
        <f t="shared" ref="O6727:O6728" si="625">+_xlfn.CONCAT(B6727,"-",E6727)</f>
        <v>B4/23/01-H</v>
      </c>
    </row>
    <row r="6728" spans="1:18">
      <c r="B6728" s="556" t="s">
        <v>5584</v>
      </c>
      <c r="C6728" s="556" t="s">
        <v>2034</v>
      </c>
      <c r="D6728" s="556" t="s">
        <v>2188</v>
      </c>
      <c r="E6728" s="556" t="s">
        <v>33</v>
      </c>
      <c r="F6728" s="557" t="s">
        <v>577</v>
      </c>
      <c r="G6728" s="556" t="s">
        <v>0</v>
      </c>
      <c r="H6728" s="553">
        <v>1</v>
      </c>
      <c r="I6728" s="554">
        <v>5650</v>
      </c>
      <c r="J6728" s="554">
        <v>5650</v>
      </c>
      <c r="K6728" s="556" t="s">
        <v>787</v>
      </c>
      <c r="L6728" s="556" t="s">
        <v>5593</v>
      </c>
      <c r="M6728" s="557" t="s">
        <v>577</v>
      </c>
      <c r="O6728" s="545" t="str">
        <f t="shared" si="625"/>
        <v>B4/23/01-J</v>
      </c>
    </row>
    <row r="6729" spans="1:18" ht="14.5">
      <c r="P6729" s="546"/>
      <c r="Q6729" s="546"/>
      <c r="R6729" s="546"/>
    </row>
    <row r="6731" spans="1:18" ht="14.5">
      <c r="A6731" s="551">
        <v>3</v>
      </c>
      <c r="B6731" s="555" t="s">
        <v>5594</v>
      </c>
      <c r="C6731" s="555" t="s">
        <v>36</v>
      </c>
      <c r="D6731" s="555" t="s">
        <v>36</v>
      </c>
      <c r="E6731" s="555" t="s">
        <v>36</v>
      </c>
      <c r="F6731" s="551" t="s">
        <v>578</v>
      </c>
      <c r="G6731" s="555" t="s">
        <v>36</v>
      </c>
      <c r="H6731" s="551"/>
      <c r="I6731" s="551"/>
      <c r="J6731" s="552">
        <v>1566648.96</v>
      </c>
      <c r="K6731" s="555"/>
      <c r="L6731" s="555"/>
      <c r="M6731" s="551"/>
      <c r="N6731" s="551"/>
      <c r="O6731" s="551"/>
    </row>
    <row r="6732" spans="1:18" ht="43.5">
      <c r="A6732" s="551">
        <v>4</v>
      </c>
      <c r="B6732" s="555" t="s">
        <v>5594</v>
      </c>
      <c r="C6732" s="555" t="s">
        <v>36</v>
      </c>
      <c r="D6732" s="555" t="s">
        <v>36</v>
      </c>
      <c r="E6732" s="555" t="s">
        <v>36</v>
      </c>
      <c r="F6732" s="551" t="s">
        <v>579</v>
      </c>
      <c r="G6732" s="555" t="s">
        <v>36</v>
      </c>
      <c r="H6732" s="551"/>
      <c r="I6732" s="551"/>
      <c r="J6732" s="552">
        <v>18358.8</v>
      </c>
      <c r="K6732" s="555"/>
      <c r="L6732" s="555"/>
      <c r="M6732" s="551"/>
      <c r="N6732" s="551"/>
      <c r="O6732" s="551"/>
    </row>
    <row r="6733" spans="1:18">
      <c r="B6733" s="556" t="s">
        <v>5594</v>
      </c>
      <c r="C6733" s="556" t="s">
        <v>2034</v>
      </c>
      <c r="D6733" s="556" t="s">
        <v>2188</v>
      </c>
      <c r="E6733" s="556" t="s">
        <v>5</v>
      </c>
      <c r="F6733" s="557" t="s">
        <v>1572</v>
      </c>
      <c r="G6733" s="556" t="s">
        <v>179</v>
      </c>
      <c r="H6733" s="553">
        <v>380</v>
      </c>
      <c r="I6733" s="553">
        <v>21.25</v>
      </c>
      <c r="J6733" s="554">
        <v>8075</v>
      </c>
      <c r="K6733" s="556" t="s">
        <v>787</v>
      </c>
      <c r="L6733" s="556" t="s">
        <v>5595</v>
      </c>
      <c r="M6733" s="557" t="s">
        <v>1572</v>
      </c>
      <c r="O6733" s="545" t="str">
        <f t="shared" ref="O6733:O6736" si="626">+_xlfn.CONCAT(B6733,"-",E6733)</f>
        <v>B4/23/02-A</v>
      </c>
    </row>
    <row r="6734" spans="1:18" ht="14.5">
      <c r="B6734" s="556" t="s">
        <v>5594</v>
      </c>
      <c r="C6734" s="556" t="s">
        <v>2034</v>
      </c>
      <c r="D6734" s="556" t="s">
        <v>2188</v>
      </c>
      <c r="E6734" s="556" t="s">
        <v>6</v>
      </c>
      <c r="F6734" s="557" t="s">
        <v>1578</v>
      </c>
      <c r="G6734" s="556" t="s">
        <v>179</v>
      </c>
      <c r="H6734" s="553">
        <v>10</v>
      </c>
      <c r="I6734" s="553">
        <v>26.88</v>
      </c>
      <c r="J6734" s="553">
        <v>268.8</v>
      </c>
      <c r="K6734" s="556" t="s">
        <v>787</v>
      </c>
      <c r="L6734" s="556" t="s">
        <v>5596</v>
      </c>
      <c r="M6734" s="557" t="s">
        <v>1578</v>
      </c>
      <c r="O6734" s="545" t="str">
        <f t="shared" si="626"/>
        <v>B4/23/02-B</v>
      </c>
      <c r="P6734" s="546"/>
      <c r="Q6734" s="546"/>
      <c r="R6734" s="546"/>
    </row>
    <row r="6735" spans="1:18" ht="14.5">
      <c r="B6735" s="556" t="s">
        <v>5594</v>
      </c>
      <c r="C6735" s="556" t="s">
        <v>2034</v>
      </c>
      <c r="D6735" s="556" t="s">
        <v>2188</v>
      </c>
      <c r="E6735" s="556" t="s">
        <v>7</v>
      </c>
      <c r="F6735" s="557" t="s">
        <v>1569</v>
      </c>
      <c r="G6735" s="556" t="s">
        <v>179</v>
      </c>
      <c r="H6735" s="553">
        <v>20</v>
      </c>
      <c r="I6735" s="553">
        <v>29.25</v>
      </c>
      <c r="J6735" s="553">
        <v>585</v>
      </c>
      <c r="K6735" s="556" t="s">
        <v>787</v>
      </c>
      <c r="L6735" s="556" t="s">
        <v>5597</v>
      </c>
      <c r="M6735" s="557" t="s">
        <v>1569</v>
      </c>
      <c r="O6735" s="545" t="str">
        <f t="shared" si="626"/>
        <v>B4/23/02-C</v>
      </c>
      <c r="P6735" s="546"/>
      <c r="Q6735" s="546"/>
      <c r="R6735" s="546"/>
    </row>
    <row r="6736" spans="1:18">
      <c r="B6736" s="556" t="s">
        <v>5594</v>
      </c>
      <c r="C6736" s="556" t="s">
        <v>2034</v>
      </c>
      <c r="D6736" s="556" t="s">
        <v>2188</v>
      </c>
      <c r="E6736" s="556" t="s">
        <v>8</v>
      </c>
      <c r="F6736" s="557" t="s">
        <v>1574</v>
      </c>
      <c r="G6736" s="556" t="s">
        <v>179</v>
      </c>
      <c r="H6736" s="553">
        <v>230</v>
      </c>
      <c r="I6736" s="553">
        <v>41</v>
      </c>
      <c r="J6736" s="554">
        <v>9430</v>
      </c>
      <c r="K6736" s="556" t="s">
        <v>787</v>
      </c>
      <c r="L6736" s="556" t="s">
        <v>5598</v>
      </c>
      <c r="M6736" s="557" t="s">
        <v>1574</v>
      </c>
      <c r="O6736" s="545" t="str">
        <f t="shared" si="626"/>
        <v>B4/23/02-D</v>
      </c>
    </row>
    <row r="6738" spans="1:18" ht="58">
      <c r="A6738" s="551">
        <v>4</v>
      </c>
      <c r="B6738" s="555" t="s">
        <v>5594</v>
      </c>
      <c r="C6738" s="555" t="s">
        <v>36</v>
      </c>
      <c r="D6738" s="555" t="s">
        <v>36</v>
      </c>
      <c r="E6738" s="555" t="s">
        <v>36</v>
      </c>
      <c r="F6738" s="551" t="s">
        <v>580</v>
      </c>
      <c r="G6738" s="555" t="s">
        <v>36</v>
      </c>
      <c r="H6738" s="551"/>
      <c r="I6738" s="551"/>
      <c r="J6738" s="552">
        <v>716978.96</v>
      </c>
      <c r="K6738" s="555"/>
      <c r="L6738" s="555"/>
      <c r="M6738" s="551"/>
      <c r="N6738" s="551"/>
      <c r="O6738" s="551"/>
    </row>
    <row r="6739" spans="1:18">
      <c r="B6739" s="556" t="s">
        <v>5594</v>
      </c>
      <c r="C6739" s="556" t="s">
        <v>2034</v>
      </c>
      <c r="D6739" s="556" t="s">
        <v>2188</v>
      </c>
      <c r="E6739" s="556" t="s">
        <v>10</v>
      </c>
      <c r="F6739" s="557" t="s">
        <v>1572</v>
      </c>
      <c r="G6739" s="556" t="s">
        <v>179</v>
      </c>
      <c r="H6739" s="553">
        <v>420</v>
      </c>
      <c r="I6739" s="553">
        <v>40.630000000000003</v>
      </c>
      <c r="J6739" s="554">
        <v>17064.599999999999</v>
      </c>
      <c r="K6739" s="556" t="s">
        <v>787</v>
      </c>
      <c r="L6739" s="556" t="s">
        <v>5599</v>
      </c>
      <c r="M6739" s="557" t="s">
        <v>1572</v>
      </c>
      <c r="O6739" s="545" t="str">
        <f t="shared" ref="O6739:O6749" si="627">+_xlfn.CONCAT(B6739,"-",E6739)</f>
        <v>B4/23/02-E</v>
      </c>
    </row>
    <row r="6740" spans="1:18">
      <c r="B6740" s="556" t="s">
        <v>5594</v>
      </c>
      <c r="C6740" s="556" t="s">
        <v>2034</v>
      </c>
      <c r="D6740" s="556" t="s">
        <v>2188</v>
      </c>
      <c r="E6740" s="556" t="s">
        <v>11</v>
      </c>
      <c r="F6740" s="557" t="s">
        <v>1578</v>
      </c>
      <c r="G6740" s="556" t="s">
        <v>179</v>
      </c>
      <c r="H6740" s="553">
        <v>209</v>
      </c>
      <c r="I6740" s="553">
        <v>48.88</v>
      </c>
      <c r="J6740" s="554">
        <v>10215.92</v>
      </c>
      <c r="K6740" s="556" t="s">
        <v>787</v>
      </c>
      <c r="L6740" s="556" t="s">
        <v>5600</v>
      </c>
      <c r="M6740" s="557" t="s">
        <v>1578</v>
      </c>
      <c r="O6740" s="545" t="str">
        <f t="shared" si="627"/>
        <v>B4/23/02-F</v>
      </c>
    </row>
    <row r="6741" spans="1:18" ht="14.5">
      <c r="B6741" s="556" t="s">
        <v>5594</v>
      </c>
      <c r="C6741" s="556" t="s">
        <v>2034</v>
      </c>
      <c r="D6741" s="556" t="s">
        <v>2188</v>
      </c>
      <c r="E6741" s="556" t="s">
        <v>27</v>
      </c>
      <c r="F6741" s="557" t="s">
        <v>1569</v>
      </c>
      <c r="G6741" s="556" t="s">
        <v>179</v>
      </c>
      <c r="H6741" s="553">
        <v>345</v>
      </c>
      <c r="I6741" s="553">
        <v>57.5</v>
      </c>
      <c r="J6741" s="554">
        <v>19837.5</v>
      </c>
      <c r="K6741" s="556" t="s">
        <v>787</v>
      </c>
      <c r="L6741" s="556" t="s">
        <v>5601</v>
      </c>
      <c r="M6741" s="557" t="s">
        <v>1569</v>
      </c>
      <c r="O6741" s="545" t="str">
        <f t="shared" si="627"/>
        <v>B4/23/02-G</v>
      </c>
      <c r="P6741" s="546"/>
      <c r="Q6741" s="546"/>
      <c r="R6741" s="546"/>
    </row>
    <row r="6742" spans="1:18">
      <c r="B6742" s="556" t="s">
        <v>5594</v>
      </c>
      <c r="C6742" s="556" t="s">
        <v>2034</v>
      </c>
      <c r="D6742" s="556" t="s">
        <v>2188</v>
      </c>
      <c r="E6742" s="556" t="s">
        <v>28</v>
      </c>
      <c r="F6742" s="557" t="s">
        <v>1573</v>
      </c>
      <c r="G6742" s="556" t="s">
        <v>179</v>
      </c>
      <c r="H6742" s="553">
        <v>210</v>
      </c>
      <c r="I6742" s="553">
        <v>67.63</v>
      </c>
      <c r="J6742" s="554">
        <v>14202.3</v>
      </c>
      <c r="K6742" s="556" t="s">
        <v>787</v>
      </c>
      <c r="L6742" s="556" t="s">
        <v>5602</v>
      </c>
      <c r="M6742" s="557" t="s">
        <v>1573</v>
      </c>
      <c r="O6742" s="545" t="str">
        <f t="shared" si="627"/>
        <v>B4/23/02-H</v>
      </c>
    </row>
    <row r="6743" spans="1:18">
      <c r="B6743" s="556" t="s">
        <v>5594</v>
      </c>
      <c r="C6743" s="556" t="s">
        <v>2034</v>
      </c>
      <c r="D6743" s="556" t="s">
        <v>2188</v>
      </c>
      <c r="E6743" s="556" t="s">
        <v>33</v>
      </c>
      <c r="F6743" s="557" t="s">
        <v>1574</v>
      </c>
      <c r="G6743" s="556" t="s">
        <v>179</v>
      </c>
      <c r="H6743" s="553">
        <v>542</v>
      </c>
      <c r="I6743" s="553">
        <v>80.5</v>
      </c>
      <c r="J6743" s="554">
        <v>43631</v>
      </c>
      <c r="K6743" s="556" t="s">
        <v>787</v>
      </c>
      <c r="L6743" s="556" t="s">
        <v>5603</v>
      </c>
      <c r="M6743" s="557" t="s">
        <v>1574</v>
      </c>
      <c r="O6743" s="545" t="str">
        <f t="shared" si="627"/>
        <v>B4/23/02-J</v>
      </c>
    </row>
    <row r="6744" spans="1:18">
      <c r="B6744" s="556" t="s">
        <v>5594</v>
      </c>
      <c r="C6744" s="556" t="s">
        <v>2034</v>
      </c>
      <c r="D6744" s="556" t="s">
        <v>2188</v>
      </c>
      <c r="E6744" s="556" t="s">
        <v>34</v>
      </c>
      <c r="F6744" s="557" t="s">
        <v>1579</v>
      </c>
      <c r="G6744" s="556" t="s">
        <v>179</v>
      </c>
      <c r="H6744" s="553">
        <v>70.5</v>
      </c>
      <c r="I6744" s="553">
        <v>103.88</v>
      </c>
      <c r="J6744" s="554">
        <v>7323.54</v>
      </c>
      <c r="K6744" s="556" t="s">
        <v>787</v>
      </c>
      <c r="L6744" s="556" t="s">
        <v>5604</v>
      </c>
      <c r="M6744" s="557" t="s">
        <v>1579</v>
      </c>
      <c r="O6744" s="545" t="str">
        <f t="shared" si="627"/>
        <v>B4/23/02-K</v>
      </c>
    </row>
    <row r="6745" spans="1:18">
      <c r="B6745" s="556" t="s">
        <v>5594</v>
      </c>
      <c r="C6745" s="556" t="s">
        <v>2034</v>
      </c>
      <c r="D6745" s="556" t="s">
        <v>2188</v>
      </c>
      <c r="E6745" s="556" t="s">
        <v>39</v>
      </c>
      <c r="F6745" s="557" t="s">
        <v>1587</v>
      </c>
      <c r="G6745" s="556" t="s">
        <v>179</v>
      </c>
      <c r="H6745" s="553">
        <v>162.5</v>
      </c>
      <c r="I6745" s="553">
        <v>123.38</v>
      </c>
      <c r="J6745" s="554">
        <v>20049.25</v>
      </c>
      <c r="K6745" s="556" t="s">
        <v>787</v>
      </c>
      <c r="L6745" s="556" t="s">
        <v>5605</v>
      </c>
      <c r="M6745" s="557" t="s">
        <v>1587</v>
      </c>
      <c r="O6745" s="545" t="str">
        <f t="shared" si="627"/>
        <v>B4/23/02-L</v>
      </c>
    </row>
    <row r="6746" spans="1:18">
      <c r="B6746" s="556" t="s">
        <v>5594</v>
      </c>
      <c r="C6746" s="556" t="s">
        <v>2034</v>
      </c>
      <c r="D6746" s="556" t="s">
        <v>2188</v>
      </c>
      <c r="E6746" s="556" t="s">
        <v>38</v>
      </c>
      <c r="F6746" s="557" t="s">
        <v>1581</v>
      </c>
      <c r="G6746" s="556" t="s">
        <v>179</v>
      </c>
      <c r="H6746" s="553">
        <v>65</v>
      </c>
      <c r="I6746" s="553">
        <v>168.75</v>
      </c>
      <c r="J6746" s="554">
        <v>10968.75</v>
      </c>
      <c r="K6746" s="556" t="s">
        <v>787</v>
      </c>
      <c r="L6746" s="556" t="s">
        <v>5606</v>
      </c>
      <c r="M6746" s="557" t="s">
        <v>1581</v>
      </c>
      <c r="O6746" s="545" t="str">
        <f t="shared" si="627"/>
        <v>B4/23/02-M</v>
      </c>
    </row>
    <row r="6747" spans="1:18">
      <c r="B6747" s="556" t="s">
        <v>5594</v>
      </c>
      <c r="C6747" s="556" t="s">
        <v>2034</v>
      </c>
      <c r="D6747" s="556" t="s">
        <v>2188</v>
      </c>
      <c r="E6747" s="556" t="s">
        <v>204</v>
      </c>
      <c r="F6747" s="557" t="s">
        <v>1583</v>
      </c>
      <c r="G6747" s="556" t="s">
        <v>179</v>
      </c>
      <c r="H6747" s="553">
        <v>65</v>
      </c>
      <c r="I6747" s="553">
        <v>233.25</v>
      </c>
      <c r="J6747" s="554">
        <v>15161.25</v>
      </c>
      <c r="K6747" s="556" t="s">
        <v>787</v>
      </c>
      <c r="L6747" s="556" t="s">
        <v>5607</v>
      </c>
      <c r="M6747" s="557" t="s">
        <v>1583</v>
      </c>
      <c r="O6747" s="545" t="str">
        <f t="shared" si="627"/>
        <v>B4/23/02-N</v>
      </c>
    </row>
    <row r="6748" spans="1:18">
      <c r="B6748" s="556" t="s">
        <v>5594</v>
      </c>
      <c r="C6748" s="556" t="s">
        <v>2034</v>
      </c>
      <c r="D6748" s="556" t="s">
        <v>2188</v>
      </c>
      <c r="E6748" s="556" t="s">
        <v>507</v>
      </c>
      <c r="F6748" s="557" t="s">
        <v>1582</v>
      </c>
      <c r="G6748" s="556" t="s">
        <v>179</v>
      </c>
      <c r="H6748" s="553">
        <v>240</v>
      </c>
      <c r="I6748" s="553">
        <v>297.75</v>
      </c>
      <c r="J6748" s="554">
        <v>71460</v>
      </c>
      <c r="K6748" s="556" t="s">
        <v>787</v>
      </c>
      <c r="L6748" s="556" t="s">
        <v>5608</v>
      </c>
      <c r="M6748" s="557" t="s">
        <v>1582</v>
      </c>
      <c r="O6748" s="545" t="str">
        <f t="shared" si="627"/>
        <v>B4/23/02-P</v>
      </c>
    </row>
    <row r="6749" spans="1:18">
      <c r="B6749" s="556" t="s">
        <v>5594</v>
      </c>
      <c r="C6749" s="556" t="s">
        <v>2034</v>
      </c>
      <c r="D6749" s="556" t="s">
        <v>2188</v>
      </c>
      <c r="E6749" s="556" t="s">
        <v>508</v>
      </c>
      <c r="F6749" s="557" t="s">
        <v>1588</v>
      </c>
      <c r="G6749" s="556" t="s">
        <v>179</v>
      </c>
      <c r="H6749" s="558">
        <v>1345</v>
      </c>
      <c r="I6749" s="553">
        <v>362.13</v>
      </c>
      <c r="J6749" s="554">
        <v>487064.85</v>
      </c>
      <c r="K6749" s="556" t="s">
        <v>787</v>
      </c>
      <c r="L6749" s="556" t="s">
        <v>5609</v>
      </c>
      <c r="M6749" s="557" t="s">
        <v>1588</v>
      </c>
      <c r="O6749" s="545" t="str">
        <f t="shared" si="627"/>
        <v>B4/23/02-Q</v>
      </c>
    </row>
    <row r="6752" spans="1:18" ht="72.5">
      <c r="A6752" s="551">
        <v>4</v>
      </c>
      <c r="B6752" s="555" t="s">
        <v>5610</v>
      </c>
      <c r="C6752" s="555" t="s">
        <v>36</v>
      </c>
      <c r="D6752" s="555" t="s">
        <v>36</v>
      </c>
      <c r="E6752" s="555" t="s">
        <v>36</v>
      </c>
      <c r="F6752" s="551" t="s">
        <v>584</v>
      </c>
      <c r="G6752" s="555" t="s">
        <v>36</v>
      </c>
      <c r="H6752" s="551"/>
      <c r="I6752" s="551"/>
      <c r="J6752" s="552">
        <v>831311.2</v>
      </c>
      <c r="K6752" s="555"/>
      <c r="L6752" s="555"/>
      <c r="M6752" s="551"/>
      <c r="N6752" s="551"/>
      <c r="O6752" s="551"/>
    </row>
    <row r="6753" spans="1:18">
      <c r="B6753" s="556" t="s">
        <v>5610</v>
      </c>
      <c r="C6753" s="556" t="s">
        <v>2034</v>
      </c>
      <c r="D6753" s="556" t="s">
        <v>2188</v>
      </c>
      <c r="E6753" s="556" t="s">
        <v>5</v>
      </c>
      <c r="F6753" s="557" t="s">
        <v>1572</v>
      </c>
      <c r="G6753" s="556" t="s">
        <v>0</v>
      </c>
      <c r="H6753" s="553">
        <v>1</v>
      </c>
      <c r="I6753" s="554">
        <v>15487.5</v>
      </c>
      <c r="J6753" s="554">
        <v>15487.5</v>
      </c>
      <c r="K6753" s="556" t="s">
        <v>787</v>
      </c>
      <c r="L6753" s="556" t="s">
        <v>5611</v>
      </c>
      <c r="M6753" s="557" t="s">
        <v>1572</v>
      </c>
      <c r="O6753" s="545" t="str">
        <f t="shared" ref="O6753:O6764" si="628">+_xlfn.CONCAT(B6753,"-",E6753)</f>
        <v>B4/23/03-A</v>
      </c>
    </row>
    <row r="6754" spans="1:18">
      <c r="B6754" s="556" t="s">
        <v>5610</v>
      </c>
      <c r="C6754" s="556" t="s">
        <v>2034</v>
      </c>
      <c r="D6754" s="556" t="s">
        <v>2188</v>
      </c>
      <c r="E6754" s="556" t="s">
        <v>6</v>
      </c>
      <c r="F6754" s="557" t="s">
        <v>1578</v>
      </c>
      <c r="G6754" s="556" t="s">
        <v>0</v>
      </c>
      <c r="H6754" s="553">
        <v>1</v>
      </c>
      <c r="I6754" s="554">
        <v>9248.25</v>
      </c>
      <c r="J6754" s="554">
        <v>9248.25</v>
      </c>
      <c r="K6754" s="556" t="s">
        <v>787</v>
      </c>
      <c r="L6754" s="556" t="s">
        <v>5612</v>
      </c>
      <c r="M6754" s="557" t="s">
        <v>1578</v>
      </c>
      <c r="O6754" s="545" t="str">
        <f t="shared" si="628"/>
        <v>B4/23/03-B</v>
      </c>
    </row>
    <row r="6755" spans="1:18" ht="14.5">
      <c r="B6755" s="556" t="s">
        <v>5610</v>
      </c>
      <c r="C6755" s="556" t="s">
        <v>2034</v>
      </c>
      <c r="D6755" s="556" t="s">
        <v>2188</v>
      </c>
      <c r="E6755" s="556" t="s">
        <v>7</v>
      </c>
      <c r="F6755" s="557" t="s">
        <v>1569</v>
      </c>
      <c r="G6755" s="556" t="s">
        <v>0</v>
      </c>
      <c r="H6755" s="553">
        <v>1</v>
      </c>
      <c r="I6755" s="554">
        <v>25443.75</v>
      </c>
      <c r="J6755" s="554">
        <v>25443.75</v>
      </c>
      <c r="K6755" s="556" t="s">
        <v>787</v>
      </c>
      <c r="L6755" s="556" t="s">
        <v>5613</v>
      </c>
      <c r="M6755" s="557" t="s">
        <v>1569</v>
      </c>
      <c r="O6755" s="545" t="str">
        <f t="shared" si="628"/>
        <v>B4/23/03-C</v>
      </c>
      <c r="P6755" s="546"/>
      <c r="Q6755" s="546"/>
      <c r="R6755" s="546"/>
    </row>
    <row r="6756" spans="1:18">
      <c r="B6756" s="556" t="s">
        <v>5610</v>
      </c>
      <c r="C6756" s="556" t="s">
        <v>2034</v>
      </c>
      <c r="D6756" s="556" t="s">
        <v>2188</v>
      </c>
      <c r="E6756" s="556" t="s">
        <v>8</v>
      </c>
      <c r="F6756" s="557" t="s">
        <v>1573</v>
      </c>
      <c r="G6756" s="556" t="s">
        <v>0</v>
      </c>
      <c r="H6756" s="553">
        <v>1</v>
      </c>
      <c r="I6756" s="554">
        <v>18532.5</v>
      </c>
      <c r="J6756" s="554">
        <v>18532.5</v>
      </c>
      <c r="K6756" s="556" t="s">
        <v>787</v>
      </c>
      <c r="L6756" s="556" t="s">
        <v>5614</v>
      </c>
      <c r="M6756" s="557" t="s">
        <v>1573</v>
      </c>
      <c r="O6756" s="545" t="str">
        <f t="shared" si="628"/>
        <v>B4/23/03-D</v>
      </c>
    </row>
    <row r="6757" spans="1:18">
      <c r="B6757" s="556" t="s">
        <v>5610</v>
      </c>
      <c r="C6757" s="556" t="s">
        <v>2034</v>
      </c>
      <c r="D6757" s="556" t="s">
        <v>2188</v>
      </c>
      <c r="E6757" s="556" t="s">
        <v>10</v>
      </c>
      <c r="F6757" s="557" t="s">
        <v>1574</v>
      </c>
      <c r="G6757" s="556" t="s">
        <v>0</v>
      </c>
      <c r="H6757" s="553">
        <v>1</v>
      </c>
      <c r="I6757" s="554">
        <v>59823.25</v>
      </c>
      <c r="J6757" s="554">
        <v>59823.25</v>
      </c>
      <c r="K6757" s="556" t="s">
        <v>787</v>
      </c>
      <c r="L6757" s="556" t="s">
        <v>5615</v>
      </c>
      <c r="M6757" s="557" t="s">
        <v>1574</v>
      </c>
      <c r="O6757" s="545" t="str">
        <f t="shared" si="628"/>
        <v>B4/23/03-E</v>
      </c>
    </row>
    <row r="6758" spans="1:18">
      <c r="B6758" s="556" t="s">
        <v>5610</v>
      </c>
      <c r="C6758" s="556" t="s">
        <v>2034</v>
      </c>
      <c r="D6758" s="556" t="s">
        <v>2188</v>
      </c>
      <c r="E6758" s="556" t="s">
        <v>11</v>
      </c>
      <c r="F6758" s="557" t="s">
        <v>1579</v>
      </c>
      <c r="G6758" s="556" t="s">
        <v>0</v>
      </c>
      <c r="H6758" s="553">
        <v>1</v>
      </c>
      <c r="I6758" s="554">
        <v>9680</v>
      </c>
      <c r="J6758" s="554">
        <v>9680</v>
      </c>
      <c r="K6758" s="556" t="s">
        <v>787</v>
      </c>
      <c r="L6758" s="556" t="s">
        <v>5616</v>
      </c>
      <c r="M6758" s="557" t="s">
        <v>1579</v>
      </c>
      <c r="O6758" s="545" t="str">
        <f t="shared" si="628"/>
        <v>B4/23/03-F</v>
      </c>
    </row>
    <row r="6759" spans="1:18">
      <c r="B6759" s="556" t="s">
        <v>5610</v>
      </c>
      <c r="C6759" s="556" t="s">
        <v>2034</v>
      </c>
      <c r="D6759" s="556" t="s">
        <v>2188</v>
      </c>
      <c r="E6759" s="556" t="s">
        <v>27</v>
      </c>
      <c r="F6759" s="557" t="s">
        <v>1587</v>
      </c>
      <c r="G6759" s="556" t="s">
        <v>0</v>
      </c>
      <c r="H6759" s="553">
        <v>1</v>
      </c>
      <c r="I6759" s="554">
        <v>17935.939999999999</v>
      </c>
      <c r="J6759" s="554">
        <v>17935.939999999999</v>
      </c>
      <c r="K6759" s="556" t="s">
        <v>787</v>
      </c>
      <c r="L6759" s="556" t="s">
        <v>5617</v>
      </c>
      <c r="M6759" s="557" t="s">
        <v>1587</v>
      </c>
      <c r="O6759" s="545" t="str">
        <f t="shared" si="628"/>
        <v>B4/23/03-G</v>
      </c>
    </row>
    <row r="6760" spans="1:18">
      <c r="B6760" s="556" t="s">
        <v>5610</v>
      </c>
      <c r="C6760" s="556" t="s">
        <v>2034</v>
      </c>
      <c r="D6760" s="556" t="s">
        <v>2188</v>
      </c>
      <c r="E6760" s="556" t="s">
        <v>28</v>
      </c>
      <c r="F6760" s="557" t="s">
        <v>1581</v>
      </c>
      <c r="G6760" s="556" t="s">
        <v>0</v>
      </c>
      <c r="H6760" s="553">
        <v>1</v>
      </c>
      <c r="I6760" s="554">
        <v>10010</v>
      </c>
      <c r="J6760" s="554">
        <v>10010</v>
      </c>
      <c r="K6760" s="556" t="s">
        <v>787</v>
      </c>
      <c r="L6760" s="556" t="s">
        <v>5618</v>
      </c>
      <c r="M6760" s="557" t="s">
        <v>1581</v>
      </c>
      <c r="O6760" s="545" t="str">
        <f t="shared" si="628"/>
        <v>B4/23/03-H</v>
      </c>
    </row>
    <row r="6761" spans="1:18">
      <c r="B6761" s="556" t="s">
        <v>5610</v>
      </c>
      <c r="C6761" s="556" t="s">
        <v>2034</v>
      </c>
      <c r="D6761" s="556" t="s">
        <v>2188</v>
      </c>
      <c r="E6761" s="556" t="s">
        <v>33</v>
      </c>
      <c r="F6761" s="557" t="s">
        <v>1583</v>
      </c>
      <c r="G6761" s="556" t="s">
        <v>0</v>
      </c>
      <c r="H6761" s="553">
        <v>1</v>
      </c>
      <c r="I6761" s="554">
        <v>13723.13</v>
      </c>
      <c r="J6761" s="554">
        <v>13723.13</v>
      </c>
      <c r="K6761" s="556" t="s">
        <v>787</v>
      </c>
      <c r="L6761" s="556" t="s">
        <v>5619</v>
      </c>
      <c r="M6761" s="557" t="s">
        <v>1583</v>
      </c>
      <c r="O6761" s="545" t="str">
        <f t="shared" si="628"/>
        <v>B4/23/03-J</v>
      </c>
    </row>
    <row r="6762" spans="1:18">
      <c r="B6762" s="556" t="s">
        <v>5610</v>
      </c>
      <c r="C6762" s="556" t="s">
        <v>2034</v>
      </c>
      <c r="D6762" s="556" t="s">
        <v>2188</v>
      </c>
      <c r="E6762" s="556" t="s">
        <v>34</v>
      </c>
      <c r="F6762" s="557" t="s">
        <v>1582</v>
      </c>
      <c r="G6762" s="556" t="s">
        <v>0</v>
      </c>
      <c r="H6762" s="553">
        <v>1</v>
      </c>
      <c r="I6762" s="554">
        <v>69210</v>
      </c>
      <c r="J6762" s="554">
        <v>69210</v>
      </c>
      <c r="K6762" s="556" t="s">
        <v>787</v>
      </c>
      <c r="L6762" s="556" t="s">
        <v>5620</v>
      </c>
      <c r="M6762" s="557" t="s">
        <v>1582</v>
      </c>
      <c r="O6762" s="545" t="str">
        <f t="shared" si="628"/>
        <v>B4/23/03-K</v>
      </c>
    </row>
    <row r="6763" spans="1:18">
      <c r="B6763" s="556" t="s">
        <v>5610</v>
      </c>
      <c r="C6763" s="556" t="s">
        <v>2034</v>
      </c>
      <c r="D6763" s="556" t="s">
        <v>2188</v>
      </c>
      <c r="E6763" s="556" t="s">
        <v>39</v>
      </c>
      <c r="F6763" s="557" t="s">
        <v>1588</v>
      </c>
      <c r="G6763" s="556" t="s">
        <v>0</v>
      </c>
      <c r="H6763" s="553">
        <v>1</v>
      </c>
      <c r="I6763" s="554">
        <v>441664.38</v>
      </c>
      <c r="J6763" s="554">
        <v>441664.38</v>
      </c>
      <c r="K6763" s="556" t="s">
        <v>787</v>
      </c>
      <c r="L6763" s="556" t="s">
        <v>5621</v>
      </c>
      <c r="M6763" s="557" t="s">
        <v>1588</v>
      </c>
      <c r="O6763" s="545" t="str">
        <f t="shared" si="628"/>
        <v>B4/23/03-L</v>
      </c>
    </row>
    <row r="6764" spans="1:18">
      <c r="B6764" s="556" t="s">
        <v>5610</v>
      </c>
      <c r="C6764" s="556" t="s">
        <v>2034</v>
      </c>
      <c r="D6764" s="556" t="s">
        <v>2188</v>
      </c>
      <c r="E6764" s="556" t="s">
        <v>38</v>
      </c>
      <c r="F6764" s="557" t="s">
        <v>1589</v>
      </c>
      <c r="G6764" s="556" t="s">
        <v>0</v>
      </c>
      <c r="H6764" s="553">
        <v>1</v>
      </c>
      <c r="I6764" s="554">
        <v>140552.5</v>
      </c>
      <c r="J6764" s="554">
        <v>140552.5</v>
      </c>
      <c r="K6764" s="556" t="s">
        <v>787</v>
      </c>
      <c r="L6764" s="556" t="s">
        <v>5622</v>
      </c>
      <c r="M6764" s="557" t="s">
        <v>1589</v>
      </c>
      <c r="O6764" s="545" t="str">
        <f t="shared" si="628"/>
        <v>B4/23/03-M</v>
      </c>
    </row>
    <row r="6766" spans="1:18" ht="29">
      <c r="A6766" s="551">
        <v>3</v>
      </c>
      <c r="B6766" s="555" t="s">
        <v>5610</v>
      </c>
      <c r="C6766" s="555" t="s">
        <v>36</v>
      </c>
      <c r="D6766" s="555" t="s">
        <v>36</v>
      </c>
      <c r="E6766" s="555" t="s">
        <v>36</v>
      </c>
      <c r="F6766" s="551" t="s">
        <v>585</v>
      </c>
      <c r="G6766" s="555" t="s">
        <v>36</v>
      </c>
      <c r="H6766" s="551"/>
      <c r="I6766" s="551"/>
      <c r="J6766" s="552">
        <v>1100125</v>
      </c>
      <c r="K6766" s="555"/>
      <c r="L6766" s="555"/>
      <c r="M6766" s="551"/>
      <c r="N6766" s="551"/>
      <c r="O6766" s="551"/>
    </row>
    <row r="6767" spans="1:18" ht="14.5">
      <c r="A6767" s="551">
        <v>4</v>
      </c>
      <c r="B6767" s="555" t="s">
        <v>5610</v>
      </c>
      <c r="C6767" s="555" t="s">
        <v>36</v>
      </c>
      <c r="D6767" s="555" t="s">
        <v>36</v>
      </c>
      <c r="E6767" s="555" t="s">
        <v>36</v>
      </c>
      <c r="F6767" s="551" t="s">
        <v>586</v>
      </c>
      <c r="G6767" s="555" t="s">
        <v>36</v>
      </c>
      <c r="H6767" s="551"/>
      <c r="I6767" s="551"/>
      <c r="J6767" s="552">
        <v>1100125</v>
      </c>
      <c r="K6767" s="555"/>
      <c r="L6767" s="555"/>
      <c r="M6767" s="551"/>
      <c r="N6767" s="551"/>
      <c r="O6767" s="551"/>
    </row>
    <row r="6768" spans="1:18" ht="50">
      <c r="B6768" s="556" t="s">
        <v>5610</v>
      </c>
      <c r="C6768" s="556" t="s">
        <v>2034</v>
      </c>
      <c r="D6768" s="556" t="s">
        <v>2210</v>
      </c>
      <c r="E6768" s="556" t="s">
        <v>204</v>
      </c>
      <c r="F6768" s="557" t="s">
        <v>587</v>
      </c>
      <c r="G6768" s="556" t="s">
        <v>0</v>
      </c>
      <c r="H6768" s="553">
        <v>1</v>
      </c>
      <c r="I6768" s="554">
        <v>1100125</v>
      </c>
      <c r="J6768" s="554">
        <v>1100125</v>
      </c>
      <c r="K6768" s="556" t="s">
        <v>787</v>
      </c>
      <c r="L6768" s="556" t="s">
        <v>5623</v>
      </c>
      <c r="M6768" s="557" t="s">
        <v>587</v>
      </c>
      <c r="O6768" s="545" t="str">
        <f>+_xlfn.CONCAT(B6768,"-",E6768)</f>
        <v>B4/23/03-N</v>
      </c>
    </row>
    <row r="6769" spans="1:18" ht="14.5">
      <c r="P6769" s="546"/>
      <c r="Q6769" s="546"/>
      <c r="R6769" s="546"/>
    </row>
    <row r="6770" spans="1:18" ht="14.5">
      <c r="P6770" s="546"/>
      <c r="Q6770" s="546"/>
      <c r="R6770" s="546"/>
    </row>
    <row r="6771" spans="1:18" ht="14.5">
      <c r="A6771" s="551">
        <v>3</v>
      </c>
      <c r="B6771" s="555" t="s">
        <v>5624</v>
      </c>
      <c r="C6771" s="555" t="s">
        <v>36</v>
      </c>
      <c r="D6771" s="555" t="s">
        <v>36</v>
      </c>
      <c r="E6771" s="555" t="s">
        <v>36</v>
      </c>
      <c r="F6771" s="551" t="s">
        <v>588</v>
      </c>
      <c r="G6771" s="555" t="s">
        <v>36</v>
      </c>
      <c r="H6771" s="551"/>
      <c r="I6771" s="551"/>
      <c r="J6771" s="552">
        <v>50148.52</v>
      </c>
      <c r="K6771" s="555"/>
      <c r="L6771" s="555"/>
      <c r="M6771" s="551"/>
      <c r="N6771" s="551"/>
      <c r="O6771" s="551"/>
    </row>
    <row r="6772" spans="1:18" ht="58">
      <c r="A6772" s="551">
        <v>4</v>
      </c>
      <c r="B6772" s="555" t="s">
        <v>5624</v>
      </c>
      <c r="C6772" s="555" t="s">
        <v>36</v>
      </c>
      <c r="D6772" s="555" t="s">
        <v>36</v>
      </c>
      <c r="E6772" s="555" t="s">
        <v>36</v>
      </c>
      <c r="F6772" s="551" t="s">
        <v>589</v>
      </c>
      <c r="G6772" s="555" t="s">
        <v>36</v>
      </c>
      <c r="H6772" s="551"/>
      <c r="I6772" s="551"/>
      <c r="J6772" s="552">
        <v>50148.52</v>
      </c>
      <c r="K6772" s="555"/>
      <c r="L6772" s="555"/>
      <c r="M6772" s="551"/>
      <c r="N6772" s="551"/>
      <c r="O6772" s="551"/>
    </row>
    <row r="6773" spans="1:18">
      <c r="B6773" s="556" t="s">
        <v>5624</v>
      </c>
      <c r="C6773" s="556" t="s">
        <v>2034</v>
      </c>
      <c r="D6773" s="556" t="s">
        <v>2212</v>
      </c>
      <c r="E6773" s="556" t="s">
        <v>5</v>
      </c>
      <c r="F6773" s="557" t="s">
        <v>1572</v>
      </c>
      <c r="G6773" s="556" t="s">
        <v>0</v>
      </c>
      <c r="H6773" s="553">
        <v>1</v>
      </c>
      <c r="I6773" s="554">
        <v>9741.3799999999992</v>
      </c>
      <c r="J6773" s="554">
        <v>9741.3799999999992</v>
      </c>
      <c r="K6773" s="556" t="s">
        <v>787</v>
      </c>
      <c r="L6773" s="556" t="s">
        <v>5625</v>
      </c>
      <c r="M6773" s="557" t="s">
        <v>1572</v>
      </c>
      <c r="O6773" s="545" t="str">
        <f t="shared" ref="O6773:O6778" si="629">+_xlfn.CONCAT(B6773,"-",E6773)</f>
        <v>B4/23/04-A</v>
      </c>
    </row>
    <row r="6774" spans="1:18" ht="14.5">
      <c r="B6774" s="556" t="s">
        <v>5624</v>
      </c>
      <c r="C6774" s="556" t="s">
        <v>2034</v>
      </c>
      <c r="D6774" s="556" t="s">
        <v>2212</v>
      </c>
      <c r="E6774" s="556" t="s">
        <v>6</v>
      </c>
      <c r="F6774" s="557" t="s">
        <v>1578</v>
      </c>
      <c r="G6774" s="556" t="s">
        <v>0</v>
      </c>
      <c r="H6774" s="553">
        <v>1</v>
      </c>
      <c r="I6774" s="554">
        <v>3235.38</v>
      </c>
      <c r="J6774" s="554">
        <v>3235.38</v>
      </c>
      <c r="K6774" s="556" t="s">
        <v>787</v>
      </c>
      <c r="L6774" s="556" t="s">
        <v>5626</v>
      </c>
      <c r="M6774" s="557" t="s">
        <v>1578</v>
      </c>
      <c r="O6774" s="545" t="str">
        <f t="shared" si="629"/>
        <v>B4/23/04-B</v>
      </c>
      <c r="P6774" s="546"/>
      <c r="Q6774" s="546"/>
      <c r="R6774" s="546"/>
    </row>
    <row r="6775" spans="1:18" ht="14.5">
      <c r="B6775" s="556" t="s">
        <v>5624</v>
      </c>
      <c r="C6775" s="556" t="s">
        <v>2034</v>
      </c>
      <c r="D6775" s="556" t="s">
        <v>2212</v>
      </c>
      <c r="E6775" s="556" t="s">
        <v>7</v>
      </c>
      <c r="F6775" s="557" t="s">
        <v>1569</v>
      </c>
      <c r="G6775" s="556" t="s">
        <v>0</v>
      </c>
      <c r="H6775" s="553">
        <v>1</v>
      </c>
      <c r="I6775" s="554">
        <v>2818.63</v>
      </c>
      <c r="J6775" s="554">
        <v>2818.63</v>
      </c>
      <c r="K6775" s="556" t="s">
        <v>787</v>
      </c>
      <c r="L6775" s="556" t="s">
        <v>5627</v>
      </c>
      <c r="M6775" s="557" t="s">
        <v>1569</v>
      </c>
      <c r="O6775" s="545" t="str">
        <f t="shared" si="629"/>
        <v>B4/23/04-C</v>
      </c>
      <c r="P6775" s="546"/>
      <c r="Q6775" s="546"/>
      <c r="R6775" s="546"/>
    </row>
    <row r="6776" spans="1:18">
      <c r="B6776" s="556" t="s">
        <v>5624</v>
      </c>
      <c r="C6776" s="556" t="s">
        <v>2034</v>
      </c>
      <c r="D6776" s="556" t="s">
        <v>2212</v>
      </c>
      <c r="E6776" s="556" t="s">
        <v>8</v>
      </c>
      <c r="F6776" s="557" t="s">
        <v>1573</v>
      </c>
      <c r="G6776" s="556" t="s">
        <v>0</v>
      </c>
      <c r="H6776" s="553">
        <v>1</v>
      </c>
      <c r="I6776" s="554">
        <v>3551.25</v>
      </c>
      <c r="J6776" s="554">
        <v>3551.25</v>
      </c>
      <c r="K6776" s="556" t="s">
        <v>787</v>
      </c>
      <c r="L6776" s="556" t="s">
        <v>5628</v>
      </c>
      <c r="M6776" s="557" t="s">
        <v>1573</v>
      </c>
      <c r="O6776" s="545" t="str">
        <f t="shared" si="629"/>
        <v>B4/23/04-D</v>
      </c>
    </row>
    <row r="6777" spans="1:18">
      <c r="B6777" s="556" t="s">
        <v>5624</v>
      </c>
      <c r="C6777" s="556" t="s">
        <v>2034</v>
      </c>
      <c r="D6777" s="556" t="s">
        <v>2212</v>
      </c>
      <c r="E6777" s="556" t="s">
        <v>10</v>
      </c>
      <c r="F6777" s="557" t="s">
        <v>1574</v>
      </c>
      <c r="G6777" s="556" t="s">
        <v>0</v>
      </c>
      <c r="H6777" s="553">
        <v>1</v>
      </c>
      <c r="I6777" s="554">
        <v>18497.75</v>
      </c>
      <c r="J6777" s="554">
        <v>18497.75</v>
      </c>
      <c r="K6777" s="556" t="s">
        <v>787</v>
      </c>
      <c r="L6777" s="556" t="s">
        <v>5629</v>
      </c>
      <c r="M6777" s="557" t="s">
        <v>1574</v>
      </c>
      <c r="O6777" s="545" t="str">
        <f t="shared" si="629"/>
        <v>B4/23/04-E</v>
      </c>
    </row>
    <row r="6778" spans="1:18">
      <c r="B6778" s="556" t="s">
        <v>5624</v>
      </c>
      <c r="C6778" s="556" t="s">
        <v>2034</v>
      </c>
      <c r="D6778" s="556" t="s">
        <v>2212</v>
      </c>
      <c r="E6778" s="556" t="s">
        <v>6450</v>
      </c>
      <c r="F6778" s="557" t="s">
        <v>2214</v>
      </c>
      <c r="G6778" s="556" t="s">
        <v>0</v>
      </c>
      <c r="H6778" s="553">
        <v>1</v>
      </c>
      <c r="I6778" s="554">
        <v>12304.13</v>
      </c>
      <c r="J6778" s="554">
        <v>12304.13</v>
      </c>
      <c r="K6778" s="556" t="s">
        <v>787</v>
      </c>
      <c r="L6778" s="556" t="s">
        <v>5630</v>
      </c>
      <c r="M6778" s="557" t="s">
        <v>2214</v>
      </c>
      <c r="O6778" s="545" t="str">
        <f t="shared" si="629"/>
        <v>B4/23/04-E.1</v>
      </c>
    </row>
    <row r="6780" spans="1:18" ht="14.5">
      <c r="A6780" s="551">
        <v>3</v>
      </c>
      <c r="B6780" s="555" t="s">
        <v>5624</v>
      </c>
      <c r="C6780" s="555" t="s">
        <v>36</v>
      </c>
      <c r="D6780" s="555" t="s">
        <v>36</v>
      </c>
      <c r="E6780" s="555" t="s">
        <v>36</v>
      </c>
      <c r="F6780" s="551" t="s">
        <v>591</v>
      </c>
      <c r="G6780" s="555" t="s">
        <v>36</v>
      </c>
      <c r="H6780" s="551"/>
      <c r="I6780" s="551"/>
      <c r="J6780" s="552">
        <v>796531.88</v>
      </c>
      <c r="K6780" s="555"/>
      <c r="L6780" s="555"/>
      <c r="M6780" s="551"/>
      <c r="N6780" s="551"/>
      <c r="O6780" s="551"/>
    </row>
    <row r="6781" spans="1:18" ht="14.5">
      <c r="A6781" s="551">
        <v>4</v>
      </c>
      <c r="B6781" s="555" t="s">
        <v>5624</v>
      </c>
      <c r="C6781" s="555" t="s">
        <v>36</v>
      </c>
      <c r="D6781" s="555" t="s">
        <v>36</v>
      </c>
      <c r="E6781" s="555" t="s">
        <v>36</v>
      </c>
      <c r="F6781" s="551" t="s">
        <v>592</v>
      </c>
      <c r="G6781" s="555" t="s">
        <v>36</v>
      </c>
      <c r="H6781" s="551"/>
      <c r="I6781" s="551"/>
      <c r="J6781" s="552">
        <v>119968.75</v>
      </c>
      <c r="K6781" s="555"/>
      <c r="L6781" s="555"/>
      <c r="M6781" s="551"/>
      <c r="N6781" s="551"/>
      <c r="O6781" s="551"/>
    </row>
    <row r="6782" spans="1:18">
      <c r="B6782" s="556" t="s">
        <v>5624</v>
      </c>
      <c r="C6782" s="556" t="s">
        <v>2034</v>
      </c>
      <c r="D6782" s="556" t="s">
        <v>2212</v>
      </c>
      <c r="E6782" s="556" t="s">
        <v>11</v>
      </c>
      <c r="F6782" s="557" t="s">
        <v>593</v>
      </c>
      <c r="G6782" s="556" t="s">
        <v>0</v>
      </c>
      <c r="H6782" s="553">
        <v>1</v>
      </c>
      <c r="I6782" s="554">
        <v>10968.75</v>
      </c>
      <c r="J6782" s="554">
        <v>10968.75</v>
      </c>
      <c r="K6782" s="556" t="s">
        <v>787</v>
      </c>
      <c r="L6782" s="556" t="s">
        <v>5631</v>
      </c>
      <c r="M6782" s="557" t="s">
        <v>593</v>
      </c>
      <c r="O6782" s="545" t="str">
        <f t="shared" ref="O6782:O6789" si="630">+_xlfn.CONCAT(B6782,"-",E6782)</f>
        <v>B4/23/04-F</v>
      </c>
    </row>
    <row r="6783" spans="1:18" ht="14.5">
      <c r="B6783" s="556" t="s">
        <v>5624</v>
      </c>
      <c r="C6783" s="556" t="s">
        <v>2034</v>
      </c>
      <c r="D6783" s="556" t="s">
        <v>2212</v>
      </c>
      <c r="E6783" s="556" t="s">
        <v>27</v>
      </c>
      <c r="F6783" s="557" t="s">
        <v>594</v>
      </c>
      <c r="G6783" s="556" t="s">
        <v>0</v>
      </c>
      <c r="H6783" s="553">
        <v>1</v>
      </c>
      <c r="I6783" s="554">
        <v>9718.75</v>
      </c>
      <c r="J6783" s="554">
        <v>9718.75</v>
      </c>
      <c r="K6783" s="556" t="s">
        <v>787</v>
      </c>
      <c r="L6783" s="556" t="s">
        <v>5632</v>
      </c>
      <c r="M6783" s="557" t="s">
        <v>594</v>
      </c>
      <c r="O6783" s="545" t="str">
        <f t="shared" si="630"/>
        <v>B4/23/04-G</v>
      </c>
      <c r="P6783" s="546"/>
      <c r="Q6783" s="546"/>
      <c r="R6783" s="546"/>
    </row>
    <row r="6784" spans="1:18" ht="14.5">
      <c r="B6784" s="556" t="s">
        <v>5624</v>
      </c>
      <c r="C6784" s="556" t="s">
        <v>2034</v>
      </c>
      <c r="D6784" s="556" t="s">
        <v>2212</v>
      </c>
      <c r="E6784" s="556" t="s">
        <v>28</v>
      </c>
      <c r="F6784" s="557" t="s">
        <v>565</v>
      </c>
      <c r="G6784" s="556" t="s">
        <v>0</v>
      </c>
      <c r="H6784" s="553">
        <v>1</v>
      </c>
      <c r="I6784" s="554">
        <v>5968.75</v>
      </c>
      <c r="J6784" s="554">
        <v>5968.75</v>
      </c>
      <c r="K6784" s="556" t="s">
        <v>787</v>
      </c>
      <c r="L6784" s="556" t="s">
        <v>5633</v>
      </c>
      <c r="M6784" s="557" t="s">
        <v>565</v>
      </c>
      <c r="O6784" s="545" t="str">
        <f t="shared" si="630"/>
        <v>B4/23/04-H</v>
      </c>
      <c r="P6784" s="546"/>
      <c r="Q6784" s="546"/>
      <c r="R6784" s="546"/>
    </row>
    <row r="6785" spans="1:18">
      <c r="B6785" s="556" t="s">
        <v>5624</v>
      </c>
      <c r="C6785" s="556" t="s">
        <v>2034</v>
      </c>
      <c r="D6785" s="556" t="s">
        <v>2212</v>
      </c>
      <c r="E6785" s="556" t="s">
        <v>33</v>
      </c>
      <c r="F6785" s="557" t="s">
        <v>595</v>
      </c>
      <c r="G6785" s="556" t="s">
        <v>0</v>
      </c>
      <c r="H6785" s="553">
        <v>1</v>
      </c>
      <c r="I6785" s="554">
        <v>9718.75</v>
      </c>
      <c r="J6785" s="554">
        <v>9718.75</v>
      </c>
      <c r="K6785" s="556" t="s">
        <v>787</v>
      </c>
      <c r="L6785" s="556" t="s">
        <v>5634</v>
      </c>
      <c r="M6785" s="557" t="s">
        <v>595</v>
      </c>
      <c r="O6785" s="545" t="str">
        <f t="shared" si="630"/>
        <v>B4/23/04-J</v>
      </c>
    </row>
    <row r="6786" spans="1:18">
      <c r="B6786" s="556" t="s">
        <v>5624</v>
      </c>
      <c r="C6786" s="556" t="s">
        <v>2034</v>
      </c>
      <c r="D6786" s="556" t="s">
        <v>2212</v>
      </c>
      <c r="E6786" s="556" t="s">
        <v>34</v>
      </c>
      <c r="F6786" s="557" t="s">
        <v>596</v>
      </c>
      <c r="G6786" s="556" t="s">
        <v>0</v>
      </c>
      <c r="H6786" s="553">
        <v>1</v>
      </c>
      <c r="I6786" s="554">
        <v>17218.75</v>
      </c>
      <c r="J6786" s="554">
        <v>17218.75</v>
      </c>
      <c r="K6786" s="556" t="s">
        <v>787</v>
      </c>
      <c r="L6786" s="556" t="s">
        <v>5635</v>
      </c>
      <c r="M6786" s="557" t="s">
        <v>596</v>
      </c>
      <c r="O6786" s="545" t="str">
        <f t="shared" si="630"/>
        <v>B4/23/04-K</v>
      </c>
    </row>
    <row r="6787" spans="1:18">
      <c r="B6787" s="556" t="s">
        <v>5624</v>
      </c>
      <c r="C6787" s="556" t="s">
        <v>2034</v>
      </c>
      <c r="D6787" s="556" t="s">
        <v>2212</v>
      </c>
      <c r="E6787" s="556" t="s">
        <v>39</v>
      </c>
      <c r="F6787" s="557" t="s">
        <v>597</v>
      </c>
      <c r="G6787" s="556" t="s">
        <v>0</v>
      </c>
      <c r="H6787" s="553">
        <v>1</v>
      </c>
      <c r="I6787" s="554">
        <v>46937.5</v>
      </c>
      <c r="J6787" s="554">
        <v>46937.5</v>
      </c>
      <c r="K6787" s="556" t="s">
        <v>787</v>
      </c>
      <c r="L6787" s="556" t="s">
        <v>5636</v>
      </c>
      <c r="M6787" s="557" t="s">
        <v>597</v>
      </c>
      <c r="O6787" s="545" t="str">
        <f t="shared" si="630"/>
        <v>B4/23/04-L</v>
      </c>
    </row>
    <row r="6788" spans="1:18">
      <c r="B6788" s="556" t="s">
        <v>5624</v>
      </c>
      <c r="C6788" s="556" t="s">
        <v>2034</v>
      </c>
      <c r="D6788" s="556" t="s">
        <v>2212</v>
      </c>
      <c r="E6788" s="556" t="s">
        <v>38</v>
      </c>
      <c r="F6788" s="557" t="s">
        <v>598</v>
      </c>
      <c r="G6788" s="556" t="s">
        <v>0</v>
      </c>
      <c r="H6788" s="553">
        <v>1</v>
      </c>
      <c r="I6788" s="554">
        <v>9718.75</v>
      </c>
      <c r="J6788" s="554">
        <v>9718.75</v>
      </c>
      <c r="K6788" s="556" t="s">
        <v>787</v>
      </c>
      <c r="L6788" s="556" t="s">
        <v>5637</v>
      </c>
      <c r="M6788" s="557" t="s">
        <v>598</v>
      </c>
      <c r="O6788" s="545" t="str">
        <f t="shared" si="630"/>
        <v>B4/23/04-M</v>
      </c>
    </row>
    <row r="6789" spans="1:18">
      <c r="B6789" s="556" t="s">
        <v>5624</v>
      </c>
      <c r="C6789" s="556" t="s">
        <v>2034</v>
      </c>
      <c r="D6789" s="556" t="s">
        <v>2212</v>
      </c>
      <c r="E6789" s="556" t="s">
        <v>204</v>
      </c>
      <c r="F6789" s="557" t="s">
        <v>599</v>
      </c>
      <c r="G6789" s="556" t="s">
        <v>0</v>
      </c>
      <c r="H6789" s="553">
        <v>1</v>
      </c>
      <c r="I6789" s="554">
        <v>9718.75</v>
      </c>
      <c r="J6789" s="554">
        <v>9718.75</v>
      </c>
      <c r="K6789" s="556" t="s">
        <v>787</v>
      </c>
      <c r="L6789" s="556" t="s">
        <v>5638</v>
      </c>
      <c r="M6789" s="557" t="s">
        <v>599</v>
      </c>
      <c r="O6789" s="545" t="str">
        <f t="shared" si="630"/>
        <v>B4/23/04-N</v>
      </c>
    </row>
    <row r="6792" spans="1:18" ht="58">
      <c r="A6792" s="551">
        <v>4</v>
      </c>
      <c r="B6792" s="555" t="s">
        <v>5639</v>
      </c>
      <c r="C6792" s="555" t="s">
        <v>36</v>
      </c>
      <c r="D6792" s="555" t="s">
        <v>36</v>
      </c>
      <c r="E6792" s="555" t="s">
        <v>36</v>
      </c>
      <c r="F6792" s="551" t="s">
        <v>600</v>
      </c>
      <c r="G6792" s="555" t="s">
        <v>36</v>
      </c>
      <c r="H6792" s="551"/>
      <c r="I6792" s="551"/>
      <c r="J6792" s="552">
        <v>650825</v>
      </c>
      <c r="K6792" s="555"/>
      <c r="L6792" s="555"/>
      <c r="M6792" s="551"/>
      <c r="N6792" s="551"/>
      <c r="O6792" s="551"/>
    </row>
    <row r="6793" spans="1:18">
      <c r="B6793" s="556" t="s">
        <v>5639</v>
      </c>
      <c r="C6793" s="556" t="s">
        <v>2034</v>
      </c>
      <c r="D6793" s="556" t="s">
        <v>2212</v>
      </c>
      <c r="E6793" s="556" t="s">
        <v>5</v>
      </c>
      <c r="F6793" s="557" t="s">
        <v>5640</v>
      </c>
      <c r="G6793" s="556" t="s">
        <v>289</v>
      </c>
      <c r="H6793" s="553">
        <v>2</v>
      </c>
      <c r="I6793" s="554">
        <v>325412.5</v>
      </c>
      <c r="J6793" s="554">
        <v>650825</v>
      </c>
      <c r="K6793" s="556" t="s">
        <v>787</v>
      </c>
      <c r="L6793" s="556" t="s">
        <v>5641</v>
      </c>
      <c r="M6793" s="557" t="s">
        <v>5640</v>
      </c>
      <c r="O6793" s="545" t="str">
        <f>+_xlfn.CONCAT(B6793,"-",E6793)</f>
        <v>B4/23/05-A</v>
      </c>
    </row>
    <row r="6795" spans="1:18" ht="29">
      <c r="A6795" s="551">
        <v>4</v>
      </c>
      <c r="B6795" s="555" t="s">
        <v>5639</v>
      </c>
      <c r="C6795" s="555" t="s">
        <v>36</v>
      </c>
      <c r="D6795" s="555" t="s">
        <v>36</v>
      </c>
      <c r="E6795" s="555" t="s">
        <v>36</v>
      </c>
      <c r="F6795" s="551" t="s">
        <v>602</v>
      </c>
      <c r="G6795" s="555" t="s">
        <v>36</v>
      </c>
      <c r="H6795" s="551"/>
      <c r="I6795" s="551"/>
      <c r="J6795" s="552">
        <v>2563.13</v>
      </c>
      <c r="K6795" s="555"/>
      <c r="L6795" s="555"/>
      <c r="M6795" s="551"/>
      <c r="N6795" s="551"/>
      <c r="O6795" s="551"/>
      <c r="P6795" s="546"/>
      <c r="Q6795" s="546"/>
      <c r="R6795" s="546"/>
    </row>
    <row r="6796" spans="1:18">
      <c r="B6796" s="556" t="s">
        <v>5639</v>
      </c>
      <c r="C6796" s="556" t="s">
        <v>2034</v>
      </c>
      <c r="D6796" s="556" t="s">
        <v>2212</v>
      </c>
      <c r="E6796" s="556" t="s">
        <v>6</v>
      </c>
      <c r="F6796" s="557" t="s">
        <v>1574</v>
      </c>
      <c r="G6796" s="556" t="s">
        <v>289</v>
      </c>
      <c r="H6796" s="553">
        <v>1</v>
      </c>
      <c r="I6796" s="554">
        <v>2563.13</v>
      </c>
      <c r="J6796" s="554">
        <v>2563.13</v>
      </c>
      <c r="K6796" s="556" t="s">
        <v>787</v>
      </c>
      <c r="L6796" s="556" t="s">
        <v>5642</v>
      </c>
      <c r="M6796" s="557" t="s">
        <v>1574</v>
      </c>
      <c r="O6796" s="545" t="str">
        <f>+_xlfn.CONCAT(B6796,"-",E6796)</f>
        <v>B4/23/05-B</v>
      </c>
    </row>
    <row r="6798" spans="1:18" ht="14.5">
      <c r="A6798" s="551">
        <v>4</v>
      </c>
      <c r="B6798" s="555" t="s">
        <v>5639</v>
      </c>
      <c r="C6798" s="555" t="s">
        <v>36</v>
      </c>
      <c r="D6798" s="555" t="s">
        <v>36</v>
      </c>
      <c r="E6798" s="555" t="s">
        <v>36</v>
      </c>
      <c r="F6798" s="551" t="s">
        <v>603</v>
      </c>
      <c r="G6798" s="555" t="s">
        <v>36</v>
      </c>
      <c r="H6798" s="551"/>
      <c r="I6798" s="551"/>
      <c r="J6798" s="552">
        <v>23175</v>
      </c>
      <c r="K6798" s="555"/>
      <c r="L6798" s="555"/>
      <c r="M6798" s="551"/>
      <c r="N6798" s="551"/>
      <c r="O6798" s="551"/>
      <c r="P6798" s="546"/>
      <c r="Q6798" s="546"/>
      <c r="R6798" s="546"/>
    </row>
    <row r="6799" spans="1:18">
      <c r="B6799" s="556" t="s">
        <v>5639</v>
      </c>
      <c r="C6799" s="556" t="s">
        <v>2034</v>
      </c>
      <c r="D6799" s="556" t="s">
        <v>2212</v>
      </c>
      <c r="E6799" s="556" t="s">
        <v>7</v>
      </c>
      <c r="F6799" s="557" t="s">
        <v>5643</v>
      </c>
      <c r="G6799" s="556" t="s">
        <v>289</v>
      </c>
      <c r="H6799" s="553">
        <v>2</v>
      </c>
      <c r="I6799" s="554">
        <v>11587.5</v>
      </c>
      <c r="J6799" s="554">
        <v>23175</v>
      </c>
      <c r="K6799" s="556" t="s">
        <v>787</v>
      </c>
      <c r="L6799" s="556" t="s">
        <v>5644</v>
      </c>
      <c r="M6799" s="557" t="s">
        <v>5643</v>
      </c>
      <c r="O6799" s="545" t="str">
        <f>+_xlfn.CONCAT(B6799,"-",E6799)</f>
        <v>B4/23/05-C</v>
      </c>
    </row>
    <row r="6801" spans="1:18" ht="14.5">
      <c r="A6801" s="551">
        <v>3</v>
      </c>
      <c r="B6801" s="555" t="s">
        <v>5639</v>
      </c>
      <c r="C6801" s="555" t="s">
        <v>36</v>
      </c>
      <c r="D6801" s="555" t="s">
        <v>36</v>
      </c>
      <c r="E6801" s="555" t="s">
        <v>36</v>
      </c>
      <c r="F6801" s="551" t="s">
        <v>605</v>
      </c>
      <c r="G6801" s="555" t="s">
        <v>36</v>
      </c>
      <c r="H6801" s="551"/>
      <c r="I6801" s="551"/>
      <c r="J6801" s="552">
        <v>2361360.27</v>
      </c>
      <c r="K6801" s="555"/>
      <c r="L6801" s="555"/>
      <c r="M6801" s="551"/>
      <c r="N6801" s="551"/>
      <c r="O6801" s="551"/>
      <c r="P6801" s="546"/>
      <c r="Q6801" s="546"/>
      <c r="R6801" s="546"/>
    </row>
    <row r="6802" spans="1:18" ht="43.5">
      <c r="A6802" s="551">
        <v>4</v>
      </c>
      <c r="B6802" s="555" t="s">
        <v>5639</v>
      </c>
      <c r="C6802" s="555" t="s">
        <v>36</v>
      </c>
      <c r="D6802" s="555" t="s">
        <v>36</v>
      </c>
      <c r="E6802" s="555" t="s">
        <v>36</v>
      </c>
      <c r="F6802" s="551" t="s">
        <v>606</v>
      </c>
      <c r="G6802" s="555" t="s">
        <v>36</v>
      </c>
      <c r="H6802" s="551"/>
      <c r="I6802" s="551"/>
      <c r="J6802" s="552">
        <v>2217845.7999999998</v>
      </c>
      <c r="K6802" s="555"/>
      <c r="L6802" s="555"/>
      <c r="M6802" s="551"/>
      <c r="N6802" s="551"/>
      <c r="O6802" s="551"/>
    </row>
    <row r="6803" spans="1:18">
      <c r="B6803" s="556" t="s">
        <v>5639</v>
      </c>
      <c r="C6803" s="556" t="s">
        <v>2034</v>
      </c>
      <c r="D6803" s="556" t="s">
        <v>2230</v>
      </c>
      <c r="E6803" s="556" t="s">
        <v>8</v>
      </c>
      <c r="F6803" s="557" t="s">
        <v>1572</v>
      </c>
      <c r="G6803" s="556" t="s">
        <v>179</v>
      </c>
      <c r="H6803" s="553">
        <v>420</v>
      </c>
      <c r="I6803" s="553">
        <v>95.38</v>
      </c>
      <c r="J6803" s="554">
        <v>40059.599999999999</v>
      </c>
      <c r="K6803" s="556" t="s">
        <v>787</v>
      </c>
      <c r="L6803" s="556" t="s">
        <v>5645</v>
      </c>
      <c r="M6803" s="557" t="s">
        <v>1572</v>
      </c>
      <c r="O6803" s="545" t="str">
        <f t="shared" ref="O6803:O6813" si="631">+_xlfn.CONCAT(B6803,"-",E6803)</f>
        <v>B4/23/05-D</v>
      </c>
    </row>
    <row r="6804" spans="1:18" ht="14.5">
      <c r="B6804" s="556" t="s">
        <v>5639</v>
      </c>
      <c r="C6804" s="556" t="s">
        <v>2034</v>
      </c>
      <c r="D6804" s="556" t="s">
        <v>2230</v>
      </c>
      <c r="E6804" s="556" t="s">
        <v>10</v>
      </c>
      <c r="F6804" s="557" t="s">
        <v>1578</v>
      </c>
      <c r="G6804" s="556" t="s">
        <v>179</v>
      </c>
      <c r="H6804" s="553">
        <v>209</v>
      </c>
      <c r="I6804" s="553">
        <v>114.13</v>
      </c>
      <c r="J6804" s="554">
        <v>23853.17</v>
      </c>
      <c r="K6804" s="556" t="s">
        <v>787</v>
      </c>
      <c r="L6804" s="556" t="s">
        <v>5646</v>
      </c>
      <c r="M6804" s="557" t="s">
        <v>1578</v>
      </c>
      <c r="O6804" s="545" t="str">
        <f t="shared" si="631"/>
        <v>B4/23/05-E</v>
      </c>
      <c r="P6804" s="546"/>
      <c r="Q6804" s="546"/>
      <c r="R6804" s="546"/>
    </row>
    <row r="6805" spans="1:18" ht="14.5">
      <c r="B6805" s="556" t="s">
        <v>5639</v>
      </c>
      <c r="C6805" s="556" t="s">
        <v>2034</v>
      </c>
      <c r="D6805" s="556" t="s">
        <v>2230</v>
      </c>
      <c r="E6805" s="556" t="s">
        <v>11</v>
      </c>
      <c r="F6805" s="557" t="s">
        <v>1569</v>
      </c>
      <c r="G6805" s="556" t="s">
        <v>179</v>
      </c>
      <c r="H6805" s="553">
        <v>345</v>
      </c>
      <c r="I6805" s="553">
        <v>140.5</v>
      </c>
      <c r="J6805" s="554">
        <v>48472.5</v>
      </c>
      <c r="K6805" s="556" t="s">
        <v>787</v>
      </c>
      <c r="L6805" s="556" t="s">
        <v>5647</v>
      </c>
      <c r="M6805" s="557" t="s">
        <v>1569</v>
      </c>
      <c r="O6805" s="545" t="str">
        <f t="shared" si="631"/>
        <v>B4/23/05-F</v>
      </c>
      <c r="P6805" s="546"/>
      <c r="Q6805" s="546"/>
      <c r="R6805" s="546"/>
    </row>
    <row r="6806" spans="1:18">
      <c r="B6806" s="556" t="s">
        <v>5639</v>
      </c>
      <c r="C6806" s="556" t="s">
        <v>2034</v>
      </c>
      <c r="D6806" s="556" t="s">
        <v>2230</v>
      </c>
      <c r="E6806" s="556" t="s">
        <v>27</v>
      </c>
      <c r="F6806" s="557" t="s">
        <v>1573</v>
      </c>
      <c r="G6806" s="556" t="s">
        <v>179</v>
      </c>
      <c r="H6806" s="553">
        <v>210</v>
      </c>
      <c r="I6806" s="553">
        <v>166.75</v>
      </c>
      <c r="J6806" s="554">
        <v>35017.5</v>
      </c>
      <c r="K6806" s="556" t="s">
        <v>787</v>
      </c>
      <c r="L6806" s="556" t="s">
        <v>5648</v>
      </c>
      <c r="M6806" s="557" t="s">
        <v>1573</v>
      </c>
      <c r="O6806" s="545" t="str">
        <f t="shared" si="631"/>
        <v>B4/23/05-G</v>
      </c>
    </row>
    <row r="6807" spans="1:18">
      <c r="B6807" s="556" t="s">
        <v>5639</v>
      </c>
      <c r="C6807" s="556" t="s">
        <v>2034</v>
      </c>
      <c r="D6807" s="556" t="s">
        <v>2230</v>
      </c>
      <c r="E6807" s="556" t="s">
        <v>28</v>
      </c>
      <c r="F6807" s="557" t="s">
        <v>1574</v>
      </c>
      <c r="G6807" s="556" t="s">
        <v>179</v>
      </c>
      <c r="H6807" s="553">
        <v>542</v>
      </c>
      <c r="I6807" s="553">
        <v>190.88</v>
      </c>
      <c r="J6807" s="554">
        <v>103456.96000000001</v>
      </c>
      <c r="K6807" s="556" t="s">
        <v>787</v>
      </c>
      <c r="L6807" s="556" t="s">
        <v>5649</v>
      </c>
      <c r="M6807" s="557" t="s">
        <v>1574</v>
      </c>
      <c r="O6807" s="545" t="str">
        <f t="shared" si="631"/>
        <v>B4/23/05-H</v>
      </c>
    </row>
    <row r="6808" spans="1:18">
      <c r="B6808" s="556" t="s">
        <v>5639</v>
      </c>
      <c r="C6808" s="556" t="s">
        <v>2034</v>
      </c>
      <c r="D6808" s="556" t="s">
        <v>2230</v>
      </c>
      <c r="E6808" s="556" t="s">
        <v>33</v>
      </c>
      <c r="F6808" s="557" t="s">
        <v>1579</v>
      </c>
      <c r="G6808" s="556" t="s">
        <v>179</v>
      </c>
      <c r="H6808" s="553">
        <v>70.5</v>
      </c>
      <c r="I6808" s="553">
        <v>225.88</v>
      </c>
      <c r="J6808" s="554">
        <v>15924.54</v>
      </c>
      <c r="K6808" s="556" t="s">
        <v>787</v>
      </c>
      <c r="L6808" s="556" t="s">
        <v>5650</v>
      </c>
      <c r="M6808" s="557" t="s">
        <v>1579</v>
      </c>
      <c r="O6808" s="545" t="str">
        <f t="shared" si="631"/>
        <v>B4/23/05-J</v>
      </c>
    </row>
    <row r="6809" spans="1:18">
      <c r="B6809" s="556" t="s">
        <v>5639</v>
      </c>
      <c r="C6809" s="556" t="s">
        <v>2034</v>
      </c>
      <c r="D6809" s="556" t="s">
        <v>2230</v>
      </c>
      <c r="E6809" s="556" t="s">
        <v>34</v>
      </c>
      <c r="F6809" s="557" t="s">
        <v>1587</v>
      </c>
      <c r="G6809" s="556" t="s">
        <v>179</v>
      </c>
      <c r="H6809" s="553">
        <v>162.5</v>
      </c>
      <c r="I6809" s="553">
        <v>285.25</v>
      </c>
      <c r="J6809" s="554">
        <v>46353.13</v>
      </c>
      <c r="K6809" s="556" t="s">
        <v>787</v>
      </c>
      <c r="L6809" s="556" t="s">
        <v>5651</v>
      </c>
      <c r="M6809" s="557" t="s">
        <v>1587</v>
      </c>
      <c r="O6809" s="545" t="str">
        <f t="shared" si="631"/>
        <v>B4/23/05-K</v>
      </c>
    </row>
    <row r="6810" spans="1:18">
      <c r="B6810" s="556" t="s">
        <v>5639</v>
      </c>
      <c r="C6810" s="556" t="s">
        <v>2034</v>
      </c>
      <c r="D6810" s="556" t="s">
        <v>2230</v>
      </c>
      <c r="E6810" s="556" t="s">
        <v>39</v>
      </c>
      <c r="F6810" s="557" t="s">
        <v>1581</v>
      </c>
      <c r="G6810" s="556" t="s">
        <v>179</v>
      </c>
      <c r="H6810" s="553">
        <v>65</v>
      </c>
      <c r="I6810" s="554">
        <v>1576.88</v>
      </c>
      <c r="J6810" s="554">
        <v>102497.2</v>
      </c>
      <c r="K6810" s="556" t="s">
        <v>787</v>
      </c>
      <c r="L6810" s="556" t="s">
        <v>5652</v>
      </c>
      <c r="M6810" s="557" t="s">
        <v>1581</v>
      </c>
      <c r="O6810" s="545" t="str">
        <f t="shared" si="631"/>
        <v>B4/23/05-L</v>
      </c>
    </row>
    <row r="6811" spans="1:18">
      <c r="B6811" s="556" t="s">
        <v>5639</v>
      </c>
      <c r="C6811" s="556" t="s">
        <v>2034</v>
      </c>
      <c r="D6811" s="556" t="s">
        <v>2230</v>
      </c>
      <c r="E6811" s="556" t="s">
        <v>38</v>
      </c>
      <c r="F6811" s="557" t="s">
        <v>1583</v>
      </c>
      <c r="G6811" s="556" t="s">
        <v>179</v>
      </c>
      <c r="H6811" s="553">
        <v>65</v>
      </c>
      <c r="I6811" s="553">
        <v>570.25</v>
      </c>
      <c r="J6811" s="554">
        <v>37066.25</v>
      </c>
      <c r="K6811" s="556" t="s">
        <v>787</v>
      </c>
      <c r="L6811" s="556" t="s">
        <v>5653</v>
      </c>
      <c r="M6811" s="557" t="s">
        <v>1583</v>
      </c>
      <c r="O6811" s="545" t="str">
        <f t="shared" si="631"/>
        <v>B4/23/05-M</v>
      </c>
    </row>
    <row r="6812" spans="1:18">
      <c r="B6812" s="556" t="s">
        <v>5639</v>
      </c>
      <c r="C6812" s="556" t="s">
        <v>2034</v>
      </c>
      <c r="D6812" s="556" t="s">
        <v>2230</v>
      </c>
      <c r="E6812" s="556" t="s">
        <v>204</v>
      </c>
      <c r="F6812" s="557" t="s">
        <v>1582</v>
      </c>
      <c r="G6812" s="556" t="s">
        <v>179</v>
      </c>
      <c r="H6812" s="553">
        <v>240</v>
      </c>
      <c r="I6812" s="553">
        <v>844.13</v>
      </c>
      <c r="J6812" s="554">
        <v>202591.2</v>
      </c>
      <c r="K6812" s="556" t="s">
        <v>787</v>
      </c>
      <c r="L6812" s="556" t="s">
        <v>5654</v>
      </c>
      <c r="M6812" s="557" t="s">
        <v>1582</v>
      </c>
      <c r="O6812" s="545" t="str">
        <f t="shared" si="631"/>
        <v>B4/23/05-N</v>
      </c>
    </row>
    <row r="6813" spans="1:18">
      <c r="B6813" s="556" t="s">
        <v>5639</v>
      </c>
      <c r="C6813" s="556" t="s">
        <v>2034</v>
      </c>
      <c r="D6813" s="556" t="s">
        <v>2230</v>
      </c>
      <c r="E6813" s="556" t="s">
        <v>507</v>
      </c>
      <c r="F6813" s="557" t="s">
        <v>1588</v>
      </c>
      <c r="G6813" s="556" t="s">
        <v>179</v>
      </c>
      <c r="H6813" s="558">
        <v>1345</v>
      </c>
      <c r="I6813" s="554">
        <v>1161.75</v>
      </c>
      <c r="J6813" s="554">
        <v>1562553.75</v>
      </c>
      <c r="K6813" s="556" t="s">
        <v>787</v>
      </c>
      <c r="L6813" s="556" t="s">
        <v>5655</v>
      </c>
      <c r="M6813" s="557" t="s">
        <v>1588</v>
      </c>
      <c r="O6813" s="545" t="str">
        <f t="shared" si="631"/>
        <v>B4/23/05-P</v>
      </c>
    </row>
    <row r="6816" spans="1:18" ht="43.5">
      <c r="A6816" s="551">
        <v>4</v>
      </c>
      <c r="B6816" s="555" t="s">
        <v>5656</v>
      </c>
      <c r="C6816" s="555" t="s">
        <v>36</v>
      </c>
      <c r="D6816" s="555" t="s">
        <v>36</v>
      </c>
      <c r="E6816" s="555" t="s">
        <v>36</v>
      </c>
      <c r="F6816" s="551" t="s">
        <v>609</v>
      </c>
      <c r="G6816" s="555" t="s">
        <v>36</v>
      </c>
      <c r="H6816" s="551"/>
      <c r="I6816" s="551"/>
      <c r="J6816" s="552">
        <v>78209.960000000006</v>
      </c>
      <c r="K6816" s="555"/>
      <c r="L6816" s="555"/>
      <c r="M6816" s="551"/>
      <c r="N6816" s="551"/>
      <c r="O6816" s="551"/>
    </row>
    <row r="6817" spans="1:18">
      <c r="B6817" s="556" t="s">
        <v>5656</v>
      </c>
      <c r="C6817" s="556" t="s">
        <v>2034</v>
      </c>
      <c r="D6817" s="556" t="s">
        <v>2230</v>
      </c>
      <c r="E6817" s="556" t="s">
        <v>5</v>
      </c>
      <c r="F6817" s="557" t="s">
        <v>1572</v>
      </c>
      <c r="G6817" s="556" t="s">
        <v>179</v>
      </c>
      <c r="H6817" s="553">
        <v>380</v>
      </c>
      <c r="I6817" s="553">
        <v>37.630000000000003</v>
      </c>
      <c r="J6817" s="554">
        <v>14299.4</v>
      </c>
      <c r="K6817" s="556" t="s">
        <v>787</v>
      </c>
      <c r="L6817" s="556" t="s">
        <v>5657</v>
      </c>
      <c r="M6817" s="557" t="s">
        <v>1572</v>
      </c>
      <c r="O6817" s="545" t="str">
        <f t="shared" ref="O6817:O6827" si="632">+_xlfn.CONCAT(B6817,"-",E6817)</f>
        <v>B4/23/06-A</v>
      </c>
    </row>
    <row r="6818" spans="1:18">
      <c r="B6818" s="556" t="s">
        <v>5656</v>
      </c>
      <c r="C6818" s="556" t="s">
        <v>2034</v>
      </c>
      <c r="D6818" s="556" t="s">
        <v>2230</v>
      </c>
      <c r="E6818" s="556" t="s">
        <v>6</v>
      </c>
      <c r="F6818" s="557" t="s">
        <v>1578</v>
      </c>
      <c r="G6818" s="556" t="s">
        <v>179</v>
      </c>
      <c r="H6818" s="553">
        <v>10</v>
      </c>
      <c r="I6818" s="553">
        <v>35.5</v>
      </c>
      <c r="J6818" s="553">
        <v>355</v>
      </c>
      <c r="K6818" s="556" t="s">
        <v>787</v>
      </c>
      <c r="L6818" s="556" t="s">
        <v>5658</v>
      </c>
      <c r="M6818" s="557" t="s">
        <v>1578</v>
      </c>
      <c r="O6818" s="545" t="str">
        <f t="shared" si="632"/>
        <v>B4/23/06-B</v>
      </c>
    </row>
    <row r="6819" spans="1:18" ht="14.5">
      <c r="B6819" s="556" t="s">
        <v>5656</v>
      </c>
      <c r="C6819" s="556" t="s">
        <v>2034</v>
      </c>
      <c r="D6819" s="556" t="s">
        <v>2230</v>
      </c>
      <c r="E6819" s="556" t="s">
        <v>7</v>
      </c>
      <c r="F6819" s="557" t="s">
        <v>1569</v>
      </c>
      <c r="G6819" s="556" t="s">
        <v>179</v>
      </c>
      <c r="H6819" s="553">
        <v>20</v>
      </c>
      <c r="I6819" s="553">
        <v>39.75</v>
      </c>
      <c r="J6819" s="553">
        <v>795</v>
      </c>
      <c r="K6819" s="556" t="s">
        <v>787</v>
      </c>
      <c r="L6819" s="556" t="s">
        <v>5659</v>
      </c>
      <c r="M6819" s="557" t="s">
        <v>1569</v>
      </c>
      <c r="O6819" s="545" t="str">
        <f t="shared" si="632"/>
        <v>B4/23/06-C</v>
      </c>
      <c r="P6819" s="546"/>
      <c r="Q6819" s="546"/>
      <c r="R6819" s="546"/>
    </row>
    <row r="6820" spans="1:18">
      <c r="B6820" s="556" t="s">
        <v>5656</v>
      </c>
      <c r="C6820" s="556" t="s">
        <v>2034</v>
      </c>
      <c r="D6820" s="556" t="s">
        <v>2230</v>
      </c>
      <c r="E6820" s="556" t="s">
        <v>8</v>
      </c>
      <c r="F6820" s="557" t="s">
        <v>1574</v>
      </c>
      <c r="G6820" s="556" t="s">
        <v>179</v>
      </c>
      <c r="H6820" s="553">
        <v>230</v>
      </c>
      <c r="I6820" s="553">
        <v>70.63</v>
      </c>
      <c r="J6820" s="554">
        <v>16244.9</v>
      </c>
      <c r="K6820" s="556" t="s">
        <v>787</v>
      </c>
      <c r="L6820" s="556" t="s">
        <v>5660</v>
      </c>
      <c r="M6820" s="557" t="s">
        <v>1574</v>
      </c>
      <c r="O6820" s="545" t="str">
        <f t="shared" si="632"/>
        <v>B4/23/06-D</v>
      </c>
    </row>
    <row r="6821" spans="1:18">
      <c r="B6821" s="556" t="s">
        <v>5656</v>
      </c>
      <c r="C6821" s="556" t="s">
        <v>2034</v>
      </c>
      <c r="D6821" s="556" t="s">
        <v>2230</v>
      </c>
      <c r="E6821" s="556" t="s">
        <v>10</v>
      </c>
      <c r="F6821" s="557" t="s">
        <v>610</v>
      </c>
      <c r="G6821" s="556" t="s">
        <v>0</v>
      </c>
      <c r="H6821" s="553">
        <v>1</v>
      </c>
      <c r="I6821" s="554">
        <v>5171.88</v>
      </c>
      <c r="J6821" s="554">
        <v>5171.88</v>
      </c>
      <c r="K6821" s="556" t="s">
        <v>787</v>
      </c>
      <c r="L6821" s="556" t="s">
        <v>5661</v>
      </c>
      <c r="M6821" s="557" t="s">
        <v>610</v>
      </c>
      <c r="O6821" s="545" t="str">
        <f t="shared" si="632"/>
        <v>B4/23/06-E</v>
      </c>
    </row>
    <row r="6822" spans="1:18">
      <c r="B6822" s="556" t="s">
        <v>5656</v>
      </c>
      <c r="C6822" s="556" t="s">
        <v>2034</v>
      </c>
      <c r="D6822" s="556" t="s">
        <v>2230</v>
      </c>
      <c r="E6822" s="556" t="s">
        <v>11</v>
      </c>
      <c r="F6822" s="557" t="s">
        <v>611</v>
      </c>
      <c r="G6822" s="556" t="s">
        <v>0</v>
      </c>
      <c r="H6822" s="553">
        <v>1</v>
      </c>
      <c r="I6822" s="554">
        <v>5171.88</v>
      </c>
      <c r="J6822" s="554">
        <v>5171.88</v>
      </c>
      <c r="K6822" s="556" t="s">
        <v>787</v>
      </c>
      <c r="L6822" s="556" t="s">
        <v>5662</v>
      </c>
      <c r="M6822" s="557" t="s">
        <v>611</v>
      </c>
      <c r="O6822" s="545" t="str">
        <f t="shared" si="632"/>
        <v>B4/23/06-F</v>
      </c>
    </row>
    <row r="6823" spans="1:18">
      <c r="B6823" s="556" t="s">
        <v>5656</v>
      </c>
      <c r="C6823" s="556" t="s">
        <v>2034</v>
      </c>
      <c r="D6823" s="556" t="s">
        <v>2230</v>
      </c>
      <c r="E6823" s="556" t="s">
        <v>27</v>
      </c>
      <c r="F6823" s="557" t="s">
        <v>612</v>
      </c>
      <c r="G6823" s="556" t="s">
        <v>0</v>
      </c>
      <c r="H6823" s="553">
        <v>1</v>
      </c>
      <c r="I6823" s="554">
        <v>5171.88</v>
      </c>
      <c r="J6823" s="554">
        <v>5171.88</v>
      </c>
      <c r="K6823" s="556" t="s">
        <v>787</v>
      </c>
      <c r="L6823" s="556" t="s">
        <v>5663</v>
      </c>
      <c r="M6823" s="557" t="s">
        <v>612</v>
      </c>
      <c r="O6823" s="545" t="str">
        <f t="shared" si="632"/>
        <v>B4/23/06-G</v>
      </c>
    </row>
    <row r="6824" spans="1:18">
      <c r="B6824" s="556" t="s">
        <v>5656</v>
      </c>
      <c r="C6824" s="556" t="s">
        <v>2034</v>
      </c>
      <c r="D6824" s="556" t="s">
        <v>2230</v>
      </c>
      <c r="E6824" s="556" t="s">
        <v>28</v>
      </c>
      <c r="F6824" s="557" t="s">
        <v>613</v>
      </c>
      <c r="G6824" s="556" t="s">
        <v>0</v>
      </c>
      <c r="H6824" s="553">
        <v>1</v>
      </c>
      <c r="I6824" s="554">
        <v>8921.8799999999992</v>
      </c>
      <c r="J6824" s="554">
        <v>8921.8799999999992</v>
      </c>
      <c r="K6824" s="556" t="s">
        <v>787</v>
      </c>
      <c r="L6824" s="556" t="s">
        <v>5664</v>
      </c>
      <c r="M6824" s="557" t="s">
        <v>613</v>
      </c>
      <c r="O6824" s="545" t="str">
        <f t="shared" si="632"/>
        <v>B4/23/06-H</v>
      </c>
    </row>
    <row r="6825" spans="1:18">
      <c r="B6825" s="556" t="s">
        <v>5656</v>
      </c>
      <c r="C6825" s="556" t="s">
        <v>2034</v>
      </c>
      <c r="D6825" s="556" t="s">
        <v>2230</v>
      </c>
      <c r="E6825" s="556" t="s">
        <v>33</v>
      </c>
      <c r="F6825" s="557" t="s">
        <v>614</v>
      </c>
      <c r="G6825" s="556" t="s">
        <v>0</v>
      </c>
      <c r="H6825" s="553">
        <v>1</v>
      </c>
      <c r="I6825" s="554">
        <v>11421.88</v>
      </c>
      <c r="J6825" s="554">
        <v>11421.88</v>
      </c>
      <c r="K6825" s="556" t="s">
        <v>787</v>
      </c>
      <c r="L6825" s="556" t="s">
        <v>5665</v>
      </c>
      <c r="M6825" s="557" t="s">
        <v>614</v>
      </c>
      <c r="O6825" s="545" t="str">
        <f t="shared" si="632"/>
        <v>B4/23/06-J</v>
      </c>
    </row>
    <row r="6826" spans="1:18">
      <c r="B6826" s="556" t="s">
        <v>5656</v>
      </c>
      <c r="C6826" s="556" t="s">
        <v>2034</v>
      </c>
      <c r="D6826" s="556" t="s">
        <v>2230</v>
      </c>
      <c r="E6826" s="556" t="s">
        <v>34</v>
      </c>
      <c r="F6826" s="557" t="s">
        <v>615</v>
      </c>
      <c r="G6826" s="556" t="s">
        <v>0</v>
      </c>
      <c r="H6826" s="553">
        <v>1</v>
      </c>
      <c r="I6826" s="554">
        <v>5171.88</v>
      </c>
      <c r="J6826" s="554">
        <v>5171.88</v>
      </c>
      <c r="K6826" s="556" t="s">
        <v>787</v>
      </c>
      <c r="L6826" s="556" t="s">
        <v>5666</v>
      </c>
      <c r="M6826" s="557" t="s">
        <v>615</v>
      </c>
      <c r="O6826" s="545" t="str">
        <f t="shared" si="632"/>
        <v>B4/23/06-K</v>
      </c>
    </row>
    <row r="6827" spans="1:18">
      <c r="B6827" s="556" t="s">
        <v>5656</v>
      </c>
      <c r="C6827" s="556" t="s">
        <v>2034</v>
      </c>
      <c r="D6827" s="556" t="s">
        <v>2230</v>
      </c>
      <c r="E6827" s="556" t="s">
        <v>39</v>
      </c>
      <c r="F6827" s="557" t="s">
        <v>616</v>
      </c>
      <c r="G6827" s="556" t="s">
        <v>0</v>
      </c>
      <c r="H6827" s="553">
        <v>1</v>
      </c>
      <c r="I6827" s="554">
        <v>5484.38</v>
      </c>
      <c r="J6827" s="554">
        <v>5484.38</v>
      </c>
      <c r="K6827" s="556" t="s">
        <v>787</v>
      </c>
      <c r="L6827" s="556" t="s">
        <v>5667</v>
      </c>
      <c r="M6827" s="557" t="s">
        <v>616</v>
      </c>
      <c r="O6827" s="545" t="str">
        <f t="shared" si="632"/>
        <v>B4/23/06-L</v>
      </c>
    </row>
    <row r="6829" spans="1:18" ht="14.5">
      <c r="A6829" s="551">
        <v>4</v>
      </c>
      <c r="B6829" s="555" t="s">
        <v>5656</v>
      </c>
      <c r="C6829" s="555" t="s">
        <v>36</v>
      </c>
      <c r="D6829" s="555" t="s">
        <v>36</v>
      </c>
      <c r="E6829" s="555" t="s">
        <v>36</v>
      </c>
      <c r="F6829" s="551" t="s">
        <v>617</v>
      </c>
      <c r="G6829" s="555" t="s">
        <v>36</v>
      </c>
      <c r="H6829" s="551"/>
      <c r="I6829" s="551"/>
      <c r="J6829" s="552">
        <v>28843.75</v>
      </c>
      <c r="K6829" s="555"/>
      <c r="L6829" s="555"/>
      <c r="M6829" s="551"/>
      <c r="N6829" s="551"/>
      <c r="O6829" s="551"/>
    </row>
    <row r="6830" spans="1:18">
      <c r="B6830" s="556" t="s">
        <v>5656</v>
      </c>
      <c r="C6830" s="556" t="s">
        <v>2034</v>
      </c>
      <c r="D6830" s="556" t="s">
        <v>2230</v>
      </c>
      <c r="E6830" s="556" t="s">
        <v>38</v>
      </c>
      <c r="F6830" s="557" t="s">
        <v>618</v>
      </c>
      <c r="G6830" s="556" t="s">
        <v>289</v>
      </c>
      <c r="H6830" s="553">
        <v>2</v>
      </c>
      <c r="I6830" s="554">
        <v>5768.75</v>
      </c>
      <c r="J6830" s="554">
        <v>11537.5</v>
      </c>
      <c r="K6830" s="556" t="s">
        <v>787</v>
      </c>
      <c r="L6830" s="556" t="s">
        <v>5668</v>
      </c>
      <c r="M6830" s="557" t="s">
        <v>618</v>
      </c>
      <c r="O6830" s="545" t="str">
        <f t="shared" ref="O6830:O6832" si="633">+_xlfn.CONCAT(B6830,"-",E6830)</f>
        <v>B4/23/06-M</v>
      </c>
    </row>
    <row r="6831" spans="1:18">
      <c r="B6831" s="556" t="s">
        <v>5656</v>
      </c>
      <c r="C6831" s="556" t="s">
        <v>2034</v>
      </c>
      <c r="D6831" s="556" t="s">
        <v>2230</v>
      </c>
      <c r="E6831" s="556" t="s">
        <v>204</v>
      </c>
      <c r="F6831" s="557" t="s">
        <v>5669</v>
      </c>
      <c r="G6831" s="556" t="s">
        <v>289</v>
      </c>
      <c r="H6831" s="553">
        <v>2</v>
      </c>
      <c r="I6831" s="554">
        <v>5768.75</v>
      </c>
      <c r="J6831" s="554">
        <v>11537.5</v>
      </c>
      <c r="K6831" s="556" t="s">
        <v>787</v>
      </c>
      <c r="L6831" s="556" t="s">
        <v>5670</v>
      </c>
      <c r="M6831" s="557" t="s">
        <v>5669</v>
      </c>
      <c r="O6831" s="545" t="str">
        <f t="shared" si="633"/>
        <v>B4/23/06-N</v>
      </c>
    </row>
    <row r="6832" spans="1:18" ht="14.5">
      <c r="B6832" s="556" t="s">
        <v>5656</v>
      </c>
      <c r="C6832" s="556" t="s">
        <v>2034</v>
      </c>
      <c r="D6832" s="556" t="s">
        <v>2230</v>
      </c>
      <c r="E6832" s="556" t="s">
        <v>507</v>
      </c>
      <c r="F6832" s="557" t="s">
        <v>5671</v>
      </c>
      <c r="G6832" s="556" t="s">
        <v>289</v>
      </c>
      <c r="H6832" s="553">
        <v>1</v>
      </c>
      <c r="I6832" s="554">
        <v>5768.75</v>
      </c>
      <c r="J6832" s="554">
        <v>5768.75</v>
      </c>
      <c r="K6832" s="556" t="s">
        <v>787</v>
      </c>
      <c r="L6832" s="556" t="s">
        <v>5672</v>
      </c>
      <c r="M6832" s="557" t="s">
        <v>5671</v>
      </c>
      <c r="O6832" s="545" t="str">
        <f t="shared" si="633"/>
        <v>B4/23/06-P</v>
      </c>
      <c r="P6832" s="546"/>
      <c r="Q6832" s="546"/>
      <c r="R6832" s="546"/>
    </row>
    <row r="6834" spans="1:18" ht="14.5">
      <c r="A6834" s="551">
        <v>4</v>
      </c>
      <c r="B6834" s="555" t="s">
        <v>5656</v>
      </c>
      <c r="C6834" s="555" t="s">
        <v>36</v>
      </c>
      <c r="D6834" s="555" t="s">
        <v>36</v>
      </c>
      <c r="E6834" s="555" t="s">
        <v>36</v>
      </c>
      <c r="F6834" s="551" t="s">
        <v>2251</v>
      </c>
      <c r="G6834" s="555" t="s">
        <v>36</v>
      </c>
      <c r="H6834" s="551"/>
      <c r="I6834" s="551"/>
      <c r="J6834" s="552">
        <v>36460.76</v>
      </c>
      <c r="K6834" s="555"/>
      <c r="L6834" s="555"/>
      <c r="M6834" s="551"/>
      <c r="N6834" s="551"/>
      <c r="O6834" s="551"/>
    </row>
    <row r="6835" spans="1:18">
      <c r="B6835" s="556" t="s">
        <v>5656</v>
      </c>
      <c r="C6835" s="556" t="s">
        <v>2034</v>
      </c>
      <c r="D6835" s="556" t="s">
        <v>2230</v>
      </c>
      <c r="E6835" s="556" t="s">
        <v>508</v>
      </c>
      <c r="F6835" s="557" t="s">
        <v>5673</v>
      </c>
      <c r="G6835" s="556" t="s">
        <v>289</v>
      </c>
      <c r="H6835" s="553">
        <v>1</v>
      </c>
      <c r="I6835" s="554">
        <v>18230.38</v>
      </c>
      <c r="J6835" s="554">
        <v>18230.38</v>
      </c>
      <c r="K6835" s="556" t="s">
        <v>787</v>
      </c>
      <c r="L6835" s="556" t="s">
        <v>5674</v>
      </c>
      <c r="M6835" s="557" t="s">
        <v>5673</v>
      </c>
      <c r="O6835" s="545" t="str">
        <f t="shared" ref="O6835:O6836" si="634">+_xlfn.CONCAT(B6835,"-",E6835)</f>
        <v>B4/23/06-Q</v>
      </c>
    </row>
    <row r="6836" spans="1:18">
      <c r="B6836" s="556" t="s">
        <v>5656</v>
      </c>
      <c r="C6836" s="556" t="s">
        <v>2034</v>
      </c>
      <c r="D6836" s="556" t="s">
        <v>2230</v>
      </c>
      <c r="E6836" s="556" t="s">
        <v>738</v>
      </c>
      <c r="F6836" s="557" t="s">
        <v>5675</v>
      </c>
      <c r="G6836" s="556" t="s">
        <v>289</v>
      </c>
      <c r="H6836" s="553">
        <v>1</v>
      </c>
      <c r="I6836" s="554">
        <v>18230.38</v>
      </c>
      <c r="J6836" s="554">
        <v>18230.38</v>
      </c>
      <c r="K6836" s="556" t="s">
        <v>787</v>
      </c>
      <c r="L6836" s="556" t="s">
        <v>5676</v>
      </c>
      <c r="M6836" s="557" t="s">
        <v>5675</v>
      </c>
      <c r="O6836" s="545" t="str">
        <f t="shared" si="634"/>
        <v>B4/23/06-R</v>
      </c>
    </row>
    <row r="6837" spans="1:18" ht="14.5">
      <c r="P6837" s="546"/>
      <c r="Q6837" s="546"/>
      <c r="R6837" s="546"/>
    </row>
    <row r="6839" spans="1:18" ht="14.5">
      <c r="A6839" s="551">
        <v>3</v>
      </c>
      <c r="B6839" s="555" t="s">
        <v>5677</v>
      </c>
      <c r="C6839" s="555" t="s">
        <v>36</v>
      </c>
      <c r="D6839" s="555" t="s">
        <v>36</v>
      </c>
      <c r="E6839" s="555" t="s">
        <v>36</v>
      </c>
      <c r="F6839" s="551" t="s">
        <v>623</v>
      </c>
      <c r="G6839" s="555" t="s">
        <v>36</v>
      </c>
      <c r="H6839" s="551"/>
      <c r="I6839" s="551"/>
      <c r="J6839" s="552">
        <v>342150</v>
      </c>
      <c r="K6839" s="555"/>
      <c r="L6839" s="555"/>
      <c r="M6839" s="551"/>
      <c r="N6839" s="551"/>
      <c r="O6839" s="551"/>
    </row>
    <row r="6840" spans="1:18" ht="72.5">
      <c r="A6840" s="551">
        <v>4</v>
      </c>
      <c r="B6840" s="555" t="s">
        <v>5677</v>
      </c>
      <c r="C6840" s="555" t="s">
        <v>36</v>
      </c>
      <c r="D6840" s="555" t="s">
        <v>36</v>
      </c>
      <c r="E6840" s="555" t="s">
        <v>36</v>
      </c>
      <c r="F6840" s="551" t="s">
        <v>624</v>
      </c>
      <c r="G6840" s="555" t="s">
        <v>36</v>
      </c>
      <c r="H6840" s="551"/>
      <c r="I6840" s="551"/>
      <c r="J6840" s="552">
        <v>342150</v>
      </c>
      <c r="K6840" s="555"/>
      <c r="L6840" s="555"/>
      <c r="M6840" s="551"/>
      <c r="N6840" s="551"/>
      <c r="O6840" s="551"/>
    </row>
    <row r="6841" spans="1:18">
      <c r="B6841" s="556" t="s">
        <v>5677</v>
      </c>
      <c r="C6841" s="556" t="s">
        <v>2034</v>
      </c>
      <c r="D6841" s="556" t="s">
        <v>2230</v>
      </c>
      <c r="E6841" s="556" t="s">
        <v>5</v>
      </c>
      <c r="F6841" s="557" t="s">
        <v>5678</v>
      </c>
      <c r="G6841" s="556" t="s">
        <v>289</v>
      </c>
      <c r="H6841" s="553">
        <v>4</v>
      </c>
      <c r="I6841" s="554">
        <v>36287.5</v>
      </c>
      <c r="J6841" s="554">
        <v>145150</v>
      </c>
      <c r="K6841" s="556" t="s">
        <v>787</v>
      </c>
      <c r="L6841" s="556" t="s">
        <v>5679</v>
      </c>
      <c r="M6841" s="557" t="s">
        <v>5678</v>
      </c>
      <c r="O6841" s="545" t="str">
        <f t="shared" ref="O6841:O6844" si="635">+_xlfn.CONCAT(B6841,"-",E6841)</f>
        <v>B4/23/07-A</v>
      </c>
    </row>
    <row r="6842" spans="1:18" ht="14.5">
      <c r="B6842" s="556" t="s">
        <v>5677</v>
      </c>
      <c r="C6842" s="556" t="s">
        <v>2034</v>
      </c>
      <c r="D6842" s="556" t="s">
        <v>2230</v>
      </c>
      <c r="E6842" s="556" t="s">
        <v>6</v>
      </c>
      <c r="F6842" s="557" t="s">
        <v>5680</v>
      </c>
      <c r="G6842" s="556" t="s">
        <v>289</v>
      </c>
      <c r="H6842" s="553">
        <v>2</v>
      </c>
      <c r="I6842" s="554">
        <v>12962.5</v>
      </c>
      <c r="J6842" s="554">
        <v>25925</v>
      </c>
      <c r="K6842" s="556" t="s">
        <v>787</v>
      </c>
      <c r="L6842" s="556" t="s">
        <v>5681</v>
      </c>
      <c r="M6842" s="557" t="s">
        <v>5680</v>
      </c>
      <c r="O6842" s="545" t="str">
        <f t="shared" si="635"/>
        <v>B4/23/07-B</v>
      </c>
      <c r="P6842" s="546"/>
      <c r="Q6842" s="546"/>
      <c r="R6842" s="546"/>
    </row>
    <row r="6843" spans="1:18" ht="14.5">
      <c r="B6843" s="556" t="s">
        <v>5677</v>
      </c>
      <c r="C6843" s="556" t="s">
        <v>2034</v>
      </c>
      <c r="D6843" s="556" t="s">
        <v>2230</v>
      </c>
      <c r="E6843" s="556" t="s">
        <v>7</v>
      </c>
      <c r="F6843" s="557" t="s">
        <v>5682</v>
      </c>
      <c r="G6843" s="556" t="s">
        <v>289</v>
      </c>
      <c r="H6843" s="553">
        <v>4</v>
      </c>
      <c r="I6843" s="554">
        <v>36287.5</v>
      </c>
      <c r="J6843" s="554">
        <v>145150</v>
      </c>
      <c r="K6843" s="556" t="s">
        <v>787</v>
      </c>
      <c r="L6843" s="556" t="s">
        <v>5683</v>
      </c>
      <c r="M6843" s="557" t="s">
        <v>5682</v>
      </c>
      <c r="O6843" s="545" t="str">
        <f t="shared" si="635"/>
        <v>B4/23/07-C</v>
      </c>
      <c r="P6843" s="546"/>
      <c r="Q6843" s="546"/>
      <c r="R6843" s="546"/>
    </row>
    <row r="6844" spans="1:18">
      <c r="B6844" s="556" t="s">
        <v>5677</v>
      </c>
      <c r="C6844" s="556" t="s">
        <v>2034</v>
      </c>
      <c r="D6844" s="556" t="s">
        <v>2230</v>
      </c>
      <c r="E6844" s="556" t="s">
        <v>8</v>
      </c>
      <c r="F6844" s="557" t="s">
        <v>5684</v>
      </c>
      <c r="G6844" s="556" t="s">
        <v>289</v>
      </c>
      <c r="H6844" s="553">
        <v>2</v>
      </c>
      <c r="I6844" s="554">
        <v>12962.5</v>
      </c>
      <c r="J6844" s="554">
        <v>25925</v>
      </c>
      <c r="K6844" s="556" t="s">
        <v>787</v>
      </c>
      <c r="L6844" s="556" t="s">
        <v>5685</v>
      </c>
      <c r="M6844" s="557" t="s">
        <v>5684</v>
      </c>
      <c r="O6844" s="545" t="str">
        <f t="shared" si="635"/>
        <v>B4/23/07-D</v>
      </c>
    </row>
    <row r="6846" spans="1:18" ht="14.5">
      <c r="A6846" s="551">
        <v>3</v>
      </c>
      <c r="B6846" s="555" t="s">
        <v>5677</v>
      </c>
      <c r="C6846" s="555" t="s">
        <v>36</v>
      </c>
      <c r="D6846" s="555" t="s">
        <v>36</v>
      </c>
      <c r="E6846" s="555" t="s">
        <v>36</v>
      </c>
      <c r="F6846" s="551" t="s">
        <v>628</v>
      </c>
      <c r="G6846" s="555" t="s">
        <v>36</v>
      </c>
      <c r="H6846" s="551"/>
      <c r="I6846" s="551"/>
      <c r="J6846" s="552">
        <v>40050.26</v>
      </c>
      <c r="K6846" s="555"/>
      <c r="L6846" s="555"/>
      <c r="M6846" s="551"/>
      <c r="N6846" s="551"/>
      <c r="O6846" s="551"/>
    </row>
    <row r="6847" spans="1:18" ht="14.5">
      <c r="A6847" s="551">
        <v>4</v>
      </c>
      <c r="B6847" s="555" t="s">
        <v>5677</v>
      </c>
      <c r="C6847" s="555" t="s">
        <v>36</v>
      </c>
      <c r="D6847" s="555" t="s">
        <v>36</v>
      </c>
      <c r="E6847" s="555" t="s">
        <v>36</v>
      </c>
      <c r="F6847" s="551" t="s">
        <v>629</v>
      </c>
      <c r="G6847" s="555" t="s">
        <v>36</v>
      </c>
      <c r="H6847" s="551"/>
      <c r="I6847" s="551"/>
      <c r="J6847" s="552">
        <v>40050.26</v>
      </c>
      <c r="K6847" s="555"/>
      <c r="L6847" s="555"/>
      <c r="M6847" s="551"/>
      <c r="N6847" s="551"/>
      <c r="O6847" s="551"/>
    </row>
    <row r="6848" spans="1:18">
      <c r="B6848" s="556" t="s">
        <v>5677</v>
      </c>
      <c r="C6848" s="556" t="s">
        <v>2034</v>
      </c>
      <c r="D6848" s="556" t="s">
        <v>2256</v>
      </c>
      <c r="E6848" s="556" t="s">
        <v>10</v>
      </c>
      <c r="F6848" s="557" t="s">
        <v>630</v>
      </c>
      <c r="G6848" s="556" t="s">
        <v>289</v>
      </c>
      <c r="H6848" s="553">
        <v>1</v>
      </c>
      <c r="I6848" s="554">
        <v>20025.13</v>
      </c>
      <c r="J6848" s="554">
        <v>20025.13</v>
      </c>
      <c r="K6848" s="556" t="s">
        <v>787</v>
      </c>
      <c r="L6848" s="556" t="s">
        <v>5686</v>
      </c>
      <c r="M6848" s="557" t="s">
        <v>630</v>
      </c>
      <c r="O6848" s="545" t="str">
        <f t="shared" ref="O6848:O6849" si="636">+_xlfn.CONCAT(B6848,"-",E6848)</f>
        <v>B4/23/07-E</v>
      </c>
    </row>
    <row r="6849" spans="1:18" ht="14.5">
      <c r="B6849" s="556" t="s">
        <v>5677</v>
      </c>
      <c r="C6849" s="556" t="s">
        <v>2034</v>
      </c>
      <c r="D6849" s="556" t="s">
        <v>2256</v>
      </c>
      <c r="E6849" s="556" t="s">
        <v>11</v>
      </c>
      <c r="F6849" s="557" t="s">
        <v>5687</v>
      </c>
      <c r="G6849" s="556" t="s">
        <v>289</v>
      </c>
      <c r="H6849" s="553">
        <v>1</v>
      </c>
      <c r="I6849" s="554">
        <v>20025.13</v>
      </c>
      <c r="J6849" s="554">
        <v>20025.13</v>
      </c>
      <c r="K6849" s="556" t="s">
        <v>787</v>
      </c>
      <c r="L6849" s="556" t="s">
        <v>5688</v>
      </c>
      <c r="M6849" s="557" t="s">
        <v>5687</v>
      </c>
      <c r="O6849" s="545" t="str">
        <f t="shared" si="636"/>
        <v>B4/23/07-F</v>
      </c>
      <c r="P6849" s="546"/>
      <c r="Q6849" s="546"/>
      <c r="R6849" s="546"/>
    </row>
    <row r="6850" spans="1:18" ht="14.5">
      <c r="P6850" s="546"/>
      <c r="Q6850" s="546"/>
      <c r="R6850" s="546"/>
    </row>
    <row r="6851" spans="1:18" ht="14.5">
      <c r="A6851" s="551">
        <v>3</v>
      </c>
      <c r="B6851" s="555" t="s">
        <v>5677</v>
      </c>
      <c r="C6851" s="555" t="s">
        <v>36</v>
      </c>
      <c r="D6851" s="555" t="s">
        <v>36</v>
      </c>
      <c r="E6851" s="555" t="s">
        <v>36</v>
      </c>
      <c r="F6851" s="551" t="s">
        <v>631</v>
      </c>
      <c r="G6851" s="555" t="s">
        <v>36</v>
      </c>
      <c r="H6851" s="551"/>
      <c r="I6851" s="551"/>
      <c r="J6851" s="552">
        <v>10802208.18</v>
      </c>
      <c r="K6851" s="555"/>
      <c r="L6851" s="555"/>
      <c r="M6851" s="551"/>
      <c r="N6851" s="551"/>
      <c r="O6851" s="551"/>
    </row>
    <row r="6852" spans="1:18" ht="43.5">
      <c r="A6852" s="551">
        <v>4</v>
      </c>
      <c r="B6852" s="555" t="s">
        <v>5677</v>
      </c>
      <c r="C6852" s="555" t="s">
        <v>36</v>
      </c>
      <c r="D6852" s="555" t="s">
        <v>36</v>
      </c>
      <c r="E6852" s="555" t="s">
        <v>36</v>
      </c>
      <c r="F6852" s="551" t="s">
        <v>632</v>
      </c>
      <c r="G6852" s="555" t="s">
        <v>36</v>
      </c>
      <c r="H6852" s="551"/>
      <c r="I6852" s="551"/>
      <c r="J6852" s="552">
        <v>7348936.9199999999</v>
      </c>
      <c r="K6852" s="555"/>
      <c r="L6852" s="555"/>
      <c r="M6852" s="551"/>
      <c r="N6852" s="551"/>
      <c r="O6852" s="551"/>
    </row>
    <row r="6853" spans="1:18">
      <c r="B6853" s="556" t="s">
        <v>5677</v>
      </c>
      <c r="C6853" s="556" t="s">
        <v>2034</v>
      </c>
      <c r="D6853" s="556" t="s">
        <v>2258</v>
      </c>
      <c r="E6853" s="556" t="s">
        <v>27</v>
      </c>
      <c r="F6853" s="557" t="s">
        <v>633</v>
      </c>
      <c r="G6853" s="556" t="s">
        <v>5689</v>
      </c>
      <c r="H6853" s="554">
        <v>150346.5</v>
      </c>
      <c r="I6853" s="553">
        <v>48.88</v>
      </c>
      <c r="J6853" s="554">
        <v>7348936.9199999999</v>
      </c>
      <c r="K6853" s="556" t="s">
        <v>787</v>
      </c>
      <c r="L6853" s="556" t="s">
        <v>5690</v>
      </c>
      <c r="M6853" s="557" t="s">
        <v>633</v>
      </c>
      <c r="O6853" s="545" t="str">
        <f>+_xlfn.CONCAT(B6853,"-",E6853)</f>
        <v>B4/23/07-G</v>
      </c>
    </row>
    <row r="6854" spans="1:18" ht="14.5">
      <c r="P6854" s="546"/>
      <c r="Q6854" s="546"/>
      <c r="R6854" s="546"/>
    </row>
    <row r="6855" spans="1:18" ht="14.5">
      <c r="A6855" s="551">
        <v>4</v>
      </c>
      <c r="B6855" s="555" t="s">
        <v>5677</v>
      </c>
      <c r="C6855" s="555" t="s">
        <v>36</v>
      </c>
      <c r="D6855" s="555" t="s">
        <v>36</v>
      </c>
      <c r="E6855" s="555" t="s">
        <v>36</v>
      </c>
      <c r="F6855" s="551" t="s">
        <v>635</v>
      </c>
      <c r="G6855" s="555" t="s">
        <v>36</v>
      </c>
      <c r="H6855" s="551"/>
      <c r="I6855" s="551"/>
      <c r="J6855" s="552">
        <v>1350769.38</v>
      </c>
      <c r="K6855" s="555"/>
      <c r="L6855" s="555"/>
      <c r="M6855" s="551"/>
      <c r="N6855" s="551"/>
      <c r="O6855" s="551"/>
      <c r="P6855" s="546"/>
      <c r="Q6855" s="546"/>
      <c r="R6855" s="546"/>
    </row>
    <row r="6856" spans="1:18">
      <c r="B6856" s="556" t="s">
        <v>5677</v>
      </c>
      <c r="C6856" s="556" t="s">
        <v>2034</v>
      </c>
      <c r="D6856" s="556" t="s">
        <v>2258</v>
      </c>
      <c r="E6856" s="556" t="s">
        <v>28</v>
      </c>
      <c r="F6856" s="557" t="s">
        <v>635</v>
      </c>
      <c r="G6856" s="556" t="s">
        <v>0</v>
      </c>
      <c r="H6856" s="553">
        <v>1</v>
      </c>
      <c r="I6856" s="554">
        <v>1350769.38</v>
      </c>
      <c r="J6856" s="554">
        <v>1350769.38</v>
      </c>
      <c r="K6856" s="556" t="s">
        <v>787</v>
      </c>
      <c r="L6856" s="556" t="s">
        <v>5691</v>
      </c>
      <c r="M6856" s="557" t="s">
        <v>635</v>
      </c>
      <c r="O6856" s="545" t="str">
        <f>+_xlfn.CONCAT(B6856,"-",E6856)</f>
        <v>B4/23/07-H</v>
      </c>
    </row>
    <row r="6858" spans="1:18" ht="14.5">
      <c r="A6858" s="551">
        <v>4</v>
      </c>
      <c r="B6858" s="555" t="s">
        <v>5677</v>
      </c>
      <c r="C6858" s="555" t="s">
        <v>36</v>
      </c>
      <c r="D6858" s="555" t="s">
        <v>36</v>
      </c>
      <c r="E6858" s="555" t="s">
        <v>36</v>
      </c>
      <c r="F6858" s="551" t="s">
        <v>636</v>
      </c>
      <c r="G6858" s="555" t="s">
        <v>36</v>
      </c>
      <c r="H6858" s="551"/>
      <c r="I6858" s="551"/>
      <c r="J6858" s="552">
        <v>2102501.88</v>
      </c>
      <c r="K6858" s="555"/>
      <c r="L6858" s="555"/>
      <c r="M6858" s="551"/>
      <c r="N6858" s="551"/>
      <c r="O6858" s="551"/>
      <c r="P6858" s="546"/>
      <c r="Q6858" s="546"/>
      <c r="R6858" s="546"/>
    </row>
    <row r="6859" spans="1:18">
      <c r="B6859" s="556" t="s">
        <v>5677</v>
      </c>
      <c r="C6859" s="556" t="s">
        <v>2034</v>
      </c>
      <c r="D6859" s="556" t="s">
        <v>2258</v>
      </c>
      <c r="E6859" s="556" t="s">
        <v>33</v>
      </c>
      <c r="F6859" s="557" t="s">
        <v>637</v>
      </c>
      <c r="G6859" s="556" t="s">
        <v>0</v>
      </c>
      <c r="H6859" s="553">
        <v>1</v>
      </c>
      <c r="I6859" s="554">
        <v>2102501.88</v>
      </c>
      <c r="J6859" s="554">
        <v>2102501.88</v>
      </c>
      <c r="K6859" s="556" t="s">
        <v>787</v>
      </c>
      <c r="L6859" s="556" t="s">
        <v>5692</v>
      </c>
      <c r="M6859" s="557" t="s">
        <v>637</v>
      </c>
      <c r="O6859" s="545" t="str">
        <f>+_xlfn.CONCAT(B6859,"-",E6859)</f>
        <v>B4/23/07-J</v>
      </c>
    </row>
    <row r="6861" spans="1:18" ht="14.5">
      <c r="P6861" s="546"/>
      <c r="Q6861" s="546"/>
      <c r="R6861" s="546"/>
    </row>
    <row r="6862" spans="1:18" ht="14.5">
      <c r="A6862" s="551">
        <v>3</v>
      </c>
      <c r="B6862" s="555" t="s">
        <v>5693</v>
      </c>
      <c r="C6862" s="555" t="s">
        <v>36</v>
      </c>
      <c r="D6862" s="555" t="s">
        <v>36</v>
      </c>
      <c r="E6862" s="555" t="s">
        <v>36</v>
      </c>
      <c r="F6862" s="551" t="s">
        <v>638</v>
      </c>
      <c r="G6862" s="555" t="s">
        <v>36</v>
      </c>
      <c r="H6862" s="551"/>
      <c r="I6862" s="551"/>
      <c r="J6862" s="552">
        <v>3832466.01</v>
      </c>
      <c r="K6862" s="555"/>
      <c r="L6862" s="555"/>
      <c r="M6862" s="551"/>
      <c r="N6862" s="551"/>
      <c r="O6862" s="551"/>
    </row>
    <row r="6863" spans="1:18" ht="14.5">
      <c r="A6863" s="551">
        <v>4</v>
      </c>
      <c r="B6863" s="555" t="s">
        <v>5693</v>
      </c>
      <c r="C6863" s="555" t="s">
        <v>36</v>
      </c>
      <c r="D6863" s="555" t="s">
        <v>36</v>
      </c>
      <c r="E6863" s="555" t="s">
        <v>36</v>
      </c>
      <c r="F6863" s="551" t="s">
        <v>639</v>
      </c>
      <c r="G6863" s="555" t="s">
        <v>36</v>
      </c>
      <c r="H6863" s="551"/>
      <c r="I6863" s="551"/>
      <c r="J6863" s="552">
        <v>1179280.6299999999</v>
      </c>
      <c r="K6863" s="555"/>
      <c r="L6863" s="555"/>
      <c r="M6863" s="551"/>
      <c r="N6863" s="551"/>
      <c r="O6863" s="551"/>
    </row>
    <row r="6864" spans="1:18">
      <c r="B6864" s="556" t="s">
        <v>5693</v>
      </c>
      <c r="C6864" s="556" t="s">
        <v>2034</v>
      </c>
      <c r="D6864" s="556" t="s">
        <v>2262</v>
      </c>
      <c r="E6864" s="556" t="s">
        <v>5</v>
      </c>
      <c r="F6864" s="557" t="s">
        <v>640</v>
      </c>
      <c r="G6864" s="556" t="s">
        <v>0</v>
      </c>
      <c r="H6864" s="553">
        <v>1</v>
      </c>
      <c r="I6864" s="554">
        <v>1179280.6299999999</v>
      </c>
      <c r="J6864" s="554">
        <v>1179280.6299999999</v>
      </c>
      <c r="K6864" s="556" t="s">
        <v>787</v>
      </c>
      <c r="L6864" s="556" t="s">
        <v>5694</v>
      </c>
      <c r="M6864" s="557" t="s">
        <v>640</v>
      </c>
      <c r="O6864" s="545" t="str">
        <f>+_xlfn.CONCAT(B6864,"-",E6864)</f>
        <v>B4/23/08-A</v>
      </c>
    </row>
    <row r="6865" spans="1:18" ht="14.5">
      <c r="P6865" s="546"/>
      <c r="Q6865" s="546"/>
      <c r="R6865" s="546"/>
    </row>
    <row r="6866" spans="1:18" ht="14.5">
      <c r="A6866" s="551">
        <v>4</v>
      </c>
      <c r="B6866" s="555" t="s">
        <v>5693</v>
      </c>
      <c r="C6866" s="555" t="s">
        <v>36</v>
      </c>
      <c r="D6866" s="555" t="s">
        <v>36</v>
      </c>
      <c r="E6866" s="555" t="s">
        <v>36</v>
      </c>
      <c r="F6866" s="551" t="s">
        <v>641</v>
      </c>
      <c r="G6866" s="555" t="s">
        <v>36</v>
      </c>
      <c r="H6866" s="551"/>
      <c r="I6866" s="551"/>
      <c r="J6866" s="552">
        <v>2653185.38</v>
      </c>
      <c r="K6866" s="555"/>
      <c r="L6866" s="555"/>
      <c r="M6866" s="551"/>
      <c r="N6866" s="551"/>
      <c r="O6866" s="551"/>
      <c r="P6866" s="546"/>
      <c r="Q6866" s="546"/>
      <c r="R6866" s="546"/>
    </row>
    <row r="6867" spans="1:18">
      <c r="B6867" s="556" t="s">
        <v>5693</v>
      </c>
      <c r="C6867" s="556" t="s">
        <v>2034</v>
      </c>
      <c r="D6867" s="556" t="s">
        <v>2262</v>
      </c>
      <c r="E6867" s="556" t="s">
        <v>6</v>
      </c>
      <c r="F6867" s="557" t="s">
        <v>642</v>
      </c>
      <c r="G6867" s="556" t="s">
        <v>0</v>
      </c>
      <c r="H6867" s="553">
        <v>1</v>
      </c>
      <c r="I6867" s="554">
        <v>786187</v>
      </c>
      <c r="J6867" s="554">
        <v>786187</v>
      </c>
      <c r="K6867" s="556" t="s">
        <v>787</v>
      </c>
      <c r="L6867" s="556" t="s">
        <v>5695</v>
      </c>
      <c r="M6867" s="557" t="s">
        <v>642</v>
      </c>
      <c r="O6867" s="545" t="str">
        <f t="shared" ref="O6867:O6869" si="637">+_xlfn.CONCAT(B6867,"-",E6867)</f>
        <v>B4/23/08-B</v>
      </c>
    </row>
    <row r="6868" spans="1:18">
      <c r="B6868" s="556" t="s">
        <v>5693</v>
      </c>
      <c r="C6868" s="556" t="s">
        <v>2034</v>
      </c>
      <c r="D6868" s="556" t="s">
        <v>2262</v>
      </c>
      <c r="E6868" s="556" t="s">
        <v>7</v>
      </c>
      <c r="F6868" s="557" t="s">
        <v>643</v>
      </c>
      <c r="G6868" s="556" t="s">
        <v>0</v>
      </c>
      <c r="H6868" s="553">
        <v>1</v>
      </c>
      <c r="I6868" s="554">
        <v>1555146.88</v>
      </c>
      <c r="J6868" s="554">
        <v>1555146.88</v>
      </c>
      <c r="K6868" s="556" t="s">
        <v>787</v>
      </c>
      <c r="L6868" s="556" t="s">
        <v>5696</v>
      </c>
      <c r="M6868" s="557" t="s">
        <v>643</v>
      </c>
      <c r="O6868" s="545" t="str">
        <f t="shared" si="637"/>
        <v>B4/23/08-C</v>
      </c>
    </row>
    <row r="6869" spans="1:18" ht="14.5">
      <c r="B6869" s="556" t="s">
        <v>5693</v>
      </c>
      <c r="C6869" s="556" t="s">
        <v>2034</v>
      </c>
      <c r="D6869" s="556" t="s">
        <v>2262</v>
      </c>
      <c r="E6869" s="556" t="s">
        <v>8</v>
      </c>
      <c r="F6869" s="557" t="s">
        <v>644</v>
      </c>
      <c r="G6869" s="556" t="s">
        <v>0</v>
      </c>
      <c r="H6869" s="553">
        <v>1</v>
      </c>
      <c r="I6869" s="554">
        <v>311851.5</v>
      </c>
      <c r="J6869" s="554">
        <v>311851.5</v>
      </c>
      <c r="K6869" s="556" t="s">
        <v>787</v>
      </c>
      <c r="L6869" s="556" t="s">
        <v>5697</v>
      </c>
      <c r="M6869" s="557" t="s">
        <v>644</v>
      </c>
      <c r="O6869" s="545" t="str">
        <f t="shared" si="637"/>
        <v>B4/23/08-D</v>
      </c>
      <c r="P6869" s="546"/>
      <c r="Q6869" s="546"/>
      <c r="R6869" s="546"/>
    </row>
    <row r="6871" spans="1:18" ht="14.5">
      <c r="A6871" s="551">
        <v>3</v>
      </c>
      <c r="B6871" s="555" t="s">
        <v>5693</v>
      </c>
      <c r="C6871" s="555" t="s">
        <v>36</v>
      </c>
      <c r="D6871" s="555" t="s">
        <v>36</v>
      </c>
      <c r="E6871" s="555" t="s">
        <v>36</v>
      </c>
      <c r="F6871" s="551" t="s">
        <v>645</v>
      </c>
      <c r="G6871" s="555" t="s">
        <v>36</v>
      </c>
      <c r="H6871" s="551"/>
      <c r="I6871" s="551"/>
      <c r="J6871" s="552">
        <v>36600</v>
      </c>
      <c r="K6871" s="555"/>
      <c r="L6871" s="555"/>
      <c r="M6871" s="551"/>
      <c r="N6871" s="551"/>
      <c r="O6871" s="551"/>
    </row>
    <row r="6872" spans="1:18" ht="14.5">
      <c r="A6872" s="551">
        <v>4</v>
      </c>
      <c r="B6872" s="555" t="s">
        <v>5693</v>
      </c>
      <c r="C6872" s="555" t="s">
        <v>36</v>
      </c>
      <c r="D6872" s="555" t="s">
        <v>36</v>
      </c>
      <c r="E6872" s="555" t="s">
        <v>36</v>
      </c>
      <c r="F6872" s="551" t="s">
        <v>646</v>
      </c>
      <c r="G6872" s="555" t="s">
        <v>36</v>
      </c>
      <c r="H6872" s="551"/>
      <c r="I6872" s="551"/>
      <c r="J6872" s="552">
        <v>36600</v>
      </c>
      <c r="K6872" s="555"/>
      <c r="L6872" s="555"/>
      <c r="M6872" s="551"/>
      <c r="N6872" s="551"/>
      <c r="O6872" s="551"/>
    </row>
    <row r="6873" spans="1:18" ht="72.5">
      <c r="A6873" s="551">
        <v>5</v>
      </c>
      <c r="B6873" s="555" t="s">
        <v>5693</v>
      </c>
      <c r="C6873" s="555" t="s">
        <v>36</v>
      </c>
      <c r="D6873" s="555" t="s">
        <v>36</v>
      </c>
      <c r="E6873" s="555" t="s">
        <v>36</v>
      </c>
      <c r="F6873" s="551" t="s">
        <v>647</v>
      </c>
      <c r="G6873" s="555" t="s">
        <v>36</v>
      </c>
      <c r="H6873" s="551"/>
      <c r="I6873" s="551"/>
      <c r="J6873" s="552">
        <v>36600</v>
      </c>
      <c r="K6873" s="555"/>
      <c r="L6873" s="555"/>
      <c r="M6873" s="551"/>
      <c r="N6873" s="551"/>
      <c r="O6873" s="551"/>
    </row>
    <row r="6874" spans="1:18" ht="14.5">
      <c r="A6874" s="551">
        <v>6</v>
      </c>
      <c r="B6874" s="555" t="s">
        <v>5693</v>
      </c>
      <c r="C6874" s="555" t="s">
        <v>36</v>
      </c>
      <c r="D6874" s="555" t="s">
        <v>36</v>
      </c>
      <c r="E6874" s="555" t="s">
        <v>36</v>
      </c>
      <c r="F6874" s="551" t="s">
        <v>5698</v>
      </c>
      <c r="G6874" s="555" t="s">
        <v>36</v>
      </c>
      <c r="H6874" s="551"/>
      <c r="I6874" s="551"/>
      <c r="J6874" s="552">
        <v>32025</v>
      </c>
      <c r="K6874" s="555"/>
      <c r="L6874" s="555"/>
      <c r="M6874" s="551"/>
      <c r="N6874" s="551"/>
      <c r="O6874" s="551"/>
      <c r="P6874" s="546"/>
      <c r="Q6874" s="546"/>
      <c r="R6874" s="546"/>
    </row>
    <row r="6875" spans="1:18" ht="14.5">
      <c r="B6875" s="556" t="s">
        <v>5693</v>
      </c>
      <c r="C6875" s="556" t="s">
        <v>2034</v>
      </c>
      <c r="D6875" s="556" t="s">
        <v>2268</v>
      </c>
      <c r="E6875" s="556" t="s">
        <v>10</v>
      </c>
      <c r="F6875" s="557" t="s">
        <v>5699</v>
      </c>
      <c r="G6875" s="556" t="s">
        <v>289</v>
      </c>
      <c r="H6875" s="553">
        <v>1</v>
      </c>
      <c r="I6875" s="554">
        <v>2287.5</v>
      </c>
      <c r="J6875" s="554">
        <v>2287.5</v>
      </c>
      <c r="K6875" s="556" t="s">
        <v>787</v>
      </c>
      <c r="L6875" s="556" t="s">
        <v>5700</v>
      </c>
      <c r="M6875" s="557" t="s">
        <v>5699</v>
      </c>
      <c r="O6875" s="545" t="str">
        <f t="shared" ref="O6875:O6881" si="638">+_xlfn.CONCAT(B6875,"-",E6875)</f>
        <v>B4/23/08-E</v>
      </c>
      <c r="P6875" s="546"/>
      <c r="Q6875" s="546"/>
      <c r="R6875" s="546"/>
    </row>
    <row r="6876" spans="1:18" ht="14.5">
      <c r="B6876" s="556" t="s">
        <v>5693</v>
      </c>
      <c r="C6876" s="556" t="s">
        <v>2034</v>
      </c>
      <c r="D6876" s="556" t="s">
        <v>2268</v>
      </c>
      <c r="E6876" s="556" t="s">
        <v>11</v>
      </c>
      <c r="F6876" s="557" t="s">
        <v>5701</v>
      </c>
      <c r="G6876" s="556" t="s">
        <v>289</v>
      </c>
      <c r="H6876" s="553">
        <v>1</v>
      </c>
      <c r="I6876" s="554">
        <v>2287.5</v>
      </c>
      <c r="J6876" s="554">
        <v>2287.5</v>
      </c>
      <c r="K6876" s="556" t="s">
        <v>787</v>
      </c>
      <c r="L6876" s="556" t="s">
        <v>5702</v>
      </c>
      <c r="M6876" s="557" t="s">
        <v>5701</v>
      </c>
      <c r="O6876" s="545" t="str">
        <f t="shared" si="638"/>
        <v>B4/23/08-F</v>
      </c>
      <c r="P6876" s="546"/>
      <c r="Q6876" s="546"/>
      <c r="R6876" s="546"/>
    </row>
    <row r="6877" spans="1:18" ht="14.5">
      <c r="B6877" s="556" t="s">
        <v>5693</v>
      </c>
      <c r="C6877" s="556" t="s">
        <v>2034</v>
      </c>
      <c r="D6877" s="556" t="s">
        <v>2268</v>
      </c>
      <c r="E6877" s="556" t="s">
        <v>27</v>
      </c>
      <c r="F6877" s="557" t="s">
        <v>5703</v>
      </c>
      <c r="G6877" s="556" t="s">
        <v>289</v>
      </c>
      <c r="H6877" s="553">
        <v>1</v>
      </c>
      <c r="I6877" s="554">
        <v>2287.5</v>
      </c>
      <c r="J6877" s="554">
        <v>2287.5</v>
      </c>
      <c r="K6877" s="556" t="s">
        <v>787</v>
      </c>
      <c r="L6877" s="556" t="s">
        <v>5704</v>
      </c>
      <c r="M6877" s="557" t="s">
        <v>5703</v>
      </c>
      <c r="O6877" s="545" t="str">
        <f t="shared" si="638"/>
        <v>B4/23/08-G</v>
      </c>
      <c r="P6877" s="546"/>
      <c r="Q6877" s="546"/>
      <c r="R6877" s="546"/>
    </row>
    <row r="6878" spans="1:18">
      <c r="B6878" s="556" t="s">
        <v>5693</v>
      </c>
      <c r="C6878" s="556" t="s">
        <v>2034</v>
      </c>
      <c r="D6878" s="556" t="s">
        <v>2268</v>
      </c>
      <c r="E6878" s="556" t="s">
        <v>28</v>
      </c>
      <c r="F6878" s="557" t="s">
        <v>5705</v>
      </c>
      <c r="G6878" s="556" t="s">
        <v>289</v>
      </c>
      <c r="H6878" s="553">
        <v>1</v>
      </c>
      <c r="I6878" s="554">
        <v>2287.5</v>
      </c>
      <c r="J6878" s="554">
        <v>2287.5</v>
      </c>
      <c r="K6878" s="556" t="s">
        <v>787</v>
      </c>
      <c r="L6878" s="556" t="s">
        <v>5706</v>
      </c>
      <c r="M6878" s="557" t="s">
        <v>5705</v>
      </c>
      <c r="O6878" s="545" t="str">
        <f t="shared" si="638"/>
        <v>B4/23/08-H</v>
      </c>
    </row>
    <row r="6879" spans="1:18">
      <c r="B6879" s="556" t="s">
        <v>5693</v>
      </c>
      <c r="C6879" s="556" t="s">
        <v>2034</v>
      </c>
      <c r="D6879" s="556" t="s">
        <v>2268</v>
      </c>
      <c r="E6879" s="556" t="s">
        <v>33</v>
      </c>
      <c r="F6879" s="557" t="s">
        <v>5707</v>
      </c>
      <c r="G6879" s="556" t="s">
        <v>289</v>
      </c>
      <c r="H6879" s="553">
        <v>1</v>
      </c>
      <c r="I6879" s="554">
        <v>2287.5</v>
      </c>
      <c r="J6879" s="554">
        <v>2287.5</v>
      </c>
      <c r="K6879" s="556" t="s">
        <v>787</v>
      </c>
      <c r="L6879" s="556" t="s">
        <v>5708</v>
      </c>
      <c r="M6879" s="557" t="s">
        <v>5707</v>
      </c>
      <c r="O6879" s="545" t="str">
        <f t="shared" si="638"/>
        <v>B4/23/08-J</v>
      </c>
    </row>
    <row r="6880" spans="1:18">
      <c r="B6880" s="556" t="s">
        <v>5693</v>
      </c>
      <c r="C6880" s="556" t="s">
        <v>2034</v>
      </c>
      <c r="D6880" s="556" t="s">
        <v>2268</v>
      </c>
      <c r="E6880" s="556" t="s">
        <v>34</v>
      </c>
      <c r="F6880" s="557" t="s">
        <v>5709</v>
      </c>
      <c r="G6880" s="556" t="s">
        <v>289</v>
      </c>
      <c r="H6880" s="553">
        <v>1</v>
      </c>
      <c r="I6880" s="554">
        <v>2287.5</v>
      </c>
      <c r="J6880" s="554">
        <v>2287.5</v>
      </c>
      <c r="K6880" s="556" t="s">
        <v>787</v>
      </c>
      <c r="L6880" s="556" t="s">
        <v>5710</v>
      </c>
      <c r="M6880" s="557" t="s">
        <v>5709</v>
      </c>
      <c r="O6880" s="545" t="str">
        <f t="shared" si="638"/>
        <v>B4/23/08-K</v>
      </c>
    </row>
    <row r="6881" spans="1:18">
      <c r="B6881" s="556" t="s">
        <v>5693</v>
      </c>
      <c r="C6881" s="556" t="s">
        <v>2034</v>
      </c>
      <c r="D6881" s="556" t="s">
        <v>2268</v>
      </c>
      <c r="E6881" s="556" t="s">
        <v>39</v>
      </c>
      <c r="F6881" s="557" t="s">
        <v>5711</v>
      </c>
      <c r="G6881" s="556" t="s">
        <v>289</v>
      </c>
      <c r="H6881" s="553">
        <v>1</v>
      </c>
      <c r="I6881" s="554">
        <v>2287.5</v>
      </c>
      <c r="J6881" s="554">
        <v>2287.5</v>
      </c>
      <c r="K6881" s="556" t="s">
        <v>787</v>
      </c>
      <c r="L6881" s="556" t="s">
        <v>5712</v>
      </c>
      <c r="M6881" s="557" t="s">
        <v>5711</v>
      </c>
      <c r="O6881" s="545" t="str">
        <f t="shared" si="638"/>
        <v>B4/23/08-L</v>
      </c>
    </row>
    <row r="6884" spans="1:18">
      <c r="B6884" s="556" t="s">
        <v>5713</v>
      </c>
      <c r="C6884" s="556" t="s">
        <v>2034</v>
      </c>
      <c r="D6884" s="556" t="s">
        <v>2268</v>
      </c>
      <c r="E6884" s="556" t="s">
        <v>5</v>
      </c>
      <c r="F6884" s="557" t="s">
        <v>5714</v>
      </c>
      <c r="G6884" s="556" t="s">
        <v>289</v>
      </c>
      <c r="H6884" s="553">
        <v>1</v>
      </c>
      <c r="I6884" s="554">
        <v>2287.5</v>
      </c>
      <c r="J6884" s="554">
        <v>2287.5</v>
      </c>
      <c r="K6884" s="556" t="s">
        <v>787</v>
      </c>
      <c r="L6884" s="556" t="s">
        <v>5715</v>
      </c>
      <c r="M6884" s="557" t="s">
        <v>5714</v>
      </c>
      <c r="O6884" s="545" t="str">
        <f t="shared" ref="O6884:O6890" si="639">+_xlfn.CONCAT(B6884,"-",E6884)</f>
        <v>B4/23/09-A</v>
      </c>
    </row>
    <row r="6885" spans="1:18">
      <c r="B6885" s="556" t="s">
        <v>5713</v>
      </c>
      <c r="C6885" s="556" t="s">
        <v>2034</v>
      </c>
      <c r="D6885" s="556" t="s">
        <v>2268</v>
      </c>
      <c r="E6885" s="556" t="s">
        <v>6</v>
      </c>
      <c r="F6885" s="557" t="s">
        <v>5716</v>
      </c>
      <c r="G6885" s="556" t="s">
        <v>289</v>
      </c>
      <c r="H6885" s="553">
        <v>1</v>
      </c>
      <c r="I6885" s="554">
        <v>2287.5</v>
      </c>
      <c r="J6885" s="554">
        <v>2287.5</v>
      </c>
      <c r="K6885" s="556" t="s">
        <v>787</v>
      </c>
      <c r="L6885" s="556" t="s">
        <v>5717</v>
      </c>
      <c r="M6885" s="557" t="s">
        <v>5716</v>
      </c>
      <c r="O6885" s="545" t="str">
        <f t="shared" si="639"/>
        <v>B4/23/09-B</v>
      </c>
    </row>
    <row r="6886" spans="1:18">
      <c r="B6886" s="556" t="s">
        <v>5713</v>
      </c>
      <c r="C6886" s="556" t="s">
        <v>2034</v>
      </c>
      <c r="D6886" s="556" t="s">
        <v>2268</v>
      </c>
      <c r="E6886" s="556" t="s">
        <v>7</v>
      </c>
      <c r="F6886" s="557" t="s">
        <v>5718</v>
      </c>
      <c r="G6886" s="556" t="s">
        <v>289</v>
      </c>
      <c r="H6886" s="553">
        <v>1</v>
      </c>
      <c r="I6886" s="554">
        <v>2287.5</v>
      </c>
      <c r="J6886" s="554">
        <v>2287.5</v>
      </c>
      <c r="K6886" s="556" t="s">
        <v>787</v>
      </c>
      <c r="L6886" s="556" t="s">
        <v>5719</v>
      </c>
      <c r="M6886" s="557" t="s">
        <v>5718</v>
      </c>
      <c r="O6886" s="545" t="str">
        <f t="shared" si="639"/>
        <v>B4/23/09-C</v>
      </c>
    </row>
    <row r="6887" spans="1:18">
      <c r="B6887" s="556" t="s">
        <v>5713</v>
      </c>
      <c r="C6887" s="556" t="s">
        <v>2034</v>
      </c>
      <c r="D6887" s="556" t="s">
        <v>2268</v>
      </c>
      <c r="E6887" s="556" t="s">
        <v>8</v>
      </c>
      <c r="F6887" s="557" t="s">
        <v>5720</v>
      </c>
      <c r="G6887" s="556" t="s">
        <v>289</v>
      </c>
      <c r="H6887" s="553">
        <v>1</v>
      </c>
      <c r="I6887" s="554">
        <v>2287.5</v>
      </c>
      <c r="J6887" s="554">
        <v>2287.5</v>
      </c>
      <c r="K6887" s="556" t="s">
        <v>787</v>
      </c>
      <c r="L6887" s="556" t="s">
        <v>5721</v>
      </c>
      <c r="M6887" s="557" t="s">
        <v>5720</v>
      </c>
      <c r="O6887" s="545" t="str">
        <f t="shared" si="639"/>
        <v>B4/23/09-D</v>
      </c>
    </row>
    <row r="6888" spans="1:18">
      <c r="B6888" s="556" t="s">
        <v>5713</v>
      </c>
      <c r="C6888" s="556" t="s">
        <v>2034</v>
      </c>
      <c r="D6888" s="556" t="s">
        <v>2268</v>
      </c>
      <c r="E6888" s="556" t="s">
        <v>10</v>
      </c>
      <c r="F6888" s="557" t="s">
        <v>5722</v>
      </c>
      <c r="G6888" s="556" t="s">
        <v>289</v>
      </c>
      <c r="H6888" s="553">
        <v>1</v>
      </c>
      <c r="I6888" s="554">
        <v>2287.5</v>
      </c>
      <c r="J6888" s="554">
        <v>2287.5</v>
      </c>
      <c r="K6888" s="556" t="s">
        <v>787</v>
      </c>
      <c r="L6888" s="556" t="s">
        <v>5723</v>
      </c>
      <c r="M6888" s="557" t="s">
        <v>5722</v>
      </c>
      <c r="O6888" s="545" t="str">
        <f t="shared" si="639"/>
        <v>B4/23/09-E</v>
      </c>
    </row>
    <row r="6889" spans="1:18">
      <c r="B6889" s="556" t="s">
        <v>5713</v>
      </c>
      <c r="C6889" s="556" t="s">
        <v>2034</v>
      </c>
      <c r="D6889" s="556" t="s">
        <v>2268</v>
      </c>
      <c r="E6889" s="556" t="s">
        <v>11</v>
      </c>
      <c r="F6889" s="557" t="s">
        <v>5724</v>
      </c>
      <c r="G6889" s="556" t="s">
        <v>289</v>
      </c>
      <c r="H6889" s="553">
        <v>1</v>
      </c>
      <c r="I6889" s="554">
        <v>2287.5</v>
      </c>
      <c r="J6889" s="554">
        <v>2287.5</v>
      </c>
      <c r="K6889" s="556" t="s">
        <v>787</v>
      </c>
      <c r="L6889" s="556" t="s">
        <v>5725</v>
      </c>
      <c r="M6889" s="557" t="s">
        <v>5724</v>
      </c>
      <c r="O6889" s="545" t="str">
        <f t="shared" si="639"/>
        <v>B4/23/09-F</v>
      </c>
    </row>
    <row r="6890" spans="1:18">
      <c r="B6890" s="556" t="s">
        <v>5713</v>
      </c>
      <c r="C6890" s="556" t="s">
        <v>2034</v>
      </c>
      <c r="D6890" s="556" t="s">
        <v>2268</v>
      </c>
      <c r="E6890" s="556" t="s">
        <v>27</v>
      </c>
      <c r="F6890" s="557" t="s">
        <v>5726</v>
      </c>
      <c r="G6890" s="556" t="s">
        <v>289</v>
      </c>
      <c r="H6890" s="553">
        <v>1</v>
      </c>
      <c r="I6890" s="554">
        <v>2287.5</v>
      </c>
      <c r="J6890" s="554">
        <v>2287.5</v>
      </c>
      <c r="K6890" s="556" t="s">
        <v>787</v>
      </c>
      <c r="L6890" s="556" t="s">
        <v>5727</v>
      </c>
      <c r="M6890" s="557" t="s">
        <v>5726</v>
      </c>
      <c r="O6890" s="545" t="str">
        <f t="shared" si="639"/>
        <v>B4/23/09-G</v>
      </c>
    </row>
    <row r="6892" spans="1:18" ht="14.5">
      <c r="A6892" s="551">
        <v>6</v>
      </c>
      <c r="B6892" s="555" t="s">
        <v>5713</v>
      </c>
      <c r="C6892" s="555" t="s">
        <v>36</v>
      </c>
      <c r="D6892" s="555" t="s">
        <v>36</v>
      </c>
      <c r="E6892" s="555" t="s">
        <v>36</v>
      </c>
      <c r="F6892" s="551" t="s">
        <v>5728</v>
      </c>
      <c r="G6892" s="555" t="s">
        <v>36</v>
      </c>
      <c r="H6892" s="551"/>
      <c r="I6892" s="551"/>
      <c r="J6892" s="552">
        <v>4575</v>
      </c>
      <c r="K6892" s="555"/>
      <c r="L6892" s="555"/>
      <c r="M6892" s="551"/>
      <c r="N6892" s="551"/>
      <c r="O6892" s="551"/>
    </row>
    <row r="6893" spans="1:18">
      <c r="B6893" s="556" t="s">
        <v>5713</v>
      </c>
      <c r="C6893" s="556" t="s">
        <v>2034</v>
      </c>
      <c r="D6893" s="556" t="s">
        <v>2268</v>
      </c>
      <c r="E6893" s="556" t="s">
        <v>28</v>
      </c>
      <c r="F6893" s="557" t="s">
        <v>5729</v>
      </c>
      <c r="G6893" s="556" t="s">
        <v>289</v>
      </c>
      <c r="H6893" s="553">
        <v>1</v>
      </c>
      <c r="I6893" s="554">
        <v>2287.5</v>
      </c>
      <c r="J6893" s="554">
        <v>2287.5</v>
      </c>
      <c r="K6893" s="556" t="s">
        <v>787</v>
      </c>
      <c r="L6893" s="556" t="s">
        <v>5730</v>
      </c>
      <c r="M6893" s="557" t="s">
        <v>5729</v>
      </c>
      <c r="O6893" s="545" t="str">
        <f t="shared" ref="O6893:O6894" si="640">+_xlfn.CONCAT(B6893,"-",E6893)</f>
        <v>B4/23/09-H</v>
      </c>
    </row>
    <row r="6894" spans="1:18">
      <c r="B6894" s="556" t="s">
        <v>5713</v>
      </c>
      <c r="C6894" s="556" t="s">
        <v>2034</v>
      </c>
      <c r="D6894" s="556" t="s">
        <v>2268</v>
      </c>
      <c r="E6894" s="556" t="s">
        <v>33</v>
      </c>
      <c r="F6894" s="557" t="s">
        <v>5731</v>
      </c>
      <c r="G6894" s="556" t="s">
        <v>289</v>
      </c>
      <c r="H6894" s="553">
        <v>1</v>
      </c>
      <c r="I6894" s="554">
        <v>2287.5</v>
      </c>
      <c r="J6894" s="554">
        <v>2287.5</v>
      </c>
      <c r="K6894" s="556" t="s">
        <v>787</v>
      </c>
      <c r="L6894" s="556" t="s">
        <v>5732</v>
      </c>
      <c r="M6894" s="557" t="s">
        <v>5731</v>
      </c>
      <c r="O6894" s="545" t="str">
        <f t="shared" si="640"/>
        <v>B4/23/09-J</v>
      </c>
    </row>
    <row r="6895" spans="1:18" ht="14.5">
      <c r="P6895" s="546"/>
      <c r="Q6895" s="546"/>
      <c r="R6895" s="546"/>
    </row>
    <row r="6896" spans="1:18" ht="14.5">
      <c r="A6896" s="551">
        <v>3</v>
      </c>
      <c r="B6896" s="555" t="s">
        <v>5713</v>
      </c>
      <c r="C6896" s="555" t="s">
        <v>36</v>
      </c>
      <c r="D6896" s="555" t="s">
        <v>36</v>
      </c>
      <c r="E6896" s="555" t="s">
        <v>36</v>
      </c>
      <c r="F6896" s="551" t="s">
        <v>678</v>
      </c>
      <c r="G6896" s="555" t="s">
        <v>36</v>
      </c>
      <c r="H6896" s="551"/>
      <c r="I6896" s="551"/>
      <c r="J6896" s="552">
        <v>32718.75</v>
      </c>
      <c r="K6896" s="555"/>
      <c r="L6896" s="555"/>
      <c r="M6896" s="551"/>
      <c r="N6896" s="551"/>
      <c r="O6896" s="551"/>
    </row>
    <row r="6897" spans="1:18" ht="87">
      <c r="A6897" s="551">
        <v>4</v>
      </c>
      <c r="B6897" s="555" t="s">
        <v>5713</v>
      </c>
      <c r="C6897" s="555" t="s">
        <v>36</v>
      </c>
      <c r="D6897" s="555" t="s">
        <v>36</v>
      </c>
      <c r="E6897" s="555" t="s">
        <v>36</v>
      </c>
      <c r="F6897" s="551" t="s">
        <v>679</v>
      </c>
      <c r="G6897" s="555" t="s">
        <v>36</v>
      </c>
      <c r="H6897" s="551"/>
      <c r="I6897" s="551"/>
      <c r="J6897" s="552">
        <v>32718.75</v>
      </c>
      <c r="K6897" s="555"/>
      <c r="L6897" s="555"/>
      <c r="M6897" s="551"/>
      <c r="N6897" s="551"/>
      <c r="O6897" s="551"/>
    </row>
    <row r="6898" spans="1:18" ht="14.5">
      <c r="A6898" s="551">
        <v>5</v>
      </c>
      <c r="B6898" s="555" t="s">
        <v>5713</v>
      </c>
      <c r="C6898" s="555" t="s">
        <v>36</v>
      </c>
      <c r="D6898" s="555" t="s">
        <v>36</v>
      </c>
      <c r="E6898" s="555" t="s">
        <v>36</v>
      </c>
      <c r="F6898" s="551" t="s">
        <v>5698</v>
      </c>
      <c r="G6898" s="555" t="s">
        <v>36</v>
      </c>
      <c r="H6898" s="551"/>
      <c r="I6898" s="551"/>
      <c r="J6898" s="552">
        <v>32718.75</v>
      </c>
      <c r="K6898" s="555"/>
      <c r="L6898" s="555"/>
      <c r="M6898" s="551"/>
      <c r="N6898" s="551"/>
      <c r="O6898" s="551"/>
    </row>
    <row r="6899" spans="1:18" ht="14.5">
      <c r="B6899" s="556" t="s">
        <v>5713</v>
      </c>
      <c r="C6899" s="556" t="s">
        <v>2034</v>
      </c>
      <c r="D6899" s="556" t="s">
        <v>3307</v>
      </c>
      <c r="E6899" s="556" t="s">
        <v>34</v>
      </c>
      <c r="F6899" s="557" t="s">
        <v>680</v>
      </c>
      <c r="G6899" s="556" t="s">
        <v>289</v>
      </c>
      <c r="H6899" s="553">
        <v>5</v>
      </c>
      <c r="I6899" s="554">
        <v>6543.75</v>
      </c>
      <c r="J6899" s="554">
        <v>32718.75</v>
      </c>
      <c r="K6899" s="556" t="s">
        <v>787</v>
      </c>
      <c r="L6899" s="556" t="s">
        <v>5733</v>
      </c>
      <c r="M6899" s="557" t="s">
        <v>680</v>
      </c>
      <c r="O6899" s="545" t="str">
        <f>+_xlfn.CONCAT(B6899,"-",E6899)</f>
        <v>B4/23/09-K</v>
      </c>
      <c r="P6899" s="546"/>
      <c r="Q6899" s="546"/>
      <c r="R6899" s="546"/>
    </row>
    <row r="6900" spans="1:18" ht="14.5">
      <c r="P6900" s="546"/>
      <c r="Q6900" s="546"/>
      <c r="R6900" s="546"/>
    </row>
    <row r="6901" spans="1:18" ht="14.5">
      <c r="A6901" s="551">
        <v>3</v>
      </c>
      <c r="B6901" s="555" t="s">
        <v>5713</v>
      </c>
      <c r="C6901" s="555" t="s">
        <v>36</v>
      </c>
      <c r="D6901" s="555" t="s">
        <v>36</v>
      </c>
      <c r="E6901" s="555" t="s">
        <v>36</v>
      </c>
      <c r="F6901" s="551" t="s">
        <v>681</v>
      </c>
      <c r="G6901" s="555" t="s">
        <v>36</v>
      </c>
      <c r="H6901" s="551"/>
      <c r="I6901" s="551"/>
      <c r="J6901" s="552">
        <v>136542.25</v>
      </c>
      <c r="K6901" s="555"/>
      <c r="L6901" s="555"/>
      <c r="M6901" s="551"/>
      <c r="N6901" s="551"/>
      <c r="O6901" s="551"/>
      <c r="P6901" s="546"/>
      <c r="Q6901" s="546"/>
      <c r="R6901" s="546"/>
    </row>
    <row r="6902" spans="1:18" ht="25">
      <c r="B6902" s="556" t="s">
        <v>5713</v>
      </c>
      <c r="C6902" s="556" t="s">
        <v>2034</v>
      </c>
      <c r="D6902" s="556" t="s">
        <v>3307</v>
      </c>
      <c r="E6902" s="556" t="s">
        <v>39</v>
      </c>
      <c r="F6902" s="557" t="s">
        <v>682</v>
      </c>
      <c r="G6902" s="556" t="s">
        <v>0</v>
      </c>
      <c r="H6902" s="553">
        <v>1</v>
      </c>
      <c r="I6902" s="554">
        <v>5650</v>
      </c>
      <c r="J6902" s="554">
        <v>5650</v>
      </c>
      <c r="K6902" s="556" t="s">
        <v>787</v>
      </c>
      <c r="L6902" s="556" t="s">
        <v>5734</v>
      </c>
      <c r="M6902" s="557" t="s">
        <v>682</v>
      </c>
      <c r="O6902" s="545" t="str">
        <f t="shared" ref="O6902:O6903" si="641">+_xlfn.CONCAT(B6902,"-",E6902)</f>
        <v>B4/23/09-L</v>
      </c>
    </row>
    <row r="6903" spans="1:18" ht="25">
      <c r="B6903" s="556" t="s">
        <v>5713</v>
      </c>
      <c r="C6903" s="556" t="s">
        <v>2034</v>
      </c>
      <c r="D6903" s="556" t="s">
        <v>3307</v>
      </c>
      <c r="E6903" s="556" t="s">
        <v>38</v>
      </c>
      <c r="F6903" s="557" t="s">
        <v>5735</v>
      </c>
      <c r="G6903" s="556" t="s">
        <v>0</v>
      </c>
      <c r="H6903" s="553">
        <v>1</v>
      </c>
      <c r="I6903" s="554">
        <v>5650</v>
      </c>
      <c r="J6903" s="554">
        <v>5650</v>
      </c>
      <c r="K6903" s="556" t="s">
        <v>787</v>
      </c>
      <c r="L6903" s="556" t="s">
        <v>5736</v>
      </c>
      <c r="M6903" s="557" t="s">
        <v>5735</v>
      </c>
      <c r="O6903" s="545" t="str">
        <f t="shared" si="641"/>
        <v>B4/23/09-M</v>
      </c>
    </row>
    <row r="6904" spans="1:18" ht="14.5">
      <c r="P6904" s="546"/>
      <c r="Q6904" s="546"/>
      <c r="R6904" s="546"/>
    </row>
    <row r="6906" spans="1:18" ht="25">
      <c r="B6906" s="556" t="s">
        <v>5737</v>
      </c>
      <c r="C6906" s="556" t="s">
        <v>2034</v>
      </c>
      <c r="D6906" s="556" t="s">
        <v>3307</v>
      </c>
      <c r="E6906" s="556" t="s">
        <v>5</v>
      </c>
      <c r="F6906" s="557" t="s">
        <v>684</v>
      </c>
      <c r="G6906" s="556" t="s">
        <v>0</v>
      </c>
      <c r="H6906" s="553">
        <v>1</v>
      </c>
      <c r="I6906" s="554">
        <v>26275</v>
      </c>
      <c r="J6906" s="554">
        <v>26275</v>
      </c>
      <c r="K6906" s="556" t="s">
        <v>787</v>
      </c>
      <c r="L6906" s="556" t="s">
        <v>5738</v>
      </c>
      <c r="M6906" s="557" t="s">
        <v>684</v>
      </c>
      <c r="O6906" s="545" t="str">
        <f t="shared" ref="O6906:O6909" si="642">+_xlfn.CONCAT(B6906,"-",E6906)</f>
        <v>B4/23/10-A</v>
      </c>
    </row>
    <row r="6907" spans="1:18">
      <c r="B6907" s="556" t="s">
        <v>5737</v>
      </c>
      <c r="C6907" s="556" t="s">
        <v>2034</v>
      </c>
      <c r="D6907" s="556" t="s">
        <v>3307</v>
      </c>
      <c r="E6907" s="556" t="s">
        <v>6</v>
      </c>
      <c r="F6907" s="557" t="s">
        <v>5739</v>
      </c>
      <c r="G6907" s="556" t="s">
        <v>0</v>
      </c>
      <c r="H6907" s="553">
        <v>1</v>
      </c>
      <c r="I6907" s="554">
        <v>5650</v>
      </c>
      <c r="J6907" s="554">
        <v>5650</v>
      </c>
      <c r="K6907" s="556" t="s">
        <v>787</v>
      </c>
      <c r="L6907" s="556" t="s">
        <v>5740</v>
      </c>
      <c r="M6907" s="557" t="s">
        <v>5739</v>
      </c>
      <c r="O6907" s="545" t="str">
        <f t="shared" si="642"/>
        <v>B4/23/10-B</v>
      </c>
    </row>
    <row r="6908" spans="1:18">
      <c r="B6908" s="556" t="s">
        <v>5737</v>
      </c>
      <c r="C6908" s="556" t="s">
        <v>2034</v>
      </c>
      <c r="D6908" s="556" t="s">
        <v>3307</v>
      </c>
      <c r="E6908" s="556" t="s">
        <v>7</v>
      </c>
      <c r="F6908" s="557" t="s">
        <v>694</v>
      </c>
      <c r="G6908" s="556" t="s">
        <v>0</v>
      </c>
      <c r="H6908" s="553">
        <v>1</v>
      </c>
      <c r="I6908" s="554">
        <v>26992.25</v>
      </c>
      <c r="J6908" s="554">
        <v>26992.25</v>
      </c>
      <c r="K6908" s="556" t="s">
        <v>787</v>
      </c>
      <c r="L6908" s="556" t="s">
        <v>5741</v>
      </c>
      <c r="M6908" s="557" t="s">
        <v>694</v>
      </c>
      <c r="O6908" s="545" t="str">
        <f t="shared" si="642"/>
        <v>B4/23/10-C</v>
      </c>
    </row>
    <row r="6909" spans="1:18">
      <c r="B6909" s="556" t="s">
        <v>5737</v>
      </c>
      <c r="C6909" s="556" t="s">
        <v>2034</v>
      </c>
      <c r="D6909" s="556" t="s">
        <v>3307</v>
      </c>
      <c r="E6909" s="556" t="s">
        <v>8</v>
      </c>
      <c r="F6909" s="557" t="s">
        <v>697</v>
      </c>
      <c r="G6909" s="556" t="s">
        <v>0</v>
      </c>
      <c r="H6909" s="553">
        <v>1</v>
      </c>
      <c r="I6909" s="554">
        <v>66325</v>
      </c>
      <c r="J6909" s="554">
        <v>66325</v>
      </c>
      <c r="K6909" s="556" t="s">
        <v>787</v>
      </c>
      <c r="L6909" s="556" t="s">
        <v>5742</v>
      </c>
      <c r="M6909" s="557" t="s">
        <v>697</v>
      </c>
      <c r="O6909" s="545" t="str">
        <f t="shared" si="642"/>
        <v>B4/23/10-D</v>
      </c>
    </row>
    <row r="6911" spans="1:18" ht="29">
      <c r="A6911" s="551">
        <v>3</v>
      </c>
      <c r="B6911" s="555" t="s">
        <v>5737</v>
      </c>
      <c r="C6911" s="555" t="s">
        <v>36</v>
      </c>
      <c r="D6911" s="555" t="s">
        <v>36</v>
      </c>
      <c r="E6911" s="555" t="s">
        <v>36</v>
      </c>
      <c r="F6911" s="551" t="s">
        <v>701</v>
      </c>
      <c r="G6911" s="555" t="s">
        <v>36</v>
      </c>
      <c r="H6911" s="551"/>
      <c r="I6911" s="551"/>
      <c r="J6911" s="552">
        <v>4386900</v>
      </c>
      <c r="K6911" s="555"/>
      <c r="L6911" s="555"/>
      <c r="M6911" s="551"/>
      <c r="N6911" s="551"/>
      <c r="O6911" s="551"/>
    </row>
    <row r="6912" spans="1:18" ht="72.5">
      <c r="A6912" s="551">
        <v>4</v>
      </c>
      <c r="B6912" s="555" t="s">
        <v>5737</v>
      </c>
      <c r="C6912" s="555" t="s">
        <v>36</v>
      </c>
      <c r="D6912" s="555" t="s">
        <v>36</v>
      </c>
      <c r="E6912" s="555" t="s">
        <v>36</v>
      </c>
      <c r="F6912" s="551" t="s">
        <v>702</v>
      </c>
      <c r="G6912" s="555" t="s">
        <v>36</v>
      </c>
      <c r="H6912" s="551"/>
      <c r="I6912" s="551"/>
      <c r="J6912" s="552">
        <v>4386900</v>
      </c>
      <c r="K6912" s="555"/>
      <c r="L6912" s="555"/>
      <c r="M6912" s="551"/>
      <c r="N6912" s="551"/>
      <c r="O6912" s="551"/>
    </row>
    <row r="6913" spans="1:18" ht="14.5">
      <c r="A6913" s="551">
        <v>5</v>
      </c>
      <c r="B6913" s="555" t="s">
        <v>5737</v>
      </c>
      <c r="C6913" s="555" t="s">
        <v>36</v>
      </c>
      <c r="D6913" s="555" t="s">
        <v>36</v>
      </c>
      <c r="E6913" s="555" t="s">
        <v>36</v>
      </c>
      <c r="F6913" s="551" t="s">
        <v>5698</v>
      </c>
      <c r="G6913" s="555" t="s">
        <v>36</v>
      </c>
      <c r="H6913" s="551"/>
      <c r="I6913" s="551"/>
      <c r="J6913" s="552">
        <v>3733950</v>
      </c>
      <c r="K6913" s="555"/>
      <c r="L6913" s="555"/>
      <c r="M6913" s="551"/>
      <c r="N6913" s="551"/>
      <c r="O6913" s="551"/>
    </row>
    <row r="6914" spans="1:18" ht="14.5">
      <c r="B6914" s="556" t="s">
        <v>5737</v>
      </c>
      <c r="C6914" s="556" t="s">
        <v>2034</v>
      </c>
      <c r="D6914" s="556" t="s">
        <v>2301</v>
      </c>
      <c r="E6914" s="556" t="s">
        <v>10</v>
      </c>
      <c r="F6914" s="557" t="s">
        <v>5743</v>
      </c>
      <c r="G6914" s="556" t="s">
        <v>289</v>
      </c>
      <c r="H6914" s="553">
        <v>1</v>
      </c>
      <c r="I6914" s="554">
        <v>148965</v>
      </c>
      <c r="J6914" s="554">
        <v>148965</v>
      </c>
      <c r="K6914" s="556" t="s">
        <v>787</v>
      </c>
      <c r="L6914" s="556" t="s">
        <v>5744</v>
      </c>
      <c r="M6914" s="557" t="s">
        <v>5743</v>
      </c>
      <c r="O6914" s="545" t="str">
        <f t="shared" ref="O6914:O6923" si="643">+_xlfn.CONCAT(B6914,"-",E6914)</f>
        <v>B4/23/10-E</v>
      </c>
      <c r="P6914" s="546"/>
      <c r="Q6914" s="546"/>
      <c r="R6914" s="546"/>
    </row>
    <row r="6915" spans="1:18" ht="14.5">
      <c r="B6915" s="556" t="s">
        <v>5737</v>
      </c>
      <c r="C6915" s="556" t="s">
        <v>2034</v>
      </c>
      <c r="D6915" s="556" t="s">
        <v>2301</v>
      </c>
      <c r="E6915" s="556" t="s">
        <v>11</v>
      </c>
      <c r="F6915" s="557" t="s">
        <v>5745</v>
      </c>
      <c r="G6915" s="556" t="s">
        <v>289</v>
      </c>
      <c r="H6915" s="553">
        <v>1</v>
      </c>
      <c r="I6915" s="554">
        <v>148965</v>
      </c>
      <c r="J6915" s="554">
        <v>148965</v>
      </c>
      <c r="K6915" s="556" t="s">
        <v>787</v>
      </c>
      <c r="L6915" s="556" t="s">
        <v>5746</v>
      </c>
      <c r="M6915" s="557" t="s">
        <v>5745</v>
      </c>
      <c r="O6915" s="545" t="str">
        <f t="shared" si="643"/>
        <v>B4/23/10-F</v>
      </c>
      <c r="P6915" s="546"/>
      <c r="Q6915" s="546"/>
      <c r="R6915" s="546"/>
    </row>
    <row r="6916" spans="1:18" ht="14.5">
      <c r="B6916" s="556" t="s">
        <v>5737</v>
      </c>
      <c r="C6916" s="556" t="s">
        <v>2034</v>
      </c>
      <c r="D6916" s="556" t="s">
        <v>2301</v>
      </c>
      <c r="E6916" s="556" t="s">
        <v>27</v>
      </c>
      <c r="F6916" s="557" t="s">
        <v>5747</v>
      </c>
      <c r="G6916" s="556" t="s">
        <v>289</v>
      </c>
      <c r="H6916" s="553">
        <v>1</v>
      </c>
      <c r="I6916" s="554">
        <v>148965</v>
      </c>
      <c r="J6916" s="554">
        <v>148965</v>
      </c>
      <c r="K6916" s="556" t="s">
        <v>787</v>
      </c>
      <c r="L6916" s="556" t="s">
        <v>5748</v>
      </c>
      <c r="M6916" s="557" t="s">
        <v>5747</v>
      </c>
      <c r="O6916" s="545" t="str">
        <f t="shared" si="643"/>
        <v>B4/23/10-G</v>
      </c>
      <c r="P6916" s="546"/>
      <c r="Q6916" s="546"/>
      <c r="R6916" s="546"/>
    </row>
    <row r="6917" spans="1:18">
      <c r="B6917" s="556" t="s">
        <v>5737</v>
      </c>
      <c r="C6917" s="556" t="s">
        <v>2034</v>
      </c>
      <c r="D6917" s="556" t="s">
        <v>2301</v>
      </c>
      <c r="E6917" s="556" t="s">
        <v>28</v>
      </c>
      <c r="F6917" s="557" t="s">
        <v>5749</v>
      </c>
      <c r="G6917" s="556" t="s">
        <v>289</v>
      </c>
      <c r="H6917" s="553">
        <v>1</v>
      </c>
      <c r="I6917" s="554">
        <v>148965</v>
      </c>
      <c r="J6917" s="554">
        <v>148965</v>
      </c>
      <c r="K6917" s="556" t="s">
        <v>787</v>
      </c>
      <c r="L6917" s="556" t="s">
        <v>5750</v>
      </c>
      <c r="M6917" s="557" t="s">
        <v>5749</v>
      </c>
      <c r="O6917" s="545" t="str">
        <f t="shared" si="643"/>
        <v>B4/23/10-H</v>
      </c>
    </row>
    <row r="6918" spans="1:18">
      <c r="B6918" s="556" t="s">
        <v>5737</v>
      </c>
      <c r="C6918" s="556" t="s">
        <v>2034</v>
      </c>
      <c r="D6918" s="556" t="s">
        <v>2301</v>
      </c>
      <c r="E6918" s="556" t="s">
        <v>33</v>
      </c>
      <c r="F6918" s="557" t="s">
        <v>5751</v>
      </c>
      <c r="G6918" s="556" t="s">
        <v>289</v>
      </c>
      <c r="H6918" s="553">
        <v>1</v>
      </c>
      <c r="I6918" s="554">
        <v>148965</v>
      </c>
      <c r="J6918" s="554">
        <v>148965</v>
      </c>
      <c r="K6918" s="556" t="s">
        <v>787</v>
      </c>
      <c r="L6918" s="556" t="s">
        <v>5752</v>
      </c>
      <c r="M6918" s="557" t="s">
        <v>5751</v>
      </c>
      <c r="O6918" s="545" t="str">
        <f t="shared" si="643"/>
        <v>B4/23/10-J</v>
      </c>
    </row>
    <row r="6919" spans="1:18">
      <c r="B6919" s="556" t="s">
        <v>5737</v>
      </c>
      <c r="C6919" s="556" t="s">
        <v>2034</v>
      </c>
      <c r="D6919" s="556" t="s">
        <v>2301</v>
      </c>
      <c r="E6919" s="556" t="s">
        <v>34</v>
      </c>
      <c r="F6919" s="557" t="s">
        <v>5753</v>
      </c>
      <c r="G6919" s="556" t="s">
        <v>289</v>
      </c>
      <c r="H6919" s="553">
        <v>1</v>
      </c>
      <c r="I6919" s="554">
        <v>148965</v>
      </c>
      <c r="J6919" s="554">
        <v>148965</v>
      </c>
      <c r="K6919" s="556" t="s">
        <v>787</v>
      </c>
      <c r="L6919" s="556" t="s">
        <v>5754</v>
      </c>
      <c r="M6919" s="557" t="s">
        <v>5753</v>
      </c>
      <c r="O6919" s="545" t="str">
        <f t="shared" si="643"/>
        <v>B4/23/10-K</v>
      </c>
    </row>
    <row r="6920" spans="1:18">
      <c r="B6920" s="556" t="s">
        <v>5737</v>
      </c>
      <c r="C6920" s="556" t="s">
        <v>2034</v>
      </c>
      <c r="D6920" s="556" t="s">
        <v>2301</v>
      </c>
      <c r="E6920" s="556" t="s">
        <v>39</v>
      </c>
      <c r="F6920" s="557" t="s">
        <v>5755</v>
      </c>
      <c r="G6920" s="556" t="s">
        <v>289</v>
      </c>
      <c r="H6920" s="553">
        <v>1</v>
      </c>
      <c r="I6920" s="554">
        <v>148965</v>
      </c>
      <c r="J6920" s="554">
        <v>148965</v>
      </c>
      <c r="K6920" s="556" t="s">
        <v>787</v>
      </c>
      <c r="L6920" s="556" t="s">
        <v>5756</v>
      </c>
      <c r="M6920" s="557" t="s">
        <v>5755</v>
      </c>
      <c r="O6920" s="545" t="str">
        <f t="shared" si="643"/>
        <v>B4/23/10-L</v>
      </c>
    </row>
    <row r="6921" spans="1:18">
      <c r="B6921" s="556" t="s">
        <v>5737</v>
      </c>
      <c r="C6921" s="556" t="s">
        <v>2034</v>
      </c>
      <c r="D6921" s="556" t="s">
        <v>2301</v>
      </c>
      <c r="E6921" s="556" t="s">
        <v>38</v>
      </c>
      <c r="F6921" s="557" t="s">
        <v>5757</v>
      </c>
      <c r="G6921" s="556" t="s">
        <v>289</v>
      </c>
      <c r="H6921" s="553">
        <v>1</v>
      </c>
      <c r="I6921" s="554">
        <v>148965</v>
      </c>
      <c r="J6921" s="554">
        <v>148965</v>
      </c>
      <c r="K6921" s="556" t="s">
        <v>787</v>
      </c>
      <c r="L6921" s="556" t="s">
        <v>5758</v>
      </c>
      <c r="M6921" s="557" t="s">
        <v>5757</v>
      </c>
      <c r="O6921" s="545" t="str">
        <f t="shared" si="643"/>
        <v>B4/23/10-M</v>
      </c>
    </row>
    <row r="6922" spans="1:18">
      <c r="B6922" s="556" t="s">
        <v>5737</v>
      </c>
      <c r="C6922" s="556" t="s">
        <v>2034</v>
      </c>
      <c r="D6922" s="556" t="s">
        <v>2301</v>
      </c>
      <c r="E6922" s="556" t="s">
        <v>204</v>
      </c>
      <c r="F6922" s="557" t="s">
        <v>5759</v>
      </c>
      <c r="G6922" s="556" t="s">
        <v>289</v>
      </c>
      <c r="H6922" s="553">
        <v>1</v>
      </c>
      <c r="I6922" s="554">
        <v>148965</v>
      </c>
      <c r="J6922" s="554">
        <v>148965</v>
      </c>
      <c r="K6922" s="556" t="s">
        <v>787</v>
      </c>
      <c r="L6922" s="556" t="s">
        <v>5760</v>
      </c>
      <c r="M6922" s="557" t="s">
        <v>5759</v>
      </c>
      <c r="O6922" s="545" t="str">
        <f t="shared" si="643"/>
        <v>B4/23/10-N</v>
      </c>
    </row>
    <row r="6923" spans="1:18">
      <c r="B6923" s="556" t="s">
        <v>5737</v>
      </c>
      <c r="C6923" s="556" t="s">
        <v>2034</v>
      </c>
      <c r="D6923" s="556" t="s">
        <v>2301</v>
      </c>
      <c r="E6923" s="556" t="s">
        <v>507</v>
      </c>
      <c r="F6923" s="557" t="s">
        <v>5761</v>
      </c>
      <c r="G6923" s="556" t="s">
        <v>289</v>
      </c>
      <c r="H6923" s="553">
        <v>1</v>
      </c>
      <c r="I6923" s="554">
        <v>148965</v>
      </c>
      <c r="J6923" s="554">
        <v>148965</v>
      </c>
      <c r="K6923" s="556" t="s">
        <v>787</v>
      </c>
      <c r="L6923" s="556" t="s">
        <v>5762</v>
      </c>
      <c r="M6923" s="557" t="s">
        <v>5761</v>
      </c>
      <c r="O6923" s="545" t="str">
        <f t="shared" si="643"/>
        <v>B4/23/10-P</v>
      </c>
    </row>
    <row r="6926" spans="1:18">
      <c r="B6926" s="556" t="s">
        <v>5763</v>
      </c>
      <c r="C6926" s="556" t="s">
        <v>2034</v>
      </c>
      <c r="D6926" s="556" t="s">
        <v>2301</v>
      </c>
      <c r="E6926" s="556" t="s">
        <v>5</v>
      </c>
      <c r="F6926" s="557" t="s">
        <v>5764</v>
      </c>
      <c r="G6926" s="556" t="s">
        <v>289</v>
      </c>
      <c r="H6926" s="553">
        <v>1</v>
      </c>
      <c r="I6926" s="554">
        <v>148965</v>
      </c>
      <c r="J6926" s="554">
        <v>148965</v>
      </c>
      <c r="K6926" s="556" t="s">
        <v>787</v>
      </c>
      <c r="L6926" s="556" t="s">
        <v>5765</v>
      </c>
      <c r="M6926" s="557" t="s">
        <v>5764</v>
      </c>
      <c r="O6926" s="545" t="str">
        <f t="shared" ref="O6926:O6937" si="644">+_xlfn.CONCAT(B6926,"-",E6926)</f>
        <v>B4/23/11-A</v>
      </c>
    </row>
    <row r="6927" spans="1:18">
      <c r="B6927" s="556" t="s">
        <v>5763</v>
      </c>
      <c r="C6927" s="556" t="s">
        <v>2034</v>
      </c>
      <c r="D6927" s="556" t="s">
        <v>2301</v>
      </c>
      <c r="E6927" s="556" t="s">
        <v>6</v>
      </c>
      <c r="F6927" s="557" t="s">
        <v>5766</v>
      </c>
      <c r="G6927" s="556" t="s">
        <v>289</v>
      </c>
      <c r="H6927" s="553">
        <v>1</v>
      </c>
      <c r="I6927" s="554">
        <v>148965</v>
      </c>
      <c r="J6927" s="554">
        <v>148965</v>
      </c>
      <c r="K6927" s="556" t="s">
        <v>787</v>
      </c>
      <c r="L6927" s="556" t="s">
        <v>5767</v>
      </c>
      <c r="M6927" s="557" t="s">
        <v>5766</v>
      </c>
      <c r="O6927" s="545" t="str">
        <f t="shared" si="644"/>
        <v>B4/23/11-B</v>
      </c>
    </row>
    <row r="6928" spans="1:18">
      <c r="B6928" s="556" t="s">
        <v>5763</v>
      </c>
      <c r="C6928" s="556" t="s">
        <v>2034</v>
      </c>
      <c r="D6928" s="556" t="s">
        <v>2301</v>
      </c>
      <c r="E6928" s="556" t="s">
        <v>7</v>
      </c>
      <c r="F6928" s="557" t="s">
        <v>5768</v>
      </c>
      <c r="G6928" s="556" t="s">
        <v>289</v>
      </c>
      <c r="H6928" s="553">
        <v>1</v>
      </c>
      <c r="I6928" s="554">
        <v>148965</v>
      </c>
      <c r="J6928" s="554">
        <v>148965</v>
      </c>
      <c r="K6928" s="556" t="s">
        <v>787</v>
      </c>
      <c r="L6928" s="556" t="s">
        <v>5769</v>
      </c>
      <c r="M6928" s="557" t="s">
        <v>5768</v>
      </c>
      <c r="O6928" s="545" t="str">
        <f t="shared" si="644"/>
        <v>B4/23/11-C</v>
      </c>
    </row>
    <row r="6929" spans="1:18">
      <c r="B6929" s="556" t="s">
        <v>5763</v>
      </c>
      <c r="C6929" s="556" t="s">
        <v>2034</v>
      </c>
      <c r="D6929" s="556" t="s">
        <v>2301</v>
      </c>
      <c r="E6929" s="556" t="s">
        <v>8</v>
      </c>
      <c r="F6929" s="557" t="s">
        <v>5770</v>
      </c>
      <c r="G6929" s="556" t="s">
        <v>289</v>
      </c>
      <c r="H6929" s="553">
        <v>1</v>
      </c>
      <c r="I6929" s="554">
        <v>148965</v>
      </c>
      <c r="J6929" s="554">
        <v>148965</v>
      </c>
      <c r="K6929" s="556" t="s">
        <v>787</v>
      </c>
      <c r="L6929" s="556" t="s">
        <v>5771</v>
      </c>
      <c r="M6929" s="557" t="s">
        <v>5770</v>
      </c>
      <c r="O6929" s="545" t="str">
        <f t="shared" si="644"/>
        <v>B4/23/11-D</v>
      </c>
    </row>
    <row r="6930" spans="1:18">
      <c r="B6930" s="556" t="s">
        <v>5763</v>
      </c>
      <c r="C6930" s="556" t="s">
        <v>2034</v>
      </c>
      <c r="D6930" s="556" t="s">
        <v>2301</v>
      </c>
      <c r="E6930" s="556" t="s">
        <v>10</v>
      </c>
      <c r="F6930" s="557" t="s">
        <v>5772</v>
      </c>
      <c r="G6930" s="556" t="s">
        <v>289</v>
      </c>
      <c r="H6930" s="553">
        <v>1</v>
      </c>
      <c r="I6930" s="554">
        <v>206055</v>
      </c>
      <c r="J6930" s="554">
        <v>206055</v>
      </c>
      <c r="K6930" s="556" t="s">
        <v>787</v>
      </c>
      <c r="L6930" s="556" t="s">
        <v>5773</v>
      </c>
      <c r="M6930" s="557" t="s">
        <v>5772</v>
      </c>
      <c r="O6930" s="545" t="str">
        <f t="shared" si="644"/>
        <v>B4/23/11-E</v>
      </c>
    </row>
    <row r="6931" spans="1:18">
      <c r="B6931" s="556" t="s">
        <v>5763</v>
      </c>
      <c r="C6931" s="556" t="s">
        <v>2034</v>
      </c>
      <c r="D6931" s="556" t="s">
        <v>2301</v>
      </c>
      <c r="E6931" s="556" t="s">
        <v>11</v>
      </c>
      <c r="F6931" s="557" t="s">
        <v>5774</v>
      </c>
      <c r="G6931" s="556" t="s">
        <v>289</v>
      </c>
      <c r="H6931" s="553">
        <v>1</v>
      </c>
      <c r="I6931" s="554">
        <v>206055</v>
      </c>
      <c r="J6931" s="554">
        <v>206055</v>
      </c>
      <c r="K6931" s="556" t="s">
        <v>787</v>
      </c>
      <c r="L6931" s="556" t="s">
        <v>5775</v>
      </c>
      <c r="M6931" s="557" t="s">
        <v>5774</v>
      </c>
      <c r="O6931" s="545" t="str">
        <f t="shared" si="644"/>
        <v>B4/23/11-F</v>
      </c>
    </row>
    <row r="6932" spans="1:18">
      <c r="B6932" s="556" t="s">
        <v>5763</v>
      </c>
      <c r="C6932" s="556" t="s">
        <v>2034</v>
      </c>
      <c r="D6932" s="556" t="s">
        <v>2301</v>
      </c>
      <c r="E6932" s="556" t="s">
        <v>27</v>
      </c>
      <c r="F6932" s="557" t="s">
        <v>5776</v>
      </c>
      <c r="G6932" s="556" t="s">
        <v>289</v>
      </c>
      <c r="H6932" s="553">
        <v>1</v>
      </c>
      <c r="I6932" s="554">
        <v>206055</v>
      </c>
      <c r="J6932" s="554">
        <v>206055</v>
      </c>
      <c r="K6932" s="556" t="s">
        <v>787</v>
      </c>
      <c r="L6932" s="556" t="s">
        <v>5777</v>
      </c>
      <c r="M6932" s="557" t="s">
        <v>5776</v>
      </c>
      <c r="O6932" s="545" t="str">
        <f t="shared" si="644"/>
        <v>B4/23/11-G</v>
      </c>
    </row>
    <row r="6933" spans="1:18">
      <c r="B6933" s="556" t="s">
        <v>5763</v>
      </c>
      <c r="C6933" s="556" t="s">
        <v>2034</v>
      </c>
      <c r="D6933" s="556" t="s">
        <v>2301</v>
      </c>
      <c r="E6933" s="556" t="s">
        <v>28</v>
      </c>
      <c r="F6933" s="557" t="s">
        <v>5778</v>
      </c>
      <c r="G6933" s="556" t="s">
        <v>289</v>
      </c>
      <c r="H6933" s="553">
        <v>1</v>
      </c>
      <c r="I6933" s="554">
        <v>206055</v>
      </c>
      <c r="J6933" s="554">
        <v>206055</v>
      </c>
      <c r="K6933" s="556" t="s">
        <v>787</v>
      </c>
      <c r="L6933" s="556" t="s">
        <v>5779</v>
      </c>
      <c r="M6933" s="557" t="s">
        <v>5778</v>
      </c>
      <c r="O6933" s="545" t="str">
        <f t="shared" si="644"/>
        <v>B4/23/11-H</v>
      </c>
    </row>
    <row r="6934" spans="1:18">
      <c r="B6934" s="556" t="s">
        <v>5763</v>
      </c>
      <c r="C6934" s="556" t="s">
        <v>2034</v>
      </c>
      <c r="D6934" s="556" t="s">
        <v>2301</v>
      </c>
      <c r="E6934" s="556" t="s">
        <v>33</v>
      </c>
      <c r="F6934" s="557" t="s">
        <v>5780</v>
      </c>
      <c r="G6934" s="556" t="s">
        <v>289</v>
      </c>
      <c r="H6934" s="553">
        <v>1</v>
      </c>
      <c r="I6934" s="554">
        <v>206055</v>
      </c>
      <c r="J6934" s="554">
        <v>206055</v>
      </c>
      <c r="K6934" s="556" t="s">
        <v>787</v>
      </c>
      <c r="L6934" s="556" t="s">
        <v>5781</v>
      </c>
      <c r="M6934" s="557" t="s">
        <v>5780</v>
      </c>
      <c r="O6934" s="545" t="str">
        <f t="shared" si="644"/>
        <v>B4/23/11-J</v>
      </c>
    </row>
    <row r="6935" spans="1:18">
      <c r="B6935" s="556" t="s">
        <v>5763</v>
      </c>
      <c r="C6935" s="556" t="s">
        <v>2034</v>
      </c>
      <c r="D6935" s="556" t="s">
        <v>2301</v>
      </c>
      <c r="E6935" s="556" t="s">
        <v>34</v>
      </c>
      <c r="F6935" s="557" t="s">
        <v>5782</v>
      </c>
      <c r="G6935" s="556" t="s">
        <v>289</v>
      </c>
      <c r="H6935" s="553">
        <v>1</v>
      </c>
      <c r="I6935" s="554">
        <v>206055</v>
      </c>
      <c r="J6935" s="554">
        <v>206055</v>
      </c>
      <c r="K6935" s="556" t="s">
        <v>787</v>
      </c>
      <c r="L6935" s="556" t="s">
        <v>5783</v>
      </c>
      <c r="M6935" s="557" t="s">
        <v>5782</v>
      </c>
      <c r="O6935" s="545" t="str">
        <f t="shared" si="644"/>
        <v>B4/23/11-K</v>
      </c>
    </row>
    <row r="6936" spans="1:18">
      <c r="B6936" s="556" t="s">
        <v>5763</v>
      </c>
      <c r="C6936" s="556" t="s">
        <v>2034</v>
      </c>
      <c r="D6936" s="556" t="s">
        <v>2301</v>
      </c>
      <c r="E6936" s="556" t="s">
        <v>39</v>
      </c>
      <c r="F6936" s="557" t="s">
        <v>5784</v>
      </c>
      <c r="G6936" s="556" t="s">
        <v>289</v>
      </c>
      <c r="H6936" s="553">
        <v>1</v>
      </c>
      <c r="I6936" s="554">
        <v>206055</v>
      </c>
      <c r="J6936" s="554">
        <v>206055</v>
      </c>
      <c r="K6936" s="556" t="s">
        <v>787</v>
      </c>
      <c r="L6936" s="556" t="s">
        <v>5785</v>
      </c>
      <c r="M6936" s="557" t="s">
        <v>5784</v>
      </c>
      <c r="O6936" s="545" t="str">
        <f t="shared" si="644"/>
        <v>B4/23/11-L</v>
      </c>
    </row>
    <row r="6937" spans="1:18">
      <c r="B6937" s="556" t="s">
        <v>5763</v>
      </c>
      <c r="C6937" s="556" t="s">
        <v>2034</v>
      </c>
      <c r="D6937" s="556" t="s">
        <v>2301</v>
      </c>
      <c r="E6937" s="556" t="s">
        <v>38</v>
      </c>
      <c r="F6937" s="557" t="s">
        <v>5786</v>
      </c>
      <c r="G6937" s="556" t="s">
        <v>289</v>
      </c>
      <c r="H6937" s="553">
        <v>1</v>
      </c>
      <c r="I6937" s="554">
        <v>206055</v>
      </c>
      <c r="J6937" s="554">
        <v>206055</v>
      </c>
      <c r="K6937" s="556" t="s">
        <v>787</v>
      </c>
      <c r="L6937" s="556" t="s">
        <v>5787</v>
      </c>
      <c r="M6937" s="557" t="s">
        <v>5786</v>
      </c>
      <c r="O6937" s="545" t="str">
        <f t="shared" si="644"/>
        <v>B4/23/11-M</v>
      </c>
    </row>
    <row r="6939" spans="1:18" ht="14.5">
      <c r="A6939" s="551">
        <v>5</v>
      </c>
      <c r="B6939" s="555" t="s">
        <v>5763</v>
      </c>
      <c r="C6939" s="555" t="s">
        <v>36</v>
      </c>
      <c r="D6939" s="555" t="s">
        <v>36</v>
      </c>
      <c r="E6939" s="555" t="s">
        <v>36</v>
      </c>
      <c r="F6939" s="551" t="s">
        <v>5728</v>
      </c>
      <c r="G6939" s="555" t="s">
        <v>36</v>
      </c>
      <c r="H6939" s="551"/>
      <c r="I6939" s="551"/>
      <c r="J6939" s="552">
        <v>652950</v>
      </c>
      <c r="K6939" s="555"/>
      <c r="L6939" s="555"/>
      <c r="M6939" s="551"/>
      <c r="N6939" s="551"/>
      <c r="O6939" s="551"/>
    </row>
    <row r="6940" spans="1:18">
      <c r="B6940" s="556" t="s">
        <v>5763</v>
      </c>
      <c r="C6940" s="556" t="s">
        <v>2034</v>
      </c>
      <c r="D6940" s="556" t="s">
        <v>2301</v>
      </c>
      <c r="E6940" s="556" t="s">
        <v>204</v>
      </c>
      <c r="F6940" s="557" t="s">
        <v>5788</v>
      </c>
      <c r="G6940" s="556" t="s">
        <v>289</v>
      </c>
      <c r="H6940" s="553">
        <v>1</v>
      </c>
      <c r="I6940" s="554">
        <v>206055</v>
      </c>
      <c r="J6940" s="554">
        <v>206055</v>
      </c>
      <c r="K6940" s="556" t="s">
        <v>787</v>
      </c>
      <c r="L6940" s="556" t="s">
        <v>5789</v>
      </c>
      <c r="M6940" s="557" t="s">
        <v>5788</v>
      </c>
      <c r="O6940" s="545" t="str">
        <f t="shared" ref="O6940:O6942" si="645">+_xlfn.CONCAT(B6940,"-",E6940)</f>
        <v>B4/23/11-N</v>
      </c>
    </row>
    <row r="6941" spans="1:18">
      <c r="B6941" s="556" t="s">
        <v>5763</v>
      </c>
      <c r="C6941" s="556" t="s">
        <v>2034</v>
      </c>
      <c r="D6941" s="556" t="s">
        <v>2301</v>
      </c>
      <c r="E6941" s="556" t="s">
        <v>507</v>
      </c>
      <c r="F6941" s="557" t="s">
        <v>5790</v>
      </c>
      <c r="G6941" s="556" t="s">
        <v>289</v>
      </c>
      <c r="H6941" s="553">
        <v>1</v>
      </c>
      <c r="I6941" s="554">
        <v>148965</v>
      </c>
      <c r="J6941" s="554">
        <v>148965</v>
      </c>
      <c r="K6941" s="556" t="s">
        <v>787</v>
      </c>
      <c r="L6941" s="556" t="s">
        <v>5791</v>
      </c>
      <c r="M6941" s="557" t="s">
        <v>5790</v>
      </c>
      <c r="O6941" s="545" t="str">
        <f t="shared" si="645"/>
        <v>B4/23/11-P</v>
      </c>
    </row>
    <row r="6942" spans="1:18" ht="14.5">
      <c r="B6942" s="556" t="s">
        <v>5763</v>
      </c>
      <c r="C6942" s="556" t="s">
        <v>2034</v>
      </c>
      <c r="D6942" s="556" t="s">
        <v>2301</v>
      </c>
      <c r="E6942" s="556" t="s">
        <v>508</v>
      </c>
      <c r="F6942" s="557" t="s">
        <v>5792</v>
      </c>
      <c r="G6942" s="556" t="s">
        <v>289</v>
      </c>
      <c r="H6942" s="553">
        <v>2</v>
      </c>
      <c r="I6942" s="554">
        <v>148965</v>
      </c>
      <c r="J6942" s="554">
        <v>297930</v>
      </c>
      <c r="K6942" s="556" t="s">
        <v>787</v>
      </c>
      <c r="L6942" s="556" t="s">
        <v>5793</v>
      </c>
      <c r="M6942" s="557" t="s">
        <v>5792</v>
      </c>
      <c r="O6942" s="545" t="str">
        <f t="shared" si="645"/>
        <v>B4/23/11-Q</v>
      </c>
      <c r="P6942" s="546"/>
      <c r="Q6942" s="546"/>
      <c r="R6942" s="546"/>
    </row>
    <row r="6945" spans="1:18" ht="14.5">
      <c r="A6945" s="551">
        <v>3</v>
      </c>
      <c r="B6945" s="555" t="s">
        <v>5794</v>
      </c>
      <c r="C6945" s="555" t="s">
        <v>36</v>
      </c>
      <c r="D6945" s="555" t="s">
        <v>36</v>
      </c>
      <c r="E6945" s="555" t="s">
        <v>36</v>
      </c>
      <c r="F6945" s="551" t="s">
        <v>716</v>
      </c>
      <c r="G6945" s="555" t="s">
        <v>36</v>
      </c>
      <c r="H6945" s="551"/>
      <c r="I6945" s="551"/>
      <c r="J6945" s="552">
        <v>204018.75</v>
      </c>
      <c r="K6945" s="555"/>
      <c r="L6945" s="555"/>
      <c r="M6945" s="551"/>
      <c r="N6945" s="551"/>
      <c r="O6945" s="551"/>
    </row>
    <row r="6946" spans="1:18" ht="87">
      <c r="A6946" s="551">
        <v>4</v>
      </c>
      <c r="B6946" s="555" t="s">
        <v>5794</v>
      </c>
      <c r="C6946" s="555" t="s">
        <v>36</v>
      </c>
      <c r="D6946" s="555" t="s">
        <v>36</v>
      </c>
      <c r="E6946" s="555" t="s">
        <v>36</v>
      </c>
      <c r="F6946" s="551" t="s">
        <v>717</v>
      </c>
      <c r="G6946" s="555" t="s">
        <v>36</v>
      </c>
      <c r="H6946" s="551"/>
      <c r="I6946" s="551"/>
      <c r="J6946" s="552">
        <v>204018.75</v>
      </c>
      <c r="K6946" s="555"/>
      <c r="L6946" s="555"/>
      <c r="M6946" s="551"/>
      <c r="N6946" s="551"/>
      <c r="O6946" s="551"/>
    </row>
    <row r="6947" spans="1:18" ht="14.5">
      <c r="A6947" s="551">
        <v>5</v>
      </c>
      <c r="B6947" s="555" t="s">
        <v>5794</v>
      </c>
      <c r="C6947" s="555" t="s">
        <v>36</v>
      </c>
      <c r="D6947" s="555" t="s">
        <v>36</v>
      </c>
      <c r="E6947" s="555" t="s">
        <v>36</v>
      </c>
      <c r="F6947" s="551" t="s">
        <v>5698</v>
      </c>
      <c r="G6947" s="555" t="s">
        <v>36</v>
      </c>
      <c r="H6947" s="551"/>
      <c r="I6947" s="551"/>
      <c r="J6947" s="552">
        <v>151706.25</v>
      </c>
      <c r="K6947" s="555"/>
      <c r="L6947" s="555"/>
      <c r="M6947" s="551"/>
      <c r="N6947" s="551"/>
      <c r="O6947" s="551"/>
    </row>
    <row r="6948" spans="1:18" ht="14.5">
      <c r="B6948" s="556" t="s">
        <v>5794</v>
      </c>
      <c r="C6948" s="556" t="s">
        <v>2034</v>
      </c>
      <c r="D6948" s="556" t="s">
        <v>2306</v>
      </c>
      <c r="E6948" s="556" t="s">
        <v>5</v>
      </c>
      <c r="F6948" s="557" t="s">
        <v>718</v>
      </c>
      <c r="G6948" s="556" t="s">
        <v>289</v>
      </c>
      <c r="H6948" s="553">
        <v>29</v>
      </c>
      <c r="I6948" s="554">
        <v>5231.25</v>
      </c>
      <c r="J6948" s="554">
        <v>151706.25</v>
      </c>
      <c r="K6948" s="556" t="s">
        <v>787</v>
      </c>
      <c r="L6948" s="556" t="s">
        <v>5795</v>
      </c>
      <c r="M6948" s="557" t="s">
        <v>718</v>
      </c>
      <c r="O6948" s="545" t="str">
        <f>+_xlfn.CONCAT(B6948,"-",E6948)</f>
        <v>B4/23/12-A</v>
      </c>
      <c r="P6948" s="546"/>
      <c r="Q6948" s="546"/>
      <c r="R6948" s="546"/>
    </row>
    <row r="6949" spans="1:18" ht="14.5">
      <c r="P6949" s="546"/>
      <c r="Q6949" s="546"/>
      <c r="R6949" s="546"/>
    </row>
    <row r="6950" spans="1:18" ht="14.5">
      <c r="A6950" s="551">
        <v>5</v>
      </c>
      <c r="B6950" s="555" t="s">
        <v>5794</v>
      </c>
      <c r="C6950" s="555" t="s">
        <v>36</v>
      </c>
      <c r="D6950" s="555" t="s">
        <v>36</v>
      </c>
      <c r="E6950" s="555" t="s">
        <v>36</v>
      </c>
      <c r="F6950" s="551" t="s">
        <v>5728</v>
      </c>
      <c r="G6950" s="555" t="s">
        <v>36</v>
      </c>
      <c r="H6950" s="551"/>
      <c r="I6950" s="551"/>
      <c r="J6950" s="552">
        <v>52312.5</v>
      </c>
      <c r="K6950" s="555"/>
      <c r="L6950" s="555"/>
      <c r="M6950" s="551"/>
      <c r="N6950" s="551"/>
      <c r="O6950" s="551"/>
      <c r="P6950" s="546"/>
      <c r="Q6950" s="546"/>
      <c r="R6950" s="546"/>
    </row>
    <row r="6951" spans="1:18">
      <c r="B6951" s="556" t="s">
        <v>5794</v>
      </c>
      <c r="C6951" s="556" t="s">
        <v>2034</v>
      </c>
      <c r="D6951" s="556" t="s">
        <v>2306</v>
      </c>
      <c r="E6951" s="556" t="s">
        <v>6</v>
      </c>
      <c r="F6951" s="557" t="s">
        <v>718</v>
      </c>
      <c r="G6951" s="556" t="s">
        <v>289</v>
      </c>
      <c r="H6951" s="553">
        <v>10</v>
      </c>
      <c r="I6951" s="554">
        <v>5231.25</v>
      </c>
      <c r="J6951" s="554">
        <v>52312.5</v>
      </c>
      <c r="K6951" s="556" t="s">
        <v>787</v>
      </c>
      <c r="L6951" s="556" t="s">
        <v>5796</v>
      </c>
      <c r="M6951" s="557" t="s">
        <v>718</v>
      </c>
      <c r="O6951" s="545" t="str">
        <f>+_xlfn.CONCAT(B6951,"-",E6951)</f>
        <v>B4/23/12-B</v>
      </c>
    </row>
    <row r="6953" spans="1:18" ht="14.5">
      <c r="A6953" s="551">
        <v>3</v>
      </c>
      <c r="B6953" s="555" t="s">
        <v>5794</v>
      </c>
      <c r="C6953" s="555" t="s">
        <v>36</v>
      </c>
      <c r="D6953" s="555" t="s">
        <v>36</v>
      </c>
      <c r="E6953" s="555" t="s">
        <v>36</v>
      </c>
      <c r="F6953" s="551" t="s">
        <v>719</v>
      </c>
      <c r="G6953" s="555" t="s">
        <v>36</v>
      </c>
      <c r="H6953" s="551"/>
      <c r="I6953" s="551"/>
      <c r="J6953" s="552">
        <v>2976551.43</v>
      </c>
      <c r="K6953" s="555"/>
      <c r="L6953" s="555"/>
      <c r="M6953" s="551"/>
      <c r="N6953" s="551"/>
      <c r="O6953" s="551"/>
      <c r="P6953" s="546"/>
      <c r="Q6953" s="546"/>
      <c r="R6953" s="546"/>
    </row>
    <row r="6954" spans="1:18" ht="87">
      <c r="A6954" s="551">
        <v>4</v>
      </c>
      <c r="B6954" s="555" t="s">
        <v>5794</v>
      </c>
      <c r="C6954" s="555" t="s">
        <v>36</v>
      </c>
      <c r="D6954" s="555" t="s">
        <v>36</v>
      </c>
      <c r="E6954" s="555" t="s">
        <v>36</v>
      </c>
      <c r="F6954" s="551" t="s">
        <v>720</v>
      </c>
      <c r="G6954" s="555" t="s">
        <v>36</v>
      </c>
      <c r="H6954" s="551"/>
      <c r="I6954" s="551"/>
      <c r="J6954" s="552">
        <v>45151.9</v>
      </c>
      <c r="K6954" s="555"/>
      <c r="L6954" s="555"/>
      <c r="M6954" s="551"/>
      <c r="N6954" s="551"/>
      <c r="O6954" s="551"/>
    </row>
    <row r="6955" spans="1:18">
      <c r="B6955" s="556" t="s">
        <v>5794</v>
      </c>
      <c r="C6955" s="556" t="s">
        <v>2034</v>
      </c>
      <c r="D6955" s="556" t="s">
        <v>2309</v>
      </c>
      <c r="E6955" s="556" t="s">
        <v>7</v>
      </c>
      <c r="F6955" s="557" t="s">
        <v>721</v>
      </c>
      <c r="G6955" s="556" t="s">
        <v>289</v>
      </c>
      <c r="H6955" s="553">
        <v>2</v>
      </c>
      <c r="I6955" s="554">
        <v>9030.3799999999992</v>
      </c>
      <c r="J6955" s="554">
        <v>18060.759999999998</v>
      </c>
      <c r="K6955" s="556" t="s">
        <v>787</v>
      </c>
      <c r="L6955" s="556" t="s">
        <v>5797</v>
      </c>
      <c r="M6955" s="557" t="s">
        <v>721</v>
      </c>
      <c r="O6955" s="545" t="str">
        <f t="shared" ref="O6955:O6957" si="646">+_xlfn.CONCAT(B6955,"-",E6955)</f>
        <v>B4/23/12-C</v>
      </c>
    </row>
    <row r="6956" spans="1:18" ht="14.5">
      <c r="B6956" s="556" t="s">
        <v>5794</v>
      </c>
      <c r="C6956" s="556" t="s">
        <v>2034</v>
      </c>
      <c r="D6956" s="556" t="s">
        <v>2309</v>
      </c>
      <c r="E6956" s="556" t="s">
        <v>8</v>
      </c>
      <c r="F6956" s="557" t="s">
        <v>722</v>
      </c>
      <c r="G6956" s="556" t="s">
        <v>289</v>
      </c>
      <c r="H6956" s="553">
        <v>2</v>
      </c>
      <c r="I6956" s="554">
        <v>9030.3799999999992</v>
      </c>
      <c r="J6956" s="554">
        <v>18060.759999999998</v>
      </c>
      <c r="K6956" s="556" t="s">
        <v>787</v>
      </c>
      <c r="L6956" s="556" t="s">
        <v>5798</v>
      </c>
      <c r="M6956" s="557" t="s">
        <v>722</v>
      </c>
      <c r="O6956" s="545" t="str">
        <f t="shared" si="646"/>
        <v>B4/23/12-D</v>
      </c>
      <c r="P6956" s="546"/>
      <c r="Q6956" s="546"/>
      <c r="R6956" s="546"/>
    </row>
    <row r="6957" spans="1:18" ht="14.5">
      <c r="B6957" s="556" t="s">
        <v>5794</v>
      </c>
      <c r="C6957" s="556" t="s">
        <v>2034</v>
      </c>
      <c r="D6957" s="556" t="s">
        <v>2309</v>
      </c>
      <c r="E6957" s="556" t="s">
        <v>10</v>
      </c>
      <c r="F6957" s="557" t="s">
        <v>723</v>
      </c>
      <c r="G6957" s="556" t="s">
        <v>289</v>
      </c>
      <c r="H6957" s="553">
        <v>1</v>
      </c>
      <c r="I6957" s="554">
        <v>9030.3799999999992</v>
      </c>
      <c r="J6957" s="554">
        <v>9030.3799999999992</v>
      </c>
      <c r="K6957" s="556" t="s">
        <v>787</v>
      </c>
      <c r="L6957" s="556" t="s">
        <v>5799</v>
      </c>
      <c r="M6957" s="557" t="s">
        <v>723</v>
      </c>
      <c r="O6957" s="545" t="str">
        <f t="shared" si="646"/>
        <v>B4/23/12-E</v>
      </c>
      <c r="P6957" s="546"/>
      <c r="Q6957" s="546"/>
      <c r="R6957" s="546"/>
    </row>
    <row r="6959" spans="1:18" ht="43.5">
      <c r="A6959" s="551">
        <v>4</v>
      </c>
      <c r="B6959" s="555" t="s">
        <v>5794</v>
      </c>
      <c r="C6959" s="555" t="s">
        <v>36</v>
      </c>
      <c r="D6959" s="555" t="s">
        <v>36</v>
      </c>
      <c r="E6959" s="555" t="s">
        <v>36</v>
      </c>
      <c r="F6959" s="551" t="s">
        <v>726</v>
      </c>
      <c r="G6959" s="555" t="s">
        <v>36</v>
      </c>
      <c r="H6959" s="551"/>
      <c r="I6959" s="551"/>
      <c r="J6959" s="552">
        <v>2002397.28</v>
      </c>
      <c r="K6959" s="555"/>
      <c r="L6959" s="555"/>
      <c r="M6959" s="551"/>
      <c r="N6959" s="551"/>
      <c r="O6959" s="551"/>
    </row>
    <row r="6960" spans="1:18">
      <c r="B6960" s="556" t="s">
        <v>5794</v>
      </c>
      <c r="C6960" s="556" t="s">
        <v>2034</v>
      </c>
      <c r="D6960" s="556" t="s">
        <v>2309</v>
      </c>
      <c r="E6960" s="556" t="s">
        <v>11</v>
      </c>
      <c r="F6960" s="557" t="s">
        <v>5800</v>
      </c>
      <c r="G6960" s="556" t="s">
        <v>289</v>
      </c>
      <c r="H6960" s="553">
        <v>3</v>
      </c>
      <c r="I6960" s="554">
        <v>332257.88</v>
      </c>
      <c r="J6960" s="554">
        <v>996773.64</v>
      </c>
      <c r="K6960" s="556" t="s">
        <v>787</v>
      </c>
      <c r="L6960" s="556" t="s">
        <v>5801</v>
      </c>
      <c r="M6960" s="557" t="s">
        <v>5800</v>
      </c>
      <c r="O6960" s="545" t="str">
        <f t="shared" ref="O6960:O6961" si="647">+_xlfn.CONCAT(B6960,"-",E6960)</f>
        <v>B4/23/12-F</v>
      </c>
    </row>
    <row r="6961" spans="1:18">
      <c r="B6961" s="556" t="s">
        <v>5794</v>
      </c>
      <c r="C6961" s="556" t="s">
        <v>2034</v>
      </c>
      <c r="D6961" s="556" t="s">
        <v>2309</v>
      </c>
      <c r="E6961" s="556" t="s">
        <v>27</v>
      </c>
      <c r="F6961" s="557" t="s">
        <v>5802</v>
      </c>
      <c r="G6961" s="556" t="s">
        <v>289</v>
      </c>
      <c r="H6961" s="553">
        <v>3</v>
      </c>
      <c r="I6961" s="554">
        <v>332257.88</v>
      </c>
      <c r="J6961" s="554">
        <v>996773.64</v>
      </c>
      <c r="K6961" s="556" t="s">
        <v>787</v>
      </c>
      <c r="L6961" s="556" t="s">
        <v>5803</v>
      </c>
      <c r="M6961" s="557" t="s">
        <v>5802</v>
      </c>
      <c r="O6961" s="545" t="str">
        <f t="shared" si="647"/>
        <v>B4/23/12-G</v>
      </c>
    </row>
    <row r="6962" spans="1:18" ht="14.5">
      <c r="P6962" s="546"/>
      <c r="Q6962" s="546"/>
      <c r="R6962" s="546"/>
    </row>
    <row r="6964" spans="1:18" ht="14.5">
      <c r="A6964" s="551">
        <v>5</v>
      </c>
      <c r="B6964" s="555" t="s">
        <v>5804</v>
      </c>
      <c r="C6964" s="555" t="s">
        <v>36</v>
      </c>
      <c r="D6964" s="555" t="s">
        <v>36</v>
      </c>
      <c r="E6964" s="555" t="s">
        <v>36</v>
      </c>
      <c r="F6964" s="551" t="s">
        <v>5698</v>
      </c>
      <c r="G6964" s="555" t="s">
        <v>36</v>
      </c>
      <c r="H6964" s="551"/>
      <c r="I6964" s="551"/>
      <c r="J6964" s="552">
        <v>8850</v>
      </c>
      <c r="K6964" s="555"/>
      <c r="L6964" s="555"/>
      <c r="M6964" s="551"/>
      <c r="N6964" s="551"/>
      <c r="O6964" s="551"/>
    </row>
    <row r="6965" spans="1:18">
      <c r="B6965" s="556" t="s">
        <v>5804</v>
      </c>
      <c r="C6965" s="556" t="s">
        <v>2034</v>
      </c>
      <c r="D6965" s="556" t="s">
        <v>2309</v>
      </c>
      <c r="E6965" s="556" t="s">
        <v>5</v>
      </c>
      <c r="F6965" s="557" t="s">
        <v>5805</v>
      </c>
      <c r="G6965" s="556" t="s">
        <v>289</v>
      </c>
      <c r="H6965" s="553">
        <v>1</v>
      </c>
      <c r="I6965" s="554">
        <v>8850</v>
      </c>
      <c r="J6965" s="554">
        <v>8850</v>
      </c>
      <c r="K6965" s="556" t="s">
        <v>787</v>
      </c>
      <c r="L6965" s="556" t="s">
        <v>5806</v>
      </c>
      <c r="M6965" s="557" t="s">
        <v>5805</v>
      </c>
      <c r="O6965" s="545" t="str">
        <f>+_xlfn.CONCAT(B6965,"-",E6965)</f>
        <v>B4/23/13-A</v>
      </c>
    </row>
    <row r="6967" spans="1:18" ht="29">
      <c r="A6967" s="551">
        <v>4</v>
      </c>
      <c r="B6967" s="555" t="s">
        <v>5804</v>
      </c>
      <c r="C6967" s="555" t="s">
        <v>36</v>
      </c>
      <c r="D6967" s="555" t="s">
        <v>36</v>
      </c>
      <c r="E6967" s="555" t="s">
        <v>36</v>
      </c>
      <c r="F6967" s="551" t="s">
        <v>729</v>
      </c>
      <c r="G6967" s="555" t="s">
        <v>36</v>
      </c>
      <c r="H6967" s="551"/>
      <c r="I6967" s="551"/>
      <c r="J6967" s="552">
        <v>306128.75</v>
      </c>
      <c r="K6967" s="555"/>
      <c r="L6967" s="555"/>
      <c r="M6967" s="551"/>
      <c r="N6967" s="551"/>
      <c r="O6967" s="551"/>
      <c r="P6967" s="546"/>
      <c r="Q6967" s="546"/>
      <c r="R6967" s="546"/>
    </row>
    <row r="6968" spans="1:18" ht="14.5">
      <c r="A6968" s="551">
        <v>5</v>
      </c>
      <c r="B6968" s="555" t="s">
        <v>5804</v>
      </c>
      <c r="C6968" s="555" t="s">
        <v>36</v>
      </c>
      <c r="D6968" s="555" t="s">
        <v>36</v>
      </c>
      <c r="E6968" s="555" t="s">
        <v>36</v>
      </c>
      <c r="F6968" s="551" t="s">
        <v>5698</v>
      </c>
      <c r="G6968" s="555" t="s">
        <v>36</v>
      </c>
      <c r="H6968" s="551"/>
      <c r="I6968" s="551"/>
      <c r="J6968" s="552">
        <v>306128.75</v>
      </c>
      <c r="K6968" s="555"/>
      <c r="L6968" s="555"/>
      <c r="M6968" s="551"/>
      <c r="N6968" s="551"/>
      <c r="O6968" s="551"/>
    </row>
    <row r="6969" spans="1:18">
      <c r="B6969" s="556" t="s">
        <v>5804</v>
      </c>
      <c r="C6969" s="556" t="s">
        <v>2034</v>
      </c>
      <c r="D6969" s="556" t="s">
        <v>2309</v>
      </c>
      <c r="E6969" s="556" t="s">
        <v>6</v>
      </c>
      <c r="F6969" s="557" t="s">
        <v>730</v>
      </c>
      <c r="G6969" s="556" t="s">
        <v>168</v>
      </c>
      <c r="H6969" s="553">
        <v>185</v>
      </c>
      <c r="I6969" s="554">
        <v>1654.75</v>
      </c>
      <c r="J6969" s="554">
        <v>306128.75</v>
      </c>
      <c r="K6969" s="556" t="s">
        <v>787</v>
      </c>
      <c r="L6969" s="556" t="s">
        <v>5807</v>
      </c>
      <c r="M6969" s="557" t="s">
        <v>730</v>
      </c>
      <c r="O6969" s="545" t="str">
        <f>+_xlfn.CONCAT(B6969,"-",E6969)</f>
        <v>B4/23/13-B</v>
      </c>
    </row>
    <row r="6970" spans="1:18" ht="14.5">
      <c r="P6970" s="546"/>
      <c r="Q6970" s="546"/>
      <c r="R6970" s="546"/>
    </row>
    <row r="6971" spans="1:18" ht="14.5">
      <c r="A6971" s="551">
        <v>4</v>
      </c>
      <c r="B6971" s="555" t="s">
        <v>5804</v>
      </c>
      <c r="C6971" s="555" t="s">
        <v>36</v>
      </c>
      <c r="D6971" s="555" t="s">
        <v>36</v>
      </c>
      <c r="E6971" s="555" t="s">
        <v>36</v>
      </c>
      <c r="F6971" s="551" t="s">
        <v>5808</v>
      </c>
      <c r="G6971" s="555" t="s">
        <v>36</v>
      </c>
      <c r="H6971" s="551"/>
      <c r="I6971" s="551"/>
      <c r="J6971" s="552">
        <v>171237.5</v>
      </c>
      <c r="K6971" s="555"/>
      <c r="L6971" s="555"/>
      <c r="M6971" s="551"/>
      <c r="N6971" s="551"/>
      <c r="O6971" s="551"/>
      <c r="P6971" s="546"/>
      <c r="Q6971" s="546"/>
      <c r="R6971" s="546"/>
    </row>
    <row r="6972" spans="1:18" ht="87">
      <c r="A6972" s="551">
        <v>5</v>
      </c>
      <c r="B6972" s="555" t="s">
        <v>5804</v>
      </c>
      <c r="C6972" s="555" t="s">
        <v>36</v>
      </c>
      <c r="D6972" s="555" t="s">
        <v>36</v>
      </c>
      <c r="E6972" s="555" t="s">
        <v>36</v>
      </c>
      <c r="F6972" s="551" t="s">
        <v>1408</v>
      </c>
      <c r="G6972" s="555" t="s">
        <v>36</v>
      </c>
      <c r="H6972" s="551"/>
      <c r="I6972" s="551"/>
      <c r="J6972" s="552">
        <v>92600</v>
      </c>
      <c r="K6972" s="555"/>
      <c r="L6972" s="555"/>
      <c r="M6972" s="551"/>
      <c r="N6972" s="551"/>
      <c r="O6972" s="551"/>
    </row>
    <row r="6973" spans="1:18">
      <c r="B6973" s="556" t="s">
        <v>5804</v>
      </c>
      <c r="C6973" s="556" t="s">
        <v>2034</v>
      </c>
      <c r="D6973" s="556" t="s">
        <v>2309</v>
      </c>
      <c r="E6973" s="556" t="s">
        <v>7</v>
      </c>
      <c r="F6973" s="557" t="s">
        <v>1409</v>
      </c>
      <c r="G6973" s="556" t="s">
        <v>289</v>
      </c>
      <c r="H6973" s="553">
        <v>1</v>
      </c>
      <c r="I6973" s="554">
        <v>46300</v>
      </c>
      <c r="J6973" s="554">
        <v>46300</v>
      </c>
      <c r="K6973" s="556" t="s">
        <v>787</v>
      </c>
      <c r="L6973" s="556" t="s">
        <v>5809</v>
      </c>
      <c r="M6973" s="557" t="s">
        <v>1409</v>
      </c>
      <c r="O6973" s="545" t="str">
        <f t="shared" ref="O6973:O6974" si="648">+_xlfn.CONCAT(B6973,"-",E6973)</f>
        <v>B4/23/13-C</v>
      </c>
    </row>
    <row r="6974" spans="1:18" ht="14.5">
      <c r="B6974" s="556" t="s">
        <v>5804</v>
      </c>
      <c r="C6974" s="556" t="s">
        <v>2034</v>
      </c>
      <c r="D6974" s="556" t="s">
        <v>2309</v>
      </c>
      <c r="E6974" s="556" t="s">
        <v>8</v>
      </c>
      <c r="F6974" s="557" t="s">
        <v>5556</v>
      </c>
      <c r="G6974" s="556" t="s">
        <v>289</v>
      </c>
      <c r="H6974" s="553">
        <v>1</v>
      </c>
      <c r="I6974" s="554">
        <v>46300</v>
      </c>
      <c r="J6974" s="554">
        <v>46300</v>
      </c>
      <c r="K6974" s="556" t="s">
        <v>787</v>
      </c>
      <c r="L6974" s="556" t="s">
        <v>5810</v>
      </c>
      <c r="M6974" s="557" t="s">
        <v>5556</v>
      </c>
      <c r="O6974" s="545" t="str">
        <f t="shared" si="648"/>
        <v>B4/23/13-D</v>
      </c>
      <c r="P6974" s="546"/>
      <c r="Q6974" s="546"/>
      <c r="R6974" s="546"/>
    </row>
    <row r="6975" spans="1:18" ht="14.5">
      <c r="P6975" s="546"/>
      <c r="Q6975" s="546"/>
      <c r="R6975" s="546"/>
    </row>
    <row r="6976" spans="1:18" ht="14.5">
      <c r="A6976" s="551">
        <v>5</v>
      </c>
      <c r="B6976" s="555" t="s">
        <v>5804</v>
      </c>
      <c r="C6976" s="555" t="s">
        <v>36</v>
      </c>
      <c r="D6976" s="555" t="s">
        <v>36</v>
      </c>
      <c r="E6976" s="555" t="s">
        <v>36</v>
      </c>
      <c r="F6976" s="551" t="s">
        <v>5558</v>
      </c>
      <c r="G6976" s="555" t="s">
        <v>36</v>
      </c>
      <c r="H6976" s="551"/>
      <c r="I6976" s="551"/>
      <c r="J6976" s="552">
        <v>65050</v>
      </c>
      <c r="K6976" s="555"/>
      <c r="L6976" s="555"/>
      <c r="M6976" s="551"/>
      <c r="N6976" s="551"/>
      <c r="O6976" s="551"/>
    </row>
    <row r="6977" spans="1:18">
      <c r="B6977" s="556" t="s">
        <v>5804</v>
      </c>
      <c r="C6977" s="556" t="s">
        <v>2034</v>
      </c>
      <c r="D6977" s="556" t="s">
        <v>2309</v>
      </c>
      <c r="E6977" s="556" t="s">
        <v>10</v>
      </c>
      <c r="F6977" s="557" t="s">
        <v>1411</v>
      </c>
      <c r="G6977" s="556" t="s">
        <v>289</v>
      </c>
      <c r="H6977" s="553">
        <v>1</v>
      </c>
      <c r="I6977" s="554">
        <v>32525</v>
      </c>
      <c r="J6977" s="554">
        <v>32525</v>
      </c>
      <c r="K6977" s="556" t="s">
        <v>787</v>
      </c>
      <c r="L6977" s="556" t="s">
        <v>5811</v>
      </c>
      <c r="M6977" s="557" t="s">
        <v>1411</v>
      </c>
      <c r="O6977" s="545" t="str">
        <f t="shared" ref="O6977:O6978" si="649">+_xlfn.CONCAT(B6977,"-",E6977)</f>
        <v>B4/23/13-E</v>
      </c>
    </row>
    <row r="6978" spans="1:18">
      <c r="B6978" s="556" t="s">
        <v>5804</v>
      </c>
      <c r="C6978" s="556" t="s">
        <v>2034</v>
      </c>
      <c r="D6978" s="556" t="s">
        <v>2309</v>
      </c>
      <c r="E6978" s="556" t="s">
        <v>11</v>
      </c>
      <c r="F6978" s="557" t="s">
        <v>5560</v>
      </c>
      <c r="G6978" s="556" t="s">
        <v>289</v>
      </c>
      <c r="H6978" s="553">
        <v>1</v>
      </c>
      <c r="I6978" s="554">
        <v>32525</v>
      </c>
      <c r="J6978" s="554">
        <v>32525</v>
      </c>
      <c r="K6978" s="556" t="s">
        <v>787</v>
      </c>
      <c r="L6978" s="556" t="s">
        <v>5812</v>
      </c>
      <c r="M6978" s="557" t="s">
        <v>5560</v>
      </c>
      <c r="O6978" s="545" t="str">
        <f t="shared" si="649"/>
        <v>B4/23/13-F</v>
      </c>
    </row>
    <row r="6979" spans="1:18" ht="14.5">
      <c r="P6979" s="546"/>
      <c r="Q6979" s="546"/>
      <c r="R6979" s="546"/>
    </row>
    <row r="6980" spans="1:18" ht="14.5">
      <c r="A6980" s="551">
        <v>5</v>
      </c>
      <c r="B6980" s="555" t="s">
        <v>5804</v>
      </c>
      <c r="C6980" s="555" t="s">
        <v>36</v>
      </c>
      <c r="D6980" s="555" t="s">
        <v>36</v>
      </c>
      <c r="E6980" s="555" t="s">
        <v>36</v>
      </c>
      <c r="F6980" s="551" t="s">
        <v>734</v>
      </c>
      <c r="G6980" s="555" t="s">
        <v>36</v>
      </c>
      <c r="H6980" s="551"/>
      <c r="I6980" s="551"/>
      <c r="J6980" s="552">
        <v>11300</v>
      </c>
      <c r="K6980" s="555"/>
      <c r="L6980" s="555"/>
      <c r="M6980" s="551"/>
      <c r="N6980" s="551"/>
      <c r="O6980" s="551"/>
    </row>
    <row r="6981" spans="1:18">
      <c r="B6981" s="556" t="s">
        <v>5804</v>
      </c>
      <c r="C6981" s="556" t="s">
        <v>2034</v>
      </c>
      <c r="D6981" s="556" t="s">
        <v>2309</v>
      </c>
      <c r="E6981" s="556" t="s">
        <v>27</v>
      </c>
      <c r="F6981" s="557" t="s">
        <v>735</v>
      </c>
      <c r="G6981" s="556" t="s">
        <v>289</v>
      </c>
      <c r="H6981" s="553">
        <v>1</v>
      </c>
      <c r="I6981" s="554">
        <v>5650</v>
      </c>
      <c r="J6981" s="554">
        <v>5650</v>
      </c>
      <c r="K6981" s="556" t="s">
        <v>787</v>
      </c>
      <c r="L6981" s="556" t="s">
        <v>5813</v>
      </c>
      <c r="M6981" s="557" t="s">
        <v>735</v>
      </c>
      <c r="O6981" s="545" t="str">
        <f t="shared" ref="O6981:O6982" si="650">+_xlfn.CONCAT(B6981,"-",E6981)</f>
        <v>B4/23/13-G</v>
      </c>
    </row>
    <row r="6982" spans="1:18">
      <c r="B6982" s="556" t="s">
        <v>5804</v>
      </c>
      <c r="C6982" s="556" t="s">
        <v>2034</v>
      </c>
      <c r="D6982" s="556" t="s">
        <v>2309</v>
      </c>
      <c r="E6982" s="556" t="s">
        <v>28</v>
      </c>
      <c r="F6982" s="557" t="s">
        <v>5814</v>
      </c>
      <c r="G6982" s="556" t="s">
        <v>289</v>
      </c>
      <c r="H6982" s="553">
        <v>1</v>
      </c>
      <c r="I6982" s="554">
        <v>5650</v>
      </c>
      <c r="J6982" s="554">
        <v>5650</v>
      </c>
      <c r="K6982" s="556" t="s">
        <v>787</v>
      </c>
      <c r="L6982" s="556" t="s">
        <v>5815</v>
      </c>
      <c r="M6982" s="557" t="s">
        <v>5814</v>
      </c>
      <c r="O6982" s="545" t="str">
        <f t="shared" si="650"/>
        <v>B4/23/13-H</v>
      </c>
    </row>
    <row r="6983" spans="1:18" ht="14.5">
      <c r="P6983" s="546"/>
      <c r="Q6983" s="546"/>
      <c r="R6983" s="546"/>
    </row>
    <row r="6985" spans="1:18" ht="87">
      <c r="A6985" s="551">
        <v>5</v>
      </c>
      <c r="B6985" s="555" t="s">
        <v>5816</v>
      </c>
      <c r="C6985" s="555" t="s">
        <v>36</v>
      </c>
      <c r="D6985" s="555" t="s">
        <v>36</v>
      </c>
      <c r="E6985" s="555" t="s">
        <v>36</v>
      </c>
      <c r="F6985" s="551" t="s">
        <v>736</v>
      </c>
      <c r="G6985" s="555" t="s">
        <v>36</v>
      </c>
      <c r="H6985" s="551"/>
      <c r="I6985" s="551"/>
      <c r="J6985" s="552">
        <v>2287.5</v>
      </c>
      <c r="K6985" s="555"/>
      <c r="L6985" s="555"/>
      <c r="M6985" s="551"/>
      <c r="N6985" s="551"/>
      <c r="O6985" s="551"/>
    </row>
    <row r="6986" spans="1:18">
      <c r="B6986" s="556" t="s">
        <v>5816</v>
      </c>
      <c r="C6986" s="556" t="s">
        <v>2034</v>
      </c>
      <c r="D6986" s="556" t="s">
        <v>2309</v>
      </c>
      <c r="E6986" s="556" t="s">
        <v>5</v>
      </c>
      <c r="F6986" s="557" t="s">
        <v>5817</v>
      </c>
      <c r="G6986" s="556" t="s">
        <v>289</v>
      </c>
      <c r="H6986" s="553">
        <v>1</v>
      </c>
      <c r="I6986" s="554">
        <v>2287.5</v>
      </c>
      <c r="J6986" s="554">
        <v>2287.5</v>
      </c>
      <c r="K6986" s="556" t="s">
        <v>787</v>
      </c>
      <c r="L6986" s="556" t="s">
        <v>5818</v>
      </c>
      <c r="M6986" s="557" t="s">
        <v>5817</v>
      </c>
      <c r="O6986" s="545" t="str">
        <f>+_xlfn.CONCAT(B6986,"-",E6986)</f>
        <v>B4/23/14-A</v>
      </c>
    </row>
    <row r="6988" spans="1:18" ht="29">
      <c r="A6988" s="551">
        <v>4</v>
      </c>
      <c r="B6988" s="555" t="s">
        <v>5816</v>
      </c>
      <c r="C6988" s="555" t="s">
        <v>36</v>
      </c>
      <c r="D6988" s="555" t="s">
        <v>36</v>
      </c>
      <c r="E6988" s="555" t="s">
        <v>36</v>
      </c>
      <c r="F6988" s="551" t="s">
        <v>4506</v>
      </c>
      <c r="G6988" s="555" t="s">
        <v>36</v>
      </c>
      <c r="H6988" s="551"/>
      <c r="I6988" s="551"/>
      <c r="J6988" s="552">
        <v>123150</v>
      </c>
      <c r="K6988" s="555"/>
      <c r="L6988" s="555"/>
      <c r="M6988" s="551"/>
      <c r="N6988" s="551"/>
      <c r="O6988" s="551"/>
      <c r="P6988" s="546"/>
      <c r="Q6988" s="546"/>
      <c r="R6988" s="546"/>
    </row>
    <row r="6989" spans="1:18">
      <c r="B6989" s="556" t="s">
        <v>5816</v>
      </c>
      <c r="C6989" s="556" t="s">
        <v>2034</v>
      </c>
      <c r="D6989" s="556" t="s">
        <v>2309</v>
      </c>
      <c r="E6989" s="556" t="s">
        <v>6</v>
      </c>
      <c r="F6989" s="557" t="s">
        <v>5819</v>
      </c>
      <c r="G6989" s="556" t="s">
        <v>289</v>
      </c>
      <c r="H6989" s="553">
        <v>2</v>
      </c>
      <c r="I6989" s="554">
        <v>30787.5</v>
      </c>
      <c r="J6989" s="554">
        <v>61575</v>
      </c>
      <c r="K6989" s="556" t="s">
        <v>787</v>
      </c>
      <c r="L6989" s="556" t="s">
        <v>5820</v>
      </c>
      <c r="M6989" s="557" t="s">
        <v>5819</v>
      </c>
      <c r="O6989" s="545" t="str">
        <f t="shared" ref="O6989:O6990" si="651">+_xlfn.CONCAT(B6989,"-",E6989)</f>
        <v>B4/23/14-B</v>
      </c>
    </row>
    <row r="6990" spans="1:18">
      <c r="B6990" s="556" t="s">
        <v>5816</v>
      </c>
      <c r="C6990" s="556" t="s">
        <v>2034</v>
      </c>
      <c r="D6990" s="556" t="s">
        <v>2309</v>
      </c>
      <c r="E6990" s="556" t="s">
        <v>7</v>
      </c>
      <c r="F6990" s="557" t="s">
        <v>5821</v>
      </c>
      <c r="G6990" s="556" t="s">
        <v>289</v>
      </c>
      <c r="H6990" s="553">
        <v>2</v>
      </c>
      <c r="I6990" s="554">
        <v>30787.5</v>
      </c>
      <c r="J6990" s="554">
        <v>61575</v>
      </c>
      <c r="K6990" s="556" t="s">
        <v>787</v>
      </c>
      <c r="L6990" s="556" t="s">
        <v>5822</v>
      </c>
      <c r="M6990" s="557" t="s">
        <v>5821</v>
      </c>
      <c r="O6990" s="545" t="str">
        <f t="shared" si="651"/>
        <v>B4/23/14-C</v>
      </c>
    </row>
    <row r="6991" spans="1:18" ht="14.5">
      <c r="P6991" s="546"/>
      <c r="Q6991" s="546"/>
      <c r="R6991" s="546"/>
    </row>
    <row r="6992" spans="1:18" ht="14.5">
      <c r="A6992" s="551">
        <v>4</v>
      </c>
      <c r="B6992" s="555" t="s">
        <v>5816</v>
      </c>
      <c r="C6992" s="555" t="s">
        <v>36</v>
      </c>
      <c r="D6992" s="555" t="s">
        <v>36</v>
      </c>
      <c r="E6992" s="555" t="s">
        <v>36</v>
      </c>
      <c r="F6992" s="551" t="s">
        <v>4511</v>
      </c>
      <c r="G6992" s="555" t="s">
        <v>36</v>
      </c>
      <c r="H6992" s="551"/>
      <c r="I6992" s="551"/>
      <c r="J6992" s="552">
        <v>328486</v>
      </c>
      <c r="K6992" s="555"/>
      <c r="L6992" s="555"/>
      <c r="M6992" s="551"/>
      <c r="N6992" s="551"/>
      <c r="O6992" s="551"/>
    </row>
    <row r="6993" spans="1:18">
      <c r="B6993" s="556" t="s">
        <v>5816</v>
      </c>
      <c r="C6993" s="556" t="s">
        <v>2034</v>
      </c>
      <c r="D6993" s="556" t="s">
        <v>2309</v>
      </c>
      <c r="E6993" s="556" t="s">
        <v>8</v>
      </c>
      <c r="F6993" s="557" t="s">
        <v>4512</v>
      </c>
      <c r="G6993" s="556" t="s">
        <v>289</v>
      </c>
      <c r="H6993" s="553">
        <v>2</v>
      </c>
      <c r="I6993" s="554">
        <v>34087.5</v>
      </c>
      <c r="J6993" s="554">
        <v>68175</v>
      </c>
      <c r="K6993" s="556" t="s">
        <v>787</v>
      </c>
      <c r="L6993" s="556" t="s">
        <v>5823</v>
      </c>
      <c r="M6993" s="557" t="s">
        <v>4512</v>
      </c>
      <c r="O6993" s="545" t="str">
        <f t="shared" ref="O6993:O6994" si="652">+_xlfn.CONCAT(B6993,"-",E6993)</f>
        <v>B4/23/14-D</v>
      </c>
    </row>
    <row r="6994" spans="1:18">
      <c r="B6994" s="556" t="s">
        <v>5816</v>
      </c>
      <c r="C6994" s="556" t="s">
        <v>2034</v>
      </c>
      <c r="D6994" s="556" t="s">
        <v>2309</v>
      </c>
      <c r="E6994" s="556" t="s">
        <v>10</v>
      </c>
      <c r="F6994" s="557" t="s">
        <v>4514</v>
      </c>
      <c r="G6994" s="556" t="s">
        <v>289</v>
      </c>
      <c r="H6994" s="553">
        <v>2</v>
      </c>
      <c r="I6994" s="554">
        <v>34087.5</v>
      </c>
      <c r="J6994" s="554">
        <v>68175</v>
      </c>
      <c r="K6994" s="556" t="s">
        <v>787</v>
      </c>
      <c r="L6994" s="556" t="s">
        <v>5824</v>
      </c>
      <c r="M6994" s="557" t="s">
        <v>4514</v>
      </c>
      <c r="O6994" s="545" t="str">
        <f t="shared" si="652"/>
        <v>B4/23/14-E</v>
      </c>
    </row>
    <row r="6995" spans="1:18" ht="14.5">
      <c r="P6995" s="546"/>
      <c r="Q6995" s="546"/>
      <c r="R6995" s="546"/>
    </row>
    <row r="6996" spans="1:18" ht="14.5">
      <c r="A6996" s="551">
        <v>5</v>
      </c>
      <c r="B6996" s="555" t="s">
        <v>5816</v>
      </c>
      <c r="C6996" s="555" t="s">
        <v>36</v>
      </c>
      <c r="D6996" s="555" t="s">
        <v>36</v>
      </c>
      <c r="E6996" s="555" t="s">
        <v>36</v>
      </c>
      <c r="F6996" s="551" t="s">
        <v>5825</v>
      </c>
      <c r="G6996" s="555" t="s">
        <v>36</v>
      </c>
      <c r="H6996" s="551"/>
      <c r="I6996" s="551"/>
      <c r="J6996" s="552">
        <v>33419</v>
      </c>
      <c r="K6996" s="555"/>
      <c r="L6996" s="555"/>
      <c r="M6996" s="551"/>
      <c r="N6996" s="551"/>
      <c r="O6996" s="551"/>
    </row>
    <row r="6997" spans="1:18">
      <c r="B6997" s="556" t="s">
        <v>5816</v>
      </c>
      <c r="C6997" s="556" t="s">
        <v>2034</v>
      </c>
      <c r="D6997" s="556" t="s">
        <v>2309</v>
      </c>
      <c r="E6997" s="556" t="s">
        <v>11</v>
      </c>
      <c r="F6997" s="557" t="s">
        <v>5826</v>
      </c>
      <c r="G6997" s="556" t="s">
        <v>289</v>
      </c>
      <c r="H6997" s="553">
        <v>40</v>
      </c>
      <c r="I6997" s="553">
        <v>517.25</v>
      </c>
      <c r="J6997" s="554">
        <v>20690</v>
      </c>
      <c r="K6997" s="556" t="s">
        <v>787</v>
      </c>
      <c r="L6997" s="556" t="s">
        <v>5827</v>
      </c>
      <c r="M6997" s="557" t="s">
        <v>5826</v>
      </c>
      <c r="O6997" s="545" t="str">
        <f t="shared" ref="O6997:O7005" si="653">+_xlfn.CONCAT(B6997,"-",E6997)</f>
        <v>B4/23/14-F</v>
      </c>
    </row>
    <row r="6998" spans="1:18">
      <c r="B6998" s="556" t="s">
        <v>5816</v>
      </c>
      <c r="C6998" s="556" t="s">
        <v>2034</v>
      </c>
      <c r="D6998" s="556" t="s">
        <v>2309</v>
      </c>
      <c r="E6998" s="556" t="s">
        <v>27</v>
      </c>
      <c r="F6998" s="557" t="s">
        <v>5828</v>
      </c>
      <c r="G6998" s="556" t="s">
        <v>289</v>
      </c>
      <c r="H6998" s="553">
        <v>2</v>
      </c>
      <c r="I6998" s="553">
        <v>642.25</v>
      </c>
      <c r="J6998" s="554">
        <v>1284.5</v>
      </c>
      <c r="K6998" s="556" t="s">
        <v>787</v>
      </c>
      <c r="L6998" s="556" t="s">
        <v>5829</v>
      </c>
      <c r="M6998" s="557" t="s">
        <v>5828</v>
      </c>
      <c r="O6998" s="545" t="str">
        <f t="shared" si="653"/>
        <v>B4/23/14-G</v>
      </c>
    </row>
    <row r="6999" spans="1:18" ht="14.5">
      <c r="B6999" s="556" t="s">
        <v>5816</v>
      </c>
      <c r="C6999" s="556" t="s">
        <v>2034</v>
      </c>
      <c r="D6999" s="556" t="s">
        <v>2309</v>
      </c>
      <c r="E6999" s="556" t="s">
        <v>28</v>
      </c>
      <c r="F6999" s="557" t="s">
        <v>5830</v>
      </c>
      <c r="G6999" s="556" t="s">
        <v>289</v>
      </c>
      <c r="H6999" s="553">
        <v>2</v>
      </c>
      <c r="I6999" s="554">
        <v>1837.5</v>
      </c>
      <c r="J6999" s="554">
        <v>3675</v>
      </c>
      <c r="K6999" s="556" t="s">
        <v>787</v>
      </c>
      <c r="L6999" s="556" t="s">
        <v>5831</v>
      </c>
      <c r="M6999" s="557" t="s">
        <v>5830</v>
      </c>
      <c r="O6999" s="545" t="str">
        <f t="shared" si="653"/>
        <v>B4/23/14-H</v>
      </c>
      <c r="P6999" s="546"/>
      <c r="Q6999" s="546"/>
      <c r="R6999" s="546"/>
    </row>
    <row r="7000" spans="1:18">
      <c r="B7000" s="556" t="s">
        <v>5816</v>
      </c>
      <c r="C7000" s="556" t="s">
        <v>2034</v>
      </c>
      <c r="D7000" s="556" t="s">
        <v>2309</v>
      </c>
      <c r="E7000" s="556" t="s">
        <v>33</v>
      </c>
      <c r="F7000" s="557" t="s">
        <v>5832</v>
      </c>
      <c r="G7000" s="556" t="s">
        <v>289</v>
      </c>
      <c r="H7000" s="553">
        <v>2</v>
      </c>
      <c r="I7000" s="553">
        <v>517.25</v>
      </c>
      <c r="J7000" s="554">
        <v>1034.5</v>
      </c>
      <c r="K7000" s="556" t="s">
        <v>787</v>
      </c>
      <c r="L7000" s="556" t="s">
        <v>5833</v>
      </c>
      <c r="M7000" s="557" t="s">
        <v>5832</v>
      </c>
      <c r="O7000" s="545" t="str">
        <f t="shared" si="653"/>
        <v>B4/23/14-J</v>
      </c>
    </row>
    <row r="7001" spans="1:18">
      <c r="B7001" s="556" t="s">
        <v>5816</v>
      </c>
      <c r="C7001" s="556" t="s">
        <v>2034</v>
      </c>
      <c r="D7001" s="556" t="s">
        <v>2309</v>
      </c>
      <c r="E7001" s="556" t="s">
        <v>34</v>
      </c>
      <c r="F7001" s="557" t="s">
        <v>5834</v>
      </c>
      <c r="G7001" s="556" t="s">
        <v>289</v>
      </c>
      <c r="H7001" s="553">
        <v>1</v>
      </c>
      <c r="I7001" s="553">
        <v>642.25</v>
      </c>
      <c r="J7001" s="553">
        <v>642.25</v>
      </c>
      <c r="K7001" s="556" t="s">
        <v>787</v>
      </c>
      <c r="L7001" s="556" t="s">
        <v>5835</v>
      </c>
      <c r="M7001" s="557" t="s">
        <v>5834</v>
      </c>
      <c r="O7001" s="545" t="str">
        <f t="shared" si="653"/>
        <v>B4/23/14-K</v>
      </c>
    </row>
    <row r="7002" spans="1:18">
      <c r="B7002" s="556" t="s">
        <v>5816</v>
      </c>
      <c r="C7002" s="556" t="s">
        <v>2034</v>
      </c>
      <c r="D7002" s="556" t="s">
        <v>2309</v>
      </c>
      <c r="E7002" s="556" t="s">
        <v>39</v>
      </c>
      <c r="F7002" s="557" t="s">
        <v>5836</v>
      </c>
      <c r="G7002" s="556" t="s">
        <v>289</v>
      </c>
      <c r="H7002" s="553">
        <v>1</v>
      </c>
      <c r="I7002" s="553">
        <v>517.25</v>
      </c>
      <c r="J7002" s="553">
        <v>517.25</v>
      </c>
      <c r="K7002" s="556" t="s">
        <v>787</v>
      </c>
      <c r="L7002" s="556" t="s">
        <v>5837</v>
      </c>
      <c r="M7002" s="557" t="s">
        <v>5836</v>
      </c>
      <c r="O7002" s="545" t="str">
        <f t="shared" si="653"/>
        <v>B4/23/14-L</v>
      </c>
    </row>
    <row r="7003" spans="1:18">
      <c r="B7003" s="556" t="s">
        <v>5816</v>
      </c>
      <c r="C7003" s="556" t="s">
        <v>2034</v>
      </c>
      <c r="D7003" s="556" t="s">
        <v>2309</v>
      </c>
      <c r="E7003" s="556" t="s">
        <v>38</v>
      </c>
      <c r="F7003" s="557" t="s">
        <v>5838</v>
      </c>
      <c r="G7003" s="556" t="s">
        <v>289</v>
      </c>
      <c r="H7003" s="553">
        <v>1</v>
      </c>
      <c r="I7003" s="553">
        <v>642.25</v>
      </c>
      <c r="J7003" s="553">
        <v>642.25</v>
      </c>
      <c r="K7003" s="556" t="s">
        <v>787</v>
      </c>
      <c r="L7003" s="556" t="s">
        <v>5839</v>
      </c>
      <c r="M7003" s="557" t="s">
        <v>5838</v>
      </c>
      <c r="O7003" s="545" t="str">
        <f t="shared" si="653"/>
        <v>B4/23/14-M</v>
      </c>
    </row>
    <row r="7004" spans="1:18">
      <c r="B7004" s="556" t="s">
        <v>5816</v>
      </c>
      <c r="C7004" s="556" t="s">
        <v>2034</v>
      </c>
      <c r="D7004" s="556" t="s">
        <v>2309</v>
      </c>
      <c r="E7004" s="556" t="s">
        <v>204</v>
      </c>
      <c r="F7004" s="557" t="s">
        <v>5840</v>
      </c>
      <c r="G7004" s="556" t="s">
        <v>289</v>
      </c>
      <c r="H7004" s="553">
        <v>1</v>
      </c>
      <c r="I7004" s="553">
        <v>704.75</v>
      </c>
      <c r="J7004" s="553">
        <v>704.75</v>
      </c>
      <c r="K7004" s="556" t="s">
        <v>787</v>
      </c>
      <c r="L7004" s="556" t="s">
        <v>5841</v>
      </c>
      <c r="M7004" s="557" t="s">
        <v>5840</v>
      </c>
      <c r="O7004" s="545" t="str">
        <f t="shared" si="653"/>
        <v>B4/23/14-N</v>
      </c>
    </row>
    <row r="7005" spans="1:18">
      <c r="B7005" s="556" t="s">
        <v>5816</v>
      </c>
      <c r="C7005" s="556" t="s">
        <v>2034</v>
      </c>
      <c r="D7005" s="556" t="s">
        <v>2309</v>
      </c>
      <c r="E7005" s="556" t="s">
        <v>507</v>
      </c>
      <c r="F7005" s="557" t="s">
        <v>5842</v>
      </c>
      <c r="G7005" s="556" t="s">
        <v>289</v>
      </c>
      <c r="H7005" s="553">
        <v>6</v>
      </c>
      <c r="I7005" s="553">
        <v>704.75</v>
      </c>
      <c r="J7005" s="554">
        <v>4228.5</v>
      </c>
      <c r="K7005" s="556" t="s">
        <v>787</v>
      </c>
      <c r="L7005" s="556" t="s">
        <v>5843</v>
      </c>
      <c r="M7005" s="557" t="s">
        <v>5842</v>
      </c>
      <c r="O7005" s="545" t="str">
        <f t="shared" si="653"/>
        <v>B4/23/14-P</v>
      </c>
    </row>
    <row r="7008" spans="1:18" ht="14.5">
      <c r="A7008" s="551">
        <v>5</v>
      </c>
      <c r="B7008" s="555" t="s">
        <v>5844</v>
      </c>
      <c r="C7008" s="555" t="s">
        <v>36</v>
      </c>
      <c r="D7008" s="555" t="s">
        <v>36</v>
      </c>
      <c r="E7008" s="555" t="s">
        <v>36</v>
      </c>
      <c r="F7008" s="551" t="s">
        <v>5698</v>
      </c>
      <c r="G7008" s="555" t="s">
        <v>36</v>
      </c>
      <c r="H7008" s="551"/>
      <c r="I7008" s="551"/>
      <c r="J7008" s="552">
        <v>158717</v>
      </c>
      <c r="K7008" s="555"/>
      <c r="L7008" s="555"/>
      <c r="M7008" s="551"/>
      <c r="N7008" s="551"/>
      <c r="O7008" s="551"/>
    </row>
    <row r="7009" spans="1:18">
      <c r="B7009" s="556" t="s">
        <v>5844</v>
      </c>
      <c r="C7009" s="556" t="s">
        <v>2034</v>
      </c>
      <c r="D7009" s="556" t="s">
        <v>2309</v>
      </c>
      <c r="E7009" s="556" t="s">
        <v>5</v>
      </c>
      <c r="F7009" s="557" t="s">
        <v>5838</v>
      </c>
      <c r="G7009" s="556" t="s">
        <v>289</v>
      </c>
      <c r="H7009" s="553">
        <v>82</v>
      </c>
      <c r="I7009" s="553">
        <v>642.25</v>
      </c>
      <c r="J7009" s="554">
        <v>52664.5</v>
      </c>
      <c r="K7009" s="556" t="s">
        <v>787</v>
      </c>
      <c r="L7009" s="556" t="s">
        <v>5845</v>
      </c>
      <c r="M7009" s="557" t="s">
        <v>5838</v>
      </c>
      <c r="O7009" s="545" t="str">
        <f t="shared" ref="O7009:O7017" si="654">+_xlfn.CONCAT(B7009,"-",E7009)</f>
        <v>B4/23/15-A</v>
      </c>
    </row>
    <row r="7010" spans="1:18">
      <c r="B7010" s="556" t="s">
        <v>5844</v>
      </c>
      <c r="C7010" s="556" t="s">
        <v>2034</v>
      </c>
      <c r="D7010" s="556" t="s">
        <v>2309</v>
      </c>
      <c r="E7010" s="556" t="s">
        <v>6</v>
      </c>
      <c r="F7010" s="557" t="s">
        <v>5834</v>
      </c>
      <c r="G7010" s="556" t="s">
        <v>289</v>
      </c>
      <c r="H7010" s="553">
        <v>1</v>
      </c>
      <c r="I7010" s="553">
        <v>642.25</v>
      </c>
      <c r="J7010" s="553">
        <v>642.25</v>
      </c>
      <c r="K7010" s="556" t="s">
        <v>787</v>
      </c>
      <c r="L7010" s="556" t="s">
        <v>5846</v>
      </c>
      <c r="M7010" s="557" t="s">
        <v>5834</v>
      </c>
      <c r="O7010" s="545" t="str">
        <f t="shared" si="654"/>
        <v>B4/23/15-B</v>
      </c>
    </row>
    <row r="7011" spans="1:18" ht="14.5">
      <c r="B7011" s="556" t="s">
        <v>5844</v>
      </c>
      <c r="C7011" s="556" t="s">
        <v>2034</v>
      </c>
      <c r="D7011" s="556" t="s">
        <v>2309</v>
      </c>
      <c r="E7011" s="556" t="s">
        <v>7</v>
      </c>
      <c r="F7011" s="557" t="s">
        <v>5836</v>
      </c>
      <c r="G7011" s="556" t="s">
        <v>289</v>
      </c>
      <c r="H7011" s="553">
        <v>1</v>
      </c>
      <c r="I7011" s="553">
        <v>517.25</v>
      </c>
      <c r="J7011" s="553">
        <v>517.25</v>
      </c>
      <c r="K7011" s="556" t="s">
        <v>787</v>
      </c>
      <c r="L7011" s="556" t="s">
        <v>5847</v>
      </c>
      <c r="M7011" s="557" t="s">
        <v>5836</v>
      </c>
      <c r="O7011" s="545" t="str">
        <f t="shared" si="654"/>
        <v>B4/23/15-C</v>
      </c>
      <c r="P7011" s="546"/>
      <c r="Q7011" s="546"/>
      <c r="R7011" s="546"/>
    </row>
    <row r="7012" spans="1:18">
      <c r="B7012" s="556" t="s">
        <v>5844</v>
      </c>
      <c r="C7012" s="556" t="s">
        <v>2034</v>
      </c>
      <c r="D7012" s="556" t="s">
        <v>2309</v>
      </c>
      <c r="E7012" s="556" t="s">
        <v>8</v>
      </c>
      <c r="F7012" s="557" t="s">
        <v>5848</v>
      </c>
      <c r="G7012" s="556" t="s">
        <v>289</v>
      </c>
      <c r="H7012" s="553">
        <v>2</v>
      </c>
      <c r="I7012" s="553">
        <v>642.25</v>
      </c>
      <c r="J7012" s="554">
        <v>1284.5</v>
      </c>
      <c r="K7012" s="556" t="s">
        <v>787</v>
      </c>
      <c r="L7012" s="556" t="s">
        <v>5849</v>
      </c>
      <c r="M7012" s="557" t="s">
        <v>5848</v>
      </c>
      <c r="O7012" s="545" t="str">
        <f t="shared" si="654"/>
        <v>B4/23/15-D</v>
      </c>
    </row>
    <row r="7013" spans="1:18">
      <c r="B7013" s="556" t="s">
        <v>5844</v>
      </c>
      <c r="C7013" s="556" t="s">
        <v>2034</v>
      </c>
      <c r="D7013" s="556" t="s">
        <v>2309</v>
      </c>
      <c r="E7013" s="556" t="s">
        <v>10</v>
      </c>
      <c r="F7013" s="557" t="s">
        <v>5850</v>
      </c>
      <c r="G7013" s="556" t="s">
        <v>289</v>
      </c>
      <c r="H7013" s="553">
        <v>2</v>
      </c>
      <c r="I7013" s="553">
        <v>642.25</v>
      </c>
      <c r="J7013" s="554">
        <v>1284.5</v>
      </c>
      <c r="K7013" s="556" t="s">
        <v>787</v>
      </c>
      <c r="L7013" s="556" t="s">
        <v>5851</v>
      </c>
      <c r="M7013" s="557" t="s">
        <v>5850</v>
      </c>
      <c r="O7013" s="545" t="str">
        <f t="shared" si="654"/>
        <v>B4/23/15-E</v>
      </c>
    </row>
    <row r="7014" spans="1:18">
      <c r="B7014" s="556" t="s">
        <v>5844</v>
      </c>
      <c r="C7014" s="556" t="s">
        <v>2034</v>
      </c>
      <c r="D7014" s="556" t="s">
        <v>2309</v>
      </c>
      <c r="E7014" s="556" t="s">
        <v>11</v>
      </c>
      <c r="F7014" s="557" t="s">
        <v>5832</v>
      </c>
      <c r="G7014" s="556" t="s">
        <v>289</v>
      </c>
      <c r="H7014" s="553">
        <v>36</v>
      </c>
      <c r="I7014" s="553">
        <v>517.25</v>
      </c>
      <c r="J7014" s="554">
        <v>18621</v>
      </c>
      <c r="K7014" s="556" t="s">
        <v>787</v>
      </c>
      <c r="L7014" s="556" t="s">
        <v>5852</v>
      </c>
      <c r="M7014" s="557" t="s">
        <v>5832</v>
      </c>
      <c r="O7014" s="545" t="str">
        <f t="shared" si="654"/>
        <v>B4/23/15-F</v>
      </c>
    </row>
    <row r="7015" spans="1:18">
      <c r="B7015" s="556" t="s">
        <v>5844</v>
      </c>
      <c r="C7015" s="556" t="s">
        <v>2034</v>
      </c>
      <c r="D7015" s="556" t="s">
        <v>2309</v>
      </c>
      <c r="E7015" s="556" t="s">
        <v>27</v>
      </c>
      <c r="F7015" s="557" t="s">
        <v>5853</v>
      </c>
      <c r="G7015" s="556" t="s">
        <v>289</v>
      </c>
      <c r="H7015" s="553">
        <v>18</v>
      </c>
      <c r="I7015" s="553">
        <v>517.25</v>
      </c>
      <c r="J7015" s="554">
        <v>9310.5</v>
      </c>
      <c r="K7015" s="556" t="s">
        <v>787</v>
      </c>
      <c r="L7015" s="556" t="s">
        <v>5854</v>
      </c>
      <c r="M7015" s="557" t="s">
        <v>5853</v>
      </c>
      <c r="O7015" s="545" t="str">
        <f t="shared" si="654"/>
        <v>B4/23/15-G</v>
      </c>
    </row>
    <row r="7016" spans="1:18">
      <c r="B7016" s="556" t="s">
        <v>5844</v>
      </c>
      <c r="C7016" s="556" t="s">
        <v>2034</v>
      </c>
      <c r="D7016" s="556" t="s">
        <v>2309</v>
      </c>
      <c r="E7016" s="556" t="s">
        <v>28</v>
      </c>
      <c r="F7016" s="557" t="s">
        <v>5828</v>
      </c>
      <c r="G7016" s="556" t="s">
        <v>289</v>
      </c>
      <c r="H7016" s="553">
        <v>30</v>
      </c>
      <c r="I7016" s="553">
        <v>642.25</v>
      </c>
      <c r="J7016" s="554">
        <v>19267.5</v>
      </c>
      <c r="K7016" s="556" t="s">
        <v>787</v>
      </c>
      <c r="L7016" s="556" t="s">
        <v>5855</v>
      </c>
      <c r="M7016" s="557" t="s">
        <v>5828</v>
      </c>
      <c r="O7016" s="545" t="str">
        <f t="shared" si="654"/>
        <v>B4/23/15-H</v>
      </c>
    </row>
    <row r="7017" spans="1:18">
      <c r="B7017" s="556" t="s">
        <v>5844</v>
      </c>
      <c r="C7017" s="556" t="s">
        <v>2034</v>
      </c>
      <c r="D7017" s="556" t="s">
        <v>2309</v>
      </c>
      <c r="E7017" s="556" t="s">
        <v>33</v>
      </c>
      <c r="F7017" s="557" t="s">
        <v>5830</v>
      </c>
      <c r="G7017" s="556" t="s">
        <v>289</v>
      </c>
      <c r="H7017" s="553">
        <v>30</v>
      </c>
      <c r="I7017" s="554">
        <v>1837.5</v>
      </c>
      <c r="J7017" s="554">
        <v>55125</v>
      </c>
      <c r="K7017" s="556" t="s">
        <v>787</v>
      </c>
      <c r="L7017" s="556" t="s">
        <v>5856</v>
      </c>
      <c r="M7017" s="557" t="s">
        <v>5830</v>
      </c>
      <c r="O7017" s="545" t="str">
        <f t="shared" si="654"/>
        <v>B4/23/15-J</v>
      </c>
    </row>
    <row r="7019" spans="1:18" ht="29">
      <c r="A7019" s="551">
        <v>3</v>
      </c>
      <c r="B7019" s="555" t="s">
        <v>5844</v>
      </c>
      <c r="C7019" s="555" t="s">
        <v>36</v>
      </c>
      <c r="D7019" s="555" t="s">
        <v>36</v>
      </c>
      <c r="E7019" s="555" t="s">
        <v>36</v>
      </c>
      <c r="F7019" s="551" t="s">
        <v>5857</v>
      </c>
      <c r="G7019" s="555" t="s">
        <v>36</v>
      </c>
      <c r="H7019" s="551"/>
      <c r="I7019" s="551"/>
      <c r="J7019" s="552">
        <v>219278.16</v>
      </c>
      <c r="K7019" s="555"/>
      <c r="L7019" s="555"/>
      <c r="M7019" s="551"/>
      <c r="N7019" s="551"/>
      <c r="O7019" s="551"/>
    </row>
    <row r="7020" spans="1:18" ht="14.5">
      <c r="A7020" s="551">
        <v>4</v>
      </c>
      <c r="B7020" s="555" t="s">
        <v>5844</v>
      </c>
      <c r="C7020" s="555" t="s">
        <v>36</v>
      </c>
      <c r="D7020" s="555" t="s">
        <v>36</v>
      </c>
      <c r="E7020" s="555" t="s">
        <v>36</v>
      </c>
      <c r="F7020" s="551" t="s">
        <v>5858</v>
      </c>
      <c r="G7020" s="555" t="s">
        <v>36</v>
      </c>
      <c r="H7020" s="551"/>
      <c r="I7020" s="551"/>
      <c r="J7020" s="552">
        <v>131668.78</v>
      </c>
      <c r="K7020" s="555"/>
      <c r="L7020" s="555"/>
      <c r="M7020" s="551"/>
      <c r="N7020" s="551"/>
      <c r="O7020" s="551"/>
    </row>
    <row r="7021" spans="1:18" ht="14.5">
      <c r="A7021" s="551">
        <v>5</v>
      </c>
      <c r="B7021" s="555" t="s">
        <v>5844</v>
      </c>
      <c r="C7021" s="555" t="s">
        <v>36</v>
      </c>
      <c r="D7021" s="555" t="s">
        <v>36</v>
      </c>
      <c r="E7021" s="555" t="s">
        <v>36</v>
      </c>
      <c r="F7021" s="551" t="s">
        <v>5859</v>
      </c>
      <c r="G7021" s="555" t="s">
        <v>36</v>
      </c>
      <c r="H7021" s="551"/>
      <c r="I7021" s="551"/>
      <c r="J7021" s="552">
        <v>37243.760000000002</v>
      </c>
      <c r="K7021" s="555"/>
      <c r="L7021" s="555"/>
      <c r="M7021" s="551"/>
      <c r="N7021" s="551"/>
      <c r="O7021" s="551"/>
    </row>
    <row r="7022" spans="1:18" ht="14.5">
      <c r="B7022" s="556" t="s">
        <v>5844</v>
      </c>
      <c r="C7022" s="556" t="s">
        <v>2034</v>
      </c>
      <c r="D7022" s="556" t="s">
        <v>5860</v>
      </c>
      <c r="E7022" s="556" t="s">
        <v>34</v>
      </c>
      <c r="F7022" s="557" t="s">
        <v>5861</v>
      </c>
      <c r="G7022" s="556" t="s">
        <v>289</v>
      </c>
      <c r="H7022" s="553">
        <v>2</v>
      </c>
      <c r="I7022" s="554">
        <v>18621.88</v>
      </c>
      <c r="J7022" s="554">
        <v>37243.760000000002</v>
      </c>
      <c r="K7022" s="556" t="s">
        <v>787</v>
      </c>
      <c r="L7022" s="556" t="s">
        <v>5862</v>
      </c>
      <c r="M7022" s="557" t="s">
        <v>5861</v>
      </c>
      <c r="O7022" s="545" t="str">
        <f>+_xlfn.CONCAT(B7022,"-",E7022)</f>
        <v>B4/23/15-K</v>
      </c>
      <c r="P7022" s="546"/>
      <c r="Q7022" s="546"/>
      <c r="R7022" s="546"/>
    </row>
    <row r="7023" spans="1:18" ht="14.5">
      <c r="P7023" s="546"/>
      <c r="Q7023" s="546"/>
      <c r="R7023" s="546"/>
    </row>
    <row r="7024" spans="1:18" ht="14.5">
      <c r="A7024" s="551">
        <v>5</v>
      </c>
      <c r="B7024" s="555" t="s">
        <v>5844</v>
      </c>
      <c r="C7024" s="555" t="s">
        <v>36</v>
      </c>
      <c r="D7024" s="555" t="s">
        <v>36</v>
      </c>
      <c r="E7024" s="555" t="s">
        <v>36</v>
      </c>
      <c r="F7024" s="551" t="s">
        <v>5858</v>
      </c>
      <c r="G7024" s="555" t="s">
        <v>36</v>
      </c>
      <c r="H7024" s="551"/>
      <c r="I7024" s="551"/>
      <c r="J7024" s="551">
        <v>0</v>
      </c>
      <c r="K7024" s="555"/>
      <c r="L7024" s="555"/>
      <c r="M7024" s="551"/>
      <c r="N7024" s="551"/>
      <c r="O7024" s="551"/>
      <c r="P7024" s="546"/>
      <c r="Q7024" s="546"/>
      <c r="R7024" s="546"/>
    </row>
    <row r="7025" spans="1:18" ht="14.5">
      <c r="A7025" s="551">
        <v>5</v>
      </c>
      <c r="B7025" s="555" t="s">
        <v>5844</v>
      </c>
      <c r="C7025" s="555" t="s">
        <v>36</v>
      </c>
      <c r="D7025" s="555" t="s">
        <v>36</v>
      </c>
      <c r="E7025" s="555" t="s">
        <v>36</v>
      </c>
      <c r="F7025" s="551" t="s">
        <v>5863</v>
      </c>
      <c r="G7025" s="555" t="s">
        <v>36</v>
      </c>
      <c r="H7025" s="551"/>
      <c r="I7025" s="551"/>
      <c r="J7025" s="552">
        <v>22059.38</v>
      </c>
      <c r="K7025" s="555"/>
      <c r="L7025" s="555"/>
      <c r="M7025" s="551"/>
      <c r="N7025" s="551"/>
      <c r="O7025" s="551"/>
    </row>
    <row r="7026" spans="1:18">
      <c r="B7026" s="556" t="s">
        <v>5844</v>
      </c>
      <c r="C7026" s="556" t="s">
        <v>2034</v>
      </c>
      <c r="D7026" s="556" t="s">
        <v>5860</v>
      </c>
      <c r="E7026" s="556" t="s">
        <v>39</v>
      </c>
      <c r="F7026" s="557" t="s">
        <v>5864</v>
      </c>
      <c r="G7026" s="556" t="s">
        <v>289</v>
      </c>
      <c r="H7026" s="553">
        <v>1</v>
      </c>
      <c r="I7026" s="554">
        <v>22059.38</v>
      </c>
      <c r="J7026" s="554">
        <v>22059.38</v>
      </c>
      <c r="K7026" s="556" t="s">
        <v>787</v>
      </c>
      <c r="L7026" s="556" t="s">
        <v>5865</v>
      </c>
      <c r="M7026" s="557" t="s">
        <v>5864</v>
      </c>
      <c r="O7026" s="545" t="str">
        <f>+_xlfn.CONCAT(B7026,"-",E7026)</f>
        <v>B4/23/15-L</v>
      </c>
    </row>
    <row r="7027" spans="1:18" ht="14.5">
      <c r="P7027" s="546"/>
      <c r="Q7027" s="546"/>
      <c r="R7027" s="546"/>
    </row>
    <row r="7028" spans="1:18" ht="14.5">
      <c r="A7028" s="551">
        <v>5</v>
      </c>
      <c r="B7028" s="555" t="s">
        <v>5844</v>
      </c>
      <c r="C7028" s="555" t="s">
        <v>36</v>
      </c>
      <c r="D7028" s="555" t="s">
        <v>36</v>
      </c>
      <c r="E7028" s="555" t="s">
        <v>36</v>
      </c>
      <c r="F7028" s="551" t="s">
        <v>5866</v>
      </c>
      <c r="G7028" s="555" t="s">
        <v>36</v>
      </c>
      <c r="H7028" s="551"/>
      <c r="I7028" s="551"/>
      <c r="J7028" s="551">
        <v>0</v>
      </c>
      <c r="K7028" s="555"/>
      <c r="L7028" s="555"/>
      <c r="M7028" s="551"/>
      <c r="N7028" s="551"/>
      <c r="O7028" s="551"/>
      <c r="P7028" s="546"/>
      <c r="Q7028" s="546"/>
      <c r="R7028" s="546"/>
    </row>
    <row r="7029" spans="1:18" ht="14.5">
      <c r="A7029" s="551">
        <v>5</v>
      </c>
      <c r="B7029" s="555" t="s">
        <v>5844</v>
      </c>
      <c r="C7029" s="555" t="s">
        <v>36</v>
      </c>
      <c r="D7029" s="555" t="s">
        <v>36</v>
      </c>
      <c r="E7029" s="555" t="s">
        <v>36</v>
      </c>
      <c r="F7029" s="551" t="s">
        <v>5859</v>
      </c>
      <c r="G7029" s="555" t="s">
        <v>36</v>
      </c>
      <c r="H7029" s="551"/>
      <c r="I7029" s="551"/>
      <c r="J7029" s="552">
        <v>53743.76</v>
      </c>
      <c r="K7029" s="555"/>
      <c r="L7029" s="555"/>
      <c r="M7029" s="551"/>
      <c r="N7029" s="551"/>
      <c r="O7029" s="551"/>
    </row>
    <row r="7030" spans="1:18">
      <c r="B7030" s="556" t="s">
        <v>5844</v>
      </c>
      <c r="C7030" s="556" t="s">
        <v>2034</v>
      </c>
      <c r="D7030" s="556" t="s">
        <v>5860</v>
      </c>
      <c r="E7030" s="556" t="s">
        <v>38</v>
      </c>
      <c r="F7030" s="557" t="s">
        <v>5867</v>
      </c>
      <c r="G7030" s="556" t="s">
        <v>289</v>
      </c>
      <c r="H7030" s="553">
        <v>2</v>
      </c>
      <c r="I7030" s="554">
        <v>26871.88</v>
      </c>
      <c r="J7030" s="554">
        <v>53743.76</v>
      </c>
      <c r="K7030" s="556" t="s">
        <v>787</v>
      </c>
      <c r="L7030" s="556" t="s">
        <v>5868</v>
      </c>
      <c r="M7030" s="557" t="s">
        <v>5867</v>
      </c>
      <c r="O7030" s="545" t="str">
        <f>+_xlfn.CONCAT(B7030,"-",E7030)</f>
        <v>B4/23/15-M</v>
      </c>
    </row>
    <row r="7031" spans="1:18" ht="14.5">
      <c r="P7031" s="546"/>
      <c r="Q7031" s="546"/>
      <c r="R7031" s="546"/>
    </row>
    <row r="7032" spans="1:18" ht="14.5">
      <c r="A7032" s="551">
        <v>5</v>
      </c>
      <c r="B7032" s="555" t="s">
        <v>5844</v>
      </c>
      <c r="C7032" s="555" t="s">
        <v>36</v>
      </c>
      <c r="D7032" s="555" t="s">
        <v>36</v>
      </c>
      <c r="E7032" s="555" t="s">
        <v>36</v>
      </c>
      <c r="F7032" s="551" t="s">
        <v>5869</v>
      </c>
      <c r="G7032" s="555" t="s">
        <v>36</v>
      </c>
      <c r="H7032" s="551"/>
      <c r="I7032" s="551"/>
      <c r="J7032" s="551">
        <v>0</v>
      </c>
      <c r="K7032" s="555"/>
      <c r="L7032" s="555"/>
      <c r="M7032" s="551"/>
      <c r="N7032" s="551"/>
      <c r="O7032" s="551"/>
      <c r="P7032" s="546"/>
      <c r="Q7032" s="546"/>
      <c r="R7032" s="546"/>
    </row>
    <row r="7033" spans="1:18" ht="14.5">
      <c r="A7033" s="551">
        <v>5</v>
      </c>
      <c r="B7033" s="555" t="s">
        <v>5844</v>
      </c>
      <c r="C7033" s="555" t="s">
        <v>36</v>
      </c>
      <c r="D7033" s="555" t="s">
        <v>36</v>
      </c>
      <c r="E7033" s="555" t="s">
        <v>36</v>
      </c>
      <c r="F7033" s="551" t="s">
        <v>5859</v>
      </c>
      <c r="G7033" s="555" t="s">
        <v>36</v>
      </c>
      <c r="H7033" s="551"/>
      <c r="I7033" s="551"/>
      <c r="J7033" s="552">
        <v>18621.88</v>
      </c>
      <c r="K7033" s="555"/>
      <c r="L7033" s="555"/>
      <c r="M7033" s="551"/>
      <c r="N7033" s="551"/>
      <c r="O7033" s="551"/>
    </row>
    <row r="7034" spans="1:18">
      <c r="B7034" s="556" t="s">
        <v>5844</v>
      </c>
      <c r="C7034" s="556" t="s">
        <v>2034</v>
      </c>
      <c r="D7034" s="556" t="s">
        <v>5860</v>
      </c>
      <c r="E7034" s="556" t="s">
        <v>204</v>
      </c>
      <c r="F7034" s="557" t="s">
        <v>5870</v>
      </c>
      <c r="G7034" s="556" t="s">
        <v>289</v>
      </c>
      <c r="H7034" s="553">
        <v>1</v>
      </c>
      <c r="I7034" s="554">
        <v>18621.88</v>
      </c>
      <c r="J7034" s="554">
        <v>18621.88</v>
      </c>
      <c r="K7034" s="556" t="s">
        <v>787</v>
      </c>
      <c r="L7034" s="556" t="s">
        <v>5871</v>
      </c>
      <c r="M7034" s="557" t="s">
        <v>5870</v>
      </c>
      <c r="O7034" s="545" t="str">
        <f>+_xlfn.CONCAT(B7034,"-",E7034)</f>
        <v>B4/23/15-N</v>
      </c>
    </row>
    <row r="7035" spans="1:18" ht="14.5">
      <c r="P7035" s="546"/>
      <c r="Q7035" s="546"/>
      <c r="R7035" s="546"/>
    </row>
    <row r="7036" spans="1:18" ht="14.5">
      <c r="P7036" s="546"/>
      <c r="Q7036" s="546"/>
      <c r="R7036" s="546"/>
    </row>
    <row r="7037" spans="1:18" ht="14.5">
      <c r="A7037" s="551">
        <v>4</v>
      </c>
      <c r="B7037" s="555" t="s">
        <v>5872</v>
      </c>
      <c r="C7037" s="555" t="s">
        <v>36</v>
      </c>
      <c r="D7037" s="555" t="s">
        <v>36</v>
      </c>
      <c r="E7037" s="555" t="s">
        <v>36</v>
      </c>
      <c r="F7037" s="551" t="s">
        <v>5873</v>
      </c>
      <c r="G7037" s="555" t="s">
        <v>36</v>
      </c>
      <c r="H7037" s="551"/>
      <c r="I7037" s="551"/>
      <c r="J7037" s="552">
        <v>87609.38</v>
      </c>
      <c r="K7037" s="555"/>
      <c r="L7037" s="555"/>
      <c r="M7037" s="551"/>
      <c r="N7037" s="551"/>
      <c r="O7037" s="551"/>
    </row>
    <row r="7038" spans="1:18" ht="14.5">
      <c r="A7038" s="551">
        <v>5</v>
      </c>
      <c r="B7038" s="555" t="s">
        <v>5872</v>
      </c>
      <c r="C7038" s="555" t="s">
        <v>36</v>
      </c>
      <c r="D7038" s="555" t="s">
        <v>36</v>
      </c>
      <c r="E7038" s="555" t="s">
        <v>36</v>
      </c>
      <c r="F7038" s="551" t="s">
        <v>5858</v>
      </c>
      <c r="G7038" s="555" t="s">
        <v>36</v>
      </c>
      <c r="H7038" s="551"/>
      <c r="I7038" s="551"/>
      <c r="J7038" s="551">
        <v>0</v>
      </c>
      <c r="K7038" s="555"/>
      <c r="L7038" s="555"/>
      <c r="M7038" s="551"/>
      <c r="N7038" s="551"/>
      <c r="O7038" s="551"/>
    </row>
    <row r="7039" spans="1:18" ht="14.5">
      <c r="A7039" s="551">
        <v>5</v>
      </c>
      <c r="B7039" s="555" t="s">
        <v>5872</v>
      </c>
      <c r="C7039" s="555" t="s">
        <v>36</v>
      </c>
      <c r="D7039" s="555" t="s">
        <v>36</v>
      </c>
      <c r="E7039" s="555" t="s">
        <v>36</v>
      </c>
      <c r="F7039" s="551" t="s">
        <v>5874</v>
      </c>
      <c r="G7039" s="555" t="s">
        <v>36</v>
      </c>
      <c r="H7039" s="551"/>
      <c r="I7039" s="551"/>
      <c r="J7039" s="552">
        <v>15184.38</v>
      </c>
      <c r="K7039" s="555"/>
      <c r="L7039" s="555"/>
      <c r="M7039" s="551"/>
      <c r="N7039" s="551"/>
      <c r="O7039" s="551"/>
    </row>
    <row r="7040" spans="1:18" ht="14.5">
      <c r="B7040" s="556" t="s">
        <v>5872</v>
      </c>
      <c r="C7040" s="556" t="s">
        <v>2034</v>
      </c>
      <c r="D7040" s="556" t="s">
        <v>5860</v>
      </c>
      <c r="E7040" s="556" t="s">
        <v>5</v>
      </c>
      <c r="F7040" s="557" t="s">
        <v>5875</v>
      </c>
      <c r="G7040" s="556" t="s">
        <v>289</v>
      </c>
      <c r="H7040" s="553">
        <v>1</v>
      </c>
      <c r="I7040" s="554">
        <v>15184.38</v>
      </c>
      <c r="J7040" s="554">
        <v>15184.38</v>
      </c>
      <c r="K7040" s="556" t="s">
        <v>787</v>
      </c>
      <c r="L7040" s="556" t="s">
        <v>5876</v>
      </c>
      <c r="M7040" s="557" t="s">
        <v>5875</v>
      </c>
      <c r="O7040" s="545" t="str">
        <f>+_xlfn.CONCAT(B7040,"-",E7040)</f>
        <v>B4/23/16-A</v>
      </c>
      <c r="P7040" s="546"/>
      <c r="Q7040" s="546"/>
      <c r="R7040" s="546"/>
    </row>
    <row r="7041" spans="1:18" ht="14.5">
      <c r="P7041" s="546"/>
      <c r="Q7041" s="546"/>
      <c r="R7041" s="546"/>
    </row>
    <row r="7042" spans="1:18" ht="14.5">
      <c r="A7042" s="551">
        <v>5</v>
      </c>
      <c r="B7042" s="555" t="s">
        <v>5872</v>
      </c>
      <c r="C7042" s="555" t="s">
        <v>36</v>
      </c>
      <c r="D7042" s="555" t="s">
        <v>36</v>
      </c>
      <c r="E7042" s="555" t="s">
        <v>36</v>
      </c>
      <c r="F7042" s="551" t="s">
        <v>5877</v>
      </c>
      <c r="G7042" s="555" t="s">
        <v>36</v>
      </c>
      <c r="H7042" s="551"/>
      <c r="I7042" s="551"/>
      <c r="J7042" s="551">
        <v>0</v>
      </c>
      <c r="K7042" s="555"/>
      <c r="L7042" s="555"/>
      <c r="M7042" s="551"/>
      <c r="N7042" s="551"/>
      <c r="O7042" s="551"/>
      <c r="P7042" s="546"/>
      <c r="Q7042" s="546"/>
      <c r="R7042" s="546"/>
    </row>
    <row r="7043" spans="1:18" ht="14.5">
      <c r="A7043" s="551">
        <v>5</v>
      </c>
      <c r="B7043" s="555" t="s">
        <v>5872</v>
      </c>
      <c r="C7043" s="555" t="s">
        <v>36</v>
      </c>
      <c r="D7043" s="555" t="s">
        <v>36</v>
      </c>
      <c r="E7043" s="555" t="s">
        <v>36</v>
      </c>
      <c r="F7043" s="551" t="s">
        <v>5878</v>
      </c>
      <c r="G7043" s="555" t="s">
        <v>36</v>
      </c>
      <c r="H7043" s="551"/>
      <c r="I7043" s="551"/>
      <c r="J7043" s="552">
        <v>12643.75</v>
      </c>
      <c r="K7043" s="555"/>
      <c r="L7043" s="555"/>
      <c r="M7043" s="551"/>
      <c r="N7043" s="551"/>
      <c r="O7043" s="551"/>
    </row>
    <row r="7044" spans="1:18">
      <c r="B7044" s="556" t="s">
        <v>5872</v>
      </c>
      <c r="C7044" s="556" t="s">
        <v>2034</v>
      </c>
      <c r="D7044" s="556" t="s">
        <v>5860</v>
      </c>
      <c r="E7044" s="556" t="s">
        <v>6</v>
      </c>
      <c r="F7044" s="557" t="s">
        <v>5879</v>
      </c>
      <c r="G7044" s="556" t="s">
        <v>289</v>
      </c>
      <c r="H7044" s="553">
        <v>1</v>
      </c>
      <c r="I7044" s="554">
        <v>12643.75</v>
      </c>
      <c r="J7044" s="554">
        <v>12643.75</v>
      </c>
      <c r="K7044" s="556" t="s">
        <v>787</v>
      </c>
      <c r="L7044" s="556" t="s">
        <v>5880</v>
      </c>
      <c r="M7044" s="557" t="s">
        <v>5879</v>
      </c>
      <c r="O7044" s="545" t="str">
        <f>+_xlfn.CONCAT(B7044,"-",E7044)</f>
        <v>B4/23/16-B</v>
      </c>
    </row>
    <row r="7045" spans="1:18" ht="14.5">
      <c r="P7045" s="546"/>
      <c r="Q7045" s="546"/>
      <c r="R7045" s="546"/>
    </row>
    <row r="7046" spans="1:18" ht="14.5">
      <c r="A7046" s="551">
        <v>5</v>
      </c>
      <c r="B7046" s="555" t="s">
        <v>5872</v>
      </c>
      <c r="C7046" s="555" t="s">
        <v>36</v>
      </c>
      <c r="D7046" s="555" t="s">
        <v>36</v>
      </c>
      <c r="E7046" s="555" t="s">
        <v>36</v>
      </c>
      <c r="F7046" s="551" t="s">
        <v>5881</v>
      </c>
      <c r="G7046" s="555" t="s">
        <v>36</v>
      </c>
      <c r="H7046" s="551"/>
      <c r="I7046" s="551"/>
      <c r="J7046" s="551">
        <v>0</v>
      </c>
      <c r="K7046" s="555"/>
      <c r="L7046" s="555"/>
      <c r="M7046" s="551"/>
      <c r="N7046" s="551"/>
      <c r="O7046" s="551"/>
      <c r="P7046" s="546"/>
      <c r="Q7046" s="546"/>
      <c r="R7046" s="546"/>
    </row>
    <row r="7047" spans="1:18" ht="14.5">
      <c r="A7047" s="551">
        <v>5</v>
      </c>
      <c r="B7047" s="555" t="s">
        <v>5872</v>
      </c>
      <c r="C7047" s="555" t="s">
        <v>36</v>
      </c>
      <c r="D7047" s="555" t="s">
        <v>36</v>
      </c>
      <c r="E7047" s="555" t="s">
        <v>36</v>
      </c>
      <c r="F7047" s="551" t="s">
        <v>5878</v>
      </c>
      <c r="G7047" s="555" t="s">
        <v>36</v>
      </c>
      <c r="H7047" s="551"/>
      <c r="I7047" s="551"/>
      <c r="J7047" s="552">
        <v>12643.75</v>
      </c>
      <c r="K7047" s="555"/>
      <c r="L7047" s="555"/>
      <c r="M7047" s="551"/>
      <c r="N7047" s="551"/>
      <c r="O7047" s="551"/>
    </row>
    <row r="7048" spans="1:18">
      <c r="B7048" s="556" t="s">
        <v>5872</v>
      </c>
      <c r="C7048" s="556" t="s">
        <v>2034</v>
      </c>
      <c r="D7048" s="556" t="s">
        <v>5860</v>
      </c>
      <c r="E7048" s="556" t="s">
        <v>7</v>
      </c>
      <c r="F7048" s="557" t="s">
        <v>5882</v>
      </c>
      <c r="G7048" s="556" t="s">
        <v>289</v>
      </c>
      <c r="H7048" s="553">
        <v>1</v>
      </c>
      <c r="I7048" s="554">
        <v>12643.75</v>
      </c>
      <c r="J7048" s="554">
        <v>12643.75</v>
      </c>
      <c r="K7048" s="556" t="s">
        <v>787</v>
      </c>
      <c r="L7048" s="556" t="s">
        <v>5883</v>
      </c>
      <c r="M7048" s="557" t="s">
        <v>5882</v>
      </c>
      <c r="O7048" s="545" t="str">
        <f>+_xlfn.CONCAT(B7048,"-",E7048)</f>
        <v>B4/23/16-C</v>
      </c>
    </row>
    <row r="7049" spans="1:18" ht="14.5">
      <c r="P7049" s="546"/>
      <c r="Q7049" s="546"/>
      <c r="R7049" s="546"/>
    </row>
    <row r="7050" spans="1:18" ht="14.5">
      <c r="A7050" s="551">
        <v>5</v>
      </c>
      <c r="B7050" s="555" t="s">
        <v>5872</v>
      </c>
      <c r="C7050" s="555" t="s">
        <v>36</v>
      </c>
      <c r="D7050" s="555" t="s">
        <v>36</v>
      </c>
      <c r="E7050" s="555" t="s">
        <v>36</v>
      </c>
      <c r="F7050" s="551" t="s">
        <v>5866</v>
      </c>
      <c r="G7050" s="555" t="s">
        <v>36</v>
      </c>
      <c r="H7050" s="551"/>
      <c r="I7050" s="551"/>
      <c r="J7050" s="551">
        <v>0</v>
      </c>
      <c r="K7050" s="555"/>
      <c r="L7050" s="555"/>
      <c r="M7050" s="551"/>
      <c r="N7050" s="551"/>
      <c r="O7050" s="551"/>
      <c r="P7050" s="546"/>
      <c r="Q7050" s="546"/>
      <c r="R7050" s="546"/>
    </row>
    <row r="7051" spans="1:18" ht="14.5">
      <c r="A7051" s="551">
        <v>5</v>
      </c>
      <c r="B7051" s="555" t="s">
        <v>5872</v>
      </c>
      <c r="C7051" s="555" t="s">
        <v>36</v>
      </c>
      <c r="D7051" s="555" t="s">
        <v>36</v>
      </c>
      <c r="E7051" s="555" t="s">
        <v>36</v>
      </c>
      <c r="F7051" s="551" t="s">
        <v>5884</v>
      </c>
      <c r="G7051" s="555" t="s">
        <v>36</v>
      </c>
      <c r="H7051" s="551"/>
      <c r="I7051" s="551"/>
      <c r="J7051" s="552">
        <v>14018.75</v>
      </c>
      <c r="K7051" s="555"/>
      <c r="L7051" s="555"/>
      <c r="M7051" s="551"/>
      <c r="N7051" s="551"/>
      <c r="O7051" s="551"/>
    </row>
    <row r="7052" spans="1:18">
      <c r="B7052" s="556" t="s">
        <v>5872</v>
      </c>
      <c r="C7052" s="556" t="s">
        <v>2034</v>
      </c>
      <c r="D7052" s="556" t="s">
        <v>5860</v>
      </c>
      <c r="E7052" s="556" t="s">
        <v>8</v>
      </c>
      <c r="F7052" s="557" t="s">
        <v>5885</v>
      </c>
      <c r="G7052" s="556" t="s">
        <v>289</v>
      </c>
      <c r="H7052" s="553">
        <v>1</v>
      </c>
      <c r="I7052" s="554">
        <v>14018.75</v>
      </c>
      <c r="J7052" s="554">
        <v>14018.75</v>
      </c>
      <c r="K7052" s="556" t="s">
        <v>787</v>
      </c>
      <c r="L7052" s="556" t="s">
        <v>5886</v>
      </c>
      <c r="M7052" s="557" t="s">
        <v>5885</v>
      </c>
      <c r="O7052" s="545" t="str">
        <f>+_xlfn.CONCAT(B7052,"-",E7052)</f>
        <v>B4/23/16-D</v>
      </c>
    </row>
    <row r="7053" spans="1:18" ht="14.5">
      <c r="P7053" s="546"/>
      <c r="Q7053" s="546"/>
      <c r="R7053" s="546"/>
    </row>
    <row r="7054" spans="1:18" ht="14.5">
      <c r="A7054" s="551">
        <v>5</v>
      </c>
      <c r="B7054" s="555" t="s">
        <v>5872</v>
      </c>
      <c r="C7054" s="555" t="s">
        <v>36</v>
      </c>
      <c r="D7054" s="555" t="s">
        <v>36</v>
      </c>
      <c r="E7054" s="555" t="s">
        <v>36</v>
      </c>
      <c r="F7054" s="551" t="s">
        <v>5887</v>
      </c>
      <c r="G7054" s="555" t="s">
        <v>36</v>
      </c>
      <c r="H7054" s="551"/>
      <c r="I7054" s="551"/>
      <c r="J7054" s="551">
        <v>0</v>
      </c>
      <c r="K7054" s="555"/>
      <c r="L7054" s="555"/>
      <c r="M7054" s="551"/>
      <c r="N7054" s="551"/>
      <c r="O7054" s="551"/>
      <c r="P7054" s="546"/>
      <c r="Q7054" s="546"/>
      <c r="R7054" s="546"/>
    </row>
    <row r="7055" spans="1:18" ht="14.5">
      <c r="A7055" s="551">
        <v>5</v>
      </c>
      <c r="B7055" s="555" t="s">
        <v>5872</v>
      </c>
      <c r="C7055" s="555" t="s">
        <v>36</v>
      </c>
      <c r="D7055" s="555" t="s">
        <v>36</v>
      </c>
      <c r="E7055" s="555" t="s">
        <v>36</v>
      </c>
      <c r="F7055" s="551" t="s">
        <v>5888</v>
      </c>
      <c r="G7055" s="555" t="s">
        <v>36</v>
      </c>
      <c r="H7055" s="551"/>
      <c r="I7055" s="551"/>
      <c r="J7055" s="552">
        <v>7831.25</v>
      </c>
      <c r="K7055" s="555"/>
      <c r="L7055" s="555"/>
      <c r="M7055" s="551"/>
      <c r="N7055" s="551"/>
      <c r="O7055" s="551"/>
    </row>
    <row r="7056" spans="1:18">
      <c r="B7056" s="556" t="s">
        <v>5872</v>
      </c>
      <c r="C7056" s="556" t="s">
        <v>2034</v>
      </c>
      <c r="D7056" s="556" t="s">
        <v>5860</v>
      </c>
      <c r="E7056" s="556" t="s">
        <v>10</v>
      </c>
      <c r="F7056" s="557" t="s">
        <v>5889</v>
      </c>
      <c r="G7056" s="556" t="s">
        <v>289</v>
      </c>
      <c r="H7056" s="553">
        <v>1</v>
      </c>
      <c r="I7056" s="554">
        <v>7831.25</v>
      </c>
      <c r="J7056" s="554">
        <v>7831.25</v>
      </c>
      <c r="K7056" s="556" t="s">
        <v>787</v>
      </c>
      <c r="L7056" s="556" t="s">
        <v>5890</v>
      </c>
      <c r="M7056" s="557" t="s">
        <v>5889</v>
      </c>
      <c r="O7056" s="545" t="str">
        <f>+_xlfn.CONCAT(B7056,"-",E7056)</f>
        <v>B4/23/16-E</v>
      </c>
    </row>
    <row r="7057" spans="1:18" ht="14.5">
      <c r="P7057" s="546"/>
      <c r="Q7057" s="546"/>
      <c r="R7057" s="546"/>
    </row>
    <row r="7058" spans="1:18" ht="14.5">
      <c r="A7058" s="551">
        <v>5</v>
      </c>
      <c r="B7058" s="555" t="s">
        <v>5872</v>
      </c>
      <c r="C7058" s="555" t="s">
        <v>36</v>
      </c>
      <c r="D7058" s="555" t="s">
        <v>36</v>
      </c>
      <c r="E7058" s="555" t="s">
        <v>36</v>
      </c>
      <c r="F7058" s="551" t="s">
        <v>5891</v>
      </c>
      <c r="G7058" s="555" t="s">
        <v>36</v>
      </c>
      <c r="H7058" s="551"/>
      <c r="I7058" s="551"/>
      <c r="J7058" s="551">
        <v>0</v>
      </c>
      <c r="K7058" s="555"/>
      <c r="L7058" s="555"/>
      <c r="M7058" s="551"/>
      <c r="N7058" s="551"/>
      <c r="O7058" s="551"/>
      <c r="P7058" s="546"/>
      <c r="Q7058" s="546"/>
      <c r="R7058" s="546"/>
    </row>
    <row r="7059" spans="1:18" ht="14.5">
      <c r="A7059" s="551">
        <v>5</v>
      </c>
      <c r="B7059" s="555" t="s">
        <v>5872</v>
      </c>
      <c r="C7059" s="555" t="s">
        <v>36</v>
      </c>
      <c r="D7059" s="555" t="s">
        <v>36</v>
      </c>
      <c r="E7059" s="555" t="s">
        <v>36</v>
      </c>
      <c r="F7059" s="551" t="s">
        <v>5887</v>
      </c>
      <c r="G7059" s="555" t="s">
        <v>36</v>
      </c>
      <c r="H7059" s="551"/>
      <c r="I7059" s="551"/>
      <c r="J7059" s="552">
        <v>25287.5</v>
      </c>
      <c r="K7059" s="555"/>
      <c r="L7059" s="555"/>
      <c r="M7059" s="551"/>
      <c r="N7059" s="551"/>
      <c r="O7059" s="551"/>
    </row>
    <row r="7060" spans="1:18">
      <c r="B7060" s="556" t="s">
        <v>5872</v>
      </c>
      <c r="C7060" s="556" t="s">
        <v>2034</v>
      </c>
      <c r="D7060" s="556" t="s">
        <v>5860</v>
      </c>
      <c r="E7060" s="556" t="s">
        <v>11</v>
      </c>
      <c r="F7060" s="557" t="s">
        <v>5892</v>
      </c>
      <c r="G7060" s="556" t="s">
        <v>289</v>
      </c>
      <c r="H7060" s="553">
        <v>2</v>
      </c>
      <c r="I7060" s="554">
        <v>12643.75</v>
      </c>
      <c r="J7060" s="554">
        <v>25287.5</v>
      </c>
      <c r="K7060" s="556" t="s">
        <v>787</v>
      </c>
      <c r="L7060" s="556" t="s">
        <v>5893</v>
      </c>
      <c r="M7060" s="557" t="s">
        <v>5892</v>
      </c>
      <c r="O7060" s="545" t="str">
        <f>+_xlfn.CONCAT(B7060,"-",E7060)</f>
        <v>B4/23/16-F</v>
      </c>
    </row>
    <row r="7061" spans="1:18" ht="14.5">
      <c r="P7061" s="546"/>
      <c r="Q7061" s="546"/>
      <c r="R7061" s="546"/>
    </row>
    <row r="7062" spans="1:18" ht="14.5">
      <c r="A7062" s="551">
        <v>3</v>
      </c>
      <c r="B7062" s="555" t="s">
        <v>5872</v>
      </c>
      <c r="C7062" s="555" t="s">
        <v>36</v>
      </c>
      <c r="D7062" s="555" t="s">
        <v>36</v>
      </c>
      <c r="E7062" s="555" t="s">
        <v>36</v>
      </c>
      <c r="F7062" s="551" t="s">
        <v>623</v>
      </c>
      <c r="G7062" s="555" t="s">
        <v>36</v>
      </c>
      <c r="H7062" s="551"/>
      <c r="I7062" s="551"/>
      <c r="J7062" s="552">
        <v>84112.5</v>
      </c>
      <c r="K7062" s="555"/>
      <c r="L7062" s="555"/>
      <c r="M7062" s="551"/>
      <c r="N7062" s="551"/>
      <c r="O7062" s="551"/>
      <c r="P7062" s="546"/>
      <c r="Q7062" s="546"/>
      <c r="R7062" s="546"/>
    </row>
    <row r="7063" spans="1:18" ht="14.5">
      <c r="A7063" s="551">
        <v>4</v>
      </c>
      <c r="B7063" s="555" t="s">
        <v>5872</v>
      </c>
      <c r="C7063" s="555" t="s">
        <v>36</v>
      </c>
      <c r="D7063" s="555" t="s">
        <v>36</v>
      </c>
      <c r="E7063" s="555" t="s">
        <v>36</v>
      </c>
      <c r="F7063" s="551" t="s">
        <v>5858</v>
      </c>
      <c r="G7063" s="555" t="s">
        <v>36</v>
      </c>
      <c r="H7063" s="551"/>
      <c r="I7063" s="551"/>
      <c r="J7063" s="552">
        <v>28037.5</v>
      </c>
      <c r="K7063" s="555"/>
      <c r="L7063" s="555"/>
      <c r="M7063" s="551"/>
      <c r="N7063" s="551"/>
      <c r="O7063" s="551"/>
    </row>
    <row r="7064" spans="1:18">
      <c r="B7064" s="556" t="s">
        <v>5872</v>
      </c>
      <c r="C7064" s="556" t="s">
        <v>2034</v>
      </c>
      <c r="D7064" s="556" t="s">
        <v>2230</v>
      </c>
      <c r="E7064" s="556" t="s">
        <v>27</v>
      </c>
      <c r="F7064" s="557" t="s">
        <v>5894</v>
      </c>
      <c r="G7064" s="556" t="s">
        <v>289</v>
      </c>
      <c r="H7064" s="553">
        <v>2</v>
      </c>
      <c r="I7064" s="554">
        <v>14018.75</v>
      </c>
      <c r="J7064" s="554">
        <v>28037.5</v>
      </c>
      <c r="K7064" s="556" t="s">
        <v>787</v>
      </c>
      <c r="L7064" s="556" t="s">
        <v>5895</v>
      </c>
      <c r="M7064" s="557" t="s">
        <v>5894</v>
      </c>
      <c r="O7064" s="545" t="str">
        <f>+_xlfn.CONCAT(B7064,"-",E7064)</f>
        <v>B4/23/16-G</v>
      </c>
    </row>
    <row r="7065" spans="1:18" ht="14.5">
      <c r="P7065" s="546"/>
      <c r="Q7065" s="546"/>
      <c r="R7065" s="546"/>
    </row>
    <row r="7066" spans="1:18" ht="14.5">
      <c r="A7066" s="551">
        <v>4</v>
      </c>
      <c r="B7066" s="555" t="s">
        <v>5872</v>
      </c>
      <c r="C7066" s="555" t="s">
        <v>36</v>
      </c>
      <c r="D7066" s="555" t="s">
        <v>36</v>
      </c>
      <c r="E7066" s="555" t="s">
        <v>36</v>
      </c>
      <c r="F7066" s="551" t="s">
        <v>5866</v>
      </c>
      <c r="G7066" s="555" t="s">
        <v>36</v>
      </c>
      <c r="H7066" s="551"/>
      <c r="I7066" s="551"/>
      <c r="J7066" s="552">
        <v>28037.5</v>
      </c>
      <c r="K7066" s="555"/>
      <c r="L7066" s="555"/>
      <c r="M7066" s="551"/>
      <c r="N7066" s="551"/>
      <c r="O7066" s="551"/>
      <c r="P7066" s="546"/>
      <c r="Q7066" s="546"/>
      <c r="R7066" s="546"/>
    </row>
    <row r="7067" spans="1:18">
      <c r="B7067" s="556" t="s">
        <v>5872</v>
      </c>
      <c r="C7067" s="556" t="s">
        <v>2034</v>
      </c>
      <c r="D7067" s="556" t="s">
        <v>2230</v>
      </c>
      <c r="E7067" s="556" t="s">
        <v>28</v>
      </c>
      <c r="F7067" s="557" t="s">
        <v>5894</v>
      </c>
      <c r="G7067" s="556" t="s">
        <v>289</v>
      </c>
      <c r="H7067" s="553">
        <v>2</v>
      </c>
      <c r="I7067" s="554">
        <v>14018.75</v>
      </c>
      <c r="J7067" s="554">
        <v>28037.5</v>
      </c>
      <c r="K7067" s="556" t="s">
        <v>787</v>
      </c>
      <c r="L7067" s="556" t="s">
        <v>5896</v>
      </c>
      <c r="M7067" s="557" t="s">
        <v>5894</v>
      </c>
      <c r="O7067" s="545" t="str">
        <f>+_xlfn.CONCAT(B7067,"-",E7067)</f>
        <v>B4/23/16-H</v>
      </c>
    </row>
    <row r="7069" spans="1:18" ht="14.5">
      <c r="A7069" s="551">
        <v>4</v>
      </c>
      <c r="B7069" s="555" t="s">
        <v>5872</v>
      </c>
      <c r="C7069" s="555" t="s">
        <v>36</v>
      </c>
      <c r="D7069" s="555" t="s">
        <v>36</v>
      </c>
      <c r="E7069" s="555" t="s">
        <v>36</v>
      </c>
      <c r="F7069" s="551" t="s">
        <v>5887</v>
      </c>
      <c r="G7069" s="555" t="s">
        <v>36</v>
      </c>
      <c r="H7069" s="551"/>
      <c r="I7069" s="551"/>
      <c r="J7069" s="552">
        <v>28037.5</v>
      </c>
      <c r="K7069" s="555"/>
      <c r="L7069" s="555"/>
      <c r="M7069" s="551"/>
      <c r="N7069" s="551"/>
      <c r="O7069" s="551"/>
      <c r="P7069" s="546"/>
      <c r="Q7069" s="546"/>
      <c r="R7069" s="546"/>
    </row>
    <row r="7070" spans="1:18">
      <c r="B7070" s="556" t="s">
        <v>5872</v>
      </c>
      <c r="C7070" s="556" t="s">
        <v>2034</v>
      </c>
      <c r="D7070" s="556" t="s">
        <v>2230</v>
      </c>
      <c r="E7070" s="556" t="s">
        <v>33</v>
      </c>
      <c r="F7070" s="557" t="s">
        <v>5894</v>
      </c>
      <c r="G7070" s="556" t="s">
        <v>289</v>
      </c>
      <c r="H7070" s="553">
        <v>2</v>
      </c>
      <c r="I7070" s="554">
        <v>14018.75</v>
      </c>
      <c r="J7070" s="554">
        <v>28037.5</v>
      </c>
      <c r="K7070" s="556" t="s">
        <v>787</v>
      </c>
      <c r="L7070" s="556" t="s">
        <v>5897</v>
      </c>
      <c r="M7070" s="557" t="s">
        <v>5894</v>
      </c>
      <c r="O7070" s="545" t="str">
        <f>+_xlfn.CONCAT(B7070,"-",E7070)</f>
        <v>B4/23/16-J</v>
      </c>
    </row>
    <row r="7072" spans="1:18" ht="14.5">
      <c r="P7072" s="546"/>
      <c r="Q7072" s="546"/>
      <c r="R7072" s="546"/>
    </row>
    <row r="7073" spans="1:18" ht="14.5">
      <c r="A7073" s="551">
        <v>3</v>
      </c>
      <c r="B7073" s="555" t="s">
        <v>5898</v>
      </c>
      <c r="C7073" s="555" t="s">
        <v>36</v>
      </c>
      <c r="D7073" s="555" t="s">
        <v>36</v>
      </c>
      <c r="E7073" s="555" t="s">
        <v>36</v>
      </c>
      <c r="F7073" s="551" t="s">
        <v>605</v>
      </c>
      <c r="G7073" s="555" t="s">
        <v>36</v>
      </c>
      <c r="H7073" s="551"/>
      <c r="I7073" s="551"/>
      <c r="J7073" s="552">
        <v>467012.56</v>
      </c>
      <c r="K7073" s="555"/>
      <c r="L7073" s="555"/>
      <c r="M7073" s="551"/>
      <c r="N7073" s="551"/>
      <c r="O7073" s="551"/>
    </row>
    <row r="7074" spans="1:18" ht="14.5">
      <c r="A7074" s="551">
        <v>4</v>
      </c>
      <c r="B7074" s="555" t="s">
        <v>5898</v>
      </c>
      <c r="C7074" s="555" t="s">
        <v>36</v>
      </c>
      <c r="D7074" s="555" t="s">
        <v>36</v>
      </c>
      <c r="E7074" s="555" t="s">
        <v>36</v>
      </c>
      <c r="F7074" s="551" t="s">
        <v>5899</v>
      </c>
      <c r="G7074" s="555" t="s">
        <v>36</v>
      </c>
      <c r="H7074" s="551"/>
      <c r="I7074" s="551"/>
      <c r="J7074" s="551">
        <v>0</v>
      </c>
      <c r="K7074" s="555"/>
      <c r="L7074" s="555"/>
      <c r="M7074" s="551"/>
      <c r="N7074" s="551"/>
      <c r="O7074" s="551"/>
    </row>
    <row r="7075" spans="1:18" ht="14.5">
      <c r="A7075" s="551">
        <v>4</v>
      </c>
      <c r="B7075" s="555" t="s">
        <v>5898</v>
      </c>
      <c r="C7075" s="555" t="s">
        <v>36</v>
      </c>
      <c r="D7075" s="555" t="s">
        <v>36</v>
      </c>
      <c r="E7075" s="555" t="s">
        <v>36</v>
      </c>
      <c r="F7075" s="551" t="s">
        <v>5900</v>
      </c>
      <c r="G7075" s="555" t="s">
        <v>36</v>
      </c>
      <c r="H7075" s="551"/>
      <c r="I7075" s="551"/>
      <c r="J7075" s="552">
        <v>467012.56</v>
      </c>
      <c r="K7075" s="555"/>
      <c r="L7075" s="555"/>
      <c r="M7075" s="551"/>
      <c r="N7075" s="551"/>
      <c r="O7075" s="551"/>
    </row>
    <row r="7076" spans="1:18" ht="14.5">
      <c r="A7076" s="551">
        <v>5</v>
      </c>
      <c r="B7076" s="555" t="s">
        <v>5898</v>
      </c>
      <c r="C7076" s="555" t="s">
        <v>36</v>
      </c>
      <c r="D7076" s="555" t="s">
        <v>36</v>
      </c>
      <c r="E7076" s="555" t="s">
        <v>36</v>
      </c>
      <c r="F7076" s="551" t="s">
        <v>5881</v>
      </c>
      <c r="G7076" s="555" t="s">
        <v>36</v>
      </c>
      <c r="H7076" s="551"/>
      <c r="I7076" s="551"/>
      <c r="J7076" s="551">
        <v>0</v>
      </c>
      <c r="K7076" s="555"/>
      <c r="L7076" s="555"/>
      <c r="M7076" s="551"/>
      <c r="N7076" s="551"/>
      <c r="O7076" s="551"/>
      <c r="P7076" s="546"/>
      <c r="Q7076" s="546"/>
      <c r="R7076" s="546"/>
    </row>
    <row r="7077" spans="1:18" ht="14.5">
      <c r="A7077" s="551">
        <v>5</v>
      </c>
      <c r="B7077" s="555" t="s">
        <v>5898</v>
      </c>
      <c r="C7077" s="555" t="s">
        <v>36</v>
      </c>
      <c r="D7077" s="555" t="s">
        <v>36</v>
      </c>
      <c r="E7077" s="555" t="s">
        <v>36</v>
      </c>
      <c r="F7077" s="551" t="s">
        <v>5901</v>
      </c>
      <c r="G7077" s="555" t="s">
        <v>36</v>
      </c>
      <c r="H7077" s="551"/>
      <c r="I7077" s="551"/>
      <c r="J7077" s="552">
        <v>50575</v>
      </c>
      <c r="K7077" s="555"/>
      <c r="L7077" s="555"/>
      <c r="M7077" s="551"/>
      <c r="N7077" s="551"/>
      <c r="O7077" s="551"/>
      <c r="P7077" s="546"/>
      <c r="Q7077" s="546"/>
      <c r="R7077" s="546"/>
    </row>
    <row r="7078" spans="1:18" ht="14.5">
      <c r="B7078" s="556" t="s">
        <v>5898</v>
      </c>
      <c r="C7078" s="556" t="s">
        <v>2034</v>
      </c>
      <c r="D7078" s="556" t="s">
        <v>2230</v>
      </c>
      <c r="E7078" s="556" t="s">
        <v>5</v>
      </c>
      <c r="F7078" s="557" t="s">
        <v>5902</v>
      </c>
      <c r="G7078" s="556" t="s">
        <v>289</v>
      </c>
      <c r="H7078" s="553">
        <v>4</v>
      </c>
      <c r="I7078" s="554">
        <v>12643.75</v>
      </c>
      <c r="J7078" s="554">
        <v>50575</v>
      </c>
      <c r="K7078" s="556" t="s">
        <v>787</v>
      </c>
      <c r="L7078" s="556" t="s">
        <v>5903</v>
      </c>
      <c r="M7078" s="557" t="s">
        <v>5902</v>
      </c>
      <c r="O7078" s="545" t="str">
        <f>+_xlfn.CONCAT(B7078,"-",E7078)</f>
        <v>B4/23/17-A</v>
      </c>
      <c r="P7078" s="546"/>
      <c r="Q7078" s="546"/>
      <c r="R7078" s="546"/>
    </row>
    <row r="7079" spans="1:18" ht="14.5">
      <c r="P7079" s="546"/>
      <c r="Q7079" s="546"/>
      <c r="R7079" s="546"/>
    </row>
    <row r="7080" spans="1:18" ht="14.5">
      <c r="A7080" s="551">
        <v>5</v>
      </c>
      <c r="B7080" s="555" t="s">
        <v>5898</v>
      </c>
      <c r="C7080" s="555" t="s">
        <v>36</v>
      </c>
      <c r="D7080" s="555" t="s">
        <v>36</v>
      </c>
      <c r="E7080" s="555" t="s">
        <v>36</v>
      </c>
      <c r="F7080" s="551" t="s">
        <v>5877</v>
      </c>
      <c r="G7080" s="555" t="s">
        <v>36</v>
      </c>
      <c r="H7080" s="551"/>
      <c r="I7080" s="551"/>
      <c r="J7080" s="551">
        <v>0</v>
      </c>
      <c r="K7080" s="555"/>
      <c r="L7080" s="555"/>
      <c r="M7080" s="551"/>
      <c r="N7080" s="551"/>
      <c r="O7080" s="551"/>
      <c r="P7080" s="546"/>
      <c r="Q7080" s="546"/>
      <c r="R7080" s="546"/>
    </row>
    <row r="7081" spans="1:18" ht="14.5">
      <c r="A7081" s="551">
        <v>5</v>
      </c>
      <c r="B7081" s="555" t="s">
        <v>5898</v>
      </c>
      <c r="C7081" s="555" t="s">
        <v>36</v>
      </c>
      <c r="D7081" s="555" t="s">
        <v>36</v>
      </c>
      <c r="E7081" s="555" t="s">
        <v>36</v>
      </c>
      <c r="F7081" s="551" t="s">
        <v>5901</v>
      </c>
      <c r="G7081" s="555" t="s">
        <v>36</v>
      </c>
      <c r="H7081" s="551"/>
      <c r="I7081" s="551"/>
      <c r="J7081" s="552">
        <v>151725</v>
      </c>
      <c r="K7081" s="555"/>
      <c r="L7081" s="555"/>
      <c r="M7081" s="551"/>
      <c r="N7081" s="551"/>
      <c r="O7081" s="551"/>
    </row>
    <row r="7082" spans="1:18">
      <c r="B7082" s="556" t="s">
        <v>5898</v>
      </c>
      <c r="C7082" s="556" t="s">
        <v>2034</v>
      </c>
      <c r="D7082" s="556" t="s">
        <v>2230</v>
      </c>
      <c r="E7082" s="556" t="s">
        <v>6</v>
      </c>
      <c r="F7082" s="557" t="s">
        <v>5904</v>
      </c>
      <c r="G7082" s="556" t="s">
        <v>289</v>
      </c>
      <c r="H7082" s="553">
        <v>12</v>
      </c>
      <c r="I7082" s="554">
        <v>12643.75</v>
      </c>
      <c r="J7082" s="554">
        <v>151725</v>
      </c>
      <c r="K7082" s="556" t="s">
        <v>787</v>
      </c>
      <c r="L7082" s="556" t="s">
        <v>5905</v>
      </c>
      <c r="M7082" s="557" t="s">
        <v>5904</v>
      </c>
      <c r="O7082" s="545" t="str">
        <f>+_xlfn.CONCAT(B7082,"-",E7082)</f>
        <v>B4/23/17-B</v>
      </c>
    </row>
    <row r="7083" spans="1:18" ht="14.5">
      <c r="P7083" s="546"/>
      <c r="Q7083" s="546"/>
      <c r="R7083" s="546"/>
    </row>
    <row r="7084" spans="1:18" ht="14.5">
      <c r="A7084" s="551">
        <v>5</v>
      </c>
      <c r="B7084" s="555" t="s">
        <v>5898</v>
      </c>
      <c r="C7084" s="555" t="s">
        <v>36</v>
      </c>
      <c r="D7084" s="555" t="s">
        <v>36</v>
      </c>
      <c r="E7084" s="555" t="s">
        <v>36</v>
      </c>
      <c r="F7084" s="551" t="s">
        <v>5887</v>
      </c>
      <c r="G7084" s="555" t="s">
        <v>36</v>
      </c>
      <c r="H7084" s="551"/>
      <c r="I7084" s="551"/>
      <c r="J7084" s="551">
        <v>0</v>
      </c>
      <c r="K7084" s="555"/>
      <c r="L7084" s="555"/>
      <c r="M7084" s="551"/>
      <c r="N7084" s="551"/>
      <c r="O7084" s="551"/>
      <c r="P7084" s="546"/>
      <c r="Q7084" s="546"/>
      <c r="R7084" s="546"/>
    </row>
    <row r="7085" spans="1:18" ht="14.5">
      <c r="A7085" s="551">
        <v>5</v>
      </c>
      <c r="B7085" s="555" t="s">
        <v>5898</v>
      </c>
      <c r="C7085" s="555" t="s">
        <v>36</v>
      </c>
      <c r="D7085" s="555" t="s">
        <v>36</v>
      </c>
      <c r="E7085" s="555" t="s">
        <v>36</v>
      </c>
      <c r="F7085" s="551" t="s">
        <v>5906</v>
      </c>
      <c r="G7085" s="555" t="s">
        <v>36</v>
      </c>
      <c r="H7085" s="551"/>
      <c r="I7085" s="551"/>
      <c r="J7085" s="552">
        <v>264712.56</v>
      </c>
      <c r="K7085" s="555"/>
      <c r="L7085" s="555"/>
      <c r="M7085" s="551"/>
      <c r="N7085" s="551"/>
      <c r="O7085" s="551"/>
    </row>
    <row r="7086" spans="1:18" ht="25">
      <c r="B7086" s="556" t="s">
        <v>5898</v>
      </c>
      <c r="C7086" s="556" t="s">
        <v>2034</v>
      </c>
      <c r="D7086" s="556" t="s">
        <v>2230</v>
      </c>
      <c r="E7086" s="556" t="s">
        <v>7</v>
      </c>
      <c r="F7086" s="557" t="s">
        <v>5907</v>
      </c>
      <c r="G7086" s="556" t="s">
        <v>289</v>
      </c>
      <c r="H7086" s="553">
        <v>12</v>
      </c>
      <c r="I7086" s="554">
        <v>22059.38</v>
      </c>
      <c r="J7086" s="554">
        <v>264712.56</v>
      </c>
      <c r="K7086" s="556" t="s">
        <v>787</v>
      </c>
      <c r="L7086" s="556" t="s">
        <v>5908</v>
      </c>
      <c r="M7086" s="557" t="s">
        <v>5907</v>
      </c>
      <c r="O7086" s="545" t="str">
        <f>+_xlfn.CONCAT(B7086,"-",E7086)</f>
        <v>B4/23/17-C</v>
      </c>
    </row>
    <row r="7087" spans="1:18" ht="14.5">
      <c r="P7087" s="546"/>
      <c r="Q7087" s="546"/>
      <c r="R7087" s="546"/>
    </row>
    <row r="7088" spans="1:18" ht="29">
      <c r="A7088" s="551" t="s">
        <v>1774</v>
      </c>
      <c r="B7088" s="555" t="s">
        <v>5898</v>
      </c>
      <c r="C7088" s="555" t="s">
        <v>36</v>
      </c>
      <c r="D7088" s="555" t="s">
        <v>36</v>
      </c>
      <c r="E7088" s="555" t="s">
        <v>36</v>
      </c>
      <c r="F7088" s="551" t="s">
        <v>43</v>
      </c>
      <c r="G7088" s="555"/>
      <c r="H7088" s="551"/>
      <c r="I7088" s="551"/>
      <c r="J7088" s="551"/>
      <c r="K7088" s="555"/>
      <c r="L7088" s="555"/>
      <c r="M7088" s="551"/>
      <c r="N7088" s="551"/>
      <c r="O7088" s="551"/>
      <c r="P7088" s="546"/>
      <c r="Q7088" s="546"/>
      <c r="R7088" s="546"/>
    </row>
    <row r="7089" spans="1:18" ht="14.5">
      <c r="A7089" s="551" t="s">
        <v>1774</v>
      </c>
      <c r="B7089" s="555" t="s">
        <v>5898</v>
      </c>
      <c r="C7089" s="555" t="s">
        <v>36</v>
      </c>
      <c r="D7089" s="555" t="s">
        <v>36</v>
      </c>
      <c r="E7089" s="555" t="s">
        <v>36</v>
      </c>
      <c r="F7089" s="551" t="s">
        <v>9</v>
      </c>
      <c r="G7089" s="555"/>
      <c r="H7089" s="551"/>
      <c r="I7089" s="551"/>
      <c r="J7089" s="551"/>
      <c r="K7089" s="555"/>
      <c r="L7089" s="555"/>
      <c r="M7089" s="551"/>
      <c r="N7089" s="551"/>
      <c r="O7089" s="551"/>
    </row>
    <row r="7091" spans="1:18" ht="14.5">
      <c r="P7091" s="546"/>
      <c r="Q7091" s="546"/>
      <c r="R7091" s="546"/>
    </row>
    <row r="7092" spans="1:18" ht="14.5">
      <c r="A7092" s="551">
        <v>2</v>
      </c>
      <c r="B7092" s="555" t="s">
        <v>5909</v>
      </c>
      <c r="C7092" s="555" t="s">
        <v>36</v>
      </c>
      <c r="D7092" s="555" t="s">
        <v>36</v>
      </c>
      <c r="E7092" s="555" t="s">
        <v>36</v>
      </c>
      <c r="F7092" s="551" t="s">
        <v>25</v>
      </c>
      <c r="G7092" s="555" t="s">
        <v>36</v>
      </c>
      <c r="H7092" s="551"/>
      <c r="I7092" s="551"/>
      <c r="J7092" s="552">
        <v>29991427.699999999</v>
      </c>
      <c r="K7092" s="555"/>
      <c r="L7092" s="555"/>
      <c r="M7092" s="551"/>
      <c r="N7092" s="551"/>
      <c r="O7092" s="551"/>
      <c r="P7092" s="546"/>
      <c r="Q7092" s="546"/>
      <c r="R7092" s="546"/>
    </row>
    <row r="7093" spans="1:18" ht="14.5">
      <c r="A7093" s="551">
        <v>3</v>
      </c>
      <c r="B7093" s="555" t="s">
        <v>5909</v>
      </c>
      <c r="C7093" s="555" t="s">
        <v>36</v>
      </c>
      <c r="D7093" s="555" t="s">
        <v>36</v>
      </c>
      <c r="E7093" s="555" t="s">
        <v>36</v>
      </c>
      <c r="F7093" s="551" t="s">
        <v>750</v>
      </c>
      <c r="G7093" s="555" t="s">
        <v>36</v>
      </c>
      <c r="H7093" s="551"/>
      <c r="I7093" s="551"/>
      <c r="J7093" s="552">
        <v>574369</v>
      </c>
      <c r="K7093" s="555"/>
      <c r="L7093" s="555"/>
      <c r="M7093" s="551"/>
      <c r="N7093" s="551"/>
      <c r="O7093" s="551"/>
    </row>
    <row r="7094" spans="1:18" ht="58">
      <c r="A7094" s="551">
        <v>4</v>
      </c>
      <c r="B7094" s="555" t="s">
        <v>5909</v>
      </c>
      <c r="C7094" s="555" t="s">
        <v>36</v>
      </c>
      <c r="D7094" s="555" t="s">
        <v>36</v>
      </c>
      <c r="E7094" s="555" t="s">
        <v>36</v>
      </c>
      <c r="F7094" s="551" t="s">
        <v>751</v>
      </c>
      <c r="G7094" s="555" t="s">
        <v>36</v>
      </c>
      <c r="H7094" s="551"/>
      <c r="I7094" s="551"/>
      <c r="J7094" s="552">
        <v>534665.6</v>
      </c>
      <c r="K7094" s="555"/>
      <c r="L7094" s="555"/>
      <c r="M7094" s="551"/>
      <c r="N7094" s="551"/>
      <c r="O7094" s="551"/>
    </row>
    <row r="7095" spans="1:18" ht="14.5">
      <c r="B7095" s="556" t="s">
        <v>5909</v>
      </c>
      <c r="C7095" s="556" t="s">
        <v>2034</v>
      </c>
      <c r="D7095" s="556" t="s">
        <v>2316</v>
      </c>
      <c r="E7095" s="556" t="s">
        <v>5</v>
      </c>
      <c r="F7095" s="557" t="s">
        <v>752</v>
      </c>
      <c r="G7095" s="556" t="s">
        <v>179</v>
      </c>
      <c r="H7095" s="558">
        <v>1120</v>
      </c>
      <c r="I7095" s="553">
        <v>477.38</v>
      </c>
      <c r="J7095" s="554">
        <v>534665.6</v>
      </c>
      <c r="K7095" s="556" t="s">
        <v>2317</v>
      </c>
      <c r="L7095" s="556" t="s">
        <v>5910</v>
      </c>
      <c r="M7095" s="557" t="s">
        <v>752</v>
      </c>
      <c r="O7095" s="545" t="str">
        <f>+_xlfn.CONCAT(B7095,"-",E7095)</f>
        <v>B4/26/01-A</v>
      </c>
      <c r="P7095" s="546"/>
      <c r="Q7095" s="546"/>
      <c r="R7095" s="546"/>
    </row>
    <row r="7096" spans="1:18" ht="14.5">
      <c r="P7096" s="546"/>
      <c r="Q7096" s="546"/>
      <c r="R7096" s="546"/>
    </row>
    <row r="7097" spans="1:18" ht="43.5">
      <c r="A7097" s="551">
        <v>4</v>
      </c>
      <c r="B7097" s="555" t="s">
        <v>5909</v>
      </c>
      <c r="C7097" s="555" t="s">
        <v>36</v>
      </c>
      <c r="D7097" s="555" t="s">
        <v>36</v>
      </c>
      <c r="E7097" s="555" t="s">
        <v>36</v>
      </c>
      <c r="F7097" s="551" t="s">
        <v>753</v>
      </c>
      <c r="G7097" s="555" t="s">
        <v>36</v>
      </c>
      <c r="H7097" s="551"/>
      <c r="I7097" s="551"/>
      <c r="J7097" s="552">
        <v>39703.4</v>
      </c>
      <c r="K7097" s="555"/>
      <c r="L7097" s="555"/>
      <c r="M7097" s="551"/>
      <c r="N7097" s="551"/>
      <c r="O7097" s="551"/>
      <c r="P7097" s="546"/>
      <c r="Q7097" s="546"/>
      <c r="R7097" s="546"/>
    </row>
    <row r="7098" spans="1:18">
      <c r="B7098" s="556" t="s">
        <v>5909</v>
      </c>
      <c r="C7098" s="556" t="s">
        <v>2034</v>
      </c>
      <c r="D7098" s="556" t="s">
        <v>2316</v>
      </c>
      <c r="E7098" s="556" t="s">
        <v>6</v>
      </c>
      <c r="F7098" s="557" t="s">
        <v>754</v>
      </c>
      <c r="G7098" s="556" t="s">
        <v>179</v>
      </c>
      <c r="H7098" s="553">
        <v>55</v>
      </c>
      <c r="I7098" s="553">
        <v>721.88</v>
      </c>
      <c r="J7098" s="554">
        <v>39703.4</v>
      </c>
      <c r="K7098" s="556" t="s">
        <v>2317</v>
      </c>
      <c r="L7098" s="556" t="s">
        <v>5911</v>
      </c>
      <c r="M7098" s="557" t="s">
        <v>754</v>
      </c>
      <c r="O7098" s="545" t="str">
        <f>+_xlfn.CONCAT(B7098,"-",E7098)</f>
        <v>B4/26/01-B</v>
      </c>
    </row>
    <row r="7100" spans="1:18" ht="29">
      <c r="A7100" s="551">
        <v>3</v>
      </c>
      <c r="B7100" s="555" t="s">
        <v>5909</v>
      </c>
      <c r="C7100" s="555" t="s">
        <v>36</v>
      </c>
      <c r="D7100" s="555" t="s">
        <v>36</v>
      </c>
      <c r="E7100" s="555" t="s">
        <v>36</v>
      </c>
      <c r="F7100" s="551" t="s">
        <v>755</v>
      </c>
      <c r="G7100" s="555" t="s">
        <v>36</v>
      </c>
      <c r="H7100" s="551"/>
      <c r="I7100" s="551"/>
      <c r="J7100" s="552">
        <v>3197458.9</v>
      </c>
      <c r="K7100" s="555"/>
      <c r="L7100" s="555"/>
      <c r="M7100" s="551"/>
      <c r="N7100" s="551"/>
      <c r="O7100" s="551"/>
      <c r="P7100" s="546"/>
      <c r="Q7100" s="546"/>
      <c r="R7100" s="546"/>
    </row>
    <row r="7101" spans="1:18" ht="58">
      <c r="A7101" s="551">
        <v>4</v>
      </c>
      <c r="B7101" s="555" t="s">
        <v>5909</v>
      </c>
      <c r="C7101" s="555" t="s">
        <v>36</v>
      </c>
      <c r="D7101" s="555" t="s">
        <v>36</v>
      </c>
      <c r="E7101" s="555" t="s">
        <v>36</v>
      </c>
      <c r="F7101" s="551" t="s">
        <v>756</v>
      </c>
      <c r="G7101" s="555" t="s">
        <v>36</v>
      </c>
      <c r="H7101" s="551"/>
      <c r="I7101" s="551"/>
      <c r="J7101" s="552">
        <v>2748.9</v>
      </c>
      <c r="K7101" s="555"/>
      <c r="L7101" s="555"/>
      <c r="M7101" s="551"/>
      <c r="N7101" s="551"/>
      <c r="O7101" s="551"/>
    </row>
    <row r="7102" spans="1:18">
      <c r="B7102" s="556" t="s">
        <v>5909</v>
      </c>
      <c r="C7102" s="556" t="s">
        <v>2034</v>
      </c>
      <c r="D7102" s="556" t="s">
        <v>2316</v>
      </c>
      <c r="E7102" s="556" t="s">
        <v>7</v>
      </c>
      <c r="F7102" s="557" t="s">
        <v>757</v>
      </c>
      <c r="G7102" s="556" t="s">
        <v>179</v>
      </c>
      <c r="H7102" s="553">
        <v>30</v>
      </c>
      <c r="I7102" s="553">
        <v>91.63</v>
      </c>
      <c r="J7102" s="554">
        <v>2748.9</v>
      </c>
      <c r="K7102" s="556" t="s">
        <v>2317</v>
      </c>
      <c r="L7102" s="556" t="s">
        <v>5912</v>
      </c>
      <c r="M7102" s="557" t="s">
        <v>757</v>
      </c>
      <c r="O7102" s="545" t="str">
        <f>+_xlfn.CONCAT(B7102,"-",E7102)</f>
        <v>B4/26/01-C</v>
      </c>
    </row>
    <row r="7103" spans="1:18" ht="14.5">
      <c r="P7103" s="546"/>
      <c r="Q7103" s="546"/>
      <c r="R7103" s="546"/>
    </row>
    <row r="7104" spans="1:18" ht="58">
      <c r="A7104" s="551">
        <v>4</v>
      </c>
      <c r="B7104" s="555" t="s">
        <v>5909</v>
      </c>
      <c r="C7104" s="555" t="s">
        <v>36</v>
      </c>
      <c r="D7104" s="555" t="s">
        <v>36</v>
      </c>
      <c r="E7104" s="555" t="s">
        <v>36</v>
      </c>
      <c r="F7104" s="551" t="s">
        <v>5913</v>
      </c>
      <c r="G7104" s="555" t="s">
        <v>36</v>
      </c>
      <c r="H7104" s="551"/>
      <c r="I7104" s="551"/>
      <c r="J7104" s="552">
        <v>44275</v>
      </c>
      <c r="K7104" s="555"/>
      <c r="L7104" s="555"/>
      <c r="M7104" s="551"/>
      <c r="N7104" s="551"/>
      <c r="O7104" s="551"/>
      <c r="P7104" s="546"/>
      <c r="Q7104" s="546"/>
      <c r="R7104" s="546"/>
    </row>
    <row r="7105" spans="1:18">
      <c r="B7105" s="556" t="s">
        <v>5909</v>
      </c>
      <c r="C7105" s="556" t="s">
        <v>2034</v>
      </c>
      <c r="D7105" s="556" t="s">
        <v>2316</v>
      </c>
      <c r="E7105" s="556" t="s">
        <v>8</v>
      </c>
      <c r="F7105" s="557" t="s">
        <v>5914</v>
      </c>
      <c r="G7105" s="556" t="s">
        <v>179</v>
      </c>
      <c r="H7105" s="553">
        <v>700</v>
      </c>
      <c r="I7105" s="553">
        <v>63.25</v>
      </c>
      <c r="J7105" s="554">
        <v>44275</v>
      </c>
      <c r="K7105" s="556" t="s">
        <v>2317</v>
      </c>
      <c r="L7105" s="556" t="s">
        <v>5915</v>
      </c>
      <c r="M7105" s="557" t="s">
        <v>5914</v>
      </c>
      <c r="O7105" s="545" t="str">
        <f>+_xlfn.CONCAT(B7105,"-",E7105)</f>
        <v>B4/26/01-D</v>
      </c>
    </row>
    <row r="7107" spans="1:18" ht="14.5">
      <c r="P7107" s="546"/>
      <c r="Q7107" s="546"/>
      <c r="R7107" s="546"/>
    </row>
    <row r="7108" spans="1:18" ht="58">
      <c r="A7108" s="551">
        <v>4</v>
      </c>
      <c r="B7108" s="555" t="s">
        <v>5916</v>
      </c>
      <c r="C7108" s="555" t="s">
        <v>36</v>
      </c>
      <c r="D7108" s="555" t="s">
        <v>36</v>
      </c>
      <c r="E7108" s="555" t="s">
        <v>36</v>
      </c>
      <c r="F7108" s="551" t="s">
        <v>758</v>
      </c>
      <c r="G7108" s="555" t="s">
        <v>36</v>
      </c>
      <c r="H7108" s="551"/>
      <c r="I7108" s="551"/>
      <c r="J7108" s="552">
        <v>19661</v>
      </c>
      <c r="K7108" s="555"/>
      <c r="L7108" s="555"/>
      <c r="M7108" s="551"/>
      <c r="N7108" s="551"/>
      <c r="O7108" s="551"/>
    </row>
    <row r="7109" spans="1:18">
      <c r="B7109" s="556" t="s">
        <v>5916</v>
      </c>
      <c r="C7109" s="556" t="s">
        <v>2034</v>
      </c>
      <c r="D7109" s="556" t="s">
        <v>2316</v>
      </c>
      <c r="E7109" s="556" t="s">
        <v>5</v>
      </c>
      <c r="F7109" s="557" t="s">
        <v>759</v>
      </c>
      <c r="G7109" s="556" t="s">
        <v>179</v>
      </c>
      <c r="H7109" s="553">
        <v>30</v>
      </c>
      <c r="I7109" s="553">
        <v>34</v>
      </c>
      <c r="J7109" s="554">
        <v>1020</v>
      </c>
      <c r="K7109" s="556" t="s">
        <v>2317</v>
      </c>
      <c r="L7109" s="556" t="s">
        <v>5917</v>
      </c>
      <c r="M7109" s="557" t="s">
        <v>759</v>
      </c>
      <c r="O7109" s="545" t="str">
        <f t="shared" ref="O7109:O7110" si="655">+_xlfn.CONCAT(B7109,"-",E7109)</f>
        <v>B4/26/02-A</v>
      </c>
    </row>
    <row r="7110" spans="1:18">
      <c r="B7110" s="556" t="s">
        <v>5916</v>
      </c>
      <c r="C7110" s="556" t="s">
        <v>2034</v>
      </c>
      <c r="D7110" s="556" t="s">
        <v>2316</v>
      </c>
      <c r="E7110" s="556" t="s">
        <v>6</v>
      </c>
      <c r="F7110" s="557" t="s">
        <v>5918</v>
      </c>
      <c r="G7110" s="556" t="s">
        <v>179</v>
      </c>
      <c r="H7110" s="553">
        <v>700</v>
      </c>
      <c r="I7110" s="553">
        <v>26.63</v>
      </c>
      <c r="J7110" s="554">
        <v>18641</v>
      </c>
      <c r="K7110" s="556" t="s">
        <v>2317</v>
      </c>
      <c r="L7110" s="556" t="s">
        <v>5919</v>
      </c>
      <c r="M7110" s="557" t="s">
        <v>5918</v>
      </c>
      <c r="O7110" s="545" t="str">
        <f t="shared" si="655"/>
        <v>B4/26/02-B</v>
      </c>
    </row>
    <row r="7111" spans="1:18" ht="14.5">
      <c r="P7111" s="546"/>
      <c r="Q7111" s="546"/>
      <c r="R7111" s="546"/>
    </row>
    <row r="7112" spans="1:18" ht="43.5">
      <c r="A7112" s="551">
        <v>4</v>
      </c>
      <c r="B7112" s="555" t="s">
        <v>5916</v>
      </c>
      <c r="C7112" s="555" t="s">
        <v>36</v>
      </c>
      <c r="D7112" s="555" t="s">
        <v>36</v>
      </c>
      <c r="E7112" s="555" t="s">
        <v>36</v>
      </c>
      <c r="F7112" s="551" t="s">
        <v>760</v>
      </c>
      <c r="G7112" s="555" t="s">
        <v>36</v>
      </c>
      <c r="H7112" s="551"/>
      <c r="I7112" s="551"/>
      <c r="J7112" s="552">
        <v>1100821.7</v>
      </c>
      <c r="K7112" s="555"/>
      <c r="L7112" s="555"/>
      <c r="M7112" s="551"/>
      <c r="N7112" s="551"/>
      <c r="O7112" s="551"/>
    </row>
    <row r="7113" spans="1:18">
      <c r="B7113" s="556" t="s">
        <v>5916</v>
      </c>
      <c r="C7113" s="556" t="s">
        <v>2034</v>
      </c>
      <c r="D7113" s="556" t="s">
        <v>2316</v>
      </c>
      <c r="E7113" s="556" t="s">
        <v>7</v>
      </c>
      <c r="F7113" s="557" t="s">
        <v>761</v>
      </c>
      <c r="G7113" s="556" t="s">
        <v>179</v>
      </c>
      <c r="H7113" s="553">
        <v>200</v>
      </c>
      <c r="I7113" s="554">
        <v>1003.75</v>
      </c>
      <c r="J7113" s="554">
        <v>200750</v>
      </c>
      <c r="K7113" s="556" t="s">
        <v>2317</v>
      </c>
      <c r="L7113" s="556" t="s">
        <v>5920</v>
      </c>
      <c r="M7113" s="557" t="s">
        <v>761</v>
      </c>
      <c r="O7113" s="545" t="str">
        <f t="shared" ref="O7113:O7117" si="656">+_xlfn.CONCAT(B7113,"-",E7113)</f>
        <v>B4/26/02-C</v>
      </c>
    </row>
    <row r="7114" spans="1:18">
      <c r="B7114" s="556" t="s">
        <v>5916</v>
      </c>
      <c r="C7114" s="556" t="s">
        <v>2034</v>
      </c>
      <c r="D7114" s="556" t="s">
        <v>2316</v>
      </c>
      <c r="E7114" s="556" t="s">
        <v>8</v>
      </c>
      <c r="F7114" s="557" t="s">
        <v>769</v>
      </c>
      <c r="G7114" s="556" t="s">
        <v>179</v>
      </c>
      <c r="H7114" s="558">
        <v>1500</v>
      </c>
      <c r="I7114" s="553">
        <v>547.75</v>
      </c>
      <c r="J7114" s="554">
        <v>821625</v>
      </c>
      <c r="K7114" s="556" t="s">
        <v>2317</v>
      </c>
      <c r="L7114" s="556" t="s">
        <v>5921</v>
      </c>
      <c r="M7114" s="557" t="s">
        <v>769</v>
      </c>
      <c r="O7114" s="545" t="str">
        <f t="shared" si="656"/>
        <v>B4/26/02-D</v>
      </c>
    </row>
    <row r="7115" spans="1:18" ht="14.5">
      <c r="B7115" s="556" t="s">
        <v>5916</v>
      </c>
      <c r="C7115" s="556" t="s">
        <v>2034</v>
      </c>
      <c r="D7115" s="556" t="s">
        <v>2316</v>
      </c>
      <c r="E7115" s="556" t="s">
        <v>10</v>
      </c>
      <c r="F7115" s="557" t="s">
        <v>4533</v>
      </c>
      <c r="G7115" s="556" t="s">
        <v>179</v>
      </c>
      <c r="H7115" s="553">
        <v>150</v>
      </c>
      <c r="I7115" s="553">
        <v>233.38</v>
      </c>
      <c r="J7115" s="554">
        <v>35007</v>
      </c>
      <c r="K7115" s="556" t="s">
        <v>2317</v>
      </c>
      <c r="L7115" s="556" t="s">
        <v>5922</v>
      </c>
      <c r="M7115" s="557" t="s">
        <v>4533</v>
      </c>
      <c r="O7115" s="545" t="str">
        <f t="shared" si="656"/>
        <v>B4/26/02-E</v>
      </c>
      <c r="P7115" s="546"/>
      <c r="Q7115" s="546"/>
      <c r="R7115" s="546"/>
    </row>
    <row r="7116" spans="1:18">
      <c r="B7116" s="556" t="s">
        <v>5916</v>
      </c>
      <c r="C7116" s="556" t="s">
        <v>2034</v>
      </c>
      <c r="D7116" s="556" t="s">
        <v>2316</v>
      </c>
      <c r="E7116" s="556" t="s">
        <v>11</v>
      </c>
      <c r="F7116" s="557" t="s">
        <v>765</v>
      </c>
      <c r="G7116" s="556" t="s">
        <v>179</v>
      </c>
      <c r="H7116" s="553">
        <v>50</v>
      </c>
      <c r="I7116" s="553">
        <v>131.13</v>
      </c>
      <c r="J7116" s="554">
        <v>6556.5</v>
      </c>
      <c r="K7116" s="556" t="s">
        <v>2317</v>
      </c>
      <c r="L7116" s="556" t="s">
        <v>5923</v>
      </c>
      <c r="M7116" s="557" t="s">
        <v>765</v>
      </c>
      <c r="O7116" s="545" t="str">
        <f t="shared" si="656"/>
        <v>B4/26/02-F</v>
      </c>
    </row>
    <row r="7117" spans="1:18">
      <c r="B7117" s="556" t="s">
        <v>5916</v>
      </c>
      <c r="C7117" s="556" t="s">
        <v>2034</v>
      </c>
      <c r="D7117" s="556" t="s">
        <v>2316</v>
      </c>
      <c r="E7117" s="556" t="s">
        <v>27</v>
      </c>
      <c r="F7117" s="557" t="s">
        <v>766</v>
      </c>
      <c r="G7117" s="556" t="s">
        <v>179</v>
      </c>
      <c r="H7117" s="553">
        <v>640</v>
      </c>
      <c r="I7117" s="553">
        <v>57.63</v>
      </c>
      <c r="J7117" s="554">
        <v>36883.199999999997</v>
      </c>
      <c r="K7117" s="556" t="s">
        <v>2317</v>
      </c>
      <c r="L7117" s="556" t="s">
        <v>5924</v>
      </c>
      <c r="M7117" s="557" t="s">
        <v>766</v>
      </c>
      <c r="O7117" s="545" t="str">
        <f t="shared" si="656"/>
        <v>B4/26/02-G</v>
      </c>
    </row>
    <row r="7119" spans="1:18" ht="43.5">
      <c r="A7119" s="551">
        <v>4</v>
      </c>
      <c r="B7119" s="555" t="s">
        <v>5916</v>
      </c>
      <c r="C7119" s="555" t="s">
        <v>36</v>
      </c>
      <c r="D7119" s="555" t="s">
        <v>36</v>
      </c>
      <c r="E7119" s="555" t="s">
        <v>36</v>
      </c>
      <c r="F7119" s="551" t="s">
        <v>767</v>
      </c>
      <c r="G7119" s="555" t="s">
        <v>36</v>
      </c>
      <c r="H7119" s="551"/>
      <c r="I7119" s="551"/>
      <c r="J7119" s="552">
        <v>1385087.85</v>
      </c>
      <c r="K7119" s="555"/>
      <c r="L7119" s="555"/>
      <c r="M7119" s="551"/>
      <c r="N7119" s="551"/>
      <c r="O7119" s="551"/>
    </row>
    <row r="7120" spans="1:18">
      <c r="B7120" s="556" t="s">
        <v>5916</v>
      </c>
      <c r="C7120" s="556" t="s">
        <v>2034</v>
      </c>
      <c r="D7120" s="556" t="s">
        <v>2316</v>
      </c>
      <c r="E7120" s="556" t="s">
        <v>28</v>
      </c>
      <c r="F7120" s="557" t="s">
        <v>761</v>
      </c>
      <c r="G7120" s="556" t="s">
        <v>179</v>
      </c>
      <c r="H7120" s="553">
        <v>575</v>
      </c>
      <c r="I7120" s="553">
        <v>952.75</v>
      </c>
      <c r="J7120" s="554">
        <v>547831.25</v>
      </c>
      <c r="K7120" s="556" t="s">
        <v>2317</v>
      </c>
      <c r="L7120" s="556" t="s">
        <v>5925</v>
      </c>
      <c r="M7120" s="557" t="s">
        <v>761</v>
      </c>
      <c r="O7120" s="545" t="str">
        <f t="shared" ref="O7120:O7124" si="657">+_xlfn.CONCAT(B7120,"-",E7120)</f>
        <v>B4/26/02-H</v>
      </c>
    </row>
    <row r="7121" spans="1:18">
      <c r="B7121" s="556" t="s">
        <v>5916</v>
      </c>
      <c r="C7121" s="556" t="s">
        <v>2034</v>
      </c>
      <c r="D7121" s="556" t="s">
        <v>2316</v>
      </c>
      <c r="E7121" s="556" t="s">
        <v>33</v>
      </c>
      <c r="F7121" s="557" t="s">
        <v>762</v>
      </c>
      <c r="G7121" s="556" t="s">
        <v>179</v>
      </c>
      <c r="H7121" s="553">
        <v>450</v>
      </c>
      <c r="I7121" s="553">
        <v>747.25</v>
      </c>
      <c r="J7121" s="554">
        <v>336262.5</v>
      </c>
      <c r="K7121" s="556" t="s">
        <v>2317</v>
      </c>
      <c r="L7121" s="556" t="s">
        <v>5926</v>
      </c>
      <c r="M7121" s="557" t="s">
        <v>762</v>
      </c>
      <c r="O7121" s="545" t="str">
        <f t="shared" si="657"/>
        <v>B4/26/02-J</v>
      </c>
    </row>
    <row r="7122" spans="1:18" ht="14.5">
      <c r="B7122" s="556" t="s">
        <v>5916</v>
      </c>
      <c r="C7122" s="556" t="s">
        <v>2034</v>
      </c>
      <c r="D7122" s="556" t="s">
        <v>2316</v>
      </c>
      <c r="E7122" s="556" t="s">
        <v>34</v>
      </c>
      <c r="F7122" s="557" t="s">
        <v>769</v>
      </c>
      <c r="G7122" s="556" t="s">
        <v>179</v>
      </c>
      <c r="H7122" s="553">
        <v>610</v>
      </c>
      <c r="I7122" s="553">
        <v>511.75</v>
      </c>
      <c r="J7122" s="554">
        <v>312167.5</v>
      </c>
      <c r="K7122" s="556" t="s">
        <v>2317</v>
      </c>
      <c r="L7122" s="556" t="s">
        <v>5927</v>
      </c>
      <c r="M7122" s="557" t="s">
        <v>769</v>
      </c>
      <c r="O7122" s="545" t="str">
        <f t="shared" si="657"/>
        <v>B4/26/02-K</v>
      </c>
      <c r="P7122" s="546"/>
      <c r="Q7122" s="546"/>
      <c r="R7122" s="546"/>
    </row>
    <row r="7123" spans="1:18">
      <c r="B7123" s="556" t="s">
        <v>5916</v>
      </c>
      <c r="C7123" s="556" t="s">
        <v>2034</v>
      </c>
      <c r="D7123" s="556" t="s">
        <v>2316</v>
      </c>
      <c r="E7123" s="556" t="s">
        <v>39</v>
      </c>
      <c r="F7123" s="557" t="s">
        <v>770</v>
      </c>
      <c r="G7123" s="556" t="s">
        <v>179</v>
      </c>
      <c r="H7123" s="553">
        <v>45</v>
      </c>
      <c r="I7123" s="553">
        <v>288.88</v>
      </c>
      <c r="J7123" s="554">
        <v>12999.6</v>
      </c>
      <c r="K7123" s="556" t="s">
        <v>2317</v>
      </c>
      <c r="L7123" s="556" t="s">
        <v>5928</v>
      </c>
      <c r="M7123" s="557" t="s">
        <v>770</v>
      </c>
      <c r="O7123" s="545" t="str">
        <f t="shared" si="657"/>
        <v>B4/26/02-L</v>
      </c>
    </row>
    <row r="7124" spans="1:18">
      <c r="B7124" s="556" t="s">
        <v>5916</v>
      </c>
      <c r="C7124" s="556" t="s">
        <v>2034</v>
      </c>
      <c r="D7124" s="556" t="s">
        <v>2316</v>
      </c>
      <c r="E7124" s="556" t="s">
        <v>38</v>
      </c>
      <c r="F7124" s="557" t="s">
        <v>757</v>
      </c>
      <c r="G7124" s="556" t="s">
        <v>179</v>
      </c>
      <c r="H7124" s="558">
        <v>2900</v>
      </c>
      <c r="I7124" s="553">
        <v>60.63</v>
      </c>
      <c r="J7124" s="554">
        <v>175827</v>
      </c>
      <c r="K7124" s="556" t="s">
        <v>2317</v>
      </c>
      <c r="L7124" s="556" t="s">
        <v>5929</v>
      </c>
      <c r="M7124" s="557" t="s">
        <v>757</v>
      </c>
      <c r="O7124" s="545" t="str">
        <f t="shared" si="657"/>
        <v>B4/26/02-M</v>
      </c>
    </row>
    <row r="7127" spans="1:18" ht="29">
      <c r="A7127" s="551">
        <v>4</v>
      </c>
      <c r="B7127" s="555" t="s">
        <v>5930</v>
      </c>
      <c r="C7127" s="555" t="s">
        <v>36</v>
      </c>
      <c r="D7127" s="555" t="s">
        <v>36</v>
      </c>
      <c r="E7127" s="555" t="s">
        <v>36</v>
      </c>
      <c r="F7127" s="551" t="s">
        <v>771</v>
      </c>
      <c r="G7127" s="555" t="s">
        <v>36</v>
      </c>
      <c r="H7127" s="551"/>
      <c r="I7127" s="551"/>
      <c r="J7127" s="552">
        <v>55481.1</v>
      </c>
      <c r="K7127" s="555"/>
      <c r="L7127" s="555"/>
      <c r="M7127" s="551"/>
      <c r="N7127" s="551"/>
      <c r="O7127" s="551"/>
    </row>
    <row r="7128" spans="1:18">
      <c r="B7128" s="556" t="s">
        <v>5930</v>
      </c>
      <c r="C7128" s="556" t="s">
        <v>2034</v>
      </c>
      <c r="D7128" s="556" t="s">
        <v>2316</v>
      </c>
      <c r="E7128" s="556" t="s">
        <v>5</v>
      </c>
      <c r="F7128" s="557" t="s">
        <v>5931</v>
      </c>
      <c r="G7128" s="556" t="s">
        <v>179</v>
      </c>
      <c r="H7128" s="553">
        <v>450</v>
      </c>
      <c r="I7128" s="553">
        <v>39.630000000000003</v>
      </c>
      <c r="J7128" s="554">
        <v>17833.5</v>
      </c>
      <c r="K7128" s="556" t="s">
        <v>2317</v>
      </c>
      <c r="L7128" s="556" t="s">
        <v>5932</v>
      </c>
      <c r="M7128" s="557" t="s">
        <v>5931</v>
      </c>
      <c r="O7128" s="545" t="str">
        <f t="shared" ref="O7128:O7130" si="658">+_xlfn.CONCAT(B7128,"-",E7128)</f>
        <v>B4/26/03-A</v>
      </c>
    </row>
    <row r="7129" spans="1:18">
      <c r="B7129" s="556" t="s">
        <v>5930</v>
      </c>
      <c r="C7129" s="556" t="s">
        <v>2034</v>
      </c>
      <c r="D7129" s="556" t="s">
        <v>2316</v>
      </c>
      <c r="E7129" s="556" t="s">
        <v>6</v>
      </c>
      <c r="F7129" s="557" t="s">
        <v>5933</v>
      </c>
      <c r="G7129" s="556" t="s">
        <v>179</v>
      </c>
      <c r="H7129" s="553">
        <v>755</v>
      </c>
      <c r="I7129" s="553">
        <v>48.63</v>
      </c>
      <c r="J7129" s="554">
        <v>36715.65</v>
      </c>
      <c r="K7129" s="556" t="s">
        <v>2317</v>
      </c>
      <c r="L7129" s="556" t="s">
        <v>5934</v>
      </c>
      <c r="M7129" s="557" t="s">
        <v>5933</v>
      </c>
      <c r="O7129" s="545" t="str">
        <f t="shared" si="658"/>
        <v>B4/26/03-B</v>
      </c>
    </row>
    <row r="7130" spans="1:18" ht="14.5">
      <c r="B7130" s="556" t="s">
        <v>5930</v>
      </c>
      <c r="C7130" s="556" t="s">
        <v>2034</v>
      </c>
      <c r="D7130" s="556" t="s">
        <v>2316</v>
      </c>
      <c r="E7130" s="556" t="s">
        <v>7</v>
      </c>
      <c r="F7130" s="557" t="s">
        <v>5935</v>
      </c>
      <c r="G7130" s="556" t="s">
        <v>179</v>
      </c>
      <c r="H7130" s="553">
        <v>15</v>
      </c>
      <c r="I7130" s="553">
        <v>62.13</v>
      </c>
      <c r="J7130" s="553">
        <v>931.95</v>
      </c>
      <c r="K7130" s="556" t="s">
        <v>2317</v>
      </c>
      <c r="L7130" s="556" t="s">
        <v>5936</v>
      </c>
      <c r="M7130" s="557" t="s">
        <v>5935</v>
      </c>
      <c r="O7130" s="545" t="str">
        <f t="shared" si="658"/>
        <v>B4/26/03-C</v>
      </c>
      <c r="P7130" s="546"/>
      <c r="Q7130" s="546"/>
      <c r="R7130" s="546"/>
    </row>
    <row r="7132" spans="1:18" ht="43.5">
      <c r="A7132" s="551">
        <v>4</v>
      </c>
      <c r="B7132" s="555" t="s">
        <v>5930</v>
      </c>
      <c r="C7132" s="555" t="s">
        <v>36</v>
      </c>
      <c r="D7132" s="555" t="s">
        <v>36</v>
      </c>
      <c r="E7132" s="555" t="s">
        <v>36</v>
      </c>
      <c r="F7132" s="551" t="s">
        <v>776</v>
      </c>
      <c r="G7132" s="555" t="s">
        <v>36</v>
      </c>
      <c r="H7132" s="551"/>
      <c r="I7132" s="551"/>
      <c r="J7132" s="552">
        <v>589383.35</v>
      </c>
      <c r="K7132" s="555"/>
      <c r="L7132" s="555"/>
      <c r="M7132" s="551"/>
      <c r="N7132" s="551"/>
      <c r="O7132" s="551"/>
    </row>
    <row r="7133" spans="1:18">
      <c r="B7133" s="556" t="s">
        <v>5930</v>
      </c>
      <c r="C7133" s="556" t="s">
        <v>2034</v>
      </c>
      <c r="D7133" s="556" t="s">
        <v>2316</v>
      </c>
      <c r="E7133" s="556" t="s">
        <v>8</v>
      </c>
      <c r="F7133" s="557" t="s">
        <v>777</v>
      </c>
      <c r="G7133" s="556" t="s">
        <v>179</v>
      </c>
      <c r="H7133" s="553">
        <v>80</v>
      </c>
      <c r="I7133" s="553">
        <v>294.25</v>
      </c>
      <c r="J7133" s="554">
        <v>23540</v>
      </c>
      <c r="K7133" s="556" t="s">
        <v>2317</v>
      </c>
      <c r="L7133" s="556" t="s">
        <v>5937</v>
      </c>
      <c r="M7133" s="557" t="s">
        <v>777</v>
      </c>
      <c r="O7133" s="545" t="str">
        <f t="shared" ref="O7133:O7140" si="659">+_xlfn.CONCAT(B7133,"-",E7133)</f>
        <v>B4/26/03-D</v>
      </c>
    </row>
    <row r="7134" spans="1:18">
      <c r="B7134" s="556" t="s">
        <v>5930</v>
      </c>
      <c r="C7134" s="556" t="s">
        <v>2034</v>
      </c>
      <c r="D7134" s="556" t="s">
        <v>2316</v>
      </c>
      <c r="E7134" s="556" t="s">
        <v>10</v>
      </c>
      <c r="F7134" s="557" t="s">
        <v>778</v>
      </c>
      <c r="G7134" s="556" t="s">
        <v>179</v>
      </c>
      <c r="H7134" s="553">
        <v>60</v>
      </c>
      <c r="I7134" s="553">
        <v>243.25</v>
      </c>
      <c r="J7134" s="554">
        <v>14595</v>
      </c>
      <c r="K7134" s="556" t="s">
        <v>2317</v>
      </c>
      <c r="L7134" s="556" t="s">
        <v>5938</v>
      </c>
      <c r="M7134" s="557" t="s">
        <v>778</v>
      </c>
      <c r="O7134" s="545" t="str">
        <f t="shared" si="659"/>
        <v>B4/26/03-E</v>
      </c>
    </row>
    <row r="7135" spans="1:18" ht="14.5">
      <c r="B7135" s="556" t="s">
        <v>5930</v>
      </c>
      <c r="C7135" s="556" t="s">
        <v>2034</v>
      </c>
      <c r="D7135" s="556" t="s">
        <v>2316</v>
      </c>
      <c r="E7135" s="556" t="s">
        <v>11</v>
      </c>
      <c r="F7135" s="557" t="s">
        <v>780</v>
      </c>
      <c r="G7135" s="556" t="s">
        <v>179</v>
      </c>
      <c r="H7135" s="558">
        <v>2200</v>
      </c>
      <c r="I7135" s="553">
        <v>184.75</v>
      </c>
      <c r="J7135" s="554">
        <v>406450</v>
      </c>
      <c r="K7135" s="556" t="s">
        <v>2317</v>
      </c>
      <c r="L7135" s="556" t="s">
        <v>5939</v>
      </c>
      <c r="M7135" s="557" t="s">
        <v>780</v>
      </c>
      <c r="O7135" s="545" t="str">
        <f t="shared" si="659"/>
        <v>B4/26/03-F</v>
      </c>
      <c r="P7135" s="546"/>
      <c r="Q7135" s="546"/>
      <c r="R7135" s="546"/>
    </row>
    <row r="7136" spans="1:18">
      <c r="B7136" s="556" t="s">
        <v>5930</v>
      </c>
      <c r="C7136" s="556" t="s">
        <v>2034</v>
      </c>
      <c r="D7136" s="556" t="s">
        <v>2316</v>
      </c>
      <c r="E7136" s="556" t="s">
        <v>27</v>
      </c>
      <c r="F7136" s="557" t="s">
        <v>781</v>
      </c>
      <c r="G7136" s="556" t="s">
        <v>179</v>
      </c>
      <c r="H7136" s="553">
        <v>325</v>
      </c>
      <c r="I7136" s="553">
        <v>123.88</v>
      </c>
      <c r="J7136" s="554">
        <v>40261</v>
      </c>
      <c r="K7136" s="556" t="s">
        <v>2317</v>
      </c>
      <c r="L7136" s="556" t="s">
        <v>5940</v>
      </c>
      <c r="M7136" s="557" t="s">
        <v>781</v>
      </c>
      <c r="O7136" s="545" t="str">
        <f t="shared" si="659"/>
        <v>B4/26/03-G</v>
      </c>
    </row>
    <row r="7137" spans="1:18">
      <c r="B7137" s="556" t="s">
        <v>5930</v>
      </c>
      <c r="C7137" s="556" t="s">
        <v>2034</v>
      </c>
      <c r="D7137" s="556" t="s">
        <v>2316</v>
      </c>
      <c r="E7137" s="556" t="s">
        <v>28</v>
      </c>
      <c r="F7137" s="557" t="s">
        <v>782</v>
      </c>
      <c r="G7137" s="556" t="s">
        <v>179</v>
      </c>
      <c r="H7137" s="553">
        <v>10</v>
      </c>
      <c r="I7137" s="553">
        <v>101.38</v>
      </c>
      <c r="J7137" s="554">
        <v>1013.8</v>
      </c>
      <c r="K7137" s="556" t="s">
        <v>2317</v>
      </c>
      <c r="L7137" s="556" t="s">
        <v>5941</v>
      </c>
      <c r="M7137" s="557" t="s">
        <v>782</v>
      </c>
      <c r="O7137" s="545" t="str">
        <f t="shared" si="659"/>
        <v>B4/26/03-H</v>
      </c>
    </row>
    <row r="7138" spans="1:18">
      <c r="B7138" s="556" t="s">
        <v>5930</v>
      </c>
      <c r="C7138" s="556" t="s">
        <v>2034</v>
      </c>
      <c r="D7138" s="556" t="s">
        <v>2316</v>
      </c>
      <c r="E7138" s="556" t="s">
        <v>33</v>
      </c>
      <c r="F7138" s="557" t="s">
        <v>786</v>
      </c>
      <c r="G7138" s="556" t="s">
        <v>179</v>
      </c>
      <c r="H7138" s="553">
        <v>45</v>
      </c>
      <c r="I7138" s="553">
        <v>51.63</v>
      </c>
      <c r="J7138" s="554">
        <v>2323.35</v>
      </c>
      <c r="K7138" s="556" t="s">
        <v>2317</v>
      </c>
      <c r="L7138" s="556" t="s">
        <v>5942</v>
      </c>
      <c r="M7138" s="557" t="s">
        <v>786</v>
      </c>
      <c r="O7138" s="545" t="str">
        <f t="shared" si="659"/>
        <v>B4/26/03-J</v>
      </c>
    </row>
    <row r="7139" spans="1:18">
      <c r="B7139" s="556" t="s">
        <v>5930</v>
      </c>
      <c r="C7139" s="556" t="s">
        <v>2034</v>
      </c>
      <c r="D7139" s="556" t="s">
        <v>2316</v>
      </c>
      <c r="E7139" s="556" t="s">
        <v>34</v>
      </c>
      <c r="F7139" s="557" t="s">
        <v>759</v>
      </c>
      <c r="G7139" s="556" t="s">
        <v>179</v>
      </c>
      <c r="H7139" s="558">
        <v>2900</v>
      </c>
      <c r="I7139" s="553">
        <v>29.13</v>
      </c>
      <c r="J7139" s="554">
        <v>84477</v>
      </c>
      <c r="K7139" s="556" t="s">
        <v>2317</v>
      </c>
      <c r="L7139" s="556" t="s">
        <v>5943</v>
      </c>
      <c r="M7139" s="557" t="s">
        <v>759</v>
      </c>
      <c r="O7139" s="545" t="str">
        <f t="shared" si="659"/>
        <v>B4/26/03-K</v>
      </c>
    </row>
    <row r="7140" spans="1:18">
      <c r="B7140" s="556" t="s">
        <v>5930</v>
      </c>
      <c r="C7140" s="556" t="s">
        <v>2034</v>
      </c>
      <c r="D7140" s="556" t="s">
        <v>2316</v>
      </c>
      <c r="E7140" s="556" t="s">
        <v>39</v>
      </c>
      <c r="F7140" s="557" t="s">
        <v>789</v>
      </c>
      <c r="G7140" s="556" t="s">
        <v>179</v>
      </c>
      <c r="H7140" s="553">
        <v>640</v>
      </c>
      <c r="I7140" s="553">
        <v>26.13</v>
      </c>
      <c r="J7140" s="554">
        <v>16723.2</v>
      </c>
      <c r="K7140" s="556" t="s">
        <v>2317</v>
      </c>
      <c r="L7140" s="556" t="s">
        <v>5944</v>
      </c>
      <c r="M7140" s="557" t="s">
        <v>789</v>
      </c>
      <c r="O7140" s="545" t="str">
        <f t="shared" si="659"/>
        <v>B4/26/03-L</v>
      </c>
    </row>
    <row r="7142" spans="1:18" ht="29">
      <c r="A7142" s="551">
        <v>3</v>
      </c>
      <c r="B7142" s="555" t="s">
        <v>5930</v>
      </c>
      <c r="C7142" s="555" t="s">
        <v>36</v>
      </c>
      <c r="D7142" s="555" t="s">
        <v>36</v>
      </c>
      <c r="E7142" s="555" t="s">
        <v>36</v>
      </c>
      <c r="F7142" s="551" t="s">
        <v>790</v>
      </c>
      <c r="G7142" s="555" t="s">
        <v>36</v>
      </c>
      <c r="H7142" s="551"/>
      <c r="I7142" s="551"/>
      <c r="J7142" s="552">
        <v>128825</v>
      </c>
      <c r="K7142" s="555"/>
      <c r="L7142" s="555"/>
      <c r="M7142" s="551"/>
      <c r="N7142" s="551"/>
      <c r="O7142" s="551"/>
    </row>
    <row r="7143" spans="1:18" ht="72.5">
      <c r="A7143" s="551">
        <v>4</v>
      </c>
      <c r="B7143" s="555" t="s">
        <v>5930</v>
      </c>
      <c r="C7143" s="555" t="s">
        <v>36</v>
      </c>
      <c r="D7143" s="555" t="s">
        <v>36</v>
      </c>
      <c r="E7143" s="555" t="s">
        <v>36</v>
      </c>
      <c r="F7143" s="551" t="s">
        <v>791</v>
      </c>
      <c r="G7143" s="555" t="s">
        <v>36</v>
      </c>
      <c r="H7143" s="551"/>
      <c r="I7143" s="551"/>
      <c r="J7143" s="552">
        <v>128825</v>
      </c>
      <c r="K7143" s="555"/>
      <c r="L7143" s="555"/>
      <c r="M7143" s="551"/>
      <c r="N7143" s="551"/>
      <c r="O7143" s="551"/>
    </row>
    <row r="7144" spans="1:18" ht="25">
      <c r="B7144" s="556" t="s">
        <v>5930</v>
      </c>
      <c r="C7144" s="556" t="s">
        <v>2034</v>
      </c>
      <c r="D7144" s="556" t="s">
        <v>2316</v>
      </c>
      <c r="E7144" s="556" t="s">
        <v>38</v>
      </c>
      <c r="F7144" s="557" t="s">
        <v>792</v>
      </c>
      <c r="G7144" s="556" t="s">
        <v>0</v>
      </c>
      <c r="H7144" s="553">
        <v>1</v>
      </c>
      <c r="I7144" s="554">
        <v>128825</v>
      </c>
      <c r="J7144" s="554">
        <v>128825</v>
      </c>
      <c r="K7144" s="556" t="s">
        <v>2317</v>
      </c>
      <c r="L7144" s="556" t="s">
        <v>5945</v>
      </c>
      <c r="M7144" s="557" t="s">
        <v>792</v>
      </c>
      <c r="O7144" s="545" t="str">
        <f>+_xlfn.CONCAT(B7144,"-",E7144)</f>
        <v>B4/26/03-M</v>
      </c>
    </row>
    <row r="7145" spans="1:18" ht="14.5">
      <c r="P7145" s="546"/>
      <c r="Q7145" s="546"/>
      <c r="R7145" s="546"/>
    </row>
    <row r="7146" spans="1:18" ht="14.5">
      <c r="P7146" s="546"/>
      <c r="Q7146" s="546"/>
      <c r="R7146" s="546"/>
    </row>
    <row r="7147" spans="1:18" ht="29">
      <c r="A7147" s="551">
        <v>3</v>
      </c>
      <c r="B7147" s="555" t="s">
        <v>5946</v>
      </c>
      <c r="C7147" s="555" t="s">
        <v>36</v>
      </c>
      <c r="D7147" s="555" t="s">
        <v>36</v>
      </c>
      <c r="E7147" s="555" t="s">
        <v>36</v>
      </c>
      <c r="F7147" s="551" t="s">
        <v>796</v>
      </c>
      <c r="G7147" s="555" t="s">
        <v>36</v>
      </c>
      <c r="H7147" s="551"/>
      <c r="I7147" s="551"/>
      <c r="J7147" s="552">
        <v>362504.5</v>
      </c>
      <c r="K7147" s="555"/>
      <c r="L7147" s="555"/>
      <c r="M7147" s="551"/>
      <c r="N7147" s="551"/>
      <c r="O7147" s="551"/>
    </row>
    <row r="7148" spans="1:18" ht="29">
      <c r="A7148" s="551">
        <v>4</v>
      </c>
      <c r="B7148" s="555" t="s">
        <v>5946</v>
      </c>
      <c r="C7148" s="555" t="s">
        <v>36</v>
      </c>
      <c r="D7148" s="555" t="s">
        <v>36</v>
      </c>
      <c r="E7148" s="555" t="s">
        <v>36</v>
      </c>
      <c r="F7148" s="551" t="s">
        <v>797</v>
      </c>
      <c r="G7148" s="555" t="s">
        <v>36</v>
      </c>
      <c r="H7148" s="551"/>
      <c r="I7148" s="551"/>
      <c r="J7148" s="552">
        <v>75939.649999999994</v>
      </c>
      <c r="K7148" s="555"/>
      <c r="L7148" s="555"/>
      <c r="M7148" s="551"/>
      <c r="N7148" s="551"/>
      <c r="O7148" s="551"/>
    </row>
    <row r="7149" spans="1:18">
      <c r="B7149" s="556" t="s">
        <v>5946</v>
      </c>
      <c r="C7149" s="556" t="s">
        <v>2034</v>
      </c>
      <c r="D7149" s="556" t="s">
        <v>2316</v>
      </c>
      <c r="E7149" s="556" t="s">
        <v>5</v>
      </c>
      <c r="F7149" s="557" t="s">
        <v>798</v>
      </c>
      <c r="G7149" s="556" t="s">
        <v>179</v>
      </c>
      <c r="H7149" s="553">
        <v>55</v>
      </c>
      <c r="I7149" s="553">
        <v>232.63</v>
      </c>
      <c r="J7149" s="554">
        <v>12794.65</v>
      </c>
      <c r="K7149" s="556" t="s">
        <v>2317</v>
      </c>
      <c r="L7149" s="556" t="s">
        <v>5947</v>
      </c>
      <c r="M7149" s="557" t="s">
        <v>798</v>
      </c>
      <c r="O7149" s="545" t="str">
        <f t="shared" ref="O7149:O7151" si="660">+_xlfn.CONCAT(B7149,"-",E7149)</f>
        <v>B4/26/04-A</v>
      </c>
    </row>
    <row r="7150" spans="1:18" ht="14.5">
      <c r="B7150" s="556" t="s">
        <v>5946</v>
      </c>
      <c r="C7150" s="556" t="s">
        <v>2034</v>
      </c>
      <c r="D7150" s="556" t="s">
        <v>2316</v>
      </c>
      <c r="E7150" s="556" t="s">
        <v>6</v>
      </c>
      <c r="F7150" s="557" t="s">
        <v>799</v>
      </c>
      <c r="G7150" s="556" t="s">
        <v>179</v>
      </c>
      <c r="H7150" s="553">
        <v>80</v>
      </c>
      <c r="I7150" s="553">
        <v>263</v>
      </c>
      <c r="J7150" s="554">
        <v>21040</v>
      </c>
      <c r="K7150" s="556" t="s">
        <v>2317</v>
      </c>
      <c r="L7150" s="556" t="s">
        <v>5948</v>
      </c>
      <c r="M7150" s="557" t="s">
        <v>799</v>
      </c>
      <c r="O7150" s="545" t="str">
        <f t="shared" si="660"/>
        <v>B4/26/04-B</v>
      </c>
      <c r="P7150" s="546"/>
      <c r="Q7150" s="546"/>
      <c r="R7150" s="546"/>
    </row>
    <row r="7151" spans="1:18" ht="14.5">
      <c r="B7151" s="556" t="s">
        <v>5946</v>
      </c>
      <c r="C7151" s="556" t="s">
        <v>2034</v>
      </c>
      <c r="D7151" s="556" t="s">
        <v>2316</v>
      </c>
      <c r="E7151" s="556" t="s">
        <v>7</v>
      </c>
      <c r="F7151" s="557" t="s">
        <v>5949</v>
      </c>
      <c r="G7151" s="556" t="s">
        <v>179</v>
      </c>
      <c r="H7151" s="553">
        <v>140</v>
      </c>
      <c r="I7151" s="553">
        <v>300.75</v>
      </c>
      <c r="J7151" s="554">
        <v>42105</v>
      </c>
      <c r="K7151" s="556" t="s">
        <v>2317</v>
      </c>
      <c r="L7151" s="556" t="s">
        <v>5950</v>
      </c>
      <c r="M7151" s="557" t="s">
        <v>5949</v>
      </c>
      <c r="O7151" s="545" t="str">
        <f t="shared" si="660"/>
        <v>B4/26/04-C</v>
      </c>
      <c r="P7151" s="546"/>
      <c r="Q7151" s="546"/>
      <c r="R7151" s="546"/>
    </row>
    <row r="7153" spans="1:18" ht="29">
      <c r="A7153" s="551">
        <v>4</v>
      </c>
      <c r="B7153" s="555" t="s">
        <v>5946</v>
      </c>
      <c r="C7153" s="555" t="s">
        <v>36</v>
      </c>
      <c r="D7153" s="555" t="s">
        <v>36</v>
      </c>
      <c r="E7153" s="555" t="s">
        <v>36</v>
      </c>
      <c r="F7153" s="551" t="s">
        <v>804</v>
      </c>
      <c r="G7153" s="555" t="s">
        <v>36</v>
      </c>
      <c r="H7153" s="551"/>
      <c r="I7153" s="551"/>
      <c r="J7153" s="552">
        <v>136796.4</v>
      </c>
      <c r="K7153" s="555"/>
      <c r="L7153" s="555"/>
      <c r="M7153" s="551"/>
      <c r="N7153" s="551"/>
      <c r="O7153" s="551"/>
    </row>
    <row r="7154" spans="1:18">
      <c r="B7154" s="556" t="s">
        <v>5946</v>
      </c>
      <c r="C7154" s="556" t="s">
        <v>2034</v>
      </c>
      <c r="D7154" s="556" t="s">
        <v>2316</v>
      </c>
      <c r="E7154" s="556" t="s">
        <v>8</v>
      </c>
      <c r="F7154" s="557" t="s">
        <v>5951</v>
      </c>
      <c r="G7154" s="556" t="s">
        <v>179</v>
      </c>
      <c r="H7154" s="553">
        <v>10</v>
      </c>
      <c r="I7154" s="553">
        <v>161.88</v>
      </c>
      <c r="J7154" s="554">
        <v>1618.8</v>
      </c>
      <c r="K7154" s="556" t="s">
        <v>2317</v>
      </c>
      <c r="L7154" s="556" t="s">
        <v>5952</v>
      </c>
      <c r="M7154" s="557" t="s">
        <v>5951</v>
      </c>
      <c r="O7154" s="545" t="str">
        <f t="shared" ref="O7154:O7157" si="661">+_xlfn.CONCAT(B7154,"-",E7154)</f>
        <v>B4/26/04-D</v>
      </c>
    </row>
    <row r="7155" spans="1:18">
      <c r="B7155" s="556" t="s">
        <v>5946</v>
      </c>
      <c r="C7155" s="556" t="s">
        <v>2034</v>
      </c>
      <c r="D7155" s="556" t="s">
        <v>2316</v>
      </c>
      <c r="E7155" s="556" t="s">
        <v>10</v>
      </c>
      <c r="F7155" s="557" t="s">
        <v>801</v>
      </c>
      <c r="G7155" s="556" t="s">
        <v>179</v>
      </c>
      <c r="H7155" s="553">
        <v>550</v>
      </c>
      <c r="I7155" s="553">
        <v>210</v>
      </c>
      <c r="J7155" s="554">
        <v>115500</v>
      </c>
      <c r="K7155" s="556" t="s">
        <v>2317</v>
      </c>
      <c r="L7155" s="556" t="s">
        <v>5953</v>
      </c>
      <c r="M7155" s="557" t="s">
        <v>801</v>
      </c>
      <c r="O7155" s="545" t="str">
        <f t="shared" si="661"/>
        <v>B4/26/04-E</v>
      </c>
    </row>
    <row r="7156" spans="1:18" ht="14.5">
      <c r="B7156" s="556" t="s">
        <v>5946</v>
      </c>
      <c r="C7156" s="556" t="s">
        <v>2034</v>
      </c>
      <c r="D7156" s="556" t="s">
        <v>2316</v>
      </c>
      <c r="E7156" s="556" t="s">
        <v>11</v>
      </c>
      <c r="F7156" s="557" t="s">
        <v>5954</v>
      </c>
      <c r="G7156" s="556" t="s">
        <v>179</v>
      </c>
      <c r="H7156" s="553">
        <v>50</v>
      </c>
      <c r="I7156" s="553">
        <v>259</v>
      </c>
      <c r="J7156" s="554">
        <v>12950</v>
      </c>
      <c r="K7156" s="556" t="s">
        <v>2317</v>
      </c>
      <c r="L7156" s="556" t="s">
        <v>5955</v>
      </c>
      <c r="M7156" s="557" t="s">
        <v>5954</v>
      </c>
      <c r="O7156" s="545" t="str">
        <f t="shared" si="661"/>
        <v>B4/26/04-F</v>
      </c>
      <c r="P7156" s="546"/>
      <c r="Q7156" s="546"/>
      <c r="R7156" s="546"/>
    </row>
    <row r="7157" spans="1:18">
      <c r="B7157" s="556" t="s">
        <v>5946</v>
      </c>
      <c r="C7157" s="556" t="s">
        <v>2034</v>
      </c>
      <c r="D7157" s="556" t="s">
        <v>2316</v>
      </c>
      <c r="E7157" s="556" t="s">
        <v>27</v>
      </c>
      <c r="F7157" s="557" t="s">
        <v>5956</v>
      </c>
      <c r="G7157" s="556" t="s">
        <v>179</v>
      </c>
      <c r="H7157" s="553">
        <v>20</v>
      </c>
      <c r="I7157" s="553">
        <v>336.38</v>
      </c>
      <c r="J7157" s="554">
        <v>6727.6</v>
      </c>
      <c r="K7157" s="556" t="s">
        <v>2317</v>
      </c>
      <c r="L7157" s="556" t="s">
        <v>5957</v>
      </c>
      <c r="M7157" s="557" t="s">
        <v>5956</v>
      </c>
      <c r="O7157" s="545" t="str">
        <f t="shared" si="661"/>
        <v>B4/26/04-G</v>
      </c>
    </row>
    <row r="7159" spans="1:18" ht="58">
      <c r="A7159" s="551">
        <v>4</v>
      </c>
      <c r="B7159" s="555" t="s">
        <v>5946</v>
      </c>
      <c r="C7159" s="555" t="s">
        <v>36</v>
      </c>
      <c r="D7159" s="555" t="s">
        <v>36</v>
      </c>
      <c r="E7159" s="555" t="s">
        <v>36</v>
      </c>
      <c r="F7159" s="551" t="s">
        <v>1105</v>
      </c>
      <c r="G7159" s="555" t="s">
        <v>36</v>
      </c>
      <c r="H7159" s="551"/>
      <c r="I7159" s="551"/>
      <c r="J7159" s="552">
        <v>104126.39999999999</v>
      </c>
      <c r="K7159" s="555"/>
      <c r="L7159" s="555"/>
      <c r="M7159" s="551"/>
      <c r="N7159" s="551"/>
      <c r="O7159" s="551"/>
    </row>
    <row r="7160" spans="1:18">
      <c r="B7160" s="556" t="s">
        <v>5946</v>
      </c>
      <c r="C7160" s="556" t="s">
        <v>2034</v>
      </c>
      <c r="D7160" s="556" t="s">
        <v>2316</v>
      </c>
      <c r="E7160" s="556" t="s">
        <v>28</v>
      </c>
      <c r="F7160" s="557" t="s">
        <v>1106</v>
      </c>
      <c r="G7160" s="556" t="s">
        <v>179</v>
      </c>
      <c r="H7160" s="553">
        <v>280</v>
      </c>
      <c r="I7160" s="553">
        <v>210</v>
      </c>
      <c r="J7160" s="554">
        <v>58800</v>
      </c>
      <c r="K7160" s="556" t="s">
        <v>2317</v>
      </c>
      <c r="L7160" s="556" t="s">
        <v>5958</v>
      </c>
      <c r="M7160" s="557" t="s">
        <v>1106</v>
      </c>
      <c r="O7160" s="545" t="str">
        <f t="shared" ref="O7160:O7161" si="662">+_xlfn.CONCAT(B7160,"-",E7160)</f>
        <v>B4/26/04-H</v>
      </c>
    </row>
    <row r="7161" spans="1:18">
      <c r="B7161" s="556" t="s">
        <v>5946</v>
      </c>
      <c r="C7161" s="556" t="s">
        <v>2034</v>
      </c>
      <c r="D7161" s="556" t="s">
        <v>2316</v>
      </c>
      <c r="E7161" s="556" t="s">
        <v>33</v>
      </c>
      <c r="F7161" s="557" t="s">
        <v>1107</v>
      </c>
      <c r="G7161" s="556" t="s">
        <v>179</v>
      </c>
      <c r="H7161" s="553">
        <v>280</v>
      </c>
      <c r="I7161" s="553">
        <v>161.88</v>
      </c>
      <c r="J7161" s="554">
        <v>45326.400000000001</v>
      </c>
      <c r="K7161" s="556" t="s">
        <v>2317</v>
      </c>
      <c r="L7161" s="556" t="s">
        <v>5959</v>
      </c>
      <c r="M7161" s="557" t="s">
        <v>1107</v>
      </c>
      <c r="O7161" s="545" t="str">
        <f t="shared" si="662"/>
        <v>B4/26/04-J</v>
      </c>
    </row>
    <row r="7162" spans="1:18" ht="14.5">
      <c r="P7162" s="546"/>
      <c r="Q7162" s="546"/>
      <c r="R7162" s="546"/>
    </row>
    <row r="7163" spans="1:18" ht="43.5">
      <c r="A7163" s="551">
        <v>4</v>
      </c>
      <c r="B7163" s="555" t="s">
        <v>5946</v>
      </c>
      <c r="C7163" s="555" t="s">
        <v>36</v>
      </c>
      <c r="D7163" s="555" t="s">
        <v>36</v>
      </c>
      <c r="E7163" s="555" t="s">
        <v>36</v>
      </c>
      <c r="F7163" s="551" t="s">
        <v>1108</v>
      </c>
      <c r="G7163" s="555" t="s">
        <v>36</v>
      </c>
      <c r="H7163" s="551"/>
      <c r="I7163" s="551"/>
      <c r="J7163" s="552">
        <v>8142.05</v>
      </c>
      <c r="K7163" s="555"/>
      <c r="L7163" s="555"/>
      <c r="M7163" s="551"/>
      <c r="N7163" s="551"/>
      <c r="O7163" s="551"/>
    </row>
    <row r="7164" spans="1:18">
      <c r="B7164" s="556" t="s">
        <v>5946</v>
      </c>
      <c r="C7164" s="556" t="s">
        <v>2034</v>
      </c>
      <c r="D7164" s="556" t="s">
        <v>2316</v>
      </c>
      <c r="E7164" s="556" t="s">
        <v>34</v>
      </c>
      <c r="F7164" s="557" t="s">
        <v>1106</v>
      </c>
      <c r="G7164" s="556" t="s">
        <v>179</v>
      </c>
      <c r="H7164" s="553">
        <v>35</v>
      </c>
      <c r="I7164" s="553">
        <v>232.63</v>
      </c>
      <c r="J7164" s="554">
        <v>8142.05</v>
      </c>
      <c r="K7164" s="556" t="s">
        <v>2317</v>
      </c>
      <c r="L7164" s="556" t="s">
        <v>5960</v>
      </c>
      <c r="M7164" s="557" t="s">
        <v>1106</v>
      </c>
      <c r="O7164" s="545" t="str">
        <f>+_xlfn.CONCAT(B7164,"-",E7164)</f>
        <v>B4/26/04-K</v>
      </c>
    </row>
    <row r="7166" spans="1:18" ht="14.5">
      <c r="P7166" s="546"/>
      <c r="Q7166" s="546"/>
      <c r="R7166" s="546"/>
    </row>
    <row r="7167" spans="1:18" ht="14.5">
      <c r="A7167" s="551">
        <v>4</v>
      </c>
      <c r="B7167" s="555" t="s">
        <v>5961</v>
      </c>
      <c r="C7167" s="555" t="s">
        <v>36</v>
      </c>
      <c r="D7167" s="555" t="s">
        <v>36</v>
      </c>
      <c r="E7167" s="555" t="s">
        <v>36</v>
      </c>
      <c r="F7167" s="551" t="s">
        <v>1241</v>
      </c>
      <c r="G7167" s="555" t="s">
        <v>36</v>
      </c>
      <c r="H7167" s="551"/>
      <c r="I7167" s="551"/>
      <c r="J7167" s="552">
        <v>37500</v>
      </c>
      <c r="K7167" s="555"/>
      <c r="L7167" s="555"/>
      <c r="M7167" s="551"/>
      <c r="N7167" s="551"/>
      <c r="O7167" s="551"/>
    </row>
    <row r="7168" spans="1:18">
      <c r="B7168" s="556" t="s">
        <v>5961</v>
      </c>
      <c r="C7168" s="556" t="s">
        <v>2034</v>
      </c>
      <c r="D7168" s="556" t="s">
        <v>2316</v>
      </c>
      <c r="E7168" s="556" t="s">
        <v>5</v>
      </c>
      <c r="F7168" s="557" t="s">
        <v>1103</v>
      </c>
      <c r="G7168" s="556" t="s">
        <v>0</v>
      </c>
      <c r="H7168" s="553">
        <v>1</v>
      </c>
      <c r="I7168" s="554">
        <v>18750</v>
      </c>
      <c r="J7168" s="554">
        <v>18750</v>
      </c>
      <c r="K7168" s="556" t="s">
        <v>2317</v>
      </c>
      <c r="L7168" s="556" t="s">
        <v>5962</v>
      </c>
      <c r="M7168" s="557" t="s">
        <v>1103</v>
      </c>
      <c r="O7168" s="545" t="str">
        <f t="shared" ref="O7168:O7169" si="663">+_xlfn.CONCAT(B7168,"-",E7168)</f>
        <v>B4/26/05-A</v>
      </c>
    </row>
    <row r="7169" spans="1:18">
      <c r="B7169" s="556" t="s">
        <v>5961</v>
      </c>
      <c r="C7169" s="556" t="s">
        <v>2034</v>
      </c>
      <c r="D7169" s="556" t="s">
        <v>2316</v>
      </c>
      <c r="E7169" s="556" t="s">
        <v>6</v>
      </c>
      <c r="F7169" s="557" t="s">
        <v>1104</v>
      </c>
      <c r="G7169" s="556" t="s">
        <v>0</v>
      </c>
      <c r="H7169" s="553">
        <v>1</v>
      </c>
      <c r="I7169" s="554">
        <v>18750</v>
      </c>
      <c r="J7169" s="554">
        <v>18750</v>
      </c>
      <c r="K7169" s="556" t="s">
        <v>2317</v>
      </c>
      <c r="L7169" s="556" t="s">
        <v>5963</v>
      </c>
      <c r="M7169" s="557" t="s">
        <v>1104</v>
      </c>
      <c r="O7169" s="545" t="str">
        <f t="shared" si="663"/>
        <v>B4/26/05-B</v>
      </c>
    </row>
    <row r="7170" spans="1:18" ht="14.5">
      <c r="P7170" s="546"/>
      <c r="Q7170" s="546"/>
      <c r="R7170" s="546"/>
    </row>
    <row r="7171" spans="1:18" ht="29">
      <c r="A7171" s="551">
        <v>3</v>
      </c>
      <c r="B7171" s="555" t="s">
        <v>5961</v>
      </c>
      <c r="C7171" s="555" t="s">
        <v>36</v>
      </c>
      <c r="D7171" s="555" t="s">
        <v>36</v>
      </c>
      <c r="E7171" s="555" t="s">
        <v>36</v>
      </c>
      <c r="F7171" s="551" t="s">
        <v>805</v>
      </c>
      <c r="G7171" s="555" t="s">
        <v>36</v>
      </c>
      <c r="H7171" s="551"/>
      <c r="I7171" s="551"/>
      <c r="J7171" s="552">
        <v>12548490.800000001</v>
      </c>
      <c r="K7171" s="555"/>
      <c r="L7171" s="555"/>
      <c r="M7171" s="551"/>
      <c r="N7171" s="551"/>
      <c r="O7171" s="551"/>
    </row>
    <row r="7172" spans="1:18" ht="72.5">
      <c r="A7172" s="551">
        <v>4</v>
      </c>
      <c r="B7172" s="555" t="s">
        <v>5961</v>
      </c>
      <c r="C7172" s="555" t="s">
        <v>36</v>
      </c>
      <c r="D7172" s="555" t="s">
        <v>36</v>
      </c>
      <c r="E7172" s="555" t="s">
        <v>36</v>
      </c>
      <c r="F7172" s="551" t="s">
        <v>806</v>
      </c>
      <c r="G7172" s="555" t="s">
        <v>36</v>
      </c>
      <c r="H7172" s="551"/>
      <c r="I7172" s="551"/>
      <c r="J7172" s="552">
        <v>3722600</v>
      </c>
      <c r="K7172" s="555"/>
      <c r="L7172" s="555"/>
      <c r="M7172" s="551"/>
      <c r="N7172" s="551"/>
      <c r="O7172" s="551"/>
    </row>
    <row r="7173" spans="1:18">
      <c r="B7173" s="556" t="s">
        <v>5961</v>
      </c>
      <c r="C7173" s="556" t="s">
        <v>2034</v>
      </c>
      <c r="D7173" s="556" t="s">
        <v>2316</v>
      </c>
      <c r="E7173" s="556" t="s">
        <v>7</v>
      </c>
      <c r="F7173" s="557" t="s">
        <v>807</v>
      </c>
      <c r="G7173" s="556" t="s">
        <v>179</v>
      </c>
      <c r="H7173" s="558">
        <v>1120</v>
      </c>
      <c r="I7173" s="554">
        <v>3323.75</v>
      </c>
      <c r="J7173" s="554">
        <v>3722600</v>
      </c>
      <c r="K7173" s="556" t="s">
        <v>2317</v>
      </c>
      <c r="L7173" s="556" t="s">
        <v>5964</v>
      </c>
      <c r="M7173" s="557" t="s">
        <v>807</v>
      </c>
      <c r="O7173" s="545" t="str">
        <f>+_xlfn.CONCAT(B7173,"-",E7173)</f>
        <v>B4/26/05-C</v>
      </c>
    </row>
    <row r="7174" spans="1:18" ht="14.5">
      <c r="P7174" s="546"/>
      <c r="Q7174" s="546"/>
      <c r="R7174" s="546"/>
    </row>
    <row r="7175" spans="1:18" ht="72.5">
      <c r="A7175" s="551">
        <v>4</v>
      </c>
      <c r="B7175" s="555" t="s">
        <v>5961</v>
      </c>
      <c r="C7175" s="555" t="s">
        <v>36</v>
      </c>
      <c r="D7175" s="555" t="s">
        <v>36</v>
      </c>
      <c r="E7175" s="555" t="s">
        <v>36</v>
      </c>
      <c r="F7175" s="551" t="s">
        <v>5965</v>
      </c>
      <c r="G7175" s="555" t="s">
        <v>36</v>
      </c>
      <c r="H7175" s="551"/>
      <c r="I7175" s="551"/>
      <c r="J7175" s="552">
        <v>2151075</v>
      </c>
      <c r="K7175" s="555"/>
      <c r="L7175" s="555"/>
      <c r="M7175" s="551"/>
      <c r="N7175" s="551"/>
      <c r="O7175" s="551"/>
      <c r="P7175" s="546"/>
      <c r="Q7175" s="546"/>
      <c r="R7175" s="546"/>
    </row>
    <row r="7176" spans="1:18">
      <c r="B7176" s="556" t="s">
        <v>5961</v>
      </c>
      <c r="C7176" s="556" t="s">
        <v>2034</v>
      </c>
      <c r="D7176" s="556" t="s">
        <v>2316</v>
      </c>
      <c r="E7176" s="556" t="s">
        <v>8</v>
      </c>
      <c r="F7176" s="557" t="s">
        <v>809</v>
      </c>
      <c r="G7176" s="556" t="s">
        <v>179</v>
      </c>
      <c r="H7176" s="553">
        <v>690</v>
      </c>
      <c r="I7176" s="554">
        <v>3117.5</v>
      </c>
      <c r="J7176" s="554">
        <v>2151075</v>
      </c>
      <c r="K7176" s="556" t="s">
        <v>2317</v>
      </c>
      <c r="L7176" s="556" t="s">
        <v>5966</v>
      </c>
      <c r="M7176" s="557" t="s">
        <v>809</v>
      </c>
      <c r="O7176" s="545" t="str">
        <f>+_xlfn.CONCAT(B7176,"-",E7176)</f>
        <v>B4/26/05-D</v>
      </c>
    </row>
    <row r="7178" spans="1:18" ht="72.5">
      <c r="A7178" s="551">
        <v>4</v>
      </c>
      <c r="B7178" s="555" t="s">
        <v>5961</v>
      </c>
      <c r="C7178" s="555" t="s">
        <v>36</v>
      </c>
      <c r="D7178" s="555" t="s">
        <v>36</v>
      </c>
      <c r="E7178" s="555" t="s">
        <v>36</v>
      </c>
      <c r="F7178" s="551" t="s">
        <v>810</v>
      </c>
      <c r="G7178" s="555" t="s">
        <v>36</v>
      </c>
      <c r="H7178" s="551"/>
      <c r="I7178" s="551"/>
      <c r="J7178" s="552">
        <v>4021575</v>
      </c>
      <c r="K7178" s="555"/>
      <c r="L7178" s="555"/>
      <c r="M7178" s="551"/>
      <c r="N7178" s="551"/>
      <c r="O7178" s="551"/>
      <c r="P7178" s="546"/>
      <c r="Q7178" s="546"/>
      <c r="R7178" s="546"/>
    </row>
    <row r="7179" spans="1:18">
      <c r="B7179" s="556" t="s">
        <v>5961</v>
      </c>
      <c r="C7179" s="556" t="s">
        <v>2034</v>
      </c>
      <c r="D7179" s="556" t="s">
        <v>2316</v>
      </c>
      <c r="E7179" s="556" t="s">
        <v>10</v>
      </c>
      <c r="F7179" s="557" t="s">
        <v>809</v>
      </c>
      <c r="G7179" s="556" t="s">
        <v>179</v>
      </c>
      <c r="H7179" s="558">
        <v>1290</v>
      </c>
      <c r="I7179" s="554">
        <v>3117.5</v>
      </c>
      <c r="J7179" s="554">
        <v>4021575</v>
      </c>
      <c r="K7179" s="556" t="s">
        <v>2317</v>
      </c>
      <c r="L7179" s="556" t="s">
        <v>5967</v>
      </c>
      <c r="M7179" s="557" t="s">
        <v>809</v>
      </c>
      <c r="O7179" s="545" t="str">
        <f>+_xlfn.CONCAT(B7179,"-",E7179)</f>
        <v>B4/26/05-E</v>
      </c>
    </row>
    <row r="7181" spans="1:18" ht="58">
      <c r="A7181" s="551">
        <v>4</v>
      </c>
      <c r="B7181" s="555" t="s">
        <v>5961</v>
      </c>
      <c r="C7181" s="555" t="s">
        <v>36</v>
      </c>
      <c r="D7181" s="555" t="s">
        <v>36</v>
      </c>
      <c r="E7181" s="555" t="s">
        <v>36</v>
      </c>
      <c r="F7181" s="551" t="s">
        <v>811</v>
      </c>
      <c r="G7181" s="555" t="s">
        <v>36</v>
      </c>
      <c r="H7181" s="551"/>
      <c r="I7181" s="551"/>
      <c r="J7181" s="552">
        <v>100791.6</v>
      </c>
      <c r="K7181" s="555"/>
      <c r="L7181" s="555"/>
      <c r="M7181" s="551"/>
      <c r="N7181" s="551"/>
      <c r="O7181" s="551"/>
      <c r="P7181" s="546"/>
      <c r="Q7181" s="546"/>
      <c r="R7181" s="546"/>
    </row>
    <row r="7182" spans="1:18">
      <c r="B7182" s="556" t="s">
        <v>5961</v>
      </c>
      <c r="C7182" s="556" t="s">
        <v>2034</v>
      </c>
      <c r="D7182" s="556" t="s">
        <v>2316</v>
      </c>
      <c r="E7182" s="556" t="s">
        <v>11</v>
      </c>
      <c r="F7182" s="557" t="s">
        <v>812</v>
      </c>
      <c r="G7182" s="556" t="s">
        <v>179</v>
      </c>
      <c r="H7182" s="553">
        <v>70</v>
      </c>
      <c r="I7182" s="554">
        <v>1439.88</v>
      </c>
      <c r="J7182" s="554">
        <v>100791.6</v>
      </c>
      <c r="K7182" s="556" t="s">
        <v>2317</v>
      </c>
      <c r="L7182" s="556" t="s">
        <v>5968</v>
      </c>
      <c r="M7182" s="557" t="s">
        <v>812</v>
      </c>
      <c r="O7182" s="545" t="str">
        <f>+_xlfn.CONCAT(B7182,"-",E7182)</f>
        <v>B4/26/05-F</v>
      </c>
    </row>
    <row r="7184" spans="1:18" ht="14.5">
      <c r="P7184" s="546"/>
      <c r="Q7184" s="546"/>
      <c r="R7184" s="546"/>
    </row>
    <row r="7185" spans="1:18" ht="58">
      <c r="A7185" s="551">
        <v>4</v>
      </c>
      <c r="B7185" s="555" t="s">
        <v>5969</v>
      </c>
      <c r="C7185" s="555" t="s">
        <v>36</v>
      </c>
      <c r="D7185" s="555" t="s">
        <v>36</v>
      </c>
      <c r="E7185" s="555" t="s">
        <v>36</v>
      </c>
      <c r="F7185" s="551" t="s">
        <v>813</v>
      </c>
      <c r="G7185" s="555" t="s">
        <v>36</v>
      </c>
      <c r="H7185" s="551"/>
      <c r="I7185" s="551"/>
      <c r="J7185" s="552">
        <v>100791.6</v>
      </c>
      <c r="K7185" s="555"/>
      <c r="L7185" s="555"/>
      <c r="M7185" s="551"/>
      <c r="N7185" s="551"/>
      <c r="O7185" s="551"/>
    </row>
    <row r="7186" spans="1:18">
      <c r="B7186" s="556" t="s">
        <v>5969</v>
      </c>
      <c r="C7186" s="556" t="s">
        <v>2034</v>
      </c>
      <c r="D7186" s="556" t="s">
        <v>2316</v>
      </c>
      <c r="E7186" s="556" t="s">
        <v>5</v>
      </c>
      <c r="F7186" s="557" t="s">
        <v>812</v>
      </c>
      <c r="G7186" s="556" t="s">
        <v>179</v>
      </c>
      <c r="H7186" s="553">
        <v>70</v>
      </c>
      <c r="I7186" s="554">
        <v>1439.88</v>
      </c>
      <c r="J7186" s="554">
        <v>100791.6</v>
      </c>
      <c r="K7186" s="556" t="s">
        <v>2317</v>
      </c>
      <c r="L7186" s="556" t="s">
        <v>5970</v>
      </c>
      <c r="M7186" s="557" t="s">
        <v>812</v>
      </c>
      <c r="O7186" s="545" t="str">
        <f>+_xlfn.CONCAT(B7186,"-",E7186)</f>
        <v>B4/26/06-A</v>
      </c>
    </row>
    <row r="7188" spans="1:18" ht="87">
      <c r="A7188" s="551">
        <v>4</v>
      </c>
      <c r="B7188" s="555" t="s">
        <v>5969</v>
      </c>
      <c r="C7188" s="555" t="s">
        <v>36</v>
      </c>
      <c r="D7188" s="555" t="s">
        <v>36</v>
      </c>
      <c r="E7188" s="555" t="s">
        <v>36</v>
      </c>
      <c r="F7188" s="551" t="s">
        <v>2351</v>
      </c>
      <c r="G7188" s="555" t="s">
        <v>36</v>
      </c>
      <c r="H7188" s="551"/>
      <c r="I7188" s="551"/>
      <c r="J7188" s="552">
        <v>2414157.6</v>
      </c>
      <c r="K7188" s="555"/>
      <c r="L7188" s="555"/>
      <c r="M7188" s="551"/>
      <c r="N7188" s="551"/>
      <c r="O7188" s="551"/>
      <c r="P7188" s="546"/>
      <c r="Q7188" s="546"/>
      <c r="R7188" s="546"/>
    </row>
    <row r="7189" spans="1:18" ht="50">
      <c r="B7189" s="556" t="s">
        <v>5969</v>
      </c>
      <c r="C7189" s="556" t="s">
        <v>2034</v>
      </c>
      <c r="D7189" s="556" t="s">
        <v>2316</v>
      </c>
      <c r="E7189" s="556" t="s">
        <v>6</v>
      </c>
      <c r="F7189" s="557" t="s">
        <v>1111</v>
      </c>
      <c r="G7189" s="556" t="s">
        <v>179</v>
      </c>
      <c r="H7189" s="558">
        <v>1400</v>
      </c>
      <c r="I7189" s="554">
        <v>1161.5</v>
      </c>
      <c r="J7189" s="554">
        <v>1626100</v>
      </c>
      <c r="K7189" s="556" t="s">
        <v>2317</v>
      </c>
      <c r="L7189" s="556" t="s">
        <v>5971</v>
      </c>
      <c r="M7189" s="557" t="s">
        <v>1111</v>
      </c>
      <c r="O7189" s="545" t="str">
        <f t="shared" ref="O7189:O7194" si="664">+_xlfn.CONCAT(B7189,"-",E7189)</f>
        <v>B4/26/06-B</v>
      </c>
    </row>
    <row r="7190" spans="1:18" ht="50">
      <c r="B7190" s="556" t="s">
        <v>5969</v>
      </c>
      <c r="C7190" s="556" t="s">
        <v>2034</v>
      </c>
      <c r="D7190" s="556" t="s">
        <v>2316</v>
      </c>
      <c r="E7190" s="556" t="s">
        <v>7</v>
      </c>
      <c r="F7190" s="557" t="s">
        <v>1112</v>
      </c>
      <c r="G7190" s="556" t="s">
        <v>179</v>
      </c>
      <c r="H7190" s="553">
        <v>250</v>
      </c>
      <c r="I7190" s="554">
        <v>1838.38</v>
      </c>
      <c r="J7190" s="554">
        <v>459595</v>
      </c>
      <c r="K7190" s="556" t="s">
        <v>2317</v>
      </c>
      <c r="L7190" s="556" t="s">
        <v>5972</v>
      </c>
      <c r="M7190" s="557" t="s">
        <v>1112</v>
      </c>
      <c r="O7190" s="545" t="str">
        <f t="shared" si="664"/>
        <v>B4/26/06-C</v>
      </c>
    </row>
    <row r="7191" spans="1:18" ht="37.5">
      <c r="B7191" s="556" t="s">
        <v>5969</v>
      </c>
      <c r="C7191" s="556" t="s">
        <v>2034</v>
      </c>
      <c r="D7191" s="556" t="s">
        <v>2316</v>
      </c>
      <c r="E7191" s="556" t="s">
        <v>8</v>
      </c>
      <c r="F7191" s="557" t="s">
        <v>1113</v>
      </c>
      <c r="G7191" s="556" t="s">
        <v>179</v>
      </c>
      <c r="H7191" s="553">
        <v>80</v>
      </c>
      <c r="I7191" s="553">
        <v>797.75</v>
      </c>
      <c r="J7191" s="554">
        <v>63820</v>
      </c>
      <c r="K7191" s="556" t="s">
        <v>2317</v>
      </c>
      <c r="L7191" s="556" t="s">
        <v>5973</v>
      </c>
      <c r="M7191" s="557" t="s">
        <v>1113</v>
      </c>
      <c r="O7191" s="545" t="str">
        <f t="shared" si="664"/>
        <v>B4/26/06-D</v>
      </c>
      <c r="P7191" s="546"/>
      <c r="Q7191" s="546"/>
      <c r="R7191" s="546"/>
    </row>
    <row r="7192" spans="1:18" ht="37.5">
      <c r="B7192" s="556" t="s">
        <v>5969</v>
      </c>
      <c r="C7192" s="556" t="s">
        <v>2034</v>
      </c>
      <c r="D7192" s="556" t="s">
        <v>2316</v>
      </c>
      <c r="E7192" s="556" t="s">
        <v>10</v>
      </c>
      <c r="F7192" s="557" t="s">
        <v>1114</v>
      </c>
      <c r="G7192" s="556" t="s">
        <v>179</v>
      </c>
      <c r="H7192" s="553">
        <v>20</v>
      </c>
      <c r="I7192" s="553">
        <v>964.63</v>
      </c>
      <c r="J7192" s="554">
        <v>19292.599999999999</v>
      </c>
      <c r="K7192" s="556" t="s">
        <v>2317</v>
      </c>
      <c r="L7192" s="556" t="s">
        <v>5974</v>
      </c>
      <c r="M7192" s="557" t="s">
        <v>1114</v>
      </c>
      <c r="O7192" s="545" t="str">
        <f t="shared" si="664"/>
        <v>B4/26/06-E</v>
      </c>
    </row>
    <row r="7193" spans="1:18">
      <c r="B7193" s="556" t="s">
        <v>5969</v>
      </c>
      <c r="C7193" s="556" t="s">
        <v>2034</v>
      </c>
      <c r="D7193" s="556" t="s">
        <v>2316</v>
      </c>
      <c r="E7193" s="556" t="s">
        <v>11</v>
      </c>
      <c r="F7193" s="557" t="s">
        <v>1115</v>
      </c>
      <c r="G7193" s="556" t="s">
        <v>289</v>
      </c>
      <c r="H7193" s="553">
        <v>19</v>
      </c>
      <c r="I7193" s="554">
        <v>8762.5</v>
      </c>
      <c r="J7193" s="554">
        <v>166487.5</v>
      </c>
      <c r="K7193" s="556" t="s">
        <v>2317</v>
      </c>
      <c r="L7193" s="556" t="s">
        <v>5975</v>
      </c>
      <c r="M7193" s="557" t="s">
        <v>1115</v>
      </c>
      <c r="O7193" s="545" t="str">
        <f t="shared" si="664"/>
        <v>B4/26/06-F</v>
      </c>
    </row>
    <row r="7194" spans="1:18">
      <c r="B7194" s="556" t="s">
        <v>5969</v>
      </c>
      <c r="C7194" s="556" t="s">
        <v>2034</v>
      </c>
      <c r="D7194" s="556" t="s">
        <v>2316</v>
      </c>
      <c r="E7194" s="556" t="s">
        <v>27</v>
      </c>
      <c r="F7194" s="557" t="s">
        <v>1116</v>
      </c>
      <c r="G7194" s="556" t="s">
        <v>289</v>
      </c>
      <c r="H7194" s="553">
        <v>9</v>
      </c>
      <c r="I7194" s="554">
        <v>8762.5</v>
      </c>
      <c r="J7194" s="554">
        <v>78862.5</v>
      </c>
      <c r="K7194" s="556" t="s">
        <v>2317</v>
      </c>
      <c r="L7194" s="556" t="s">
        <v>5976</v>
      </c>
      <c r="M7194" s="557" t="s">
        <v>1116</v>
      </c>
      <c r="O7194" s="545" t="str">
        <f t="shared" si="664"/>
        <v>B4/26/06-G</v>
      </c>
    </row>
    <row r="7197" spans="1:18" ht="14.5">
      <c r="A7197" s="551">
        <v>4</v>
      </c>
      <c r="B7197" s="555" t="s">
        <v>5977</v>
      </c>
      <c r="C7197" s="555" t="s">
        <v>36</v>
      </c>
      <c r="D7197" s="555" t="s">
        <v>36</v>
      </c>
      <c r="E7197" s="555" t="s">
        <v>36</v>
      </c>
      <c r="F7197" s="551" t="s">
        <v>1241</v>
      </c>
      <c r="G7197" s="555" t="s">
        <v>36</v>
      </c>
      <c r="H7197" s="551"/>
      <c r="I7197" s="551"/>
      <c r="J7197" s="552">
        <v>37500</v>
      </c>
      <c r="K7197" s="555"/>
      <c r="L7197" s="555"/>
      <c r="M7197" s="551"/>
      <c r="N7197" s="551"/>
      <c r="O7197" s="551"/>
    </row>
    <row r="7198" spans="1:18">
      <c r="B7198" s="556" t="s">
        <v>5977</v>
      </c>
      <c r="C7198" s="556" t="s">
        <v>2034</v>
      </c>
      <c r="D7198" s="556" t="s">
        <v>2316</v>
      </c>
      <c r="E7198" s="556" t="s">
        <v>5</v>
      </c>
      <c r="F7198" s="557" t="s">
        <v>1103</v>
      </c>
      <c r="G7198" s="556" t="s">
        <v>0</v>
      </c>
      <c r="H7198" s="553">
        <v>1</v>
      </c>
      <c r="I7198" s="554">
        <v>18750</v>
      </c>
      <c r="J7198" s="554">
        <v>18750</v>
      </c>
      <c r="K7198" s="556" t="s">
        <v>2317</v>
      </c>
      <c r="L7198" s="556" t="s">
        <v>5978</v>
      </c>
      <c r="M7198" s="557" t="s">
        <v>1103</v>
      </c>
      <c r="O7198" s="545" t="str">
        <f t="shared" ref="O7198:O7199" si="665">+_xlfn.CONCAT(B7198,"-",E7198)</f>
        <v>B4/26/07-A</v>
      </c>
    </row>
    <row r="7199" spans="1:18">
      <c r="B7199" s="556" t="s">
        <v>5977</v>
      </c>
      <c r="C7199" s="556" t="s">
        <v>2034</v>
      </c>
      <c r="D7199" s="556" t="s">
        <v>2316</v>
      </c>
      <c r="E7199" s="556" t="s">
        <v>6</v>
      </c>
      <c r="F7199" s="557" t="s">
        <v>1104</v>
      </c>
      <c r="G7199" s="556" t="s">
        <v>0</v>
      </c>
      <c r="H7199" s="553">
        <v>1</v>
      </c>
      <c r="I7199" s="554">
        <v>18750</v>
      </c>
      <c r="J7199" s="554">
        <v>18750</v>
      </c>
      <c r="K7199" s="556" t="s">
        <v>2317</v>
      </c>
      <c r="L7199" s="556" t="s">
        <v>5979</v>
      </c>
      <c r="M7199" s="557" t="s">
        <v>1104</v>
      </c>
      <c r="O7199" s="545" t="str">
        <f t="shared" si="665"/>
        <v>B4/26/07-B</v>
      </c>
    </row>
    <row r="7200" spans="1:18" ht="14.5">
      <c r="P7200" s="546"/>
      <c r="Q7200" s="546"/>
      <c r="R7200" s="546"/>
    </row>
    <row r="7201" spans="1:18" ht="14.5">
      <c r="A7201" s="551">
        <v>3</v>
      </c>
      <c r="B7201" s="555" t="s">
        <v>5977</v>
      </c>
      <c r="C7201" s="555" t="s">
        <v>36</v>
      </c>
      <c r="D7201" s="555" t="s">
        <v>36</v>
      </c>
      <c r="E7201" s="555" t="s">
        <v>36</v>
      </c>
      <c r="F7201" s="551" t="s">
        <v>814</v>
      </c>
      <c r="G7201" s="555" t="s">
        <v>36</v>
      </c>
      <c r="H7201" s="551"/>
      <c r="I7201" s="551"/>
      <c r="J7201" s="552">
        <v>57956.82</v>
      </c>
      <c r="K7201" s="555"/>
      <c r="L7201" s="555"/>
      <c r="M7201" s="551"/>
      <c r="N7201" s="551"/>
      <c r="O7201" s="551"/>
    </row>
    <row r="7202" spans="1:18" ht="14.5">
      <c r="A7202" s="551">
        <v>4</v>
      </c>
      <c r="B7202" s="555" t="s">
        <v>5977</v>
      </c>
      <c r="C7202" s="555" t="s">
        <v>36</v>
      </c>
      <c r="D7202" s="555" t="s">
        <v>36</v>
      </c>
      <c r="E7202" s="555" t="s">
        <v>36</v>
      </c>
      <c r="F7202" s="551" t="s">
        <v>5980</v>
      </c>
      <c r="G7202" s="555" t="s">
        <v>36</v>
      </c>
      <c r="H7202" s="551"/>
      <c r="I7202" s="551"/>
      <c r="J7202" s="552">
        <v>57956.82</v>
      </c>
      <c r="K7202" s="555"/>
      <c r="L7202" s="555"/>
      <c r="M7202" s="551"/>
      <c r="N7202" s="551"/>
      <c r="O7202" s="551"/>
    </row>
    <row r="7203" spans="1:18">
      <c r="B7203" s="556" t="s">
        <v>5977</v>
      </c>
      <c r="C7203" s="556" t="s">
        <v>2034</v>
      </c>
      <c r="D7203" s="556" t="s">
        <v>2361</v>
      </c>
      <c r="E7203" s="556" t="s">
        <v>7</v>
      </c>
      <c r="F7203" s="557" t="s">
        <v>816</v>
      </c>
      <c r="G7203" s="556" t="s">
        <v>289</v>
      </c>
      <c r="H7203" s="553">
        <v>40</v>
      </c>
      <c r="I7203" s="553">
        <v>295.25</v>
      </c>
      <c r="J7203" s="554">
        <v>11810</v>
      </c>
      <c r="K7203" s="556" t="s">
        <v>2317</v>
      </c>
      <c r="L7203" s="556" t="s">
        <v>5981</v>
      </c>
      <c r="M7203" s="557" t="s">
        <v>816</v>
      </c>
      <c r="O7203" s="545" t="str">
        <f t="shared" ref="O7203:O7206" si="666">+_xlfn.CONCAT(B7203,"-",E7203)</f>
        <v>B4/26/07-C</v>
      </c>
    </row>
    <row r="7204" spans="1:18" ht="14.5">
      <c r="B7204" s="556" t="s">
        <v>5977</v>
      </c>
      <c r="C7204" s="556" t="s">
        <v>2034</v>
      </c>
      <c r="D7204" s="556" t="s">
        <v>2361</v>
      </c>
      <c r="E7204" s="556" t="s">
        <v>8</v>
      </c>
      <c r="F7204" s="557" t="s">
        <v>817</v>
      </c>
      <c r="G7204" s="556" t="s">
        <v>289</v>
      </c>
      <c r="H7204" s="553">
        <v>14</v>
      </c>
      <c r="I7204" s="553">
        <v>471.38</v>
      </c>
      <c r="J7204" s="554">
        <v>6599.32</v>
      </c>
      <c r="K7204" s="556" t="s">
        <v>2317</v>
      </c>
      <c r="L7204" s="556" t="s">
        <v>5982</v>
      </c>
      <c r="M7204" s="557" t="s">
        <v>817</v>
      </c>
      <c r="O7204" s="545" t="str">
        <f t="shared" si="666"/>
        <v>B4/26/07-D</v>
      </c>
      <c r="P7204" s="546"/>
      <c r="Q7204" s="546"/>
      <c r="R7204" s="546"/>
    </row>
    <row r="7205" spans="1:18" ht="14.5">
      <c r="B7205" s="556" t="s">
        <v>5977</v>
      </c>
      <c r="C7205" s="556" t="s">
        <v>2034</v>
      </c>
      <c r="D7205" s="556" t="s">
        <v>2361</v>
      </c>
      <c r="E7205" s="556" t="s">
        <v>10</v>
      </c>
      <c r="F7205" s="557" t="s">
        <v>818</v>
      </c>
      <c r="G7205" s="556" t="s">
        <v>289</v>
      </c>
      <c r="H7205" s="553">
        <v>10</v>
      </c>
      <c r="I7205" s="553">
        <v>829.75</v>
      </c>
      <c r="J7205" s="554">
        <v>8297.5</v>
      </c>
      <c r="K7205" s="556" t="s">
        <v>2317</v>
      </c>
      <c r="L7205" s="556" t="s">
        <v>5983</v>
      </c>
      <c r="M7205" s="557" t="s">
        <v>818</v>
      </c>
      <c r="O7205" s="545" t="str">
        <f t="shared" si="666"/>
        <v>B4/26/07-E</v>
      </c>
      <c r="P7205" s="546"/>
      <c r="Q7205" s="546"/>
      <c r="R7205" s="546"/>
    </row>
    <row r="7206" spans="1:18" ht="37.5">
      <c r="B7206" s="556" t="s">
        <v>5977</v>
      </c>
      <c r="C7206" s="556" t="s">
        <v>2034</v>
      </c>
      <c r="D7206" s="556" t="s">
        <v>2361</v>
      </c>
      <c r="E7206" s="556" t="s">
        <v>11</v>
      </c>
      <c r="F7206" s="557" t="s">
        <v>819</v>
      </c>
      <c r="G7206" s="556" t="s">
        <v>0</v>
      </c>
      <c r="H7206" s="553">
        <v>1</v>
      </c>
      <c r="I7206" s="554">
        <v>31250</v>
      </c>
      <c r="J7206" s="554">
        <v>31250</v>
      </c>
      <c r="K7206" s="556" t="s">
        <v>2317</v>
      </c>
      <c r="L7206" s="556" t="s">
        <v>5984</v>
      </c>
      <c r="M7206" s="557" t="s">
        <v>819</v>
      </c>
      <c r="O7206" s="545" t="str">
        <f t="shared" si="666"/>
        <v>B4/26/07-F</v>
      </c>
    </row>
    <row r="7209" spans="1:18" ht="14.5">
      <c r="A7209" s="551">
        <v>3</v>
      </c>
      <c r="B7209" s="555" t="s">
        <v>5985</v>
      </c>
      <c r="C7209" s="555" t="s">
        <v>36</v>
      </c>
      <c r="D7209" s="555" t="s">
        <v>36</v>
      </c>
      <c r="E7209" s="555" t="s">
        <v>36</v>
      </c>
      <c r="F7209" s="551" t="s">
        <v>4592</v>
      </c>
      <c r="G7209" s="555" t="s">
        <v>36</v>
      </c>
      <c r="H7209" s="551"/>
      <c r="I7209" s="551"/>
      <c r="J7209" s="552">
        <v>1241553.26</v>
      </c>
      <c r="K7209" s="555"/>
      <c r="L7209" s="555"/>
      <c r="M7209" s="551"/>
      <c r="N7209" s="551"/>
      <c r="O7209" s="551"/>
    </row>
    <row r="7210" spans="1:18" ht="29">
      <c r="A7210" s="551">
        <v>4</v>
      </c>
      <c r="B7210" s="555" t="s">
        <v>5985</v>
      </c>
      <c r="C7210" s="555" t="s">
        <v>36</v>
      </c>
      <c r="D7210" s="555" t="s">
        <v>36</v>
      </c>
      <c r="E7210" s="555" t="s">
        <v>36</v>
      </c>
      <c r="F7210" s="551" t="s">
        <v>5986</v>
      </c>
      <c r="G7210" s="555" t="s">
        <v>36</v>
      </c>
      <c r="H7210" s="551"/>
      <c r="I7210" s="551"/>
      <c r="J7210" s="552">
        <v>1241553.26</v>
      </c>
      <c r="K7210" s="555"/>
      <c r="L7210" s="555"/>
      <c r="M7210" s="551"/>
      <c r="N7210" s="551"/>
      <c r="O7210" s="551"/>
    </row>
    <row r="7211" spans="1:18" ht="150">
      <c r="B7211" s="556" t="s">
        <v>5985</v>
      </c>
      <c r="C7211" s="556" t="s">
        <v>2034</v>
      </c>
      <c r="D7211" s="556" t="s">
        <v>4594</v>
      </c>
      <c r="E7211" s="556" t="s">
        <v>5</v>
      </c>
      <c r="F7211" s="557" t="s">
        <v>5987</v>
      </c>
      <c r="G7211" s="556" t="s">
        <v>289</v>
      </c>
      <c r="H7211" s="553">
        <v>1</v>
      </c>
      <c r="I7211" s="554">
        <v>620776.63</v>
      </c>
      <c r="J7211" s="554">
        <v>620776.63</v>
      </c>
      <c r="K7211" s="556" t="s">
        <v>2317</v>
      </c>
      <c r="L7211" s="556" t="s">
        <v>5988</v>
      </c>
      <c r="M7211" s="557" t="s">
        <v>5987</v>
      </c>
      <c r="O7211" s="545" t="str">
        <f t="shared" ref="O7211:O7212" si="667">+_xlfn.CONCAT(B7211,"-",E7211)</f>
        <v>B4/26/08-A</v>
      </c>
    </row>
    <row r="7212" spans="1:18" ht="150">
      <c r="B7212" s="556" t="s">
        <v>5985</v>
      </c>
      <c r="C7212" s="556" t="s">
        <v>2034</v>
      </c>
      <c r="D7212" s="556" t="s">
        <v>4594</v>
      </c>
      <c r="E7212" s="556" t="s">
        <v>6</v>
      </c>
      <c r="F7212" s="557" t="s">
        <v>5989</v>
      </c>
      <c r="G7212" s="556" t="s">
        <v>289</v>
      </c>
      <c r="H7212" s="553">
        <v>1</v>
      </c>
      <c r="I7212" s="554">
        <v>620776.63</v>
      </c>
      <c r="J7212" s="554">
        <v>620776.63</v>
      </c>
      <c r="K7212" s="556" t="s">
        <v>2317</v>
      </c>
      <c r="L7212" s="556" t="s">
        <v>5990</v>
      </c>
      <c r="M7212" s="557" t="s">
        <v>5989</v>
      </c>
      <c r="O7212" s="545" t="str">
        <f t="shared" si="667"/>
        <v>B4/26/08-B</v>
      </c>
      <c r="P7212" s="546"/>
      <c r="Q7212" s="546"/>
      <c r="R7212" s="546"/>
    </row>
    <row r="7213" spans="1:18" ht="14.5">
      <c r="P7213" s="546"/>
      <c r="Q7213" s="546"/>
      <c r="R7213" s="546"/>
    </row>
    <row r="7214" spans="1:18" ht="14.5">
      <c r="A7214" s="551">
        <v>3</v>
      </c>
      <c r="B7214" s="555" t="s">
        <v>5985</v>
      </c>
      <c r="C7214" s="555" t="s">
        <v>36</v>
      </c>
      <c r="D7214" s="555" t="s">
        <v>36</v>
      </c>
      <c r="E7214" s="555" t="s">
        <v>36</v>
      </c>
      <c r="F7214" s="551" t="s">
        <v>820</v>
      </c>
      <c r="G7214" s="555" t="s">
        <v>36</v>
      </c>
      <c r="H7214" s="551"/>
      <c r="I7214" s="551"/>
      <c r="J7214" s="552">
        <v>1104647.5</v>
      </c>
      <c r="K7214" s="555"/>
      <c r="L7214" s="555"/>
      <c r="M7214" s="551"/>
      <c r="N7214" s="551"/>
      <c r="O7214" s="551"/>
    </row>
    <row r="7215" spans="1:18" ht="43.5">
      <c r="A7215" s="551">
        <v>4</v>
      </c>
      <c r="B7215" s="555" t="s">
        <v>5985</v>
      </c>
      <c r="C7215" s="555" t="s">
        <v>36</v>
      </c>
      <c r="D7215" s="555" t="s">
        <v>36</v>
      </c>
      <c r="E7215" s="555" t="s">
        <v>36</v>
      </c>
      <c r="F7215" s="551" t="s">
        <v>821</v>
      </c>
      <c r="G7215" s="555" t="s">
        <v>36</v>
      </c>
      <c r="H7215" s="551"/>
      <c r="I7215" s="551"/>
      <c r="J7215" s="552">
        <v>1104647.5</v>
      </c>
      <c r="K7215" s="555"/>
      <c r="L7215" s="555"/>
      <c r="M7215" s="551"/>
      <c r="N7215" s="551"/>
      <c r="O7215" s="551"/>
    </row>
    <row r="7216" spans="1:18">
      <c r="B7216" s="556" t="s">
        <v>5985</v>
      </c>
      <c r="C7216" s="556" t="s">
        <v>2034</v>
      </c>
      <c r="D7216" s="556" t="s">
        <v>2365</v>
      </c>
      <c r="E7216" s="556" t="s">
        <v>7</v>
      </c>
      <c r="F7216" s="557" t="s">
        <v>5991</v>
      </c>
      <c r="G7216" s="556" t="s">
        <v>289</v>
      </c>
      <c r="H7216" s="553">
        <v>1</v>
      </c>
      <c r="I7216" s="554">
        <v>292105</v>
      </c>
      <c r="J7216" s="554">
        <v>292105</v>
      </c>
      <c r="K7216" s="556" t="s">
        <v>2317</v>
      </c>
      <c r="L7216" s="556" t="s">
        <v>5992</v>
      </c>
      <c r="M7216" s="557" t="s">
        <v>5991</v>
      </c>
      <c r="O7216" s="545" t="str">
        <f>+_xlfn.CONCAT(B7216,"-",E7216)</f>
        <v>B4/26/08-C</v>
      </c>
    </row>
    <row r="7217" spans="1:18" ht="14.5">
      <c r="P7217" s="546"/>
      <c r="Q7217" s="546"/>
      <c r="R7217" s="546"/>
    </row>
    <row r="7218" spans="1:18" ht="14.5">
      <c r="P7218" s="546"/>
      <c r="Q7218" s="546"/>
      <c r="R7218" s="546"/>
    </row>
    <row r="7219" spans="1:18">
      <c r="B7219" s="556" t="s">
        <v>5993</v>
      </c>
      <c r="C7219" s="556" t="s">
        <v>2034</v>
      </c>
      <c r="D7219" s="556" t="s">
        <v>2365</v>
      </c>
      <c r="E7219" s="556" t="s">
        <v>5</v>
      </c>
      <c r="F7219" s="557" t="s">
        <v>5994</v>
      </c>
      <c r="G7219" s="556" t="s">
        <v>289</v>
      </c>
      <c r="H7219" s="553">
        <v>1</v>
      </c>
      <c r="I7219" s="554">
        <v>292105</v>
      </c>
      <c r="J7219" s="554">
        <v>292105</v>
      </c>
      <c r="K7219" s="556" t="s">
        <v>2317</v>
      </c>
      <c r="L7219" s="556" t="s">
        <v>5995</v>
      </c>
      <c r="M7219" s="557" t="s">
        <v>5994</v>
      </c>
      <c r="O7219" s="545" t="str">
        <f t="shared" ref="O7219:O7222" si="668">+_xlfn.CONCAT(B7219,"-",E7219)</f>
        <v>B4/26/09-A</v>
      </c>
    </row>
    <row r="7220" spans="1:18">
      <c r="B7220" s="556" t="s">
        <v>5993</v>
      </c>
      <c r="C7220" s="556" t="s">
        <v>2034</v>
      </c>
      <c r="D7220" s="556" t="s">
        <v>2365</v>
      </c>
      <c r="E7220" s="556" t="s">
        <v>6</v>
      </c>
      <c r="F7220" s="557" t="s">
        <v>5996</v>
      </c>
      <c r="G7220" s="556" t="s">
        <v>289</v>
      </c>
      <c r="H7220" s="553">
        <v>1</v>
      </c>
      <c r="I7220" s="554">
        <v>292105</v>
      </c>
      <c r="J7220" s="554">
        <v>292105</v>
      </c>
      <c r="K7220" s="556" t="s">
        <v>2317</v>
      </c>
      <c r="L7220" s="556" t="s">
        <v>5997</v>
      </c>
      <c r="M7220" s="557" t="s">
        <v>5996</v>
      </c>
      <c r="O7220" s="545" t="str">
        <f t="shared" si="668"/>
        <v>B4/26/09-B</v>
      </c>
    </row>
    <row r="7221" spans="1:18">
      <c r="B7221" s="556" t="s">
        <v>5993</v>
      </c>
      <c r="C7221" s="556" t="s">
        <v>2034</v>
      </c>
      <c r="D7221" s="556" t="s">
        <v>2365</v>
      </c>
      <c r="E7221" s="556" t="s">
        <v>7</v>
      </c>
      <c r="F7221" s="557" t="s">
        <v>5998</v>
      </c>
      <c r="G7221" s="556" t="s">
        <v>289</v>
      </c>
      <c r="H7221" s="553">
        <v>1</v>
      </c>
      <c r="I7221" s="554">
        <v>114166.25</v>
      </c>
      <c r="J7221" s="554">
        <v>114166.25</v>
      </c>
      <c r="K7221" s="556" t="s">
        <v>2317</v>
      </c>
      <c r="L7221" s="556" t="s">
        <v>5999</v>
      </c>
      <c r="M7221" s="557" t="s">
        <v>5998</v>
      </c>
      <c r="O7221" s="545" t="str">
        <f t="shared" si="668"/>
        <v>B4/26/09-C</v>
      </c>
    </row>
    <row r="7222" spans="1:18">
      <c r="B7222" s="556" t="s">
        <v>5993</v>
      </c>
      <c r="C7222" s="556" t="s">
        <v>2034</v>
      </c>
      <c r="D7222" s="556" t="s">
        <v>2365</v>
      </c>
      <c r="E7222" s="556" t="s">
        <v>8</v>
      </c>
      <c r="F7222" s="557" t="s">
        <v>6000</v>
      </c>
      <c r="G7222" s="556" t="s">
        <v>289</v>
      </c>
      <c r="H7222" s="553">
        <v>1</v>
      </c>
      <c r="I7222" s="554">
        <v>114166.25</v>
      </c>
      <c r="J7222" s="554">
        <v>114166.25</v>
      </c>
      <c r="K7222" s="556" t="s">
        <v>2317</v>
      </c>
      <c r="L7222" s="556" t="s">
        <v>6001</v>
      </c>
      <c r="M7222" s="557" t="s">
        <v>6000</v>
      </c>
      <c r="O7222" s="545" t="str">
        <f t="shared" si="668"/>
        <v>B4/26/09-D</v>
      </c>
    </row>
    <row r="7224" spans="1:18" ht="14.5">
      <c r="A7224" s="551">
        <v>3</v>
      </c>
      <c r="B7224" s="555" t="s">
        <v>5993</v>
      </c>
      <c r="C7224" s="555" t="s">
        <v>36</v>
      </c>
      <c r="D7224" s="555" t="s">
        <v>36</v>
      </c>
      <c r="E7224" s="555" t="s">
        <v>36</v>
      </c>
      <c r="F7224" s="551" t="s">
        <v>828</v>
      </c>
      <c r="G7224" s="555" t="s">
        <v>36</v>
      </c>
      <c r="H7224" s="551"/>
      <c r="I7224" s="551"/>
      <c r="J7224" s="552">
        <v>737380</v>
      </c>
      <c r="K7224" s="555"/>
      <c r="L7224" s="555"/>
      <c r="M7224" s="551"/>
      <c r="N7224" s="551"/>
      <c r="O7224" s="551"/>
    </row>
    <row r="7225" spans="1:18" ht="29">
      <c r="A7225" s="551">
        <v>4</v>
      </c>
      <c r="B7225" s="555" t="s">
        <v>5993</v>
      </c>
      <c r="C7225" s="555" t="s">
        <v>36</v>
      </c>
      <c r="D7225" s="555" t="s">
        <v>36</v>
      </c>
      <c r="E7225" s="555" t="s">
        <v>36</v>
      </c>
      <c r="F7225" s="551" t="s">
        <v>829</v>
      </c>
      <c r="G7225" s="555" t="s">
        <v>36</v>
      </c>
      <c r="H7225" s="551"/>
      <c r="I7225" s="551"/>
      <c r="J7225" s="552">
        <v>737380</v>
      </c>
      <c r="K7225" s="555"/>
      <c r="L7225" s="555"/>
      <c r="M7225" s="551"/>
      <c r="N7225" s="551"/>
      <c r="O7225" s="551"/>
    </row>
    <row r="7226" spans="1:18" ht="87.5">
      <c r="B7226" s="556" t="s">
        <v>5993</v>
      </c>
      <c r="C7226" s="556" t="s">
        <v>2034</v>
      </c>
      <c r="D7226" s="556" t="s">
        <v>2370</v>
      </c>
      <c r="E7226" s="556" t="s">
        <v>10</v>
      </c>
      <c r="F7226" s="557" t="s">
        <v>6002</v>
      </c>
      <c r="G7226" s="556" t="s">
        <v>289</v>
      </c>
      <c r="H7226" s="553">
        <v>1</v>
      </c>
      <c r="I7226" s="554">
        <v>184345</v>
      </c>
      <c r="J7226" s="554">
        <v>184345</v>
      </c>
      <c r="K7226" s="556" t="s">
        <v>2317</v>
      </c>
      <c r="L7226" s="556" t="s">
        <v>6003</v>
      </c>
      <c r="M7226" s="557" t="s">
        <v>6002</v>
      </c>
      <c r="O7226" s="545" t="str">
        <f t="shared" ref="O7226:O7228" si="669">+_xlfn.CONCAT(B7226,"-",E7226)</f>
        <v>B4/26/09-E</v>
      </c>
    </row>
    <row r="7227" spans="1:18" ht="87.5">
      <c r="B7227" s="556" t="s">
        <v>5993</v>
      </c>
      <c r="C7227" s="556" t="s">
        <v>2034</v>
      </c>
      <c r="D7227" s="556" t="s">
        <v>2370</v>
      </c>
      <c r="E7227" s="556" t="s">
        <v>11</v>
      </c>
      <c r="F7227" s="557" t="s">
        <v>6004</v>
      </c>
      <c r="G7227" s="556" t="s">
        <v>289</v>
      </c>
      <c r="H7227" s="553">
        <v>1</v>
      </c>
      <c r="I7227" s="554">
        <v>184345</v>
      </c>
      <c r="J7227" s="554">
        <v>184345</v>
      </c>
      <c r="K7227" s="556" t="s">
        <v>2317</v>
      </c>
      <c r="L7227" s="556" t="s">
        <v>6005</v>
      </c>
      <c r="M7227" s="557" t="s">
        <v>6004</v>
      </c>
      <c r="O7227" s="545" t="str">
        <f t="shared" si="669"/>
        <v>B4/26/09-F</v>
      </c>
      <c r="P7227" s="546"/>
      <c r="Q7227" s="546"/>
      <c r="R7227" s="546"/>
    </row>
    <row r="7228" spans="1:18" ht="87.5">
      <c r="B7228" s="556" t="s">
        <v>5993</v>
      </c>
      <c r="C7228" s="556" t="s">
        <v>2034</v>
      </c>
      <c r="D7228" s="556" t="s">
        <v>2370</v>
      </c>
      <c r="E7228" s="556" t="s">
        <v>27</v>
      </c>
      <c r="F7228" s="557" t="s">
        <v>6006</v>
      </c>
      <c r="G7228" s="556" t="s">
        <v>289</v>
      </c>
      <c r="H7228" s="553">
        <v>1</v>
      </c>
      <c r="I7228" s="554">
        <v>184345</v>
      </c>
      <c r="J7228" s="554">
        <v>184345</v>
      </c>
      <c r="K7228" s="556" t="s">
        <v>2317</v>
      </c>
      <c r="L7228" s="556" t="s">
        <v>6007</v>
      </c>
      <c r="M7228" s="557" t="s">
        <v>6006</v>
      </c>
      <c r="O7228" s="545" t="str">
        <f t="shared" si="669"/>
        <v>B4/26/09-G</v>
      </c>
      <c r="P7228" s="546"/>
      <c r="Q7228" s="546"/>
      <c r="R7228" s="546"/>
    </row>
    <row r="7231" spans="1:18" ht="87.5">
      <c r="B7231" s="556" t="s">
        <v>6008</v>
      </c>
      <c r="C7231" s="556" t="s">
        <v>2034</v>
      </c>
      <c r="D7231" s="556" t="s">
        <v>2370</v>
      </c>
      <c r="E7231" s="556" t="s">
        <v>5</v>
      </c>
      <c r="F7231" s="557" t="s">
        <v>6009</v>
      </c>
      <c r="G7231" s="556" t="s">
        <v>289</v>
      </c>
      <c r="H7231" s="553">
        <v>1</v>
      </c>
      <c r="I7231" s="554">
        <v>184345</v>
      </c>
      <c r="J7231" s="554">
        <v>184345</v>
      </c>
      <c r="K7231" s="556" t="s">
        <v>2317</v>
      </c>
      <c r="L7231" s="556" t="s">
        <v>6010</v>
      </c>
      <c r="M7231" s="557" t="s">
        <v>6009</v>
      </c>
      <c r="O7231" s="545" t="str">
        <f>+_xlfn.CONCAT(B7231,"-",E7231)</f>
        <v>B4/26/10-A</v>
      </c>
    </row>
    <row r="7233" spans="1:18" ht="14.5">
      <c r="A7233" s="551">
        <v>3</v>
      </c>
      <c r="B7233" s="555" t="s">
        <v>6008</v>
      </c>
      <c r="C7233" s="555" t="s">
        <v>36</v>
      </c>
      <c r="D7233" s="555" t="s">
        <v>36</v>
      </c>
      <c r="E7233" s="555" t="s">
        <v>36</v>
      </c>
      <c r="F7233" s="551" t="s">
        <v>834</v>
      </c>
      <c r="G7233" s="555" t="s">
        <v>36</v>
      </c>
      <c r="H7233" s="551"/>
      <c r="I7233" s="551"/>
      <c r="J7233" s="552">
        <v>825037.5</v>
      </c>
      <c r="K7233" s="555"/>
      <c r="L7233" s="555"/>
      <c r="M7233" s="551"/>
      <c r="N7233" s="551"/>
      <c r="O7233" s="551"/>
    </row>
    <row r="7234" spans="1:18" ht="29">
      <c r="A7234" s="551">
        <v>4</v>
      </c>
      <c r="B7234" s="555" t="s">
        <v>6008</v>
      </c>
      <c r="C7234" s="555" t="s">
        <v>36</v>
      </c>
      <c r="D7234" s="555" t="s">
        <v>36</v>
      </c>
      <c r="E7234" s="555" t="s">
        <v>36</v>
      </c>
      <c r="F7234" s="551" t="s">
        <v>835</v>
      </c>
      <c r="G7234" s="555" t="s">
        <v>36</v>
      </c>
      <c r="H7234" s="551"/>
      <c r="I7234" s="551"/>
      <c r="J7234" s="552">
        <v>825037.5</v>
      </c>
      <c r="K7234" s="555"/>
      <c r="L7234" s="555"/>
      <c r="M7234" s="551"/>
      <c r="N7234" s="551"/>
      <c r="O7234" s="551"/>
    </row>
    <row r="7235" spans="1:18">
      <c r="B7235" s="556" t="s">
        <v>6008</v>
      </c>
      <c r="C7235" s="556" t="s">
        <v>2034</v>
      </c>
      <c r="D7235" s="556" t="s">
        <v>2377</v>
      </c>
      <c r="E7235" s="556" t="s">
        <v>6</v>
      </c>
      <c r="F7235" s="557" t="s">
        <v>6011</v>
      </c>
      <c r="G7235" s="556" t="s">
        <v>289</v>
      </c>
      <c r="H7235" s="553">
        <v>1</v>
      </c>
      <c r="I7235" s="554">
        <v>173475</v>
      </c>
      <c r="J7235" s="554">
        <v>173475</v>
      </c>
      <c r="K7235" s="556" t="s">
        <v>2317</v>
      </c>
      <c r="L7235" s="556" t="s">
        <v>6012</v>
      </c>
      <c r="M7235" s="557" t="s">
        <v>6011</v>
      </c>
      <c r="O7235" s="545" t="str">
        <f t="shared" ref="O7235:O7239" si="670">+_xlfn.CONCAT(B7235,"-",E7235)</f>
        <v>B4/26/10-B</v>
      </c>
    </row>
    <row r="7236" spans="1:18" ht="14.5">
      <c r="B7236" s="556" t="s">
        <v>6008</v>
      </c>
      <c r="C7236" s="556" t="s">
        <v>2034</v>
      </c>
      <c r="D7236" s="556" t="s">
        <v>2377</v>
      </c>
      <c r="E7236" s="556" t="s">
        <v>7</v>
      </c>
      <c r="F7236" s="557" t="s">
        <v>6013</v>
      </c>
      <c r="G7236" s="556" t="s">
        <v>289</v>
      </c>
      <c r="H7236" s="553">
        <v>1</v>
      </c>
      <c r="I7236" s="554">
        <v>63662.5</v>
      </c>
      <c r="J7236" s="554">
        <v>63662.5</v>
      </c>
      <c r="K7236" s="556" t="s">
        <v>2317</v>
      </c>
      <c r="L7236" s="556" t="s">
        <v>6014</v>
      </c>
      <c r="M7236" s="557" t="s">
        <v>6013</v>
      </c>
      <c r="O7236" s="545" t="str">
        <f t="shared" si="670"/>
        <v>B4/26/10-C</v>
      </c>
      <c r="P7236" s="546"/>
      <c r="Q7236" s="546"/>
      <c r="R7236" s="546"/>
    </row>
    <row r="7237" spans="1:18" ht="14.5">
      <c r="B7237" s="556" t="s">
        <v>6008</v>
      </c>
      <c r="C7237" s="556" t="s">
        <v>2034</v>
      </c>
      <c r="D7237" s="556" t="s">
        <v>2377</v>
      </c>
      <c r="E7237" s="556" t="s">
        <v>8</v>
      </c>
      <c r="F7237" s="557" t="s">
        <v>6015</v>
      </c>
      <c r="G7237" s="556" t="s">
        <v>289</v>
      </c>
      <c r="H7237" s="553">
        <v>1</v>
      </c>
      <c r="I7237" s="554">
        <v>301362.5</v>
      </c>
      <c r="J7237" s="554">
        <v>301362.5</v>
      </c>
      <c r="K7237" s="556" t="s">
        <v>2317</v>
      </c>
      <c r="L7237" s="556" t="s">
        <v>6016</v>
      </c>
      <c r="M7237" s="557" t="s">
        <v>6015</v>
      </c>
      <c r="O7237" s="545" t="str">
        <f t="shared" si="670"/>
        <v>B4/26/10-D</v>
      </c>
      <c r="P7237" s="546"/>
      <c r="Q7237" s="546"/>
      <c r="R7237" s="546"/>
    </row>
    <row r="7238" spans="1:18">
      <c r="B7238" s="556" t="s">
        <v>6008</v>
      </c>
      <c r="C7238" s="556" t="s">
        <v>2034</v>
      </c>
      <c r="D7238" s="556" t="s">
        <v>2377</v>
      </c>
      <c r="E7238" s="556" t="s">
        <v>10</v>
      </c>
      <c r="F7238" s="557" t="s">
        <v>6017</v>
      </c>
      <c r="G7238" s="556" t="s">
        <v>289</v>
      </c>
      <c r="H7238" s="553">
        <v>1</v>
      </c>
      <c r="I7238" s="554">
        <v>111600</v>
      </c>
      <c r="J7238" s="554">
        <v>111600</v>
      </c>
      <c r="K7238" s="556" t="s">
        <v>2317</v>
      </c>
      <c r="L7238" s="556" t="s">
        <v>6018</v>
      </c>
      <c r="M7238" s="557" t="s">
        <v>6017</v>
      </c>
      <c r="O7238" s="545" t="str">
        <f t="shared" si="670"/>
        <v>B4/26/10-E</v>
      </c>
    </row>
    <row r="7239" spans="1:18">
      <c r="B7239" s="556" t="s">
        <v>6008</v>
      </c>
      <c r="C7239" s="556" t="s">
        <v>2034</v>
      </c>
      <c r="D7239" s="556" t="s">
        <v>2377</v>
      </c>
      <c r="E7239" s="556" t="s">
        <v>11</v>
      </c>
      <c r="F7239" s="557" t="s">
        <v>6019</v>
      </c>
      <c r="G7239" s="556" t="s">
        <v>289</v>
      </c>
      <c r="H7239" s="553">
        <v>1</v>
      </c>
      <c r="I7239" s="554">
        <v>174937.5</v>
      </c>
      <c r="J7239" s="554">
        <v>174937.5</v>
      </c>
      <c r="K7239" s="556" t="s">
        <v>2317</v>
      </c>
      <c r="L7239" s="556" t="s">
        <v>6020</v>
      </c>
      <c r="M7239" s="557" t="s">
        <v>6019</v>
      </c>
      <c r="O7239" s="545" t="str">
        <f t="shared" si="670"/>
        <v>B4/26/10-F</v>
      </c>
    </row>
    <row r="7241" spans="1:18" ht="14.5">
      <c r="A7241" s="551">
        <v>3</v>
      </c>
      <c r="B7241" s="555" t="s">
        <v>6008</v>
      </c>
      <c r="C7241" s="555" t="s">
        <v>36</v>
      </c>
      <c r="D7241" s="555" t="s">
        <v>36</v>
      </c>
      <c r="E7241" s="555" t="s">
        <v>36</v>
      </c>
      <c r="F7241" s="551" t="s">
        <v>841</v>
      </c>
      <c r="G7241" s="555" t="s">
        <v>36</v>
      </c>
      <c r="H7241" s="551"/>
      <c r="I7241" s="551"/>
      <c r="J7241" s="552">
        <v>508165.75</v>
      </c>
      <c r="K7241" s="555"/>
      <c r="L7241" s="555"/>
      <c r="M7241" s="551"/>
      <c r="N7241" s="551"/>
      <c r="O7241" s="551"/>
    </row>
    <row r="7242" spans="1:18" ht="29">
      <c r="A7242" s="551">
        <v>4</v>
      </c>
      <c r="B7242" s="555" t="s">
        <v>6008</v>
      </c>
      <c r="C7242" s="555" t="s">
        <v>36</v>
      </c>
      <c r="D7242" s="555" t="s">
        <v>36</v>
      </c>
      <c r="E7242" s="555" t="s">
        <v>36</v>
      </c>
      <c r="F7242" s="551" t="s">
        <v>842</v>
      </c>
      <c r="G7242" s="555" t="s">
        <v>36</v>
      </c>
      <c r="H7242" s="551"/>
      <c r="I7242" s="551"/>
      <c r="J7242" s="552">
        <v>297793.75</v>
      </c>
      <c r="K7242" s="555"/>
      <c r="L7242" s="555"/>
      <c r="M7242" s="551"/>
      <c r="N7242" s="551"/>
      <c r="O7242" s="551"/>
    </row>
    <row r="7243" spans="1:18">
      <c r="B7243" s="556" t="s">
        <v>6008</v>
      </c>
      <c r="C7243" s="556" t="s">
        <v>2034</v>
      </c>
      <c r="D7243" s="556" t="s">
        <v>2377</v>
      </c>
      <c r="E7243" s="556" t="s">
        <v>27</v>
      </c>
      <c r="F7243" s="557" t="s">
        <v>6021</v>
      </c>
      <c r="G7243" s="556" t="s">
        <v>289</v>
      </c>
      <c r="H7243" s="553">
        <v>1</v>
      </c>
      <c r="I7243" s="554">
        <v>44000</v>
      </c>
      <c r="J7243" s="554">
        <v>44000</v>
      </c>
      <c r="K7243" s="556" t="s">
        <v>2317</v>
      </c>
      <c r="L7243" s="556" t="s">
        <v>6022</v>
      </c>
      <c r="M7243" s="557" t="s">
        <v>6021</v>
      </c>
      <c r="O7243" s="545" t="str">
        <f t="shared" ref="O7243:O7249" si="671">+_xlfn.CONCAT(B7243,"-",E7243)</f>
        <v>B4/26/10-G</v>
      </c>
    </row>
    <row r="7244" spans="1:18" ht="14.5">
      <c r="B7244" s="556" t="s">
        <v>6008</v>
      </c>
      <c r="C7244" s="556" t="s">
        <v>2034</v>
      </c>
      <c r="D7244" s="556" t="s">
        <v>2377</v>
      </c>
      <c r="E7244" s="556" t="s">
        <v>28</v>
      </c>
      <c r="F7244" s="557" t="s">
        <v>6023</v>
      </c>
      <c r="G7244" s="556" t="s">
        <v>289</v>
      </c>
      <c r="H7244" s="553">
        <v>1</v>
      </c>
      <c r="I7244" s="554">
        <v>46925</v>
      </c>
      <c r="J7244" s="554">
        <v>46925</v>
      </c>
      <c r="K7244" s="556" t="s">
        <v>2317</v>
      </c>
      <c r="L7244" s="556" t="s">
        <v>6024</v>
      </c>
      <c r="M7244" s="557" t="s">
        <v>6023</v>
      </c>
      <c r="O7244" s="545" t="str">
        <f t="shared" si="671"/>
        <v>B4/26/10-H</v>
      </c>
      <c r="P7244" s="546"/>
      <c r="Q7244" s="546"/>
      <c r="R7244" s="546"/>
    </row>
    <row r="7245" spans="1:18" ht="14.5">
      <c r="B7245" s="556" t="s">
        <v>6008</v>
      </c>
      <c r="C7245" s="556" t="s">
        <v>2034</v>
      </c>
      <c r="D7245" s="556" t="s">
        <v>2377</v>
      </c>
      <c r="E7245" s="556" t="s">
        <v>33</v>
      </c>
      <c r="F7245" s="557" t="s">
        <v>6025</v>
      </c>
      <c r="G7245" s="556" t="s">
        <v>289</v>
      </c>
      <c r="H7245" s="553">
        <v>1</v>
      </c>
      <c r="I7245" s="554">
        <v>57325</v>
      </c>
      <c r="J7245" s="554">
        <v>57325</v>
      </c>
      <c r="K7245" s="556" t="s">
        <v>2317</v>
      </c>
      <c r="L7245" s="556" t="s">
        <v>6026</v>
      </c>
      <c r="M7245" s="557" t="s">
        <v>6025</v>
      </c>
      <c r="O7245" s="545" t="str">
        <f t="shared" si="671"/>
        <v>B4/26/10-J</v>
      </c>
      <c r="P7245" s="546"/>
      <c r="Q7245" s="546"/>
      <c r="R7245" s="546"/>
    </row>
    <row r="7246" spans="1:18">
      <c r="B7246" s="556" t="s">
        <v>6008</v>
      </c>
      <c r="C7246" s="556" t="s">
        <v>2034</v>
      </c>
      <c r="D7246" s="556" t="s">
        <v>2377</v>
      </c>
      <c r="E7246" s="556" t="s">
        <v>34</v>
      </c>
      <c r="F7246" s="557" t="s">
        <v>6027</v>
      </c>
      <c r="G7246" s="556" t="s">
        <v>289</v>
      </c>
      <c r="H7246" s="553">
        <v>1</v>
      </c>
      <c r="I7246" s="554">
        <v>62850</v>
      </c>
      <c r="J7246" s="554">
        <v>62850</v>
      </c>
      <c r="K7246" s="556" t="s">
        <v>2317</v>
      </c>
      <c r="L7246" s="556" t="s">
        <v>6028</v>
      </c>
      <c r="M7246" s="557" t="s">
        <v>6027</v>
      </c>
      <c r="O7246" s="545" t="str">
        <f t="shared" si="671"/>
        <v>B4/26/10-K</v>
      </c>
    </row>
    <row r="7247" spans="1:18">
      <c r="B7247" s="556" t="s">
        <v>6008</v>
      </c>
      <c r="C7247" s="556" t="s">
        <v>2034</v>
      </c>
      <c r="D7247" s="556" t="s">
        <v>2377</v>
      </c>
      <c r="E7247" s="556" t="s">
        <v>39</v>
      </c>
      <c r="F7247" s="557" t="s">
        <v>6029</v>
      </c>
      <c r="G7247" s="556" t="s">
        <v>289</v>
      </c>
      <c r="H7247" s="553">
        <v>1</v>
      </c>
      <c r="I7247" s="554">
        <v>4218.75</v>
      </c>
      <c r="J7247" s="554">
        <v>4218.75</v>
      </c>
      <c r="K7247" s="556" t="s">
        <v>2317</v>
      </c>
      <c r="L7247" s="556" t="s">
        <v>6030</v>
      </c>
      <c r="M7247" s="557" t="s">
        <v>6029</v>
      </c>
      <c r="O7247" s="545" t="str">
        <f t="shared" si="671"/>
        <v>B4/26/10-L</v>
      </c>
    </row>
    <row r="7248" spans="1:18">
      <c r="B7248" s="556" t="s">
        <v>6008</v>
      </c>
      <c r="C7248" s="556" t="s">
        <v>2034</v>
      </c>
      <c r="D7248" s="556" t="s">
        <v>2377</v>
      </c>
      <c r="E7248" s="556" t="s">
        <v>38</v>
      </c>
      <c r="F7248" s="557" t="s">
        <v>6031</v>
      </c>
      <c r="G7248" s="556" t="s">
        <v>289</v>
      </c>
      <c r="H7248" s="553">
        <v>1</v>
      </c>
      <c r="I7248" s="554">
        <v>54887.5</v>
      </c>
      <c r="J7248" s="554">
        <v>54887.5</v>
      </c>
      <c r="K7248" s="556" t="s">
        <v>2317</v>
      </c>
      <c r="L7248" s="556" t="s">
        <v>6032</v>
      </c>
      <c r="M7248" s="557" t="s">
        <v>6031</v>
      </c>
      <c r="O7248" s="545" t="str">
        <f t="shared" si="671"/>
        <v>B4/26/10-M</v>
      </c>
    </row>
    <row r="7249" spans="1:18">
      <c r="B7249" s="556" t="s">
        <v>6008</v>
      </c>
      <c r="C7249" s="556" t="s">
        <v>2034</v>
      </c>
      <c r="D7249" s="556" t="s">
        <v>2377</v>
      </c>
      <c r="E7249" s="556" t="s">
        <v>204</v>
      </c>
      <c r="F7249" s="557" t="s">
        <v>6033</v>
      </c>
      <c r="G7249" s="556" t="s">
        <v>289</v>
      </c>
      <c r="H7249" s="553">
        <v>1</v>
      </c>
      <c r="I7249" s="554">
        <v>27587.5</v>
      </c>
      <c r="J7249" s="554">
        <v>27587.5</v>
      </c>
      <c r="K7249" s="556" t="s">
        <v>2317</v>
      </c>
      <c r="L7249" s="556" t="s">
        <v>6034</v>
      </c>
      <c r="M7249" s="557" t="s">
        <v>6033</v>
      </c>
      <c r="O7249" s="545" t="str">
        <f t="shared" si="671"/>
        <v>B4/26/10-N</v>
      </c>
    </row>
    <row r="7252" spans="1:18" ht="29">
      <c r="A7252" s="551">
        <v>4</v>
      </c>
      <c r="B7252" s="555" t="s">
        <v>6035</v>
      </c>
      <c r="C7252" s="555" t="s">
        <v>36</v>
      </c>
      <c r="D7252" s="555" t="s">
        <v>36</v>
      </c>
      <c r="E7252" s="555" t="s">
        <v>36</v>
      </c>
      <c r="F7252" s="551" t="s">
        <v>856</v>
      </c>
      <c r="G7252" s="555" t="s">
        <v>36</v>
      </c>
      <c r="H7252" s="551"/>
      <c r="I7252" s="551"/>
      <c r="J7252" s="552">
        <v>126900</v>
      </c>
      <c r="K7252" s="555"/>
      <c r="L7252" s="555"/>
      <c r="M7252" s="551"/>
      <c r="N7252" s="551"/>
      <c r="O7252" s="551"/>
    </row>
    <row r="7253" spans="1:18">
      <c r="B7253" s="556" t="s">
        <v>6035</v>
      </c>
      <c r="C7253" s="556" t="s">
        <v>2034</v>
      </c>
      <c r="D7253" s="556" t="s">
        <v>2377</v>
      </c>
      <c r="E7253" s="556" t="s">
        <v>5</v>
      </c>
      <c r="F7253" s="557" t="s">
        <v>6036</v>
      </c>
      <c r="G7253" s="556" t="s">
        <v>289</v>
      </c>
      <c r="H7253" s="553">
        <v>1</v>
      </c>
      <c r="I7253" s="554">
        <v>4700</v>
      </c>
      <c r="J7253" s="554">
        <v>4700</v>
      </c>
      <c r="K7253" s="556" t="s">
        <v>2317</v>
      </c>
      <c r="L7253" s="556" t="s">
        <v>6037</v>
      </c>
      <c r="M7253" s="557" t="s">
        <v>6036</v>
      </c>
      <c r="O7253" s="545" t="str">
        <f t="shared" ref="O7253:O7270" si="672">+_xlfn.CONCAT(B7253,"-",E7253)</f>
        <v>B4/26/11-A</v>
      </c>
    </row>
    <row r="7254" spans="1:18">
      <c r="B7254" s="556" t="s">
        <v>6035</v>
      </c>
      <c r="C7254" s="556" t="s">
        <v>2034</v>
      </c>
      <c r="D7254" s="556" t="s">
        <v>2377</v>
      </c>
      <c r="E7254" s="556" t="s">
        <v>6</v>
      </c>
      <c r="F7254" s="557" t="s">
        <v>6038</v>
      </c>
      <c r="G7254" s="556" t="s">
        <v>289</v>
      </c>
      <c r="H7254" s="553">
        <v>1</v>
      </c>
      <c r="I7254" s="554">
        <v>4700</v>
      </c>
      <c r="J7254" s="554">
        <v>4700</v>
      </c>
      <c r="K7254" s="556" t="s">
        <v>2317</v>
      </c>
      <c r="L7254" s="556" t="s">
        <v>6039</v>
      </c>
      <c r="M7254" s="557" t="s">
        <v>6038</v>
      </c>
      <c r="O7254" s="545" t="str">
        <f t="shared" si="672"/>
        <v>B4/26/11-B</v>
      </c>
    </row>
    <row r="7255" spans="1:18" ht="14.5">
      <c r="B7255" s="556" t="s">
        <v>6035</v>
      </c>
      <c r="C7255" s="556" t="s">
        <v>2034</v>
      </c>
      <c r="D7255" s="556" t="s">
        <v>2377</v>
      </c>
      <c r="E7255" s="556" t="s">
        <v>7</v>
      </c>
      <c r="F7255" s="557" t="s">
        <v>6040</v>
      </c>
      <c r="G7255" s="556" t="s">
        <v>289</v>
      </c>
      <c r="H7255" s="553">
        <v>1</v>
      </c>
      <c r="I7255" s="554">
        <v>4700</v>
      </c>
      <c r="J7255" s="554">
        <v>4700</v>
      </c>
      <c r="K7255" s="556" t="s">
        <v>2317</v>
      </c>
      <c r="L7255" s="556" t="s">
        <v>6041</v>
      </c>
      <c r="M7255" s="557" t="s">
        <v>6040</v>
      </c>
      <c r="O7255" s="545" t="str">
        <f t="shared" si="672"/>
        <v>B4/26/11-C</v>
      </c>
      <c r="P7255" s="546"/>
      <c r="Q7255" s="546"/>
      <c r="R7255" s="546"/>
    </row>
    <row r="7256" spans="1:18">
      <c r="B7256" s="556" t="s">
        <v>6035</v>
      </c>
      <c r="C7256" s="556" t="s">
        <v>2034</v>
      </c>
      <c r="D7256" s="556" t="s">
        <v>2377</v>
      </c>
      <c r="E7256" s="556" t="s">
        <v>8</v>
      </c>
      <c r="F7256" s="557" t="s">
        <v>6042</v>
      </c>
      <c r="G7256" s="556" t="s">
        <v>289</v>
      </c>
      <c r="H7256" s="553">
        <v>1</v>
      </c>
      <c r="I7256" s="554">
        <v>4700</v>
      </c>
      <c r="J7256" s="554">
        <v>4700</v>
      </c>
      <c r="K7256" s="556" t="s">
        <v>2317</v>
      </c>
      <c r="L7256" s="556" t="s">
        <v>6043</v>
      </c>
      <c r="M7256" s="557" t="s">
        <v>6042</v>
      </c>
      <c r="O7256" s="545" t="str">
        <f t="shared" si="672"/>
        <v>B4/26/11-D</v>
      </c>
    </row>
    <row r="7257" spans="1:18">
      <c r="B7257" s="556" t="s">
        <v>6035</v>
      </c>
      <c r="C7257" s="556" t="s">
        <v>2034</v>
      </c>
      <c r="D7257" s="556" t="s">
        <v>2377</v>
      </c>
      <c r="E7257" s="556" t="s">
        <v>10</v>
      </c>
      <c r="F7257" s="557" t="s">
        <v>6044</v>
      </c>
      <c r="G7257" s="556" t="s">
        <v>289</v>
      </c>
      <c r="H7257" s="553">
        <v>1</v>
      </c>
      <c r="I7257" s="554">
        <v>4700</v>
      </c>
      <c r="J7257" s="554">
        <v>4700</v>
      </c>
      <c r="K7257" s="556" t="s">
        <v>2317</v>
      </c>
      <c r="L7257" s="556" t="s">
        <v>6045</v>
      </c>
      <c r="M7257" s="557" t="s">
        <v>6044</v>
      </c>
      <c r="O7257" s="545" t="str">
        <f t="shared" si="672"/>
        <v>B4/26/11-E</v>
      </c>
    </row>
    <row r="7258" spans="1:18">
      <c r="B7258" s="556" t="s">
        <v>6035</v>
      </c>
      <c r="C7258" s="556" t="s">
        <v>2034</v>
      </c>
      <c r="D7258" s="556" t="s">
        <v>2377</v>
      </c>
      <c r="E7258" s="556" t="s">
        <v>11</v>
      </c>
      <c r="F7258" s="557" t="s">
        <v>6046</v>
      </c>
      <c r="G7258" s="556" t="s">
        <v>289</v>
      </c>
      <c r="H7258" s="553">
        <v>1</v>
      </c>
      <c r="I7258" s="554">
        <v>4700</v>
      </c>
      <c r="J7258" s="554">
        <v>4700</v>
      </c>
      <c r="K7258" s="556" t="s">
        <v>2317</v>
      </c>
      <c r="L7258" s="556" t="s">
        <v>6047</v>
      </c>
      <c r="M7258" s="557" t="s">
        <v>6046</v>
      </c>
      <c r="O7258" s="545" t="str">
        <f t="shared" si="672"/>
        <v>B4/26/11-F</v>
      </c>
    </row>
    <row r="7259" spans="1:18">
      <c r="B7259" s="556" t="s">
        <v>6035</v>
      </c>
      <c r="C7259" s="556" t="s">
        <v>2034</v>
      </c>
      <c r="D7259" s="556" t="s">
        <v>2377</v>
      </c>
      <c r="E7259" s="556" t="s">
        <v>27</v>
      </c>
      <c r="F7259" s="557" t="s">
        <v>6048</v>
      </c>
      <c r="G7259" s="556" t="s">
        <v>289</v>
      </c>
      <c r="H7259" s="553">
        <v>1</v>
      </c>
      <c r="I7259" s="554">
        <v>4700</v>
      </c>
      <c r="J7259" s="554">
        <v>4700</v>
      </c>
      <c r="K7259" s="556" t="s">
        <v>2317</v>
      </c>
      <c r="L7259" s="556" t="s">
        <v>6049</v>
      </c>
      <c r="M7259" s="557" t="s">
        <v>6048</v>
      </c>
      <c r="O7259" s="545" t="str">
        <f t="shared" si="672"/>
        <v>B4/26/11-G</v>
      </c>
    </row>
    <row r="7260" spans="1:18">
      <c r="B7260" s="556" t="s">
        <v>6035</v>
      </c>
      <c r="C7260" s="556" t="s">
        <v>2034</v>
      </c>
      <c r="D7260" s="556" t="s">
        <v>2377</v>
      </c>
      <c r="E7260" s="556" t="s">
        <v>28</v>
      </c>
      <c r="F7260" s="557" t="s">
        <v>6050</v>
      </c>
      <c r="G7260" s="556" t="s">
        <v>289</v>
      </c>
      <c r="H7260" s="553">
        <v>1</v>
      </c>
      <c r="I7260" s="554">
        <v>4700</v>
      </c>
      <c r="J7260" s="554">
        <v>4700</v>
      </c>
      <c r="K7260" s="556" t="s">
        <v>2317</v>
      </c>
      <c r="L7260" s="556" t="s">
        <v>6051</v>
      </c>
      <c r="M7260" s="557" t="s">
        <v>6050</v>
      </c>
      <c r="O7260" s="545" t="str">
        <f t="shared" si="672"/>
        <v>B4/26/11-H</v>
      </c>
    </row>
    <row r="7261" spans="1:18">
      <c r="B7261" s="556" t="s">
        <v>6035</v>
      </c>
      <c r="C7261" s="556" t="s">
        <v>2034</v>
      </c>
      <c r="D7261" s="556" t="s">
        <v>2377</v>
      </c>
      <c r="E7261" s="556" t="s">
        <v>33</v>
      </c>
      <c r="F7261" s="557" t="s">
        <v>6052</v>
      </c>
      <c r="G7261" s="556" t="s">
        <v>289</v>
      </c>
      <c r="H7261" s="553">
        <v>1</v>
      </c>
      <c r="I7261" s="554">
        <v>4700</v>
      </c>
      <c r="J7261" s="554">
        <v>4700</v>
      </c>
      <c r="K7261" s="556" t="s">
        <v>2317</v>
      </c>
      <c r="L7261" s="556" t="s">
        <v>6053</v>
      </c>
      <c r="M7261" s="557" t="s">
        <v>6052</v>
      </c>
      <c r="O7261" s="545" t="str">
        <f t="shared" si="672"/>
        <v>B4/26/11-J</v>
      </c>
    </row>
    <row r="7262" spans="1:18">
      <c r="B7262" s="556" t="s">
        <v>6035</v>
      </c>
      <c r="C7262" s="556" t="s">
        <v>2034</v>
      </c>
      <c r="D7262" s="556" t="s">
        <v>2377</v>
      </c>
      <c r="E7262" s="556" t="s">
        <v>34</v>
      </c>
      <c r="F7262" s="557" t="s">
        <v>6054</v>
      </c>
      <c r="G7262" s="556" t="s">
        <v>289</v>
      </c>
      <c r="H7262" s="553">
        <v>1</v>
      </c>
      <c r="I7262" s="554">
        <v>4700</v>
      </c>
      <c r="J7262" s="554">
        <v>4700</v>
      </c>
      <c r="K7262" s="556" t="s">
        <v>2317</v>
      </c>
      <c r="L7262" s="556" t="s">
        <v>6055</v>
      </c>
      <c r="M7262" s="557" t="s">
        <v>6054</v>
      </c>
      <c r="O7262" s="545" t="str">
        <f t="shared" si="672"/>
        <v>B4/26/11-K</v>
      </c>
    </row>
    <row r="7263" spans="1:18">
      <c r="B7263" s="556" t="s">
        <v>6035</v>
      </c>
      <c r="C7263" s="556" t="s">
        <v>2034</v>
      </c>
      <c r="D7263" s="556" t="s">
        <v>2377</v>
      </c>
      <c r="E7263" s="556" t="s">
        <v>39</v>
      </c>
      <c r="F7263" s="557" t="s">
        <v>6056</v>
      </c>
      <c r="G7263" s="556" t="s">
        <v>289</v>
      </c>
      <c r="H7263" s="553">
        <v>1</v>
      </c>
      <c r="I7263" s="554">
        <v>4700</v>
      </c>
      <c r="J7263" s="554">
        <v>4700</v>
      </c>
      <c r="K7263" s="556" t="s">
        <v>2317</v>
      </c>
      <c r="L7263" s="556" t="s">
        <v>6057</v>
      </c>
      <c r="M7263" s="557" t="s">
        <v>6056</v>
      </c>
      <c r="O7263" s="545" t="str">
        <f t="shared" si="672"/>
        <v>B4/26/11-L</v>
      </c>
    </row>
    <row r="7264" spans="1:18">
      <c r="B7264" s="556" t="s">
        <v>6035</v>
      </c>
      <c r="C7264" s="556" t="s">
        <v>2034</v>
      </c>
      <c r="D7264" s="556" t="s">
        <v>2377</v>
      </c>
      <c r="E7264" s="556" t="s">
        <v>38</v>
      </c>
      <c r="F7264" s="557" t="s">
        <v>6058</v>
      </c>
      <c r="G7264" s="556" t="s">
        <v>289</v>
      </c>
      <c r="H7264" s="553">
        <v>1</v>
      </c>
      <c r="I7264" s="554">
        <v>4700</v>
      </c>
      <c r="J7264" s="554">
        <v>4700</v>
      </c>
      <c r="K7264" s="556" t="s">
        <v>2317</v>
      </c>
      <c r="L7264" s="556" t="s">
        <v>6059</v>
      </c>
      <c r="M7264" s="557" t="s">
        <v>6058</v>
      </c>
      <c r="O7264" s="545" t="str">
        <f t="shared" si="672"/>
        <v>B4/26/11-M</v>
      </c>
    </row>
    <row r="7265" spans="2:15">
      <c r="B7265" s="556" t="s">
        <v>6035</v>
      </c>
      <c r="C7265" s="556" t="s">
        <v>2034</v>
      </c>
      <c r="D7265" s="556" t="s">
        <v>2377</v>
      </c>
      <c r="E7265" s="556" t="s">
        <v>204</v>
      </c>
      <c r="F7265" s="557" t="s">
        <v>6060</v>
      </c>
      <c r="G7265" s="556" t="s">
        <v>289</v>
      </c>
      <c r="H7265" s="553">
        <v>1</v>
      </c>
      <c r="I7265" s="554">
        <v>4700</v>
      </c>
      <c r="J7265" s="554">
        <v>4700</v>
      </c>
      <c r="K7265" s="556" t="s">
        <v>2317</v>
      </c>
      <c r="L7265" s="556" t="s">
        <v>6061</v>
      </c>
      <c r="M7265" s="557" t="s">
        <v>6060</v>
      </c>
      <c r="O7265" s="545" t="str">
        <f t="shared" si="672"/>
        <v>B4/26/11-N</v>
      </c>
    </row>
    <row r="7266" spans="2:15">
      <c r="B7266" s="556" t="s">
        <v>6035</v>
      </c>
      <c r="C7266" s="556" t="s">
        <v>2034</v>
      </c>
      <c r="D7266" s="556" t="s">
        <v>2377</v>
      </c>
      <c r="E7266" s="556" t="s">
        <v>507</v>
      </c>
      <c r="F7266" s="557" t="s">
        <v>6062</v>
      </c>
      <c r="G7266" s="556" t="s">
        <v>289</v>
      </c>
      <c r="H7266" s="553">
        <v>1</v>
      </c>
      <c r="I7266" s="554">
        <v>4700</v>
      </c>
      <c r="J7266" s="554">
        <v>4700</v>
      </c>
      <c r="K7266" s="556" t="s">
        <v>2317</v>
      </c>
      <c r="L7266" s="556" t="s">
        <v>6063</v>
      </c>
      <c r="M7266" s="557" t="s">
        <v>6062</v>
      </c>
      <c r="O7266" s="545" t="str">
        <f t="shared" si="672"/>
        <v>B4/26/11-P</v>
      </c>
    </row>
    <row r="7267" spans="2:15">
      <c r="B7267" s="556" t="s">
        <v>6035</v>
      </c>
      <c r="C7267" s="556" t="s">
        <v>2034</v>
      </c>
      <c r="D7267" s="556" t="s">
        <v>2377</v>
      </c>
      <c r="E7267" s="556" t="s">
        <v>508</v>
      </c>
      <c r="F7267" s="557" t="s">
        <v>6064</v>
      </c>
      <c r="G7267" s="556" t="s">
        <v>289</v>
      </c>
      <c r="H7267" s="553">
        <v>1</v>
      </c>
      <c r="I7267" s="554">
        <v>4700</v>
      </c>
      <c r="J7267" s="554">
        <v>4700</v>
      </c>
      <c r="K7267" s="556" t="s">
        <v>2317</v>
      </c>
      <c r="L7267" s="556" t="s">
        <v>6065</v>
      </c>
      <c r="M7267" s="557" t="s">
        <v>6064</v>
      </c>
      <c r="O7267" s="545" t="str">
        <f t="shared" si="672"/>
        <v>B4/26/11-Q</v>
      </c>
    </row>
    <row r="7268" spans="2:15">
      <c r="B7268" s="556" t="s">
        <v>6035</v>
      </c>
      <c r="C7268" s="556" t="s">
        <v>2034</v>
      </c>
      <c r="D7268" s="556" t="s">
        <v>2377</v>
      </c>
      <c r="E7268" s="556" t="s">
        <v>738</v>
      </c>
      <c r="F7268" s="557" t="s">
        <v>6066</v>
      </c>
      <c r="G7268" s="556" t="s">
        <v>289</v>
      </c>
      <c r="H7268" s="553">
        <v>1</v>
      </c>
      <c r="I7268" s="554">
        <v>4700</v>
      </c>
      <c r="J7268" s="554">
        <v>4700</v>
      </c>
      <c r="K7268" s="556" t="s">
        <v>2317</v>
      </c>
      <c r="L7268" s="556" t="s">
        <v>6067</v>
      </c>
      <c r="M7268" s="557" t="s">
        <v>6066</v>
      </c>
      <c r="O7268" s="545" t="str">
        <f t="shared" si="672"/>
        <v>B4/26/11-R</v>
      </c>
    </row>
    <row r="7269" spans="2:15">
      <c r="B7269" s="556" t="s">
        <v>6035</v>
      </c>
      <c r="C7269" s="556" t="s">
        <v>2034</v>
      </c>
      <c r="D7269" s="556" t="s">
        <v>2377</v>
      </c>
      <c r="E7269" s="556" t="s">
        <v>739</v>
      </c>
      <c r="F7269" s="557" t="s">
        <v>6068</v>
      </c>
      <c r="G7269" s="556" t="s">
        <v>289</v>
      </c>
      <c r="H7269" s="553">
        <v>1</v>
      </c>
      <c r="I7269" s="554">
        <v>4700</v>
      </c>
      <c r="J7269" s="554">
        <v>4700</v>
      </c>
      <c r="K7269" s="556" t="s">
        <v>2317</v>
      </c>
      <c r="L7269" s="556" t="s">
        <v>6069</v>
      </c>
      <c r="M7269" s="557" t="s">
        <v>6068</v>
      </c>
      <c r="O7269" s="545" t="str">
        <f t="shared" si="672"/>
        <v>B4/26/11-S</v>
      </c>
    </row>
    <row r="7270" spans="2:15">
      <c r="B7270" s="556" t="s">
        <v>6035</v>
      </c>
      <c r="C7270" s="556" t="s">
        <v>2034</v>
      </c>
      <c r="D7270" s="556" t="s">
        <v>2377</v>
      </c>
      <c r="E7270" s="556" t="s">
        <v>216</v>
      </c>
      <c r="F7270" s="557" t="s">
        <v>6070</v>
      </c>
      <c r="G7270" s="556" t="s">
        <v>289</v>
      </c>
      <c r="H7270" s="553">
        <v>1</v>
      </c>
      <c r="I7270" s="554">
        <v>4700</v>
      </c>
      <c r="J7270" s="554">
        <v>4700</v>
      </c>
      <c r="K7270" s="556" t="s">
        <v>2317</v>
      </c>
      <c r="L7270" s="556" t="s">
        <v>6071</v>
      </c>
      <c r="M7270" s="557" t="s">
        <v>6070</v>
      </c>
      <c r="O7270" s="545" t="str">
        <f t="shared" si="672"/>
        <v>B4/26/11-T</v>
      </c>
    </row>
    <row r="7273" spans="2:15">
      <c r="B7273" s="556" t="s">
        <v>6072</v>
      </c>
      <c r="C7273" s="556" t="s">
        <v>2034</v>
      </c>
      <c r="D7273" s="556" t="s">
        <v>2377</v>
      </c>
      <c r="E7273" s="556" t="s">
        <v>5</v>
      </c>
      <c r="F7273" s="557" t="s">
        <v>6073</v>
      </c>
      <c r="G7273" s="556" t="s">
        <v>289</v>
      </c>
      <c r="H7273" s="553">
        <v>1</v>
      </c>
      <c r="I7273" s="554">
        <v>4700</v>
      </c>
      <c r="J7273" s="554">
        <v>4700</v>
      </c>
      <c r="K7273" s="556" t="s">
        <v>2317</v>
      </c>
      <c r="L7273" s="556" t="s">
        <v>6074</v>
      </c>
      <c r="M7273" s="557" t="s">
        <v>6073</v>
      </c>
      <c r="O7273" s="545" t="str">
        <f t="shared" ref="O7273:O7281" si="673">+_xlfn.CONCAT(B7273,"-",E7273)</f>
        <v>B4/26/12-A</v>
      </c>
    </row>
    <row r="7274" spans="2:15">
      <c r="B7274" s="556" t="s">
        <v>6072</v>
      </c>
      <c r="C7274" s="556" t="s">
        <v>2034</v>
      </c>
      <c r="D7274" s="556" t="s">
        <v>2377</v>
      </c>
      <c r="E7274" s="556" t="s">
        <v>6</v>
      </c>
      <c r="F7274" s="557" t="s">
        <v>6075</v>
      </c>
      <c r="G7274" s="556" t="s">
        <v>289</v>
      </c>
      <c r="H7274" s="553">
        <v>1</v>
      </c>
      <c r="I7274" s="554">
        <v>4700</v>
      </c>
      <c r="J7274" s="554">
        <v>4700</v>
      </c>
      <c r="K7274" s="556" t="s">
        <v>2317</v>
      </c>
      <c r="L7274" s="556" t="s">
        <v>6076</v>
      </c>
      <c r="M7274" s="557" t="s">
        <v>6075</v>
      </c>
      <c r="O7274" s="545" t="str">
        <f t="shared" si="673"/>
        <v>B4/26/12-B</v>
      </c>
    </row>
    <row r="7275" spans="2:15">
      <c r="B7275" s="556" t="s">
        <v>6072</v>
      </c>
      <c r="C7275" s="556" t="s">
        <v>2034</v>
      </c>
      <c r="D7275" s="556" t="s">
        <v>2377</v>
      </c>
      <c r="E7275" s="556" t="s">
        <v>7</v>
      </c>
      <c r="F7275" s="557" t="s">
        <v>6077</v>
      </c>
      <c r="G7275" s="556" t="s">
        <v>289</v>
      </c>
      <c r="H7275" s="553">
        <v>1</v>
      </c>
      <c r="I7275" s="554">
        <v>4700</v>
      </c>
      <c r="J7275" s="554">
        <v>4700</v>
      </c>
      <c r="K7275" s="556" t="s">
        <v>2317</v>
      </c>
      <c r="L7275" s="556" t="s">
        <v>6078</v>
      </c>
      <c r="M7275" s="557" t="s">
        <v>6077</v>
      </c>
      <c r="O7275" s="545" t="str">
        <f t="shared" si="673"/>
        <v>B4/26/12-C</v>
      </c>
    </row>
    <row r="7276" spans="2:15">
      <c r="B7276" s="556" t="s">
        <v>6072</v>
      </c>
      <c r="C7276" s="556" t="s">
        <v>2034</v>
      </c>
      <c r="D7276" s="556" t="s">
        <v>2377</v>
      </c>
      <c r="E7276" s="556" t="s">
        <v>8</v>
      </c>
      <c r="F7276" s="557" t="s">
        <v>6079</v>
      </c>
      <c r="G7276" s="556" t="s">
        <v>289</v>
      </c>
      <c r="H7276" s="553">
        <v>1</v>
      </c>
      <c r="I7276" s="554">
        <v>4700</v>
      </c>
      <c r="J7276" s="554">
        <v>4700</v>
      </c>
      <c r="K7276" s="556" t="s">
        <v>2317</v>
      </c>
      <c r="L7276" s="556" t="s">
        <v>6080</v>
      </c>
      <c r="M7276" s="557" t="s">
        <v>6079</v>
      </c>
      <c r="O7276" s="545" t="str">
        <f t="shared" si="673"/>
        <v>B4/26/12-D</v>
      </c>
    </row>
    <row r="7277" spans="2:15">
      <c r="B7277" s="556" t="s">
        <v>6072</v>
      </c>
      <c r="C7277" s="556" t="s">
        <v>2034</v>
      </c>
      <c r="D7277" s="556" t="s">
        <v>2377</v>
      </c>
      <c r="E7277" s="556" t="s">
        <v>10</v>
      </c>
      <c r="F7277" s="557" t="s">
        <v>6081</v>
      </c>
      <c r="G7277" s="556" t="s">
        <v>289</v>
      </c>
      <c r="H7277" s="553">
        <v>1</v>
      </c>
      <c r="I7277" s="554">
        <v>4700</v>
      </c>
      <c r="J7277" s="554">
        <v>4700</v>
      </c>
      <c r="K7277" s="556" t="s">
        <v>2317</v>
      </c>
      <c r="L7277" s="556" t="s">
        <v>6082</v>
      </c>
      <c r="M7277" s="557" t="s">
        <v>6081</v>
      </c>
      <c r="O7277" s="545" t="str">
        <f t="shared" si="673"/>
        <v>B4/26/12-E</v>
      </c>
    </row>
    <row r="7278" spans="2:15">
      <c r="B7278" s="556" t="s">
        <v>6072</v>
      </c>
      <c r="C7278" s="556" t="s">
        <v>2034</v>
      </c>
      <c r="D7278" s="556" t="s">
        <v>2377</v>
      </c>
      <c r="E7278" s="556" t="s">
        <v>11</v>
      </c>
      <c r="F7278" s="557" t="s">
        <v>6083</v>
      </c>
      <c r="G7278" s="556" t="s">
        <v>289</v>
      </c>
      <c r="H7278" s="553">
        <v>1</v>
      </c>
      <c r="I7278" s="554">
        <v>4700</v>
      </c>
      <c r="J7278" s="554">
        <v>4700</v>
      </c>
      <c r="K7278" s="556" t="s">
        <v>2317</v>
      </c>
      <c r="L7278" s="556" t="s">
        <v>6084</v>
      </c>
      <c r="M7278" s="557" t="s">
        <v>6083</v>
      </c>
      <c r="O7278" s="545" t="str">
        <f t="shared" si="673"/>
        <v>B4/26/12-F</v>
      </c>
    </row>
    <row r="7279" spans="2:15">
      <c r="B7279" s="556" t="s">
        <v>6072</v>
      </c>
      <c r="C7279" s="556" t="s">
        <v>2034</v>
      </c>
      <c r="D7279" s="556" t="s">
        <v>2377</v>
      </c>
      <c r="E7279" s="556" t="s">
        <v>27</v>
      </c>
      <c r="F7279" s="557" t="s">
        <v>6085</v>
      </c>
      <c r="G7279" s="556" t="s">
        <v>289</v>
      </c>
      <c r="H7279" s="553">
        <v>1</v>
      </c>
      <c r="I7279" s="554">
        <v>4700</v>
      </c>
      <c r="J7279" s="554">
        <v>4700</v>
      </c>
      <c r="K7279" s="556" t="s">
        <v>2317</v>
      </c>
      <c r="L7279" s="556" t="s">
        <v>6086</v>
      </c>
      <c r="M7279" s="557" t="s">
        <v>6085</v>
      </c>
      <c r="O7279" s="545" t="str">
        <f t="shared" si="673"/>
        <v>B4/26/12-G</v>
      </c>
    </row>
    <row r="7280" spans="2:15">
      <c r="B7280" s="556" t="s">
        <v>6072</v>
      </c>
      <c r="C7280" s="556" t="s">
        <v>2034</v>
      </c>
      <c r="D7280" s="556" t="s">
        <v>2377</v>
      </c>
      <c r="E7280" s="556" t="s">
        <v>28</v>
      </c>
      <c r="F7280" s="557" t="s">
        <v>6087</v>
      </c>
      <c r="G7280" s="556" t="s">
        <v>289</v>
      </c>
      <c r="H7280" s="553">
        <v>1</v>
      </c>
      <c r="I7280" s="554">
        <v>4700</v>
      </c>
      <c r="J7280" s="554">
        <v>4700</v>
      </c>
      <c r="K7280" s="556" t="s">
        <v>2317</v>
      </c>
      <c r="L7280" s="556" t="s">
        <v>6088</v>
      </c>
      <c r="M7280" s="557" t="s">
        <v>6087</v>
      </c>
      <c r="O7280" s="545" t="str">
        <f t="shared" si="673"/>
        <v>B4/26/12-H</v>
      </c>
    </row>
    <row r="7281" spans="1:18">
      <c r="B7281" s="556" t="s">
        <v>6072</v>
      </c>
      <c r="C7281" s="556" t="s">
        <v>2034</v>
      </c>
      <c r="D7281" s="556" t="s">
        <v>2377</v>
      </c>
      <c r="E7281" s="556" t="s">
        <v>33</v>
      </c>
      <c r="F7281" s="557" t="s">
        <v>6089</v>
      </c>
      <c r="G7281" s="556" t="s">
        <v>289</v>
      </c>
      <c r="H7281" s="553">
        <v>1</v>
      </c>
      <c r="I7281" s="554">
        <v>4700</v>
      </c>
      <c r="J7281" s="554">
        <v>4700</v>
      </c>
      <c r="K7281" s="556" t="s">
        <v>2317</v>
      </c>
      <c r="L7281" s="556" t="s">
        <v>6090</v>
      </c>
      <c r="M7281" s="557" t="s">
        <v>6089</v>
      </c>
      <c r="O7281" s="545" t="str">
        <f t="shared" si="673"/>
        <v>B4/26/12-J</v>
      </c>
    </row>
    <row r="7283" spans="1:18" ht="43.5">
      <c r="A7283" s="551">
        <v>4</v>
      </c>
      <c r="B7283" s="555" t="s">
        <v>6072</v>
      </c>
      <c r="C7283" s="555" t="s">
        <v>36</v>
      </c>
      <c r="D7283" s="555" t="s">
        <v>36</v>
      </c>
      <c r="E7283" s="555" t="s">
        <v>36</v>
      </c>
      <c r="F7283" s="551" t="s">
        <v>978</v>
      </c>
      <c r="G7283" s="555" t="s">
        <v>36</v>
      </c>
      <c r="H7283" s="551"/>
      <c r="I7283" s="551"/>
      <c r="J7283" s="552">
        <v>64672</v>
      </c>
      <c r="K7283" s="555"/>
      <c r="L7283" s="555"/>
      <c r="M7283" s="551"/>
      <c r="N7283" s="551"/>
      <c r="O7283" s="551"/>
    </row>
    <row r="7284" spans="1:18">
      <c r="B7284" s="556" t="s">
        <v>6072</v>
      </c>
      <c r="C7284" s="556" t="s">
        <v>2034</v>
      </c>
      <c r="D7284" s="556" t="s">
        <v>2377</v>
      </c>
      <c r="E7284" s="556" t="s">
        <v>34</v>
      </c>
      <c r="F7284" s="557" t="s">
        <v>6091</v>
      </c>
      <c r="G7284" s="556" t="s">
        <v>289</v>
      </c>
      <c r="H7284" s="553">
        <v>1</v>
      </c>
      <c r="I7284" s="554">
        <v>57604.75</v>
      </c>
      <c r="J7284" s="554">
        <v>57604.75</v>
      </c>
      <c r="K7284" s="556" t="s">
        <v>2317</v>
      </c>
      <c r="L7284" s="556" t="s">
        <v>6092</v>
      </c>
      <c r="M7284" s="557" t="s">
        <v>6091</v>
      </c>
      <c r="O7284" s="545" t="str">
        <f t="shared" ref="O7284:O7285" si="674">+_xlfn.CONCAT(B7284,"-",E7284)</f>
        <v>B4/26/12-K</v>
      </c>
    </row>
    <row r="7285" spans="1:18">
      <c r="B7285" s="556" t="s">
        <v>6072</v>
      </c>
      <c r="C7285" s="556" t="s">
        <v>2034</v>
      </c>
      <c r="D7285" s="556" t="s">
        <v>2377</v>
      </c>
      <c r="E7285" s="556" t="s">
        <v>39</v>
      </c>
      <c r="F7285" s="557" t="s">
        <v>6093</v>
      </c>
      <c r="G7285" s="556" t="s">
        <v>289</v>
      </c>
      <c r="H7285" s="553">
        <v>1</v>
      </c>
      <c r="I7285" s="554">
        <v>7067.25</v>
      </c>
      <c r="J7285" s="554">
        <v>7067.25</v>
      </c>
      <c r="K7285" s="556" t="s">
        <v>2317</v>
      </c>
      <c r="L7285" s="556" t="s">
        <v>6094</v>
      </c>
      <c r="M7285" s="557" t="s">
        <v>6093</v>
      </c>
      <c r="O7285" s="545" t="str">
        <f t="shared" si="674"/>
        <v>B4/26/12-L</v>
      </c>
    </row>
    <row r="7286" spans="1:18" ht="14.5">
      <c r="P7286" s="546"/>
      <c r="Q7286" s="546"/>
      <c r="R7286" s="546"/>
    </row>
    <row r="7287" spans="1:18" ht="29">
      <c r="A7287" s="551">
        <v>4</v>
      </c>
      <c r="B7287" s="555" t="s">
        <v>6072</v>
      </c>
      <c r="C7287" s="555" t="s">
        <v>36</v>
      </c>
      <c r="D7287" s="555" t="s">
        <v>36</v>
      </c>
      <c r="E7287" s="555" t="s">
        <v>36</v>
      </c>
      <c r="F7287" s="551" t="s">
        <v>6095</v>
      </c>
      <c r="G7287" s="555" t="s">
        <v>36</v>
      </c>
      <c r="H7287" s="551"/>
      <c r="I7287" s="551"/>
      <c r="J7287" s="552">
        <v>18800</v>
      </c>
      <c r="K7287" s="555"/>
      <c r="L7287" s="555"/>
      <c r="M7287" s="551"/>
      <c r="N7287" s="551"/>
      <c r="O7287" s="551"/>
    </row>
    <row r="7288" spans="1:18">
      <c r="B7288" s="556" t="s">
        <v>6072</v>
      </c>
      <c r="C7288" s="556" t="s">
        <v>2034</v>
      </c>
      <c r="D7288" s="556" t="s">
        <v>2377</v>
      </c>
      <c r="E7288" s="556" t="s">
        <v>38</v>
      </c>
      <c r="F7288" s="557" t="s">
        <v>6096</v>
      </c>
      <c r="G7288" s="556" t="s">
        <v>289</v>
      </c>
      <c r="H7288" s="553">
        <v>1</v>
      </c>
      <c r="I7288" s="554">
        <v>4700</v>
      </c>
      <c r="J7288" s="554">
        <v>4700</v>
      </c>
      <c r="K7288" s="556" t="s">
        <v>2317</v>
      </c>
      <c r="L7288" s="556" t="s">
        <v>6097</v>
      </c>
      <c r="M7288" s="557" t="s">
        <v>6096</v>
      </c>
      <c r="O7288" s="545" t="str">
        <f t="shared" ref="O7288:O7291" si="675">+_xlfn.CONCAT(B7288,"-",E7288)</f>
        <v>B4/26/12-M</v>
      </c>
    </row>
    <row r="7289" spans="1:18">
      <c r="B7289" s="556" t="s">
        <v>6072</v>
      </c>
      <c r="C7289" s="556" t="s">
        <v>2034</v>
      </c>
      <c r="D7289" s="556" t="s">
        <v>2377</v>
      </c>
      <c r="E7289" s="556" t="s">
        <v>204</v>
      </c>
      <c r="F7289" s="557" t="s">
        <v>6098</v>
      </c>
      <c r="G7289" s="556" t="s">
        <v>289</v>
      </c>
      <c r="H7289" s="553">
        <v>1</v>
      </c>
      <c r="I7289" s="554">
        <v>4700</v>
      </c>
      <c r="J7289" s="554">
        <v>4700</v>
      </c>
      <c r="K7289" s="556" t="s">
        <v>2317</v>
      </c>
      <c r="L7289" s="556" t="s">
        <v>6099</v>
      </c>
      <c r="M7289" s="557" t="s">
        <v>6098</v>
      </c>
      <c r="O7289" s="545" t="str">
        <f t="shared" si="675"/>
        <v>B4/26/12-N</v>
      </c>
    </row>
    <row r="7290" spans="1:18" ht="14.5">
      <c r="B7290" s="556" t="s">
        <v>6072</v>
      </c>
      <c r="C7290" s="556" t="s">
        <v>2034</v>
      </c>
      <c r="D7290" s="556" t="s">
        <v>2377</v>
      </c>
      <c r="E7290" s="556" t="s">
        <v>507</v>
      </c>
      <c r="F7290" s="557" t="s">
        <v>6100</v>
      </c>
      <c r="G7290" s="556" t="s">
        <v>289</v>
      </c>
      <c r="H7290" s="553">
        <v>1</v>
      </c>
      <c r="I7290" s="554">
        <v>4700</v>
      </c>
      <c r="J7290" s="554">
        <v>4700</v>
      </c>
      <c r="K7290" s="556" t="s">
        <v>2317</v>
      </c>
      <c r="L7290" s="556" t="s">
        <v>6101</v>
      </c>
      <c r="M7290" s="557" t="s">
        <v>6100</v>
      </c>
      <c r="O7290" s="545" t="str">
        <f t="shared" si="675"/>
        <v>B4/26/12-P</v>
      </c>
      <c r="P7290" s="546"/>
      <c r="Q7290" s="546"/>
      <c r="R7290" s="546"/>
    </row>
    <row r="7291" spans="1:18">
      <c r="B7291" s="556" t="s">
        <v>6072</v>
      </c>
      <c r="C7291" s="556" t="s">
        <v>2034</v>
      </c>
      <c r="D7291" s="556" t="s">
        <v>2377</v>
      </c>
      <c r="E7291" s="556" t="s">
        <v>508</v>
      </c>
      <c r="F7291" s="557" t="s">
        <v>6102</v>
      </c>
      <c r="G7291" s="556" t="s">
        <v>289</v>
      </c>
      <c r="H7291" s="553">
        <v>1</v>
      </c>
      <c r="I7291" s="554">
        <v>4700</v>
      </c>
      <c r="J7291" s="554">
        <v>4700</v>
      </c>
      <c r="K7291" s="556" t="s">
        <v>2317</v>
      </c>
      <c r="L7291" s="556" t="s">
        <v>6103</v>
      </c>
      <c r="M7291" s="557" t="s">
        <v>6102</v>
      </c>
      <c r="O7291" s="545" t="str">
        <f t="shared" si="675"/>
        <v>B4/26/12-Q</v>
      </c>
    </row>
    <row r="7294" spans="1:18" ht="14.5">
      <c r="A7294" s="551">
        <v>3</v>
      </c>
      <c r="B7294" s="555" t="s">
        <v>6104</v>
      </c>
      <c r="C7294" s="555" t="s">
        <v>36</v>
      </c>
      <c r="D7294" s="555" t="s">
        <v>36</v>
      </c>
      <c r="E7294" s="555" t="s">
        <v>36</v>
      </c>
      <c r="F7294" s="551" t="s">
        <v>986</v>
      </c>
      <c r="G7294" s="555" t="s">
        <v>36</v>
      </c>
      <c r="H7294" s="551"/>
      <c r="I7294" s="551"/>
      <c r="J7294" s="552">
        <v>456171.25</v>
      </c>
      <c r="K7294" s="555"/>
      <c r="L7294" s="555"/>
      <c r="M7294" s="551"/>
      <c r="N7294" s="551"/>
      <c r="O7294" s="551"/>
    </row>
    <row r="7295" spans="1:18" ht="29">
      <c r="A7295" s="551">
        <v>4</v>
      </c>
      <c r="B7295" s="555" t="s">
        <v>6104</v>
      </c>
      <c r="C7295" s="555" t="s">
        <v>36</v>
      </c>
      <c r="D7295" s="555" t="s">
        <v>36</v>
      </c>
      <c r="E7295" s="555" t="s">
        <v>36</v>
      </c>
      <c r="F7295" s="551" t="s">
        <v>989</v>
      </c>
      <c r="G7295" s="555" t="s">
        <v>36</v>
      </c>
      <c r="H7295" s="551"/>
      <c r="I7295" s="551"/>
      <c r="J7295" s="552">
        <v>30812.5</v>
      </c>
      <c r="K7295" s="555"/>
      <c r="L7295" s="555"/>
      <c r="M7295" s="551"/>
      <c r="N7295" s="551"/>
      <c r="O7295" s="551"/>
    </row>
    <row r="7296" spans="1:18">
      <c r="B7296" s="556" t="s">
        <v>6104</v>
      </c>
      <c r="C7296" s="556" t="s">
        <v>2034</v>
      </c>
      <c r="D7296" s="556" t="s">
        <v>2377</v>
      </c>
      <c r="E7296" s="556" t="s">
        <v>5</v>
      </c>
      <c r="F7296" s="557" t="s">
        <v>6105</v>
      </c>
      <c r="G7296" s="556" t="s">
        <v>289</v>
      </c>
      <c r="H7296" s="553">
        <v>2</v>
      </c>
      <c r="I7296" s="554">
        <v>6162.5</v>
      </c>
      <c r="J7296" s="554">
        <v>12325</v>
      </c>
      <c r="K7296" s="556" t="s">
        <v>2317</v>
      </c>
      <c r="L7296" s="556" t="s">
        <v>6106</v>
      </c>
      <c r="M7296" s="557" t="s">
        <v>6105</v>
      </c>
      <c r="O7296" s="545" t="str">
        <f t="shared" ref="O7296:O7299" si="676">+_xlfn.CONCAT(B7296,"-",E7296)</f>
        <v>B4/26/13-A</v>
      </c>
    </row>
    <row r="7297" spans="1:18" ht="14.5">
      <c r="B7297" s="556" t="s">
        <v>6104</v>
      </c>
      <c r="C7297" s="556" t="s">
        <v>2034</v>
      </c>
      <c r="D7297" s="556" t="s">
        <v>2377</v>
      </c>
      <c r="E7297" s="556" t="s">
        <v>6</v>
      </c>
      <c r="F7297" s="557" t="s">
        <v>6107</v>
      </c>
      <c r="G7297" s="556" t="s">
        <v>289</v>
      </c>
      <c r="H7297" s="553">
        <v>1</v>
      </c>
      <c r="I7297" s="554">
        <v>6162.5</v>
      </c>
      <c r="J7297" s="554">
        <v>6162.5</v>
      </c>
      <c r="K7297" s="556" t="s">
        <v>2317</v>
      </c>
      <c r="L7297" s="556" t="s">
        <v>6108</v>
      </c>
      <c r="M7297" s="557" t="s">
        <v>6107</v>
      </c>
      <c r="O7297" s="545" t="str">
        <f t="shared" si="676"/>
        <v>B4/26/13-B</v>
      </c>
      <c r="P7297" s="546"/>
      <c r="Q7297" s="546"/>
      <c r="R7297" s="546"/>
    </row>
    <row r="7298" spans="1:18" ht="14.5">
      <c r="B7298" s="556" t="s">
        <v>6104</v>
      </c>
      <c r="C7298" s="556" t="s">
        <v>2034</v>
      </c>
      <c r="D7298" s="556" t="s">
        <v>2377</v>
      </c>
      <c r="E7298" s="556" t="s">
        <v>7</v>
      </c>
      <c r="F7298" s="557" t="s">
        <v>6109</v>
      </c>
      <c r="G7298" s="556" t="s">
        <v>289</v>
      </c>
      <c r="H7298" s="553">
        <v>1</v>
      </c>
      <c r="I7298" s="554">
        <v>6162.5</v>
      </c>
      <c r="J7298" s="554">
        <v>6162.5</v>
      </c>
      <c r="K7298" s="556" t="s">
        <v>2317</v>
      </c>
      <c r="L7298" s="556" t="s">
        <v>6110</v>
      </c>
      <c r="M7298" s="557" t="s">
        <v>6109</v>
      </c>
      <c r="O7298" s="545" t="str">
        <f t="shared" si="676"/>
        <v>B4/26/13-C</v>
      </c>
      <c r="P7298" s="546"/>
      <c r="Q7298" s="546"/>
      <c r="R7298" s="546"/>
    </row>
    <row r="7299" spans="1:18">
      <c r="B7299" s="556" t="s">
        <v>6104</v>
      </c>
      <c r="C7299" s="556" t="s">
        <v>2034</v>
      </c>
      <c r="D7299" s="556" t="s">
        <v>2377</v>
      </c>
      <c r="E7299" s="556" t="s">
        <v>8</v>
      </c>
      <c r="F7299" s="557" t="s">
        <v>6111</v>
      </c>
      <c r="G7299" s="556" t="s">
        <v>289</v>
      </c>
      <c r="H7299" s="553">
        <v>1</v>
      </c>
      <c r="I7299" s="554">
        <v>6162.5</v>
      </c>
      <c r="J7299" s="554">
        <v>6162.5</v>
      </c>
      <c r="K7299" s="556" t="s">
        <v>2317</v>
      </c>
      <c r="L7299" s="556" t="s">
        <v>6112</v>
      </c>
      <c r="M7299" s="557" t="s">
        <v>6111</v>
      </c>
      <c r="O7299" s="545" t="str">
        <f t="shared" si="676"/>
        <v>B4/26/13-D</v>
      </c>
    </row>
    <row r="7301" spans="1:18" ht="14.5">
      <c r="A7301" s="551">
        <v>4</v>
      </c>
      <c r="B7301" s="555" t="s">
        <v>6104</v>
      </c>
      <c r="C7301" s="555" t="s">
        <v>36</v>
      </c>
      <c r="D7301" s="555" t="s">
        <v>36</v>
      </c>
      <c r="E7301" s="555" t="s">
        <v>36</v>
      </c>
      <c r="F7301" s="551" t="s">
        <v>995</v>
      </c>
      <c r="G7301" s="555" t="s">
        <v>36</v>
      </c>
      <c r="H7301" s="551"/>
      <c r="I7301" s="551"/>
      <c r="J7301" s="552">
        <v>425358.75</v>
      </c>
      <c r="K7301" s="555"/>
      <c r="L7301" s="555"/>
      <c r="M7301" s="551"/>
      <c r="N7301" s="551"/>
      <c r="O7301" s="551"/>
    </row>
    <row r="7302" spans="1:18">
      <c r="B7302" s="556" t="s">
        <v>6104</v>
      </c>
      <c r="C7302" s="556" t="s">
        <v>2034</v>
      </c>
      <c r="D7302" s="556" t="s">
        <v>2377</v>
      </c>
      <c r="E7302" s="556" t="s">
        <v>10</v>
      </c>
      <c r="F7302" s="557" t="s">
        <v>6113</v>
      </c>
      <c r="G7302" s="556" t="s">
        <v>289</v>
      </c>
      <c r="H7302" s="553">
        <v>31</v>
      </c>
      <c r="I7302" s="554">
        <v>13721.25</v>
      </c>
      <c r="J7302" s="554">
        <v>425358.75</v>
      </c>
      <c r="K7302" s="556" t="s">
        <v>2317</v>
      </c>
      <c r="L7302" s="556" t="s">
        <v>6114</v>
      </c>
      <c r="M7302" s="557" t="s">
        <v>6113</v>
      </c>
      <c r="O7302" s="545" t="str">
        <f>+_xlfn.CONCAT(B7302,"-",E7302)</f>
        <v>B4/26/13-E</v>
      </c>
    </row>
    <row r="7304" spans="1:18" ht="14.5">
      <c r="A7304" s="551">
        <v>3</v>
      </c>
      <c r="B7304" s="555" t="s">
        <v>6104</v>
      </c>
      <c r="C7304" s="555" t="s">
        <v>36</v>
      </c>
      <c r="D7304" s="555" t="s">
        <v>36</v>
      </c>
      <c r="E7304" s="555" t="s">
        <v>36</v>
      </c>
      <c r="F7304" s="551" t="s">
        <v>999</v>
      </c>
      <c r="G7304" s="555" t="s">
        <v>36</v>
      </c>
      <c r="H7304" s="551"/>
      <c r="I7304" s="551"/>
      <c r="J7304" s="552">
        <v>580978.67000000004</v>
      </c>
      <c r="K7304" s="555"/>
      <c r="L7304" s="555"/>
      <c r="M7304" s="551"/>
      <c r="N7304" s="551"/>
      <c r="O7304" s="551"/>
      <c r="P7304" s="546"/>
      <c r="Q7304" s="546"/>
      <c r="R7304" s="546"/>
    </row>
    <row r="7305" spans="1:18" ht="14.5">
      <c r="A7305" s="551">
        <v>4</v>
      </c>
      <c r="B7305" s="555" t="s">
        <v>6104</v>
      </c>
      <c r="C7305" s="555" t="s">
        <v>36</v>
      </c>
      <c r="D7305" s="555" t="s">
        <v>36</v>
      </c>
      <c r="E7305" s="555" t="s">
        <v>36</v>
      </c>
      <c r="F7305" s="551" t="s">
        <v>1000</v>
      </c>
      <c r="G7305" s="555" t="s">
        <v>36</v>
      </c>
      <c r="H7305" s="551"/>
      <c r="I7305" s="551"/>
      <c r="J7305" s="552">
        <v>84991.1</v>
      </c>
      <c r="K7305" s="555"/>
      <c r="L7305" s="555"/>
      <c r="M7305" s="551"/>
      <c r="N7305" s="551"/>
      <c r="O7305" s="551"/>
    </row>
    <row r="7306" spans="1:18">
      <c r="B7306" s="556" t="s">
        <v>6104</v>
      </c>
      <c r="C7306" s="556" t="s">
        <v>2034</v>
      </c>
      <c r="D7306" s="556" t="s">
        <v>2410</v>
      </c>
      <c r="E7306" s="556" t="s">
        <v>11</v>
      </c>
      <c r="F7306" s="557" t="s">
        <v>1002</v>
      </c>
      <c r="G7306" s="556" t="s">
        <v>289</v>
      </c>
      <c r="H7306" s="553">
        <v>39</v>
      </c>
      <c r="I7306" s="553">
        <v>618.75</v>
      </c>
      <c r="J7306" s="554">
        <v>24131.25</v>
      </c>
      <c r="K7306" s="556" t="s">
        <v>2317</v>
      </c>
      <c r="L7306" s="556" t="s">
        <v>6115</v>
      </c>
      <c r="M7306" s="557" t="s">
        <v>1002</v>
      </c>
      <c r="O7306" s="545" t="str">
        <f t="shared" ref="O7306:O7307" si="677">+_xlfn.CONCAT(B7306,"-",E7306)</f>
        <v>B4/26/13-F</v>
      </c>
    </row>
    <row r="7307" spans="1:18" ht="14.5">
      <c r="B7307" s="556" t="s">
        <v>6104</v>
      </c>
      <c r="C7307" s="556" t="s">
        <v>2034</v>
      </c>
      <c r="D7307" s="556" t="s">
        <v>2410</v>
      </c>
      <c r="E7307" s="556" t="s">
        <v>27</v>
      </c>
      <c r="F7307" s="557" t="s">
        <v>1001</v>
      </c>
      <c r="G7307" s="556" t="s">
        <v>289</v>
      </c>
      <c r="H7307" s="553">
        <v>95</v>
      </c>
      <c r="I7307" s="553">
        <v>640.63</v>
      </c>
      <c r="J7307" s="554">
        <v>60859.85</v>
      </c>
      <c r="K7307" s="556" t="s">
        <v>2317</v>
      </c>
      <c r="L7307" s="556" t="s">
        <v>6116</v>
      </c>
      <c r="M7307" s="557" t="s">
        <v>1001</v>
      </c>
      <c r="O7307" s="545" t="str">
        <f t="shared" si="677"/>
        <v>B4/26/13-G</v>
      </c>
      <c r="P7307" s="546"/>
      <c r="Q7307" s="546"/>
      <c r="R7307" s="546"/>
    </row>
    <row r="7308" spans="1:18" ht="14.5">
      <c r="P7308" s="546"/>
      <c r="Q7308" s="546"/>
      <c r="R7308" s="546"/>
    </row>
    <row r="7309" spans="1:18" ht="14.5">
      <c r="A7309" s="551">
        <v>4</v>
      </c>
      <c r="B7309" s="555" t="s">
        <v>6104</v>
      </c>
      <c r="C7309" s="555" t="s">
        <v>36</v>
      </c>
      <c r="D7309" s="555" t="s">
        <v>36</v>
      </c>
      <c r="E7309" s="555" t="s">
        <v>36</v>
      </c>
      <c r="F7309" s="551" t="s">
        <v>1003</v>
      </c>
      <c r="G7309" s="555" t="s">
        <v>36</v>
      </c>
      <c r="H7309" s="551"/>
      <c r="I7309" s="551"/>
      <c r="J7309" s="552">
        <v>439260.57</v>
      </c>
      <c r="K7309" s="555"/>
      <c r="L7309" s="555"/>
      <c r="M7309" s="551"/>
      <c r="N7309" s="551"/>
      <c r="O7309" s="551"/>
    </row>
    <row r="7310" spans="1:18">
      <c r="B7310" s="556" t="s">
        <v>6104</v>
      </c>
      <c r="C7310" s="556" t="s">
        <v>2034</v>
      </c>
      <c r="D7310" s="556" t="s">
        <v>2410</v>
      </c>
      <c r="E7310" s="556" t="s">
        <v>28</v>
      </c>
      <c r="F7310" s="557" t="s">
        <v>1004</v>
      </c>
      <c r="G7310" s="556" t="s">
        <v>289</v>
      </c>
      <c r="H7310" s="553">
        <v>114</v>
      </c>
      <c r="I7310" s="553">
        <v>423.5</v>
      </c>
      <c r="J7310" s="554">
        <v>48279</v>
      </c>
      <c r="K7310" s="556" t="s">
        <v>2317</v>
      </c>
      <c r="L7310" s="556" t="s">
        <v>6117</v>
      </c>
      <c r="M7310" s="557" t="s">
        <v>1004</v>
      </c>
      <c r="O7310" s="545" t="str">
        <f t="shared" ref="O7310:O7315" si="678">+_xlfn.CONCAT(B7310,"-",E7310)</f>
        <v>B4/26/13-H</v>
      </c>
    </row>
    <row r="7311" spans="1:18">
      <c r="B7311" s="556" t="s">
        <v>6104</v>
      </c>
      <c r="C7311" s="556" t="s">
        <v>2034</v>
      </c>
      <c r="D7311" s="556" t="s">
        <v>2410</v>
      </c>
      <c r="E7311" s="556" t="s">
        <v>33</v>
      </c>
      <c r="F7311" s="557" t="s">
        <v>1005</v>
      </c>
      <c r="G7311" s="556" t="s">
        <v>289</v>
      </c>
      <c r="H7311" s="553">
        <v>58</v>
      </c>
      <c r="I7311" s="553">
        <v>532.13</v>
      </c>
      <c r="J7311" s="554">
        <v>30863.54</v>
      </c>
      <c r="K7311" s="556" t="s">
        <v>2317</v>
      </c>
      <c r="L7311" s="556" t="s">
        <v>6118</v>
      </c>
      <c r="M7311" s="557" t="s">
        <v>1005</v>
      </c>
      <c r="O7311" s="545" t="str">
        <f t="shared" si="678"/>
        <v>B4/26/13-J</v>
      </c>
    </row>
    <row r="7312" spans="1:18" ht="14.5">
      <c r="B7312" s="556" t="s">
        <v>6104</v>
      </c>
      <c r="C7312" s="556" t="s">
        <v>2034</v>
      </c>
      <c r="D7312" s="556" t="s">
        <v>2410</v>
      </c>
      <c r="E7312" s="556" t="s">
        <v>34</v>
      </c>
      <c r="F7312" s="557" t="s">
        <v>1006</v>
      </c>
      <c r="G7312" s="556" t="s">
        <v>289</v>
      </c>
      <c r="H7312" s="553">
        <v>61</v>
      </c>
      <c r="I7312" s="553">
        <v>600.88</v>
      </c>
      <c r="J7312" s="554">
        <v>36653.68</v>
      </c>
      <c r="K7312" s="556" t="s">
        <v>2317</v>
      </c>
      <c r="L7312" s="556" t="s">
        <v>6119</v>
      </c>
      <c r="M7312" s="557" t="s">
        <v>1006</v>
      </c>
      <c r="O7312" s="545" t="str">
        <f t="shared" si="678"/>
        <v>B4/26/13-K</v>
      </c>
      <c r="P7312" s="546"/>
      <c r="Q7312" s="546"/>
      <c r="R7312" s="546"/>
    </row>
    <row r="7313" spans="1:18">
      <c r="B7313" s="556" t="s">
        <v>6104</v>
      </c>
      <c r="C7313" s="556" t="s">
        <v>2034</v>
      </c>
      <c r="D7313" s="556" t="s">
        <v>2410</v>
      </c>
      <c r="E7313" s="556" t="s">
        <v>39</v>
      </c>
      <c r="F7313" s="557" t="s">
        <v>1007</v>
      </c>
      <c r="G7313" s="556" t="s">
        <v>289</v>
      </c>
      <c r="H7313" s="553">
        <v>116</v>
      </c>
      <c r="I7313" s="554">
        <v>1201.6300000000001</v>
      </c>
      <c r="J7313" s="554">
        <v>139389.07999999999</v>
      </c>
      <c r="K7313" s="556" t="s">
        <v>2317</v>
      </c>
      <c r="L7313" s="556" t="s">
        <v>6120</v>
      </c>
      <c r="M7313" s="557" t="s">
        <v>1007</v>
      </c>
      <c r="O7313" s="545" t="str">
        <f t="shared" si="678"/>
        <v>B4/26/13-L</v>
      </c>
    </row>
    <row r="7314" spans="1:18">
      <c r="B7314" s="556" t="s">
        <v>6104</v>
      </c>
      <c r="C7314" s="556" t="s">
        <v>2034</v>
      </c>
      <c r="D7314" s="556" t="s">
        <v>2410</v>
      </c>
      <c r="E7314" s="556" t="s">
        <v>38</v>
      </c>
      <c r="F7314" s="557" t="s">
        <v>6121</v>
      </c>
      <c r="G7314" s="556" t="s">
        <v>289</v>
      </c>
      <c r="H7314" s="553">
        <v>4</v>
      </c>
      <c r="I7314" s="554">
        <v>1682.88</v>
      </c>
      <c r="J7314" s="554">
        <v>6731.52</v>
      </c>
      <c r="K7314" s="556" t="s">
        <v>2317</v>
      </c>
      <c r="L7314" s="556" t="s">
        <v>6122</v>
      </c>
      <c r="M7314" s="557" t="s">
        <v>6121</v>
      </c>
      <c r="O7314" s="545" t="str">
        <f t="shared" si="678"/>
        <v>B4/26/13-M</v>
      </c>
    </row>
    <row r="7315" spans="1:18">
      <c r="B7315" s="556" t="s">
        <v>6104</v>
      </c>
      <c r="C7315" s="556" t="s">
        <v>2034</v>
      </c>
      <c r="D7315" s="556" t="s">
        <v>2410</v>
      </c>
      <c r="E7315" s="556" t="s">
        <v>204</v>
      </c>
      <c r="F7315" s="557" t="s">
        <v>1008</v>
      </c>
      <c r="G7315" s="556" t="s">
        <v>289</v>
      </c>
      <c r="H7315" s="553">
        <v>78</v>
      </c>
      <c r="I7315" s="554">
        <v>1418.75</v>
      </c>
      <c r="J7315" s="554">
        <v>110662.5</v>
      </c>
      <c r="K7315" s="556" t="s">
        <v>2317</v>
      </c>
      <c r="L7315" s="556" t="s">
        <v>6123</v>
      </c>
      <c r="M7315" s="557" t="s">
        <v>1008</v>
      </c>
      <c r="O7315" s="545" t="str">
        <f t="shared" si="678"/>
        <v>B4/26/13-N</v>
      </c>
    </row>
    <row r="7318" spans="1:18">
      <c r="B7318" s="556" t="s">
        <v>6124</v>
      </c>
      <c r="C7318" s="556" t="s">
        <v>2034</v>
      </c>
      <c r="D7318" s="556" t="s">
        <v>2410</v>
      </c>
      <c r="E7318" s="556" t="s">
        <v>5</v>
      </c>
      <c r="F7318" s="557" t="s">
        <v>1009</v>
      </c>
      <c r="G7318" s="556" t="s">
        <v>289</v>
      </c>
      <c r="H7318" s="553">
        <v>2</v>
      </c>
      <c r="I7318" s="554">
        <v>1418.75</v>
      </c>
      <c r="J7318" s="554">
        <v>2837.5</v>
      </c>
      <c r="K7318" s="556" t="s">
        <v>2317</v>
      </c>
      <c r="L7318" s="556" t="s">
        <v>6125</v>
      </c>
      <c r="M7318" s="557" t="s">
        <v>1009</v>
      </c>
      <c r="O7318" s="545" t="str">
        <f t="shared" ref="O7318:O7320" si="679">+_xlfn.CONCAT(B7318,"-",E7318)</f>
        <v>B4/26/14-A</v>
      </c>
    </row>
    <row r="7319" spans="1:18">
      <c r="B7319" s="556" t="s">
        <v>6124</v>
      </c>
      <c r="C7319" s="556" t="s">
        <v>2034</v>
      </c>
      <c r="D7319" s="556" t="s">
        <v>2410</v>
      </c>
      <c r="E7319" s="556" t="s">
        <v>6</v>
      </c>
      <c r="F7319" s="557" t="s">
        <v>1011</v>
      </c>
      <c r="G7319" s="556" t="s">
        <v>289</v>
      </c>
      <c r="H7319" s="553">
        <v>36</v>
      </c>
      <c r="I7319" s="554">
        <v>1418.75</v>
      </c>
      <c r="J7319" s="554">
        <v>51075</v>
      </c>
      <c r="K7319" s="556" t="s">
        <v>2317</v>
      </c>
      <c r="L7319" s="556" t="s">
        <v>6126</v>
      </c>
      <c r="M7319" s="557" t="s">
        <v>1011</v>
      </c>
      <c r="O7319" s="545" t="str">
        <f t="shared" si="679"/>
        <v>B4/26/14-B</v>
      </c>
    </row>
    <row r="7320" spans="1:18">
      <c r="B7320" s="556" t="s">
        <v>6124</v>
      </c>
      <c r="C7320" s="556" t="s">
        <v>2034</v>
      </c>
      <c r="D7320" s="556" t="s">
        <v>2410</v>
      </c>
      <c r="E7320" s="556" t="s">
        <v>7</v>
      </c>
      <c r="F7320" s="557" t="s">
        <v>1010</v>
      </c>
      <c r="G7320" s="556" t="s">
        <v>289</v>
      </c>
      <c r="H7320" s="553">
        <v>9</v>
      </c>
      <c r="I7320" s="554">
        <v>1418.75</v>
      </c>
      <c r="J7320" s="554">
        <v>12768.75</v>
      </c>
      <c r="K7320" s="556" t="s">
        <v>2317</v>
      </c>
      <c r="L7320" s="556" t="s">
        <v>6127</v>
      </c>
      <c r="M7320" s="557" t="s">
        <v>1010</v>
      </c>
      <c r="O7320" s="545" t="str">
        <f t="shared" si="679"/>
        <v>B4/26/14-C</v>
      </c>
    </row>
    <row r="7322" spans="1:18" ht="14.5">
      <c r="A7322" s="551">
        <v>4</v>
      </c>
      <c r="B7322" s="555" t="s">
        <v>6124</v>
      </c>
      <c r="C7322" s="555" t="s">
        <v>36</v>
      </c>
      <c r="D7322" s="555" t="s">
        <v>36</v>
      </c>
      <c r="E7322" s="555" t="s">
        <v>36</v>
      </c>
      <c r="F7322" s="551" t="s">
        <v>1012</v>
      </c>
      <c r="G7322" s="555" t="s">
        <v>36</v>
      </c>
      <c r="H7322" s="551"/>
      <c r="I7322" s="551"/>
      <c r="J7322" s="552">
        <v>14586</v>
      </c>
      <c r="K7322" s="555"/>
      <c r="L7322" s="555"/>
      <c r="M7322" s="551"/>
      <c r="N7322" s="551"/>
      <c r="O7322" s="551"/>
    </row>
    <row r="7323" spans="1:18">
      <c r="B7323" s="556" t="s">
        <v>6124</v>
      </c>
      <c r="C7323" s="556" t="s">
        <v>2034</v>
      </c>
      <c r="D7323" s="556" t="s">
        <v>2410</v>
      </c>
      <c r="E7323" s="556" t="s">
        <v>8</v>
      </c>
      <c r="F7323" s="557" t="s">
        <v>6128</v>
      </c>
      <c r="G7323" s="556" t="s">
        <v>289</v>
      </c>
      <c r="H7323" s="553">
        <v>26</v>
      </c>
      <c r="I7323" s="553">
        <v>561</v>
      </c>
      <c r="J7323" s="554">
        <v>14586</v>
      </c>
      <c r="K7323" s="556" t="s">
        <v>2317</v>
      </c>
      <c r="L7323" s="556" t="s">
        <v>6129</v>
      </c>
      <c r="M7323" s="557" t="s">
        <v>6128</v>
      </c>
      <c r="O7323" s="545" t="str">
        <f>+_xlfn.CONCAT(B7323,"-",E7323)</f>
        <v>B4/26/14-D</v>
      </c>
    </row>
    <row r="7325" spans="1:18" ht="14.5">
      <c r="A7325" s="551">
        <v>4</v>
      </c>
      <c r="B7325" s="555" t="s">
        <v>6124</v>
      </c>
      <c r="C7325" s="555" t="s">
        <v>36</v>
      </c>
      <c r="D7325" s="555" t="s">
        <v>36</v>
      </c>
      <c r="E7325" s="555" t="s">
        <v>36</v>
      </c>
      <c r="F7325" s="551" t="s">
        <v>1015</v>
      </c>
      <c r="G7325" s="555" t="s">
        <v>36</v>
      </c>
      <c r="H7325" s="551"/>
      <c r="I7325" s="551"/>
      <c r="J7325" s="552">
        <v>42141</v>
      </c>
      <c r="K7325" s="555"/>
      <c r="L7325" s="555"/>
      <c r="M7325" s="551"/>
      <c r="N7325" s="551"/>
      <c r="O7325" s="551"/>
      <c r="P7325" s="546"/>
      <c r="Q7325" s="546"/>
      <c r="R7325" s="546"/>
    </row>
    <row r="7326" spans="1:18" ht="25">
      <c r="B7326" s="556" t="s">
        <v>6124</v>
      </c>
      <c r="C7326" s="556" t="s">
        <v>2034</v>
      </c>
      <c r="D7326" s="556" t="s">
        <v>2410</v>
      </c>
      <c r="E7326" s="556" t="s">
        <v>10</v>
      </c>
      <c r="F7326" s="557" t="s">
        <v>6130</v>
      </c>
      <c r="G7326" s="556" t="s">
        <v>289</v>
      </c>
      <c r="H7326" s="553">
        <v>6</v>
      </c>
      <c r="I7326" s="553">
        <v>276.63</v>
      </c>
      <c r="J7326" s="554">
        <v>1659.78</v>
      </c>
      <c r="K7326" s="556" t="s">
        <v>2317</v>
      </c>
      <c r="L7326" s="556" t="s">
        <v>6131</v>
      </c>
      <c r="M7326" s="557" t="s">
        <v>6130</v>
      </c>
      <c r="O7326" s="545" t="str">
        <f t="shared" ref="O7326:O7329" si="680">+_xlfn.CONCAT(B7326,"-",E7326)</f>
        <v>B4/26/14-E</v>
      </c>
    </row>
    <row r="7327" spans="1:18" ht="25">
      <c r="B7327" s="556" t="s">
        <v>6124</v>
      </c>
      <c r="C7327" s="556" t="s">
        <v>2034</v>
      </c>
      <c r="D7327" s="556" t="s">
        <v>2410</v>
      </c>
      <c r="E7327" s="556" t="s">
        <v>11</v>
      </c>
      <c r="F7327" s="557" t="s">
        <v>1017</v>
      </c>
      <c r="G7327" s="556" t="s">
        <v>289</v>
      </c>
      <c r="H7327" s="553">
        <v>22</v>
      </c>
      <c r="I7327" s="553">
        <v>407.88</v>
      </c>
      <c r="J7327" s="554">
        <v>8973.36</v>
      </c>
      <c r="K7327" s="556" t="s">
        <v>2317</v>
      </c>
      <c r="L7327" s="556" t="s">
        <v>6132</v>
      </c>
      <c r="M7327" s="557" t="s">
        <v>1017</v>
      </c>
      <c r="O7327" s="545" t="str">
        <f t="shared" si="680"/>
        <v>B4/26/14-F</v>
      </c>
    </row>
    <row r="7328" spans="1:18" ht="25">
      <c r="B7328" s="556" t="s">
        <v>6124</v>
      </c>
      <c r="C7328" s="556" t="s">
        <v>2034</v>
      </c>
      <c r="D7328" s="556" t="s">
        <v>2410</v>
      </c>
      <c r="E7328" s="556" t="s">
        <v>27</v>
      </c>
      <c r="F7328" s="557" t="s">
        <v>1018</v>
      </c>
      <c r="G7328" s="556" t="s">
        <v>289</v>
      </c>
      <c r="H7328" s="553">
        <v>10</v>
      </c>
      <c r="I7328" s="553">
        <v>670.38</v>
      </c>
      <c r="J7328" s="554">
        <v>6703.8</v>
      </c>
      <c r="K7328" s="556" t="s">
        <v>2317</v>
      </c>
      <c r="L7328" s="556" t="s">
        <v>6133</v>
      </c>
      <c r="M7328" s="557" t="s">
        <v>1018</v>
      </c>
      <c r="O7328" s="545" t="str">
        <f t="shared" si="680"/>
        <v>B4/26/14-G</v>
      </c>
      <c r="P7328" s="546"/>
      <c r="Q7328" s="546"/>
      <c r="R7328" s="546"/>
    </row>
    <row r="7329" spans="1:18">
      <c r="B7329" s="556" t="s">
        <v>6124</v>
      </c>
      <c r="C7329" s="556" t="s">
        <v>2034</v>
      </c>
      <c r="D7329" s="556" t="s">
        <v>2410</v>
      </c>
      <c r="E7329" s="556" t="s">
        <v>28</v>
      </c>
      <c r="F7329" s="557" t="s">
        <v>1019</v>
      </c>
      <c r="G7329" s="556" t="s">
        <v>289</v>
      </c>
      <c r="H7329" s="553">
        <v>37</v>
      </c>
      <c r="I7329" s="553">
        <v>670.38</v>
      </c>
      <c r="J7329" s="554">
        <v>24804.06</v>
      </c>
      <c r="K7329" s="556" t="s">
        <v>2317</v>
      </c>
      <c r="L7329" s="556" t="s">
        <v>6134</v>
      </c>
      <c r="M7329" s="557" t="s">
        <v>1019</v>
      </c>
      <c r="O7329" s="545" t="str">
        <f t="shared" si="680"/>
        <v>B4/26/14-H</v>
      </c>
    </row>
    <row r="7331" spans="1:18" ht="29">
      <c r="A7331" s="551">
        <v>3</v>
      </c>
      <c r="B7331" s="555" t="s">
        <v>6124</v>
      </c>
      <c r="C7331" s="555" t="s">
        <v>36</v>
      </c>
      <c r="D7331" s="555" t="s">
        <v>36</v>
      </c>
      <c r="E7331" s="555" t="s">
        <v>36</v>
      </c>
      <c r="F7331" s="551" t="s">
        <v>1020</v>
      </c>
      <c r="G7331" s="555" t="s">
        <v>36</v>
      </c>
      <c r="H7331" s="551"/>
      <c r="I7331" s="551"/>
      <c r="J7331" s="552">
        <v>10376.23</v>
      </c>
      <c r="K7331" s="555"/>
      <c r="L7331" s="555"/>
      <c r="M7331" s="551"/>
      <c r="N7331" s="551"/>
      <c r="O7331" s="551"/>
    </row>
    <row r="7332" spans="1:18" ht="29">
      <c r="A7332" s="551">
        <v>4</v>
      </c>
      <c r="B7332" s="555" t="s">
        <v>6124</v>
      </c>
      <c r="C7332" s="555" t="s">
        <v>36</v>
      </c>
      <c r="D7332" s="555" t="s">
        <v>36</v>
      </c>
      <c r="E7332" s="555" t="s">
        <v>36</v>
      </c>
      <c r="F7332" s="551" t="s">
        <v>1021</v>
      </c>
      <c r="G7332" s="555" t="s">
        <v>36</v>
      </c>
      <c r="H7332" s="551"/>
      <c r="I7332" s="551"/>
      <c r="J7332" s="552">
        <v>4349.13</v>
      </c>
      <c r="K7332" s="555"/>
      <c r="L7332" s="555"/>
      <c r="M7332" s="551"/>
      <c r="N7332" s="551"/>
      <c r="O7332" s="551"/>
    </row>
    <row r="7333" spans="1:18">
      <c r="B7333" s="556" t="s">
        <v>6124</v>
      </c>
      <c r="C7333" s="556" t="s">
        <v>2034</v>
      </c>
      <c r="D7333" s="556" t="s">
        <v>2427</v>
      </c>
      <c r="E7333" s="556" t="s">
        <v>33</v>
      </c>
      <c r="F7333" s="557" t="s">
        <v>1022</v>
      </c>
      <c r="G7333" s="556" t="s">
        <v>289</v>
      </c>
      <c r="H7333" s="553">
        <v>22</v>
      </c>
      <c r="I7333" s="553">
        <v>187.75</v>
      </c>
      <c r="J7333" s="554">
        <v>4130.5</v>
      </c>
      <c r="K7333" s="556" t="s">
        <v>2317</v>
      </c>
      <c r="L7333" s="556" t="s">
        <v>6135</v>
      </c>
      <c r="M7333" s="557" t="s">
        <v>1022</v>
      </c>
      <c r="O7333" s="545" t="str">
        <f t="shared" ref="O7333:O7334" si="681">+_xlfn.CONCAT(B7333,"-",E7333)</f>
        <v>B4/26/14-J</v>
      </c>
    </row>
    <row r="7334" spans="1:18" ht="14.5">
      <c r="B7334" s="556" t="s">
        <v>6124</v>
      </c>
      <c r="C7334" s="556" t="s">
        <v>2034</v>
      </c>
      <c r="D7334" s="556" t="s">
        <v>2427</v>
      </c>
      <c r="E7334" s="556" t="s">
        <v>34</v>
      </c>
      <c r="F7334" s="557" t="s">
        <v>1023</v>
      </c>
      <c r="G7334" s="556" t="s">
        <v>289</v>
      </c>
      <c r="H7334" s="553">
        <v>1</v>
      </c>
      <c r="I7334" s="553">
        <v>218.63</v>
      </c>
      <c r="J7334" s="553">
        <v>218.63</v>
      </c>
      <c r="K7334" s="556" t="s">
        <v>2317</v>
      </c>
      <c r="L7334" s="556" t="s">
        <v>6136</v>
      </c>
      <c r="M7334" s="557" t="s">
        <v>1023</v>
      </c>
      <c r="O7334" s="545" t="str">
        <f t="shared" si="681"/>
        <v>B4/26/14-K</v>
      </c>
      <c r="P7334" s="546"/>
      <c r="Q7334" s="546"/>
      <c r="R7334" s="546"/>
    </row>
    <row r="7335" spans="1:18" ht="14.5">
      <c r="P7335" s="546"/>
      <c r="Q7335" s="546"/>
      <c r="R7335" s="546"/>
    </row>
    <row r="7336" spans="1:18" ht="29">
      <c r="A7336" s="551">
        <v>4</v>
      </c>
      <c r="B7336" s="555" t="s">
        <v>6124</v>
      </c>
      <c r="C7336" s="555" t="s">
        <v>36</v>
      </c>
      <c r="D7336" s="555" t="s">
        <v>36</v>
      </c>
      <c r="E7336" s="555" t="s">
        <v>36</v>
      </c>
      <c r="F7336" s="551" t="s">
        <v>6137</v>
      </c>
      <c r="G7336" s="555" t="s">
        <v>36</v>
      </c>
      <c r="H7336" s="551"/>
      <c r="I7336" s="551"/>
      <c r="J7336" s="552">
        <v>6027.1</v>
      </c>
      <c r="K7336" s="555"/>
      <c r="L7336" s="555"/>
      <c r="M7336" s="551"/>
      <c r="N7336" s="551"/>
      <c r="O7336" s="551"/>
    </row>
    <row r="7337" spans="1:18">
      <c r="B7337" s="556" t="s">
        <v>6124</v>
      </c>
      <c r="C7337" s="556" t="s">
        <v>2034</v>
      </c>
      <c r="D7337" s="556" t="s">
        <v>2427</v>
      </c>
      <c r="E7337" s="556" t="s">
        <v>39</v>
      </c>
      <c r="F7337" s="557" t="s">
        <v>1025</v>
      </c>
      <c r="G7337" s="556" t="s">
        <v>289</v>
      </c>
      <c r="H7337" s="553">
        <v>7</v>
      </c>
      <c r="I7337" s="553">
        <v>218.63</v>
      </c>
      <c r="J7337" s="554">
        <v>1530.41</v>
      </c>
      <c r="K7337" s="556" t="s">
        <v>2317</v>
      </c>
      <c r="L7337" s="556" t="s">
        <v>6138</v>
      </c>
      <c r="M7337" s="557" t="s">
        <v>1025</v>
      </c>
      <c r="O7337" s="545" t="str">
        <f t="shared" ref="O7337:O7338" si="682">+_xlfn.CONCAT(B7337,"-",E7337)</f>
        <v>B4/26/14-L</v>
      </c>
    </row>
    <row r="7338" spans="1:18">
      <c r="B7338" s="556" t="s">
        <v>6124</v>
      </c>
      <c r="C7338" s="556" t="s">
        <v>2034</v>
      </c>
      <c r="D7338" s="556" t="s">
        <v>2427</v>
      </c>
      <c r="E7338" s="556" t="s">
        <v>38</v>
      </c>
      <c r="F7338" s="557" t="s">
        <v>2433</v>
      </c>
      <c r="G7338" s="556" t="s">
        <v>289</v>
      </c>
      <c r="H7338" s="553">
        <v>9</v>
      </c>
      <c r="I7338" s="553">
        <v>225.38</v>
      </c>
      <c r="J7338" s="554">
        <v>2028.42</v>
      </c>
      <c r="K7338" s="556" t="s">
        <v>2317</v>
      </c>
      <c r="L7338" s="556" t="s">
        <v>6139</v>
      </c>
      <c r="M7338" s="557" t="s">
        <v>2433</v>
      </c>
      <c r="O7338" s="545" t="str">
        <f t="shared" si="682"/>
        <v>B4/26/14-M</v>
      </c>
    </row>
    <row r="7339" spans="1:18" ht="14.5">
      <c r="P7339" s="546"/>
      <c r="Q7339" s="546"/>
      <c r="R7339" s="546"/>
    </row>
    <row r="7341" spans="1:18">
      <c r="B7341" s="556" t="s">
        <v>6140</v>
      </c>
      <c r="C7341" s="556" t="s">
        <v>2034</v>
      </c>
      <c r="D7341" s="556" t="s">
        <v>2427</v>
      </c>
      <c r="E7341" s="556" t="s">
        <v>5</v>
      </c>
      <c r="F7341" s="557" t="s">
        <v>1028</v>
      </c>
      <c r="G7341" s="556" t="s">
        <v>289</v>
      </c>
      <c r="H7341" s="553">
        <v>1</v>
      </c>
      <c r="I7341" s="553">
        <v>515.63</v>
      </c>
      <c r="J7341" s="553">
        <v>515.63</v>
      </c>
      <c r="K7341" s="556" t="s">
        <v>2317</v>
      </c>
      <c r="L7341" s="556" t="s">
        <v>6141</v>
      </c>
      <c r="M7341" s="557" t="s">
        <v>1028</v>
      </c>
      <c r="O7341" s="545" t="str">
        <f t="shared" ref="O7341:O7343" si="683">+_xlfn.CONCAT(B7341,"-",E7341)</f>
        <v>B4/26/15-A</v>
      </c>
    </row>
    <row r="7342" spans="1:18">
      <c r="B7342" s="556" t="s">
        <v>6140</v>
      </c>
      <c r="C7342" s="556" t="s">
        <v>2034</v>
      </c>
      <c r="D7342" s="556" t="s">
        <v>2427</v>
      </c>
      <c r="E7342" s="556" t="s">
        <v>6</v>
      </c>
      <c r="F7342" s="557" t="s">
        <v>6142</v>
      </c>
      <c r="G7342" s="556" t="s">
        <v>289</v>
      </c>
      <c r="H7342" s="553">
        <v>1</v>
      </c>
      <c r="I7342" s="553">
        <v>225.38</v>
      </c>
      <c r="J7342" s="553">
        <v>225.38</v>
      </c>
      <c r="K7342" s="556" t="s">
        <v>2317</v>
      </c>
      <c r="L7342" s="556" t="s">
        <v>6143</v>
      </c>
      <c r="M7342" s="557" t="s">
        <v>6142</v>
      </c>
      <c r="O7342" s="545" t="str">
        <f t="shared" si="683"/>
        <v>B4/26/15-B</v>
      </c>
    </row>
    <row r="7343" spans="1:18">
      <c r="B7343" s="556" t="s">
        <v>6140</v>
      </c>
      <c r="C7343" s="556" t="s">
        <v>2034</v>
      </c>
      <c r="D7343" s="556" t="s">
        <v>2427</v>
      </c>
      <c r="E7343" s="556" t="s">
        <v>7</v>
      </c>
      <c r="F7343" s="557" t="s">
        <v>6144</v>
      </c>
      <c r="G7343" s="556" t="s">
        <v>289</v>
      </c>
      <c r="H7343" s="553">
        <v>2</v>
      </c>
      <c r="I7343" s="553">
        <v>863.63</v>
      </c>
      <c r="J7343" s="554">
        <v>1727.26</v>
      </c>
      <c r="K7343" s="556" t="s">
        <v>2317</v>
      </c>
      <c r="L7343" s="556" t="s">
        <v>6145</v>
      </c>
      <c r="M7343" s="557" t="s">
        <v>6144</v>
      </c>
      <c r="O7343" s="545" t="str">
        <f t="shared" si="683"/>
        <v>B4/26/15-C</v>
      </c>
    </row>
    <row r="7345" spans="1:18" ht="14.5">
      <c r="A7345" s="551">
        <v>3</v>
      </c>
      <c r="B7345" s="555" t="s">
        <v>6140</v>
      </c>
      <c r="C7345" s="555" t="s">
        <v>36</v>
      </c>
      <c r="D7345" s="555" t="s">
        <v>36</v>
      </c>
      <c r="E7345" s="555" t="s">
        <v>36</v>
      </c>
      <c r="F7345" s="551" t="s">
        <v>1033</v>
      </c>
      <c r="G7345" s="555" t="s">
        <v>36</v>
      </c>
      <c r="H7345" s="551"/>
      <c r="I7345" s="551"/>
      <c r="J7345" s="552">
        <v>1400295</v>
      </c>
      <c r="K7345" s="555"/>
      <c r="L7345" s="555"/>
      <c r="M7345" s="551"/>
      <c r="N7345" s="551"/>
      <c r="O7345" s="551"/>
    </row>
    <row r="7346" spans="1:18" ht="14.5">
      <c r="A7346" s="551">
        <v>4</v>
      </c>
      <c r="B7346" s="555" t="s">
        <v>6140</v>
      </c>
      <c r="C7346" s="555" t="s">
        <v>36</v>
      </c>
      <c r="D7346" s="555" t="s">
        <v>36</v>
      </c>
      <c r="E7346" s="555" t="s">
        <v>36</v>
      </c>
      <c r="F7346" s="551" t="s">
        <v>1034</v>
      </c>
      <c r="G7346" s="555" t="s">
        <v>36</v>
      </c>
      <c r="H7346" s="551"/>
      <c r="I7346" s="551"/>
      <c r="J7346" s="552">
        <v>1400295</v>
      </c>
      <c r="K7346" s="555"/>
      <c r="L7346" s="555"/>
      <c r="M7346" s="551"/>
      <c r="N7346" s="551"/>
      <c r="O7346" s="551"/>
    </row>
    <row r="7347" spans="1:18" ht="62.5">
      <c r="B7347" s="556" t="s">
        <v>6140</v>
      </c>
      <c r="C7347" s="556" t="s">
        <v>2034</v>
      </c>
      <c r="D7347" s="556" t="s">
        <v>2442</v>
      </c>
      <c r="E7347" s="556" t="s">
        <v>8</v>
      </c>
      <c r="F7347" s="557" t="s">
        <v>6146</v>
      </c>
      <c r="G7347" s="556" t="s">
        <v>289</v>
      </c>
      <c r="H7347" s="553">
        <v>1</v>
      </c>
      <c r="I7347" s="554">
        <v>1064262.5</v>
      </c>
      <c r="J7347" s="554">
        <v>1064262.5</v>
      </c>
      <c r="K7347" s="556" t="s">
        <v>2317</v>
      </c>
      <c r="L7347" s="556" t="s">
        <v>6147</v>
      </c>
      <c r="M7347" s="557" t="s">
        <v>6146</v>
      </c>
      <c r="O7347" s="545" t="str">
        <f t="shared" ref="O7347:O7348" si="684">+_xlfn.CONCAT(B7347,"-",E7347)</f>
        <v>B4/26/15-D</v>
      </c>
    </row>
    <row r="7348" spans="1:18" ht="62.5">
      <c r="B7348" s="556" t="s">
        <v>6140</v>
      </c>
      <c r="C7348" s="556" t="s">
        <v>2034</v>
      </c>
      <c r="D7348" s="556" t="s">
        <v>2442</v>
      </c>
      <c r="E7348" s="556" t="s">
        <v>10</v>
      </c>
      <c r="F7348" s="557" t="s">
        <v>6148</v>
      </c>
      <c r="G7348" s="556" t="s">
        <v>289</v>
      </c>
      <c r="H7348" s="553">
        <v>1</v>
      </c>
      <c r="I7348" s="554">
        <v>336032.5</v>
      </c>
      <c r="J7348" s="554">
        <v>336032.5</v>
      </c>
      <c r="K7348" s="556" t="s">
        <v>2317</v>
      </c>
      <c r="L7348" s="556" t="s">
        <v>6149</v>
      </c>
      <c r="M7348" s="557" t="s">
        <v>6148</v>
      </c>
      <c r="O7348" s="545" t="str">
        <f t="shared" si="684"/>
        <v>B4/26/15-E</v>
      </c>
      <c r="P7348" s="546"/>
      <c r="Q7348" s="546"/>
      <c r="R7348" s="546"/>
    </row>
    <row r="7349" spans="1:18" ht="14.5">
      <c r="P7349" s="546"/>
      <c r="Q7349" s="546"/>
      <c r="R7349" s="546"/>
    </row>
    <row r="7350" spans="1:18" ht="29">
      <c r="A7350" s="551">
        <v>3</v>
      </c>
      <c r="B7350" s="555" t="s">
        <v>6140</v>
      </c>
      <c r="C7350" s="555" t="s">
        <v>36</v>
      </c>
      <c r="D7350" s="555" t="s">
        <v>36</v>
      </c>
      <c r="E7350" s="555" t="s">
        <v>36</v>
      </c>
      <c r="F7350" s="551" t="s">
        <v>1037</v>
      </c>
      <c r="G7350" s="555" t="s">
        <v>36</v>
      </c>
      <c r="H7350" s="551"/>
      <c r="I7350" s="551"/>
      <c r="J7350" s="552">
        <v>67200</v>
      </c>
      <c r="K7350" s="555"/>
      <c r="L7350" s="555"/>
      <c r="M7350" s="551"/>
      <c r="N7350" s="551"/>
      <c r="O7350" s="551"/>
    </row>
    <row r="7351" spans="1:18" ht="29">
      <c r="A7351" s="551">
        <v>4</v>
      </c>
      <c r="B7351" s="555" t="s">
        <v>6140</v>
      </c>
      <c r="C7351" s="555" t="s">
        <v>36</v>
      </c>
      <c r="D7351" s="555" t="s">
        <v>36</v>
      </c>
      <c r="E7351" s="555" t="s">
        <v>36</v>
      </c>
      <c r="F7351" s="551" t="s">
        <v>1038</v>
      </c>
      <c r="G7351" s="555" t="s">
        <v>36</v>
      </c>
      <c r="H7351" s="551"/>
      <c r="I7351" s="551"/>
      <c r="J7351" s="552">
        <v>62500</v>
      </c>
      <c r="K7351" s="555"/>
      <c r="L7351" s="555"/>
      <c r="M7351" s="551"/>
      <c r="N7351" s="551"/>
      <c r="O7351" s="551"/>
    </row>
    <row r="7352" spans="1:18">
      <c r="B7352" s="556" t="s">
        <v>6140</v>
      </c>
      <c r="C7352" s="556" t="s">
        <v>2034</v>
      </c>
      <c r="D7352" s="556" t="s">
        <v>3647</v>
      </c>
      <c r="E7352" s="556" t="s">
        <v>11</v>
      </c>
      <c r="F7352" s="557" t="s">
        <v>1039</v>
      </c>
      <c r="G7352" s="556" t="s">
        <v>0</v>
      </c>
      <c r="H7352" s="553">
        <v>1</v>
      </c>
      <c r="I7352" s="554">
        <v>62500</v>
      </c>
      <c r="J7352" s="554">
        <v>62500</v>
      </c>
      <c r="K7352" s="556" t="s">
        <v>2317</v>
      </c>
      <c r="L7352" s="556" t="s">
        <v>6150</v>
      </c>
      <c r="M7352" s="557" t="s">
        <v>1039</v>
      </c>
      <c r="O7352" s="545" t="str">
        <f>+_xlfn.CONCAT(B7352,"-",E7352)</f>
        <v>B4/26/15-F</v>
      </c>
    </row>
    <row r="7353" spans="1:18" ht="14.5">
      <c r="P7353" s="546"/>
      <c r="Q7353" s="546"/>
      <c r="R7353" s="546"/>
    </row>
    <row r="7354" spans="1:18" ht="58">
      <c r="A7354" s="551">
        <v>4</v>
      </c>
      <c r="B7354" s="555" t="s">
        <v>6140</v>
      </c>
      <c r="C7354" s="555" t="s">
        <v>36</v>
      </c>
      <c r="D7354" s="555" t="s">
        <v>36</v>
      </c>
      <c r="E7354" s="555" t="s">
        <v>36</v>
      </c>
      <c r="F7354" s="551" t="s">
        <v>1040</v>
      </c>
      <c r="G7354" s="555" t="s">
        <v>36</v>
      </c>
      <c r="H7354" s="551"/>
      <c r="I7354" s="551"/>
      <c r="J7354" s="552">
        <v>4700</v>
      </c>
      <c r="K7354" s="555"/>
      <c r="L7354" s="555"/>
      <c r="M7354" s="551"/>
      <c r="N7354" s="551"/>
      <c r="O7354" s="551"/>
      <c r="P7354" s="546"/>
      <c r="Q7354" s="546"/>
      <c r="R7354" s="546"/>
    </row>
    <row r="7355" spans="1:18">
      <c r="B7355" s="556" t="s">
        <v>6140</v>
      </c>
      <c r="C7355" s="556" t="s">
        <v>2034</v>
      </c>
      <c r="D7355" s="556" t="s">
        <v>3647</v>
      </c>
      <c r="E7355" s="556" t="s">
        <v>27</v>
      </c>
      <c r="F7355" s="557" t="s">
        <v>6151</v>
      </c>
      <c r="G7355" s="556" t="s">
        <v>289</v>
      </c>
      <c r="H7355" s="553">
        <v>1</v>
      </c>
      <c r="I7355" s="554">
        <v>4700</v>
      </c>
      <c r="J7355" s="554">
        <v>4700</v>
      </c>
      <c r="K7355" s="556" t="s">
        <v>2317</v>
      </c>
      <c r="L7355" s="556" t="s">
        <v>6152</v>
      </c>
      <c r="M7355" s="557" t="s">
        <v>6151</v>
      </c>
      <c r="O7355" s="545" t="str">
        <f>+_xlfn.CONCAT(B7355,"-",E7355)</f>
        <v>B4/26/15-G</v>
      </c>
    </row>
    <row r="7357" spans="1:18" ht="14.5">
      <c r="P7357" s="546"/>
      <c r="Q7357" s="546"/>
      <c r="R7357" s="546"/>
    </row>
    <row r="7358" spans="1:18" ht="29">
      <c r="A7358" s="551">
        <v>3</v>
      </c>
      <c r="B7358" s="555" t="s">
        <v>6153</v>
      </c>
      <c r="C7358" s="555" t="s">
        <v>36</v>
      </c>
      <c r="D7358" s="555" t="s">
        <v>36</v>
      </c>
      <c r="E7358" s="555" t="s">
        <v>36</v>
      </c>
      <c r="F7358" s="551" t="s">
        <v>1043</v>
      </c>
      <c r="G7358" s="555" t="s">
        <v>36</v>
      </c>
      <c r="H7358" s="551"/>
      <c r="I7358" s="551"/>
      <c r="J7358" s="552">
        <v>114581.25</v>
      </c>
      <c r="K7358" s="555"/>
      <c r="L7358" s="555"/>
      <c r="M7358" s="551"/>
      <c r="N7358" s="551"/>
      <c r="O7358" s="551"/>
    </row>
    <row r="7359" spans="1:18" ht="29">
      <c r="A7359" s="551">
        <v>4</v>
      </c>
      <c r="B7359" s="555" t="s">
        <v>6153</v>
      </c>
      <c r="C7359" s="555" t="s">
        <v>36</v>
      </c>
      <c r="D7359" s="555" t="s">
        <v>36</v>
      </c>
      <c r="E7359" s="555" t="s">
        <v>36</v>
      </c>
      <c r="F7359" s="551" t="s">
        <v>1044</v>
      </c>
      <c r="G7359" s="555" t="s">
        <v>36</v>
      </c>
      <c r="H7359" s="551"/>
      <c r="I7359" s="551"/>
      <c r="J7359" s="552">
        <v>114581.25</v>
      </c>
      <c r="K7359" s="555"/>
      <c r="L7359" s="555"/>
      <c r="M7359" s="551"/>
      <c r="N7359" s="551"/>
      <c r="O7359" s="551"/>
    </row>
    <row r="7360" spans="1:18">
      <c r="B7360" s="556" t="s">
        <v>6153</v>
      </c>
      <c r="C7360" s="556" t="s">
        <v>2034</v>
      </c>
      <c r="D7360" s="556" t="s">
        <v>2445</v>
      </c>
      <c r="E7360" s="556" t="s">
        <v>5</v>
      </c>
      <c r="F7360" s="557" t="s">
        <v>6154</v>
      </c>
      <c r="G7360" s="556" t="s">
        <v>289</v>
      </c>
      <c r="H7360" s="553">
        <v>1</v>
      </c>
      <c r="I7360" s="554">
        <v>38193.75</v>
      </c>
      <c r="J7360" s="554">
        <v>38193.75</v>
      </c>
      <c r="K7360" s="556" t="s">
        <v>2317</v>
      </c>
      <c r="L7360" s="556" t="s">
        <v>6155</v>
      </c>
      <c r="M7360" s="557" t="s">
        <v>6154</v>
      </c>
      <c r="O7360" s="545" t="str">
        <f t="shared" ref="O7360:O7362" si="685">+_xlfn.CONCAT(B7360,"-",E7360)</f>
        <v>B4/26/16-A</v>
      </c>
    </row>
    <row r="7361" spans="1:18" ht="14.5">
      <c r="B7361" s="556" t="s">
        <v>6153</v>
      </c>
      <c r="C7361" s="556" t="s">
        <v>2034</v>
      </c>
      <c r="D7361" s="556" t="s">
        <v>2445</v>
      </c>
      <c r="E7361" s="556" t="s">
        <v>6</v>
      </c>
      <c r="F7361" s="557" t="s">
        <v>6156</v>
      </c>
      <c r="G7361" s="556" t="s">
        <v>289</v>
      </c>
      <c r="H7361" s="553">
        <v>1</v>
      </c>
      <c r="I7361" s="554">
        <v>50287.5</v>
      </c>
      <c r="J7361" s="554">
        <v>50287.5</v>
      </c>
      <c r="K7361" s="556" t="s">
        <v>2317</v>
      </c>
      <c r="L7361" s="556" t="s">
        <v>6157</v>
      </c>
      <c r="M7361" s="557" t="s">
        <v>6156</v>
      </c>
      <c r="O7361" s="545" t="str">
        <f t="shared" si="685"/>
        <v>B4/26/16-B</v>
      </c>
      <c r="P7361" s="546"/>
      <c r="Q7361" s="546"/>
      <c r="R7361" s="546"/>
    </row>
    <row r="7362" spans="1:18" ht="14.5">
      <c r="B7362" s="556" t="s">
        <v>6153</v>
      </c>
      <c r="C7362" s="556" t="s">
        <v>2034</v>
      </c>
      <c r="D7362" s="556" t="s">
        <v>2445</v>
      </c>
      <c r="E7362" s="556" t="s">
        <v>7</v>
      </c>
      <c r="F7362" s="557" t="s">
        <v>6158</v>
      </c>
      <c r="G7362" s="556" t="s">
        <v>289</v>
      </c>
      <c r="H7362" s="553">
        <v>1</v>
      </c>
      <c r="I7362" s="554">
        <v>26100</v>
      </c>
      <c r="J7362" s="554">
        <v>26100</v>
      </c>
      <c r="K7362" s="556" t="s">
        <v>2317</v>
      </c>
      <c r="L7362" s="556" t="s">
        <v>6159</v>
      </c>
      <c r="M7362" s="557" t="s">
        <v>6158</v>
      </c>
      <c r="O7362" s="545" t="str">
        <f t="shared" si="685"/>
        <v>B4/26/16-C</v>
      </c>
      <c r="P7362" s="546"/>
      <c r="Q7362" s="546"/>
      <c r="R7362" s="546"/>
    </row>
    <row r="7364" spans="1:18" ht="14.5">
      <c r="A7364" s="551">
        <v>3</v>
      </c>
      <c r="B7364" s="555" t="s">
        <v>6153</v>
      </c>
      <c r="C7364" s="555" t="s">
        <v>36</v>
      </c>
      <c r="D7364" s="555" t="s">
        <v>36</v>
      </c>
      <c r="E7364" s="555" t="s">
        <v>36</v>
      </c>
      <c r="F7364" s="551" t="s">
        <v>1048</v>
      </c>
      <c r="G7364" s="555" t="s">
        <v>36</v>
      </c>
      <c r="H7364" s="551"/>
      <c r="I7364" s="551"/>
      <c r="J7364" s="552">
        <v>472019.13</v>
      </c>
      <c r="K7364" s="555"/>
      <c r="L7364" s="555"/>
      <c r="M7364" s="551"/>
      <c r="N7364" s="551"/>
      <c r="O7364" s="551"/>
    </row>
    <row r="7365" spans="1:18" ht="29">
      <c r="A7365" s="551">
        <v>4</v>
      </c>
      <c r="B7365" s="555" t="s">
        <v>6153</v>
      </c>
      <c r="C7365" s="555" t="s">
        <v>36</v>
      </c>
      <c r="D7365" s="555" t="s">
        <v>36</v>
      </c>
      <c r="E7365" s="555" t="s">
        <v>36</v>
      </c>
      <c r="F7365" s="551" t="s">
        <v>1049</v>
      </c>
      <c r="G7365" s="555" t="s">
        <v>36</v>
      </c>
      <c r="H7365" s="551"/>
      <c r="I7365" s="551"/>
      <c r="J7365" s="552">
        <v>472019.13</v>
      </c>
      <c r="K7365" s="555"/>
      <c r="L7365" s="555"/>
      <c r="M7365" s="551"/>
      <c r="N7365" s="551"/>
      <c r="O7365" s="551"/>
    </row>
    <row r="7366" spans="1:18">
      <c r="B7366" s="556" t="s">
        <v>6153</v>
      </c>
      <c r="C7366" s="556" t="s">
        <v>2034</v>
      </c>
      <c r="D7366" s="556" t="s">
        <v>2448</v>
      </c>
      <c r="E7366" s="556" t="s">
        <v>8</v>
      </c>
      <c r="F7366" s="557" t="s">
        <v>6160</v>
      </c>
      <c r="G7366" s="556" t="s">
        <v>289</v>
      </c>
      <c r="H7366" s="553">
        <v>1</v>
      </c>
      <c r="I7366" s="554">
        <v>135772</v>
      </c>
      <c r="J7366" s="554">
        <v>135772</v>
      </c>
      <c r="K7366" s="556" t="s">
        <v>2317</v>
      </c>
      <c r="L7366" s="556" t="s">
        <v>6161</v>
      </c>
      <c r="M7366" s="557" t="s">
        <v>6160</v>
      </c>
      <c r="O7366" s="545" t="str">
        <f t="shared" ref="O7366:O7368" si="686">+_xlfn.CONCAT(B7366,"-",E7366)</f>
        <v>B4/26/16-D</v>
      </c>
    </row>
    <row r="7367" spans="1:18" ht="14.5">
      <c r="B7367" s="556" t="s">
        <v>6153</v>
      </c>
      <c r="C7367" s="556" t="s">
        <v>2034</v>
      </c>
      <c r="D7367" s="556" t="s">
        <v>2448</v>
      </c>
      <c r="E7367" s="556" t="s">
        <v>10</v>
      </c>
      <c r="F7367" s="557" t="s">
        <v>6162</v>
      </c>
      <c r="G7367" s="556" t="s">
        <v>289</v>
      </c>
      <c r="H7367" s="553">
        <v>1</v>
      </c>
      <c r="I7367" s="554">
        <v>209362.63</v>
      </c>
      <c r="J7367" s="554">
        <v>209362.63</v>
      </c>
      <c r="K7367" s="556" t="s">
        <v>2317</v>
      </c>
      <c r="L7367" s="556" t="s">
        <v>6163</v>
      </c>
      <c r="M7367" s="557" t="s">
        <v>6162</v>
      </c>
      <c r="O7367" s="545" t="str">
        <f t="shared" si="686"/>
        <v>B4/26/16-E</v>
      </c>
      <c r="P7367" s="546"/>
      <c r="Q7367" s="546"/>
      <c r="R7367" s="546"/>
    </row>
    <row r="7368" spans="1:18" ht="14.5">
      <c r="B7368" s="556" t="s">
        <v>6153</v>
      </c>
      <c r="C7368" s="556" t="s">
        <v>2034</v>
      </c>
      <c r="D7368" s="556" t="s">
        <v>2448</v>
      </c>
      <c r="E7368" s="556" t="s">
        <v>11</v>
      </c>
      <c r="F7368" s="557" t="s">
        <v>6164</v>
      </c>
      <c r="G7368" s="556" t="s">
        <v>289</v>
      </c>
      <c r="H7368" s="553">
        <v>1</v>
      </c>
      <c r="I7368" s="554">
        <v>126884.5</v>
      </c>
      <c r="J7368" s="554">
        <v>126884.5</v>
      </c>
      <c r="K7368" s="556" t="s">
        <v>2317</v>
      </c>
      <c r="L7368" s="556" t="s">
        <v>6165</v>
      </c>
      <c r="M7368" s="557" t="s">
        <v>6164</v>
      </c>
      <c r="O7368" s="545" t="str">
        <f t="shared" si="686"/>
        <v>B4/26/16-F</v>
      </c>
      <c r="P7368" s="546"/>
      <c r="Q7368" s="546"/>
      <c r="R7368" s="546"/>
    </row>
    <row r="7370" spans="1:18" ht="29">
      <c r="A7370" s="551">
        <v>3</v>
      </c>
      <c r="B7370" s="555" t="s">
        <v>6153</v>
      </c>
      <c r="C7370" s="555" t="s">
        <v>36</v>
      </c>
      <c r="D7370" s="555" t="s">
        <v>36</v>
      </c>
      <c r="E7370" s="555" t="s">
        <v>36</v>
      </c>
      <c r="F7370" s="551" t="s">
        <v>1054</v>
      </c>
      <c r="G7370" s="555" t="s">
        <v>36</v>
      </c>
      <c r="H7370" s="551"/>
      <c r="I7370" s="551"/>
      <c r="J7370" s="552">
        <v>497852.5</v>
      </c>
      <c r="K7370" s="555"/>
      <c r="L7370" s="555"/>
      <c r="M7370" s="551"/>
      <c r="N7370" s="551"/>
      <c r="O7370" s="551"/>
    </row>
    <row r="7371" spans="1:18" ht="87">
      <c r="A7371" s="551">
        <v>4</v>
      </c>
      <c r="B7371" s="555" t="s">
        <v>6153</v>
      </c>
      <c r="C7371" s="555" t="s">
        <v>36</v>
      </c>
      <c r="D7371" s="555" t="s">
        <v>36</v>
      </c>
      <c r="E7371" s="555" t="s">
        <v>36</v>
      </c>
      <c r="F7371" s="551" t="s">
        <v>1055</v>
      </c>
      <c r="G7371" s="555" t="s">
        <v>36</v>
      </c>
      <c r="H7371" s="551"/>
      <c r="I7371" s="551"/>
      <c r="J7371" s="552">
        <v>497852.5</v>
      </c>
      <c r="K7371" s="555"/>
      <c r="L7371" s="555"/>
      <c r="M7371" s="551"/>
      <c r="N7371" s="551"/>
      <c r="O7371" s="551"/>
    </row>
    <row r="7372" spans="1:18" ht="25">
      <c r="B7372" s="556" t="s">
        <v>6153</v>
      </c>
      <c r="C7372" s="556" t="s">
        <v>2034</v>
      </c>
      <c r="D7372" s="556" t="s">
        <v>2451</v>
      </c>
      <c r="E7372" s="556" t="s">
        <v>27</v>
      </c>
      <c r="F7372" s="557" t="s">
        <v>1056</v>
      </c>
      <c r="G7372" s="556" t="s">
        <v>0</v>
      </c>
      <c r="H7372" s="553">
        <v>1</v>
      </c>
      <c r="I7372" s="554">
        <v>497852.5</v>
      </c>
      <c r="J7372" s="554">
        <v>497852.5</v>
      </c>
      <c r="K7372" s="556" t="s">
        <v>2317</v>
      </c>
      <c r="L7372" s="556" t="s">
        <v>6166</v>
      </c>
      <c r="M7372" s="557" t="s">
        <v>1056</v>
      </c>
      <c r="O7372" s="545" t="str">
        <f>+_xlfn.CONCAT(B7372,"-",E7372)</f>
        <v>B4/26/16-G</v>
      </c>
    </row>
    <row r="7373" spans="1:18" ht="14.5">
      <c r="P7373" s="546"/>
      <c r="Q7373" s="546"/>
      <c r="R7373" s="546"/>
    </row>
    <row r="7374" spans="1:18" ht="14.5">
      <c r="P7374" s="546"/>
      <c r="Q7374" s="546"/>
      <c r="R7374" s="546"/>
    </row>
    <row r="7375" spans="1:18" ht="14.5">
      <c r="A7375" s="551">
        <v>3</v>
      </c>
      <c r="B7375" s="555" t="s">
        <v>6167</v>
      </c>
      <c r="C7375" s="555" t="s">
        <v>36</v>
      </c>
      <c r="D7375" s="555" t="s">
        <v>36</v>
      </c>
      <c r="E7375" s="555" t="s">
        <v>36</v>
      </c>
      <c r="F7375" s="551" t="s">
        <v>1057</v>
      </c>
      <c r="G7375" s="555" t="s">
        <v>36</v>
      </c>
      <c r="H7375" s="551"/>
      <c r="I7375" s="551"/>
      <c r="J7375" s="552">
        <v>4499095.0999999996</v>
      </c>
      <c r="K7375" s="555"/>
      <c r="L7375" s="555"/>
      <c r="M7375" s="551"/>
      <c r="N7375" s="551"/>
      <c r="O7375" s="551"/>
    </row>
    <row r="7376" spans="1:18" ht="14.5">
      <c r="A7376" s="551">
        <v>4</v>
      </c>
      <c r="B7376" s="555" t="s">
        <v>6167</v>
      </c>
      <c r="C7376" s="555" t="s">
        <v>36</v>
      </c>
      <c r="D7376" s="555" t="s">
        <v>36</v>
      </c>
      <c r="E7376" s="555" t="s">
        <v>36</v>
      </c>
      <c r="F7376" s="551" t="s">
        <v>1058</v>
      </c>
      <c r="G7376" s="555" t="s">
        <v>36</v>
      </c>
      <c r="H7376" s="551"/>
      <c r="I7376" s="551"/>
      <c r="J7376" s="552">
        <v>3548507.1</v>
      </c>
      <c r="K7376" s="555"/>
      <c r="L7376" s="555"/>
      <c r="M7376" s="551"/>
      <c r="N7376" s="551"/>
      <c r="O7376" s="551"/>
    </row>
    <row r="7377" spans="1:18">
      <c r="B7377" s="556" t="s">
        <v>6167</v>
      </c>
      <c r="C7377" s="556" t="s">
        <v>2034</v>
      </c>
      <c r="D7377" s="556" t="s">
        <v>2454</v>
      </c>
      <c r="E7377" s="556" t="s">
        <v>5</v>
      </c>
      <c r="F7377" s="557" t="s">
        <v>1059</v>
      </c>
      <c r="G7377" s="556" t="s">
        <v>289</v>
      </c>
      <c r="H7377" s="553">
        <v>174</v>
      </c>
      <c r="I7377" s="553">
        <v>752.5</v>
      </c>
      <c r="J7377" s="554">
        <v>130935</v>
      </c>
      <c r="K7377" s="556" t="s">
        <v>2317</v>
      </c>
      <c r="L7377" s="556" t="s">
        <v>6168</v>
      </c>
      <c r="M7377" s="557" t="s">
        <v>1059</v>
      </c>
      <c r="O7377" s="545" t="str">
        <f t="shared" ref="O7377:O7390" si="687">+_xlfn.CONCAT(B7377,"-",E7377)</f>
        <v>B4/26/17-A</v>
      </c>
    </row>
    <row r="7378" spans="1:18" ht="14.5">
      <c r="B7378" s="556" t="s">
        <v>6167</v>
      </c>
      <c r="C7378" s="556" t="s">
        <v>2034</v>
      </c>
      <c r="D7378" s="556" t="s">
        <v>2454</v>
      </c>
      <c r="E7378" s="556" t="s">
        <v>6</v>
      </c>
      <c r="F7378" s="557" t="s">
        <v>1064</v>
      </c>
      <c r="G7378" s="556" t="s">
        <v>289</v>
      </c>
      <c r="H7378" s="553">
        <v>369</v>
      </c>
      <c r="I7378" s="553">
        <v>900.25</v>
      </c>
      <c r="J7378" s="554">
        <v>332192.25</v>
      </c>
      <c r="K7378" s="556" t="s">
        <v>2317</v>
      </c>
      <c r="L7378" s="556" t="s">
        <v>6169</v>
      </c>
      <c r="M7378" s="557" t="s">
        <v>1064</v>
      </c>
      <c r="O7378" s="545" t="str">
        <f t="shared" si="687"/>
        <v>B4/26/17-B</v>
      </c>
      <c r="P7378" s="546"/>
      <c r="Q7378" s="546"/>
      <c r="R7378" s="546"/>
    </row>
    <row r="7379" spans="1:18" ht="14.5">
      <c r="B7379" s="556" t="s">
        <v>6167</v>
      </c>
      <c r="C7379" s="556" t="s">
        <v>2034</v>
      </c>
      <c r="D7379" s="556" t="s">
        <v>2454</v>
      </c>
      <c r="E7379" s="556" t="s">
        <v>7</v>
      </c>
      <c r="F7379" s="557" t="s">
        <v>1061</v>
      </c>
      <c r="G7379" s="556" t="s">
        <v>289</v>
      </c>
      <c r="H7379" s="553">
        <v>21</v>
      </c>
      <c r="I7379" s="553">
        <v>900.25</v>
      </c>
      <c r="J7379" s="554">
        <v>18905.25</v>
      </c>
      <c r="K7379" s="556" t="s">
        <v>2317</v>
      </c>
      <c r="L7379" s="556" t="s">
        <v>6170</v>
      </c>
      <c r="M7379" s="557" t="s">
        <v>1061</v>
      </c>
      <c r="O7379" s="545" t="str">
        <f t="shared" si="687"/>
        <v>B4/26/17-C</v>
      </c>
      <c r="P7379" s="546"/>
      <c r="Q7379" s="546"/>
      <c r="R7379" s="546"/>
    </row>
    <row r="7380" spans="1:18">
      <c r="B7380" s="556" t="s">
        <v>6167</v>
      </c>
      <c r="C7380" s="556" t="s">
        <v>2034</v>
      </c>
      <c r="D7380" s="556" t="s">
        <v>2454</v>
      </c>
      <c r="E7380" s="556" t="s">
        <v>8</v>
      </c>
      <c r="F7380" s="557" t="s">
        <v>2457</v>
      </c>
      <c r="G7380" s="556" t="s">
        <v>289</v>
      </c>
      <c r="H7380" s="553">
        <v>83</v>
      </c>
      <c r="I7380" s="554">
        <v>1144.3800000000001</v>
      </c>
      <c r="J7380" s="554">
        <v>94983.54</v>
      </c>
      <c r="K7380" s="556" t="s">
        <v>2317</v>
      </c>
      <c r="L7380" s="556" t="s">
        <v>6171</v>
      </c>
      <c r="M7380" s="557" t="s">
        <v>2457</v>
      </c>
      <c r="O7380" s="545" t="str">
        <f t="shared" si="687"/>
        <v>B4/26/17-D</v>
      </c>
    </row>
    <row r="7381" spans="1:18">
      <c r="B7381" s="556" t="s">
        <v>6167</v>
      </c>
      <c r="C7381" s="556" t="s">
        <v>2034</v>
      </c>
      <c r="D7381" s="556" t="s">
        <v>2454</v>
      </c>
      <c r="E7381" s="556" t="s">
        <v>10</v>
      </c>
      <c r="F7381" s="557" t="s">
        <v>1065</v>
      </c>
      <c r="G7381" s="556" t="s">
        <v>289</v>
      </c>
      <c r="H7381" s="553">
        <v>36</v>
      </c>
      <c r="I7381" s="554">
        <v>1144.3800000000001</v>
      </c>
      <c r="J7381" s="554">
        <v>41197.68</v>
      </c>
      <c r="K7381" s="556" t="s">
        <v>2317</v>
      </c>
      <c r="L7381" s="556" t="s">
        <v>6172</v>
      </c>
      <c r="M7381" s="557" t="s">
        <v>1065</v>
      </c>
      <c r="O7381" s="545" t="str">
        <f t="shared" si="687"/>
        <v>B4/26/17-E</v>
      </c>
    </row>
    <row r="7382" spans="1:18">
      <c r="B7382" s="556" t="s">
        <v>6167</v>
      </c>
      <c r="C7382" s="556" t="s">
        <v>2034</v>
      </c>
      <c r="D7382" s="556" t="s">
        <v>2454</v>
      </c>
      <c r="E7382" s="556" t="s">
        <v>11</v>
      </c>
      <c r="F7382" s="557" t="s">
        <v>1066</v>
      </c>
      <c r="G7382" s="556" t="s">
        <v>289</v>
      </c>
      <c r="H7382" s="553">
        <v>13</v>
      </c>
      <c r="I7382" s="554">
        <v>1144.3800000000001</v>
      </c>
      <c r="J7382" s="554">
        <v>14876.94</v>
      </c>
      <c r="K7382" s="556" t="s">
        <v>2317</v>
      </c>
      <c r="L7382" s="556" t="s">
        <v>6173</v>
      </c>
      <c r="M7382" s="557" t="s">
        <v>1066</v>
      </c>
      <c r="O7382" s="545" t="str">
        <f t="shared" si="687"/>
        <v>B4/26/17-F</v>
      </c>
    </row>
    <row r="7383" spans="1:18">
      <c r="B7383" s="556" t="s">
        <v>6167</v>
      </c>
      <c r="C7383" s="556" t="s">
        <v>2034</v>
      </c>
      <c r="D7383" s="556" t="s">
        <v>2454</v>
      </c>
      <c r="E7383" s="556" t="s">
        <v>27</v>
      </c>
      <c r="F7383" s="557" t="s">
        <v>2459</v>
      </c>
      <c r="G7383" s="556" t="s">
        <v>289</v>
      </c>
      <c r="H7383" s="553">
        <v>8</v>
      </c>
      <c r="I7383" s="554">
        <v>1144.3800000000001</v>
      </c>
      <c r="J7383" s="554">
        <v>9155.0400000000009</v>
      </c>
      <c r="K7383" s="556" t="s">
        <v>2317</v>
      </c>
      <c r="L7383" s="556" t="s">
        <v>6174</v>
      </c>
      <c r="M7383" s="557" t="s">
        <v>2459</v>
      </c>
      <c r="O7383" s="545" t="str">
        <f t="shared" si="687"/>
        <v>B4/26/17-G</v>
      </c>
    </row>
    <row r="7384" spans="1:18">
      <c r="B7384" s="556" t="s">
        <v>6167</v>
      </c>
      <c r="C7384" s="556" t="s">
        <v>2034</v>
      </c>
      <c r="D7384" s="556" t="s">
        <v>2454</v>
      </c>
      <c r="E7384" s="556" t="s">
        <v>28</v>
      </c>
      <c r="F7384" s="557" t="s">
        <v>1067</v>
      </c>
      <c r="G7384" s="556" t="s">
        <v>289</v>
      </c>
      <c r="H7384" s="553">
        <v>43</v>
      </c>
      <c r="I7384" s="554">
        <v>2413.5</v>
      </c>
      <c r="J7384" s="554">
        <v>103780.5</v>
      </c>
      <c r="K7384" s="556" t="s">
        <v>2317</v>
      </c>
      <c r="L7384" s="556" t="s">
        <v>6175</v>
      </c>
      <c r="M7384" s="557" t="s">
        <v>1067</v>
      </c>
      <c r="O7384" s="545" t="str">
        <f t="shared" si="687"/>
        <v>B4/26/17-H</v>
      </c>
    </row>
    <row r="7385" spans="1:18">
      <c r="B7385" s="556" t="s">
        <v>6167</v>
      </c>
      <c r="C7385" s="556" t="s">
        <v>2034</v>
      </c>
      <c r="D7385" s="556" t="s">
        <v>2454</v>
      </c>
      <c r="E7385" s="556" t="s">
        <v>33</v>
      </c>
      <c r="F7385" s="557" t="s">
        <v>1068</v>
      </c>
      <c r="G7385" s="556" t="s">
        <v>289</v>
      </c>
      <c r="H7385" s="553">
        <v>129</v>
      </c>
      <c r="I7385" s="554">
        <v>2484</v>
      </c>
      <c r="J7385" s="554">
        <v>320436</v>
      </c>
      <c r="K7385" s="556" t="s">
        <v>2317</v>
      </c>
      <c r="L7385" s="556" t="s">
        <v>6176</v>
      </c>
      <c r="M7385" s="557" t="s">
        <v>1068</v>
      </c>
      <c r="O7385" s="545" t="str">
        <f t="shared" si="687"/>
        <v>B4/26/17-J</v>
      </c>
    </row>
    <row r="7386" spans="1:18">
      <c r="B7386" s="556" t="s">
        <v>6167</v>
      </c>
      <c r="C7386" s="556" t="s">
        <v>2034</v>
      </c>
      <c r="D7386" s="556" t="s">
        <v>2454</v>
      </c>
      <c r="E7386" s="556" t="s">
        <v>34</v>
      </c>
      <c r="F7386" s="557" t="s">
        <v>4913</v>
      </c>
      <c r="G7386" s="556" t="s">
        <v>289</v>
      </c>
      <c r="H7386" s="553">
        <v>11</v>
      </c>
      <c r="I7386" s="554">
        <v>1037.25</v>
      </c>
      <c r="J7386" s="554">
        <v>11409.75</v>
      </c>
      <c r="K7386" s="556" t="s">
        <v>2317</v>
      </c>
      <c r="L7386" s="556" t="s">
        <v>6177</v>
      </c>
      <c r="M7386" s="557" t="s">
        <v>4913</v>
      </c>
      <c r="O7386" s="545" t="str">
        <f t="shared" si="687"/>
        <v>B4/26/17-K</v>
      </c>
    </row>
    <row r="7387" spans="1:18">
      <c r="B7387" s="556" t="s">
        <v>6167</v>
      </c>
      <c r="C7387" s="556" t="s">
        <v>2034</v>
      </c>
      <c r="D7387" s="556" t="s">
        <v>2454</v>
      </c>
      <c r="E7387" s="556" t="s">
        <v>39</v>
      </c>
      <c r="F7387" s="557" t="s">
        <v>1072</v>
      </c>
      <c r="G7387" s="556" t="s">
        <v>289</v>
      </c>
      <c r="H7387" s="553">
        <v>5</v>
      </c>
      <c r="I7387" s="554">
        <v>2409.5</v>
      </c>
      <c r="J7387" s="554">
        <v>12047.5</v>
      </c>
      <c r="K7387" s="556" t="s">
        <v>2317</v>
      </c>
      <c r="L7387" s="556" t="s">
        <v>6178</v>
      </c>
      <c r="M7387" s="557" t="s">
        <v>1072</v>
      </c>
      <c r="O7387" s="545" t="str">
        <f t="shared" si="687"/>
        <v>B4/26/17-L</v>
      </c>
    </row>
    <row r="7388" spans="1:18">
      <c r="B7388" s="556" t="s">
        <v>6167</v>
      </c>
      <c r="C7388" s="556" t="s">
        <v>2034</v>
      </c>
      <c r="D7388" s="556" t="s">
        <v>2454</v>
      </c>
      <c r="E7388" s="556" t="s">
        <v>38</v>
      </c>
      <c r="F7388" s="557" t="s">
        <v>6179</v>
      </c>
      <c r="G7388" s="556" t="s">
        <v>289</v>
      </c>
      <c r="H7388" s="553">
        <v>21</v>
      </c>
      <c r="I7388" s="554">
        <v>8981.1299999999992</v>
      </c>
      <c r="J7388" s="554">
        <v>188603.73</v>
      </c>
      <c r="K7388" s="556" t="s">
        <v>2317</v>
      </c>
      <c r="L7388" s="556" t="s">
        <v>6180</v>
      </c>
      <c r="M7388" s="557" t="s">
        <v>6179</v>
      </c>
      <c r="O7388" s="545" t="str">
        <f t="shared" si="687"/>
        <v>B4/26/17-M</v>
      </c>
    </row>
    <row r="7389" spans="1:18">
      <c r="B7389" s="556" t="s">
        <v>6167</v>
      </c>
      <c r="C7389" s="556" t="s">
        <v>2034</v>
      </c>
      <c r="D7389" s="556" t="s">
        <v>2454</v>
      </c>
      <c r="E7389" s="556" t="s">
        <v>204</v>
      </c>
      <c r="F7389" s="557" t="s">
        <v>6181</v>
      </c>
      <c r="G7389" s="556" t="s">
        <v>289</v>
      </c>
      <c r="H7389" s="553">
        <v>49</v>
      </c>
      <c r="I7389" s="554">
        <v>3619.25</v>
      </c>
      <c r="J7389" s="554">
        <v>177343.25</v>
      </c>
      <c r="K7389" s="556" t="s">
        <v>2317</v>
      </c>
      <c r="L7389" s="556" t="s">
        <v>6182</v>
      </c>
      <c r="M7389" s="557" t="s">
        <v>6181</v>
      </c>
      <c r="O7389" s="545" t="str">
        <f t="shared" si="687"/>
        <v>B4/26/17-N</v>
      </c>
    </row>
    <row r="7390" spans="1:18">
      <c r="B7390" s="556" t="s">
        <v>6167</v>
      </c>
      <c r="C7390" s="556" t="s">
        <v>2034</v>
      </c>
      <c r="D7390" s="556" t="s">
        <v>2454</v>
      </c>
      <c r="E7390" s="556" t="s">
        <v>507</v>
      </c>
      <c r="F7390" s="557" t="s">
        <v>6183</v>
      </c>
      <c r="G7390" s="556" t="s">
        <v>289</v>
      </c>
      <c r="H7390" s="553">
        <v>459</v>
      </c>
      <c r="I7390" s="554">
        <v>4559.13</v>
      </c>
      <c r="J7390" s="554">
        <v>2092640.67</v>
      </c>
      <c r="K7390" s="556" t="s">
        <v>2317</v>
      </c>
      <c r="L7390" s="556" t="s">
        <v>6184</v>
      </c>
      <c r="M7390" s="557" t="s">
        <v>6183</v>
      </c>
      <c r="O7390" s="545" t="str">
        <f t="shared" si="687"/>
        <v>B4/26/17-P</v>
      </c>
    </row>
    <row r="7392" spans="1:18" ht="29">
      <c r="A7392" s="551">
        <v>4</v>
      </c>
      <c r="B7392" s="555" t="s">
        <v>6167</v>
      </c>
      <c r="C7392" s="555" t="s">
        <v>36</v>
      </c>
      <c r="D7392" s="555" t="s">
        <v>36</v>
      </c>
      <c r="E7392" s="555" t="s">
        <v>36</v>
      </c>
      <c r="F7392" s="551" t="s">
        <v>2464</v>
      </c>
      <c r="G7392" s="555" t="s">
        <v>36</v>
      </c>
      <c r="H7392" s="551"/>
      <c r="I7392" s="551"/>
      <c r="J7392" s="552">
        <v>134124</v>
      </c>
      <c r="K7392" s="555"/>
      <c r="L7392" s="555"/>
      <c r="M7392" s="551"/>
      <c r="N7392" s="551"/>
      <c r="O7392" s="551"/>
    </row>
    <row r="7393" spans="1:18">
      <c r="B7393" s="556" t="s">
        <v>6167</v>
      </c>
      <c r="C7393" s="556" t="s">
        <v>2034</v>
      </c>
      <c r="D7393" s="556" t="s">
        <v>2454</v>
      </c>
      <c r="E7393" s="556" t="s">
        <v>508</v>
      </c>
      <c r="F7393" s="557" t="s">
        <v>1076</v>
      </c>
      <c r="G7393" s="556" t="s">
        <v>289</v>
      </c>
      <c r="H7393" s="553">
        <v>18</v>
      </c>
      <c r="I7393" s="554">
        <v>3217.75</v>
      </c>
      <c r="J7393" s="554">
        <v>57919.5</v>
      </c>
      <c r="K7393" s="556" t="s">
        <v>2317</v>
      </c>
      <c r="L7393" s="556" t="s">
        <v>6185</v>
      </c>
      <c r="M7393" s="557" t="s">
        <v>1076</v>
      </c>
      <c r="O7393" s="545" t="str">
        <f>+_xlfn.CONCAT(B7393,"-",E7393)</f>
        <v>B4/26/17-Q</v>
      </c>
    </row>
    <row r="7395" spans="1:18" ht="14.5">
      <c r="P7395" s="546"/>
      <c r="Q7395" s="546"/>
      <c r="R7395" s="546"/>
    </row>
    <row r="7396" spans="1:18">
      <c r="B7396" s="556" t="s">
        <v>6186</v>
      </c>
      <c r="C7396" s="556" t="s">
        <v>2034</v>
      </c>
      <c r="D7396" s="556" t="s">
        <v>2454</v>
      </c>
      <c r="E7396" s="556" t="s">
        <v>5</v>
      </c>
      <c r="F7396" s="557" t="s">
        <v>4923</v>
      </c>
      <c r="G7396" s="556" t="s">
        <v>289</v>
      </c>
      <c r="H7396" s="553">
        <v>46</v>
      </c>
      <c r="I7396" s="554">
        <v>1614.75</v>
      </c>
      <c r="J7396" s="554">
        <v>74278.5</v>
      </c>
      <c r="K7396" s="556" t="s">
        <v>2317</v>
      </c>
      <c r="L7396" s="556" t="s">
        <v>6187</v>
      </c>
      <c r="M7396" s="557" t="s">
        <v>4923</v>
      </c>
      <c r="O7396" s="545" t="str">
        <f t="shared" ref="O7396:O7397" si="688">+_xlfn.CONCAT(B7396,"-",E7396)</f>
        <v>B4/26/18-A</v>
      </c>
    </row>
    <row r="7397" spans="1:18">
      <c r="B7397" s="556" t="s">
        <v>6186</v>
      </c>
      <c r="C7397" s="556" t="s">
        <v>2034</v>
      </c>
      <c r="D7397" s="556" t="s">
        <v>2454</v>
      </c>
      <c r="E7397" s="556" t="s">
        <v>6</v>
      </c>
      <c r="F7397" s="557" t="s">
        <v>4925</v>
      </c>
      <c r="G7397" s="556" t="s">
        <v>289</v>
      </c>
      <c r="H7397" s="553">
        <v>9</v>
      </c>
      <c r="I7397" s="553">
        <v>214</v>
      </c>
      <c r="J7397" s="554">
        <v>1926</v>
      </c>
      <c r="K7397" s="556" t="s">
        <v>2317</v>
      </c>
      <c r="L7397" s="556" t="s">
        <v>6188</v>
      </c>
      <c r="M7397" s="557" t="s">
        <v>4925</v>
      </c>
      <c r="O7397" s="545" t="str">
        <f t="shared" si="688"/>
        <v>B4/26/18-B</v>
      </c>
    </row>
    <row r="7399" spans="1:18" ht="29">
      <c r="A7399" s="551">
        <v>4</v>
      </c>
      <c r="B7399" s="555" t="s">
        <v>6186</v>
      </c>
      <c r="C7399" s="555" t="s">
        <v>36</v>
      </c>
      <c r="D7399" s="555" t="s">
        <v>36</v>
      </c>
      <c r="E7399" s="555" t="s">
        <v>36</v>
      </c>
      <c r="F7399" s="551" t="s">
        <v>1079</v>
      </c>
      <c r="G7399" s="555" t="s">
        <v>36</v>
      </c>
      <c r="H7399" s="551"/>
      <c r="I7399" s="551"/>
      <c r="J7399" s="552">
        <v>785214</v>
      </c>
      <c r="K7399" s="555"/>
      <c r="L7399" s="555"/>
      <c r="M7399" s="551"/>
      <c r="N7399" s="551"/>
      <c r="O7399" s="551"/>
    </row>
    <row r="7400" spans="1:18">
      <c r="B7400" s="556" t="s">
        <v>6186</v>
      </c>
      <c r="C7400" s="556" t="s">
        <v>2034</v>
      </c>
      <c r="D7400" s="556" t="s">
        <v>2454</v>
      </c>
      <c r="E7400" s="556" t="s">
        <v>7</v>
      </c>
      <c r="F7400" s="557" t="s">
        <v>1080</v>
      </c>
      <c r="G7400" s="556" t="s">
        <v>289</v>
      </c>
      <c r="H7400" s="553">
        <v>15</v>
      </c>
      <c r="I7400" s="553">
        <v>915.25</v>
      </c>
      <c r="J7400" s="554">
        <v>13728.75</v>
      </c>
      <c r="K7400" s="556" t="s">
        <v>2317</v>
      </c>
      <c r="L7400" s="556" t="s">
        <v>6189</v>
      </c>
      <c r="M7400" s="557" t="s">
        <v>1080</v>
      </c>
      <c r="O7400" s="545" t="str">
        <f t="shared" ref="O7400:O7411" si="689">+_xlfn.CONCAT(B7400,"-",E7400)</f>
        <v>B4/26/18-C</v>
      </c>
    </row>
    <row r="7401" spans="1:18">
      <c r="B7401" s="556" t="s">
        <v>6186</v>
      </c>
      <c r="C7401" s="556" t="s">
        <v>2034</v>
      </c>
      <c r="D7401" s="556" t="s">
        <v>2454</v>
      </c>
      <c r="E7401" s="556" t="s">
        <v>8</v>
      </c>
      <c r="F7401" s="557" t="s">
        <v>1082</v>
      </c>
      <c r="G7401" s="556" t="s">
        <v>289</v>
      </c>
      <c r="H7401" s="553">
        <v>99</v>
      </c>
      <c r="I7401" s="554">
        <v>1857.5</v>
      </c>
      <c r="J7401" s="554">
        <v>183892.5</v>
      </c>
      <c r="K7401" s="556" t="s">
        <v>2317</v>
      </c>
      <c r="L7401" s="556" t="s">
        <v>6190</v>
      </c>
      <c r="M7401" s="557" t="s">
        <v>1082</v>
      </c>
      <c r="O7401" s="545" t="str">
        <f t="shared" si="689"/>
        <v>B4/26/18-D</v>
      </c>
    </row>
    <row r="7402" spans="1:18" ht="25">
      <c r="B7402" s="556" t="s">
        <v>6186</v>
      </c>
      <c r="C7402" s="556" t="s">
        <v>2034</v>
      </c>
      <c r="D7402" s="556" t="s">
        <v>2454</v>
      </c>
      <c r="E7402" s="556" t="s">
        <v>10</v>
      </c>
      <c r="F7402" s="557" t="s">
        <v>1083</v>
      </c>
      <c r="G7402" s="556" t="s">
        <v>289</v>
      </c>
      <c r="H7402" s="553">
        <v>4</v>
      </c>
      <c r="I7402" s="554">
        <v>1857.5</v>
      </c>
      <c r="J7402" s="554">
        <v>7430</v>
      </c>
      <c r="K7402" s="556" t="s">
        <v>2317</v>
      </c>
      <c r="L7402" s="556" t="s">
        <v>6191</v>
      </c>
      <c r="M7402" s="557" t="s">
        <v>1083</v>
      </c>
      <c r="O7402" s="545" t="str">
        <f t="shared" si="689"/>
        <v>B4/26/18-E</v>
      </c>
      <c r="P7402" s="546"/>
      <c r="Q7402" s="546"/>
      <c r="R7402" s="546"/>
    </row>
    <row r="7403" spans="1:18">
      <c r="B7403" s="556" t="s">
        <v>6186</v>
      </c>
      <c r="C7403" s="556" t="s">
        <v>2034</v>
      </c>
      <c r="D7403" s="556" t="s">
        <v>2454</v>
      </c>
      <c r="E7403" s="556" t="s">
        <v>11</v>
      </c>
      <c r="F7403" s="557" t="s">
        <v>4930</v>
      </c>
      <c r="G7403" s="556" t="s">
        <v>289</v>
      </c>
      <c r="H7403" s="553">
        <v>15</v>
      </c>
      <c r="I7403" s="554">
        <v>1978.13</v>
      </c>
      <c r="J7403" s="554">
        <v>29671.95</v>
      </c>
      <c r="K7403" s="556" t="s">
        <v>2317</v>
      </c>
      <c r="L7403" s="556" t="s">
        <v>6192</v>
      </c>
      <c r="M7403" s="557" t="s">
        <v>4930</v>
      </c>
      <c r="O7403" s="545" t="str">
        <f t="shared" si="689"/>
        <v>B4/26/18-F</v>
      </c>
    </row>
    <row r="7404" spans="1:18">
      <c r="B7404" s="556" t="s">
        <v>6186</v>
      </c>
      <c r="C7404" s="556" t="s">
        <v>2034</v>
      </c>
      <c r="D7404" s="556" t="s">
        <v>2454</v>
      </c>
      <c r="E7404" s="556" t="s">
        <v>27</v>
      </c>
      <c r="F7404" s="557" t="s">
        <v>1084</v>
      </c>
      <c r="G7404" s="556" t="s">
        <v>289</v>
      </c>
      <c r="H7404" s="553">
        <v>11</v>
      </c>
      <c r="I7404" s="554">
        <v>1978.13</v>
      </c>
      <c r="J7404" s="554">
        <v>21759.43</v>
      </c>
      <c r="K7404" s="556" t="s">
        <v>2317</v>
      </c>
      <c r="L7404" s="556" t="s">
        <v>6193</v>
      </c>
      <c r="M7404" s="557" t="s">
        <v>1084</v>
      </c>
      <c r="O7404" s="545" t="str">
        <f t="shared" si="689"/>
        <v>B4/26/18-G</v>
      </c>
    </row>
    <row r="7405" spans="1:18">
      <c r="B7405" s="556" t="s">
        <v>6186</v>
      </c>
      <c r="C7405" s="556" t="s">
        <v>2034</v>
      </c>
      <c r="D7405" s="556" t="s">
        <v>2454</v>
      </c>
      <c r="E7405" s="556" t="s">
        <v>28</v>
      </c>
      <c r="F7405" s="557" t="s">
        <v>1085</v>
      </c>
      <c r="G7405" s="556" t="s">
        <v>289</v>
      </c>
      <c r="H7405" s="553">
        <v>2</v>
      </c>
      <c r="I7405" s="554">
        <v>1978.13</v>
      </c>
      <c r="J7405" s="554">
        <v>3956.26</v>
      </c>
      <c r="K7405" s="556" t="s">
        <v>2317</v>
      </c>
      <c r="L7405" s="556" t="s">
        <v>6194</v>
      </c>
      <c r="M7405" s="557" t="s">
        <v>1085</v>
      </c>
      <c r="O7405" s="545" t="str">
        <f t="shared" si="689"/>
        <v>B4/26/18-H</v>
      </c>
    </row>
    <row r="7406" spans="1:18">
      <c r="B7406" s="556" t="s">
        <v>6186</v>
      </c>
      <c r="C7406" s="556" t="s">
        <v>2034</v>
      </c>
      <c r="D7406" s="556" t="s">
        <v>2454</v>
      </c>
      <c r="E7406" s="556" t="s">
        <v>33</v>
      </c>
      <c r="F7406" s="557" t="s">
        <v>4935</v>
      </c>
      <c r="G7406" s="556" t="s">
        <v>289</v>
      </c>
      <c r="H7406" s="553">
        <v>3</v>
      </c>
      <c r="I7406" s="554">
        <v>1978.13</v>
      </c>
      <c r="J7406" s="554">
        <v>5934.39</v>
      </c>
      <c r="K7406" s="556" t="s">
        <v>2317</v>
      </c>
      <c r="L7406" s="556" t="s">
        <v>6195</v>
      </c>
      <c r="M7406" s="557" t="s">
        <v>4935</v>
      </c>
      <c r="O7406" s="545" t="str">
        <f t="shared" si="689"/>
        <v>B4/26/18-J</v>
      </c>
    </row>
    <row r="7407" spans="1:18">
      <c r="B7407" s="556" t="s">
        <v>6186</v>
      </c>
      <c r="C7407" s="556" t="s">
        <v>2034</v>
      </c>
      <c r="D7407" s="556" t="s">
        <v>2454</v>
      </c>
      <c r="E7407" s="556" t="s">
        <v>34</v>
      </c>
      <c r="F7407" s="557" t="s">
        <v>1086</v>
      </c>
      <c r="G7407" s="556" t="s">
        <v>289</v>
      </c>
      <c r="H7407" s="553">
        <v>14</v>
      </c>
      <c r="I7407" s="554">
        <v>2977.75</v>
      </c>
      <c r="J7407" s="554">
        <v>41688.5</v>
      </c>
      <c r="K7407" s="556" t="s">
        <v>2317</v>
      </c>
      <c r="L7407" s="556" t="s">
        <v>6196</v>
      </c>
      <c r="M7407" s="557" t="s">
        <v>1086</v>
      </c>
      <c r="O7407" s="545" t="str">
        <f t="shared" si="689"/>
        <v>B4/26/18-K</v>
      </c>
    </row>
    <row r="7408" spans="1:18">
      <c r="B7408" s="556" t="s">
        <v>6186</v>
      </c>
      <c r="C7408" s="556" t="s">
        <v>2034</v>
      </c>
      <c r="D7408" s="556" t="s">
        <v>2454</v>
      </c>
      <c r="E7408" s="556" t="s">
        <v>39</v>
      </c>
      <c r="F7408" s="557" t="s">
        <v>1087</v>
      </c>
      <c r="G7408" s="556" t="s">
        <v>289</v>
      </c>
      <c r="H7408" s="553">
        <v>53</v>
      </c>
      <c r="I7408" s="554">
        <v>3064.5</v>
      </c>
      <c r="J7408" s="554">
        <v>162418.5</v>
      </c>
      <c r="K7408" s="556" t="s">
        <v>2317</v>
      </c>
      <c r="L7408" s="556" t="s">
        <v>6197</v>
      </c>
      <c r="M7408" s="557" t="s">
        <v>1087</v>
      </c>
      <c r="O7408" s="545" t="str">
        <f t="shared" si="689"/>
        <v>B4/26/18-L</v>
      </c>
    </row>
    <row r="7409" spans="1:18">
      <c r="B7409" s="556" t="s">
        <v>6186</v>
      </c>
      <c r="C7409" s="556" t="s">
        <v>2034</v>
      </c>
      <c r="D7409" s="556" t="s">
        <v>2454</v>
      </c>
      <c r="E7409" s="556" t="s">
        <v>38</v>
      </c>
      <c r="F7409" s="557" t="s">
        <v>6198</v>
      </c>
      <c r="G7409" s="556" t="s">
        <v>289</v>
      </c>
      <c r="H7409" s="553">
        <v>3</v>
      </c>
      <c r="I7409" s="554">
        <v>11147.13</v>
      </c>
      <c r="J7409" s="554">
        <v>33441.39</v>
      </c>
      <c r="K7409" s="556" t="s">
        <v>2317</v>
      </c>
      <c r="L7409" s="556" t="s">
        <v>6199</v>
      </c>
      <c r="M7409" s="557" t="s">
        <v>6198</v>
      </c>
      <c r="O7409" s="545" t="str">
        <f t="shared" si="689"/>
        <v>B4/26/18-M</v>
      </c>
    </row>
    <row r="7410" spans="1:18">
      <c r="B7410" s="556" t="s">
        <v>6186</v>
      </c>
      <c r="C7410" s="556" t="s">
        <v>2034</v>
      </c>
      <c r="D7410" s="556" t="s">
        <v>2454</v>
      </c>
      <c r="E7410" s="556" t="s">
        <v>204</v>
      </c>
      <c r="F7410" s="557" t="s">
        <v>6200</v>
      </c>
      <c r="G7410" s="556" t="s">
        <v>289</v>
      </c>
      <c r="H7410" s="553">
        <v>11</v>
      </c>
      <c r="I7410" s="554">
        <v>4484.5</v>
      </c>
      <c r="J7410" s="554">
        <v>49329.5</v>
      </c>
      <c r="K7410" s="556" t="s">
        <v>2317</v>
      </c>
      <c r="L7410" s="556" t="s">
        <v>6201</v>
      </c>
      <c r="M7410" s="557" t="s">
        <v>6200</v>
      </c>
      <c r="O7410" s="545" t="str">
        <f t="shared" si="689"/>
        <v>B4/26/18-N</v>
      </c>
    </row>
    <row r="7411" spans="1:18">
      <c r="B7411" s="556" t="s">
        <v>6186</v>
      </c>
      <c r="C7411" s="556" t="s">
        <v>2034</v>
      </c>
      <c r="D7411" s="556" t="s">
        <v>2454</v>
      </c>
      <c r="E7411" s="556" t="s">
        <v>507</v>
      </c>
      <c r="F7411" s="557" t="s">
        <v>6202</v>
      </c>
      <c r="G7411" s="556" t="s">
        <v>289</v>
      </c>
      <c r="H7411" s="553">
        <v>41</v>
      </c>
      <c r="I7411" s="554">
        <v>5657.63</v>
      </c>
      <c r="J7411" s="554">
        <v>231962.83</v>
      </c>
      <c r="K7411" s="556" t="s">
        <v>2317</v>
      </c>
      <c r="L7411" s="556" t="s">
        <v>6203</v>
      </c>
      <c r="M7411" s="557" t="s">
        <v>6202</v>
      </c>
      <c r="O7411" s="545" t="str">
        <f t="shared" si="689"/>
        <v>B4/26/18-P</v>
      </c>
    </row>
    <row r="7413" spans="1:18" ht="14.5">
      <c r="A7413" s="551">
        <v>4</v>
      </c>
      <c r="B7413" s="555" t="s">
        <v>6186</v>
      </c>
      <c r="C7413" s="555" t="s">
        <v>36</v>
      </c>
      <c r="D7413" s="555" t="s">
        <v>36</v>
      </c>
      <c r="E7413" s="555" t="s">
        <v>36</v>
      </c>
      <c r="F7413" s="551" t="s">
        <v>1089</v>
      </c>
      <c r="G7413" s="555" t="s">
        <v>36</v>
      </c>
      <c r="H7413" s="551"/>
      <c r="I7413" s="551"/>
      <c r="J7413" s="552">
        <v>31250</v>
      </c>
      <c r="K7413" s="555"/>
      <c r="L7413" s="555"/>
      <c r="M7413" s="551"/>
      <c r="N7413" s="551"/>
      <c r="O7413" s="551"/>
    </row>
    <row r="7414" spans="1:18">
      <c r="B7414" s="556" t="s">
        <v>6186</v>
      </c>
      <c r="C7414" s="556" t="s">
        <v>2034</v>
      </c>
      <c r="D7414" s="556" t="s">
        <v>2454</v>
      </c>
      <c r="E7414" s="556" t="s">
        <v>508</v>
      </c>
      <c r="F7414" s="557" t="s">
        <v>1090</v>
      </c>
      <c r="G7414" s="556" t="s">
        <v>0</v>
      </c>
      <c r="H7414" s="553">
        <v>1</v>
      </c>
      <c r="I7414" s="554">
        <v>31250</v>
      </c>
      <c r="J7414" s="554">
        <v>31250</v>
      </c>
      <c r="K7414" s="556" t="s">
        <v>2317</v>
      </c>
      <c r="L7414" s="556" t="s">
        <v>6204</v>
      </c>
      <c r="M7414" s="557" t="s">
        <v>1090</v>
      </c>
      <c r="O7414" s="545" t="str">
        <f>+_xlfn.CONCAT(B7414,"-",E7414)</f>
        <v>B4/26/18-Q</v>
      </c>
    </row>
    <row r="7416" spans="1:18" ht="14.5">
      <c r="P7416" s="546"/>
      <c r="Q7416" s="546"/>
      <c r="R7416" s="546"/>
    </row>
    <row r="7417" spans="1:18" ht="14.5">
      <c r="A7417" s="551">
        <v>3</v>
      </c>
      <c r="B7417" s="555" t="s">
        <v>6205</v>
      </c>
      <c r="C7417" s="555" t="s">
        <v>36</v>
      </c>
      <c r="D7417" s="555" t="s">
        <v>36</v>
      </c>
      <c r="E7417" s="555" t="s">
        <v>36</v>
      </c>
      <c r="F7417" s="551" t="s">
        <v>1091</v>
      </c>
      <c r="G7417" s="555" t="s">
        <v>36</v>
      </c>
      <c r="H7417" s="551"/>
      <c r="I7417" s="551"/>
      <c r="J7417" s="552">
        <v>606469.54</v>
      </c>
      <c r="K7417" s="555"/>
      <c r="L7417" s="555"/>
      <c r="M7417" s="551"/>
      <c r="N7417" s="551"/>
      <c r="O7417" s="551"/>
    </row>
    <row r="7418" spans="1:18" ht="29">
      <c r="A7418" s="551">
        <v>4</v>
      </c>
      <c r="B7418" s="555" t="s">
        <v>6205</v>
      </c>
      <c r="C7418" s="555" t="s">
        <v>36</v>
      </c>
      <c r="D7418" s="555" t="s">
        <v>36</v>
      </c>
      <c r="E7418" s="555" t="s">
        <v>36</v>
      </c>
      <c r="F7418" s="551" t="s">
        <v>1092</v>
      </c>
      <c r="G7418" s="555" t="s">
        <v>36</v>
      </c>
      <c r="H7418" s="551"/>
      <c r="I7418" s="551"/>
      <c r="J7418" s="552">
        <v>606469.54</v>
      </c>
      <c r="K7418" s="555"/>
      <c r="L7418" s="555"/>
      <c r="M7418" s="551"/>
      <c r="N7418" s="551"/>
      <c r="O7418" s="551"/>
    </row>
    <row r="7419" spans="1:18">
      <c r="B7419" s="556" t="s">
        <v>6205</v>
      </c>
      <c r="C7419" s="556" t="s">
        <v>2034</v>
      </c>
      <c r="D7419" s="556" t="s">
        <v>2472</v>
      </c>
      <c r="E7419" s="556" t="s">
        <v>5</v>
      </c>
      <c r="F7419" s="557" t="s">
        <v>1093</v>
      </c>
      <c r="G7419" s="556" t="s">
        <v>289</v>
      </c>
      <c r="H7419" s="553">
        <v>22</v>
      </c>
      <c r="I7419" s="554">
        <v>10398.5</v>
      </c>
      <c r="J7419" s="554">
        <v>228767</v>
      </c>
      <c r="K7419" s="556" t="s">
        <v>2317</v>
      </c>
      <c r="L7419" s="556" t="s">
        <v>6206</v>
      </c>
      <c r="M7419" s="557" t="s">
        <v>1093</v>
      </c>
      <c r="O7419" s="545" t="str">
        <f t="shared" ref="O7419:O7423" si="690">+_xlfn.CONCAT(B7419,"-",E7419)</f>
        <v>B4/26/19-A</v>
      </c>
    </row>
    <row r="7420" spans="1:18" ht="14.5">
      <c r="B7420" s="556" t="s">
        <v>6205</v>
      </c>
      <c r="C7420" s="556" t="s">
        <v>2034</v>
      </c>
      <c r="D7420" s="556" t="s">
        <v>2472</v>
      </c>
      <c r="E7420" s="556" t="s">
        <v>6</v>
      </c>
      <c r="F7420" s="557" t="s">
        <v>4953</v>
      </c>
      <c r="G7420" s="556" t="s">
        <v>289</v>
      </c>
      <c r="H7420" s="553">
        <v>8</v>
      </c>
      <c r="I7420" s="554">
        <v>16409.38</v>
      </c>
      <c r="J7420" s="554">
        <v>131275.04</v>
      </c>
      <c r="K7420" s="556" t="s">
        <v>2317</v>
      </c>
      <c r="L7420" s="556" t="s">
        <v>6207</v>
      </c>
      <c r="M7420" s="557" t="s">
        <v>4953</v>
      </c>
      <c r="O7420" s="545" t="str">
        <f t="shared" si="690"/>
        <v>B4/26/19-B</v>
      </c>
      <c r="P7420" s="546"/>
      <c r="Q7420" s="546"/>
      <c r="R7420" s="546"/>
    </row>
    <row r="7421" spans="1:18" ht="14.5">
      <c r="B7421" s="556" t="s">
        <v>6205</v>
      </c>
      <c r="C7421" s="556" t="s">
        <v>2034</v>
      </c>
      <c r="D7421" s="556" t="s">
        <v>2472</v>
      </c>
      <c r="E7421" s="556" t="s">
        <v>7</v>
      </c>
      <c r="F7421" s="557" t="s">
        <v>4955</v>
      </c>
      <c r="G7421" s="556" t="s">
        <v>289</v>
      </c>
      <c r="H7421" s="553">
        <v>24</v>
      </c>
      <c r="I7421" s="554">
        <v>4302.75</v>
      </c>
      <c r="J7421" s="554">
        <v>103266</v>
      </c>
      <c r="K7421" s="556" t="s">
        <v>2317</v>
      </c>
      <c r="L7421" s="556" t="s">
        <v>6208</v>
      </c>
      <c r="M7421" s="557" t="s">
        <v>4955</v>
      </c>
      <c r="O7421" s="545" t="str">
        <f t="shared" si="690"/>
        <v>B4/26/19-C</v>
      </c>
      <c r="P7421" s="546"/>
      <c r="Q7421" s="546"/>
      <c r="R7421" s="546"/>
    </row>
    <row r="7422" spans="1:18">
      <c r="B7422" s="556" t="s">
        <v>6205</v>
      </c>
      <c r="C7422" s="556" t="s">
        <v>2034</v>
      </c>
      <c r="D7422" s="556" t="s">
        <v>2472</v>
      </c>
      <c r="E7422" s="556" t="s">
        <v>8</v>
      </c>
      <c r="F7422" s="557" t="s">
        <v>4957</v>
      </c>
      <c r="G7422" s="556" t="s">
        <v>289</v>
      </c>
      <c r="H7422" s="553">
        <v>5</v>
      </c>
      <c r="I7422" s="554">
        <v>3737.25</v>
      </c>
      <c r="J7422" s="554">
        <v>18686.25</v>
      </c>
      <c r="K7422" s="556" t="s">
        <v>2317</v>
      </c>
      <c r="L7422" s="556" t="s">
        <v>6209</v>
      </c>
      <c r="M7422" s="557" t="s">
        <v>4957</v>
      </c>
      <c r="O7422" s="545" t="str">
        <f t="shared" si="690"/>
        <v>B4/26/19-D</v>
      </c>
    </row>
    <row r="7423" spans="1:18">
      <c r="B7423" s="556" t="s">
        <v>6205</v>
      </c>
      <c r="C7423" s="556" t="s">
        <v>2034</v>
      </c>
      <c r="D7423" s="556" t="s">
        <v>2472</v>
      </c>
      <c r="E7423" s="556" t="s">
        <v>10</v>
      </c>
      <c r="F7423" s="557" t="s">
        <v>4959</v>
      </c>
      <c r="G7423" s="556" t="s">
        <v>289</v>
      </c>
      <c r="H7423" s="553">
        <v>59</v>
      </c>
      <c r="I7423" s="554">
        <v>2109.75</v>
      </c>
      <c r="J7423" s="554">
        <v>124475.25</v>
      </c>
      <c r="K7423" s="556" t="s">
        <v>2317</v>
      </c>
      <c r="L7423" s="556" t="s">
        <v>6210</v>
      </c>
      <c r="M7423" s="557" t="s">
        <v>4959</v>
      </c>
      <c r="O7423" s="545" t="str">
        <f t="shared" si="690"/>
        <v>B4/26/19-E</v>
      </c>
    </row>
    <row r="7425" spans="1:18" ht="14.5">
      <c r="A7425" s="551" t="s">
        <v>1774</v>
      </c>
      <c r="B7425" s="555" t="s">
        <v>6205</v>
      </c>
      <c r="C7425" s="555" t="s">
        <v>36</v>
      </c>
      <c r="D7425" s="555" t="s">
        <v>36</v>
      </c>
      <c r="E7425" s="555" t="s">
        <v>36</v>
      </c>
      <c r="F7425" s="551" t="s">
        <v>25</v>
      </c>
      <c r="G7425" s="555"/>
      <c r="H7425" s="551"/>
      <c r="I7425" s="551"/>
      <c r="J7425" s="551"/>
      <c r="K7425" s="555"/>
      <c r="L7425" s="555"/>
      <c r="M7425" s="551"/>
      <c r="N7425" s="551"/>
      <c r="O7425" s="551"/>
    </row>
    <row r="7426" spans="1:18" ht="14.5">
      <c r="A7426" s="551" t="s">
        <v>1774</v>
      </c>
      <c r="B7426" s="555" t="s">
        <v>6205</v>
      </c>
      <c r="C7426" s="555" t="s">
        <v>36</v>
      </c>
      <c r="D7426" s="555" t="s">
        <v>36</v>
      </c>
      <c r="E7426" s="555" t="s">
        <v>36</v>
      </c>
      <c r="F7426" s="551" t="s">
        <v>9</v>
      </c>
      <c r="G7426" s="555"/>
      <c r="H7426" s="551"/>
      <c r="I7426" s="551"/>
      <c r="J7426" s="551"/>
      <c r="K7426" s="555"/>
      <c r="L7426" s="555"/>
      <c r="M7426" s="551"/>
      <c r="N7426" s="551"/>
      <c r="O7426" s="551"/>
    </row>
    <row r="7428" spans="1:18" ht="14.5">
      <c r="P7428" s="546"/>
      <c r="Q7428" s="546"/>
      <c r="R7428" s="546"/>
    </row>
    <row r="7429" spans="1:18" ht="14.5">
      <c r="A7429" s="551">
        <v>2</v>
      </c>
      <c r="B7429" s="555" t="s">
        <v>6211</v>
      </c>
      <c r="C7429" s="555" t="s">
        <v>36</v>
      </c>
      <c r="D7429" s="555" t="s">
        <v>36</v>
      </c>
      <c r="E7429" s="555" t="s">
        <v>36</v>
      </c>
      <c r="F7429" s="551" t="s">
        <v>37</v>
      </c>
      <c r="G7429" s="555" t="s">
        <v>36</v>
      </c>
      <c r="H7429" s="551"/>
      <c r="I7429" s="551"/>
      <c r="J7429" s="552">
        <v>6276525.9500000002</v>
      </c>
      <c r="K7429" s="555"/>
      <c r="L7429" s="555"/>
      <c r="M7429" s="551"/>
      <c r="N7429" s="551"/>
      <c r="O7429" s="551"/>
      <c r="P7429" s="546"/>
      <c r="Q7429" s="546"/>
      <c r="R7429" s="546"/>
    </row>
    <row r="7430" spans="1:18" ht="29">
      <c r="A7430" s="551">
        <v>3</v>
      </c>
      <c r="B7430" s="555" t="s">
        <v>6211</v>
      </c>
      <c r="C7430" s="555" t="s">
        <v>36</v>
      </c>
      <c r="D7430" s="555" t="s">
        <v>36</v>
      </c>
      <c r="E7430" s="555" t="s">
        <v>36</v>
      </c>
      <c r="F7430" s="551" t="s">
        <v>1117</v>
      </c>
      <c r="G7430" s="555" t="s">
        <v>36</v>
      </c>
      <c r="H7430" s="551"/>
      <c r="I7430" s="551"/>
      <c r="J7430" s="551">
        <v>0</v>
      </c>
      <c r="K7430" s="555"/>
      <c r="L7430" s="555"/>
      <c r="M7430" s="551"/>
      <c r="N7430" s="551"/>
      <c r="O7430" s="551"/>
    </row>
    <row r="7431" spans="1:18" ht="29">
      <c r="A7431" s="551">
        <v>4</v>
      </c>
      <c r="B7431" s="555" t="s">
        <v>6211</v>
      </c>
      <c r="C7431" s="555" t="s">
        <v>36</v>
      </c>
      <c r="D7431" s="555" t="s">
        <v>36</v>
      </c>
      <c r="E7431" s="555" t="s">
        <v>36</v>
      </c>
      <c r="F7431" s="551" t="s">
        <v>1118</v>
      </c>
      <c r="G7431" s="555" t="s">
        <v>36</v>
      </c>
      <c r="H7431" s="551"/>
      <c r="I7431" s="551"/>
      <c r="J7431" s="551">
        <v>0</v>
      </c>
      <c r="K7431" s="555"/>
      <c r="L7431" s="555"/>
      <c r="M7431" s="551"/>
      <c r="N7431" s="551"/>
      <c r="O7431" s="551"/>
    </row>
    <row r="7432" spans="1:18" ht="14.5">
      <c r="A7432" s="551">
        <v>4</v>
      </c>
      <c r="B7432" s="555" t="s">
        <v>6211</v>
      </c>
      <c r="C7432" s="555" t="s">
        <v>36</v>
      </c>
      <c r="D7432" s="555" t="s">
        <v>36</v>
      </c>
      <c r="E7432" s="555" t="s">
        <v>36</v>
      </c>
      <c r="F7432" s="551" t="s">
        <v>1119</v>
      </c>
      <c r="G7432" s="555" t="s">
        <v>36</v>
      </c>
      <c r="H7432" s="551"/>
      <c r="I7432" s="551"/>
      <c r="J7432" s="551">
        <v>0</v>
      </c>
      <c r="K7432" s="555"/>
      <c r="L7432" s="555"/>
      <c r="M7432" s="551"/>
      <c r="N7432" s="551"/>
      <c r="O7432" s="551"/>
      <c r="P7432" s="546"/>
      <c r="Q7432" s="546"/>
      <c r="R7432" s="546"/>
    </row>
    <row r="7433" spans="1:18" ht="29">
      <c r="A7433" s="551">
        <v>5</v>
      </c>
      <c r="B7433" s="555" t="s">
        <v>6211</v>
      </c>
      <c r="C7433" s="555" t="s">
        <v>36</v>
      </c>
      <c r="D7433" s="555" t="s">
        <v>36</v>
      </c>
      <c r="E7433" s="555" t="s">
        <v>36</v>
      </c>
      <c r="F7433" s="551" t="s">
        <v>1120</v>
      </c>
      <c r="G7433" s="555" t="s">
        <v>36</v>
      </c>
      <c r="H7433" s="551"/>
      <c r="I7433" s="551"/>
      <c r="J7433" s="551">
        <v>0</v>
      </c>
      <c r="K7433" s="555"/>
      <c r="L7433" s="555"/>
      <c r="M7433" s="551"/>
      <c r="N7433" s="551"/>
      <c r="O7433" s="551"/>
      <c r="P7433" s="546"/>
      <c r="Q7433" s="546"/>
      <c r="R7433" s="546"/>
    </row>
    <row r="7434" spans="1:18" ht="29">
      <c r="A7434" s="551">
        <v>5</v>
      </c>
      <c r="B7434" s="555" t="s">
        <v>6211</v>
      </c>
      <c r="C7434" s="555" t="s">
        <v>36</v>
      </c>
      <c r="D7434" s="555" t="s">
        <v>36</v>
      </c>
      <c r="E7434" s="555" t="s">
        <v>36</v>
      </c>
      <c r="F7434" s="551" t="s">
        <v>1121</v>
      </c>
      <c r="G7434" s="555" t="s">
        <v>36</v>
      </c>
      <c r="H7434" s="551"/>
      <c r="I7434" s="551"/>
      <c r="J7434" s="551">
        <v>0</v>
      </c>
      <c r="K7434" s="555"/>
      <c r="L7434" s="555"/>
      <c r="M7434" s="551"/>
      <c r="N7434" s="551"/>
      <c r="O7434" s="551"/>
      <c r="P7434" s="546"/>
      <c r="Q7434" s="546"/>
      <c r="R7434" s="546"/>
    </row>
    <row r="7435" spans="1:18" ht="14.5">
      <c r="A7435" s="551">
        <v>5</v>
      </c>
      <c r="B7435" s="555" t="s">
        <v>6211</v>
      </c>
      <c r="C7435" s="555" t="s">
        <v>36</v>
      </c>
      <c r="D7435" s="555" t="s">
        <v>36</v>
      </c>
      <c r="E7435" s="555" t="s">
        <v>36</v>
      </c>
      <c r="F7435" s="551" t="s">
        <v>1122</v>
      </c>
      <c r="G7435" s="555" t="s">
        <v>36</v>
      </c>
      <c r="H7435" s="551"/>
      <c r="I7435" s="551"/>
      <c r="J7435" s="551">
        <v>0</v>
      </c>
      <c r="K7435" s="555"/>
      <c r="L7435" s="555"/>
      <c r="M7435" s="551"/>
      <c r="N7435" s="551"/>
      <c r="O7435" s="551"/>
      <c r="P7435" s="546"/>
      <c r="Q7435" s="546"/>
      <c r="R7435" s="546"/>
    </row>
    <row r="7436" spans="1:18" ht="29">
      <c r="A7436" s="551">
        <v>5</v>
      </c>
      <c r="B7436" s="555" t="s">
        <v>6211</v>
      </c>
      <c r="C7436" s="555" t="s">
        <v>36</v>
      </c>
      <c r="D7436" s="555" t="s">
        <v>36</v>
      </c>
      <c r="E7436" s="555" t="s">
        <v>36</v>
      </c>
      <c r="F7436" s="551" t="s">
        <v>1123</v>
      </c>
      <c r="G7436" s="555" t="s">
        <v>36</v>
      </c>
      <c r="H7436" s="551"/>
      <c r="I7436" s="551"/>
      <c r="J7436" s="551">
        <v>0</v>
      </c>
      <c r="K7436" s="555"/>
      <c r="L7436" s="555"/>
      <c r="M7436" s="551"/>
      <c r="N7436" s="551"/>
      <c r="O7436" s="551"/>
      <c r="P7436" s="546"/>
      <c r="Q7436" s="546"/>
      <c r="R7436" s="546"/>
    </row>
    <row r="7437" spans="1:18" ht="29">
      <c r="A7437" s="551">
        <v>5</v>
      </c>
      <c r="B7437" s="555" t="s">
        <v>6211</v>
      </c>
      <c r="C7437" s="555" t="s">
        <v>36</v>
      </c>
      <c r="D7437" s="555" t="s">
        <v>36</v>
      </c>
      <c r="E7437" s="555" t="s">
        <v>36</v>
      </c>
      <c r="F7437" s="551" t="s">
        <v>1124</v>
      </c>
      <c r="G7437" s="555" t="s">
        <v>36</v>
      </c>
      <c r="H7437" s="551"/>
      <c r="I7437" s="551"/>
      <c r="J7437" s="551">
        <v>0</v>
      </c>
      <c r="K7437" s="555"/>
      <c r="L7437" s="555"/>
      <c r="M7437" s="551"/>
      <c r="N7437" s="551"/>
      <c r="O7437" s="551"/>
      <c r="P7437" s="546"/>
      <c r="Q7437" s="546"/>
      <c r="R7437" s="546"/>
    </row>
    <row r="7438" spans="1:18" ht="43.5">
      <c r="A7438" s="551">
        <v>5</v>
      </c>
      <c r="B7438" s="555" t="s">
        <v>6211</v>
      </c>
      <c r="C7438" s="555" t="s">
        <v>36</v>
      </c>
      <c r="D7438" s="555" t="s">
        <v>36</v>
      </c>
      <c r="E7438" s="555" t="s">
        <v>36</v>
      </c>
      <c r="F7438" s="551" t="s">
        <v>1125</v>
      </c>
      <c r="G7438" s="555" t="s">
        <v>36</v>
      </c>
      <c r="H7438" s="551"/>
      <c r="I7438" s="551"/>
      <c r="J7438" s="551">
        <v>0</v>
      </c>
      <c r="K7438" s="555"/>
      <c r="L7438" s="555"/>
      <c r="M7438" s="551"/>
      <c r="N7438" s="551"/>
      <c r="O7438" s="551"/>
      <c r="P7438" s="546"/>
      <c r="Q7438" s="546"/>
      <c r="R7438" s="546"/>
    </row>
    <row r="7439" spans="1:18" ht="29">
      <c r="A7439" s="551">
        <v>5</v>
      </c>
      <c r="B7439" s="555" t="s">
        <v>6211</v>
      </c>
      <c r="C7439" s="555" t="s">
        <v>36</v>
      </c>
      <c r="D7439" s="555" t="s">
        <v>36</v>
      </c>
      <c r="E7439" s="555" t="s">
        <v>36</v>
      </c>
      <c r="F7439" s="551" t="s">
        <v>1126</v>
      </c>
      <c r="G7439" s="555" t="s">
        <v>36</v>
      </c>
      <c r="H7439" s="551"/>
      <c r="I7439" s="551"/>
      <c r="J7439" s="551">
        <v>0</v>
      </c>
      <c r="K7439" s="555"/>
      <c r="L7439" s="555"/>
      <c r="M7439" s="551"/>
      <c r="N7439" s="551"/>
      <c r="O7439" s="551"/>
      <c r="P7439" s="546"/>
      <c r="Q7439" s="546"/>
      <c r="R7439" s="546"/>
    </row>
    <row r="7440" spans="1:18" ht="29">
      <c r="A7440" s="551">
        <v>5</v>
      </c>
      <c r="B7440" s="555" t="s">
        <v>6211</v>
      </c>
      <c r="C7440" s="555" t="s">
        <v>36</v>
      </c>
      <c r="D7440" s="555" t="s">
        <v>36</v>
      </c>
      <c r="E7440" s="555" t="s">
        <v>36</v>
      </c>
      <c r="F7440" s="551" t="s">
        <v>1127</v>
      </c>
      <c r="G7440" s="555" t="s">
        <v>36</v>
      </c>
      <c r="H7440" s="551"/>
      <c r="I7440" s="551"/>
      <c r="J7440" s="551">
        <v>0</v>
      </c>
      <c r="K7440" s="555"/>
      <c r="L7440" s="555"/>
      <c r="M7440" s="551"/>
      <c r="N7440" s="551"/>
      <c r="O7440" s="551"/>
      <c r="P7440" s="546"/>
      <c r="Q7440" s="546"/>
      <c r="R7440" s="546"/>
    </row>
    <row r="7441" spans="1:18" ht="14.5">
      <c r="P7441" s="546"/>
      <c r="Q7441" s="546"/>
      <c r="R7441" s="546"/>
    </row>
    <row r="7442" spans="1:18" ht="14.5">
      <c r="A7442" s="551">
        <v>4</v>
      </c>
      <c r="B7442" s="555" t="s">
        <v>6211</v>
      </c>
      <c r="C7442" s="555" t="s">
        <v>36</v>
      </c>
      <c r="D7442" s="555" t="s">
        <v>36</v>
      </c>
      <c r="E7442" s="555" t="s">
        <v>36</v>
      </c>
      <c r="F7442" s="551" t="s">
        <v>1128</v>
      </c>
      <c r="G7442" s="555" t="s">
        <v>36</v>
      </c>
      <c r="H7442" s="551"/>
      <c r="I7442" s="551"/>
      <c r="J7442" s="551">
        <v>0</v>
      </c>
      <c r="K7442" s="555"/>
      <c r="L7442" s="555"/>
      <c r="M7442" s="551"/>
      <c r="N7442" s="551"/>
      <c r="O7442" s="551"/>
      <c r="P7442" s="546"/>
      <c r="Q7442" s="546"/>
      <c r="R7442" s="546"/>
    </row>
    <row r="7443" spans="1:18" ht="29">
      <c r="A7443" s="551">
        <v>5</v>
      </c>
      <c r="B7443" s="555" t="s">
        <v>6211</v>
      </c>
      <c r="C7443" s="555" t="s">
        <v>36</v>
      </c>
      <c r="D7443" s="555" t="s">
        <v>36</v>
      </c>
      <c r="E7443" s="555" t="s">
        <v>36</v>
      </c>
      <c r="F7443" s="551" t="s">
        <v>1129</v>
      </c>
      <c r="G7443" s="555" t="s">
        <v>36</v>
      </c>
      <c r="H7443" s="551"/>
      <c r="I7443" s="551"/>
      <c r="J7443" s="551">
        <v>0</v>
      </c>
      <c r="K7443" s="555"/>
      <c r="L7443" s="555"/>
      <c r="M7443" s="551"/>
      <c r="N7443" s="551"/>
      <c r="O7443" s="551"/>
      <c r="P7443" s="546"/>
      <c r="Q7443" s="546"/>
      <c r="R7443" s="546"/>
    </row>
    <row r="7444" spans="1:18" ht="29">
      <c r="A7444" s="551">
        <v>5</v>
      </c>
      <c r="B7444" s="555" t="s">
        <v>6211</v>
      </c>
      <c r="C7444" s="555" t="s">
        <v>36</v>
      </c>
      <c r="D7444" s="555" t="s">
        <v>36</v>
      </c>
      <c r="E7444" s="555" t="s">
        <v>36</v>
      </c>
      <c r="F7444" s="551" t="s">
        <v>1130</v>
      </c>
      <c r="G7444" s="555" t="s">
        <v>36</v>
      </c>
      <c r="H7444" s="551"/>
      <c r="I7444" s="551"/>
      <c r="J7444" s="551">
        <v>0</v>
      </c>
      <c r="K7444" s="555"/>
      <c r="L7444" s="555"/>
      <c r="M7444" s="551"/>
      <c r="N7444" s="551"/>
      <c r="O7444" s="551"/>
    </row>
    <row r="7445" spans="1:18" ht="29">
      <c r="A7445" s="551">
        <v>5</v>
      </c>
      <c r="B7445" s="555" t="s">
        <v>6211</v>
      </c>
      <c r="C7445" s="555" t="s">
        <v>36</v>
      </c>
      <c r="D7445" s="555" t="s">
        <v>36</v>
      </c>
      <c r="E7445" s="555" t="s">
        <v>36</v>
      </c>
      <c r="F7445" s="551" t="s">
        <v>1131</v>
      </c>
      <c r="G7445" s="555" t="s">
        <v>36</v>
      </c>
      <c r="H7445" s="551"/>
      <c r="I7445" s="551"/>
      <c r="J7445" s="551">
        <v>0</v>
      </c>
      <c r="K7445" s="555"/>
      <c r="L7445" s="555"/>
      <c r="M7445" s="551"/>
      <c r="N7445" s="551"/>
      <c r="O7445" s="551"/>
      <c r="P7445" s="546"/>
      <c r="Q7445" s="546"/>
      <c r="R7445" s="546"/>
    </row>
    <row r="7446" spans="1:18" ht="29">
      <c r="A7446" s="551">
        <v>5</v>
      </c>
      <c r="B7446" s="555" t="s">
        <v>6211</v>
      </c>
      <c r="C7446" s="555" t="s">
        <v>36</v>
      </c>
      <c r="D7446" s="555" t="s">
        <v>36</v>
      </c>
      <c r="E7446" s="555" t="s">
        <v>36</v>
      </c>
      <c r="F7446" s="551" t="s">
        <v>1132</v>
      </c>
      <c r="G7446" s="555" t="s">
        <v>36</v>
      </c>
      <c r="H7446" s="551"/>
      <c r="I7446" s="551"/>
      <c r="J7446" s="551">
        <v>0</v>
      </c>
      <c r="K7446" s="555"/>
      <c r="L7446" s="555"/>
      <c r="M7446" s="551"/>
      <c r="N7446" s="551"/>
      <c r="O7446" s="551"/>
      <c r="P7446" s="546"/>
      <c r="Q7446" s="546"/>
      <c r="R7446" s="546"/>
    </row>
    <row r="7447" spans="1:18" ht="14.5">
      <c r="A7447" s="551">
        <v>5</v>
      </c>
      <c r="B7447" s="555" t="s">
        <v>6211</v>
      </c>
      <c r="C7447" s="555" t="s">
        <v>36</v>
      </c>
      <c r="D7447" s="555" t="s">
        <v>36</v>
      </c>
      <c r="E7447" s="555" t="s">
        <v>36</v>
      </c>
      <c r="F7447" s="551" t="s">
        <v>1133</v>
      </c>
      <c r="G7447" s="555" t="s">
        <v>36</v>
      </c>
      <c r="H7447" s="551"/>
      <c r="I7447" s="551"/>
      <c r="J7447" s="551">
        <v>0</v>
      </c>
      <c r="K7447" s="555"/>
      <c r="L7447" s="555"/>
      <c r="M7447" s="551"/>
      <c r="N7447" s="551"/>
      <c r="O7447" s="551"/>
      <c r="P7447" s="546"/>
      <c r="Q7447" s="546"/>
      <c r="R7447" s="546"/>
    </row>
    <row r="7448" spans="1:18" ht="14.5">
      <c r="P7448" s="546"/>
      <c r="Q7448" s="546"/>
      <c r="R7448" s="546"/>
    </row>
    <row r="7449" spans="1:18" ht="14.5">
      <c r="A7449" s="551">
        <v>4</v>
      </c>
      <c r="B7449" s="555" t="s">
        <v>6211</v>
      </c>
      <c r="C7449" s="555" t="s">
        <v>36</v>
      </c>
      <c r="D7449" s="555" t="s">
        <v>36</v>
      </c>
      <c r="E7449" s="555" t="s">
        <v>36</v>
      </c>
      <c r="F7449" s="551" t="s">
        <v>1134</v>
      </c>
      <c r="G7449" s="555" t="s">
        <v>36</v>
      </c>
      <c r="H7449" s="551"/>
      <c r="I7449" s="551"/>
      <c r="J7449" s="551">
        <v>0</v>
      </c>
      <c r="K7449" s="555"/>
      <c r="L7449" s="555"/>
      <c r="M7449" s="551"/>
      <c r="N7449" s="551"/>
      <c r="O7449" s="551"/>
      <c r="P7449" s="546"/>
      <c r="Q7449" s="546"/>
      <c r="R7449" s="546"/>
    </row>
    <row r="7450" spans="1:18" ht="29">
      <c r="A7450" s="551">
        <v>5</v>
      </c>
      <c r="B7450" s="555" t="s">
        <v>6211</v>
      </c>
      <c r="C7450" s="555" t="s">
        <v>36</v>
      </c>
      <c r="D7450" s="555" t="s">
        <v>36</v>
      </c>
      <c r="E7450" s="555" t="s">
        <v>36</v>
      </c>
      <c r="F7450" s="551" t="s">
        <v>1135</v>
      </c>
      <c r="G7450" s="555" t="s">
        <v>36</v>
      </c>
      <c r="H7450" s="551"/>
      <c r="I7450" s="551"/>
      <c r="J7450" s="551">
        <v>0</v>
      </c>
      <c r="K7450" s="555"/>
      <c r="L7450" s="555"/>
      <c r="M7450" s="551"/>
      <c r="N7450" s="551"/>
      <c r="O7450" s="551"/>
      <c r="P7450" s="546"/>
      <c r="Q7450" s="546"/>
      <c r="R7450" s="546"/>
    </row>
    <row r="7451" spans="1:18" ht="14.5">
      <c r="A7451" s="551">
        <v>5</v>
      </c>
      <c r="B7451" s="555" t="s">
        <v>6211</v>
      </c>
      <c r="C7451" s="555" t="s">
        <v>36</v>
      </c>
      <c r="D7451" s="555" t="s">
        <v>36</v>
      </c>
      <c r="E7451" s="555" t="s">
        <v>36</v>
      </c>
      <c r="F7451" s="551" t="s">
        <v>1136</v>
      </c>
      <c r="G7451" s="555" t="s">
        <v>36</v>
      </c>
      <c r="H7451" s="551"/>
      <c r="I7451" s="551"/>
      <c r="J7451" s="551">
        <v>0</v>
      </c>
      <c r="K7451" s="555"/>
      <c r="L7451" s="555"/>
      <c r="M7451" s="551"/>
      <c r="N7451" s="551"/>
      <c r="O7451" s="551"/>
    </row>
    <row r="7452" spans="1:18" ht="14.5">
      <c r="P7452" s="546"/>
      <c r="Q7452" s="546"/>
      <c r="R7452" s="546"/>
    </row>
    <row r="7453" spans="1:18" ht="29">
      <c r="A7453" s="551">
        <v>3</v>
      </c>
      <c r="B7453" s="555" t="s">
        <v>6211</v>
      </c>
      <c r="C7453" s="555" t="s">
        <v>36</v>
      </c>
      <c r="D7453" s="555" t="s">
        <v>36</v>
      </c>
      <c r="E7453" s="555" t="s">
        <v>36</v>
      </c>
      <c r="F7453" s="551" t="s">
        <v>1137</v>
      </c>
      <c r="G7453" s="555" t="s">
        <v>36</v>
      </c>
      <c r="H7453" s="551"/>
      <c r="I7453" s="551"/>
      <c r="J7453" s="552">
        <v>12500</v>
      </c>
      <c r="K7453" s="555"/>
      <c r="L7453" s="555"/>
      <c r="M7453" s="551"/>
      <c r="N7453" s="551"/>
      <c r="O7453" s="551"/>
      <c r="P7453" s="546"/>
      <c r="Q7453" s="546"/>
      <c r="R7453" s="546"/>
    </row>
    <row r="7454" spans="1:18" ht="14.5">
      <c r="A7454" s="551">
        <v>4</v>
      </c>
      <c r="B7454" s="555" t="s">
        <v>6211</v>
      </c>
      <c r="C7454" s="555" t="s">
        <v>36</v>
      </c>
      <c r="D7454" s="555" t="s">
        <v>36</v>
      </c>
      <c r="E7454" s="555" t="s">
        <v>36</v>
      </c>
      <c r="F7454" s="551" t="s">
        <v>1138</v>
      </c>
      <c r="G7454" s="555" t="s">
        <v>36</v>
      </c>
      <c r="H7454" s="551"/>
      <c r="I7454" s="551"/>
      <c r="J7454" s="552">
        <v>12500</v>
      </c>
      <c r="K7454" s="555"/>
      <c r="L7454" s="555"/>
      <c r="M7454" s="551"/>
      <c r="N7454" s="551"/>
      <c r="O7454" s="551"/>
      <c r="P7454" s="546"/>
      <c r="Q7454" s="546"/>
      <c r="R7454" s="546"/>
    </row>
    <row r="7455" spans="1:18" ht="25">
      <c r="B7455" s="556" t="s">
        <v>6211</v>
      </c>
      <c r="C7455" s="556" t="s">
        <v>2034</v>
      </c>
      <c r="D7455" s="556" t="s">
        <v>2479</v>
      </c>
      <c r="E7455" s="556" t="s">
        <v>5</v>
      </c>
      <c r="F7455" s="557" t="s">
        <v>1139</v>
      </c>
      <c r="G7455" s="556" t="s">
        <v>0</v>
      </c>
      <c r="H7455" s="553">
        <v>1</v>
      </c>
      <c r="I7455" s="554">
        <v>12500</v>
      </c>
      <c r="J7455" s="554">
        <v>12500</v>
      </c>
      <c r="K7455" s="556" t="s">
        <v>2480</v>
      </c>
      <c r="L7455" s="556" t="s">
        <v>6212</v>
      </c>
      <c r="M7455" s="557" t="s">
        <v>1139</v>
      </c>
      <c r="O7455" s="545" t="str">
        <f>+_xlfn.CONCAT(B7455,"-",E7455)</f>
        <v>B4/27/01-A</v>
      </c>
    </row>
    <row r="7456" spans="1:18" ht="14.5">
      <c r="P7456" s="546"/>
      <c r="Q7456" s="546"/>
      <c r="R7456" s="546"/>
    </row>
    <row r="7457" spans="1:18" ht="14.5">
      <c r="P7457" s="546"/>
      <c r="Q7457" s="546"/>
      <c r="R7457" s="546"/>
    </row>
    <row r="7458" spans="1:18" ht="29">
      <c r="A7458" s="551">
        <v>3</v>
      </c>
      <c r="B7458" s="555" t="s">
        <v>6213</v>
      </c>
      <c r="C7458" s="555" t="s">
        <v>36</v>
      </c>
      <c r="D7458" s="555" t="s">
        <v>36</v>
      </c>
      <c r="E7458" s="555" t="s">
        <v>36</v>
      </c>
      <c r="F7458" s="551" t="s">
        <v>1140</v>
      </c>
      <c r="G7458" s="555" t="s">
        <v>36</v>
      </c>
      <c r="H7458" s="551"/>
      <c r="I7458" s="551"/>
      <c r="J7458" s="551">
        <v>0</v>
      </c>
      <c r="K7458" s="555"/>
      <c r="L7458" s="555"/>
      <c r="M7458" s="551"/>
      <c r="N7458" s="551"/>
      <c r="O7458" s="551"/>
    </row>
    <row r="7459" spans="1:18" ht="29">
      <c r="A7459" s="551">
        <v>4</v>
      </c>
      <c r="B7459" s="555" t="s">
        <v>6213</v>
      </c>
      <c r="C7459" s="555" t="s">
        <v>36</v>
      </c>
      <c r="D7459" s="555" t="s">
        <v>36</v>
      </c>
      <c r="E7459" s="555" t="s">
        <v>36</v>
      </c>
      <c r="F7459" s="551" t="s">
        <v>1118</v>
      </c>
      <c r="G7459" s="555" t="s">
        <v>36</v>
      </c>
      <c r="H7459" s="551"/>
      <c r="I7459" s="551"/>
      <c r="J7459" s="551">
        <v>0</v>
      </c>
      <c r="K7459" s="555"/>
      <c r="L7459" s="555"/>
      <c r="M7459" s="551"/>
      <c r="N7459" s="551"/>
      <c r="O7459" s="551"/>
    </row>
    <row r="7460" spans="1:18" ht="29">
      <c r="A7460" s="551">
        <v>5</v>
      </c>
      <c r="B7460" s="555" t="s">
        <v>6213</v>
      </c>
      <c r="C7460" s="555" t="s">
        <v>36</v>
      </c>
      <c r="D7460" s="555" t="s">
        <v>36</v>
      </c>
      <c r="E7460" s="555" t="s">
        <v>36</v>
      </c>
      <c r="F7460" s="551" t="s">
        <v>1141</v>
      </c>
      <c r="G7460" s="555" t="s">
        <v>36</v>
      </c>
      <c r="H7460" s="551"/>
      <c r="I7460" s="551"/>
      <c r="J7460" s="551">
        <v>0</v>
      </c>
      <c r="K7460" s="555"/>
      <c r="L7460" s="555"/>
      <c r="M7460" s="551"/>
      <c r="N7460" s="551"/>
      <c r="O7460" s="551"/>
    </row>
    <row r="7461" spans="1:18" ht="29">
      <c r="A7461" s="551">
        <v>5</v>
      </c>
      <c r="B7461" s="555" t="s">
        <v>6213</v>
      </c>
      <c r="C7461" s="555" t="s">
        <v>36</v>
      </c>
      <c r="D7461" s="555" t="s">
        <v>36</v>
      </c>
      <c r="E7461" s="555" t="s">
        <v>36</v>
      </c>
      <c r="F7461" s="551" t="s">
        <v>1142</v>
      </c>
      <c r="G7461" s="555" t="s">
        <v>36</v>
      </c>
      <c r="H7461" s="551"/>
      <c r="I7461" s="551"/>
      <c r="J7461" s="551">
        <v>0</v>
      </c>
      <c r="K7461" s="555"/>
      <c r="L7461" s="555"/>
      <c r="M7461" s="551"/>
      <c r="N7461" s="551"/>
      <c r="O7461" s="551"/>
      <c r="P7461" s="546"/>
      <c r="Q7461" s="546"/>
      <c r="R7461" s="546"/>
    </row>
    <row r="7462" spans="1:18" ht="29">
      <c r="A7462" s="551">
        <v>5</v>
      </c>
      <c r="B7462" s="555" t="s">
        <v>6213</v>
      </c>
      <c r="C7462" s="555" t="s">
        <v>36</v>
      </c>
      <c r="D7462" s="555" t="s">
        <v>36</v>
      </c>
      <c r="E7462" s="555" t="s">
        <v>36</v>
      </c>
      <c r="F7462" s="551" t="s">
        <v>1143</v>
      </c>
      <c r="G7462" s="555" t="s">
        <v>36</v>
      </c>
      <c r="H7462" s="551"/>
      <c r="I7462" s="551"/>
      <c r="J7462" s="551">
        <v>0</v>
      </c>
      <c r="K7462" s="555"/>
      <c r="L7462" s="555"/>
      <c r="M7462" s="551"/>
      <c r="N7462" s="551"/>
      <c r="O7462" s="551"/>
      <c r="P7462" s="546"/>
      <c r="Q7462" s="546"/>
      <c r="R7462" s="546"/>
    </row>
    <row r="7463" spans="1:18" ht="29">
      <c r="A7463" s="551">
        <v>5</v>
      </c>
      <c r="B7463" s="555" t="s">
        <v>6213</v>
      </c>
      <c r="C7463" s="555" t="s">
        <v>36</v>
      </c>
      <c r="D7463" s="555" t="s">
        <v>36</v>
      </c>
      <c r="E7463" s="555" t="s">
        <v>36</v>
      </c>
      <c r="F7463" s="551" t="s">
        <v>1144</v>
      </c>
      <c r="G7463" s="555" t="s">
        <v>36</v>
      </c>
      <c r="H7463" s="551"/>
      <c r="I7463" s="551"/>
      <c r="J7463" s="551">
        <v>0</v>
      </c>
      <c r="K7463" s="555"/>
      <c r="L7463" s="555"/>
      <c r="M7463" s="551"/>
      <c r="N7463" s="551"/>
      <c r="O7463" s="551"/>
      <c r="P7463" s="546"/>
      <c r="Q7463" s="546"/>
      <c r="R7463" s="546"/>
    </row>
    <row r="7464" spans="1:18" ht="14.5">
      <c r="P7464" s="546"/>
      <c r="Q7464" s="546"/>
      <c r="R7464" s="546"/>
    </row>
    <row r="7465" spans="1:18" ht="29">
      <c r="A7465" s="551">
        <v>3</v>
      </c>
      <c r="B7465" s="555" t="s">
        <v>6213</v>
      </c>
      <c r="C7465" s="555" t="s">
        <v>36</v>
      </c>
      <c r="D7465" s="555" t="s">
        <v>36</v>
      </c>
      <c r="E7465" s="555" t="s">
        <v>36</v>
      </c>
      <c r="F7465" s="551" t="s">
        <v>1145</v>
      </c>
      <c r="G7465" s="555" t="s">
        <v>36</v>
      </c>
      <c r="H7465" s="551"/>
      <c r="I7465" s="551"/>
      <c r="J7465" s="552">
        <v>330531.25</v>
      </c>
      <c r="K7465" s="555"/>
      <c r="L7465" s="555"/>
      <c r="M7465" s="551"/>
      <c r="N7465" s="551"/>
      <c r="O7465" s="551"/>
      <c r="P7465" s="546"/>
      <c r="Q7465" s="546"/>
      <c r="R7465" s="546"/>
    </row>
    <row r="7466" spans="1:18" ht="29">
      <c r="A7466" s="551">
        <v>4</v>
      </c>
      <c r="B7466" s="555" t="s">
        <v>6213</v>
      </c>
      <c r="C7466" s="555" t="s">
        <v>36</v>
      </c>
      <c r="D7466" s="555" t="s">
        <v>36</v>
      </c>
      <c r="E7466" s="555" t="s">
        <v>36</v>
      </c>
      <c r="F7466" s="551" t="s">
        <v>1146</v>
      </c>
      <c r="G7466" s="555" t="s">
        <v>36</v>
      </c>
      <c r="H7466" s="551"/>
      <c r="I7466" s="551"/>
      <c r="J7466" s="552">
        <v>129625</v>
      </c>
      <c r="K7466" s="555"/>
      <c r="L7466" s="555"/>
      <c r="M7466" s="551"/>
      <c r="N7466" s="551"/>
      <c r="O7466" s="551"/>
      <c r="P7466" s="546"/>
      <c r="Q7466" s="546"/>
      <c r="R7466" s="546"/>
    </row>
    <row r="7467" spans="1:18" ht="50">
      <c r="B7467" s="556" t="s">
        <v>6213</v>
      </c>
      <c r="C7467" s="556" t="s">
        <v>2034</v>
      </c>
      <c r="D7467" s="556" t="s">
        <v>2483</v>
      </c>
      <c r="E7467" s="556" t="s">
        <v>5</v>
      </c>
      <c r="F7467" s="557" t="s">
        <v>6214</v>
      </c>
      <c r="G7467" s="556" t="s">
        <v>289</v>
      </c>
      <c r="H7467" s="553">
        <v>6</v>
      </c>
      <c r="I7467" s="554">
        <v>12962.5</v>
      </c>
      <c r="J7467" s="554">
        <v>77775</v>
      </c>
      <c r="K7467" s="556" t="s">
        <v>2480</v>
      </c>
      <c r="L7467" s="556" t="s">
        <v>6215</v>
      </c>
      <c r="M7467" s="557" t="s">
        <v>6214</v>
      </c>
      <c r="O7467" s="545" t="str">
        <f t="shared" ref="O7467:O7468" si="691">+_xlfn.CONCAT(B7467,"-",E7467)</f>
        <v>B4/27/02-A</v>
      </c>
    </row>
    <row r="7468" spans="1:18" ht="37.5">
      <c r="B7468" s="556" t="s">
        <v>6213</v>
      </c>
      <c r="C7468" s="556" t="s">
        <v>2034</v>
      </c>
      <c r="D7468" s="556" t="s">
        <v>2483</v>
      </c>
      <c r="E7468" s="556" t="s">
        <v>6</v>
      </c>
      <c r="F7468" s="557" t="s">
        <v>1149</v>
      </c>
      <c r="G7468" s="556" t="s">
        <v>289</v>
      </c>
      <c r="H7468" s="553">
        <v>4</v>
      </c>
      <c r="I7468" s="554">
        <v>12962.5</v>
      </c>
      <c r="J7468" s="554">
        <v>51850</v>
      </c>
      <c r="K7468" s="556" t="s">
        <v>2480</v>
      </c>
      <c r="L7468" s="556" t="s">
        <v>6216</v>
      </c>
      <c r="M7468" s="557" t="s">
        <v>1149</v>
      </c>
      <c r="O7468" s="545" t="str">
        <f t="shared" si="691"/>
        <v>B4/27/02-B</v>
      </c>
      <c r="P7468" s="546"/>
      <c r="Q7468" s="546"/>
      <c r="R7468" s="546"/>
    </row>
    <row r="7469" spans="1:18" ht="14.5">
      <c r="P7469" s="546"/>
      <c r="Q7469" s="546"/>
      <c r="R7469" s="546"/>
    </row>
    <row r="7470" spans="1:18" ht="29">
      <c r="A7470" s="551">
        <v>4</v>
      </c>
      <c r="B7470" s="555" t="s">
        <v>6213</v>
      </c>
      <c r="C7470" s="555" t="s">
        <v>36</v>
      </c>
      <c r="D7470" s="555" t="s">
        <v>36</v>
      </c>
      <c r="E7470" s="555" t="s">
        <v>36</v>
      </c>
      <c r="F7470" s="551" t="s">
        <v>1151</v>
      </c>
      <c r="G7470" s="555" t="s">
        <v>36</v>
      </c>
      <c r="H7470" s="551"/>
      <c r="I7470" s="551"/>
      <c r="J7470" s="552">
        <v>118725</v>
      </c>
      <c r="K7470" s="555"/>
      <c r="L7470" s="555"/>
      <c r="M7470" s="551"/>
      <c r="N7470" s="551"/>
      <c r="O7470" s="551"/>
    </row>
    <row r="7471" spans="1:18" ht="37.5">
      <c r="B7471" s="556" t="s">
        <v>6213</v>
      </c>
      <c r="C7471" s="556" t="s">
        <v>2034</v>
      </c>
      <c r="D7471" s="556" t="s">
        <v>2483</v>
      </c>
      <c r="E7471" s="556" t="s">
        <v>7</v>
      </c>
      <c r="F7471" s="557" t="s">
        <v>1152</v>
      </c>
      <c r="G7471" s="556" t="s">
        <v>289</v>
      </c>
      <c r="H7471" s="553">
        <v>12</v>
      </c>
      <c r="I7471" s="554">
        <v>9893.75</v>
      </c>
      <c r="J7471" s="554">
        <v>118725</v>
      </c>
      <c r="K7471" s="556" t="s">
        <v>2480</v>
      </c>
      <c r="L7471" s="556" t="s">
        <v>6217</v>
      </c>
      <c r="M7471" s="557" t="s">
        <v>1152</v>
      </c>
      <c r="O7471" s="545" t="str">
        <f>+_xlfn.CONCAT(B7471,"-",E7471)</f>
        <v>B4/27/02-C</v>
      </c>
    </row>
    <row r="7473" spans="1:18" ht="29">
      <c r="A7473" s="551">
        <v>4</v>
      </c>
      <c r="B7473" s="555" t="s">
        <v>6213</v>
      </c>
      <c r="C7473" s="555" t="s">
        <v>36</v>
      </c>
      <c r="D7473" s="555" t="s">
        <v>36</v>
      </c>
      <c r="E7473" s="555" t="s">
        <v>36</v>
      </c>
      <c r="F7473" s="551" t="s">
        <v>1154</v>
      </c>
      <c r="G7473" s="555" t="s">
        <v>36</v>
      </c>
      <c r="H7473" s="551"/>
      <c r="I7473" s="551"/>
      <c r="J7473" s="552">
        <v>44681.25</v>
      </c>
      <c r="K7473" s="555"/>
      <c r="L7473" s="555"/>
      <c r="M7473" s="551"/>
      <c r="N7473" s="551"/>
      <c r="O7473" s="551"/>
      <c r="P7473" s="546"/>
      <c r="Q7473" s="546"/>
      <c r="R7473" s="546"/>
    </row>
    <row r="7474" spans="1:18" ht="37.5">
      <c r="B7474" s="556" t="s">
        <v>6213</v>
      </c>
      <c r="C7474" s="556" t="s">
        <v>2034</v>
      </c>
      <c r="D7474" s="556" t="s">
        <v>2483</v>
      </c>
      <c r="E7474" s="556" t="s">
        <v>8</v>
      </c>
      <c r="F7474" s="557" t="s">
        <v>1155</v>
      </c>
      <c r="G7474" s="556" t="s">
        <v>289</v>
      </c>
      <c r="H7474" s="553">
        <v>3</v>
      </c>
      <c r="I7474" s="554">
        <v>14893.75</v>
      </c>
      <c r="J7474" s="554">
        <v>44681.25</v>
      </c>
      <c r="K7474" s="556" t="s">
        <v>2480</v>
      </c>
      <c r="L7474" s="556" t="s">
        <v>6218</v>
      </c>
      <c r="M7474" s="557" t="s">
        <v>1155</v>
      </c>
      <c r="O7474" s="545" t="str">
        <f>+_xlfn.CONCAT(B7474,"-",E7474)</f>
        <v>B4/27/02-D</v>
      </c>
    </row>
    <row r="7476" spans="1:18" ht="14.5">
      <c r="P7476" s="546"/>
      <c r="Q7476" s="546"/>
      <c r="R7476" s="546"/>
    </row>
    <row r="7477" spans="1:18" ht="14.5">
      <c r="A7477" s="551">
        <v>4</v>
      </c>
      <c r="B7477" s="555" t="s">
        <v>6219</v>
      </c>
      <c r="C7477" s="555" t="s">
        <v>36</v>
      </c>
      <c r="D7477" s="555" t="s">
        <v>36</v>
      </c>
      <c r="E7477" s="555" t="s">
        <v>36</v>
      </c>
      <c r="F7477" s="551" t="s">
        <v>1102</v>
      </c>
      <c r="G7477" s="555" t="s">
        <v>36</v>
      </c>
      <c r="H7477" s="551"/>
      <c r="I7477" s="551"/>
      <c r="J7477" s="552">
        <v>37500</v>
      </c>
      <c r="K7477" s="555"/>
      <c r="L7477" s="555"/>
      <c r="M7477" s="551"/>
      <c r="N7477" s="551"/>
      <c r="O7477" s="551"/>
    </row>
    <row r="7478" spans="1:18">
      <c r="B7478" s="556" t="s">
        <v>6219</v>
      </c>
      <c r="C7478" s="556" t="s">
        <v>2034</v>
      </c>
      <c r="D7478" s="556" t="s">
        <v>2483</v>
      </c>
      <c r="E7478" s="556" t="s">
        <v>5</v>
      </c>
      <c r="F7478" s="557" t="s">
        <v>1103</v>
      </c>
      <c r="G7478" s="556" t="s">
        <v>0</v>
      </c>
      <c r="H7478" s="553">
        <v>1</v>
      </c>
      <c r="I7478" s="554">
        <v>18750</v>
      </c>
      <c r="J7478" s="554">
        <v>18750</v>
      </c>
      <c r="K7478" s="556" t="s">
        <v>2480</v>
      </c>
      <c r="L7478" s="556" t="s">
        <v>6220</v>
      </c>
      <c r="M7478" s="557" t="s">
        <v>1103</v>
      </c>
      <c r="O7478" s="545" t="str">
        <f t="shared" ref="O7478:O7479" si="692">+_xlfn.CONCAT(B7478,"-",E7478)</f>
        <v>B4/27/03-A</v>
      </c>
    </row>
    <row r="7479" spans="1:18">
      <c r="B7479" s="556" t="s">
        <v>6219</v>
      </c>
      <c r="C7479" s="556" t="s">
        <v>2034</v>
      </c>
      <c r="D7479" s="556" t="s">
        <v>2483</v>
      </c>
      <c r="E7479" s="556" t="s">
        <v>6</v>
      </c>
      <c r="F7479" s="557" t="s">
        <v>1104</v>
      </c>
      <c r="G7479" s="556" t="s">
        <v>0</v>
      </c>
      <c r="H7479" s="553">
        <v>1</v>
      </c>
      <c r="I7479" s="554">
        <v>18750</v>
      </c>
      <c r="J7479" s="554">
        <v>18750</v>
      </c>
      <c r="K7479" s="556" t="s">
        <v>2480</v>
      </c>
      <c r="L7479" s="556" t="s">
        <v>6221</v>
      </c>
      <c r="M7479" s="557" t="s">
        <v>1104</v>
      </c>
      <c r="O7479" s="545" t="str">
        <f t="shared" si="692"/>
        <v>B4/27/03-B</v>
      </c>
    </row>
    <row r="7480" spans="1:18" ht="14.5">
      <c r="P7480" s="546"/>
      <c r="Q7480" s="546"/>
      <c r="R7480" s="546"/>
    </row>
    <row r="7481" spans="1:18" ht="29">
      <c r="A7481" s="551">
        <v>3</v>
      </c>
      <c r="B7481" s="555" t="s">
        <v>6219</v>
      </c>
      <c r="C7481" s="555" t="s">
        <v>36</v>
      </c>
      <c r="D7481" s="555" t="s">
        <v>36</v>
      </c>
      <c r="E7481" s="555" t="s">
        <v>36</v>
      </c>
      <c r="F7481" s="551" t="s">
        <v>1156</v>
      </c>
      <c r="G7481" s="555" t="s">
        <v>36</v>
      </c>
      <c r="H7481" s="551"/>
      <c r="I7481" s="551"/>
      <c r="J7481" s="552">
        <v>1409134.66</v>
      </c>
      <c r="K7481" s="555"/>
      <c r="L7481" s="555"/>
      <c r="M7481" s="551"/>
      <c r="N7481" s="551"/>
      <c r="O7481" s="551"/>
    </row>
    <row r="7482" spans="1:18" ht="58">
      <c r="A7482" s="551">
        <v>4</v>
      </c>
      <c r="B7482" s="555" t="s">
        <v>6219</v>
      </c>
      <c r="C7482" s="555" t="s">
        <v>36</v>
      </c>
      <c r="D7482" s="555" t="s">
        <v>36</v>
      </c>
      <c r="E7482" s="555" t="s">
        <v>36</v>
      </c>
      <c r="F7482" s="551" t="s">
        <v>1157</v>
      </c>
      <c r="G7482" s="555" t="s">
        <v>36</v>
      </c>
      <c r="H7482" s="551"/>
      <c r="I7482" s="551"/>
      <c r="J7482" s="552">
        <v>312500</v>
      </c>
      <c r="K7482" s="555"/>
      <c r="L7482" s="555"/>
      <c r="M7482" s="551"/>
      <c r="N7482" s="551"/>
      <c r="O7482" s="551"/>
    </row>
    <row r="7483" spans="1:18" ht="75">
      <c r="B7483" s="556" t="s">
        <v>6219</v>
      </c>
      <c r="C7483" s="556" t="s">
        <v>2034</v>
      </c>
      <c r="D7483" s="556" t="s">
        <v>2483</v>
      </c>
      <c r="E7483" s="556" t="s">
        <v>7</v>
      </c>
      <c r="F7483" s="557" t="s">
        <v>1158</v>
      </c>
      <c r="G7483" s="556" t="s">
        <v>0</v>
      </c>
      <c r="H7483" s="553">
        <v>1</v>
      </c>
      <c r="I7483" s="554">
        <v>312500</v>
      </c>
      <c r="J7483" s="554">
        <v>312500</v>
      </c>
      <c r="K7483" s="556" t="s">
        <v>2480</v>
      </c>
      <c r="L7483" s="556" t="s">
        <v>6222</v>
      </c>
      <c r="M7483" s="557" t="s">
        <v>1158</v>
      </c>
      <c r="O7483" s="545" t="str">
        <f>+_xlfn.CONCAT(B7483,"-",E7483)</f>
        <v>B4/27/03-C</v>
      </c>
    </row>
    <row r="7484" spans="1:18" ht="14.5">
      <c r="P7484" s="546"/>
      <c r="Q7484" s="546"/>
      <c r="R7484" s="546"/>
    </row>
    <row r="7485" spans="1:18" ht="29">
      <c r="A7485" s="551">
        <v>4</v>
      </c>
      <c r="B7485" s="555" t="s">
        <v>6219</v>
      </c>
      <c r="C7485" s="555" t="s">
        <v>36</v>
      </c>
      <c r="D7485" s="555" t="s">
        <v>36</v>
      </c>
      <c r="E7485" s="555" t="s">
        <v>36</v>
      </c>
      <c r="F7485" s="551" t="s">
        <v>1159</v>
      </c>
      <c r="G7485" s="555" t="s">
        <v>36</v>
      </c>
      <c r="H7485" s="551"/>
      <c r="I7485" s="551"/>
      <c r="J7485" s="552">
        <v>331250</v>
      </c>
      <c r="K7485" s="555"/>
      <c r="L7485" s="555"/>
      <c r="M7485" s="551"/>
      <c r="N7485" s="551"/>
      <c r="O7485" s="551"/>
      <c r="P7485" s="546"/>
      <c r="Q7485" s="546"/>
      <c r="R7485" s="546"/>
    </row>
    <row r="7486" spans="1:18" ht="25">
      <c r="B7486" s="556" t="s">
        <v>6219</v>
      </c>
      <c r="C7486" s="556" t="s">
        <v>2034</v>
      </c>
      <c r="D7486" s="556" t="s">
        <v>2483</v>
      </c>
      <c r="E7486" s="556" t="s">
        <v>8</v>
      </c>
      <c r="F7486" s="557" t="s">
        <v>1160</v>
      </c>
      <c r="G7486" s="556" t="s">
        <v>0</v>
      </c>
      <c r="H7486" s="553">
        <v>1</v>
      </c>
      <c r="I7486" s="554">
        <v>312500</v>
      </c>
      <c r="J7486" s="554">
        <v>312500</v>
      </c>
      <c r="K7486" s="556" t="s">
        <v>2480</v>
      </c>
      <c r="L7486" s="556" t="s">
        <v>6223</v>
      </c>
      <c r="M7486" s="557" t="s">
        <v>1160</v>
      </c>
      <c r="O7486" s="545" t="str">
        <f t="shared" ref="O7486:O7487" si="693">+_xlfn.CONCAT(B7486,"-",E7486)</f>
        <v>B4/27/03-D</v>
      </c>
    </row>
    <row r="7487" spans="1:18">
      <c r="B7487" s="556" t="s">
        <v>6219</v>
      </c>
      <c r="C7487" s="556" t="s">
        <v>2034</v>
      </c>
      <c r="D7487" s="556" t="s">
        <v>2483</v>
      </c>
      <c r="E7487" s="556" t="s">
        <v>10</v>
      </c>
      <c r="F7487" s="557" t="s">
        <v>1161</v>
      </c>
      <c r="G7487" s="556" t="s">
        <v>0</v>
      </c>
      <c r="H7487" s="553">
        <v>1</v>
      </c>
      <c r="I7487" s="554">
        <v>18750</v>
      </c>
      <c r="J7487" s="554">
        <v>18750</v>
      </c>
      <c r="K7487" s="556" t="s">
        <v>2480</v>
      </c>
      <c r="L7487" s="556" t="s">
        <v>6224</v>
      </c>
      <c r="M7487" s="557" t="s">
        <v>1161</v>
      </c>
      <c r="O7487" s="545" t="str">
        <f t="shared" si="693"/>
        <v>B4/27/03-E</v>
      </c>
    </row>
    <row r="7488" spans="1:18" ht="14.5">
      <c r="P7488" s="546"/>
      <c r="Q7488" s="546"/>
      <c r="R7488" s="546"/>
    </row>
    <row r="7489" spans="1:18" ht="14.5">
      <c r="A7489" s="551">
        <v>4</v>
      </c>
      <c r="B7489" s="555" t="s">
        <v>6219</v>
      </c>
      <c r="C7489" s="555" t="s">
        <v>36</v>
      </c>
      <c r="D7489" s="555" t="s">
        <v>36</v>
      </c>
      <c r="E7489" s="555" t="s">
        <v>36</v>
      </c>
      <c r="F7489" s="551" t="s">
        <v>1102</v>
      </c>
      <c r="G7489" s="555" t="s">
        <v>36</v>
      </c>
      <c r="H7489" s="551"/>
      <c r="I7489" s="551"/>
      <c r="J7489" s="552">
        <v>54375</v>
      </c>
      <c r="K7489" s="555"/>
      <c r="L7489" s="555"/>
      <c r="M7489" s="551"/>
      <c r="N7489" s="551"/>
      <c r="O7489" s="551"/>
    </row>
    <row r="7490" spans="1:18">
      <c r="B7490" s="556" t="s">
        <v>6219</v>
      </c>
      <c r="C7490" s="556" t="s">
        <v>2034</v>
      </c>
      <c r="D7490" s="556" t="s">
        <v>2483</v>
      </c>
      <c r="E7490" s="556" t="s">
        <v>11</v>
      </c>
      <c r="F7490" s="557" t="s">
        <v>1103</v>
      </c>
      <c r="G7490" s="556" t="s">
        <v>0</v>
      </c>
      <c r="H7490" s="553">
        <v>1</v>
      </c>
      <c r="I7490" s="554">
        <v>50000</v>
      </c>
      <c r="J7490" s="554">
        <v>50000</v>
      </c>
      <c r="K7490" s="556" t="s">
        <v>2480</v>
      </c>
      <c r="L7490" s="556" t="s">
        <v>6225</v>
      </c>
      <c r="M7490" s="557" t="s">
        <v>1103</v>
      </c>
      <c r="O7490" s="545" t="str">
        <f t="shared" ref="O7490:O7491" si="694">+_xlfn.CONCAT(B7490,"-",E7490)</f>
        <v>B4/27/03-F</v>
      </c>
    </row>
    <row r="7491" spans="1:18">
      <c r="B7491" s="556" t="s">
        <v>6219</v>
      </c>
      <c r="C7491" s="556" t="s">
        <v>2034</v>
      </c>
      <c r="D7491" s="556" t="s">
        <v>2483</v>
      </c>
      <c r="E7491" s="556" t="s">
        <v>27</v>
      </c>
      <c r="F7491" s="557" t="s">
        <v>1104</v>
      </c>
      <c r="G7491" s="556" t="s">
        <v>0</v>
      </c>
      <c r="H7491" s="553">
        <v>1</v>
      </c>
      <c r="I7491" s="554">
        <v>4375</v>
      </c>
      <c r="J7491" s="554">
        <v>4375</v>
      </c>
      <c r="K7491" s="556" t="s">
        <v>2480</v>
      </c>
      <c r="L7491" s="556" t="s">
        <v>6226</v>
      </c>
      <c r="M7491" s="557" t="s">
        <v>1104</v>
      </c>
      <c r="O7491" s="545" t="str">
        <f t="shared" si="694"/>
        <v>B4/27/03-G</v>
      </c>
    </row>
    <row r="7492" spans="1:18" ht="14.5">
      <c r="P7492" s="546"/>
      <c r="Q7492" s="546"/>
      <c r="R7492" s="546"/>
    </row>
    <row r="7493" spans="1:18" ht="14.5">
      <c r="A7493" s="551">
        <v>4</v>
      </c>
      <c r="B7493" s="555" t="s">
        <v>6219</v>
      </c>
      <c r="C7493" s="555" t="s">
        <v>36</v>
      </c>
      <c r="D7493" s="555" t="s">
        <v>36</v>
      </c>
      <c r="E7493" s="555" t="s">
        <v>36</v>
      </c>
      <c r="F7493" s="551" t="s">
        <v>2498</v>
      </c>
      <c r="G7493" s="555" t="s">
        <v>36</v>
      </c>
      <c r="H7493" s="551"/>
      <c r="I7493" s="551"/>
      <c r="J7493" s="552">
        <v>686634.66</v>
      </c>
      <c r="K7493" s="555"/>
      <c r="L7493" s="555"/>
      <c r="M7493" s="551"/>
      <c r="N7493" s="551"/>
      <c r="O7493" s="551"/>
    </row>
    <row r="7494" spans="1:18">
      <c r="B7494" s="556" t="s">
        <v>6219</v>
      </c>
      <c r="C7494" s="556" t="s">
        <v>2034</v>
      </c>
      <c r="D7494" s="556" t="s">
        <v>2483</v>
      </c>
      <c r="E7494" s="556" t="s">
        <v>28</v>
      </c>
      <c r="F7494" s="557" t="s">
        <v>2499</v>
      </c>
      <c r="G7494" s="556" t="s">
        <v>289</v>
      </c>
      <c r="H7494" s="553">
        <v>4</v>
      </c>
      <c r="I7494" s="554">
        <v>1937.5</v>
      </c>
      <c r="J7494" s="554">
        <v>7750</v>
      </c>
      <c r="K7494" s="556" t="s">
        <v>2480</v>
      </c>
      <c r="L7494" s="556" t="s">
        <v>6227</v>
      </c>
      <c r="M7494" s="557" t="s">
        <v>2499</v>
      </c>
      <c r="O7494" s="545" t="str">
        <f t="shared" ref="O7494:O7495" si="695">+_xlfn.CONCAT(B7494,"-",E7494)</f>
        <v>B4/27/03-H</v>
      </c>
    </row>
    <row r="7495" spans="1:18">
      <c r="B7495" s="556" t="s">
        <v>6219</v>
      </c>
      <c r="C7495" s="556" t="s">
        <v>2034</v>
      </c>
      <c r="D7495" s="556" t="s">
        <v>2483</v>
      </c>
      <c r="E7495" s="556" t="s">
        <v>33</v>
      </c>
      <c r="F7495" s="557" t="s">
        <v>2501</v>
      </c>
      <c r="G7495" s="556" t="s">
        <v>289</v>
      </c>
      <c r="H7495" s="553">
        <v>19</v>
      </c>
      <c r="I7495" s="554">
        <v>3125</v>
      </c>
      <c r="J7495" s="554">
        <v>59375</v>
      </c>
      <c r="K7495" s="556" t="s">
        <v>2480</v>
      </c>
      <c r="L7495" s="556" t="s">
        <v>6228</v>
      </c>
      <c r="M7495" s="557" t="s">
        <v>2501</v>
      </c>
      <c r="O7495" s="545" t="str">
        <f t="shared" si="695"/>
        <v>B4/27/03-J</v>
      </c>
    </row>
    <row r="7496" spans="1:18" ht="14.5">
      <c r="P7496" s="546"/>
      <c r="Q7496" s="546"/>
      <c r="R7496" s="546"/>
    </row>
    <row r="7498" spans="1:18">
      <c r="B7498" s="556" t="s">
        <v>6229</v>
      </c>
      <c r="C7498" s="556" t="s">
        <v>2034</v>
      </c>
      <c r="D7498" s="556" t="s">
        <v>2483</v>
      </c>
      <c r="E7498" s="556" t="s">
        <v>5</v>
      </c>
      <c r="F7498" s="557" t="s">
        <v>1164</v>
      </c>
      <c r="G7498" s="556" t="s">
        <v>289</v>
      </c>
      <c r="H7498" s="553">
        <v>24</v>
      </c>
      <c r="I7498" s="554">
        <v>1000</v>
      </c>
      <c r="J7498" s="554">
        <v>24000</v>
      </c>
      <c r="K7498" s="556" t="s">
        <v>2480</v>
      </c>
      <c r="L7498" s="556" t="s">
        <v>6230</v>
      </c>
      <c r="M7498" s="557" t="s">
        <v>1164</v>
      </c>
      <c r="O7498" s="545" t="str">
        <f t="shared" ref="O7498:O7505" si="696">+_xlfn.CONCAT(B7498,"-",E7498)</f>
        <v>B4/27/04-A</v>
      </c>
    </row>
    <row r="7499" spans="1:18">
      <c r="B7499" s="556" t="s">
        <v>6229</v>
      </c>
      <c r="C7499" s="556" t="s">
        <v>2034</v>
      </c>
      <c r="D7499" s="556" t="s">
        <v>2483</v>
      </c>
      <c r="E7499" s="556" t="s">
        <v>6</v>
      </c>
      <c r="F7499" s="557" t="s">
        <v>1167</v>
      </c>
      <c r="G7499" s="556" t="s">
        <v>289</v>
      </c>
      <c r="H7499" s="553">
        <v>138</v>
      </c>
      <c r="I7499" s="554">
        <v>2000</v>
      </c>
      <c r="J7499" s="554">
        <v>276000</v>
      </c>
      <c r="K7499" s="556" t="s">
        <v>2480</v>
      </c>
      <c r="L7499" s="556" t="s">
        <v>6231</v>
      </c>
      <c r="M7499" s="557" t="s">
        <v>1167</v>
      </c>
      <c r="O7499" s="545" t="str">
        <f t="shared" si="696"/>
        <v>B4/27/04-B</v>
      </c>
    </row>
    <row r="7500" spans="1:18">
      <c r="B7500" s="556" t="s">
        <v>6229</v>
      </c>
      <c r="C7500" s="556" t="s">
        <v>2034</v>
      </c>
      <c r="D7500" s="556" t="s">
        <v>2483</v>
      </c>
      <c r="E7500" s="556" t="s">
        <v>7</v>
      </c>
      <c r="F7500" s="557" t="s">
        <v>1169</v>
      </c>
      <c r="G7500" s="556" t="s">
        <v>289</v>
      </c>
      <c r="H7500" s="553">
        <v>68</v>
      </c>
      <c r="I7500" s="554">
        <v>1800</v>
      </c>
      <c r="J7500" s="554">
        <v>122400</v>
      </c>
      <c r="K7500" s="556" t="s">
        <v>2480</v>
      </c>
      <c r="L7500" s="556" t="s">
        <v>6232</v>
      </c>
      <c r="M7500" s="557" t="s">
        <v>1169</v>
      </c>
      <c r="O7500" s="545" t="str">
        <f t="shared" si="696"/>
        <v>B4/27/04-C</v>
      </c>
    </row>
    <row r="7501" spans="1:18">
      <c r="B7501" s="556" t="s">
        <v>6229</v>
      </c>
      <c r="C7501" s="556" t="s">
        <v>2034</v>
      </c>
      <c r="D7501" s="556" t="s">
        <v>2483</v>
      </c>
      <c r="E7501" s="556" t="s">
        <v>8</v>
      </c>
      <c r="F7501" s="557" t="s">
        <v>1170</v>
      </c>
      <c r="G7501" s="556" t="s">
        <v>289</v>
      </c>
      <c r="H7501" s="553">
        <v>67</v>
      </c>
      <c r="I7501" s="554">
        <v>1195.3800000000001</v>
      </c>
      <c r="J7501" s="554">
        <v>80090.460000000006</v>
      </c>
      <c r="K7501" s="556" t="s">
        <v>2480</v>
      </c>
      <c r="L7501" s="556" t="s">
        <v>6233</v>
      </c>
      <c r="M7501" s="557" t="s">
        <v>1170</v>
      </c>
      <c r="O7501" s="545" t="str">
        <f t="shared" si="696"/>
        <v>B4/27/04-D</v>
      </c>
    </row>
    <row r="7502" spans="1:18">
      <c r="B7502" s="556" t="s">
        <v>6229</v>
      </c>
      <c r="C7502" s="556" t="s">
        <v>2034</v>
      </c>
      <c r="D7502" s="556" t="s">
        <v>2483</v>
      </c>
      <c r="E7502" s="556" t="s">
        <v>10</v>
      </c>
      <c r="F7502" s="557" t="s">
        <v>1173</v>
      </c>
      <c r="G7502" s="556" t="s">
        <v>289</v>
      </c>
      <c r="H7502" s="553">
        <v>4</v>
      </c>
      <c r="I7502" s="554">
        <v>1720.38</v>
      </c>
      <c r="J7502" s="554">
        <v>6881.52</v>
      </c>
      <c r="K7502" s="556" t="s">
        <v>2480</v>
      </c>
      <c r="L7502" s="556" t="s">
        <v>6234</v>
      </c>
      <c r="M7502" s="557" t="s">
        <v>1173</v>
      </c>
      <c r="O7502" s="545" t="str">
        <f t="shared" si="696"/>
        <v>B4/27/04-E</v>
      </c>
    </row>
    <row r="7503" spans="1:18" ht="25">
      <c r="B7503" s="556" t="s">
        <v>6229</v>
      </c>
      <c r="C7503" s="556" t="s">
        <v>2034</v>
      </c>
      <c r="D7503" s="556" t="s">
        <v>2483</v>
      </c>
      <c r="E7503" s="556" t="s">
        <v>11</v>
      </c>
      <c r="F7503" s="557" t="s">
        <v>6235</v>
      </c>
      <c r="G7503" s="556" t="s">
        <v>289</v>
      </c>
      <c r="H7503" s="553">
        <v>18</v>
      </c>
      <c r="I7503" s="554">
        <v>1267.1300000000001</v>
      </c>
      <c r="J7503" s="554">
        <v>22808.34</v>
      </c>
      <c r="K7503" s="556" t="s">
        <v>2480</v>
      </c>
      <c r="L7503" s="556" t="s">
        <v>6236</v>
      </c>
      <c r="M7503" s="557" t="s">
        <v>6235</v>
      </c>
      <c r="O7503" s="545" t="str">
        <f t="shared" si="696"/>
        <v>B4/27/04-F</v>
      </c>
    </row>
    <row r="7504" spans="1:18" ht="25">
      <c r="B7504" s="556" t="s">
        <v>6229</v>
      </c>
      <c r="C7504" s="556" t="s">
        <v>2034</v>
      </c>
      <c r="D7504" s="556" t="s">
        <v>2483</v>
      </c>
      <c r="E7504" s="556" t="s">
        <v>27</v>
      </c>
      <c r="F7504" s="557" t="s">
        <v>6237</v>
      </c>
      <c r="G7504" s="556" t="s">
        <v>289</v>
      </c>
      <c r="H7504" s="553">
        <v>18</v>
      </c>
      <c r="I7504" s="554">
        <v>1851.63</v>
      </c>
      <c r="J7504" s="554">
        <v>33329.339999999997</v>
      </c>
      <c r="K7504" s="556" t="s">
        <v>2480</v>
      </c>
      <c r="L7504" s="556" t="s">
        <v>6238</v>
      </c>
      <c r="M7504" s="557" t="s">
        <v>6237</v>
      </c>
      <c r="O7504" s="545" t="str">
        <f t="shared" si="696"/>
        <v>B4/27/04-G</v>
      </c>
    </row>
    <row r="7505" spans="1:18" ht="25">
      <c r="B7505" s="556" t="s">
        <v>6229</v>
      </c>
      <c r="C7505" s="556" t="s">
        <v>2034</v>
      </c>
      <c r="D7505" s="556" t="s">
        <v>2483</v>
      </c>
      <c r="E7505" s="556" t="s">
        <v>28</v>
      </c>
      <c r="F7505" s="557" t="s">
        <v>4989</v>
      </c>
      <c r="G7505" s="556" t="s">
        <v>289</v>
      </c>
      <c r="H7505" s="553">
        <v>30</v>
      </c>
      <c r="I7505" s="554">
        <v>1800</v>
      </c>
      <c r="J7505" s="554">
        <v>54000</v>
      </c>
      <c r="K7505" s="556" t="s">
        <v>2480</v>
      </c>
      <c r="L7505" s="556" t="s">
        <v>6239</v>
      </c>
      <c r="M7505" s="557" t="s">
        <v>4989</v>
      </c>
      <c r="O7505" s="545" t="str">
        <f t="shared" si="696"/>
        <v>B4/27/04-H</v>
      </c>
    </row>
    <row r="7507" spans="1:18" ht="14.5">
      <c r="A7507" s="551">
        <v>4</v>
      </c>
      <c r="B7507" s="555" t="s">
        <v>6229</v>
      </c>
      <c r="C7507" s="555" t="s">
        <v>36</v>
      </c>
      <c r="D7507" s="555" t="s">
        <v>36</v>
      </c>
      <c r="E7507" s="555" t="s">
        <v>36</v>
      </c>
      <c r="F7507" s="551" t="s">
        <v>1102</v>
      </c>
      <c r="G7507" s="555" t="s">
        <v>36</v>
      </c>
      <c r="H7507" s="551"/>
      <c r="I7507" s="551"/>
      <c r="J7507" s="552">
        <v>24375</v>
      </c>
      <c r="K7507" s="555"/>
      <c r="L7507" s="555"/>
      <c r="M7507" s="551"/>
      <c r="N7507" s="551"/>
      <c r="O7507" s="551"/>
    </row>
    <row r="7508" spans="1:18">
      <c r="B7508" s="556" t="s">
        <v>6229</v>
      </c>
      <c r="C7508" s="556" t="s">
        <v>2034</v>
      </c>
      <c r="D7508" s="556" t="s">
        <v>2483</v>
      </c>
      <c r="E7508" s="556" t="s">
        <v>33</v>
      </c>
      <c r="F7508" s="557" t="s">
        <v>1103</v>
      </c>
      <c r="G7508" s="556" t="s">
        <v>0</v>
      </c>
      <c r="H7508" s="553">
        <v>1</v>
      </c>
      <c r="I7508" s="554">
        <v>20000</v>
      </c>
      <c r="J7508" s="554">
        <v>20000</v>
      </c>
      <c r="K7508" s="556" t="s">
        <v>2480</v>
      </c>
      <c r="L7508" s="556" t="s">
        <v>6240</v>
      </c>
      <c r="M7508" s="557" t="s">
        <v>1103</v>
      </c>
      <c r="O7508" s="545" t="str">
        <f t="shared" ref="O7508:O7509" si="697">+_xlfn.CONCAT(B7508,"-",E7508)</f>
        <v>B4/27/04-J</v>
      </c>
    </row>
    <row r="7509" spans="1:18">
      <c r="B7509" s="556" t="s">
        <v>6229</v>
      </c>
      <c r="C7509" s="556" t="s">
        <v>2034</v>
      </c>
      <c r="D7509" s="556" t="s">
        <v>2483</v>
      </c>
      <c r="E7509" s="556" t="s">
        <v>34</v>
      </c>
      <c r="F7509" s="557" t="s">
        <v>1104</v>
      </c>
      <c r="G7509" s="556" t="s">
        <v>0</v>
      </c>
      <c r="H7509" s="553">
        <v>1</v>
      </c>
      <c r="I7509" s="554">
        <v>4375</v>
      </c>
      <c r="J7509" s="554">
        <v>4375</v>
      </c>
      <c r="K7509" s="556" t="s">
        <v>2480</v>
      </c>
      <c r="L7509" s="556" t="s">
        <v>6241</v>
      </c>
      <c r="M7509" s="557" t="s">
        <v>1104</v>
      </c>
      <c r="O7509" s="545" t="str">
        <f t="shared" si="697"/>
        <v>B4/27/04-K</v>
      </c>
    </row>
    <row r="7510" spans="1:18" ht="14.5">
      <c r="P7510" s="546"/>
      <c r="Q7510" s="546"/>
      <c r="R7510" s="546"/>
    </row>
    <row r="7511" spans="1:18" ht="29">
      <c r="A7511" s="551">
        <v>3</v>
      </c>
      <c r="B7511" s="555" t="s">
        <v>6229</v>
      </c>
      <c r="C7511" s="555" t="s">
        <v>36</v>
      </c>
      <c r="D7511" s="555" t="s">
        <v>36</v>
      </c>
      <c r="E7511" s="555" t="s">
        <v>36</v>
      </c>
      <c r="F7511" s="551" t="s">
        <v>1175</v>
      </c>
      <c r="G7511" s="555" t="s">
        <v>36</v>
      </c>
      <c r="H7511" s="551"/>
      <c r="I7511" s="551"/>
      <c r="J7511" s="552">
        <v>712699.27</v>
      </c>
      <c r="K7511" s="555"/>
      <c r="L7511" s="555"/>
      <c r="M7511" s="551"/>
      <c r="N7511" s="551"/>
      <c r="O7511" s="551"/>
    </row>
    <row r="7512" spans="1:18" ht="29">
      <c r="A7512" s="551">
        <v>4</v>
      </c>
      <c r="B7512" s="555" t="s">
        <v>6229</v>
      </c>
      <c r="C7512" s="555" t="s">
        <v>36</v>
      </c>
      <c r="D7512" s="555" t="s">
        <v>36</v>
      </c>
      <c r="E7512" s="555" t="s">
        <v>36</v>
      </c>
      <c r="F7512" s="551" t="s">
        <v>1176</v>
      </c>
      <c r="G7512" s="555" t="s">
        <v>36</v>
      </c>
      <c r="H7512" s="551"/>
      <c r="I7512" s="551"/>
      <c r="J7512" s="552">
        <v>678324.27</v>
      </c>
      <c r="K7512" s="555"/>
      <c r="L7512" s="555"/>
      <c r="M7512" s="551"/>
      <c r="N7512" s="551"/>
      <c r="O7512" s="551"/>
    </row>
    <row r="7513" spans="1:18">
      <c r="B7513" s="556" t="s">
        <v>6229</v>
      </c>
      <c r="C7513" s="556" t="s">
        <v>2034</v>
      </c>
      <c r="D7513" s="556" t="s">
        <v>2515</v>
      </c>
      <c r="E7513" s="556" t="s">
        <v>39</v>
      </c>
      <c r="F7513" s="557" t="s">
        <v>2518</v>
      </c>
      <c r="G7513" s="556" t="s">
        <v>289</v>
      </c>
      <c r="H7513" s="553">
        <v>1</v>
      </c>
      <c r="I7513" s="554">
        <v>27500</v>
      </c>
      <c r="J7513" s="554">
        <v>27500</v>
      </c>
      <c r="K7513" s="556" t="s">
        <v>2480</v>
      </c>
      <c r="L7513" s="556" t="s">
        <v>6242</v>
      </c>
      <c r="M7513" s="557" t="s">
        <v>2518</v>
      </c>
      <c r="O7513" s="545" t="str">
        <f t="shared" ref="O7513:O7517" si="698">+_xlfn.CONCAT(B7513,"-",E7513)</f>
        <v>B4/27/04-L</v>
      </c>
    </row>
    <row r="7514" spans="1:18" ht="14.5">
      <c r="B7514" s="556" t="s">
        <v>6229</v>
      </c>
      <c r="C7514" s="556" t="s">
        <v>2034</v>
      </c>
      <c r="D7514" s="556" t="s">
        <v>2515</v>
      </c>
      <c r="E7514" s="556" t="s">
        <v>38</v>
      </c>
      <c r="F7514" s="557" t="s">
        <v>1177</v>
      </c>
      <c r="G7514" s="556" t="s">
        <v>289</v>
      </c>
      <c r="H7514" s="553">
        <v>10</v>
      </c>
      <c r="I7514" s="554">
        <v>33750</v>
      </c>
      <c r="J7514" s="554">
        <v>337500</v>
      </c>
      <c r="K7514" s="556" t="s">
        <v>2480</v>
      </c>
      <c r="L7514" s="556" t="s">
        <v>6243</v>
      </c>
      <c r="M7514" s="557" t="s">
        <v>1177</v>
      </c>
      <c r="O7514" s="545" t="str">
        <f t="shared" si="698"/>
        <v>B4/27/04-M</v>
      </c>
      <c r="P7514" s="546"/>
      <c r="Q7514" s="546"/>
      <c r="R7514" s="546"/>
    </row>
    <row r="7515" spans="1:18" ht="14.5">
      <c r="B7515" s="556" t="s">
        <v>6229</v>
      </c>
      <c r="C7515" s="556" t="s">
        <v>2034</v>
      </c>
      <c r="D7515" s="556" t="s">
        <v>2515</v>
      </c>
      <c r="E7515" s="556" t="s">
        <v>204</v>
      </c>
      <c r="F7515" s="557" t="s">
        <v>1178</v>
      </c>
      <c r="G7515" s="556" t="s">
        <v>289</v>
      </c>
      <c r="H7515" s="553">
        <v>9</v>
      </c>
      <c r="I7515" s="554">
        <v>3229.75</v>
      </c>
      <c r="J7515" s="554">
        <v>29067.75</v>
      </c>
      <c r="K7515" s="556" t="s">
        <v>2480</v>
      </c>
      <c r="L7515" s="556" t="s">
        <v>6244</v>
      </c>
      <c r="M7515" s="557" t="s">
        <v>1178</v>
      </c>
      <c r="O7515" s="545" t="str">
        <f t="shared" si="698"/>
        <v>B4/27/04-N</v>
      </c>
      <c r="P7515" s="546"/>
      <c r="Q7515" s="546"/>
      <c r="R7515" s="546"/>
    </row>
    <row r="7516" spans="1:18">
      <c r="B7516" s="556" t="s">
        <v>6229</v>
      </c>
      <c r="C7516" s="556" t="s">
        <v>2034</v>
      </c>
      <c r="D7516" s="556" t="s">
        <v>2515</v>
      </c>
      <c r="E7516" s="556" t="s">
        <v>507</v>
      </c>
      <c r="F7516" s="557" t="s">
        <v>1179</v>
      </c>
      <c r="G7516" s="556" t="s">
        <v>289</v>
      </c>
      <c r="H7516" s="553">
        <v>5</v>
      </c>
      <c r="I7516" s="554">
        <v>17500</v>
      </c>
      <c r="J7516" s="554">
        <v>87500</v>
      </c>
      <c r="K7516" s="556" t="s">
        <v>2480</v>
      </c>
      <c r="L7516" s="556" t="s">
        <v>6245</v>
      </c>
      <c r="M7516" s="557" t="s">
        <v>1179</v>
      </c>
      <c r="O7516" s="545" t="str">
        <f t="shared" si="698"/>
        <v>B4/27/04-P</v>
      </c>
    </row>
    <row r="7517" spans="1:18">
      <c r="B7517" s="556" t="s">
        <v>6229</v>
      </c>
      <c r="C7517" s="556" t="s">
        <v>2034</v>
      </c>
      <c r="D7517" s="556" t="s">
        <v>2515</v>
      </c>
      <c r="E7517" s="556" t="s">
        <v>508</v>
      </c>
      <c r="F7517" s="557" t="s">
        <v>1180</v>
      </c>
      <c r="G7517" s="556" t="s">
        <v>289</v>
      </c>
      <c r="H7517" s="553">
        <v>11</v>
      </c>
      <c r="I7517" s="554">
        <v>17500</v>
      </c>
      <c r="J7517" s="554">
        <v>192500</v>
      </c>
      <c r="K7517" s="556" t="s">
        <v>2480</v>
      </c>
      <c r="L7517" s="556" t="s">
        <v>6246</v>
      </c>
      <c r="M7517" s="557" t="s">
        <v>1180</v>
      </c>
      <c r="O7517" s="545" t="str">
        <f t="shared" si="698"/>
        <v>B4/27/04-Q</v>
      </c>
    </row>
    <row r="7520" spans="1:18">
      <c r="B7520" s="556" t="s">
        <v>6247</v>
      </c>
      <c r="C7520" s="556" t="s">
        <v>2034</v>
      </c>
      <c r="D7520" s="556" t="s">
        <v>2515</v>
      </c>
      <c r="E7520" s="556" t="s">
        <v>5</v>
      </c>
      <c r="F7520" s="557" t="s">
        <v>1181</v>
      </c>
      <c r="G7520" s="556" t="s">
        <v>289</v>
      </c>
      <c r="H7520" s="553">
        <v>2</v>
      </c>
      <c r="I7520" s="554">
        <v>1064.1300000000001</v>
      </c>
      <c r="J7520" s="554">
        <v>2128.2600000000002</v>
      </c>
      <c r="K7520" s="556" t="s">
        <v>2480</v>
      </c>
      <c r="L7520" s="556" t="s">
        <v>6248</v>
      </c>
      <c r="M7520" s="557" t="s">
        <v>1181</v>
      </c>
      <c r="O7520" s="545" t="str">
        <f t="shared" ref="O7520:O7521" si="699">+_xlfn.CONCAT(B7520,"-",E7520)</f>
        <v>B4/27/05-A</v>
      </c>
    </row>
    <row r="7521" spans="1:18">
      <c r="B7521" s="556" t="s">
        <v>6247</v>
      </c>
      <c r="C7521" s="556" t="s">
        <v>2034</v>
      </c>
      <c r="D7521" s="556" t="s">
        <v>2515</v>
      </c>
      <c r="E7521" s="556" t="s">
        <v>6</v>
      </c>
      <c r="F7521" s="557" t="s">
        <v>1182</v>
      </c>
      <c r="G7521" s="556" t="s">
        <v>289</v>
      </c>
      <c r="H7521" s="553">
        <v>2</v>
      </c>
      <c r="I7521" s="554">
        <v>1064.1300000000001</v>
      </c>
      <c r="J7521" s="554">
        <v>2128.2600000000002</v>
      </c>
      <c r="K7521" s="556" t="s">
        <v>2480</v>
      </c>
      <c r="L7521" s="556" t="s">
        <v>6249</v>
      </c>
      <c r="M7521" s="557" t="s">
        <v>1182</v>
      </c>
      <c r="O7521" s="545" t="str">
        <f t="shared" si="699"/>
        <v>B4/27/05-B</v>
      </c>
    </row>
    <row r="7523" spans="1:18" ht="14.5">
      <c r="A7523" s="551">
        <v>4</v>
      </c>
      <c r="B7523" s="555" t="s">
        <v>6247</v>
      </c>
      <c r="C7523" s="555" t="s">
        <v>36</v>
      </c>
      <c r="D7523" s="555" t="s">
        <v>36</v>
      </c>
      <c r="E7523" s="555" t="s">
        <v>36</v>
      </c>
      <c r="F7523" s="551" t="s">
        <v>1184</v>
      </c>
      <c r="G7523" s="555" t="s">
        <v>36</v>
      </c>
      <c r="H7523" s="551"/>
      <c r="I7523" s="551"/>
      <c r="J7523" s="552">
        <v>34375</v>
      </c>
      <c r="K7523" s="555"/>
      <c r="L7523" s="555"/>
      <c r="M7523" s="551"/>
      <c r="N7523" s="551"/>
      <c r="O7523" s="551"/>
    </row>
    <row r="7524" spans="1:18">
      <c r="B7524" s="556" t="s">
        <v>6247</v>
      </c>
      <c r="C7524" s="556" t="s">
        <v>2034</v>
      </c>
      <c r="D7524" s="556" t="s">
        <v>2515</v>
      </c>
      <c r="E7524" s="556" t="s">
        <v>7</v>
      </c>
      <c r="F7524" s="557" t="s">
        <v>1103</v>
      </c>
      <c r="G7524" s="556" t="s">
        <v>0</v>
      </c>
      <c r="H7524" s="553">
        <v>1</v>
      </c>
      <c r="I7524" s="554">
        <v>30000</v>
      </c>
      <c r="J7524" s="554">
        <v>30000</v>
      </c>
      <c r="K7524" s="556" t="s">
        <v>2480</v>
      </c>
      <c r="L7524" s="556" t="s">
        <v>6250</v>
      </c>
      <c r="M7524" s="557" t="s">
        <v>1103</v>
      </c>
      <c r="O7524" s="545" t="str">
        <f t="shared" ref="O7524:O7525" si="700">+_xlfn.CONCAT(B7524,"-",E7524)</f>
        <v>B4/27/05-C</v>
      </c>
    </row>
    <row r="7525" spans="1:18">
      <c r="B7525" s="556" t="s">
        <v>6247</v>
      </c>
      <c r="C7525" s="556" t="s">
        <v>2034</v>
      </c>
      <c r="D7525" s="556" t="s">
        <v>2515</v>
      </c>
      <c r="E7525" s="556" t="s">
        <v>8</v>
      </c>
      <c r="F7525" s="557" t="s">
        <v>1104</v>
      </c>
      <c r="G7525" s="556" t="s">
        <v>0</v>
      </c>
      <c r="H7525" s="553">
        <v>1</v>
      </c>
      <c r="I7525" s="554">
        <v>4375</v>
      </c>
      <c r="J7525" s="554">
        <v>4375</v>
      </c>
      <c r="K7525" s="556" t="s">
        <v>2480</v>
      </c>
      <c r="L7525" s="556" t="s">
        <v>6251</v>
      </c>
      <c r="M7525" s="557" t="s">
        <v>1104</v>
      </c>
      <c r="O7525" s="545" t="str">
        <f t="shared" si="700"/>
        <v>B4/27/05-D</v>
      </c>
    </row>
    <row r="7526" spans="1:18" ht="14.5">
      <c r="P7526" s="546"/>
      <c r="Q7526" s="546"/>
      <c r="R7526" s="546"/>
    </row>
    <row r="7527" spans="1:18" ht="14.5">
      <c r="A7527" s="551">
        <v>3</v>
      </c>
      <c r="B7527" s="555" t="s">
        <v>6247</v>
      </c>
      <c r="C7527" s="555" t="s">
        <v>36</v>
      </c>
      <c r="D7527" s="555" t="s">
        <v>36</v>
      </c>
      <c r="E7527" s="555" t="s">
        <v>36</v>
      </c>
      <c r="F7527" s="551" t="s">
        <v>1185</v>
      </c>
      <c r="G7527" s="555" t="s">
        <v>36</v>
      </c>
      <c r="H7527" s="551"/>
      <c r="I7527" s="551"/>
      <c r="J7527" s="552">
        <v>849258.9</v>
      </c>
      <c r="K7527" s="555"/>
      <c r="L7527" s="555"/>
      <c r="M7527" s="551"/>
      <c r="N7527" s="551"/>
      <c r="O7527" s="551"/>
    </row>
    <row r="7528" spans="1:18" ht="14.5">
      <c r="A7528" s="551">
        <v>4</v>
      </c>
      <c r="B7528" s="555" t="s">
        <v>6247</v>
      </c>
      <c r="C7528" s="555" t="s">
        <v>36</v>
      </c>
      <c r="D7528" s="555" t="s">
        <v>36</v>
      </c>
      <c r="E7528" s="555" t="s">
        <v>36</v>
      </c>
      <c r="F7528" s="551" t="s">
        <v>1186</v>
      </c>
      <c r="G7528" s="555" t="s">
        <v>36</v>
      </c>
      <c r="H7528" s="551"/>
      <c r="I7528" s="551"/>
      <c r="J7528" s="552">
        <v>835508.9</v>
      </c>
      <c r="K7528" s="555"/>
      <c r="L7528" s="555"/>
      <c r="M7528" s="551"/>
      <c r="N7528" s="551"/>
      <c r="O7528" s="551"/>
    </row>
    <row r="7529" spans="1:18" ht="25">
      <c r="B7529" s="556" t="s">
        <v>6247</v>
      </c>
      <c r="C7529" s="556" t="s">
        <v>2034</v>
      </c>
      <c r="D7529" s="556" t="s">
        <v>2515</v>
      </c>
      <c r="E7529" s="556" t="s">
        <v>10</v>
      </c>
      <c r="F7529" s="557" t="s">
        <v>1187</v>
      </c>
      <c r="G7529" s="556" t="s">
        <v>289</v>
      </c>
      <c r="H7529" s="553">
        <v>62</v>
      </c>
      <c r="I7529" s="554">
        <v>13475.95</v>
      </c>
      <c r="J7529" s="554">
        <v>835508.9</v>
      </c>
      <c r="K7529" s="556" t="s">
        <v>2480</v>
      </c>
      <c r="L7529" s="556" t="s">
        <v>6252</v>
      </c>
      <c r="M7529" s="557" t="s">
        <v>1187</v>
      </c>
      <c r="O7529" s="545" t="str">
        <f>+_xlfn.CONCAT(B7529,"-",E7529)</f>
        <v>B4/27/05-E</v>
      </c>
    </row>
    <row r="7530" spans="1:18" ht="14.5">
      <c r="P7530" s="546"/>
      <c r="Q7530" s="546"/>
      <c r="R7530" s="546"/>
    </row>
    <row r="7531" spans="1:18" ht="14.5">
      <c r="A7531" s="551">
        <v>4</v>
      </c>
      <c r="B7531" s="555" t="s">
        <v>6247</v>
      </c>
      <c r="C7531" s="555" t="s">
        <v>36</v>
      </c>
      <c r="D7531" s="555" t="s">
        <v>36</v>
      </c>
      <c r="E7531" s="555" t="s">
        <v>36</v>
      </c>
      <c r="F7531" s="551" t="s">
        <v>1189</v>
      </c>
      <c r="G7531" s="555" t="s">
        <v>36</v>
      </c>
      <c r="H7531" s="551"/>
      <c r="I7531" s="551"/>
      <c r="J7531" s="552">
        <v>13750</v>
      </c>
      <c r="K7531" s="555"/>
      <c r="L7531" s="555"/>
      <c r="M7531" s="551"/>
      <c r="N7531" s="551"/>
      <c r="O7531" s="551"/>
      <c r="P7531" s="546"/>
      <c r="Q7531" s="546"/>
      <c r="R7531" s="546"/>
    </row>
    <row r="7532" spans="1:18">
      <c r="B7532" s="556" t="s">
        <v>6247</v>
      </c>
      <c r="C7532" s="556" t="s">
        <v>2034</v>
      </c>
      <c r="D7532" s="556" t="s">
        <v>2515</v>
      </c>
      <c r="E7532" s="556" t="s">
        <v>11</v>
      </c>
      <c r="F7532" s="557" t="s">
        <v>1103</v>
      </c>
      <c r="G7532" s="556" t="s">
        <v>0</v>
      </c>
      <c r="H7532" s="553">
        <v>1</v>
      </c>
      <c r="I7532" s="554">
        <v>9375</v>
      </c>
      <c r="J7532" s="554">
        <v>9375</v>
      </c>
      <c r="K7532" s="556" t="s">
        <v>2480</v>
      </c>
      <c r="L7532" s="556" t="s">
        <v>6253</v>
      </c>
      <c r="M7532" s="557" t="s">
        <v>1103</v>
      </c>
      <c r="O7532" s="545" t="str">
        <f t="shared" ref="O7532:O7533" si="701">+_xlfn.CONCAT(B7532,"-",E7532)</f>
        <v>B4/27/05-F</v>
      </c>
    </row>
    <row r="7533" spans="1:18">
      <c r="B7533" s="556" t="s">
        <v>6247</v>
      </c>
      <c r="C7533" s="556" t="s">
        <v>2034</v>
      </c>
      <c r="D7533" s="556" t="s">
        <v>2515</v>
      </c>
      <c r="E7533" s="556" t="s">
        <v>27</v>
      </c>
      <c r="F7533" s="557" t="s">
        <v>1104</v>
      </c>
      <c r="G7533" s="556" t="s">
        <v>0</v>
      </c>
      <c r="H7533" s="553">
        <v>1</v>
      </c>
      <c r="I7533" s="554">
        <v>4375</v>
      </c>
      <c r="J7533" s="554">
        <v>4375</v>
      </c>
      <c r="K7533" s="556" t="s">
        <v>2480</v>
      </c>
      <c r="L7533" s="556" t="s">
        <v>6254</v>
      </c>
      <c r="M7533" s="557" t="s">
        <v>1104</v>
      </c>
      <c r="O7533" s="545" t="str">
        <f t="shared" si="701"/>
        <v>B4/27/05-G</v>
      </c>
    </row>
    <row r="7534" spans="1:18" ht="14.5">
      <c r="P7534" s="546"/>
      <c r="Q7534" s="546"/>
      <c r="R7534" s="546"/>
    </row>
    <row r="7535" spans="1:18" ht="14.5">
      <c r="A7535" s="551">
        <v>3</v>
      </c>
      <c r="B7535" s="555" t="s">
        <v>6247</v>
      </c>
      <c r="C7535" s="555" t="s">
        <v>36</v>
      </c>
      <c r="D7535" s="555" t="s">
        <v>36</v>
      </c>
      <c r="E7535" s="555" t="s">
        <v>36</v>
      </c>
      <c r="F7535" s="551" t="s">
        <v>1190</v>
      </c>
      <c r="G7535" s="555" t="s">
        <v>36</v>
      </c>
      <c r="H7535" s="551"/>
      <c r="I7535" s="551"/>
      <c r="J7535" s="552">
        <v>27475</v>
      </c>
      <c r="K7535" s="555"/>
      <c r="L7535" s="555"/>
      <c r="M7535" s="551"/>
      <c r="N7535" s="551"/>
      <c r="O7535" s="551"/>
    </row>
    <row r="7536" spans="1:18" ht="25">
      <c r="B7536" s="556" t="s">
        <v>6247</v>
      </c>
      <c r="C7536" s="556" t="s">
        <v>2034</v>
      </c>
      <c r="D7536" s="556" t="s">
        <v>2515</v>
      </c>
      <c r="E7536" s="556" t="s">
        <v>28</v>
      </c>
      <c r="F7536" s="557" t="s">
        <v>1191</v>
      </c>
      <c r="G7536" s="556" t="s">
        <v>289</v>
      </c>
      <c r="H7536" s="553">
        <v>2</v>
      </c>
      <c r="I7536" s="554">
        <v>6862.5</v>
      </c>
      <c r="J7536" s="554">
        <v>13725</v>
      </c>
      <c r="K7536" s="556" t="s">
        <v>2480</v>
      </c>
      <c r="L7536" s="556" t="s">
        <v>6255</v>
      </c>
      <c r="M7536" s="557" t="s">
        <v>1191</v>
      </c>
      <c r="O7536" s="545" t="str">
        <f t="shared" ref="O7536:O7538" si="702">+_xlfn.CONCAT(B7536,"-",E7536)</f>
        <v>B4/27/05-H</v>
      </c>
    </row>
    <row r="7537" spans="1:18">
      <c r="B7537" s="556" t="s">
        <v>6247</v>
      </c>
      <c r="C7537" s="556" t="s">
        <v>2034</v>
      </c>
      <c r="D7537" s="556" t="s">
        <v>2515</v>
      </c>
      <c r="E7537" s="556" t="s">
        <v>33</v>
      </c>
      <c r="F7537" s="557" t="s">
        <v>1103</v>
      </c>
      <c r="G7537" s="556" t="s">
        <v>0</v>
      </c>
      <c r="H7537" s="553">
        <v>1</v>
      </c>
      <c r="I7537" s="554">
        <v>9375</v>
      </c>
      <c r="J7537" s="554">
        <v>9375</v>
      </c>
      <c r="K7537" s="556" t="s">
        <v>2480</v>
      </c>
      <c r="L7537" s="556" t="s">
        <v>6256</v>
      </c>
      <c r="M7537" s="557" t="s">
        <v>1103</v>
      </c>
      <c r="O7537" s="545" t="str">
        <f t="shared" si="702"/>
        <v>B4/27/05-J</v>
      </c>
    </row>
    <row r="7538" spans="1:18" ht="14.5">
      <c r="B7538" s="556" t="s">
        <v>6247</v>
      </c>
      <c r="C7538" s="556" t="s">
        <v>2034</v>
      </c>
      <c r="D7538" s="556" t="s">
        <v>2515</v>
      </c>
      <c r="E7538" s="556" t="s">
        <v>34</v>
      </c>
      <c r="F7538" s="557" t="s">
        <v>1104</v>
      </c>
      <c r="G7538" s="556" t="s">
        <v>0</v>
      </c>
      <c r="H7538" s="553">
        <v>1</v>
      </c>
      <c r="I7538" s="554">
        <v>4375</v>
      </c>
      <c r="J7538" s="554">
        <v>4375</v>
      </c>
      <c r="K7538" s="556" t="s">
        <v>2480</v>
      </c>
      <c r="L7538" s="556" t="s">
        <v>6257</v>
      </c>
      <c r="M7538" s="557" t="s">
        <v>1104</v>
      </c>
      <c r="O7538" s="545" t="str">
        <f t="shared" si="702"/>
        <v>B4/27/05-K</v>
      </c>
      <c r="P7538" s="546"/>
      <c r="Q7538" s="546"/>
      <c r="R7538" s="546"/>
    </row>
    <row r="7540" spans="1:18" ht="29">
      <c r="A7540" s="551">
        <v>3</v>
      </c>
      <c r="B7540" s="555" t="s">
        <v>6247</v>
      </c>
      <c r="C7540" s="555" t="s">
        <v>36</v>
      </c>
      <c r="D7540" s="555" t="s">
        <v>36</v>
      </c>
      <c r="E7540" s="555" t="s">
        <v>36</v>
      </c>
      <c r="F7540" s="551" t="s">
        <v>1192</v>
      </c>
      <c r="G7540" s="555" t="s">
        <v>36</v>
      </c>
      <c r="H7540" s="551"/>
      <c r="I7540" s="551"/>
      <c r="J7540" s="552">
        <v>983364.16</v>
      </c>
      <c r="K7540" s="555"/>
      <c r="L7540" s="555"/>
      <c r="M7540" s="551"/>
      <c r="N7540" s="551"/>
      <c r="O7540" s="551"/>
    </row>
    <row r="7541" spans="1:18" ht="14.5">
      <c r="A7541" s="551">
        <v>4</v>
      </c>
      <c r="B7541" s="555" t="s">
        <v>6247</v>
      </c>
      <c r="C7541" s="555" t="s">
        <v>36</v>
      </c>
      <c r="D7541" s="555" t="s">
        <v>36</v>
      </c>
      <c r="E7541" s="555" t="s">
        <v>36</v>
      </c>
      <c r="F7541" s="551" t="s">
        <v>1193</v>
      </c>
      <c r="G7541" s="555" t="s">
        <v>36</v>
      </c>
      <c r="H7541" s="551"/>
      <c r="I7541" s="551"/>
      <c r="J7541" s="552">
        <v>983364.16</v>
      </c>
      <c r="K7541" s="555"/>
      <c r="L7541" s="555"/>
      <c r="M7541" s="551"/>
      <c r="N7541" s="551"/>
      <c r="O7541" s="551"/>
    </row>
    <row r="7542" spans="1:18" ht="14.5">
      <c r="A7542" s="551">
        <v>5</v>
      </c>
      <c r="B7542" s="555" t="s">
        <v>6247</v>
      </c>
      <c r="C7542" s="555" t="s">
        <v>36</v>
      </c>
      <c r="D7542" s="555" t="s">
        <v>36</v>
      </c>
      <c r="E7542" s="555" t="s">
        <v>36</v>
      </c>
      <c r="F7542" s="551" t="s">
        <v>1194</v>
      </c>
      <c r="G7542" s="555" t="s">
        <v>36</v>
      </c>
      <c r="H7542" s="551"/>
      <c r="I7542" s="551"/>
      <c r="J7542" s="552">
        <v>969614.16</v>
      </c>
      <c r="K7542" s="555"/>
      <c r="L7542" s="555"/>
      <c r="M7542" s="551"/>
      <c r="N7542" s="551"/>
      <c r="O7542" s="551"/>
    </row>
    <row r="7543" spans="1:18" ht="14.5">
      <c r="B7543" s="556" t="s">
        <v>6247</v>
      </c>
      <c r="C7543" s="556" t="s">
        <v>2034</v>
      </c>
      <c r="D7543" s="556" t="s">
        <v>2534</v>
      </c>
      <c r="E7543" s="556" t="s">
        <v>39</v>
      </c>
      <c r="F7543" s="557" t="s">
        <v>5016</v>
      </c>
      <c r="G7543" s="556" t="s">
        <v>289</v>
      </c>
      <c r="H7543" s="553">
        <v>24</v>
      </c>
      <c r="I7543" s="554">
        <v>6898.68</v>
      </c>
      <c r="J7543" s="554">
        <v>165568.32000000001</v>
      </c>
      <c r="K7543" s="556" t="s">
        <v>2480</v>
      </c>
      <c r="L7543" s="556" t="s">
        <v>6258</v>
      </c>
      <c r="M7543" s="557" t="s">
        <v>5016</v>
      </c>
      <c r="O7543" s="545" t="str">
        <f>+_xlfn.CONCAT(B7543,"-",E7543)</f>
        <v>B4/27/05-L</v>
      </c>
      <c r="P7543" s="546"/>
      <c r="Q7543" s="546"/>
      <c r="R7543" s="546"/>
    </row>
    <row r="7544" spans="1:18" ht="14.5">
      <c r="P7544" s="546"/>
      <c r="Q7544" s="546"/>
      <c r="R7544" s="546"/>
    </row>
    <row r="7545" spans="1:18" ht="14.5">
      <c r="P7545" s="546"/>
      <c r="Q7545" s="546"/>
      <c r="R7545" s="546"/>
    </row>
    <row r="7546" spans="1:18">
      <c r="B7546" s="556" t="s">
        <v>6259</v>
      </c>
      <c r="C7546" s="556" t="s">
        <v>2034</v>
      </c>
      <c r="D7546" s="556" t="s">
        <v>2534</v>
      </c>
      <c r="E7546" s="556" t="s">
        <v>5</v>
      </c>
      <c r="F7546" s="557" t="s">
        <v>1196</v>
      </c>
      <c r="G7546" s="556" t="s">
        <v>289</v>
      </c>
      <c r="H7546" s="553">
        <v>30</v>
      </c>
      <c r="I7546" s="554">
        <v>9612.15</v>
      </c>
      <c r="J7546" s="554">
        <v>288364.5</v>
      </c>
      <c r="K7546" s="556" t="s">
        <v>2480</v>
      </c>
      <c r="L7546" s="556" t="s">
        <v>6260</v>
      </c>
      <c r="M7546" s="557" t="s">
        <v>1196</v>
      </c>
      <c r="O7546" s="545" t="str">
        <f t="shared" ref="O7546:O7549" si="703">+_xlfn.CONCAT(B7546,"-",E7546)</f>
        <v>B4/27/06-A</v>
      </c>
    </row>
    <row r="7547" spans="1:18">
      <c r="B7547" s="556" t="s">
        <v>6259</v>
      </c>
      <c r="C7547" s="556" t="s">
        <v>2034</v>
      </c>
      <c r="D7547" s="556" t="s">
        <v>2534</v>
      </c>
      <c r="E7547" s="556" t="s">
        <v>6</v>
      </c>
      <c r="F7547" s="557" t="s">
        <v>1197</v>
      </c>
      <c r="G7547" s="556" t="s">
        <v>289</v>
      </c>
      <c r="H7547" s="553">
        <v>60</v>
      </c>
      <c r="I7547" s="554">
        <v>8439.68</v>
      </c>
      <c r="J7547" s="554">
        <v>506380.79999999999</v>
      </c>
      <c r="K7547" s="556" t="s">
        <v>2480</v>
      </c>
      <c r="L7547" s="556" t="s">
        <v>6261</v>
      </c>
      <c r="M7547" s="557" t="s">
        <v>1197</v>
      </c>
      <c r="O7547" s="545" t="str">
        <f t="shared" si="703"/>
        <v>B4/27/06-B</v>
      </c>
    </row>
    <row r="7548" spans="1:18">
      <c r="B7548" s="556" t="s">
        <v>6259</v>
      </c>
      <c r="C7548" s="556" t="s">
        <v>2034</v>
      </c>
      <c r="D7548" s="556" t="s">
        <v>2534</v>
      </c>
      <c r="E7548" s="556" t="s">
        <v>7</v>
      </c>
      <c r="F7548" s="557" t="s">
        <v>1198</v>
      </c>
      <c r="G7548" s="556" t="s">
        <v>289</v>
      </c>
      <c r="H7548" s="553">
        <v>5</v>
      </c>
      <c r="I7548" s="554">
        <v>1064.1300000000001</v>
      </c>
      <c r="J7548" s="554">
        <v>5320.65</v>
      </c>
      <c r="K7548" s="556" t="s">
        <v>2480</v>
      </c>
      <c r="L7548" s="556" t="s">
        <v>6262</v>
      </c>
      <c r="M7548" s="557" t="s">
        <v>1198</v>
      </c>
      <c r="O7548" s="545" t="str">
        <f t="shared" si="703"/>
        <v>B4/27/06-C</v>
      </c>
    </row>
    <row r="7549" spans="1:18">
      <c r="B7549" s="556" t="s">
        <v>6259</v>
      </c>
      <c r="C7549" s="556" t="s">
        <v>2034</v>
      </c>
      <c r="D7549" s="556" t="s">
        <v>2534</v>
      </c>
      <c r="E7549" s="556" t="s">
        <v>8</v>
      </c>
      <c r="F7549" s="557" t="s">
        <v>1199</v>
      </c>
      <c r="G7549" s="556" t="s">
        <v>289</v>
      </c>
      <c r="H7549" s="553">
        <v>3</v>
      </c>
      <c r="I7549" s="554">
        <v>1326.63</v>
      </c>
      <c r="J7549" s="554">
        <v>3979.89</v>
      </c>
      <c r="K7549" s="556" t="s">
        <v>2480</v>
      </c>
      <c r="L7549" s="556" t="s">
        <v>6263</v>
      </c>
      <c r="M7549" s="557" t="s">
        <v>1199</v>
      </c>
      <c r="O7549" s="545" t="str">
        <f t="shared" si="703"/>
        <v>B4/27/06-D</v>
      </c>
    </row>
    <row r="7551" spans="1:18" ht="14.5">
      <c r="A7551" s="551">
        <v>5</v>
      </c>
      <c r="B7551" s="555" t="s">
        <v>6259</v>
      </c>
      <c r="C7551" s="555" t="s">
        <v>36</v>
      </c>
      <c r="D7551" s="555" t="s">
        <v>36</v>
      </c>
      <c r="E7551" s="555" t="s">
        <v>36</v>
      </c>
      <c r="F7551" s="551" t="s">
        <v>1189</v>
      </c>
      <c r="G7551" s="555" t="s">
        <v>36</v>
      </c>
      <c r="H7551" s="551"/>
      <c r="I7551" s="551"/>
      <c r="J7551" s="552">
        <v>13750</v>
      </c>
      <c r="K7551" s="555"/>
      <c r="L7551" s="555"/>
      <c r="M7551" s="551"/>
      <c r="N7551" s="551"/>
      <c r="O7551" s="551"/>
    </row>
    <row r="7552" spans="1:18">
      <c r="B7552" s="556" t="s">
        <v>6259</v>
      </c>
      <c r="C7552" s="556" t="s">
        <v>2034</v>
      </c>
      <c r="D7552" s="556" t="s">
        <v>2534</v>
      </c>
      <c r="E7552" s="556" t="s">
        <v>10</v>
      </c>
      <c r="F7552" s="557" t="s">
        <v>1103</v>
      </c>
      <c r="G7552" s="556" t="s">
        <v>0</v>
      </c>
      <c r="H7552" s="553">
        <v>1</v>
      </c>
      <c r="I7552" s="554">
        <v>9375</v>
      </c>
      <c r="J7552" s="554">
        <v>9375</v>
      </c>
      <c r="K7552" s="556" t="s">
        <v>2480</v>
      </c>
      <c r="L7552" s="556" t="s">
        <v>6264</v>
      </c>
      <c r="M7552" s="557" t="s">
        <v>1103</v>
      </c>
      <c r="O7552" s="545" t="str">
        <f t="shared" ref="O7552:O7553" si="704">+_xlfn.CONCAT(B7552,"-",E7552)</f>
        <v>B4/27/06-E</v>
      </c>
    </row>
    <row r="7553" spans="1:18">
      <c r="B7553" s="556" t="s">
        <v>6259</v>
      </c>
      <c r="C7553" s="556" t="s">
        <v>2034</v>
      </c>
      <c r="D7553" s="556" t="s">
        <v>2534</v>
      </c>
      <c r="E7553" s="556" t="s">
        <v>11</v>
      </c>
      <c r="F7553" s="557" t="s">
        <v>1104</v>
      </c>
      <c r="G7553" s="556" t="s">
        <v>0</v>
      </c>
      <c r="H7553" s="553">
        <v>1</v>
      </c>
      <c r="I7553" s="554">
        <v>4375</v>
      </c>
      <c r="J7553" s="554">
        <v>4375</v>
      </c>
      <c r="K7553" s="556" t="s">
        <v>2480</v>
      </c>
      <c r="L7553" s="556" t="s">
        <v>6265</v>
      </c>
      <c r="M7553" s="557" t="s">
        <v>1104</v>
      </c>
      <c r="O7553" s="545" t="str">
        <f t="shared" si="704"/>
        <v>B4/27/06-F</v>
      </c>
    </row>
    <row r="7554" spans="1:18" ht="14.5">
      <c r="P7554" s="546"/>
      <c r="Q7554" s="546"/>
      <c r="R7554" s="546"/>
    </row>
    <row r="7555" spans="1:18" ht="29">
      <c r="A7555" s="551">
        <v>3</v>
      </c>
      <c r="B7555" s="555" t="s">
        <v>6259</v>
      </c>
      <c r="C7555" s="555" t="s">
        <v>36</v>
      </c>
      <c r="D7555" s="555" t="s">
        <v>36</v>
      </c>
      <c r="E7555" s="555" t="s">
        <v>36</v>
      </c>
      <c r="F7555" s="551" t="s">
        <v>1200</v>
      </c>
      <c r="G7555" s="555" t="s">
        <v>36</v>
      </c>
      <c r="H7555" s="551"/>
      <c r="I7555" s="551"/>
      <c r="J7555" s="552">
        <v>743760.1</v>
      </c>
      <c r="K7555" s="555"/>
      <c r="L7555" s="555"/>
      <c r="M7555" s="551"/>
      <c r="N7555" s="551"/>
      <c r="O7555" s="551"/>
    </row>
    <row r="7556" spans="1:18" ht="29">
      <c r="A7556" s="551">
        <v>4</v>
      </c>
      <c r="B7556" s="555" t="s">
        <v>6259</v>
      </c>
      <c r="C7556" s="555" t="s">
        <v>36</v>
      </c>
      <c r="D7556" s="555" t="s">
        <v>36</v>
      </c>
      <c r="E7556" s="555" t="s">
        <v>36</v>
      </c>
      <c r="F7556" s="551" t="s">
        <v>1118</v>
      </c>
      <c r="G7556" s="555" t="s">
        <v>36</v>
      </c>
      <c r="H7556" s="551"/>
      <c r="I7556" s="551"/>
      <c r="J7556" s="551">
        <v>0</v>
      </c>
      <c r="K7556" s="555"/>
      <c r="L7556" s="555"/>
      <c r="M7556" s="551"/>
      <c r="N7556" s="551"/>
      <c r="O7556" s="551"/>
    </row>
    <row r="7557" spans="1:18" ht="58">
      <c r="A7557" s="551">
        <v>5</v>
      </c>
      <c r="B7557" s="555" t="s">
        <v>6259</v>
      </c>
      <c r="C7557" s="555" t="s">
        <v>36</v>
      </c>
      <c r="D7557" s="555" t="s">
        <v>36</v>
      </c>
      <c r="E7557" s="555" t="s">
        <v>36</v>
      </c>
      <c r="F7557" s="551" t="s">
        <v>3746</v>
      </c>
      <c r="G7557" s="555" t="s">
        <v>36</v>
      </c>
      <c r="H7557" s="551"/>
      <c r="I7557" s="551"/>
      <c r="J7557" s="551">
        <v>0</v>
      </c>
      <c r="K7557" s="555"/>
      <c r="L7557" s="555"/>
      <c r="M7557" s="551"/>
      <c r="N7557" s="551"/>
      <c r="O7557" s="551"/>
    </row>
    <row r="7558" spans="1:18" ht="43.5">
      <c r="A7558" s="551">
        <v>5</v>
      </c>
      <c r="B7558" s="555" t="s">
        <v>6259</v>
      </c>
      <c r="C7558" s="555" t="s">
        <v>36</v>
      </c>
      <c r="D7558" s="555" t="s">
        <v>36</v>
      </c>
      <c r="E7558" s="555" t="s">
        <v>36</v>
      </c>
      <c r="F7558" s="551" t="s">
        <v>1202</v>
      </c>
      <c r="G7558" s="555" t="s">
        <v>36</v>
      </c>
      <c r="H7558" s="551"/>
      <c r="I7558" s="551"/>
      <c r="J7558" s="551">
        <v>0</v>
      </c>
      <c r="K7558" s="555"/>
      <c r="L7558" s="555"/>
      <c r="M7558" s="551"/>
      <c r="N7558" s="551"/>
      <c r="O7558" s="551"/>
      <c r="P7558" s="546"/>
      <c r="Q7558" s="546"/>
      <c r="R7558" s="546"/>
    </row>
    <row r="7559" spans="1:18" ht="43.5">
      <c r="A7559" s="551">
        <v>5</v>
      </c>
      <c r="B7559" s="555" t="s">
        <v>6259</v>
      </c>
      <c r="C7559" s="555" t="s">
        <v>36</v>
      </c>
      <c r="D7559" s="555" t="s">
        <v>36</v>
      </c>
      <c r="E7559" s="555" t="s">
        <v>36</v>
      </c>
      <c r="F7559" s="551" t="s">
        <v>1203</v>
      </c>
      <c r="G7559" s="555" t="s">
        <v>36</v>
      </c>
      <c r="H7559" s="551"/>
      <c r="I7559" s="551"/>
      <c r="J7559" s="551">
        <v>0</v>
      </c>
      <c r="K7559" s="555"/>
      <c r="L7559" s="555"/>
      <c r="M7559" s="551"/>
      <c r="N7559" s="551"/>
      <c r="O7559" s="551"/>
      <c r="P7559" s="546"/>
      <c r="Q7559" s="546"/>
      <c r="R7559" s="546"/>
    </row>
    <row r="7560" spans="1:18" ht="14.5">
      <c r="A7560" s="551">
        <v>5</v>
      </c>
      <c r="B7560" s="555" t="s">
        <v>6259</v>
      </c>
      <c r="C7560" s="555" t="s">
        <v>36</v>
      </c>
      <c r="D7560" s="555" t="s">
        <v>36</v>
      </c>
      <c r="E7560" s="555" t="s">
        <v>36</v>
      </c>
      <c r="F7560" s="551" t="s">
        <v>1204</v>
      </c>
      <c r="G7560" s="555" t="s">
        <v>36</v>
      </c>
      <c r="H7560" s="551"/>
      <c r="I7560" s="551"/>
      <c r="J7560" s="551">
        <v>0</v>
      </c>
      <c r="K7560" s="555"/>
      <c r="L7560" s="555"/>
      <c r="M7560" s="551"/>
      <c r="N7560" s="551"/>
      <c r="O7560" s="551"/>
      <c r="P7560" s="546"/>
      <c r="Q7560" s="546"/>
      <c r="R7560" s="546"/>
    </row>
    <row r="7561" spans="1:18" ht="14.5">
      <c r="P7561" s="546"/>
      <c r="Q7561" s="546"/>
      <c r="R7561" s="546"/>
    </row>
    <row r="7562" spans="1:18" ht="43.5">
      <c r="A7562" s="551">
        <v>4</v>
      </c>
      <c r="B7562" s="555" t="s">
        <v>6259</v>
      </c>
      <c r="C7562" s="555" t="s">
        <v>36</v>
      </c>
      <c r="D7562" s="555" t="s">
        <v>36</v>
      </c>
      <c r="E7562" s="555" t="s">
        <v>36</v>
      </c>
      <c r="F7562" s="551" t="s">
        <v>1205</v>
      </c>
      <c r="G7562" s="555" t="s">
        <v>36</v>
      </c>
      <c r="H7562" s="551"/>
      <c r="I7562" s="551"/>
      <c r="J7562" s="552">
        <v>363876.94</v>
      </c>
      <c r="K7562" s="555"/>
      <c r="L7562" s="555"/>
      <c r="M7562" s="551"/>
      <c r="N7562" s="551"/>
      <c r="O7562" s="551"/>
      <c r="P7562" s="546"/>
      <c r="Q7562" s="546"/>
      <c r="R7562" s="546"/>
    </row>
    <row r="7563" spans="1:18" ht="14.5">
      <c r="A7563" s="551">
        <v>5</v>
      </c>
      <c r="B7563" s="555" t="s">
        <v>6259</v>
      </c>
      <c r="C7563" s="555" t="s">
        <v>36</v>
      </c>
      <c r="D7563" s="555" t="s">
        <v>36</v>
      </c>
      <c r="E7563" s="555" t="s">
        <v>36</v>
      </c>
      <c r="F7563" s="551" t="s">
        <v>1206</v>
      </c>
      <c r="G7563" s="555" t="s">
        <v>36</v>
      </c>
      <c r="H7563" s="551"/>
      <c r="I7563" s="551"/>
      <c r="J7563" s="552">
        <v>107415.97</v>
      </c>
      <c r="K7563" s="555"/>
      <c r="L7563" s="555"/>
      <c r="M7563" s="551"/>
      <c r="N7563" s="551"/>
      <c r="O7563" s="551"/>
      <c r="P7563" s="546"/>
      <c r="Q7563" s="546"/>
      <c r="R7563" s="546"/>
    </row>
    <row r="7564" spans="1:18">
      <c r="B7564" s="556" t="s">
        <v>6259</v>
      </c>
      <c r="C7564" s="556" t="s">
        <v>2034</v>
      </c>
      <c r="D7564" s="556" t="s">
        <v>3747</v>
      </c>
      <c r="E7564" s="556" t="s">
        <v>27</v>
      </c>
      <c r="F7564" s="557" t="s">
        <v>1207</v>
      </c>
      <c r="G7564" s="556" t="s">
        <v>0</v>
      </c>
      <c r="H7564" s="553">
        <v>1</v>
      </c>
      <c r="I7564" s="554">
        <v>5650</v>
      </c>
      <c r="J7564" s="554">
        <v>5650</v>
      </c>
      <c r="K7564" s="556" t="s">
        <v>2480</v>
      </c>
      <c r="L7564" s="556" t="s">
        <v>6266</v>
      </c>
      <c r="M7564" s="557" t="s">
        <v>1207</v>
      </c>
      <c r="O7564" s="545" t="str">
        <f t="shared" ref="O7564:O7565" si="705">+_xlfn.CONCAT(B7564,"-",E7564)</f>
        <v>B4/27/06-G</v>
      </c>
    </row>
    <row r="7565" spans="1:18" ht="14.5">
      <c r="B7565" s="556" t="s">
        <v>6259</v>
      </c>
      <c r="C7565" s="556" t="s">
        <v>2034</v>
      </c>
      <c r="D7565" s="556" t="s">
        <v>3747</v>
      </c>
      <c r="E7565" s="556" t="s">
        <v>28</v>
      </c>
      <c r="F7565" s="557" t="s">
        <v>1208</v>
      </c>
      <c r="G7565" s="556" t="s">
        <v>0</v>
      </c>
      <c r="H7565" s="553">
        <v>1</v>
      </c>
      <c r="I7565" s="554">
        <v>60215.93</v>
      </c>
      <c r="J7565" s="554">
        <v>60215.93</v>
      </c>
      <c r="K7565" s="556" t="s">
        <v>2480</v>
      </c>
      <c r="L7565" s="556" t="s">
        <v>6267</v>
      </c>
      <c r="M7565" s="557" t="s">
        <v>1208</v>
      </c>
      <c r="O7565" s="545" t="str">
        <f t="shared" si="705"/>
        <v>B4/27/06-H</v>
      </c>
      <c r="P7565" s="546"/>
      <c r="Q7565" s="546"/>
      <c r="R7565" s="546"/>
    </row>
    <row r="7566" spans="1:18" ht="14.5">
      <c r="P7566" s="546"/>
      <c r="Q7566" s="546"/>
      <c r="R7566" s="546"/>
    </row>
    <row r="7568" spans="1:18">
      <c r="B7568" s="556" t="s">
        <v>6268</v>
      </c>
      <c r="C7568" s="556" t="s">
        <v>2034</v>
      </c>
      <c r="D7568" s="556" t="s">
        <v>3747</v>
      </c>
      <c r="E7568" s="556" t="s">
        <v>5</v>
      </c>
      <c r="F7568" s="557" t="s">
        <v>1209</v>
      </c>
      <c r="G7568" s="556" t="s">
        <v>289</v>
      </c>
      <c r="H7568" s="553">
        <v>8</v>
      </c>
      <c r="I7568" s="554">
        <v>3309.38</v>
      </c>
      <c r="J7568" s="554">
        <v>26475.040000000001</v>
      </c>
      <c r="K7568" s="556" t="s">
        <v>2480</v>
      </c>
      <c r="L7568" s="556" t="s">
        <v>6269</v>
      </c>
      <c r="M7568" s="557" t="s">
        <v>1209</v>
      </c>
      <c r="O7568" s="545" t="str">
        <f t="shared" ref="O7568:O7570" si="706">+_xlfn.CONCAT(B7568,"-",E7568)</f>
        <v>B4/27/07-A</v>
      </c>
    </row>
    <row r="7569" spans="1:18" ht="25">
      <c r="B7569" s="556" t="s">
        <v>6268</v>
      </c>
      <c r="C7569" s="556" t="s">
        <v>2034</v>
      </c>
      <c r="D7569" s="556" t="s">
        <v>3747</v>
      </c>
      <c r="E7569" s="556" t="s">
        <v>6</v>
      </c>
      <c r="F7569" s="557" t="s">
        <v>3751</v>
      </c>
      <c r="G7569" s="556" t="s">
        <v>289</v>
      </c>
      <c r="H7569" s="553">
        <v>4</v>
      </c>
      <c r="I7569" s="554">
        <v>2512.5</v>
      </c>
      <c r="J7569" s="554">
        <v>10050</v>
      </c>
      <c r="K7569" s="556" t="s">
        <v>2480</v>
      </c>
      <c r="L7569" s="556" t="s">
        <v>6270</v>
      </c>
      <c r="M7569" s="557" t="s">
        <v>3751</v>
      </c>
      <c r="O7569" s="545" t="str">
        <f t="shared" si="706"/>
        <v>B4/27/07-B</v>
      </c>
    </row>
    <row r="7570" spans="1:18" ht="25">
      <c r="B7570" s="556" t="s">
        <v>6268</v>
      </c>
      <c r="C7570" s="556" t="s">
        <v>2034</v>
      </c>
      <c r="D7570" s="556" t="s">
        <v>3747</v>
      </c>
      <c r="E7570" s="556" t="s">
        <v>7</v>
      </c>
      <c r="F7570" s="557" t="s">
        <v>3753</v>
      </c>
      <c r="G7570" s="556" t="s">
        <v>289</v>
      </c>
      <c r="H7570" s="553">
        <v>2</v>
      </c>
      <c r="I7570" s="554">
        <v>2512.5</v>
      </c>
      <c r="J7570" s="554">
        <v>5025</v>
      </c>
      <c r="K7570" s="556" t="s">
        <v>2480</v>
      </c>
      <c r="L7570" s="556" t="s">
        <v>6271</v>
      </c>
      <c r="M7570" s="557" t="s">
        <v>3753</v>
      </c>
      <c r="O7570" s="545" t="str">
        <f t="shared" si="706"/>
        <v>B4/27/07-C</v>
      </c>
    </row>
    <row r="7572" spans="1:18" ht="14.5">
      <c r="A7572" s="551">
        <v>5</v>
      </c>
      <c r="B7572" s="555" t="s">
        <v>6268</v>
      </c>
      <c r="C7572" s="555" t="s">
        <v>36</v>
      </c>
      <c r="D7572" s="555" t="s">
        <v>36</v>
      </c>
      <c r="E7572" s="555" t="s">
        <v>36</v>
      </c>
      <c r="F7572" s="551" t="s">
        <v>1212</v>
      </c>
      <c r="G7572" s="555" t="s">
        <v>36</v>
      </c>
      <c r="H7572" s="551"/>
      <c r="I7572" s="551"/>
      <c r="J7572" s="552">
        <v>4387.5</v>
      </c>
      <c r="K7572" s="555"/>
      <c r="L7572" s="555"/>
      <c r="M7572" s="551"/>
      <c r="N7572" s="551"/>
      <c r="O7572" s="551"/>
    </row>
    <row r="7573" spans="1:18">
      <c r="B7573" s="556" t="s">
        <v>6268</v>
      </c>
      <c r="C7573" s="556" t="s">
        <v>2034</v>
      </c>
      <c r="D7573" s="556" t="s">
        <v>3747</v>
      </c>
      <c r="E7573" s="556" t="s">
        <v>8</v>
      </c>
      <c r="F7573" s="557" t="s">
        <v>1213</v>
      </c>
      <c r="G7573" s="556" t="s">
        <v>289</v>
      </c>
      <c r="H7573" s="553">
        <v>2</v>
      </c>
      <c r="I7573" s="554">
        <v>2193.75</v>
      </c>
      <c r="J7573" s="554">
        <v>4387.5</v>
      </c>
      <c r="K7573" s="556" t="s">
        <v>2480</v>
      </c>
      <c r="L7573" s="556" t="s">
        <v>6272</v>
      </c>
      <c r="M7573" s="557" t="s">
        <v>1213</v>
      </c>
      <c r="O7573" s="545" t="str">
        <f>+_xlfn.CONCAT(B7573,"-",E7573)</f>
        <v>B4/27/07-D</v>
      </c>
    </row>
    <row r="7575" spans="1:18" ht="14.5">
      <c r="A7575" s="551">
        <v>5</v>
      </c>
      <c r="B7575" s="555" t="s">
        <v>6268</v>
      </c>
      <c r="C7575" s="555" t="s">
        <v>36</v>
      </c>
      <c r="D7575" s="555" t="s">
        <v>36</v>
      </c>
      <c r="E7575" s="555" t="s">
        <v>36</v>
      </c>
      <c r="F7575" s="551" t="s">
        <v>1214</v>
      </c>
      <c r="G7575" s="555" t="s">
        <v>36</v>
      </c>
      <c r="H7575" s="551"/>
      <c r="I7575" s="551"/>
      <c r="J7575" s="552">
        <v>167910.95</v>
      </c>
      <c r="K7575" s="555"/>
      <c r="L7575" s="555"/>
      <c r="M7575" s="551"/>
      <c r="N7575" s="551"/>
      <c r="O7575" s="551"/>
      <c r="P7575" s="546"/>
      <c r="Q7575" s="546"/>
      <c r="R7575" s="546"/>
    </row>
    <row r="7576" spans="1:18">
      <c r="B7576" s="556" t="s">
        <v>6268</v>
      </c>
      <c r="C7576" s="556" t="s">
        <v>2034</v>
      </c>
      <c r="D7576" s="556" t="s">
        <v>3747</v>
      </c>
      <c r="E7576" s="556" t="s">
        <v>10</v>
      </c>
      <c r="F7576" s="557" t="s">
        <v>1215</v>
      </c>
      <c r="G7576" s="556" t="s">
        <v>0</v>
      </c>
      <c r="H7576" s="553">
        <v>1</v>
      </c>
      <c r="I7576" s="554">
        <v>4400</v>
      </c>
      <c r="J7576" s="554">
        <v>4400</v>
      </c>
      <c r="K7576" s="556" t="s">
        <v>2480</v>
      </c>
      <c r="L7576" s="556" t="s">
        <v>6273</v>
      </c>
      <c r="M7576" s="557" t="s">
        <v>1215</v>
      </c>
      <c r="O7576" s="545" t="str">
        <f t="shared" ref="O7576:O7583" si="707">+_xlfn.CONCAT(B7576,"-",E7576)</f>
        <v>B4/27/07-E</v>
      </c>
    </row>
    <row r="7577" spans="1:18">
      <c r="B7577" s="556" t="s">
        <v>6268</v>
      </c>
      <c r="C7577" s="556" t="s">
        <v>2034</v>
      </c>
      <c r="D7577" s="556" t="s">
        <v>3747</v>
      </c>
      <c r="E7577" s="556" t="s">
        <v>11</v>
      </c>
      <c r="F7577" s="557" t="s">
        <v>1216</v>
      </c>
      <c r="G7577" s="556" t="s">
        <v>0</v>
      </c>
      <c r="H7577" s="553">
        <v>1</v>
      </c>
      <c r="I7577" s="554">
        <v>20025</v>
      </c>
      <c r="J7577" s="554">
        <v>20025</v>
      </c>
      <c r="K7577" s="556" t="s">
        <v>2480</v>
      </c>
      <c r="L7577" s="556" t="s">
        <v>6274</v>
      </c>
      <c r="M7577" s="557" t="s">
        <v>1216</v>
      </c>
      <c r="O7577" s="545" t="str">
        <f t="shared" si="707"/>
        <v>B4/27/07-F</v>
      </c>
    </row>
    <row r="7578" spans="1:18" ht="14.5">
      <c r="B7578" s="556" t="s">
        <v>6268</v>
      </c>
      <c r="C7578" s="556" t="s">
        <v>2034</v>
      </c>
      <c r="D7578" s="556" t="s">
        <v>3747</v>
      </c>
      <c r="E7578" s="556" t="s">
        <v>27</v>
      </c>
      <c r="F7578" s="557" t="s">
        <v>1217</v>
      </c>
      <c r="G7578" s="556" t="s">
        <v>289</v>
      </c>
      <c r="H7578" s="553">
        <v>2</v>
      </c>
      <c r="I7578" s="554">
        <v>3284.38</v>
      </c>
      <c r="J7578" s="554">
        <v>6568.76</v>
      </c>
      <c r="K7578" s="556" t="s">
        <v>2480</v>
      </c>
      <c r="L7578" s="556" t="s">
        <v>6275</v>
      </c>
      <c r="M7578" s="557" t="s">
        <v>1217</v>
      </c>
      <c r="O7578" s="545" t="str">
        <f t="shared" si="707"/>
        <v>B4/27/07-G</v>
      </c>
      <c r="P7578" s="546"/>
      <c r="Q7578" s="546"/>
      <c r="R7578" s="546"/>
    </row>
    <row r="7579" spans="1:18">
      <c r="B7579" s="556" t="s">
        <v>6268</v>
      </c>
      <c r="C7579" s="556" t="s">
        <v>2034</v>
      </c>
      <c r="D7579" s="556" t="s">
        <v>3747</v>
      </c>
      <c r="E7579" s="556" t="s">
        <v>28</v>
      </c>
      <c r="F7579" s="557" t="s">
        <v>1218</v>
      </c>
      <c r="G7579" s="556" t="s">
        <v>0</v>
      </c>
      <c r="H7579" s="553">
        <v>1</v>
      </c>
      <c r="I7579" s="554">
        <v>26275</v>
      </c>
      <c r="J7579" s="554">
        <v>26275</v>
      </c>
      <c r="K7579" s="556" t="s">
        <v>2480</v>
      </c>
      <c r="L7579" s="556" t="s">
        <v>6276</v>
      </c>
      <c r="M7579" s="557" t="s">
        <v>1218</v>
      </c>
      <c r="O7579" s="545" t="str">
        <f t="shared" si="707"/>
        <v>B4/27/07-H</v>
      </c>
    </row>
    <row r="7580" spans="1:18">
      <c r="B7580" s="556" t="s">
        <v>6268</v>
      </c>
      <c r="C7580" s="556" t="s">
        <v>2034</v>
      </c>
      <c r="D7580" s="556" t="s">
        <v>3747</v>
      </c>
      <c r="E7580" s="556" t="s">
        <v>33</v>
      </c>
      <c r="F7580" s="557" t="s">
        <v>1219</v>
      </c>
      <c r="G7580" s="556" t="s">
        <v>0</v>
      </c>
      <c r="H7580" s="553">
        <v>1</v>
      </c>
      <c r="I7580" s="554">
        <v>45025</v>
      </c>
      <c r="J7580" s="554">
        <v>45025</v>
      </c>
      <c r="K7580" s="556" t="s">
        <v>2480</v>
      </c>
      <c r="L7580" s="556" t="s">
        <v>6277</v>
      </c>
      <c r="M7580" s="557" t="s">
        <v>1219</v>
      </c>
      <c r="O7580" s="545" t="str">
        <f t="shared" si="707"/>
        <v>B4/27/07-J</v>
      </c>
    </row>
    <row r="7581" spans="1:18">
      <c r="B7581" s="556" t="s">
        <v>6268</v>
      </c>
      <c r="C7581" s="556" t="s">
        <v>2034</v>
      </c>
      <c r="D7581" s="556" t="s">
        <v>3747</v>
      </c>
      <c r="E7581" s="556" t="s">
        <v>34</v>
      </c>
      <c r="F7581" s="557" t="s">
        <v>1220</v>
      </c>
      <c r="G7581" s="556" t="s">
        <v>0</v>
      </c>
      <c r="H7581" s="553">
        <v>1</v>
      </c>
      <c r="I7581" s="554">
        <v>45025</v>
      </c>
      <c r="J7581" s="554">
        <v>45025</v>
      </c>
      <c r="K7581" s="556" t="s">
        <v>2480</v>
      </c>
      <c r="L7581" s="556" t="s">
        <v>6278</v>
      </c>
      <c r="M7581" s="557" t="s">
        <v>1220</v>
      </c>
      <c r="O7581" s="545" t="str">
        <f t="shared" si="707"/>
        <v>B4/27/07-K</v>
      </c>
    </row>
    <row r="7582" spans="1:18">
      <c r="B7582" s="556" t="s">
        <v>6268</v>
      </c>
      <c r="C7582" s="556" t="s">
        <v>2034</v>
      </c>
      <c r="D7582" s="556" t="s">
        <v>3747</v>
      </c>
      <c r="E7582" s="556" t="s">
        <v>39</v>
      </c>
      <c r="F7582" s="557" t="s">
        <v>5062</v>
      </c>
      <c r="G7582" s="556" t="s">
        <v>0</v>
      </c>
      <c r="H7582" s="553">
        <v>1</v>
      </c>
      <c r="I7582" s="553">
        <v>517.19000000000005</v>
      </c>
      <c r="J7582" s="553">
        <v>517.19000000000005</v>
      </c>
      <c r="K7582" s="556" t="s">
        <v>2480</v>
      </c>
      <c r="L7582" s="556" t="s">
        <v>6279</v>
      </c>
      <c r="M7582" s="557" t="s">
        <v>5062</v>
      </c>
      <c r="O7582" s="545" t="str">
        <f t="shared" si="707"/>
        <v>B4/27/07-L</v>
      </c>
    </row>
    <row r="7583" spans="1:18">
      <c r="B7583" s="556" t="s">
        <v>6268</v>
      </c>
      <c r="C7583" s="556" t="s">
        <v>2034</v>
      </c>
      <c r="D7583" s="556" t="s">
        <v>3747</v>
      </c>
      <c r="E7583" s="556" t="s">
        <v>38</v>
      </c>
      <c r="F7583" s="557" t="s">
        <v>1221</v>
      </c>
      <c r="G7583" s="556" t="s">
        <v>289</v>
      </c>
      <c r="H7583" s="553">
        <v>2</v>
      </c>
      <c r="I7583" s="554">
        <v>10037.5</v>
      </c>
      <c r="J7583" s="554">
        <v>20075</v>
      </c>
      <c r="K7583" s="556" t="s">
        <v>2480</v>
      </c>
      <c r="L7583" s="556" t="s">
        <v>6280</v>
      </c>
      <c r="M7583" s="557" t="s">
        <v>1221</v>
      </c>
      <c r="O7583" s="545" t="str">
        <f t="shared" si="707"/>
        <v>B4/27/07-M</v>
      </c>
    </row>
    <row r="7585" spans="1:18" ht="14.5">
      <c r="A7585" s="551">
        <v>5</v>
      </c>
      <c r="B7585" s="555" t="s">
        <v>6268</v>
      </c>
      <c r="C7585" s="555" t="s">
        <v>36</v>
      </c>
      <c r="D7585" s="555" t="s">
        <v>36</v>
      </c>
      <c r="E7585" s="555" t="s">
        <v>36</v>
      </c>
      <c r="F7585" s="551" t="s">
        <v>1222</v>
      </c>
      <c r="G7585" s="555" t="s">
        <v>36</v>
      </c>
      <c r="H7585" s="551"/>
      <c r="I7585" s="551"/>
      <c r="J7585" s="552">
        <v>49412.5</v>
      </c>
      <c r="K7585" s="555"/>
      <c r="L7585" s="555"/>
      <c r="M7585" s="551"/>
      <c r="N7585" s="551"/>
      <c r="O7585" s="551"/>
    </row>
    <row r="7586" spans="1:18">
      <c r="B7586" s="556" t="s">
        <v>6268</v>
      </c>
      <c r="C7586" s="556" t="s">
        <v>2034</v>
      </c>
      <c r="D7586" s="556" t="s">
        <v>3747</v>
      </c>
      <c r="E7586" s="556" t="s">
        <v>204</v>
      </c>
      <c r="F7586" s="557" t="s">
        <v>1223</v>
      </c>
      <c r="G7586" s="556" t="s">
        <v>0</v>
      </c>
      <c r="H7586" s="553">
        <v>1</v>
      </c>
      <c r="I7586" s="554">
        <v>45025</v>
      </c>
      <c r="J7586" s="554">
        <v>45025</v>
      </c>
      <c r="K7586" s="556" t="s">
        <v>2480</v>
      </c>
      <c r="L7586" s="556" t="s">
        <v>6281</v>
      </c>
      <c r="M7586" s="557" t="s">
        <v>1223</v>
      </c>
      <c r="O7586" s="545" t="str">
        <f t="shared" ref="O7586:O7587" si="708">+_xlfn.CONCAT(B7586,"-",E7586)</f>
        <v>B4/27/07-N</v>
      </c>
    </row>
    <row r="7587" spans="1:18">
      <c r="B7587" s="556" t="s">
        <v>6268</v>
      </c>
      <c r="C7587" s="556" t="s">
        <v>2034</v>
      </c>
      <c r="D7587" s="556" t="s">
        <v>3747</v>
      </c>
      <c r="E7587" s="556" t="s">
        <v>507</v>
      </c>
      <c r="F7587" s="557" t="s">
        <v>1224</v>
      </c>
      <c r="G7587" s="556" t="s">
        <v>289</v>
      </c>
      <c r="H7587" s="553">
        <v>2</v>
      </c>
      <c r="I7587" s="554">
        <v>2193.75</v>
      </c>
      <c r="J7587" s="554">
        <v>4387.5</v>
      </c>
      <c r="K7587" s="556" t="s">
        <v>2480</v>
      </c>
      <c r="L7587" s="556" t="s">
        <v>6282</v>
      </c>
      <c r="M7587" s="557" t="s">
        <v>1224</v>
      </c>
      <c r="O7587" s="545" t="str">
        <f t="shared" si="708"/>
        <v>B4/27/07-P</v>
      </c>
    </row>
    <row r="7588" spans="1:18" ht="14.5">
      <c r="P7588" s="546"/>
      <c r="Q7588" s="546"/>
      <c r="R7588" s="546"/>
    </row>
    <row r="7590" spans="1:18" ht="14.5">
      <c r="A7590" s="551">
        <v>5</v>
      </c>
      <c r="B7590" s="555" t="s">
        <v>6283</v>
      </c>
      <c r="C7590" s="555" t="s">
        <v>36</v>
      </c>
      <c r="D7590" s="555" t="s">
        <v>36</v>
      </c>
      <c r="E7590" s="555" t="s">
        <v>36</v>
      </c>
      <c r="F7590" s="551" t="s">
        <v>1225</v>
      </c>
      <c r="G7590" s="555" t="s">
        <v>36</v>
      </c>
      <c r="H7590" s="551"/>
      <c r="I7590" s="551"/>
      <c r="J7590" s="552">
        <v>21000.02</v>
      </c>
      <c r="K7590" s="555"/>
      <c r="L7590" s="555"/>
      <c r="M7590" s="551"/>
      <c r="N7590" s="551"/>
      <c r="O7590" s="551"/>
    </row>
    <row r="7591" spans="1:18" ht="25">
      <c r="B7591" s="556" t="s">
        <v>6283</v>
      </c>
      <c r="C7591" s="556" t="s">
        <v>2034</v>
      </c>
      <c r="D7591" s="556" t="s">
        <v>3747</v>
      </c>
      <c r="E7591" s="556" t="s">
        <v>5</v>
      </c>
      <c r="F7591" s="557" t="s">
        <v>1226</v>
      </c>
      <c r="G7591" s="556" t="s">
        <v>289</v>
      </c>
      <c r="H7591" s="553">
        <v>4</v>
      </c>
      <c r="I7591" s="554">
        <v>1959.38</v>
      </c>
      <c r="J7591" s="554">
        <v>7837.52</v>
      </c>
      <c r="K7591" s="556" t="s">
        <v>2480</v>
      </c>
      <c r="L7591" s="556" t="s">
        <v>6284</v>
      </c>
      <c r="M7591" s="557" t="s">
        <v>1226</v>
      </c>
      <c r="O7591" s="545" t="str">
        <f t="shared" ref="O7591:O7592" si="709">+_xlfn.CONCAT(B7591,"-",E7591)</f>
        <v>B4/27/08-A</v>
      </c>
    </row>
    <row r="7592" spans="1:18">
      <c r="B7592" s="556" t="s">
        <v>6283</v>
      </c>
      <c r="C7592" s="556" t="s">
        <v>2034</v>
      </c>
      <c r="D7592" s="556" t="s">
        <v>3747</v>
      </c>
      <c r="E7592" s="556" t="s">
        <v>6</v>
      </c>
      <c r="F7592" s="557" t="s">
        <v>1227</v>
      </c>
      <c r="G7592" s="556" t="s">
        <v>289</v>
      </c>
      <c r="H7592" s="553">
        <v>2</v>
      </c>
      <c r="I7592" s="554">
        <v>6581.25</v>
      </c>
      <c r="J7592" s="554">
        <v>13162.5</v>
      </c>
      <c r="K7592" s="556" t="s">
        <v>2480</v>
      </c>
      <c r="L7592" s="556" t="s">
        <v>6285</v>
      </c>
      <c r="M7592" s="557" t="s">
        <v>1227</v>
      </c>
      <c r="O7592" s="545" t="str">
        <f t="shared" si="709"/>
        <v>B4/27/08-B</v>
      </c>
    </row>
    <row r="7593" spans="1:18" ht="14.5">
      <c r="P7593" s="546"/>
      <c r="Q7593" s="546"/>
      <c r="R7593" s="546"/>
    </row>
    <row r="7594" spans="1:18" ht="14.5">
      <c r="A7594" s="551">
        <v>5</v>
      </c>
      <c r="B7594" s="555" t="s">
        <v>6283</v>
      </c>
      <c r="C7594" s="555" t="s">
        <v>36</v>
      </c>
      <c r="D7594" s="555" t="s">
        <v>36</v>
      </c>
      <c r="E7594" s="555" t="s">
        <v>36</v>
      </c>
      <c r="F7594" s="551" t="s">
        <v>1228</v>
      </c>
      <c r="G7594" s="555" t="s">
        <v>36</v>
      </c>
      <c r="H7594" s="551"/>
      <c r="I7594" s="551"/>
      <c r="J7594" s="552">
        <v>13750</v>
      </c>
      <c r="K7594" s="555"/>
      <c r="L7594" s="555"/>
      <c r="M7594" s="551"/>
      <c r="N7594" s="551"/>
      <c r="O7594" s="551"/>
    </row>
    <row r="7595" spans="1:18">
      <c r="B7595" s="556" t="s">
        <v>6283</v>
      </c>
      <c r="C7595" s="556" t="s">
        <v>2034</v>
      </c>
      <c r="D7595" s="556" t="s">
        <v>3747</v>
      </c>
      <c r="E7595" s="556" t="s">
        <v>7</v>
      </c>
      <c r="F7595" s="557" t="s">
        <v>1103</v>
      </c>
      <c r="G7595" s="556" t="s">
        <v>0</v>
      </c>
      <c r="H7595" s="553">
        <v>1</v>
      </c>
      <c r="I7595" s="554">
        <v>9375</v>
      </c>
      <c r="J7595" s="554">
        <v>9375</v>
      </c>
      <c r="K7595" s="556" t="s">
        <v>2480</v>
      </c>
      <c r="L7595" s="556" t="s">
        <v>6286</v>
      </c>
      <c r="M7595" s="557" t="s">
        <v>1103</v>
      </c>
      <c r="O7595" s="545" t="str">
        <f t="shared" ref="O7595:O7596" si="710">+_xlfn.CONCAT(B7595,"-",E7595)</f>
        <v>B4/27/08-C</v>
      </c>
    </row>
    <row r="7596" spans="1:18">
      <c r="B7596" s="556" t="s">
        <v>6283</v>
      </c>
      <c r="C7596" s="556" t="s">
        <v>2034</v>
      </c>
      <c r="D7596" s="556" t="s">
        <v>3747</v>
      </c>
      <c r="E7596" s="556" t="s">
        <v>8</v>
      </c>
      <c r="F7596" s="557" t="s">
        <v>1104</v>
      </c>
      <c r="G7596" s="556" t="s">
        <v>0</v>
      </c>
      <c r="H7596" s="553">
        <v>1</v>
      </c>
      <c r="I7596" s="554">
        <v>4375</v>
      </c>
      <c r="J7596" s="554">
        <v>4375</v>
      </c>
      <c r="K7596" s="556" t="s">
        <v>2480</v>
      </c>
      <c r="L7596" s="556" t="s">
        <v>6287</v>
      </c>
      <c r="M7596" s="557" t="s">
        <v>1104</v>
      </c>
      <c r="O7596" s="545" t="str">
        <f t="shared" si="710"/>
        <v>B4/27/08-D</v>
      </c>
    </row>
    <row r="7597" spans="1:18" ht="14.5">
      <c r="P7597" s="546"/>
      <c r="Q7597" s="546"/>
      <c r="R7597" s="546"/>
    </row>
    <row r="7598" spans="1:18" ht="43.5">
      <c r="A7598" s="551">
        <v>4</v>
      </c>
      <c r="B7598" s="555" t="s">
        <v>6283</v>
      </c>
      <c r="C7598" s="555" t="s">
        <v>36</v>
      </c>
      <c r="D7598" s="555" t="s">
        <v>36</v>
      </c>
      <c r="E7598" s="555" t="s">
        <v>36</v>
      </c>
      <c r="F7598" s="551" t="s">
        <v>5045</v>
      </c>
      <c r="G7598" s="555" t="s">
        <v>36</v>
      </c>
      <c r="H7598" s="551"/>
      <c r="I7598" s="551"/>
      <c r="J7598" s="552">
        <v>379883.16</v>
      </c>
      <c r="K7598" s="555"/>
      <c r="L7598" s="555"/>
      <c r="M7598" s="551"/>
      <c r="N7598" s="551"/>
      <c r="O7598" s="551"/>
    </row>
    <row r="7599" spans="1:18" ht="14.5">
      <c r="A7599" s="551">
        <v>5</v>
      </c>
      <c r="B7599" s="555" t="s">
        <v>6283</v>
      </c>
      <c r="C7599" s="555" t="s">
        <v>36</v>
      </c>
      <c r="D7599" s="555" t="s">
        <v>36</v>
      </c>
      <c r="E7599" s="555" t="s">
        <v>36</v>
      </c>
      <c r="F7599" s="551" t="s">
        <v>1206</v>
      </c>
      <c r="G7599" s="555" t="s">
        <v>36</v>
      </c>
      <c r="H7599" s="551"/>
      <c r="I7599" s="551"/>
      <c r="J7599" s="552">
        <v>106678.45</v>
      </c>
      <c r="K7599" s="555"/>
      <c r="L7599" s="555"/>
      <c r="M7599" s="551"/>
      <c r="N7599" s="551"/>
      <c r="O7599" s="551"/>
    </row>
    <row r="7600" spans="1:18">
      <c r="B7600" s="556" t="s">
        <v>6283</v>
      </c>
      <c r="C7600" s="556" t="s">
        <v>2034</v>
      </c>
      <c r="D7600" s="556" t="s">
        <v>2541</v>
      </c>
      <c r="E7600" s="556" t="s">
        <v>10</v>
      </c>
      <c r="F7600" s="557" t="s">
        <v>1207</v>
      </c>
      <c r="G7600" s="556" t="s">
        <v>0</v>
      </c>
      <c r="H7600" s="553">
        <v>1</v>
      </c>
      <c r="I7600" s="554">
        <v>5650</v>
      </c>
      <c r="J7600" s="554">
        <v>5650</v>
      </c>
      <c r="K7600" s="556" t="s">
        <v>2480</v>
      </c>
      <c r="L7600" s="556" t="s">
        <v>6288</v>
      </c>
      <c r="M7600" s="557" t="s">
        <v>1207</v>
      </c>
      <c r="O7600" s="545" t="str">
        <f t="shared" ref="O7600:O7605" si="711">+_xlfn.CONCAT(B7600,"-",E7600)</f>
        <v>B4/27/08-E</v>
      </c>
    </row>
    <row r="7601" spans="1:18" ht="14.5">
      <c r="B7601" s="556" t="s">
        <v>6283</v>
      </c>
      <c r="C7601" s="556" t="s">
        <v>2034</v>
      </c>
      <c r="D7601" s="556" t="s">
        <v>2541</v>
      </c>
      <c r="E7601" s="556" t="s">
        <v>11</v>
      </c>
      <c r="F7601" s="557" t="s">
        <v>1208</v>
      </c>
      <c r="G7601" s="556" t="s">
        <v>0</v>
      </c>
      <c r="H7601" s="553">
        <v>1</v>
      </c>
      <c r="I7601" s="554">
        <v>60215.93</v>
      </c>
      <c r="J7601" s="554">
        <v>60215.93</v>
      </c>
      <c r="K7601" s="556" t="s">
        <v>2480</v>
      </c>
      <c r="L7601" s="556" t="s">
        <v>6289</v>
      </c>
      <c r="M7601" s="557" t="s">
        <v>1208</v>
      </c>
      <c r="O7601" s="545" t="str">
        <f t="shared" si="711"/>
        <v>B4/27/08-F</v>
      </c>
      <c r="P7601" s="546"/>
      <c r="Q7601" s="546"/>
      <c r="R7601" s="546"/>
    </row>
    <row r="7602" spans="1:18" ht="14.5">
      <c r="B7602" s="556" t="s">
        <v>6283</v>
      </c>
      <c r="C7602" s="556" t="s">
        <v>2034</v>
      </c>
      <c r="D7602" s="556" t="s">
        <v>2541</v>
      </c>
      <c r="E7602" s="556" t="s">
        <v>27</v>
      </c>
      <c r="F7602" s="557" t="s">
        <v>1209</v>
      </c>
      <c r="G7602" s="556" t="s">
        <v>289</v>
      </c>
      <c r="H7602" s="553">
        <v>4</v>
      </c>
      <c r="I7602" s="554">
        <v>3309.38</v>
      </c>
      <c r="J7602" s="554">
        <v>13237.52</v>
      </c>
      <c r="K7602" s="556" t="s">
        <v>2480</v>
      </c>
      <c r="L7602" s="556" t="s">
        <v>6290</v>
      </c>
      <c r="M7602" s="557" t="s">
        <v>1209</v>
      </c>
      <c r="O7602" s="545" t="str">
        <f t="shared" si="711"/>
        <v>B4/27/08-G</v>
      </c>
      <c r="P7602" s="546"/>
      <c r="Q7602" s="546"/>
      <c r="R7602" s="546"/>
    </row>
    <row r="7603" spans="1:18" ht="25">
      <c r="B7603" s="556" t="s">
        <v>6283</v>
      </c>
      <c r="C7603" s="556" t="s">
        <v>2034</v>
      </c>
      <c r="D7603" s="556" t="s">
        <v>2541</v>
      </c>
      <c r="E7603" s="556" t="s">
        <v>28</v>
      </c>
      <c r="F7603" s="557" t="s">
        <v>3751</v>
      </c>
      <c r="G7603" s="556" t="s">
        <v>289</v>
      </c>
      <c r="H7603" s="553">
        <v>2</v>
      </c>
      <c r="I7603" s="554">
        <v>2512.5</v>
      </c>
      <c r="J7603" s="554">
        <v>5025</v>
      </c>
      <c r="K7603" s="556" t="s">
        <v>2480</v>
      </c>
      <c r="L7603" s="556" t="s">
        <v>6291</v>
      </c>
      <c r="M7603" s="557" t="s">
        <v>3751</v>
      </c>
      <c r="O7603" s="545" t="str">
        <f t="shared" si="711"/>
        <v>B4/27/08-H</v>
      </c>
    </row>
    <row r="7604" spans="1:18" ht="25">
      <c r="B7604" s="556" t="s">
        <v>6283</v>
      </c>
      <c r="C7604" s="556" t="s">
        <v>2034</v>
      </c>
      <c r="D7604" s="556" t="s">
        <v>2541</v>
      </c>
      <c r="E7604" s="556" t="s">
        <v>33</v>
      </c>
      <c r="F7604" s="557" t="s">
        <v>3753</v>
      </c>
      <c r="G7604" s="556" t="s">
        <v>289</v>
      </c>
      <c r="H7604" s="553">
        <v>2</v>
      </c>
      <c r="I7604" s="554">
        <v>2512.5</v>
      </c>
      <c r="J7604" s="554">
        <v>5025</v>
      </c>
      <c r="K7604" s="556" t="s">
        <v>2480</v>
      </c>
      <c r="L7604" s="556" t="s">
        <v>6292</v>
      </c>
      <c r="M7604" s="557" t="s">
        <v>3753</v>
      </c>
      <c r="O7604" s="545" t="str">
        <f t="shared" si="711"/>
        <v>B4/27/08-J</v>
      </c>
    </row>
    <row r="7605" spans="1:18" ht="25">
      <c r="B7605" s="556" t="s">
        <v>6283</v>
      </c>
      <c r="C7605" s="556" t="s">
        <v>2034</v>
      </c>
      <c r="D7605" s="556" t="s">
        <v>2541</v>
      </c>
      <c r="E7605" s="556" t="s">
        <v>34</v>
      </c>
      <c r="F7605" s="557" t="s">
        <v>5051</v>
      </c>
      <c r="G7605" s="556" t="s">
        <v>289</v>
      </c>
      <c r="H7605" s="553">
        <v>2</v>
      </c>
      <c r="I7605" s="554">
        <v>8762.5</v>
      </c>
      <c r="J7605" s="554">
        <v>17525</v>
      </c>
      <c r="K7605" s="556" t="s">
        <v>2480</v>
      </c>
      <c r="L7605" s="556" t="s">
        <v>6293</v>
      </c>
      <c r="M7605" s="557" t="s">
        <v>5051</v>
      </c>
      <c r="O7605" s="545" t="str">
        <f t="shared" si="711"/>
        <v>B4/27/08-K</v>
      </c>
    </row>
    <row r="7607" spans="1:18" ht="14.5">
      <c r="A7607" s="551">
        <v>5</v>
      </c>
      <c r="B7607" s="555" t="s">
        <v>6283</v>
      </c>
      <c r="C7607" s="555" t="s">
        <v>36</v>
      </c>
      <c r="D7607" s="555" t="s">
        <v>36</v>
      </c>
      <c r="E7607" s="555" t="s">
        <v>36</v>
      </c>
      <c r="F7607" s="551" t="s">
        <v>1212</v>
      </c>
      <c r="G7607" s="555" t="s">
        <v>36</v>
      </c>
      <c r="H7607" s="551"/>
      <c r="I7607" s="551"/>
      <c r="J7607" s="552">
        <v>4387.5</v>
      </c>
      <c r="K7607" s="555"/>
      <c r="L7607" s="555"/>
      <c r="M7607" s="551"/>
      <c r="N7607" s="551"/>
      <c r="O7607" s="551"/>
    </row>
    <row r="7608" spans="1:18">
      <c r="B7608" s="556" t="s">
        <v>6283</v>
      </c>
      <c r="C7608" s="556" t="s">
        <v>2034</v>
      </c>
      <c r="D7608" s="556" t="s">
        <v>2541</v>
      </c>
      <c r="E7608" s="556" t="s">
        <v>39</v>
      </c>
      <c r="F7608" s="557" t="s">
        <v>5054</v>
      </c>
      <c r="G7608" s="556" t="s">
        <v>289</v>
      </c>
      <c r="H7608" s="553">
        <v>2</v>
      </c>
      <c r="I7608" s="554">
        <v>2193.75</v>
      </c>
      <c r="J7608" s="554">
        <v>4387.5</v>
      </c>
      <c r="K7608" s="556" t="s">
        <v>2480</v>
      </c>
      <c r="L7608" s="556" t="s">
        <v>6294</v>
      </c>
      <c r="M7608" s="557" t="s">
        <v>5054</v>
      </c>
      <c r="O7608" s="545" t="str">
        <f>+_xlfn.CONCAT(B7608,"-",E7608)</f>
        <v>B4/27/08-L</v>
      </c>
    </row>
    <row r="7610" spans="1:18" ht="14.5">
      <c r="P7610" s="546"/>
      <c r="Q7610" s="546"/>
      <c r="R7610" s="546"/>
    </row>
    <row r="7611" spans="1:18" ht="14.5">
      <c r="A7611" s="551">
        <v>5</v>
      </c>
      <c r="B7611" s="555" t="s">
        <v>6295</v>
      </c>
      <c r="C7611" s="555" t="s">
        <v>36</v>
      </c>
      <c r="D7611" s="555" t="s">
        <v>36</v>
      </c>
      <c r="E7611" s="555" t="s">
        <v>36</v>
      </c>
      <c r="F7611" s="551" t="s">
        <v>1214</v>
      </c>
      <c r="G7611" s="555" t="s">
        <v>36</v>
      </c>
      <c r="H7611" s="551"/>
      <c r="I7611" s="551"/>
      <c r="J7611" s="552">
        <v>188573.45</v>
      </c>
      <c r="K7611" s="555"/>
      <c r="L7611" s="555"/>
      <c r="M7611" s="551"/>
      <c r="N7611" s="551"/>
      <c r="O7611" s="551"/>
    </row>
    <row r="7612" spans="1:18">
      <c r="B7612" s="556" t="s">
        <v>6295</v>
      </c>
      <c r="C7612" s="556" t="s">
        <v>2034</v>
      </c>
      <c r="D7612" s="556" t="s">
        <v>2541</v>
      </c>
      <c r="E7612" s="556" t="s">
        <v>5</v>
      </c>
      <c r="F7612" s="557" t="s">
        <v>1215</v>
      </c>
      <c r="G7612" s="556" t="s">
        <v>0</v>
      </c>
      <c r="H7612" s="553">
        <v>1</v>
      </c>
      <c r="I7612" s="554">
        <v>4400</v>
      </c>
      <c r="J7612" s="554">
        <v>4400</v>
      </c>
      <c r="K7612" s="556" t="s">
        <v>2480</v>
      </c>
      <c r="L7612" s="556" t="s">
        <v>6296</v>
      </c>
      <c r="M7612" s="557" t="s">
        <v>1215</v>
      </c>
      <c r="O7612" s="545" t="str">
        <f t="shared" ref="O7612:O7620" si="712">+_xlfn.CONCAT(B7612,"-",E7612)</f>
        <v>B4/27/09-A</v>
      </c>
    </row>
    <row r="7613" spans="1:18">
      <c r="B7613" s="556" t="s">
        <v>6295</v>
      </c>
      <c r="C7613" s="556" t="s">
        <v>2034</v>
      </c>
      <c r="D7613" s="556" t="s">
        <v>2541</v>
      </c>
      <c r="E7613" s="556" t="s">
        <v>6</v>
      </c>
      <c r="F7613" s="557" t="s">
        <v>1216</v>
      </c>
      <c r="G7613" s="556" t="s">
        <v>0</v>
      </c>
      <c r="H7613" s="553">
        <v>1</v>
      </c>
      <c r="I7613" s="554">
        <v>20025</v>
      </c>
      <c r="J7613" s="554">
        <v>20025</v>
      </c>
      <c r="K7613" s="556" t="s">
        <v>2480</v>
      </c>
      <c r="L7613" s="556" t="s">
        <v>6297</v>
      </c>
      <c r="M7613" s="557" t="s">
        <v>1216</v>
      </c>
      <c r="O7613" s="545" t="str">
        <f t="shared" si="712"/>
        <v>B4/27/09-B</v>
      </c>
    </row>
    <row r="7614" spans="1:18" ht="14.5">
      <c r="B7614" s="556" t="s">
        <v>6295</v>
      </c>
      <c r="C7614" s="556" t="s">
        <v>2034</v>
      </c>
      <c r="D7614" s="556" t="s">
        <v>2541</v>
      </c>
      <c r="E7614" s="556" t="s">
        <v>7</v>
      </c>
      <c r="F7614" s="557" t="s">
        <v>1217</v>
      </c>
      <c r="G7614" s="556" t="s">
        <v>289</v>
      </c>
      <c r="H7614" s="553">
        <v>2</v>
      </c>
      <c r="I7614" s="554">
        <v>3284.38</v>
      </c>
      <c r="J7614" s="554">
        <v>6568.76</v>
      </c>
      <c r="K7614" s="556" t="s">
        <v>2480</v>
      </c>
      <c r="L7614" s="556" t="s">
        <v>6298</v>
      </c>
      <c r="M7614" s="557" t="s">
        <v>1217</v>
      </c>
      <c r="O7614" s="545" t="str">
        <f t="shared" si="712"/>
        <v>B4/27/09-C</v>
      </c>
      <c r="P7614" s="546"/>
      <c r="Q7614" s="546"/>
      <c r="R7614" s="546"/>
    </row>
    <row r="7615" spans="1:18">
      <c r="B7615" s="556" t="s">
        <v>6295</v>
      </c>
      <c r="C7615" s="556" t="s">
        <v>2034</v>
      </c>
      <c r="D7615" s="556" t="s">
        <v>2541</v>
      </c>
      <c r="E7615" s="556" t="s">
        <v>8</v>
      </c>
      <c r="F7615" s="557" t="s">
        <v>5065</v>
      </c>
      <c r="G7615" s="556" t="s">
        <v>289</v>
      </c>
      <c r="H7615" s="553">
        <v>2</v>
      </c>
      <c r="I7615" s="554">
        <v>10331.25</v>
      </c>
      <c r="J7615" s="554">
        <v>20662.5</v>
      </c>
      <c r="K7615" s="556" t="s">
        <v>2480</v>
      </c>
      <c r="L7615" s="556" t="s">
        <v>6299</v>
      </c>
      <c r="M7615" s="557" t="s">
        <v>5065</v>
      </c>
      <c r="O7615" s="545" t="str">
        <f t="shared" si="712"/>
        <v>B4/27/09-D</v>
      </c>
    </row>
    <row r="7616" spans="1:18">
      <c r="B7616" s="556" t="s">
        <v>6295</v>
      </c>
      <c r="C7616" s="556" t="s">
        <v>2034</v>
      </c>
      <c r="D7616" s="556" t="s">
        <v>2541</v>
      </c>
      <c r="E7616" s="556" t="s">
        <v>10</v>
      </c>
      <c r="F7616" s="557" t="s">
        <v>1218</v>
      </c>
      <c r="G7616" s="556" t="s">
        <v>0</v>
      </c>
      <c r="H7616" s="553">
        <v>1</v>
      </c>
      <c r="I7616" s="554">
        <v>26275</v>
      </c>
      <c r="J7616" s="554">
        <v>26275</v>
      </c>
      <c r="K7616" s="556" t="s">
        <v>2480</v>
      </c>
      <c r="L7616" s="556" t="s">
        <v>6300</v>
      </c>
      <c r="M7616" s="557" t="s">
        <v>1218</v>
      </c>
      <c r="O7616" s="545" t="str">
        <f t="shared" si="712"/>
        <v>B4/27/09-E</v>
      </c>
    </row>
    <row r="7617" spans="1:18">
      <c r="B7617" s="556" t="s">
        <v>6295</v>
      </c>
      <c r="C7617" s="556" t="s">
        <v>2034</v>
      </c>
      <c r="D7617" s="556" t="s">
        <v>2541</v>
      </c>
      <c r="E7617" s="556" t="s">
        <v>11</v>
      </c>
      <c r="F7617" s="557" t="s">
        <v>1219</v>
      </c>
      <c r="G7617" s="556" t="s">
        <v>0</v>
      </c>
      <c r="H7617" s="553">
        <v>1</v>
      </c>
      <c r="I7617" s="554">
        <v>45025</v>
      </c>
      <c r="J7617" s="554">
        <v>45025</v>
      </c>
      <c r="K7617" s="556" t="s">
        <v>2480</v>
      </c>
      <c r="L7617" s="556" t="s">
        <v>6301</v>
      </c>
      <c r="M7617" s="557" t="s">
        <v>1219</v>
      </c>
      <c r="O7617" s="545" t="str">
        <f t="shared" si="712"/>
        <v>B4/27/09-F</v>
      </c>
    </row>
    <row r="7618" spans="1:18">
      <c r="B7618" s="556" t="s">
        <v>6295</v>
      </c>
      <c r="C7618" s="556" t="s">
        <v>2034</v>
      </c>
      <c r="D7618" s="556" t="s">
        <v>2541</v>
      </c>
      <c r="E7618" s="556" t="s">
        <v>27</v>
      </c>
      <c r="F7618" s="557" t="s">
        <v>1220</v>
      </c>
      <c r="G7618" s="556" t="s">
        <v>0</v>
      </c>
      <c r="H7618" s="553">
        <v>1</v>
      </c>
      <c r="I7618" s="554">
        <v>45025</v>
      </c>
      <c r="J7618" s="554">
        <v>45025</v>
      </c>
      <c r="K7618" s="556" t="s">
        <v>2480</v>
      </c>
      <c r="L7618" s="556" t="s">
        <v>6302</v>
      </c>
      <c r="M7618" s="557" t="s">
        <v>1220</v>
      </c>
      <c r="O7618" s="545" t="str">
        <f t="shared" si="712"/>
        <v>B4/27/09-G</v>
      </c>
    </row>
    <row r="7619" spans="1:18">
      <c r="B7619" s="556" t="s">
        <v>6295</v>
      </c>
      <c r="C7619" s="556" t="s">
        <v>2034</v>
      </c>
      <c r="D7619" s="556" t="s">
        <v>2541</v>
      </c>
      <c r="E7619" s="556" t="s">
        <v>28</v>
      </c>
      <c r="F7619" s="557" t="s">
        <v>5062</v>
      </c>
      <c r="G7619" s="556" t="s">
        <v>0</v>
      </c>
      <c r="H7619" s="553">
        <v>1</v>
      </c>
      <c r="I7619" s="553">
        <v>517.19000000000005</v>
      </c>
      <c r="J7619" s="553">
        <v>517.19000000000005</v>
      </c>
      <c r="K7619" s="556" t="s">
        <v>2480</v>
      </c>
      <c r="L7619" s="556" t="s">
        <v>6303</v>
      </c>
      <c r="M7619" s="557" t="s">
        <v>5062</v>
      </c>
      <c r="O7619" s="545" t="str">
        <f t="shared" si="712"/>
        <v>B4/27/09-H</v>
      </c>
    </row>
    <row r="7620" spans="1:18">
      <c r="B7620" s="556" t="s">
        <v>6295</v>
      </c>
      <c r="C7620" s="556" t="s">
        <v>2034</v>
      </c>
      <c r="D7620" s="556" t="s">
        <v>2541</v>
      </c>
      <c r="E7620" s="556" t="s">
        <v>33</v>
      </c>
      <c r="F7620" s="557" t="s">
        <v>1221</v>
      </c>
      <c r="G7620" s="556" t="s">
        <v>289</v>
      </c>
      <c r="H7620" s="553">
        <v>2</v>
      </c>
      <c r="I7620" s="554">
        <v>10037.5</v>
      </c>
      <c r="J7620" s="554">
        <v>20075</v>
      </c>
      <c r="K7620" s="556" t="s">
        <v>2480</v>
      </c>
      <c r="L7620" s="556" t="s">
        <v>6304</v>
      </c>
      <c r="M7620" s="557" t="s">
        <v>1221</v>
      </c>
      <c r="O7620" s="545" t="str">
        <f t="shared" si="712"/>
        <v>B4/27/09-J</v>
      </c>
    </row>
    <row r="7622" spans="1:18" ht="14.5">
      <c r="A7622" s="551">
        <v>5</v>
      </c>
      <c r="B7622" s="555" t="s">
        <v>6295</v>
      </c>
      <c r="C7622" s="555" t="s">
        <v>36</v>
      </c>
      <c r="D7622" s="555" t="s">
        <v>36</v>
      </c>
      <c r="E7622" s="555" t="s">
        <v>36</v>
      </c>
      <c r="F7622" s="551" t="s">
        <v>1222</v>
      </c>
      <c r="G7622" s="555" t="s">
        <v>36</v>
      </c>
      <c r="H7622" s="551"/>
      <c r="I7622" s="551"/>
      <c r="J7622" s="552">
        <v>49412.5</v>
      </c>
      <c r="K7622" s="555"/>
      <c r="L7622" s="555"/>
      <c r="M7622" s="551"/>
      <c r="N7622" s="551"/>
      <c r="O7622" s="551"/>
    </row>
    <row r="7623" spans="1:18">
      <c r="B7623" s="556" t="s">
        <v>6295</v>
      </c>
      <c r="C7623" s="556" t="s">
        <v>2034</v>
      </c>
      <c r="D7623" s="556" t="s">
        <v>2541</v>
      </c>
      <c r="E7623" s="556" t="s">
        <v>34</v>
      </c>
      <c r="F7623" s="557" t="s">
        <v>1223</v>
      </c>
      <c r="G7623" s="556" t="s">
        <v>0</v>
      </c>
      <c r="H7623" s="553">
        <v>1</v>
      </c>
      <c r="I7623" s="554">
        <v>45025</v>
      </c>
      <c r="J7623" s="554">
        <v>45025</v>
      </c>
      <c r="K7623" s="556" t="s">
        <v>2480</v>
      </c>
      <c r="L7623" s="556" t="s">
        <v>6305</v>
      </c>
      <c r="M7623" s="557" t="s">
        <v>1223</v>
      </c>
      <c r="O7623" s="545" t="str">
        <f t="shared" ref="O7623:O7624" si="713">+_xlfn.CONCAT(B7623,"-",E7623)</f>
        <v>B4/27/09-K</v>
      </c>
    </row>
    <row r="7624" spans="1:18">
      <c r="B7624" s="556" t="s">
        <v>6295</v>
      </c>
      <c r="C7624" s="556" t="s">
        <v>2034</v>
      </c>
      <c r="D7624" s="556" t="s">
        <v>2541</v>
      </c>
      <c r="E7624" s="556" t="s">
        <v>39</v>
      </c>
      <c r="F7624" s="557" t="s">
        <v>1224</v>
      </c>
      <c r="G7624" s="556" t="s">
        <v>289</v>
      </c>
      <c r="H7624" s="553">
        <v>2</v>
      </c>
      <c r="I7624" s="554">
        <v>2193.75</v>
      </c>
      <c r="J7624" s="554">
        <v>4387.5</v>
      </c>
      <c r="K7624" s="556" t="s">
        <v>2480</v>
      </c>
      <c r="L7624" s="556" t="s">
        <v>6306</v>
      </c>
      <c r="M7624" s="557" t="s">
        <v>1224</v>
      </c>
      <c r="O7624" s="545" t="str">
        <f t="shared" si="713"/>
        <v>B4/27/09-L</v>
      </c>
    </row>
    <row r="7625" spans="1:18" ht="14.5">
      <c r="P7625" s="546"/>
      <c r="Q7625" s="546"/>
      <c r="R7625" s="546"/>
    </row>
    <row r="7626" spans="1:18" ht="14.5">
      <c r="A7626" s="551">
        <v>5</v>
      </c>
      <c r="B7626" s="555" t="s">
        <v>6295</v>
      </c>
      <c r="C7626" s="555" t="s">
        <v>36</v>
      </c>
      <c r="D7626" s="555" t="s">
        <v>36</v>
      </c>
      <c r="E7626" s="555" t="s">
        <v>36</v>
      </c>
      <c r="F7626" s="551" t="s">
        <v>1225</v>
      </c>
      <c r="G7626" s="555" t="s">
        <v>36</v>
      </c>
      <c r="H7626" s="551"/>
      <c r="I7626" s="551"/>
      <c r="J7626" s="552">
        <v>17081.259999999998</v>
      </c>
      <c r="K7626" s="555"/>
      <c r="L7626" s="555"/>
      <c r="M7626" s="551"/>
      <c r="N7626" s="551"/>
      <c r="O7626" s="551"/>
    </row>
    <row r="7627" spans="1:18" ht="25">
      <c r="B7627" s="556" t="s">
        <v>6295</v>
      </c>
      <c r="C7627" s="556" t="s">
        <v>2034</v>
      </c>
      <c r="D7627" s="556" t="s">
        <v>2541</v>
      </c>
      <c r="E7627" s="556" t="s">
        <v>38</v>
      </c>
      <c r="F7627" s="557" t="s">
        <v>1226</v>
      </c>
      <c r="G7627" s="556" t="s">
        <v>289</v>
      </c>
      <c r="H7627" s="553">
        <v>2</v>
      </c>
      <c r="I7627" s="554">
        <v>1959.38</v>
      </c>
      <c r="J7627" s="554">
        <v>3918.76</v>
      </c>
      <c r="K7627" s="556" t="s">
        <v>2480</v>
      </c>
      <c r="L7627" s="556" t="s">
        <v>6307</v>
      </c>
      <c r="M7627" s="557" t="s">
        <v>1226</v>
      </c>
      <c r="O7627" s="545" t="str">
        <f t="shared" ref="O7627:O7628" si="714">+_xlfn.CONCAT(B7627,"-",E7627)</f>
        <v>B4/27/09-M</v>
      </c>
    </row>
    <row r="7628" spans="1:18">
      <c r="B7628" s="556" t="s">
        <v>6295</v>
      </c>
      <c r="C7628" s="556" t="s">
        <v>2034</v>
      </c>
      <c r="D7628" s="556" t="s">
        <v>2541</v>
      </c>
      <c r="E7628" s="556" t="s">
        <v>204</v>
      </c>
      <c r="F7628" s="557" t="s">
        <v>1227</v>
      </c>
      <c r="G7628" s="556" t="s">
        <v>289</v>
      </c>
      <c r="H7628" s="553">
        <v>2</v>
      </c>
      <c r="I7628" s="554">
        <v>6581.25</v>
      </c>
      <c r="J7628" s="554">
        <v>13162.5</v>
      </c>
      <c r="K7628" s="556" t="s">
        <v>2480</v>
      </c>
      <c r="L7628" s="556" t="s">
        <v>6308</v>
      </c>
      <c r="M7628" s="557" t="s">
        <v>1227</v>
      </c>
      <c r="O7628" s="545" t="str">
        <f t="shared" si="714"/>
        <v>B4/27/09-N</v>
      </c>
    </row>
    <row r="7629" spans="1:18" ht="14.5">
      <c r="P7629" s="546"/>
      <c r="Q7629" s="546"/>
      <c r="R7629" s="546"/>
    </row>
    <row r="7630" spans="1:18" ht="14.5">
      <c r="A7630" s="551">
        <v>5</v>
      </c>
      <c r="B7630" s="555" t="s">
        <v>6295</v>
      </c>
      <c r="C7630" s="555" t="s">
        <v>36</v>
      </c>
      <c r="D7630" s="555" t="s">
        <v>36</v>
      </c>
      <c r="E7630" s="555" t="s">
        <v>36</v>
      </c>
      <c r="F7630" s="551" t="s">
        <v>1228</v>
      </c>
      <c r="G7630" s="555" t="s">
        <v>36</v>
      </c>
      <c r="H7630" s="551"/>
      <c r="I7630" s="551"/>
      <c r="J7630" s="552">
        <v>13750</v>
      </c>
      <c r="K7630" s="555"/>
      <c r="L7630" s="555"/>
      <c r="M7630" s="551"/>
      <c r="N7630" s="551"/>
      <c r="O7630" s="551"/>
    </row>
    <row r="7631" spans="1:18">
      <c r="B7631" s="556" t="s">
        <v>6295</v>
      </c>
      <c r="C7631" s="556" t="s">
        <v>2034</v>
      </c>
      <c r="D7631" s="556" t="s">
        <v>2541</v>
      </c>
      <c r="E7631" s="556" t="s">
        <v>507</v>
      </c>
      <c r="F7631" s="557" t="s">
        <v>1103</v>
      </c>
      <c r="G7631" s="556" t="s">
        <v>0</v>
      </c>
      <c r="H7631" s="553">
        <v>1</v>
      </c>
      <c r="I7631" s="554">
        <v>9375</v>
      </c>
      <c r="J7631" s="554">
        <v>9375</v>
      </c>
      <c r="K7631" s="556" t="s">
        <v>2480</v>
      </c>
      <c r="L7631" s="556" t="s">
        <v>6309</v>
      </c>
      <c r="M7631" s="557" t="s">
        <v>1103</v>
      </c>
      <c r="O7631" s="545" t="str">
        <f t="shared" ref="O7631:O7632" si="715">+_xlfn.CONCAT(B7631,"-",E7631)</f>
        <v>B4/27/09-P</v>
      </c>
    </row>
    <row r="7632" spans="1:18">
      <c r="B7632" s="556" t="s">
        <v>6295</v>
      </c>
      <c r="C7632" s="556" t="s">
        <v>2034</v>
      </c>
      <c r="D7632" s="556" t="s">
        <v>2541</v>
      </c>
      <c r="E7632" s="556" t="s">
        <v>508</v>
      </c>
      <c r="F7632" s="557" t="s">
        <v>1104</v>
      </c>
      <c r="G7632" s="556" t="s">
        <v>0</v>
      </c>
      <c r="H7632" s="553">
        <v>1</v>
      </c>
      <c r="I7632" s="554">
        <v>4375</v>
      </c>
      <c r="J7632" s="554">
        <v>4375</v>
      </c>
      <c r="K7632" s="556" t="s">
        <v>2480</v>
      </c>
      <c r="L7632" s="556" t="s">
        <v>6310</v>
      </c>
      <c r="M7632" s="557" t="s">
        <v>1104</v>
      </c>
      <c r="O7632" s="545" t="str">
        <f t="shared" si="715"/>
        <v>B4/27/09-Q</v>
      </c>
    </row>
    <row r="7633" spans="1:18" ht="14.5">
      <c r="P7633" s="546"/>
      <c r="Q7633" s="546"/>
      <c r="R7633" s="546"/>
    </row>
    <row r="7635" spans="1:18" ht="14.5">
      <c r="A7635" s="551">
        <v>3</v>
      </c>
      <c r="B7635" s="555" t="s">
        <v>6311</v>
      </c>
      <c r="C7635" s="555" t="s">
        <v>36</v>
      </c>
      <c r="D7635" s="555" t="s">
        <v>36</v>
      </c>
      <c r="E7635" s="555" t="s">
        <v>36</v>
      </c>
      <c r="F7635" s="551" t="s">
        <v>1229</v>
      </c>
      <c r="G7635" s="555" t="s">
        <v>36</v>
      </c>
      <c r="H7635" s="551"/>
      <c r="I7635" s="551"/>
      <c r="J7635" s="552">
        <v>410920</v>
      </c>
      <c r="K7635" s="555"/>
      <c r="L7635" s="555"/>
      <c r="M7635" s="551"/>
      <c r="N7635" s="551"/>
      <c r="O7635" s="551"/>
    </row>
    <row r="7636" spans="1:18" ht="14.5">
      <c r="A7636" s="551">
        <v>4</v>
      </c>
      <c r="B7636" s="555" t="s">
        <v>6311</v>
      </c>
      <c r="C7636" s="555" t="s">
        <v>36</v>
      </c>
      <c r="D7636" s="555" t="s">
        <v>36</v>
      </c>
      <c r="E7636" s="555" t="s">
        <v>36</v>
      </c>
      <c r="F7636" s="551" t="s">
        <v>1230</v>
      </c>
      <c r="G7636" s="555" t="s">
        <v>36</v>
      </c>
      <c r="H7636" s="551"/>
      <c r="I7636" s="551"/>
      <c r="J7636" s="552">
        <v>70020</v>
      </c>
      <c r="K7636" s="555"/>
      <c r="L7636" s="555"/>
      <c r="M7636" s="551"/>
      <c r="N7636" s="551"/>
      <c r="O7636" s="551"/>
    </row>
    <row r="7637" spans="1:18" ht="25">
      <c r="B7637" s="556" t="s">
        <v>6311</v>
      </c>
      <c r="C7637" s="556" t="s">
        <v>2034</v>
      </c>
      <c r="D7637" s="556" t="s">
        <v>2541</v>
      </c>
      <c r="E7637" s="556" t="s">
        <v>5</v>
      </c>
      <c r="F7637" s="557" t="s">
        <v>6312</v>
      </c>
      <c r="G7637" s="556" t="s">
        <v>289</v>
      </c>
      <c r="H7637" s="553">
        <v>1</v>
      </c>
      <c r="I7637" s="554">
        <v>70020</v>
      </c>
      <c r="J7637" s="554">
        <v>70020</v>
      </c>
      <c r="K7637" s="556" t="s">
        <v>2480</v>
      </c>
      <c r="L7637" s="556" t="s">
        <v>6313</v>
      </c>
      <c r="M7637" s="557" t="s">
        <v>6312</v>
      </c>
      <c r="O7637" s="545" t="str">
        <f>+_xlfn.CONCAT(B7637,"-",E7637)</f>
        <v>B4/27/10-A</v>
      </c>
    </row>
    <row r="7638" spans="1:18" ht="14.5">
      <c r="P7638" s="546"/>
      <c r="Q7638" s="546"/>
      <c r="R7638" s="546"/>
    </row>
    <row r="7639" spans="1:18" ht="14.5">
      <c r="A7639" s="551">
        <v>4</v>
      </c>
      <c r="B7639" s="555" t="s">
        <v>6311</v>
      </c>
      <c r="C7639" s="555" t="s">
        <v>36</v>
      </c>
      <c r="D7639" s="555" t="s">
        <v>36</v>
      </c>
      <c r="E7639" s="555" t="s">
        <v>36</v>
      </c>
      <c r="F7639" s="551" t="s">
        <v>1232</v>
      </c>
      <c r="G7639" s="555" t="s">
        <v>36</v>
      </c>
      <c r="H7639" s="551"/>
      <c r="I7639" s="551"/>
      <c r="J7639" s="552">
        <v>327150</v>
      </c>
      <c r="K7639" s="555"/>
      <c r="L7639" s="555"/>
      <c r="M7639" s="551"/>
      <c r="N7639" s="551"/>
      <c r="O7639" s="551"/>
      <c r="P7639" s="546"/>
      <c r="Q7639" s="546"/>
      <c r="R7639" s="546"/>
    </row>
    <row r="7640" spans="1:18" ht="25">
      <c r="B7640" s="556" t="s">
        <v>6311</v>
      </c>
      <c r="C7640" s="556" t="s">
        <v>2034</v>
      </c>
      <c r="D7640" s="556" t="s">
        <v>2541</v>
      </c>
      <c r="E7640" s="556" t="s">
        <v>6</v>
      </c>
      <c r="F7640" s="557" t="s">
        <v>1233</v>
      </c>
      <c r="G7640" s="556" t="s">
        <v>0</v>
      </c>
      <c r="H7640" s="553">
        <v>1</v>
      </c>
      <c r="I7640" s="554">
        <v>116700</v>
      </c>
      <c r="J7640" s="554">
        <v>116700</v>
      </c>
      <c r="K7640" s="556" t="s">
        <v>2480</v>
      </c>
      <c r="L7640" s="556" t="s">
        <v>6314</v>
      </c>
      <c r="M7640" s="557" t="s">
        <v>1233</v>
      </c>
      <c r="O7640" s="545" t="str">
        <f t="shared" ref="O7640:O7641" si="716">+_xlfn.CONCAT(B7640,"-",E7640)</f>
        <v>B4/27/10-B</v>
      </c>
    </row>
    <row r="7641" spans="1:18" ht="25">
      <c r="B7641" s="556" t="s">
        <v>6311</v>
      </c>
      <c r="C7641" s="556" t="s">
        <v>2034</v>
      </c>
      <c r="D7641" s="556" t="s">
        <v>2541</v>
      </c>
      <c r="E7641" s="556" t="s">
        <v>7</v>
      </c>
      <c r="F7641" s="557" t="s">
        <v>1234</v>
      </c>
      <c r="G7641" s="556" t="s">
        <v>0</v>
      </c>
      <c r="H7641" s="553">
        <v>1</v>
      </c>
      <c r="I7641" s="554">
        <v>210450</v>
      </c>
      <c r="J7641" s="554">
        <v>210450</v>
      </c>
      <c r="K7641" s="556" t="s">
        <v>2480</v>
      </c>
      <c r="L7641" s="556" t="s">
        <v>6315</v>
      </c>
      <c r="M7641" s="557" t="s">
        <v>1234</v>
      </c>
      <c r="O7641" s="545" t="str">
        <f t="shared" si="716"/>
        <v>B4/27/10-C</v>
      </c>
    </row>
    <row r="7642" spans="1:18" ht="14.5">
      <c r="P7642" s="546"/>
      <c r="Q7642" s="546"/>
      <c r="R7642" s="546"/>
    </row>
    <row r="7643" spans="1:18" ht="14.5">
      <c r="A7643" s="551">
        <v>4</v>
      </c>
      <c r="B7643" s="555" t="s">
        <v>6311</v>
      </c>
      <c r="C7643" s="555" t="s">
        <v>36</v>
      </c>
      <c r="D7643" s="555" t="s">
        <v>36</v>
      </c>
      <c r="E7643" s="555" t="s">
        <v>36</v>
      </c>
      <c r="F7643" s="551" t="s">
        <v>1102</v>
      </c>
      <c r="G7643" s="555" t="s">
        <v>36</v>
      </c>
      <c r="H7643" s="551"/>
      <c r="I7643" s="551"/>
      <c r="J7643" s="552">
        <v>13750</v>
      </c>
      <c r="K7643" s="555"/>
      <c r="L7643" s="555"/>
      <c r="M7643" s="551"/>
      <c r="N7643" s="551"/>
      <c r="O7643" s="551"/>
    </row>
    <row r="7644" spans="1:18">
      <c r="B7644" s="556" t="s">
        <v>6311</v>
      </c>
      <c r="C7644" s="556" t="s">
        <v>2034</v>
      </c>
      <c r="D7644" s="556" t="s">
        <v>2541</v>
      </c>
      <c r="E7644" s="556" t="s">
        <v>8</v>
      </c>
      <c r="F7644" s="557" t="s">
        <v>1103</v>
      </c>
      <c r="G7644" s="556" t="s">
        <v>0</v>
      </c>
      <c r="H7644" s="553">
        <v>1</v>
      </c>
      <c r="I7644" s="554">
        <v>9375</v>
      </c>
      <c r="J7644" s="554">
        <v>9375</v>
      </c>
      <c r="K7644" s="556" t="s">
        <v>2480</v>
      </c>
      <c r="L7644" s="556" t="s">
        <v>6316</v>
      </c>
      <c r="M7644" s="557" t="s">
        <v>1103</v>
      </c>
      <c r="O7644" s="545" t="str">
        <f t="shared" ref="O7644:O7645" si="717">+_xlfn.CONCAT(B7644,"-",E7644)</f>
        <v>B4/27/10-D</v>
      </c>
    </row>
    <row r="7645" spans="1:18">
      <c r="B7645" s="556" t="s">
        <v>6311</v>
      </c>
      <c r="C7645" s="556" t="s">
        <v>2034</v>
      </c>
      <c r="D7645" s="556" t="s">
        <v>2541</v>
      </c>
      <c r="E7645" s="556" t="s">
        <v>10</v>
      </c>
      <c r="F7645" s="557" t="s">
        <v>1104</v>
      </c>
      <c r="G7645" s="556" t="s">
        <v>0</v>
      </c>
      <c r="H7645" s="553">
        <v>1</v>
      </c>
      <c r="I7645" s="554">
        <v>4375</v>
      </c>
      <c r="J7645" s="554">
        <v>4375</v>
      </c>
      <c r="K7645" s="556" t="s">
        <v>2480</v>
      </c>
      <c r="L7645" s="556" t="s">
        <v>6317</v>
      </c>
      <c r="M7645" s="557" t="s">
        <v>1104</v>
      </c>
      <c r="O7645" s="545" t="str">
        <f t="shared" si="717"/>
        <v>B4/27/10-E</v>
      </c>
    </row>
    <row r="7646" spans="1:18" ht="14.5">
      <c r="P7646" s="546"/>
      <c r="Q7646" s="546"/>
      <c r="R7646" s="546"/>
    </row>
    <row r="7647" spans="1:18" ht="14.5">
      <c r="A7647" s="551">
        <v>3</v>
      </c>
      <c r="B7647" s="555" t="s">
        <v>6311</v>
      </c>
      <c r="C7647" s="555" t="s">
        <v>36</v>
      </c>
      <c r="D7647" s="555" t="s">
        <v>36</v>
      </c>
      <c r="E7647" s="555" t="s">
        <v>36</v>
      </c>
      <c r="F7647" s="551" t="s">
        <v>1235</v>
      </c>
      <c r="G7647" s="555" t="s">
        <v>36</v>
      </c>
      <c r="H7647" s="551"/>
      <c r="I7647" s="551"/>
      <c r="J7647" s="552">
        <v>419349.63</v>
      </c>
      <c r="K7647" s="555"/>
      <c r="L7647" s="555"/>
      <c r="M7647" s="551"/>
      <c r="N7647" s="551"/>
      <c r="O7647" s="551"/>
    </row>
    <row r="7648" spans="1:18" ht="14.5">
      <c r="A7648" s="551">
        <v>4</v>
      </c>
      <c r="B7648" s="555" t="s">
        <v>6311</v>
      </c>
      <c r="C7648" s="555" t="s">
        <v>36</v>
      </c>
      <c r="D7648" s="555" t="s">
        <v>36</v>
      </c>
      <c r="E7648" s="555" t="s">
        <v>36</v>
      </c>
      <c r="F7648" s="551" t="s">
        <v>1236</v>
      </c>
      <c r="G7648" s="555" t="s">
        <v>36</v>
      </c>
      <c r="H7648" s="551"/>
      <c r="I7648" s="551"/>
      <c r="J7648" s="552">
        <v>405599.63</v>
      </c>
      <c r="K7648" s="555"/>
      <c r="L7648" s="555"/>
      <c r="M7648" s="551"/>
      <c r="N7648" s="551"/>
      <c r="O7648" s="551"/>
    </row>
    <row r="7649" spans="1:18" ht="25">
      <c r="B7649" s="556" t="s">
        <v>6311</v>
      </c>
      <c r="C7649" s="556" t="s">
        <v>2034</v>
      </c>
      <c r="D7649" s="556" t="s">
        <v>2548</v>
      </c>
      <c r="E7649" s="556" t="s">
        <v>11</v>
      </c>
      <c r="F7649" s="557" t="s">
        <v>1237</v>
      </c>
      <c r="G7649" s="556" t="s">
        <v>289</v>
      </c>
      <c r="H7649" s="553">
        <v>2</v>
      </c>
      <c r="J7649" s="553" t="s">
        <v>1909</v>
      </c>
      <c r="K7649" s="556" t="s">
        <v>2480</v>
      </c>
      <c r="L7649" s="556" t="s">
        <v>6318</v>
      </c>
      <c r="M7649" s="557" t="s">
        <v>1237</v>
      </c>
      <c r="O7649" s="545" t="str">
        <f t="shared" ref="O7649:O7653" si="718">+_xlfn.CONCAT(B7649,"-",E7649)</f>
        <v>B4/27/10-F</v>
      </c>
    </row>
    <row r="7650" spans="1:18" ht="14.5">
      <c r="B7650" s="556" t="s">
        <v>6311</v>
      </c>
      <c r="C7650" s="556" t="s">
        <v>2034</v>
      </c>
      <c r="D7650" s="556" t="s">
        <v>2548</v>
      </c>
      <c r="E7650" s="556" t="s">
        <v>27</v>
      </c>
      <c r="F7650" s="557" t="s">
        <v>1238</v>
      </c>
      <c r="G7650" s="556" t="s">
        <v>289</v>
      </c>
      <c r="H7650" s="553">
        <v>65</v>
      </c>
      <c r="I7650" s="554">
        <v>4239.6000000000004</v>
      </c>
      <c r="J7650" s="554">
        <v>275574</v>
      </c>
      <c r="K7650" s="556" t="s">
        <v>2480</v>
      </c>
      <c r="L7650" s="556" t="s">
        <v>6319</v>
      </c>
      <c r="M7650" s="557" t="s">
        <v>1238</v>
      </c>
      <c r="O7650" s="545" t="str">
        <f t="shared" si="718"/>
        <v>B4/27/10-G</v>
      </c>
      <c r="P7650" s="546"/>
      <c r="Q7650" s="546"/>
      <c r="R7650" s="546"/>
    </row>
    <row r="7651" spans="1:18" ht="14.5">
      <c r="B7651" s="556" t="s">
        <v>6311</v>
      </c>
      <c r="C7651" s="556" t="s">
        <v>2034</v>
      </c>
      <c r="D7651" s="556" t="s">
        <v>2548</v>
      </c>
      <c r="E7651" s="556" t="s">
        <v>28</v>
      </c>
      <c r="F7651" s="557" t="s">
        <v>6320</v>
      </c>
      <c r="G7651" s="556" t="s">
        <v>289</v>
      </c>
      <c r="H7651" s="553">
        <v>12</v>
      </c>
      <c r="I7651" s="554">
        <v>3409.38</v>
      </c>
      <c r="J7651" s="554">
        <v>40912.559999999998</v>
      </c>
      <c r="K7651" s="556" t="s">
        <v>2480</v>
      </c>
      <c r="L7651" s="556" t="s">
        <v>6321</v>
      </c>
      <c r="M7651" s="557" t="s">
        <v>6320</v>
      </c>
      <c r="O7651" s="545" t="str">
        <f t="shared" si="718"/>
        <v>B4/27/10-H</v>
      </c>
      <c r="P7651" s="546"/>
      <c r="Q7651" s="546"/>
      <c r="R7651" s="546"/>
    </row>
    <row r="7652" spans="1:18">
      <c r="B7652" s="556" t="s">
        <v>6311</v>
      </c>
      <c r="C7652" s="556" t="s">
        <v>2034</v>
      </c>
      <c r="D7652" s="556" t="s">
        <v>2548</v>
      </c>
      <c r="E7652" s="556" t="s">
        <v>33</v>
      </c>
      <c r="F7652" s="557" t="s">
        <v>2551</v>
      </c>
      <c r="G7652" s="556" t="s">
        <v>289</v>
      </c>
      <c r="H7652" s="553">
        <v>1</v>
      </c>
      <c r="I7652" s="554">
        <v>28897.14</v>
      </c>
      <c r="J7652" s="554">
        <v>28897.14</v>
      </c>
      <c r="K7652" s="556" t="s">
        <v>2480</v>
      </c>
      <c r="L7652" s="556" t="s">
        <v>6322</v>
      </c>
      <c r="M7652" s="557" t="s">
        <v>2551</v>
      </c>
      <c r="O7652" s="545" t="str">
        <f t="shared" si="718"/>
        <v>B4/27/10-J</v>
      </c>
    </row>
    <row r="7653" spans="1:18">
      <c r="B7653" s="556" t="s">
        <v>6311</v>
      </c>
      <c r="C7653" s="556" t="s">
        <v>2034</v>
      </c>
      <c r="D7653" s="556" t="s">
        <v>2548</v>
      </c>
      <c r="E7653" s="556" t="s">
        <v>34</v>
      </c>
      <c r="F7653" s="557" t="s">
        <v>5101</v>
      </c>
      <c r="G7653" s="556" t="s">
        <v>0</v>
      </c>
      <c r="H7653" s="553">
        <v>1</v>
      </c>
      <c r="I7653" s="554">
        <v>60215.93</v>
      </c>
      <c r="J7653" s="554">
        <v>60215.93</v>
      </c>
      <c r="K7653" s="556" t="s">
        <v>2480</v>
      </c>
      <c r="L7653" s="556" t="s">
        <v>6323</v>
      </c>
      <c r="M7653" s="557" t="s">
        <v>5101</v>
      </c>
      <c r="O7653" s="545" t="str">
        <f t="shared" si="718"/>
        <v>B4/27/10-K</v>
      </c>
    </row>
    <row r="7655" spans="1:18" ht="14.5">
      <c r="A7655" s="551">
        <v>4</v>
      </c>
      <c r="B7655" s="555" t="s">
        <v>6311</v>
      </c>
      <c r="C7655" s="555" t="s">
        <v>36</v>
      </c>
      <c r="D7655" s="555" t="s">
        <v>36</v>
      </c>
      <c r="E7655" s="555" t="s">
        <v>36</v>
      </c>
      <c r="F7655" s="551" t="s">
        <v>1241</v>
      </c>
      <c r="G7655" s="555" t="s">
        <v>36</v>
      </c>
      <c r="H7655" s="551"/>
      <c r="I7655" s="551"/>
      <c r="J7655" s="552">
        <v>13750</v>
      </c>
      <c r="K7655" s="555"/>
      <c r="L7655" s="555"/>
      <c r="M7655" s="551"/>
      <c r="N7655" s="551"/>
      <c r="O7655" s="551"/>
    </row>
    <row r="7656" spans="1:18">
      <c r="B7656" s="556" t="s">
        <v>6311</v>
      </c>
      <c r="C7656" s="556" t="s">
        <v>2034</v>
      </c>
      <c r="D7656" s="556" t="s">
        <v>2548</v>
      </c>
      <c r="E7656" s="556" t="s">
        <v>39</v>
      </c>
      <c r="F7656" s="557" t="s">
        <v>1103</v>
      </c>
      <c r="G7656" s="556" t="s">
        <v>0</v>
      </c>
      <c r="H7656" s="553">
        <v>1</v>
      </c>
      <c r="I7656" s="554">
        <v>9375</v>
      </c>
      <c r="J7656" s="554">
        <v>9375</v>
      </c>
      <c r="K7656" s="556" t="s">
        <v>2480</v>
      </c>
      <c r="L7656" s="556" t="s">
        <v>6324</v>
      </c>
      <c r="M7656" s="557" t="s">
        <v>1103</v>
      </c>
      <c r="O7656" s="545" t="str">
        <f t="shared" ref="O7656:O7657" si="719">+_xlfn.CONCAT(B7656,"-",E7656)</f>
        <v>B4/27/10-L</v>
      </c>
    </row>
    <row r="7657" spans="1:18">
      <c r="B7657" s="556" t="s">
        <v>6311</v>
      </c>
      <c r="C7657" s="556" t="s">
        <v>2034</v>
      </c>
      <c r="D7657" s="556" t="s">
        <v>2548</v>
      </c>
      <c r="E7657" s="556" t="s">
        <v>38</v>
      </c>
      <c r="F7657" s="557" t="s">
        <v>1104</v>
      </c>
      <c r="G7657" s="556" t="s">
        <v>0</v>
      </c>
      <c r="H7657" s="553">
        <v>1</v>
      </c>
      <c r="I7657" s="554">
        <v>4375</v>
      </c>
      <c r="J7657" s="554">
        <v>4375</v>
      </c>
      <c r="K7657" s="556" t="s">
        <v>2480</v>
      </c>
      <c r="L7657" s="556" t="s">
        <v>6325</v>
      </c>
      <c r="M7657" s="557" t="s">
        <v>1104</v>
      </c>
      <c r="O7657" s="545" t="str">
        <f t="shared" si="719"/>
        <v>B4/27/10-M</v>
      </c>
    </row>
    <row r="7658" spans="1:18" ht="14.5">
      <c r="P7658" s="546"/>
      <c r="Q7658" s="546"/>
      <c r="R7658" s="546"/>
    </row>
    <row r="7660" spans="1:18" ht="29">
      <c r="A7660" s="551">
        <v>3</v>
      </c>
      <c r="B7660" s="555" t="s">
        <v>6326</v>
      </c>
      <c r="C7660" s="555" t="s">
        <v>36</v>
      </c>
      <c r="D7660" s="555" t="s">
        <v>36</v>
      </c>
      <c r="E7660" s="555" t="s">
        <v>36</v>
      </c>
      <c r="F7660" s="551" t="s">
        <v>1242</v>
      </c>
      <c r="G7660" s="555" t="s">
        <v>36</v>
      </c>
      <c r="H7660" s="551"/>
      <c r="I7660" s="551"/>
      <c r="J7660" s="552">
        <v>66187.520000000004</v>
      </c>
      <c r="K7660" s="555"/>
      <c r="L7660" s="555"/>
      <c r="M7660" s="551"/>
      <c r="N7660" s="551"/>
      <c r="O7660" s="551"/>
    </row>
    <row r="7661" spans="1:18" ht="14.5">
      <c r="A7661" s="551">
        <v>4</v>
      </c>
      <c r="B7661" s="555" t="s">
        <v>6326</v>
      </c>
      <c r="C7661" s="555" t="s">
        <v>36</v>
      </c>
      <c r="D7661" s="555" t="s">
        <v>36</v>
      </c>
      <c r="E7661" s="555" t="s">
        <v>36</v>
      </c>
      <c r="F7661" s="551" t="s">
        <v>1236</v>
      </c>
      <c r="G7661" s="555" t="s">
        <v>36</v>
      </c>
      <c r="H7661" s="551"/>
      <c r="I7661" s="551"/>
      <c r="J7661" s="552">
        <v>48675.02</v>
      </c>
      <c r="K7661" s="555"/>
      <c r="L7661" s="555"/>
      <c r="M7661" s="551"/>
      <c r="N7661" s="551"/>
      <c r="O7661" s="551"/>
    </row>
    <row r="7662" spans="1:18">
      <c r="B7662" s="556" t="s">
        <v>6326</v>
      </c>
      <c r="C7662" s="556" t="s">
        <v>2034</v>
      </c>
      <c r="D7662" s="556" t="s">
        <v>2548</v>
      </c>
      <c r="E7662" s="556" t="s">
        <v>5</v>
      </c>
      <c r="F7662" s="557" t="s">
        <v>1243</v>
      </c>
      <c r="G7662" s="556" t="s">
        <v>289</v>
      </c>
      <c r="H7662" s="553">
        <v>2</v>
      </c>
      <c r="I7662" s="554">
        <v>1381.25</v>
      </c>
      <c r="J7662" s="554">
        <v>2762.5</v>
      </c>
      <c r="K7662" s="556" t="s">
        <v>2480</v>
      </c>
      <c r="L7662" s="556" t="s">
        <v>6327</v>
      </c>
      <c r="M7662" s="557" t="s">
        <v>1243</v>
      </c>
      <c r="O7662" s="545" t="str">
        <f t="shared" ref="O7662:O7666" si="720">+_xlfn.CONCAT(B7662,"-",E7662)</f>
        <v>B4/27/11-A</v>
      </c>
    </row>
    <row r="7663" spans="1:18" ht="14.5">
      <c r="B7663" s="556" t="s">
        <v>6326</v>
      </c>
      <c r="C7663" s="556" t="s">
        <v>2034</v>
      </c>
      <c r="D7663" s="556" t="s">
        <v>2548</v>
      </c>
      <c r="E7663" s="556" t="s">
        <v>6</v>
      </c>
      <c r="F7663" s="557" t="s">
        <v>1244</v>
      </c>
      <c r="G7663" s="556" t="s">
        <v>289</v>
      </c>
      <c r="H7663" s="553">
        <v>2</v>
      </c>
      <c r="I7663" s="554">
        <v>1540.63</v>
      </c>
      <c r="J7663" s="554">
        <v>3081.26</v>
      </c>
      <c r="K7663" s="556" t="s">
        <v>2480</v>
      </c>
      <c r="L7663" s="556" t="s">
        <v>6328</v>
      </c>
      <c r="M7663" s="557" t="s">
        <v>1244</v>
      </c>
      <c r="O7663" s="545" t="str">
        <f t="shared" si="720"/>
        <v>B4/27/11-B</v>
      </c>
      <c r="P7663" s="546"/>
      <c r="Q7663" s="546"/>
      <c r="R7663" s="546"/>
    </row>
    <row r="7664" spans="1:18" ht="14.5">
      <c r="B7664" s="556" t="s">
        <v>6326</v>
      </c>
      <c r="C7664" s="556" t="s">
        <v>2034</v>
      </c>
      <c r="D7664" s="556" t="s">
        <v>2548</v>
      </c>
      <c r="E7664" s="556" t="s">
        <v>7</v>
      </c>
      <c r="F7664" s="557" t="s">
        <v>1245</v>
      </c>
      <c r="G7664" s="556" t="s">
        <v>289</v>
      </c>
      <c r="H7664" s="553">
        <v>2</v>
      </c>
      <c r="I7664" s="554">
        <v>1721.88</v>
      </c>
      <c r="J7664" s="554">
        <v>3443.76</v>
      </c>
      <c r="K7664" s="556" t="s">
        <v>2480</v>
      </c>
      <c r="L7664" s="556" t="s">
        <v>6329</v>
      </c>
      <c r="M7664" s="557" t="s">
        <v>1245</v>
      </c>
      <c r="O7664" s="545" t="str">
        <f t="shared" si="720"/>
        <v>B4/27/11-C</v>
      </c>
      <c r="P7664" s="546"/>
      <c r="Q7664" s="546"/>
      <c r="R7664" s="546"/>
    </row>
    <row r="7665" spans="1:18">
      <c r="B7665" s="556" t="s">
        <v>6326</v>
      </c>
      <c r="C7665" s="556" t="s">
        <v>2034</v>
      </c>
      <c r="D7665" s="556" t="s">
        <v>2548</v>
      </c>
      <c r="E7665" s="556" t="s">
        <v>8</v>
      </c>
      <c r="F7665" s="557" t="s">
        <v>1246</v>
      </c>
      <c r="G7665" s="556" t="s">
        <v>289</v>
      </c>
      <c r="H7665" s="553">
        <v>2</v>
      </c>
      <c r="I7665" s="554">
        <v>2193.75</v>
      </c>
      <c r="J7665" s="554">
        <v>4387.5</v>
      </c>
      <c r="K7665" s="556" t="s">
        <v>2480</v>
      </c>
      <c r="L7665" s="556" t="s">
        <v>6330</v>
      </c>
      <c r="M7665" s="557" t="s">
        <v>1246</v>
      </c>
      <c r="O7665" s="545" t="str">
        <f t="shared" si="720"/>
        <v>B4/27/11-D</v>
      </c>
    </row>
    <row r="7666" spans="1:18">
      <c r="B7666" s="556" t="s">
        <v>6326</v>
      </c>
      <c r="C7666" s="556" t="s">
        <v>2034</v>
      </c>
      <c r="D7666" s="556" t="s">
        <v>2548</v>
      </c>
      <c r="E7666" s="556" t="s">
        <v>10</v>
      </c>
      <c r="F7666" s="557" t="s">
        <v>1247</v>
      </c>
      <c r="G7666" s="556" t="s">
        <v>289</v>
      </c>
      <c r="H7666" s="553">
        <v>2</v>
      </c>
      <c r="I7666" s="554">
        <v>17500</v>
      </c>
      <c r="J7666" s="554">
        <v>35000</v>
      </c>
      <c r="K7666" s="556" t="s">
        <v>2480</v>
      </c>
      <c r="L7666" s="556" t="s">
        <v>6331</v>
      </c>
      <c r="M7666" s="557" t="s">
        <v>1247</v>
      </c>
      <c r="O7666" s="545" t="str">
        <f t="shared" si="720"/>
        <v>B4/27/11-E</v>
      </c>
    </row>
    <row r="7668" spans="1:18" ht="14.5">
      <c r="A7668" s="551">
        <v>4</v>
      </c>
      <c r="B7668" s="555" t="s">
        <v>6326</v>
      </c>
      <c r="C7668" s="555" t="s">
        <v>36</v>
      </c>
      <c r="D7668" s="555" t="s">
        <v>36</v>
      </c>
      <c r="E7668" s="555" t="s">
        <v>36</v>
      </c>
      <c r="F7668" s="551" t="s">
        <v>1248</v>
      </c>
      <c r="G7668" s="555" t="s">
        <v>36</v>
      </c>
      <c r="H7668" s="551"/>
      <c r="I7668" s="551"/>
      <c r="J7668" s="552">
        <v>3762.5</v>
      </c>
      <c r="K7668" s="555"/>
      <c r="L7668" s="555"/>
      <c r="M7668" s="551"/>
      <c r="N7668" s="551"/>
      <c r="O7668" s="551"/>
    </row>
    <row r="7669" spans="1:18">
      <c r="B7669" s="556" t="s">
        <v>6326</v>
      </c>
      <c r="C7669" s="556" t="s">
        <v>2034</v>
      </c>
      <c r="D7669" s="556" t="s">
        <v>2548</v>
      </c>
      <c r="E7669" s="556" t="s">
        <v>11</v>
      </c>
      <c r="F7669" s="557" t="s">
        <v>1249</v>
      </c>
      <c r="G7669" s="556" t="s">
        <v>289</v>
      </c>
      <c r="H7669" s="553">
        <v>2</v>
      </c>
      <c r="I7669" s="554">
        <v>1881.25</v>
      </c>
      <c r="J7669" s="554">
        <v>3762.5</v>
      </c>
      <c r="K7669" s="556" t="s">
        <v>2480</v>
      </c>
      <c r="L7669" s="556" t="s">
        <v>6332</v>
      </c>
      <c r="M7669" s="557" t="s">
        <v>1249</v>
      </c>
      <c r="O7669" s="545" t="str">
        <f>+_xlfn.CONCAT(B7669,"-",E7669)</f>
        <v>B4/27/11-F</v>
      </c>
    </row>
    <row r="7671" spans="1:18" ht="14.5">
      <c r="A7671" s="551">
        <v>4</v>
      </c>
      <c r="B7671" s="555" t="s">
        <v>6326</v>
      </c>
      <c r="C7671" s="555" t="s">
        <v>36</v>
      </c>
      <c r="D7671" s="555" t="s">
        <v>36</v>
      </c>
      <c r="E7671" s="555" t="s">
        <v>36</v>
      </c>
      <c r="F7671" s="551" t="s">
        <v>1241</v>
      </c>
      <c r="G7671" s="555" t="s">
        <v>36</v>
      </c>
      <c r="H7671" s="551"/>
      <c r="I7671" s="551"/>
      <c r="J7671" s="552">
        <v>13750</v>
      </c>
      <c r="K7671" s="555"/>
      <c r="L7671" s="555"/>
      <c r="M7671" s="551"/>
      <c r="N7671" s="551"/>
      <c r="O7671" s="551"/>
      <c r="P7671" s="546"/>
      <c r="Q7671" s="546"/>
      <c r="R7671" s="546"/>
    </row>
    <row r="7672" spans="1:18">
      <c r="B7672" s="556" t="s">
        <v>6326</v>
      </c>
      <c r="C7672" s="556" t="s">
        <v>2034</v>
      </c>
      <c r="D7672" s="556" t="s">
        <v>2548</v>
      </c>
      <c r="E7672" s="556" t="s">
        <v>27</v>
      </c>
      <c r="F7672" s="557" t="s">
        <v>1103</v>
      </c>
      <c r="G7672" s="556" t="s">
        <v>0</v>
      </c>
      <c r="H7672" s="553">
        <v>1</v>
      </c>
      <c r="I7672" s="554">
        <v>9375</v>
      </c>
      <c r="J7672" s="554">
        <v>9375</v>
      </c>
      <c r="K7672" s="556" t="s">
        <v>2480</v>
      </c>
      <c r="L7672" s="556" t="s">
        <v>6333</v>
      </c>
      <c r="M7672" s="557" t="s">
        <v>1103</v>
      </c>
      <c r="O7672" s="545" t="str">
        <f t="shared" ref="O7672:O7673" si="721">+_xlfn.CONCAT(B7672,"-",E7672)</f>
        <v>B4/27/11-G</v>
      </c>
    </row>
    <row r="7673" spans="1:18">
      <c r="B7673" s="556" t="s">
        <v>6326</v>
      </c>
      <c r="C7673" s="556" t="s">
        <v>2034</v>
      </c>
      <c r="D7673" s="556" t="s">
        <v>2548</v>
      </c>
      <c r="E7673" s="556" t="s">
        <v>28</v>
      </c>
      <c r="F7673" s="557" t="s">
        <v>1104</v>
      </c>
      <c r="G7673" s="556" t="s">
        <v>0</v>
      </c>
      <c r="H7673" s="553">
        <v>1</v>
      </c>
      <c r="I7673" s="554">
        <v>4375</v>
      </c>
      <c r="J7673" s="554">
        <v>4375</v>
      </c>
      <c r="K7673" s="556" t="s">
        <v>2480</v>
      </c>
      <c r="L7673" s="556" t="s">
        <v>6334</v>
      </c>
      <c r="M7673" s="557" t="s">
        <v>1104</v>
      </c>
      <c r="O7673" s="545" t="str">
        <f t="shared" si="721"/>
        <v>B4/27/11-H</v>
      </c>
    </row>
    <row r="7674" spans="1:18" ht="14.5">
      <c r="P7674" s="546"/>
      <c r="Q7674" s="546"/>
      <c r="R7674" s="546"/>
    </row>
    <row r="7675" spans="1:18" ht="14.5">
      <c r="A7675" s="551">
        <v>3</v>
      </c>
      <c r="B7675" s="555" t="s">
        <v>6326</v>
      </c>
      <c r="C7675" s="555" t="s">
        <v>36</v>
      </c>
      <c r="D7675" s="555" t="s">
        <v>36</v>
      </c>
      <c r="E7675" s="555" t="s">
        <v>36</v>
      </c>
      <c r="F7675" s="551" t="s">
        <v>2565</v>
      </c>
      <c r="G7675" s="555" t="s">
        <v>36</v>
      </c>
      <c r="H7675" s="551"/>
      <c r="I7675" s="551"/>
      <c r="J7675" s="552">
        <v>311345.46000000002</v>
      </c>
      <c r="K7675" s="555"/>
      <c r="L7675" s="555"/>
      <c r="M7675" s="551"/>
      <c r="N7675" s="551"/>
      <c r="O7675" s="551"/>
    </row>
    <row r="7676" spans="1:18" ht="14.5">
      <c r="A7676" s="551">
        <v>4</v>
      </c>
      <c r="B7676" s="555" t="s">
        <v>6326</v>
      </c>
      <c r="C7676" s="555" t="s">
        <v>36</v>
      </c>
      <c r="D7676" s="555" t="s">
        <v>36</v>
      </c>
      <c r="E7676" s="555" t="s">
        <v>36</v>
      </c>
      <c r="F7676" s="551" t="s">
        <v>1236</v>
      </c>
      <c r="G7676" s="555" t="s">
        <v>36</v>
      </c>
      <c r="H7676" s="551"/>
      <c r="I7676" s="551"/>
      <c r="J7676" s="552">
        <v>297595.46000000002</v>
      </c>
      <c r="K7676" s="555"/>
      <c r="L7676" s="555"/>
      <c r="M7676" s="551"/>
      <c r="N7676" s="551"/>
      <c r="O7676" s="551"/>
    </row>
    <row r="7677" spans="1:18">
      <c r="B7677" s="556" t="s">
        <v>6326</v>
      </c>
      <c r="C7677" s="556" t="s">
        <v>2034</v>
      </c>
      <c r="D7677" s="556" t="s">
        <v>2548</v>
      </c>
      <c r="E7677" s="556" t="s">
        <v>33</v>
      </c>
      <c r="F7677" s="557" t="s">
        <v>1251</v>
      </c>
      <c r="G7677" s="556" t="s">
        <v>289</v>
      </c>
      <c r="H7677" s="553">
        <v>4</v>
      </c>
      <c r="I7677" s="554">
        <v>51107.09</v>
      </c>
      <c r="J7677" s="554">
        <v>204428.36</v>
      </c>
      <c r="K7677" s="556" t="s">
        <v>2480</v>
      </c>
      <c r="L7677" s="556" t="s">
        <v>6335</v>
      </c>
      <c r="M7677" s="557" t="s">
        <v>1251</v>
      </c>
      <c r="O7677" s="545" t="str">
        <f t="shared" ref="O7677:O7679" si="722">+_xlfn.CONCAT(B7677,"-",E7677)</f>
        <v>B4/27/11-J</v>
      </c>
    </row>
    <row r="7678" spans="1:18" ht="14.5">
      <c r="B7678" s="556" t="s">
        <v>6326</v>
      </c>
      <c r="C7678" s="556" t="s">
        <v>2034</v>
      </c>
      <c r="D7678" s="556" t="s">
        <v>2548</v>
      </c>
      <c r="E7678" s="556" t="s">
        <v>34</v>
      </c>
      <c r="F7678" s="557" t="s">
        <v>1252</v>
      </c>
      <c r="G7678" s="556" t="s">
        <v>289</v>
      </c>
      <c r="H7678" s="553">
        <v>5</v>
      </c>
      <c r="I7678" s="554">
        <v>9316.7099999999991</v>
      </c>
      <c r="J7678" s="554">
        <v>46583.55</v>
      </c>
      <c r="K7678" s="556" t="s">
        <v>2480</v>
      </c>
      <c r="L7678" s="556" t="s">
        <v>6336</v>
      </c>
      <c r="M7678" s="557" t="s">
        <v>1252</v>
      </c>
      <c r="O7678" s="545" t="str">
        <f t="shared" si="722"/>
        <v>B4/27/11-K</v>
      </c>
      <c r="P7678" s="546"/>
      <c r="Q7678" s="546"/>
      <c r="R7678" s="546"/>
    </row>
    <row r="7679" spans="1:18" ht="14.5">
      <c r="B7679" s="556" t="s">
        <v>6326</v>
      </c>
      <c r="C7679" s="556" t="s">
        <v>2034</v>
      </c>
      <c r="D7679" s="556" t="s">
        <v>2548</v>
      </c>
      <c r="E7679" s="556" t="s">
        <v>39</v>
      </c>
      <c r="F7679" s="557" t="s">
        <v>1253</v>
      </c>
      <c r="G7679" s="556" t="s">
        <v>289</v>
      </c>
      <c r="H7679" s="553">
        <v>5</v>
      </c>
      <c r="I7679" s="554">
        <v>9316.7099999999991</v>
      </c>
      <c r="J7679" s="554">
        <v>46583.55</v>
      </c>
      <c r="K7679" s="556" t="s">
        <v>2480</v>
      </c>
      <c r="L7679" s="556" t="s">
        <v>6337</v>
      </c>
      <c r="M7679" s="557" t="s">
        <v>1253</v>
      </c>
      <c r="O7679" s="545" t="str">
        <f t="shared" si="722"/>
        <v>B4/27/11-L</v>
      </c>
      <c r="P7679" s="546"/>
      <c r="Q7679" s="546"/>
      <c r="R7679" s="546"/>
    </row>
    <row r="7682" spans="1:18" ht="14.5">
      <c r="A7682" s="551">
        <v>4</v>
      </c>
      <c r="B7682" s="555" t="s">
        <v>6338</v>
      </c>
      <c r="C7682" s="555" t="s">
        <v>36</v>
      </c>
      <c r="D7682" s="555" t="s">
        <v>36</v>
      </c>
      <c r="E7682" s="555" t="s">
        <v>36</v>
      </c>
      <c r="F7682" s="551" t="s">
        <v>1241</v>
      </c>
      <c r="G7682" s="555" t="s">
        <v>36</v>
      </c>
      <c r="H7682" s="551"/>
      <c r="I7682" s="551"/>
      <c r="J7682" s="552">
        <v>13750</v>
      </c>
      <c r="K7682" s="555"/>
      <c r="L7682" s="555"/>
      <c r="M7682" s="551"/>
      <c r="N7682" s="551"/>
      <c r="O7682" s="551"/>
    </row>
    <row r="7683" spans="1:18">
      <c r="B7683" s="556" t="s">
        <v>6338</v>
      </c>
      <c r="C7683" s="556" t="s">
        <v>2034</v>
      </c>
      <c r="D7683" s="556" t="s">
        <v>2548</v>
      </c>
      <c r="E7683" s="556" t="s">
        <v>5</v>
      </c>
      <c r="F7683" s="557" t="s">
        <v>1103</v>
      </c>
      <c r="G7683" s="556" t="s">
        <v>0</v>
      </c>
      <c r="H7683" s="553">
        <v>1</v>
      </c>
      <c r="I7683" s="554">
        <v>9375</v>
      </c>
      <c r="J7683" s="554">
        <v>9375</v>
      </c>
      <c r="K7683" s="556" t="s">
        <v>2480</v>
      </c>
      <c r="L7683" s="556" t="s">
        <v>6339</v>
      </c>
      <c r="M7683" s="557" t="s">
        <v>1103</v>
      </c>
      <c r="O7683" s="545" t="str">
        <f t="shared" ref="O7683:O7684" si="723">+_xlfn.CONCAT(B7683,"-",E7683)</f>
        <v>B4/27/12-A</v>
      </c>
    </row>
    <row r="7684" spans="1:18">
      <c r="B7684" s="556" t="s">
        <v>6338</v>
      </c>
      <c r="C7684" s="556" t="s">
        <v>2034</v>
      </c>
      <c r="D7684" s="556" t="s">
        <v>2548</v>
      </c>
      <c r="E7684" s="556" t="s">
        <v>6</v>
      </c>
      <c r="F7684" s="557" t="s">
        <v>1104</v>
      </c>
      <c r="G7684" s="556" t="s">
        <v>0</v>
      </c>
      <c r="H7684" s="553">
        <v>1</v>
      </c>
      <c r="I7684" s="554">
        <v>4375</v>
      </c>
      <c r="J7684" s="554">
        <v>4375</v>
      </c>
      <c r="K7684" s="556" t="s">
        <v>2480</v>
      </c>
      <c r="L7684" s="556" t="s">
        <v>6340</v>
      </c>
      <c r="M7684" s="557" t="s">
        <v>1104</v>
      </c>
      <c r="O7684" s="545" t="str">
        <f t="shared" si="723"/>
        <v>B4/27/12-B</v>
      </c>
    </row>
    <row r="7685" spans="1:18" ht="14.5">
      <c r="P7685" s="546"/>
      <c r="Q7685" s="546"/>
      <c r="R7685" s="546"/>
    </row>
    <row r="7686" spans="1:18" ht="14.5">
      <c r="A7686" s="551" t="s">
        <v>1774</v>
      </c>
      <c r="B7686" s="555" t="s">
        <v>6338</v>
      </c>
      <c r="C7686" s="555" t="s">
        <v>36</v>
      </c>
      <c r="D7686" s="555" t="s">
        <v>36</v>
      </c>
      <c r="E7686" s="555" t="s">
        <v>36</v>
      </c>
      <c r="F7686" s="551" t="s">
        <v>37</v>
      </c>
      <c r="G7686" s="555"/>
      <c r="H7686" s="551"/>
      <c r="I7686" s="551"/>
      <c r="J7686" s="551"/>
      <c r="K7686" s="555"/>
      <c r="L7686" s="555"/>
      <c r="M7686" s="551"/>
      <c r="N7686" s="551"/>
      <c r="O7686" s="551"/>
    </row>
    <row r="7687" spans="1:18" ht="14.5">
      <c r="A7687" s="551" t="s">
        <v>1774</v>
      </c>
      <c r="B7687" s="555" t="s">
        <v>6338</v>
      </c>
      <c r="C7687" s="555" t="s">
        <v>36</v>
      </c>
      <c r="D7687" s="555" t="s">
        <v>36</v>
      </c>
      <c r="E7687" s="555" t="s">
        <v>36</v>
      </c>
      <c r="F7687" s="551" t="s">
        <v>9</v>
      </c>
      <c r="G7687" s="555"/>
      <c r="H7687" s="551"/>
      <c r="I7687" s="551"/>
      <c r="J7687" s="551"/>
      <c r="K7687" s="555"/>
      <c r="L7687" s="555"/>
      <c r="M7687" s="551"/>
      <c r="N7687" s="551"/>
      <c r="O7687" s="551"/>
    </row>
    <row r="7689" spans="1:18" ht="14.5">
      <c r="P7689" s="546"/>
      <c r="Q7689" s="546"/>
      <c r="R7689" s="546"/>
    </row>
    <row r="7690" spans="1:18" ht="14.5">
      <c r="A7690" s="551">
        <v>2</v>
      </c>
      <c r="B7690" s="555" t="s">
        <v>6341</v>
      </c>
      <c r="C7690" s="555" t="s">
        <v>36</v>
      </c>
      <c r="D7690" s="555" t="s">
        <v>36</v>
      </c>
      <c r="E7690" s="555" t="s">
        <v>36</v>
      </c>
      <c r="F7690" s="551" t="s">
        <v>40</v>
      </c>
      <c r="G7690" s="555" t="s">
        <v>36</v>
      </c>
      <c r="H7690" s="551"/>
      <c r="I7690" s="551"/>
      <c r="J7690" s="552">
        <v>6424476.6900000004</v>
      </c>
      <c r="K7690" s="555"/>
      <c r="L7690" s="555"/>
      <c r="M7690" s="551"/>
      <c r="N7690" s="551"/>
      <c r="O7690" s="551"/>
      <c r="P7690" s="546"/>
      <c r="Q7690" s="546"/>
      <c r="R7690" s="546"/>
    </row>
    <row r="7693" spans="1:18" ht="29">
      <c r="A7693" s="551">
        <v>3</v>
      </c>
      <c r="B7693" s="555" t="s">
        <v>6341</v>
      </c>
      <c r="C7693" s="555" t="s">
        <v>36</v>
      </c>
      <c r="D7693" s="555" t="s">
        <v>36</v>
      </c>
      <c r="E7693" s="555" t="s">
        <v>36</v>
      </c>
      <c r="F7693" s="551" t="s">
        <v>1254</v>
      </c>
      <c r="G7693" s="555" t="s">
        <v>36</v>
      </c>
      <c r="H7693" s="551"/>
      <c r="I7693" s="551"/>
      <c r="J7693" s="552">
        <v>942412.71</v>
      </c>
      <c r="K7693" s="555"/>
      <c r="L7693" s="555"/>
      <c r="M7693" s="551"/>
      <c r="N7693" s="551"/>
      <c r="O7693" s="551"/>
      <c r="P7693" s="546"/>
      <c r="Q7693" s="546"/>
      <c r="R7693" s="546"/>
    </row>
    <row r="7694" spans="1:18" ht="29">
      <c r="A7694" s="551">
        <v>4</v>
      </c>
      <c r="B7694" s="555" t="s">
        <v>6341</v>
      </c>
      <c r="C7694" s="555" t="s">
        <v>36</v>
      </c>
      <c r="D7694" s="555" t="s">
        <v>36</v>
      </c>
      <c r="E7694" s="555" t="s">
        <v>36</v>
      </c>
      <c r="F7694" s="551" t="s">
        <v>1255</v>
      </c>
      <c r="G7694" s="555" t="s">
        <v>36</v>
      </c>
      <c r="H7694" s="551"/>
      <c r="I7694" s="551"/>
      <c r="J7694" s="552">
        <v>76350</v>
      </c>
      <c r="K7694" s="555"/>
      <c r="L7694" s="555"/>
      <c r="M7694" s="551"/>
      <c r="N7694" s="551"/>
      <c r="O7694" s="551"/>
    </row>
    <row r="7695" spans="1:18" ht="25">
      <c r="B7695" s="556" t="s">
        <v>6341</v>
      </c>
      <c r="C7695" s="556" t="s">
        <v>2034</v>
      </c>
      <c r="D7695" s="556" t="s">
        <v>2573</v>
      </c>
      <c r="E7695" s="556" t="s">
        <v>5</v>
      </c>
      <c r="F7695" s="557" t="s">
        <v>1256</v>
      </c>
      <c r="G7695" s="556" t="s">
        <v>289</v>
      </c>
      <c r="H7695" s="553">
        <v>13</v>
      </c>
      <c r="I7695" s="554">
        <v>2193.75</v>
      </c>
      <c r="J7695" s="554">
        <v>28518.75</v>
      </c>
      <c r="K7695" s="556" t="s">
        <v>2574</v>
      </c>
      <c r="L7695" s="556" t="s">
        <v>6342</v>
      </c>
      <c r="M7695" s="557" t="s">
        <v>1256</v>
      </c>
      <c r="O7695" s="545" t="str">
        <f t="shared" ref="O7695:O7697" si="724">+_xlfn.CONCAT(B7695,"-",E7695)</f>
        <v>B4/28/01-A</v>
      </c>
    </row>
    <row r="7696" spans="1:18" ht="25">
      <c r="B7696" s="556" t="s">
        <v>6341</v>
      </c>
      <c r="C7696" s="556" t="s">
        <v>2034</v>
      </c>
      <c r="D7696" s="556" t="s">
        <v>2573</v>
      </c>
      <c r="E7696" s="556" t="s">
        <v>6</v>
      </c>
      <c r="F7696" s="557" t="s">
        <v>6343</v>
      </c>
      <c r="G7696" s="556" t="s">
        <v>289</v>
      </c>
      <c r="H7696" s="553">
        <v>21</v>
      </c>
      <c r="I7696" s="554">
        <v>2193.75</v>
      </c>
      <c r="J7696" s="554">
        <v>46068.75</v>
      </c>
      <c r="K7696" s="556" t="s">
        <v>2574</v>
      </c>
      <c r="L7696" s="556" t="s">
        <v>6344</v>
      </c>
      <c r="M7696" s="557" t="s">
        <v>6343</v>
      </c>
      <c r="O7696" s="545" t="str">
        <f t="shared" si="724"/>
        <v>B4/28/01-B</v>
      </c>
      <c r="P7696" s="546"/>
      <c r="Q7696" s="546"/>
      <c r="R7696" s="546"/>
    </row>
    <row r="7697" spans="1:18" ht="14.5">
      <c r="B7697" s="556" t="s">
        <v>6341</v>
      </c>
      <c r="C7697" s="556" t="s">
        <v>2034</v>
      </c>
      <c r="D7697" s="556" t="s">
        <v>2573</v>
      </c>
      <c r="E7697" s="556" t="s">
        <v>7</v>
      </c>
      <c r="F7697" s="557" t="s">
        <v>6345</v>
      </c>
      <c r="G7697" s="556" t="s">
        <v>289</v>
      </c>
      <c r="H7697" s="553">
        <v>2</v>
      </c>
      <c r="I7697" s="553">
        <v>881.25</v>
      </c>
      <c r="J7697" s="554">
        <v>1762.5</v>
      </c>
      <c r="K7697" s="556" t="s">
        <v>2574</v>
      </c>
      <c r="L7697" s="556" t="s">
        <v>6346</v>
      </c>
      <c r="M7697" s="557" t="s">
        <v>6345</v>
      </c>
      <c r="O7697" s="545" t="str">
        <f t="shared" si="724"/>
        <v>B4/28/01-C</v>
      </c>
      <c r="P7697" s="546"/>
      <c r="Q7697" s="546"/>
      <c r="R7697" s="546"/>
    </row>
    <row r="7699" spans="1:18" ht="14.5">
      <c r="A7699" s="551">
        <v>4</v>
      </c>
      <c r="B7699" s="555" t="s">
        <v>6341</v>
      </c>
      <c r="C7699" s="555" t="s">
        <v>36</v>
      </c>
      <c r="D7699" s="555" t="s">
        <v>36</v>
      </c>
      <c r="E7699" s="555" t="s">
        <v>36</v>
      </c>
      <c r="F7699" s="551" t="s">
        <v>1258</v>
      </c>
      <c r="G7699" s="555" t="s">
        <v>36</v>
      </c>
      <c r="H7699" s="551"/>
      <c r="I7699" s="551"/>
      <c r="J7699" s="552">
        <v>20006.25</v>
      </c>
      <c r="K7699" s="555"/>
      <c r="L7699" s="555"/>
      <c r="M7699" s="551"/>
      <c r="N7699" s="551"/>
      <c r="O7699" s="551"/>
    </row>
    <row r="7700" spans="1:18">
      <c r="B7700" s="556" t="s">
        <v>6341</v>
      </c>
      <c r="C7700" s="556" t="s">
        <v>2034</v>
      </c>
      <c r="D7700" s="556" t="s">
        <v>2573</v>
      </c>
      <c r="E7700" s="556" t="s">
        <v>8</v>
      </c>
      <c r="F7700" s="557" t="s">
        <v>1259</v>
      </c>
      <c r="G7700" s="556" t="s">
        <v>289</v>
      </c>
      <c r="H7700" s="553">
        <v>11</v>
      </c>
      <c r="I7700" s="554">
        <v>1818.75</v>
      </c>
      <c r="J7700" s="554">
        <v>20006.25</v>
      </c>
      <c r="K7700" s="556" t="s">
        <v>2574</v>
      </c>
      <c r="L7700" s="556" t="s">
        <v>6347</v>
      </c>
      <c r="M7700" s="557" t="s">
        <v>1259</v>
      </c>
      <c r="O7700" s="545" t="str">
        <f>+_xlfn.CONCAT(B7700,"-",E7700)</f>
        <v>B4/28/01-D</v>
      </c>
    </row>
    <row r="7702" spans="1:18" ht="14.5">
      <c r="A7702" s="551">
        <v>4</v>
      </c>
      <c r="B7702" s="555" t="s">
        <v>6341</v>
      </c>
      <c r="C7702" s="555" t="s">
        <v>36</v>
      </c>
      <c r="D7702" s="555" t="s">
        <v>36</v>
      </c>
      <c r="E7702" s="555" t="s">
        <v>36</v>
      </c>
      <c r="F7702" s="551" t="s">
        <v>1260</v>
      </c>
      <c r="G7702" s="555" t="s">
        <v>36</v>
      </c>
      <c r="H7702" s="551"/>
      <c r="I7702" s="551"/>
      <c r="J7702" s="552">
        <v>832306.46</v>
      </c>
      <c r="K7702" s="555"/>
      <c r="L7702" s="555"/>
      <c r="M7702" s="551"/>
      <c r="N7702" s="551"/>
      <c r="O7702" s="551"/>
      <c r="P7702" s="546"/>
      <c r="Q7702" s="546"/>
      <c r="R7702" s="546"/>
    </row>
    <row r="7703" spans="1:18">
      <c r="B7703" s="556" t="s">
        <v>6341</v>
      </c>
      <c r="C7703" s="556" t="s">
        <v>2034</v>
      </c>
      <c r="D7703" s="556" t="s">
        <v>2573</v>
      </c>
      <c r="E7703" s="556" t="s">
        <v>10</v>
      </c>
      <c r="F7703" s="557" t="s">
        <v>1261</v>
      </c>
      <c r="G7703" s="556" t="s">
        <v>289</v>
      </c>
      <c r="H7703" s="553">
        <v>34</v>
      </c>
      <c r="I7703" s="554">
        <v>1721.88</v>
      </c>
      <c r="J7703" s="554">
        <v>58543.92</v>
      </c>
      <c r="K7703" s="556" t="s">
        <v>2574</v>
      </c>
      <c r="L7703" s="556" t="s">
        <v>6348</v>
      </c>
      <c r="M7703" s="557" t="s">
        <v>1261</v>
      </c>
      <c r="O7703" s="545" t="str">
        <f t="shared" ref="O7703:O7707" si="725">+_xlfn.CONCAT(B7703,"-",E7703)</f>
        <v>B4/28/01-E</v>
      </c>
    </row>
    <row r="7704" spans="1:18">
      <c r="B7704" s="556" t="s">
        <v>6341</v>
      </c>
      <c r="C7704" s="556" t="s">
        <v>2034</v>
      </c>
      <c r="D7704" s="556" t="s">
        <v>2573</v>
      </c>
      <c r="E7704" s="556" t="s">
        <v>11</v>
      </c>
      <c r="F7704" s="557" t="s">
        <v>6349</v>
      </c>
      <c r="G7704" s="556" t="s">
        <v>289</v>
      </c>
      <c r="H7704" s="553">
        <v>8</v>
      </c>
      <c r="I7704" s="554">
        <v>1540.63</v>
      </c>
      <c r="J7704" s="554">
        <v>12325.04</v>
      </c>
      <c r="K7704" s="556" t="s">
        <v>2574</v>
      </c>
      <c r="L7704" s="556" t="s">
        <v>6350</v>
      </c>
      <c r="M7704" s="557" t="s">
        <v>6349</v>
      </c>
      <c r="O7704" s="545" t="str">
        <f t="shared" si="725"/>
        <v>B4/28/01-F</v>
      </c>
    </row>
    <row r="7705" spans="1:18" ht="14.5">
      <c r="B7705" s="556" t="s">
        <v>6341</v>
      </c>
      <c r="C7705" s="556" t="s">
        <v>2034</v>
      </c>
      <c r="D7705" s="556" t="s">
        <v>2573</v>
      </c>
      <c r="E7705" s="556" t="s">
        <v>27</v>
      </c>
      <c r="F7705" s="557" t="s">
        <v>1262</v>
      </c>
      <c r="G7705" s="556" t="s">
        <v>0</v>
      </c>
      <c r="H7705" s="553">
        <v>1</v>
      </c>
      <c r="I7705" s="554">
        <v>118150</v>
      </c>
      <c r="J7705" s="554">
        <v>118150</v>
      </c>
      <c r="K7705" s="556" t="s">
        <v>2574</v>
      </c>
      <c r="L7705" s="556" t="s">
        <v>6351</v>
      </c>
      <c r="M7705" s="557" t="s">
        <v>1262</v>
      </c>
      <c r="O7705" s="545" t="str">
        <f t="shared" si="725"/>
        <v>B4/28/01-G</v>
      </c>
      <c r="P7705" s="546"/>
      <c r="Q7705" s="546"/>
      <c r="R7705" s="546"/>
    </row>
    <row r="7706" spans="1:18">
      <c r="B7706" s="556" t="s">
        <v>6341</v>
      </c>
      <c r="C7706" s="556" t="s">
        <v>2034</v>
      </c>
      <c r="D7706" s="556" t="s">
        <v>2573</v>
      </c>
      <c r="E7706" s="556" t="s">
        <v>28</v>
      </c>
      <c r="F7706" s="557" t="s">
        <v>1264</v>
      </c>
      <c r="G7706" s="556" t="s">
        <v>289</v>
      </c>
      <c r="H7706" s="553">
        <v>34</v>
      </c>
      <c r="I7706" s="554">
        <v>16325</v>
      </c>
      <c r="J7706" s="554">
        <v>555050</v>
      </c>
      <c r="K7706" s="556" t="s">
        <v>2574</v>
      </c>
      <c r="L7706" s="556" t="s">
        <v>6352</v>
      </c>
      <c r="M7706" s="557" t="s">
        <v>1264</v>
      </c>
      <c r="O7706" s="545" t="str">
        <f t="shared" si="725"/>
        <v>B4/28/01-H</v>
      </c>
    </row>
    <row r="7707" spans="1:18">
      <c r="B7707" s="556" t="s">
        <v>6341</v>
      </c>
      <c r="C7707" s="556" t="s">
        <v>2034</v>
      </c>
      <c r="D7707" s="556" t="s">
        <v>2573</v>
      </c>
      <c r="E7707" s="556" t="s">
        <v>33</v>
      </c>
      <c r="F7707" s="557" t="s">
        <v>6353</v>
      </c>
      <c r="G7707" s="556" t="s">
        <v>289</v>
      </c>
      <c r="H7707" s="553">
        <v>78</v>
      </c>
      <c r="I7707" s="554">
        <v>1131.25</v>
      </c>
      <c r="J7707" s="554">
        <v>88237.5</v>
      </c>
      <c r="K7707" s="556" t="s">
        <v>2574</v>
      </c>
      <c r="L7707" s="556" t="s">
        <v>6354</v>
      </c>
      <c r="M7707" s="557" t="s">
        <v>6353</v>
      </c>
      <c r="O7707" s="545" t="str">
        <f t="shared" si="725"/>
        <v>B4/28/01-J</v>
      </c>
    </row>
    <row r="7709" spans="1:18" ht="14.5">
      <c r="A7709" s="551">
        <v>4</v>
      </c>
      <c r="B7709" s="555" t="s">
        <v>6341</v>
      </c>
      <c r="C7709" s="555" t="s">
        <v>36</v>
      </c>
      <c r="D7709" s="555" t="s">
        <v>36</v>
      </c>
      <c r="E7709" s="555" t="s">
        <v>36</v>
      </c>
      <c r="F7709" s="551" t="s">
        <v>1102</v>
      </c>
      <c r="G7709" s="555" t="s">
        <v>36</v>
      </c>
      <c r="H7709" s="551"/>
      <c r="I7709" s="551"/>
      <c r="J7709" s="552">
        <v>13750</v>
      </c>
      <c r="K7709" s="555"/>
      <c r="L7709" s="555"/>
      <c r="M7709" s="551"/>
      <c r="N7709" s="551"/>
      <c r="O7709" s="551"/>
    </row>
    <row r="7710" spans="1:18">
      <c r="B7710" s="556" t="s">
        <v>6341</v>
      </c>
      <c r="C7710" s="556" t="s">
        <v>2034</v>
      </c>
      <c r="D7710" s="556" t="s">
        <v>2573</v>
      </c>
      <c r="E7710" s="556" t="s">
        <v>34</v>
      </c>
      <c r="F7710" s="557" t="s">
        <v>1103</v>
      </c>
      <c r="G7710" s="556" t="s">
        <v>0</v>
      </c>
      <c r="H7710" s="553">
        <v>1</v>
      </c>
      <c r="I7710" s="554">
        <v>9375</v>
      </c>
      <c r="J7710" s="554">
        <v>9375</v>
      </c>
      <c r="K7710" s="556" t="s">
        <v>2574</v>
      </c>
      <c r="L7710" s="556" t="s">
        <v>6355</v>
      </c>
      <c r="M7710" s="557" t="s">
        <v>1103</v>
      </c>
      <c r="O7710" s="545" t="str">
        <f t="shared" ref="O7710:O7711" si="726">+_xlfn.CONCAT(B7710,"-",E7710)</f>
        <v>B4/28/01-K</v>
      </c>
    </row>
    <row r="7711" spans="1:18">
      <c r="B7711" s="556" t="s">
        <v>6341</v>
      </c>
      <c r="C7711" s="556" t="s">
        <v>2034</v>
      </c>
      <c r="D7711" s="556" t="s">
        <v>2573</v>
      </c>
      <c r="E7711" s="556" t="s">
        <v>39</v>
      </c>
      <c r="F7711" s="557" t="s">
        <v>1104</v>
      </c>
      <c r="G7711" s="556" t="s">
        <v>0</v>
      </c>
      <c r="H7711" s="553">
        <v>1</v>
      </c>
      <c r="I7711" s="554">
        <v>4375</v>
      </c>
      <c r="J7711" s="554">
        <v>4375</v>
      </c>
      <c r="K7711" s="556" t="s">
        <v>2574</v>
      </c>
      <c r="L7711" s="556" t="s">
        <v>6356</v>
      </c>
      <c r="M7711" s="557" t="s">
        <v>1104</v>
      </c>
      <c r="O7711" s="545" t="str">
        <f t="shared" si="726"/>
        <v>B4/28/01-L</v>
      </c>
    </row>
    <row r="7712" spans="1:18" ht="14.5">
      <c r="P7712" s="546"/>
      <c r="Q7712" s="546"/>
      <c r="R7712" s="546"/>
    </row>
    <row r="7714" spans="1:18" ht="14.5">
      <c r="A7714" s="551">
        <v>3</v>
      </c>
      <c r="B7714" s="555" t="s">
        <v>6357</v>
      </c>
      <c r="C7714" s="555" t="s">
        <v>36</v>
      </c>
      <c r="D7714" s="555" t="s">
        <v>36</v>
      </c>
      <c r="E7714" s="555" t="s">
        <v>36</v>
      </c>
      <c r="F7714" s="551" t="s">
        <v>1265</v>
      </c>
      <c r="G7714" s="555" t="s">
        <v>36</v>
      </c>
      <c r="H7714" s="551"/>
      <c r="I7714" s="551"/>
      <c r="J7714" s="552">
        <v>2512869.09</v>
      </c>
      <c r="K7714" s="555"/>
      <c r="L7714" s="555"/>
      <c r="M7714" s="551"/>
      <c r="N7714" s="551"/>
      <c r="O7714" s="551"/>
    </row>
    <row r="7715" spans="1:18" ht="14.5">
      <c r="A7715" s="551">
        <v>4</v>
      </c>
      <c r="B7715" s="555" t="s">
        <v>6357</v>
      </c>
      <c r="C7715" s="555" t="s">
        <v>36</v>
      </c>
      <c r="D7715" s="555" t="s">
        <v>36</v>
      </c>
      <c r="E7715" s="555" t="s">
        <v>36</v>
      </c>
      <c r="F7715" s="551" t="s">
        <v>1266</v>
      </c>
      <c r="G7715" s="555" t="s">
        <v>36</v>
      </c>
      <c r="H7715" s="551"/>
      <c r="I7715" s="551"/>
      <c r="J7715" s="552">
        <v>2487869.09</v>
      </c>
      <c r="K7715" s="555"/>
      <c r="L7715" s="555"/>
      <c r="M7715" s="551"/>
      <c r="N7715" s="551"/>
      <c r="O7715" s="551"/>
    </row>
    <row r="7716" spans="1:18" ht="25">
      <c r="B7716" s="556" t="s">
        <v>6357</v>
      </c>
      <c r="C7716" s="556" t="s">
        <v>2034</v>
      </c>
      <c r="D7716" s="556" t="s">
        <v>2587</v>
      </c>
      <c r="E7716" s="556" t="s">
        <v>5</v>
      </c>
      <c r="F7716" s="557" t="s">
        <v>1267</v>
      </c>
      <c r="G7716" s="556" t="s">
        <v>289</v>
      </c>
      <c r="H7716" s="553">
        <v>28</v>
      </c>
      <c r="I7716" s="554">
        <v>9806.25</v>
      </c>
      <c r="J7716" s="554">
        <v>274575</v>
      </c>
      <c r="K7716" s="556" t="s">
        <v>2574</v>
      </c>
      <c r="L7716" s="556" t="s">
        <v>6358</v>
      </c>
      <c r="M7716" s="557" t="s">
        <v>1267</v>
      </c>
      <c r="O7716" s="545" t="str">
        <f t="shared" ref="O7716:O7721" si="727">+_xlfn.CONCAT(B7716,"-",E7716)</f>
        <v>B4/28/02-A</v>
      </c>
    </row>
    <row r="7717" spans="1:18" ht="25">
      <c r="B7717" s="556" t="s">
        <v>6357</v>
      </c>
      <c r="C7717" s="556" t="s">
        <v>2034</v>
      </c>
      <c r="D7717" s="556" t="s">
        <v>2587</v>
      </c>
      <c r="E7717" s="556" t="s">
        <v>6</v>
      </c>
      <c r="F7717" s="557" t="s">
        <v>1268</v>
      </c>
      <c r="G7717" s="556" t="s">
        <v>289</v>
      </c>
      <c r="H7717" s="553">
        <v>68</v>
      </c>
      <c r="I7717" s="554">
        <v>9806.25</v>
      </c>
      <c r="J7717" s="554">
        <v>666825</v>
      </c>
      <c r="K7717" s="556" t="s">
        <v>2574</v>
      </c>
      <c r="L7717" s="556" t="s">
        <v>6359</v>
      </c>
      <c r="M7717" s="557" t="s">
        <v>1268</v>
      </c>
      <c r="O7717" s="545" t="str">
        <f t="shared" si="727"/>
        <v>B4/28/02-B</v>
      </c>
      <c r="P7717" s="546"/>
      <c r="Q7717" s="546"/>
      <c r="R7717" s="546"/>
    </row>
    <row r="7718" spans="1:18" ht="25">
      <c r="B7718" s="556" t="s">
        <v>6357</v>
      </c>
      <c r="C7718" s="556" t="s">
        <v>2034</v>
      </c>
      <c r="D7718" s="556" t="s">
        <v>2587</v>
      </c>
      <c r="E7718" s="556" t="s">
        <v>7</v>
      </c>
      <c r="F7718" s="557" t="s">
        <v>1270</v>
      </c>
      <c r="G7718" s="556" t="s">
        <v>289</v>
      </c>
      <c r="H7718" s="553">
        <v>7</v>
      </c>
      <c r="I7718" s="554">
        <v>53096.29</v>
      </c>
      <c r="J7718" s="554">
        <v>371674.03</v>
      </c>
      <c r="K7718" s="556" t="s">
        <v>2574</v>
      </c>
      <c r="L7718" s="556" t="s">
        <v>6360</v>
      </c>
      <c r="M7718" s="557" t="s">
        <v>1270</v>
      </c>
      <c r="O7718" s="545" t="str">
        <f t="shared" si="727"/>
        <v>B4/28/02-C</v>
      </c>
      <c r="P7718" s="546"/>
      <c r="Q7718" s="546"/>
      <c r="R7718" s="546"/>
    </row>
    <row r="7719" spans="1:18">
      <c r="B7719" s="556" t="s">
        <v>6357</v>
      </c>
      <c r="C7719" s="556" t="s">
        <v>2034</v>
      </c>
      <c r="D7719" s="556" t="s">
        <v>2587</v>
      </c>
      <c r="E7719" s="556" t="s">
        <v>8</v>
      </c>
      <c r="F7719" s="557" t="s">
        <v>1271</v>
      </c>
      <c r="G7719" s="556" t="s">
        <v>0</v>
      </c>
      <c r="H7719" s="553">
        <v>1</v>
      </c>
      <c r="I7719" s="554">
        <v>171562.5</v>
      </c>
      <c r="J7719" s="554">
        <v>171562.5</v>
      </c>
      <c r="K7719" s="556" t="s">
        <v>2574</v>
      </c>
      <c r="L7719" s="556" t="s">
        <v>6361</v>
      </c>
      <c r="M7719" s="557" t="s">
        <v>1271</v>
      </c>
      <c r="O7719" s="545" t="str">
        <f t="shared" si="727"/>
        <v>B4/28/02-D</v>
      </c>
    </row>
    <row r="7720" spans="1:18">
      <c r="B7720" s="556" t="s">
        <v>6357</v>
      </c>
      <c r="C7720" s="556" t="s">
        <v>2034</v>
      </c>
      <c r="D7720" s="556" t="s">
        <v>2587</v>
      </c>
      <c r="E7720" s="556" t="s">
        <v>10</v>
      </c>
      <c r="F7720" s="557" t="s">
        <v>1272</v>
      </c>
      <c r="G7720" s="556" t="s">
        <v>289</v>
      </c>
      <c r="H7720" s="553">
        <v>4</v>
      </c>
      <c r="I7720" s="554">
        <v>4912.5</v>
      </c>
      <c r="J7720" s="554">
        <v>19650</v>
      </c>
      <c r="K7720" s="556" t="s">
        <v>2574</v>
      </c>
      <c r="L7720" s="556" t="s">
        <v>6362</v>
      </c>
      <c r="M7720" s="557" t="s">
        <v>1272</v>
      </c>
      <c r="O7720" s="545" t="str">
        <f t="shared" si="727"/>
        <v>B4/28/02-E</v>
      </c>
    </row>
    <row r="7721" spans="1:18">
      <c r="B7721" s="556" t="s">
        <v>6357</v>
      </c>
      <c r="C7721" s="556" t="s">
        <v>2034</v>
      </c>
      <c r="D7721" s="556" t="s">
        <v>2587</v>
      </c>
      <c r="E7721" s="556" t="s">
        <v>11</v>
      </c>
      <c r="F7721" s="557" t="s">
        <v>1273</v>
      </c>
      <c r="G7721" s="556" t="s">
        <v>289</v>
      </c>
      <c r="H7721" s="553">
        <v>29</v>
      </c>
      <c r="I7721" s="554">
        <v>33916.639999999999</v>
      </c>
      <c r="J7721" s="554">
        <v>983582.56</v>
      </c>
      <c r="K7721" s="556" t="s">
        <v>2574</v>
      </c>
      <c r="L7721" s="556" t="s">
        <v>6363</v>
      </c>
      <c r="M7721" s="557" t="s">
        <v>1273</v>
      </c>
      <c r="O7721" s="545" t="str">
        <f t="shared" si="727"/>
        <v>B4/28/02-F</v>
      </c>
    </row>
    <row r="7723" spans="1:18" ht="14.5">
      <c r="A7723" s="551">
        <v>4</v>
      </c>
      <c r="B7723" s="555" t="s">
        <v>6357</v>
      </c>
      <c r="C7723" s="555" t="s">
        <v>36</v>
      </c>
      <c r="D7723" s="555" t="s">
        <v>36</v>
      </c>
      <c r="E7723" s="555" t="s">
        <v>36</v>
      </c>
      <c r="F7723" s="551" t="s">
        <v>1189</v>
      </c>
      <c r="G7723" s="555" t="s">
        <v>36</v>
      </c>
      <c r="H7723" s="551"/>
      <c r="I7723" s="551"/>
      <c r="J7723" s="552">
        <v>25000</v>
      </c>
      <c r="K7723" s="555"/>
      <c r="L7723" s="555"/>
      <c r="M7723" s="551"/>
      <c r="N7723" s="551"/>
      <c r="O7723" s="551"/>
    </row>
    <row r="7724" spans="1:18">
      <c r="B7724" s="556" t="s">
        <v>6357</v>
      </c>
      <c r="C7724" s="556" t="s">
        <v>2034</v>
      </c>
      <c r="D7724" s="556" t="s">
        <v>2587</v>
      </c>
      <c r="E7724" s="556" t="s">
        <v>27</v>
      </c>
      <c r="F7724" s="557" t="s">
        <v>1103</v>
      </c>
      <c r="G7724" s="556" t="s">
        <v>0</v>
      </c>
      <c r="H7724" s="553">
        <v>1</v>
      </c>
      <c r="I7724" s="554">
        <v>12500</v>
      </c>
      <c r="J7724" s="554">
        <v>12500</v>
      </c>
      <c r="K7724" s="556" t="s">
        <v>2574</v>
      </c>
      <c r="L7724" s="556" t="s">
        <v>6364</v>
      </c>
      <c r="M7724" s="557" t="s">
        <v>1103</v>
      </c>
      <c r="O7724" s="545" t="str">
        <f t="shared" ref="O7724:O7725" si="728">+_xlfn.CONCAT(B7724,"-",E7724)</f>
        <v>B4/28/02-G</v>
      </c>
    </row>
    <row r="7725" spans="1:18">
      <c r="B7725" s="556" t="s">
        <v>6357</v>
      </c>
      <c r="C7725" s="556" t="s">
        <v>2034</v>
      </c>
      <c r="D7725" s="556" t="s">
        <v>2587</v>
      </c>
      <c r="E7725" s="556" t="s">
        <v>28</v>
      </c>
      <c r="F7725" s="557" t="s">
        <v>1104</v>
      </c>
      <c r="G7725" s="556" t="s">
        <v>0</v>
      </c>
      <c r="H7725" s="553">
        <v>1</v>
      </c>
      <c r="I7725" s="554">
        <v>12500</v>
      </c>
      <c r="J7725" s="554">
        <v>12500</v>
      </c>
      <c r="K7725" s="556" t="s">
        <v>2574</v>
      </c>
      <c r="L7725" s="556" t="s">
        <v>6365</v>
      </c>
      <c r="M7725" s="557" t="s">
        <v>1104</v>
      </c>
      <c r="O7725" s="545" t="str">
        <f t="shared" si="728"/>
        <v>B4/28/02-H</v>
      </c>
    </row>
    <row r="7726" spans="1:18" ht="14.5">
      <c r="P7726" s="546"/>
      <c r="Q7726" s="546"/>
      <c r="R7726" s="546"/>
    </row>
    <row r="7727" spans="1:18" ht="14.5">
      <c r="A7727" s="551">
        <v>3</v>
      </c>
      <c r="B7727" s="555" t="s">
        <v>6357</v>
      </c>
      <c r="C7727" s="555" t="s">
        <v>36</v>
      </c>
      <c r="D7727" s="555" t="s">
        <v>36</v>
      </c>
      <c r="E7727" s="555" t="s">
        <v>36</v>
      </c>
      <c r="F7727" s="551" t="s">
        <v>6366</v>
      </c>
      <c r="G7727" s="555" t="s">
        <v>36</v>
      </c>
      <c r="H7727" s="551"/>
      <c r="I7727" s="551"/>
      <c r="J7727" s="552">
        <v>723816.25</v>
      </c>
      <c r="K7727" s="555"/>
      <c r="L7727" s="555"/>
      <c r="M7727" s="551"/>
      <c r="N7727" s="551"/>
      <c r="O7727" s="551"/>
    </row>
    <row r="7728" spans="1:18" ht="25">
      <c r="B7728" s="556" t="s">
        <v>6357</v>
      </c>
      <c r="C7728" s="556" t="s">
        <v>2034</v>
      </c>
      <c r="D7728" s="556" t="s">
        <v>6367</v>
      </c>
      <c r="E7728" s="556" t="s">
        <v>33</v>
      </c>
      <c r="F7728" s="557" t="s">
        <v>6368</v>
      </c>
      <c r="G7728" s="556" t="s">
        <v>0</v>
      </c>
      <c r="H7728" s="553">
        <v>1</v>
      </c>
      <c r="I7728" s="554">
        <v>400635</v>
      </c>
      <c r="J7728" s="554">
        <v>400635</v>
      </c>
      <c r="K7728" s="556" t="s">
        <v>2574</v>
      </c>
      <c r="L7728" s="556" t="s">
        <v>6369</v>
      </c>
      <c r="M7728" s="557" t="s">
        <v>6368</v>
      </c>
      <c r="O7728" s="545" t="str">
        <f t="shared" ref="O7728:O7732" si="729">+_xlfn.CONCAT(B7728,"-",E7728)</f>
        <v>B4/28/02-J</v>
      </c>
    </row>
    <row r="7729" spans="1:18">
      <c r="B7729" s="556" t="s">
        <v>6357</v>
      </c>
      <c r="C7729" s="556" t="s">
        <v>2034</v>
      </c>
      <c r="D7729" s="556" t="s">
        <v>6367</v>
      </c>
      <c r="E7729" s="556" t="s">
        <v>34</v>
      </c>
      <c r="F7729" s="557" t="s">
        <v>6370</v>
      </c>
      <c r="G7729" s="556" t="s">
        <v>0</v>
      </c>
      <c r="H7729" s="553">
        <v>1</v>
      </c>
      <c r="I7729" s="554">
        <v>198787.5</v>
      </c>
      <c r="J7729" s="554">
        <v>198787.5</v>
      </c>
      <c r="K7729" s="556" t="s">
        <v>2574</v>
      </c>
      <c r="L7729" s="556" t="s">
        <v>6371</v>
      </c>
      <c r="M7729" s="557" t="s">
        <v>6370</v>
      </c>
      <c r="O7729" s="545" t="str">
        <f t="shared" si="729"/>
        <v>B4/28/02-K</v>
      </c>
    </row>
    <row r="7730" spans="1:18" ht="14.5">
      <c r="B7730" s="556" t="s">
        <v>6357</v>
      </c>
      <c r="C7730" s="556" t="s">
        <v>2034</v>
      </c>
      <c r="D7730" s="556" t="s">
        <v>6367</v>
      </c>
      <c r="E7730" s="556" t="s">
        <v>39</v>
      </c>
      <c r="F7730" s="557" t="s">
        <v>6372</v>
      </c>
      <c r="G7730" s="556" t="s">
        <v>0</v>
      </c>
      <c r="H7730" s="553">
        <v>1</v>
      </c>
      <c r="I7730" s="554">
        <v>99393.75</v>
      </c>
      <c r="J7730" s="554">
        <v>99393.75</v>
      </c>
      <c r="K7730" s="556" t="s">
        <v>2574</v>
      </c>
      <c r="L7730" s="556" t="s">
        <v>6373</v>
      </c>
      <c r="M7730" s="557" t="s">
        <v>6372</v>
      </c>
      <c r="O7730" s="545" t="str">
        <f t="shared" si="729"/>
        <v>B4/28/02-L</v>
      </c>
      <c r="P7730" s="546"/>
      <c r="Q7730" s="546"/>
      <c r="R7730" s="546"/>
    </row>
    <row r="7731" spans="1:18">
      <c r="B7731" s="556" t="s">
        <v>6357</v>
      </c>
      <c r="C7731" s="556" t="s">
        <v>2034</v>
      </c>
      <c r="D7731" s="556" t="s">
        <v>6367</v>
      </c>
      <c r="E7731" s="556" t="s">
        <v>38</v>
      </c>
      <c r="F7731" s="557" t="s">
        <v>1103</v>
      </c>
      <c r="G7731" s="556" t="s">
        <v>0</v>
      </c>
      <c r="H7731" s="553">
        <v>1</v>
      </c>
      <c r="I7731" s="554">
        <v>12500</v>
      </c>
      <c r="J7731" s="554">
        <v>12500</v>
      </c>
      <c r="K7731" s="556" t="s">
        <v>2574</v>
      </c>
      <c r="L7731" s="556" t="s">
        <v>6374</v>
      </c>
      <c r="M7731" s="557" t="s">
        <v>1103</v>
      </c>
      <c r="O7731" s="545" t="str">
        <f t="shared" si="729"/>
        <v>B4/28/02-M</v>
      </c>
    </row>
    <row r="7732" spans="1:18">
      <c r="B7732" s="556" t="s">
        <v>6357</v>
      </c>
      <c r="C7732" s="556" t="s">
        <v>2034</v>
      </c>
      <c r="D7732" s="556" t="s">
        <v>6367</v>
      </c>
      <c r="E7732" s="556" t="s">
        <v>204</v>
      </c>
      <c r="F7732" s="557" t="s">
        <v>1104</v>
      </c>
      <c r="G7732" s="556" t="s">
        <v>0</v>
      </c>
      <c r="H7732" s="553">
        <v>1</v>
      </c>
      <c r="I7732" s="554">
        <v>12500</v>
      </c>
      <c r="J7732" s="554">
        <v>12500</v>
      </c>
      <c r="K7732" s="556" t="s">
        <v>2574</v>
      </c>
      <c r="L7732" s="556" t="s">
        <v>6375</v>
      </c>
      <c r="M7732" s="557" t="s">
        <v>1104</v>
      </c>
      <c r="O7732" s="545" t="str">
        <f t="shared" si="729"/>
        <v>B4/28/02-N</v>
      </c>
    </row>
    <row r="7735" spans="1:18" ht="29">
      <c r="A7735" s="551">
        <v>3</v>
      </c>
      <c r="B7735" s="555" t="s">
        <v>6376</v>
      </c>
      <c r="C7735" s="555" t="s">
        <v>36</v>
      </c>
      <c r="D7735" s="555" t="s">
        <v>36</v>
      </c>
      <c r="E7735" s="555" t="s">
        <v>36</v>
      </c>
      <c r="F7735" s="551" t="s">
        <v>1274</v>
      </c>
      <c r="G7735" s="555" t="s">
        <v>36</v>
      </c>
      <c r="H7735" s="551"/>
      <c r="I7735" s="551"/>
      <c r="J7735" s="552">
        <v>2245378.64</v>
      </c>
      <c r="K7735" s="555"/>
      <c r="L7735" s="555"/>
      <c r="M7735" s="551"/>
      <c r="N7735" s="551"/>
      <c r="O7735" s="551"/>
    </row>
    <row r="7736" spans="1:18" ht="14.5">
      <c r="A7736" s="551">
        <v>4</v>
      </c>
      <c r="B7736" s="555" t="s">
        <v>6376</v>
      </c>
      <c r="C7736" s="555" t="s">
        <v>36</v>
      </c>
      <c r="D7736" s="555" t="s">
        <v>36</v>
      </c>
      <c r="E7736" s="555" t="s">
        <v>36</v>
      </c>
      <c r="F7736" s="551" t="s">
        <v>1275</v>
      </c>
      <c r="G7736" s="555" t="s">
        <v>36</v>
      </c>
      <c r="H7736" s="551"/>
      <c r="I7736" s="551"/>
      <c r="J7736" s="552">
        <v>52663.76</v>
      </c>
      <c r="K7736" s="555"/>
      <c r="L7736" s="555"/>
      <c r="M7736" s="551"/>
      <c r="N7736" s="551"/>
      <c r="O7736" s="551"/>
    </row>
    <row r="7737" spans="1:18">
      <c r="B7737" s="556" t="s">
        <v>6376</v>
      </c>
      <c r="C7737" s="556" t="s">
        <v>2034</v>
      </c>
      <c r="D7737" s="556" t="s">
        <v>2602</v>
      </c>
      <c r="E7737" s="556" t="s">
        <v>5</v>
      </c>
      <c r="F7737" s="557" t="s">
        <v>1276</v>
      </c>
      <c r="G7737" s="556" t="s">
        <v>289</v>
      </c>
      <c r="H7737" s="553">
        <v>1</v>
      </c>
      <c r="I7737" s="554">
        <v>26331.88</v>
      </c>
      <c r="J7737" s="554">
        <v>26331.88</v>
      </c>
      <c r="K7737" s="556" t="s">
        <v>2574</v>
      </c>
      <c r="L7737" s="556" t="s">
        <v>6377</v>
      </c>
      <c r="M7737" s="557" t="s">
        <v>1276</v>
      </c>
      <c r="O7737" s="545" t="str">
        <f t="shared" ref="O7737:O7738" si="730">+_xlfn.CONCAT(B7737,"-",E7737)</f>
        <v>B4/28/03-A</v>
      </c>
    </row>
    <row r="7738" spans="1:18" ht="14.5">
      <c r="B7738" s="556" t="s">
        <v>6376</v>
      </c>
      <c r="C7738" s="556" t="s">
        <v>2034</v>
      </c>
      <c r="D7738" s="556" t="s">
        <v>2602</v>
      </c>
      <c r="E7738" s="556" t="s">
        <v>6</v>
      </c>
      <c r="F7738" s="557" t="s">
        <v>1277</v>
      </c>
      <c r="G7738" s="556" t="s">
        <v>289</v>
      </c>
      <c r="H7738" s="553">
        <v>1</v>
      </c>
      <c r="I7738" s="554">
        <v>26331.88</v>
      </c>
      <c r="J7738" s="554">
        <v>26331.88</v>
      </c>
      <c r="K7738" s="556" t="s">
        <v>2574</v>
      </c>
      <c r="L7738" s="556" t="s">
        <v>6378</v>
      </c>
      <c r="M7738" s="557" t="s">
        <v>1277</v>
      </c>
      <c r="O7738" s="545" t="str">
        <f t="shared" si="730"/>
        <v>B4/28/03-B</v>
      </c>
      <c r="P7738" s="546"/>
      <c r="Q7738" s="546"/>
      <c r="R7738" s="546"/>
    </row>
    <row r="7739" spans="1:18" ht="14.5">
      <c r="P7739" s="546"/>
      <c r="Q7739" s="546"/>
      <c r="R7739" s="546"/>
    </row>
    <row r="7740" spans="1:18" ht="29">
      <c r="A7740" s="551">
        <v>4</v>
      </c>
      <c r="B7740" s="555" t="s">
        <v>6376</v>
      </c>
      <c r="C7740" s="555" t="s">
        <v>36</v>
      </c>
      <c r="D7740" s="555" t="s">
        <v>36</v>
      </c>
      <c r="E7740" s="555" t="s">
        <v>36</v>
      </c>
      <c r="F7740" s="551" t="s">
        <v>1278</v>
      </c>
      <c r="G7740" s="555" t="s">
        <v>36</v>
      </c>
      <c r="H7740" s="551"/>
      <c r="I7740" s="551"/>
      <c r="J7740" s="552">
        <v>1154562.1299999999</v>
      </c>
      <c r="K7740" s="555"/>
      <c r="L7740" s="555"/>
      <c r="M7740" s="551"/>
      <c r="N7740" s="551"/>
      <c r="O7740" s="551"/>
    </row>
    <row r="7741" spans="1:18">
      <c r="B7741" s="556" t="s">
        <v>6376</v>
      </c>
      <c r="C7741" s="556" t="s">
        <v>2034</v>
      </c>
      <c r="D7741" s="556" t="s">
        <v>2602</v>
      </c>
      <c r="E7741" s="556" t="s">
        <v>7</v>
      </c>
      <c r="F7741" s="557" t="s">
        <v>1279</v>
      </c>
      <c r="G7741" s="556" t="s">
        <v>289</v>
      </c>
      <c r="H7741" s="553">
        <v>42</v>
      </c>
      <c r="I7741" s="554">
        <v>2556.38</v>
      </c>
      <c r="J7741" s="554">
        <v>107367.96</v>
      </c>
      <c r="K7741" s="556" t="s">
        <v>2574</v>
      </c>
      <c r="L7741" s="556" t="s">
        <v>6379</v>
      </c>
      <c r="M7741" s="557" t="s">
        <v>1279</v>
      </c>
      <c r="O7741" s="545" t="str">
        <f t="shared" ref="O7741:O7749" si="731">+_xlfn.CONCAT(B7741,"-",E7741)</f>
        <v>B4/28/03-C</v>
      </c>
    </row>
    <row r="7742" spans="1:18">
      <c r="B7742" s="556" t="s">
        <v>6376</v>
      </c>
      <c r="C7742" s="556" t="s">
        <v>2034</v>
      </c>
      <c r="D7742" s="556" t="s">
        <v>2602</v>
      </c>
      <c r="E7742" s="556" t="s">
        <v>8</v>
      </c>
      <c r="F7742" s="557" t="s">
        <v>1280</v>
      </c>
      <c r="G7742" s="556" t="s">
        <v>289</v>
      </c>
      <c r="H7742" s="553">
        <v>232</v>
      </c>
      <c r="I7742" s="553">
        <v>471.88</v>
      </c>
      <c r="J7742" s="554">
        <v>109476.16</v>
      </c>
      <c r="K7742" s="556" t="s">
        <v>2574</v>
      </c>
      <c r="L7742" s="556" t="s">
        <v>6380</v>
      </c>
      <c r="M7742" s="557" t="s">
        <v>1280</v>
      </c>
      <c r="O7742" s="545" t="str">
        <f t="shared" si="731"/>
        <v>B4/28/03-D</v>
      </c>
    </row>
    <row r="7743" spans="1:18" ht="14.5">
      <c r="B7743" s="556" t="s">
        <v>6376</v>
      </c>
      <c r="C7743" s="556" t="s">
        <v>2034</v>
      </c>
      <c r="D7743" s="556" t="s">
        <v>2602</v>
      </c>
      <c r="E7743" s="556" t="s">
        <v>10</v>
      </c>
      <c r="F7743" s="557" t="s">
        <v>1281</v>
      </c>
      <c r="G7743" s="556" t="s">
        <v>0</v>
      </c>
      <c r="H7743" s="553">
        <v>1</v>
      </c>
      <c r="I7743" s="554">
        <v>114218.75</v>
      </c>
      <c r="J7743" s="554">
        <v>114218.75</v>
      </c>
      <c r="K7743" s="556" t="s">
        <v>2574</v>
      </c>
      <c r="L7743" s="556" t="s">
        <v>6381</v>
      </c>
      <c r="M7743" s="557" t="s">
        <v>1281</v>
      </c>
      <c r="O7743" s="545" t="str">
        <f t="shared" si="731"/>
        <v>B4/28/03-E</v>
      </c>
      <c r="P7743" s="546"/>
      <c r="Q7743" s="546"/>
      <c r="R7743" s="546"/>
    </row>
    <row r="7744" spans="1:18">
      <c r="B7744" s="556" t="s">
        <v>6376</v>
      </c>
      <c r="C7744" s="556" t="s">
        <v>2034</v>
      </c>
      <c r="D7744" s="556" t="s">
        <v>2602</v>
      </c>
      <c r="E7744" s="556" t="s">
        <v>11</v>
      </c>
      <c r="F7744" s="557" t="s">
        <v>1282</v>
      </c>
      <c r="G7744" s="556" t="s">
        <v>289</v>
      </c>
      <c r="H7744" s="553">
        <v>14</v>
      </c>
      <c r="I7744" s="553">
        <v>392.25</v>
      </c>
      <c r="J7744" s="554">
        <v>5491.5</v>
      </c>
      <c r="K7744" s="556" t="s">
        <v>2574</v>
      </c>
      <c r="L7744" s="556" t="s">
        <v>6382</v>
      </c>
      <c r="M7744" s="557" t="s">
        <v>1282</v>
      </c>
      <c r="O7744" s="545" t="str">
        <f t="shared" si="731"/>
        <v>B4/28/03-F</v>
      </c>
    </row>
    <row r="7745" spans="1:18">
      <c r="B7745" s="556" t="s">
        <v>6376</v>
      </c>
      <c r="C7745" s="556" t="s">
        <v>2034</v>
      </c>
      <c r="D7745" s="556" t="s">
        <v>2602</v>
      </c>
      <c r="E7745" s="556" t="s">
        <v>27</v>
      </c>
      <c r="F7745" s="557" t="s">
        <v>1283</v>
      </c>
      <c r="G7745" s="556" t="s">
        <v>0</v>
      </c>
      <c r="H7745" s="553">
        <v>1</v>
      </c>
      <c r="I7745" s="554">
        <v>188125</v>
      </c>
      <c r="J7745" s="554">
        <v>188125</v>
      </c>
      <c r="K7745" s="556" t="s">
        <v>2574</v>
      </c>
      <c r="L7745" s="556" t="s">
        <v>6383</v>
      </c>
      <c r="M7745" s="557" t="s">
        <v>1283</v>
      </c>
      <c r="O7745" s="545" t="str">
        <f t="shared" si="731"/>
        <v>B4/28/03-G</v>
      </c>
    </row>
    <row r="7746" spans="1:18">
      <c r="B7746" s="556" t="s">
        <v>6376</v>
      </c>
      <c r="C7746" s="556" t="s">
        <v>2034</v>
      </c>
      <c r="D7746" s="556" t="s">
        <v>2602</v>
      </c>
      <c r="E7746" s="556" t="s">
        <v>28</v>
      </c>
      <c r="F7746" s="557" t="s">
        <v>2611</v>
      </c>
      <c r="G7746" s="556" t="s">
        <v>289</v>
      </c>
      <c r="H7746" s="553">
        <v>27</v>
      </c>
      <c r="I7746" s="554">
        <v>7807.38</v>
      </c>
      <c r="J7746" s="554">
        <v>210799.26</v>
      </c>
      <c r="K7746" s="556" t="s">
        <v>2574</v>
      </c>
      <c r="L7746" s="556" t="s">
        <v>6384</v>
      </c>
      <c r="M7746" s="557" t="s">
        <v>2611</v>
      </c>
      <c r="O7746" s="545" t="str">
        <f t="shared" si="731"/>
        <v>B4/28/03-H</v>
      </c>
    </row>
    <row r="7747" spans="1:18" ht="25">
      <c r="B7747" s="556" t="s">
        <v>6376</v>
      </c>
      <c r="C7747" s="556" t="s">
        <v>2034</v>
      </c>
      <c r="D7747" s="556" t="s">
        <v>2602</v>
      </c>
      <c r="E7747" s="556" t="s">
        <v>33</v>
      </c>
      <c r="F7747" s="557" t="s">
        <v>1285</v>
      </c>
      <c r="G7747" s="556" t="s">
        <v>0</v>
      </c>
      <c r="H7747" s="553">
        <v>1</v>
      </c>
      <c r="I7747" s="554">
        <v>325312.5</v>
      </c>
      <c r="J7747" s="554">
        <v>325312.5</v>
      </c>
      <c r="K7747" s="556" t="s">
        <v>2574</v>
      </c>
      <c r="L7747" s="556" t="s">
        <v>6385</v>
      </c>
      <c r="M7747" s="557" t="s">
        <v>1285</v>
      </c>
      <c r="O7747" s="545" t="str">
        <f t="shared" si="731"/>
        <v>B4/28/03-J</v>
      </c>
    </row>
    <row r="7748" spans="1:18" ht="25">
      <c r="B7748" s="556" t="s">
        <v>6376</v>
      </c>
      <c r="C7748" s="556" t="s">
        <v>2034</v>
      </c>
      <c r="D7748" s="556" t="s">
        <v>2602</v>
      </c>
      <c r="E7748" s="556" t="s">
        <v>34</v>
      </c>
      <c r="F7748" s="557" t="s">
        <v>1286</v>
      </c>
      <c r="G7748" s="556" t="s">
        <v>289</v>
      </c>
      <c r="H7748" s="553">
        <v>6</v>
      </c>
      <c r="I7748" s="554">
        <v>7497.25</v>
      </c>
      <c r="J7748" s="554">
        <v>44983.5</v>
      </c>
      <c r="K7748" s="556" t="s">
        <v>2574</v>
      </c>
      <c r="L7748" s="556" t="s">
        <v>6386</v>
      </c>
      <c r="M7748" s="557" t="s">
        <v>1286</v>
      </c>
      <c r="O7748" s="545" t="str">
        <f t="shared" si="731"/>
        <v>B4/28/03-K</v>
      </c>
    </row>
    <row r="7749" spans="1:18" ht="25">
      <c r="B7749" s="556" t="s">
        <v>6376</v>
      </c>
      <c r="C7749" s="556" t="s">
        <v>2034</v>
      </c>
      <c r="D7749" s="556" t="s">
        <v>2602</v>
      </c>
      <c r="E7749" s="556" t="s">
        <v>39</v>
      </c>
      <c r="F7749" s="557" t="s">
        <v>1287</v>
      </c>
      <c r="G7749" s="556" t="s">
        <v>289</v>
      </c>
      <c r="H7749" s="553">
        <v>3</v>
      </c>
      <c r="I7749" s="554">
        <v>16262.5</v>
      </c>
      <c r="J7749" s="554">
        <v>48787.5</v>
      </c>
      <c r="K7749" s="556" t="s">
        <v>2574</v>
      </c>
      <c r="L7749" s="556" t="s">
        <v>6387</v>
      </c>
      <c r="M7749" s="557" t="s">
        <v>1287</v>
      </c>
      <c r="O7749" s="545" t="str">
        <f t="shared" si="731"/>
        <v>B4/28/03-L</v>
      </c>
    </row>
    <row r="7751" spans="1:18" ht="29">
      <c r="A7751" s="551">
        <v>4</v>
      </c>
      <c r="B7751" s="555" t="s">
        <v>6376</v>
      </c>
      <c r="C7751" s="555" t="s">
        <v>36</v>
      </c>
      <c r="D7751" s="555" t="s">
        <v>36</v>
      </c>
      <c r="E7751" s="555" t="s">
        <v>36</v>
      </c>
      <c r="F7751" s="551" t="s">
        <v>1288</v>
      </c>
      <c r="G7751" s="555" t="s">
        <v>36</v>
      </c>
      <c r="H7751" s="551"/>
      <c r="I7751" s="551"/>
      <c r="J7751" s="552">
        <v>469307.37</v>
      </c>
      <c r="K7751" s="555"/>
      <c r="L7751" s="555"/>
      <c r="M7751" s="551"/>
      <c r="N7751" s="551"/>
      <c r="O7751" s="551"/>
    </row>
    <row r="7752" spans="1:18">
      <c r="B7752" s="556" t="s">
        <v>6376</v>
      </c>
      <c r="C7752" s="556" t="s">
        <v>2034</v>
      </c>
      <c r="D7752" s="556" t="s">
        <v>2602</v>
      </c>
      <c r="E7752" s="556" t="s">
        <v>38</v>
      </c>
      <c r="F7752" s="557" t="s">
        <v>5169</v>
      </c>
      <c r="G7752" s="556" t="s">
        <v>289</v>
      </c>
      <c r="H7752" s="553">
        <v>12</v>
      </c>
      <c r="I7752" s="554">
        <v>6374.13</v>
      </c>
      <c r="J7752" s="554">
        <v>76489.56</v>
      </c>
      <c r="K7752" s="556" t="s">
        <v>2574</v>
      </c>
      <c r="L7752" s="556" t="s">
        <v>6388</v>
      </c>
      <c r="M7752" s="557" t="s">
        <v>5169</v>
      </c>
      <c r="O7752" s="545" t="str">
        <f t="shared" ref="O7752:O7753" si="732">+_xlfn.CONCAT(B7752,"-",E7752)</f>
        <v>B4/28/03-M</v>
      </c>
    </row>
    <row r="7753" spans="1:18">
      <c r="B7753" s="556" t="s">
        <v>6376</v>
      </c>
      <c r="C7753" s="556" t="s">
        <v>2034</v>
      </c>
      <c r="D7753" s="556" t="s">
        <v>2602</v>
      </c>
      <c r="E7753" s="556" t="s">
        <v>204</v>
      </c>
      <c r="F7753" s="557" t="s">
        <v>1289</v>
      </c>
      <c r="G7753" s="556" t="s">
        <v>289</v>
      </c>
      <c r="H7753" s="553">
        <v>187</v>
      </c>
      <c r="I7753" s="554">
        <v>2100.63</v>
      </c>
      <c r="J7753" s="554">
        <v>392817.81</v>
      </c>
      <c r="K7753" s="556" t="s">
        <v>2574</v>
      </c>
      <c r="L7753" s="556" t="s">
        <v>6389</v>
      </c>
      <c r="M7753" s="557" t="s">
        <v>1289</v>
      </c>
      <c r="O7753" s="545" t="str">
        <f t="shared" si="732"/>
        <v>B4/28/03-N</v>
      </c>
    </row>
    <row r="7754" spans="1:18" ht="14.5">
      <c r="P7754" s="546"/>
      <c r="Q7754" s="546"/>
      <c r="R7754" s="546"/>
    </row>
    <row r="7756" spans="1:18" ht="14.5">
      <c r="A7756" s="551">
        <v>4</v>
      </c>
      <c r="B7756" s="555" t="s">
        <v>6390</v>
      </c>
      <c r="C7756" s="555" t="s">
        <v>36</v>
      </c>
      <c r="D7756" s="555" t="s">
        <v>36</v>
      </c>
      <c r="E7756" s="555" t="s">
        <v>36</v>
      </c>
      <c r="F7756" s="551" t="s">
        <v>1290</v>
      </c>
      <c r="G7756" s="555" t="s">
        <v>36</v>
      </c>
      <c r="H7756" s="551"/>
      <c r="I7756" s="551"/>
      <c r="J7756" s="552">
        <v>531345.38</v>
      </c>
      <c r="K7756" s="555"/>
      <c r="L7756" s="555"/>
      <c r="M7756" s="551"/>
      <c r="N7756" s="551"/>
      <c r="O7756" s="551"/>
    </row>
    <row r="7757" spans="1:18">
      <c r="B7757" s="556" t="s">
        <v>6390</v>
      </c>
      <c r="C7757" s="556" t="s">
        <v>2034</v>
      </c>
      <c r="D7757" s="556" t="s">
        <v>2602</v>
      </c>
      <c r="E7757" s="556" t="s">
        <v>5</v>
      </c>
      <c r="F7757" s="557" t="s">
        <v>1291</v>
      </c>
      <c r="G7757" s="556" t="s">
        <v>0</v>
      </c>
      <c r="H7757" s="553">
        <v>1</v>
      </c>
      <c r="I7757" s="554">
        <v>135867.25</v>
      </c>
      <c r="J7757" s="554">
        <v>135867.25</v>
      </c>
      <c r="K7757" s="556" t="s">
        <v>2574</v>
      </c>
      <c r="L7757" s="556" t="s">
        <v>6391</v>
      </c>
      <c r="M7757" s="557" t="s">
        <v>1291</v>
      </c>
      <c r="O7757" s="545" t="str">
        <f t="shared" ref="O7757:O7760" si="733">+_xlfn.CONCAT(B7757,"-",E7757)</f>
        <v>B4/28/04-A</v>
      </c>
    </row>
    <row r="7758" spans="1:18">
      <c r="B7758" s="556" t="s">
        <v>6390</v>
      </c>
      <c r="C7758" s="556" t="s">
        <v>2034</v>
      </c>
      <c r="D7758" s="556" t="s">
        <v>2602</v>
      </c>
      <c r="E7758" s="556" t="s">
        <v>6</v>
      </c>
      <c r="F7758" s="557" t="s">
        <v>1292</v>
      </c>
      <c r="G7758" s="556" t="s">
        <v>0</v>
      </c>
      <c r="H7758" s="553">
        <v>1</v>
      </c>
      <c r="I7758" s="554">
        <v>90812.5</v>
      </c>
      <c r="J7758" s="554">
        <v>90812.5</v>
      </c>
      <c r="K7758" s="556" t="s">
        <v>2574</v>
      </c>
      <c r="L7758" s="556" t="s">
        <v>6392</v>
      </c>
      <c r="M7758" s="557" t="s">
        <v>1292</v>
      </c>
      <c r="O7758" s="545" t="str">
        <f t="shared" si="733"/>
        <v>B4/28/04-B</v>
      </c>
    </row>
    <row r="7759" spans="1:18" ht="14.5">
      <c r="B7759" s="556" t="s">
        <v>6390</v>
      </c>
      <c r="C7759" s="556" t="s">
        <v>2034</v>
      </c>
      <c r="D7759" s="556" t="s">
        <v>2602</v>
      </c>
      <c r="E7759" s="556" t="s">
        <v>7</v>
      </c>
      <c r="F7759" s="557" t="s">
        <v>1293</v>
      </c>
      <c r="G7759" s="556" t="s">
        <v>0</v>
      </c>
      <c r="H7759" s="553">
        <v>1</v>
      </c>
      <c r="I7759" s="554">
        <v>302971.88</v>
      </c>
      <c r="J7759" s="554">
        <v>302971.88</v>
      </c>
      <c r="K7759" s="556" t="s">
        <v>2574</v>
      </c>
      <c r="L7759" s="556" t="s">
        <v>6393</v>
      </c>
      <c r="M7759" s="557" t="s">
        <v>1293</v>
      </c>
      <c r="O7759" s="545" t="str">
        <f t="shared" si="733"/>
        <v>B4/28/04-C</v>
      </c>
      <c r="P7759" s="546"/>
      <c r="Q7759" s="546"/>
      <c r="R7759" s="546"/>
    </row>
    <row r="7760" spans="1:18">
      <c r="B7760" s="556" t="s">
        <v>6390</v>
      </c>
      <c r="C7760" s="556" t="s">
        <v>2034</v>
      </c>
      <c r="D7760" s="556" t="s">
        <v>2602</v>
      </c>
      <c r="E7760" s="556" t="s">
        <v>8</v>
      </c>
      <c r="F7760" s="557" t="s">
        <v>1294</v>
      </c>
      <c r="G7760" s="556" t="s">
        <v>0</v>
      </c>
      <c r="H7760" s="553">
        <v>1</v>
      </c>
      <c r="I7760" s="554">
        <v>1693.75</v>
      </c>
      <c r="J7760" s="554">
        <v>1693.75</v>
      </c>
      <c r="K7760" s="556" t="s">
        <v>2574</v>
      </c>
      <c r="L7760" s="556" t="s">
        <v>6394</v>
      </c>
      <c r="M7760" s="557" t="s">
        <v>1294</v>
      </c>
      <c r="O7760" s="545" t="str">
        <f t="shared" si="733"/>
        <v>B4/28/04-D</v>
      </c>
    </row>
    <row r="7762" spans="1:18" ht="14.5">
      <c r="A7762" s="551">
        <v>4</v>
      </c>
      <c r="B7762" s="555" t="s">
        <v>6390</v>
      </c>
      <c r="C7762" s="555" t="s">
        <v>36</v>
      </c>
      <c r="D7762" s="555" t="s">
        <v>36</v>
      </c>
      <c r="E7762" s="555" t="s">
        <v>36</v>
      </c>
      <c r="F7762" s="551" t="s">
        <v>1189</v>
      </c>
      <c r="G7762" s="555" t="s">
        <v>36</v>
      </c>
      <c r="H7762" s="551"/>
      <c r="I7762" s="551"/>
      <c r="J7762" s="552">
        <v>37500</v>
      </c>
      <c r="K7762" s="555"/>
      <c r="L7762" s="555"/>
      <c r="M7762" s="551"/>
      <c r="N7762" s="551"/>
      <c r="O7762" s="551"/>
    </row>
    <row r="7763" spans="1:18">
      <c r="B7763" s="556" t="s">
        <v>6390</v>
      </c>
      <c r="C7763" s="556" t="s">
        <v>2034</v>
      </c>
      <c r="D7763" s="556" t="s">
        <v>2602</v>
      </c>
      <c r="E7763" s="556" t="s">
        <v>10</v>
      </c>
      <c r="F7763" s="557" t="s">
        <v>1103</v>
      </c>
      <c r="G7763" s="556" t="s">
        <v>0</v>
      </c>
      <c r="H7763" s="553">
        <v>1</v>
      </c>
      <c r="I7763" s="554">
        <v>18750</v>
      </c>
      <c r="J7763" s="554">
        <v>18750</v>
      </c>
      <c r="K7763" s="556" t="s">
        <v>2574</v>
      </c>
      <c r="L7763" s="556" t="s">
        <v>6395</v>
      </c>
      <c r="M7763" s="557" t="s">
        <v>1103</v>
      </c>
      <c r="O7763" s="545" t="str">
        <f t="shared" ref="O7763:O7764" si="734">+_xlfn.CONCAT(B7763,"-",E7763)</f>
        <v>B4/28/04-E</v>
      </c>
    </row>
    <row r="7764" spans="1:18">
      <c r="B7764" s="556" t="s">
        <v>6390</v>
      </c>
      <c r="C7764" s="556" t="s">
        <v>2034</v>
      </c>
      <c r="D7764" s="556" t="s">
        <v>2602</v>
      </c>
      <c r="E7764" s="556" t="s">
        <v>11</v>
      </c>
      <c r="F7764" s="557" t="s">
        <v>1104</v>
      </c>
      <c r="G7764" s="556" t="s">
        <v>0</v>
      </c>
      <c r="H7764" s="553">
        <v>1</v>
      </c>
      <c r="I7764" s="554">
        <v>18750</v>
      </c>
      <c r="J7764" s="554">
        <v>18750</v>
      </c>
      <c r="K7764" s="556" t="s">
        <v>2574</v>
      </c>
      <c r="L7764" s="556" t="s">
        <v>6396</v>
      </c>
      <c r="M7764" s="557" t="s">
        <v>1104</v>
      </c>
      <c r="O7764" s="545" t="str">
        <f t="shared" si="734"/>
        <v>B4/28/04-F</v>
      </c>
    </row>
    <row r="7765" spans="1:18" ht="14.5">
      <c r="P7765" s="546"/>
      <c r="Q7765" s="546"/>
      <c r="R7765" s="546"/>
    </row>
    <row r="7766" spans="1:18" ht="14.5">
      <c r="A7766" s="551" t="s">
        <v>1774</v>
      </c>
      <c r="B7766" s="555" t="s">
        <v>6390</v>
      </c>
      <c r="C7766" s="555" t="s">
        <v>36</v>
      </c>
      <c r="D7766" s="555" t="s">
        <v>36</v>
      </c>
      <c r="E7766" s="555" t="s">
        <v>36</v>
      </c>
      <c r="F7766" s="551" t="s">
        <v>40</v>
      </c>
      <c r="G7766" s="555"/>
      <c r="H7766" s="551"/>
      <c r="I7766" s="551"/>
      <c r="J7766" s="551"/>
      <c r="K7766" s="555"/>
      <c r="L7766" s="555"/>
      <c r="M7766" s="551"/>
      <c r="N7766" s="551"/>
      <c r="O7766" s="551"/>
    </row>
    <row r="7767" spans="1:18" ht="14.5">
      <c r="A7767" s="551" t="s">
        <v>1774</v>
      </c>
      <c r="B7767" s="555" t="s">
        <v>6390</v>
      </c>
      <c r="C7767" s="555" t="s">
        <v>36</v>
      </c>
      <c r="D7767" s="555" t="s">
        <v>36</v>
      </c>
      <c r="E7767" s="555" t="s">
        <v>36</v>
      </c>
      <c r="F7767" s="551" t="s">
        <v>9</v>
      </c>
      <c r="G7767" s="555"/>
      <c r="H7767" s="551"/>
      <c r="I7767" s="551"/>
      <c r="J7767" s="551"/>
      <c r="K7767" s="555"/>
      <c r="L7767" s="555"/>
      <c r="M7767" s="551"/>
      <c r="N7767" s="551"/>
      <c r="O7767" s="551"/>
    </row>
    <row r="7769" spans="1:18" ht="14.5">
      <c r="P7769" s="546"/>
      <c r="Q7769" s="546"/>
      <c r="R7769" s="546"/>
    </row>
    <row r="7770" spans="1:18" ht="14.5">
      <c r="A7770" s="551">
        <v>2</v>
      </c>
      <c r="B7770" s="555" t="s">
        <v>6397</v>
      </c>
      <c r="C7770" s="555" t="s">
        <v>36</v>
      </c>
      <c r="D7770" s="555" t="s">
        <v>36</v>
      </c>
      <c r="E7770" s="555" t="s">
        <v>36</v>
      </c>
      <c r="F7770" s="551" t="s">
        <v>30</v>
      </c>
      <c r="G7770" s="555" t="s">
        <v>36</v>
      </c>
      <c r="H7770" s="551"/>
      <c r="I7770" s="551"/>
      <c r="J7770" s="552">
        <v>8639178.1400000006</v>
      </c>
      <c r="K7770" s="555"/>
      <c r="L7770" s="555"/>
      <c r="M7770" s="551"/>
      <c r="N7770" s="551"/>
      <c r="O7770" s="551"/>
      <c r="P7770" s="546"/>
      <c r="Q7770" s="546"/>
      <c r="R7770" s="546"/>
    </row>
    <row r="7771" spans="1:18" ht="14.5">
      <c r="A7771" s="551">
        <v>3</v>
      </c>
      <c r="B7771" s="555" t="s">
        <v>6397</v>
      </c>
      <c r="C7771" s="555" t="s">
        <v>36</v>
      </c>
      <c r="D7771" s="555" t="s">
        <v>36</v>
      </c>
      <c r="E7771" s="555" t="s">
        <v>36</v>
      </c>
      <c r="F7771" s="551" t="s">
        <v>31</v>
      </c>
      <c r="G7771" s="555" t="s">
        <v>36</v>
      </c>
      <c r="H7771" s="551"/>
      <c r="I7771" s="551"/>
      <c r="J7771" s="552">
        <v>101174.11</v>
      </c>
      <c r="K7771" s="555"/>
      <c r="L7771" s="555"/>
      <c r="M7771" s="551"/>
      <c r="N7771" s="551"/>
      <c r="O7771" s="551"/>
    </row>
    <row r="7772" spans="1:18" ht="14.5">
      <c r="A7772" s="551">
        <v>4</v>
      </c>
      <c r="B7772" s="555" t="s">
        <v>6397</v>
      </c>
      <c r="C7772" s="555" t="s">
        <v>36</v>
      </c>
      <c r="D7772" s="555" t="s">
        <v>36</v>
      </c>
      <c r="E7772" s="555" t="s">
        <v>36</v>
      </c>
      <c r="F7772" s="551" t="s">
        <v>231</v>
      </c>
      <c r="G7772" s="555" t="s">
        <v>36</v>
      </c>
      <c r="H7772" s="551"/>
      <c r="I7772" s="551"/>
      <c r="J7772" s="552">
        <v>101174.11</v>
      </c>
      <c r="K7772" s="555"/>
      <c r="L7772" s="555"/>
      <c r="M7772" s="551"/>
      <c r="N7772" s="551"/>
      <c r="O7772" s="551"/>
    </row>
    <row r="7773" spans="1:18" ht="14.5">
      <c r="B7773" s="556" t="s">
        <v>6397</v>
      </c>
      <c r="C7773" s="556" t="s">
        <v>36</v>
      </c>
      <c r="D7773" s="556" t="s">
        <v>2626</v>
      </c>
      <c r="E7773" s="556" t="s">
        <v>5</v>
      </c>
      <c r="F7773" s="557" t="s">
        <v>232</v>
      </c>
      <c r="G7773" s="556" t="s">
        <v>233</v>
      </c>
      <c r="H7773" s="553">
        <v>1</v>
      </c>
      <c r="I7773" s="554">
        <v>101174.11</v>
      </c>
      <c r="J7773" s="554">
        <v>101174.11</v>
      </c>
      <c r="K7773" s="556" t="s">
        <v>2627</v>
      </c>
      <c r="L7773" s="556" t="s">
        <v>6398</v>
      </c>
      <c r="M7773" s="557" t="s">
        <v>6399</v>
      </c>
      <c r="O7773" s="545" t="str">
        <f>+_xlfn.CONCAT(B7773,"-",E7773)</f>
        <v>B4/31/01-A</v>
      </c>
      <c r="P7773" s="546"/>
      <c r="Q7773" s="546"/>
      <c r="R7773" s="546"/>
    </row>
    <row r="7774" spans="1:18" ht="14.5">
      <c r="P7774" s="546"/>
      <c r="Q7774" s="546"/>
      <c r="R7774" s="546"/>
    </row>
    <row r="7775" spans="1:18" ht="14.5">
      <c r="A7775" s="551">
        <v>3</v>
      </c>
      <c r="B7775" s="555" t="s">
        <v>6397</v>
      </c>
      <c r="C7775" s="555" t="s">
        <v>36</v>
      </c>
      <c r="D7775" s="555" t="s">
        <v>36</v>
      </c>
      <c r="E7775" s="555" t="s">
        <v>36</v>
      </c>
      <c r="F7775" s="551" t="s">
        <v>32</v>
      </c>
      <c r="G7775" s="555" t="s">
        <v>36</v>
      </c>
      <c r="H7775" s="551"/>
      <c r="I7775" s="551"/>
      <c r="J7775" s="552">
        <v>3958576.8</v>
      </c>
      <c r="K7775" s="555"/>
      <c r="L7775" s="555"/>
      <c r="M7775" s="551"/>
      <c r="N7775" s="551"/>
      <c r="O7775" s="551"/>
      <c r="P7775" s="546"/>
      <c r="Q7775" s="546"/>
      <c r="R7775" s="546"/>
    </row>
    <row r="7776" spans="1:18" ht="14.5">
      <c r="A7776" s="551">
        <v>4</v>
      </c>
      <c r="B7776" s="555" t="s">
        <v>6397</v>
      </c>
      <c r="C7776" s="555" t="s">
        <v>36</v>
      </c>
      <c r="D7776" s="555" t="s">
        <v>36</v>
      </c>
      <c r="E7776" s="555" t="s">
        <v>36</v>
      </c>
      <c r="F7776" s="551" t="s">
        <v>234</v>
      </c>
      <c r="G7776" s="555" t="s">
        <v>36</v>
      </c>
      <c r="H7776" s="551"/>
      <c r="I7776" s="551"/>
      <c r="J7776" s="552">
        <v>1200397.2</v>
      </c>
      <c r="K7776" s="555"/>
      <c r="L7776" s="555"/>
      <c r="M7776" s="551"/>
      <c r="N7776" s="551"/>
      <c r="O7776" s="551"/>
    </row>
    <row r="7777" spans="1:18">
      <c r="B7777" s="556" t="s">
        <v>6397</v>
      </c>
      <c r="C7777" s="556" t="s">
        <v>36</v>
      </c>
      <c r="D7777" s="556" t="s">
        <v>2630</v>
      </c>
      <c r="E7777" s="556" t="s">
        <v>6</v>
      </c>
      <c r="F7777" s="557" t="s">
        <v>235</v>
      </c>
      <c r="G7777" s="556" t="s">
        <v>197</v>
      </c>
      <c r="H7777" s="558">
        <v>19560</v>
      </c>
      <c r="I7777" s="553">
        <v>61.37</v>
      </c>
      <c r="J7777" s="554">
        <v>1200397.2</v>
      </c>
      <c r="K7777" s="556" t="s">
        <v>2627</v>
      </c>
      <c r="L7777" s="556" t="s">
        <v>2631</v>
      </c>
      <c r="M7777" s="557" t="s">
        <v>2632</v>
      </c>
      <c r="O7777" s="545" t="str">
        <f>+_xlfn.CONCAT(B7777,"-",E7777)</f>
        <v>B4/31/01-B</v>
      </c>
    </row>
    <row r="7778" spans="1:18" ht="14.5">
      <c r="P7778" s="546"/>
      <c r="Q7778" s="546"/>
      <c r="R7778" s="546"/>
    </row>
    <row r="7779" spans="1:18" ht="14.5">
      <c r="A7779" s="551">
        <v>4</v>
      </c>
      <c r="B7779" s="555" t="s">
        <v>6397</v>
      </c>
      <c r="C7779" s="555" t="s">
        <v>36</v>
      </c>
      <c r="D7779" s="555" t="s">
        <v>36</v>
      </c>
      <c r="E7779" s="555" t="s">
        <v>36</v>
      </c>
      <c r="F7779" s="551" t="s">
        <v>236</v>
      </c>
      <c r="G7779" s="555" t="s">
        <v>36</v>
      </c>
      <c r="H7779" s="551"/>
      <c r="I7779" s="551"/>
      <c r="J7779" s="552">
        <v>2758179.6</v>
      </c>
      <c r="K7779" s="555"/>
      <c r="L7779" s="555"/>
      <c r="M7779" s="551"/>
      <c r="N7779" s="551"/>
      <c r="O7779" s="551"/>
      <c r="P7779" s="546"/>
      <c r="Q7779" s="546"/>
      <c r="R7779" s="546"/>
    </row>
    <row r="7780" spans="1:18">
      <c r="B7780" s="556" t="s">
        <v>6397</v>
      </c>
      <c r="C7780" s="556" t="s">
        <v>36</v>
      </c>
      <c r="D7780" s="556" t="s">
        <v>2633</v>
      </c>
      <c r="E7780" s="556" t="s">
        <v>7</v>
      </c>
      <c r="F7780" s="557" t="s">
        <v>237</v>
      </c>
      <c r="G7780" s="556" t="s">
        <v>197</v>
      </c>
      <c r="H7780" s="558">
        <v>47730</v>
      </c>
      <c r="I7780" s="553">
        <v>47.96</v>
      </c>
      <c r="J7780" s="554">
        <v>2289130.7999999998</v>
      </c>
      <c r="K7780" s="556" t="s">
        <v>2627</v>
      </c>
      <c r="L7780" s="556" t="s">
        <v>2634</v>
      </c>
      <c r="M7780" s="557" t="s">
        <v>2635</v>
      </c>
      <c r="O7780" s="545" t="str">
        <f t="shared" ref="O7780:O7781" si="735">+_xlfn.CONCAT(B7780,"-",E7780)</f>
        <v>B4/31/01-C</v>
      </c>
    </row>
    <row r="7781" spans="1:18">
      <c r="B7781" s="556" t="s">
        <v>6397</v>
      </c>
      <c r="C7781" s="556" t="s">
        <v>36</v>
      </c>
      <c r="D7781" s="556" t="s">
        <v>2633</v>
      </c>
      <c r="E7781" s="556" t="s">
        <v>8</v>
      </c>
      <c r="F7781" s="557" t="s">
        <v>238</v>
      </c>
      <c r="G7781" s="556" t="s">
        <v>197</v>
      </c>
      <c r="H7781" s="558">
        <v>9780</v>
      </c>
      <c r="I7781" s="553">
        <v>47.96</v>
      </c>
      <c r="J7781" s="554">
        <v>469048.8</v>
      </c>
      <c r="K7781" s="556" t="s">
        <v>2627</v>
      </c>
      <c r="L7781" s="556" t="s">
        <v>2634</v>
      </c>
      <c r="M7781" s="557" t="s">
        <v>2635</v>
      </c>
      <c r="O7781" s="545" t="str">
        <f t="shared" si="735"/>
        <v>B4/31/01-D</v>
      </c>
    </row>
    <row r="7782" spans="1:18" ht="14.5">
      <c r="P7782" s="546"/>
      <c r="Q7782" s="546"/>
      <c r="R7782" s="546"/>
    </row>
    <row r="7783" spans="1:18" ht="14.5">
      <c r="A7783" s="551">
        <v>3</v>
      </c>
      <c r="B7783" s="555" t="s">
        <v>6397</v>
      </c>
      <c r="C7783" s="555" t="s">
        <v>36</v>
      </c>
      <c r="D7783" s="555" t="s">
        <v>36</v>
      </c>
      <c r="E7783" s="555" t="s">
        <v>36</v>
      </c>
      <c r="F7783" s="551" t="s">
        <v>230</v>
      </c>
      <c r="G7783" s="555" t="s">
        <v>36</v>
      </c>
      <c r="H7783" s="551"/>
      <c r="I7783" s="551"/>
      <c r="J7783" s="551">
        <v>0</v>
      </c>
      <c r="K7783" s="555"/>
      <c r="L7783" s="555"/>
      <c r="M7783" s="551"/>
      <c r="N7783" s="551"/>
      <c r="O7783" s="551"/>
    </row>
    <row r="7784" spans="1:18" ht="14.5">
      <c r="A7784" s="551">
        <v>4</v>
      </c>
      <c r="B7784" s="555" t="s">
        <v>6397</v>
      </c>
      <c r="C7784" s="555" t="s">
        <v>36</v>
      </c>
      <c r="D7784" s="555" t="s">
        <v>36</v>
      </c>
      <c r="E7784" s="555" t="s">
        <v>36</v>
      </c>
      <c r="F7784" s="551" t="s">
        <v>31</v>
      </c>
      <c r="G7784" s="555" t="s">
        <v>36</v>
      </c>
      <c r="H7784" s="551"/>
      <c r="I7784" s="551"/>
      <c r="J7784" s="551">
        <v>0</v>
      </c>
      <c r="K7784" s="555"/>
      <c r="L7784" s="555"/>
      <c r="M7784" s="551"/>
      <c r="N7784" s="551"/>
      <c r="O7784" s="551"/>
    </row>
    <row r="7785" spans="1:18" ht="58">
      <c r="A7785" s="551">
        <v>5</v>
      </c>
      <c r="B7785" s="555" t="s">
        <v>6397</v>
      </c>
      <c r="C7785" s="555" t="s">
        <v>36</v>
      </c>
      <c r="D7785" s="555" t="s">
        <v>36</v>
      </c>
      <c r="E7785" s="555" t="s">
        <v>36</v>
      </c>
      <c r="F7785" s="551" t="s">
        <v>2636</v>
      </c>
      <c r="G7785" s="555" t="s">
        <v>36</v>
      </c>
      <c r="H7785" s="551"/>
      <c r="I7785" s="551"/>
      <c r="J7785" s="551">
        <v>0</v>
      </c>
      <c r="K7785" s="555"/>
      <c r="L7785" s="555"/>
      <c r="M7785" s="551"/>
      <c r="N7785" s="551"/>
      <c r="O7785" s="551"/>
    </row>
    <row r="7786" spans="1:18" ht="14.5">
      <c r="B7786" s="556" t="s">
        <v>6397</v>
      </c>
      <c r="C7786" s="556" t="s">
        <v>36</v>
      </c>
      <c r="D7786" s="556" t="s">
        <v>2626</v>
      </c>
      <c r="E7786" s="556" t="s">
        <v>10</v>
      </c>
      <c r="F7786" s="557" t="s">
        <v>154</v>
      </c>
      <c r="G7786" s="556" t="s">
        <v>168</v>
      </c>
      <c r="H7786" s="553">
        <v>0</v>
      </c>
      <c r="J7786" s="553" t="s">
        <v>1909</v>
      </c>
      <c r="K7786" s="556" t="s">
        <v>2627</v>
      </c>
      <c r="L7786" s="556" t="s">
        <v>2637</v>
      </c>
      <c r="M7786" s="557" t="s">
        <v>154</v>
      </c>
      <c r="O7786" s="545" t="str">
        <f>+_xlfn.CONCAT(B7786,"-",E7786)</f>
        <v>B4/31/01-E</v>
      </c>
      <c r="P7786" s="546"/>
      <c r="Q7786" s="546"/>
      <c r="R7786" s="546"/>
    </row>
    <row r="7787" spans="1:18" ht="14.5">
      <c r="P7787" s="546"/>
      <c r="Q7787" s="546"/>
      <c r="R7787" s="546"/>
    </row>
    <row r="7788" spans="1:18" ht="14.5">
      <c r="P7788" s="546"/>
      <c r="Q7788" s="546"/>
      <c r="R7788" s="546"/>
    </row>
    <row r="7789" spans="1:18" ht="14.5">
      <c r="A7789" s="551">
        <v>3</v>
      </c>
      <c r="B7789" s="555" t="s">
        <v>6400</v>
      </c>
      <c r="C7789" s="555" t="s">
        <v>36</v>
      </c>
      <c r="D7789" s="555" t="s">
        <v>36</v>
      </c>
      <c r="E7789" s="555" t="s">
        <v>36</v>
      </c>
      <c r="F7789" s="551" t="s">
        <v>32</v>
      </c>
      <c r="G7789" s="555" t="s">
        <v>36</v>
      </c>
      <c r="H7789" s="551"/>
      <c r="I7789" s="551"/>
      <c r="J7789" s="552">
        <v>4579427.2300000004</v>
      </c>
      <c r="K7789" s="555"/>
      <c r="L7789" s="555"/>
      <c r="M7789" s="551"/>
      <c r="N7789" s="551"/>
      <c r="O7789" s="551"/>
    </row>
    <row r="7790" spans="1:18" ht="43.5">
      <c r="A7790" s="551">
        <v>4</v>
      </c>
      <c r="B7790" s="555" t="s">
        <v>6400</v>
      </c>
      <c r="C7790" s="555" t="s">
        <v>36</v>
      </c>
      <c r="D7790" s="555" t="s">
        <v>36</v>
      </c>
      <c r="E7790" s="555" t="s">
        <v>36</v>
      </c>
      <c r="F7790" s="551" t="s">
        <v>2639</v>
      </c>
      <c r="G7790" s="555" t="s">
        <v>36</v>
      </c>
      <c r="H7790" s="551"/>
      <c r="I7790" s="551"/>
      <c r="J7790" s="552">
        <v>3640897.99</v>
      </c>
      <c r="K7790" s="555"/>
      <c r="L7790" s="555"/>
      <c r="M7790" s="551"/>
      <c r="N7790" s="551"/>
      <c r="O7790" s="551"/>
    </row>
    <row r="7791" spans="1:18">
      <c r="B7791" s="556" t="s">
        <v>6400</v>
      </c>
      <c r="C7791" s="556" t="s">
        <v>36</v>
      </c>
      <c r="D7791" s="556" t="s">
        <v>2630</v>
      </c>
      <c r="E7791" s="556" t="s">
        <v>5</v>
      </c>
      <c r="F7791" s="557" t="s">
        <v>157</v>
      </c>
      <c r="G7791" s="556" t="s">
        <v>478</v>
      </c>
      <c r="H7791" s="558">
        <v>59327</v>
      </c>
      <c r="I7791" s="553">
        <v>61.37</v>
      </c>
      <c r="J7791" s="554">
        <v>3640897.99</v>
      </c>
      <c r="K7791" s="556" t="s">
        <v>2627</v>
      </c>
      <c r="L7791" s="556" t="s">
        <v>2641</v>
      </c>
      <c r="M7791" s="557" t="s">
        <v>157</v>
      </c>
      <c r="O7791" s="545" t="str">
        <f>+_xlfn.CONCAT(B7791,"-",E7791)</f>
        <v>B4/31/02-A</v>
      </c>
    </row>
    <row r="7792" spans="1:18" ht="14.5">
      <c r="P7792" s="546"/>
      <c r="Q7792" s="546"/>
      <c r="R7792" s="546"/>
    </row>
    <row r="7793" spans="1:18" ht="43.5">
      <c r="A7793" s="551">
        <v>4</v>
      </c>
      <c r="B7793" s="555" t="s">
        <v>6400</v>
      </c>
      <c r="C7793" s="555" t="s">
        <v>36</v>
      </c>
      <c r="D7793" s="555" t="s">
        <v>36</v>
      </c>
      <c r="E7793" s="555" t="s">
        <v>36</v>
      </c>
      <c r="F7793" s="551" t="s">
        <v>159</v>
      </c>
      <c r="G7793" s="555" t="s">
        <v>36</v>
      </c>
      <c r="H7793" s="551"/>
      <c r="I7793" s="551"/>
      <c r="J7793" s="552">
        <v>938529.24</v>
      </c>
      <c r="K7793" s="555"/>
      <c r="L7793" s="555"/>
      <c r="M7793" s="551"/>
      <c r="N7793" s="551"/>
      <c r="O7793" s="551"/>
      <c r="P7793" s="546"/>
      <c r="Q7793" s="546"/>
      <c r="R7793" s="546"/>
    </row>
    <row r="7794" spans="1:18">
      <c r="B7794" s="556" t="s">
        <v>6400</v>
      </c>
      <c r="C7794" s="556" t="s">
        <v>36</v>
      </c>
      <c r="D7794" s="556" t="s">
        <v>2633</v>
      </c>
      <c r="E7794" s="556" t="s">
        <v>6</v>
      </c>
      <c r="F7794" s="557" t="s">
        <v>160</v>
      </c>
      <c r="G7794" s="556" t="s">
        <v>478</v>
      </c>
      <c r="H7794" s="558">
        <v>19569</v>
      </c>
      <c r="I7794" s="553">
        <v>47.96</v>
      </c>
      <c r="J7794" s="554">
        <v>938529.24</v>
      </c>
      <c r="K7794" s="556" t="s">
        <v>2627</v>
      </c>
      <c r="L7794" s="556" t="s">
        <v>2642</v>
      </c>
      <c r="M7794" s="557" t="s">
        <v>2643</v>
      </c>
      <c r="O7794" s="545" t="str">
        <f t="shared" ref="O7794:O7796" si="736">+_xlfn.CONCAT(B7794,"-",E7794)</f>
        <v>B4/31/02-B</v>
      </c>
    </row>
    <row r="7795" spans="1:18" ht="37.5">
      <c r="B7795" s="556" t="s">
        <v>6400</v>
      </c>
      <c r="C7795" s="556" t="s">
        <v>36</v>
      </c>
      <c r="D7795" s="556" t="s">
        <v>2633</v>
      </c>
      <c r="E7795" s="556" t="s">
        <v>7</v>
      </c>
      <c r="F7795" s="557" t="s">
        <v>2644</v>
      </c>
      <c r="G7795" s="556" t="s">
        <v>168</v>
      </c>
      <c r="H7795" s="553">
        <v>0</v>
      </c>
      <c r="I7795" s="553">
        <v>14.39</v>
      </c>
      <c r="J7795" s="553" t="s">
        <v>2640</v>
      </c>
      <c r="K7795" s="556" t="s">
        <v>2627</v>
      </c>
      <c r="L7795" s="556" t="s">
        <v>2645</v>
      </c>
      <c r="M7795" s="557" t="s">
        <v>2644</v>
      </c>
      <c r="O7795" s="545" t="str">
        <f t="shared" si="736"/>
        <v>B4/31/02-C</v>
      </c>
    </row>
    <row r="7796" spans="1:18" ht="14.5">
      <c r="B7796" s="556" t="s">
        <v>6400</v>
      </c>
      <c r="C7796" s="556" t="s">
        <v>36</v>
      </c>
      <c r="D7796" s="556" t="s">
        <v>2633</v>
      </c>
      <c r="E7796" s="556" t="s">
        <v>8</v>
      </c>
      <c r="F7796" s="557" t="s">
        <v>162</v>
      </c>
      <c r="G7796" s="556" t="s">
        <v>168</v>
      </c>
      <c r="H7796" s="553">
        <v>0</v>
      </c>
      <c r="I7796" s="553">
        <v>4.8600000000000003</v>
      </c>
      <c r="J7796" s="553" t="s">
        <v>2640</v>
      </c>
      <c r="K7796" s="556" t="s">
        <v>2627</v>
      </c>
      <c r="L7796" s="556" t="s">
        <v>2646</v>
      </c>
      <c r="M7796" s="557" t="s">
        <v>162</v>
      </c>
      <c r="O7796" s="545" t="str">
        <f t="shared" si="736"/>
        <v>B4/31/02-D</v>
      </c>
      <c r="P7796" s="546"/>
      <c r="Q7796" s="546"/>
      <c r="R7796" s="546"/>
    </row>
    <row r="7798" spans="1:18" ht="14.5">
      <c r="A7798" s="551" t="s">
        <v>1774</v>
      </c>
      <c r="B7798" s="555" t="s">
        <v>6400</v>
      </c>
      <c r="C7798" s="555" t="s">
        <v>36</v>
      </c>
      <c r="D7798" s="555" t="s">
        <v>36</v>
      </c>
      <c r="E7798" s="555" t="s">
        <v>36</v>
      </c>
      <c r="F7798" s="551" t="s">
        <v>30</v>
      </c>
      <c r="G7798" s="555"/>
      <c r="H7798" s="551"/>
      <c r="I7798" s="551"/>
      <c r="J7798" s="551"/>
      <c r="K7798" s="555"/>
      <c r="L7798" s="555"/>
      <c r="M7798" s="551"/>
      <c r="N7798" s="551"/>
      <c r="O7798" s="551"/>
    </row>
    <row r="7799" spans="1:18" ht="14.5">
      <c r="A7799" s="551" t="s">
        <v>1774</v>
      </c>
      <c r="B7799" s="555" t="s">
        <v>6400</v>
      </c>
      <c r="C7799" s="555" t="s">
        <v>36</v>
      </c>
      <c r="D7799" s="555" t="s">
        <v>36</v>
      </c>
      <c r="E7799" s="555" t="s">
        <v>36</v>
      </c>
      <c r="F7799" s="551" t="s">
        <v>9</v>
      </c>
      <c r="G7799" s="555"/>
      <c r="H7799" s="551"/>
      <c r="I7799" s="551"/>
      <c r="J7799" s="551"/>
      <c r="K7799" s="555"/>
      <c r="L7799" s="555"/>
      <c r="M7799" s="551"/>
      <c r="N7799" s="551"/>
      <c r="O7799" s="551"/>
    </row>
    <row r="7801" spans="1:18" ht="14.5">
      <c r="P7801" s="546"/>
      <c r="Q7801" s="546"/>
      <c r="R7801" s="546"/>
    </row>
    <row r="7802" spans="1:18" ht="14.5">
      <c r="A7802" s="551">
        <v>2</v>
      </c>
      <c r="B7802" s="555" t="s">
        <v>6401</v>
      </c>
      <c r="C7802" s="555" t="s">
        <v>36</v>
      </c>
      <c r="D7802" s="555" t="s">
        <v>36</v>
      </c>
      <c r="E7802" s="555" t="s">
        <v>36</v>
      </c>
      <c r="F7802" s="551" t="s">
        <v>29</v>
      </c>
      <c r="G7802" s="555" t="s">
        <v>36</v>
      </c>
      <c r="H7802" s="551"/>
      <c r="I7802" s="551"/>
      <c r="J7802" s="552">
        <v>12120124.439999999</v>
      </c>
      <c r="K7802" s="555"/>
      <c r="L7802" s="555"/>
      <c r="M7802" s="551"/>
      <c r="N7802" s="551"/>
      <c r="O7802" s="551"/>
      <c r="P7802" s="546"/>
      <c r="Q7802" s="546"/>
      <c r="R7802" s="546"/>
    </row>
    <row r="7803" spans="1:18" ht="14.5">
      <c r="A7803" s="551">
        <v>3</v>
      </c>
      <c r="B7803" s="555" t="s">
        <v>6401</v>
      </c>
      <c r="C7803" s="555" t="s">
        <v>36</v>
      </c>
      <c r="D7803" s="555" t="s">
        <v>36</v>
      </c>
      <c r="E7803" s="555" t="s">
        <v>36</v>
      </c>
      <c r="F7803" s="551" t="s">
        <v>163</v>
      </c>
      <c r="G7803" s="555" t="s">
        <v>36</v>
      </c>
      <c r="H7803" s="551"/>
      <c r="I7803" s="551"/>
      <c r="J7803" s="552">
        <v>10773746.189999999</v>
      </c>
      <c r="K7803" s="555"/>
      <c r="L7803" s="555"/>
      <c r="M7803" s="551"/>
      <c r="N7803" s="551"/>
      <c r="O7803" s="551"/>
    </row>
    <row r="7804" spans="1:18" ht="14.5">
      <c r="A7804" s="551">
        <v>4</v>
      </c>
      <c r="B7804" s="555" t="s">
        <v>6401</v>
      </c>
      <c r="C7804" s="555" t="s">
        <v>36</v>
      </c>
      <c r="D7804" s="555" t="s">
        <v>36</v>
      </c>
      <c r="E7804" s="555" t="s">
        <v>36</v>
      </c>
      <c r="F7804" s="551" t="s">
        <v>2648</v>
      </c>
      <c r="G7804" s="555" t="s">
        <v>36</v>
      </c>
      <c r="H7804" s="551"/>
      <c r="I7804" s="551"/>
      <c r="J7804" s="552">
        <v>7233240.2999999998</v>
      </c>
      <c r="K7804" s="555"/>
      <c r="L7804" s="555"/>
      <c r="M7804" s="551"/>
      <c r="N7804" s="551"/>
      <c r="O7804" s="551"/>
    </row>
    <row r="7805" spans="1:18" ht="14.5">
      <c r="A7805" s="551">
        <v>5</v>
      </c>
      <c r="B7805" s="555" t="s">
        <v>6401</v>
      </c>
      <c r="C7805" s="555" t="s">
        <v>36</v>
      </c>
      <c r="D7805" s="555" t="s">
        <v>36</v>
      </c>
      <c r="E7805" s="555" t="s">
        <v>36</v>
      </c>
      <c r="F7805" s="551" t="s">
        <v>165</v>
      </c>
      <c r="G7805" s="555" t="s">
        <v>36</v>
      </c>
      <c r="H7805" s="551"/>
      <c r="I7805" s="551"/>
      <c r="J7805" s="552">
        <v>5082187.5</v>
      </c>
      <c r="K7805" s="555"/>
      <c r="L7805" s="555"/>
      <c r="M7805" s="551"/>
      <c r="N7805" s="551"/>
      <c r="O7805" s="551"/>
      <c r="P7805" s="546"/>
      <c r="Q7805" s="546"/>
      <c r="R7805" s="546"/>
    </row>
    <row r="7806" spans="1:18" ht="25">
      <c r="B7806" s="556" t="s">
        <v>6401</v>
      </c>
      <c r="C7806" s="556" t="s">
        <v>36</v>
      </c>
      <c r="D7806" s="556" t="s">
        <v>2649</v>
      </c>
      <c r="E7806" s="556" t="s">
        <v>5</v>
      </c>
      <c r="F7806" s="557" t="s">
        <v>3832</v>
      </c>
      <c r="G7806" s="556" t="s">
        <v>168</v>
      </c>
      <c r="H7806" s="554">
        <v>27105</v>
      </c>
      <c r="I7806" s="553">
        <v>12.5</v>
      </c>
      <c r="J7806" s="554">
        <v>338812.5</v>
      </c>
      <c r="K7806" s="556" t="s">
        <v>2651</v>
      </c>
      <c r="L7806" s="556" t="s">
        <v>2652</v>
      </c>
      <c r="M7806" s="557" t="s">
        <v>2653</v>
      </c>
      <c r="N7806" s="557" t="s">
        <v>2654</v>
      </c>
      <c r="O7806" s="545" t="str">
        <f t="shared" ref="O7806:O7809" si="737">+_xlfn.CONCAT(B7806,"-",E7806)</f>
        <v>B4/32/01-A</v>
      </c>
      <c r="P7806" s="546"/>
      <c r="Q7806" s="546"/>
      <c r="R7806" s="546"/>
    </row>
    <row r="7807" spans="1:18" ht="25">
      <c r="B7807" s="556" t="s">
        <v>6401</v>
      </c>
      <c r="C7807" s="556" t="s">
        <v>36</v>
      </c>
      <c r="D7807" s="556" t="s">
        <v>2649</v>
      </c>
      <c r="E7807" s="556" t="s">
        <v>6</v>
      </c>
      <c r="F7807" s="557" t="s">
        <v>169</v>
      </c>
      <c r="G7807" s="556" t="s">
        <v>168</v>
      </c>
      <c r="H7807" s="554">
        <v>27105</v>
      </c>
      <c r="I7807" s="553">
        <v>12.5</v>
      </c>
      <c r="J7807" s="554">
        <v>338812.5</v>
      </c>
      <c r="K7807" s="556" t="s">
        <v>2651</v>
      </c>
      <c r="L7807" s="556" t="s">
        <v>2656</v>
      </c>
      <c r="M7807" s="557" t="s">
        <v>2657</v>
      </c>
      <c r="N7807" s="557" t="s">
        <v>2654</v>
      </c>
      <c r="O7807" s="545" t="str">
        <f t="shared" si="737"/>
        <v>B4/32/01-B</v>
      </c>
      <c r="P7807" s="546"/>
      <c r="Q7807" s="546"/>
      <c r="R7807" s="546"/>
    </row>
    <row r="7808" spans="1:18" ht="50">
      <c r="B7808" s="556" t="s">
        <v>6401</v>
      </c>
      <c r="C7808" s="556" t="s">
        <v>36</v>
      </c>
      <c r="D7808" s="556" t="s">
        <v>2649</v>
      </c>
      <c r="E7808" s="556" t="s">
        <v>7</v>
      </c>
      <c r="F7808" s="557" t="s">
        <v>170</v>
      </c>
      <c r="G7808" s="556" t="s">
        <v>168</v>
      </c>
      <c r="H7808" s="554">
        <v>27105</v>
      </c>
      <c r="I7808" s="553">
        <v>93.75</v>
      </c>
      <c r="J7808" s="554">
        <v>2541093.75</v>
      </c>
      <c r="K7808" s="556" t="s">
        <v>2651</v>
      </c>
      <c r="L7808" s="556" t="s">
        <v>2659</v>
      </c>
      <c r="M7808" s="557" t="s">
        <v>2658</v>
      </c>
      <c r="N7808" s="557" t="s">
        <v>2654</v>
      </c>
      <c r="O7808" s="545" t="str">
        <f t="shared" si="737"/>
        <v>B4/32/01-C</v>
      </c>
      <c r="P7808" s="546"/>
      <c r="Q7808" s="546"/>
      <c r="R7808" s="546"/>
    </row>
    <row r="7809" spans="1:18" ht="37.5">
      <c r="B7809" s="556" t="s">
        <v>6401</v>
      </c>
      <c r="C7809" s="556" t="s">
        <v>36</v>
      </c>
      <c r="D7809" s="556" t="s">
        <v>2649</v>
      </c>
      <c r="E7809" s="556" t="s">
        <v>8</v>
      </c>
      <c r="F7809" s="557" t="s">
        <v>3833</v>
      </c>
      <c r="G7809" s="556" t="s">
        <v>168</v>
      </c>
      <c r="H7809" s="554">
        <v>27105</v>
      </c>
      <c r="I7809" s="553">
        <v>68.75</v>
      </c>
      <c r="J7809" s="554">
        <v>1863468.75</v>
      </c>
      <c r="K7809" s="556" t="s">
        <v>2651</v>
      </c>
      <c r="L7809" s="556" t="s">
        <v>2661</v>
      </c>
      <c r="M7809" s="557" t="s">
        <v>2662</v>
      </c>
      <c r="N7809" s="557" t="s">
        <v>2654</v>
      </c>
      <c r="O7809" s="545" t="str">
        <f t="shared" si="737"/>
        <v>B4/32/01-D</v>
      </c>
    </row>
    <row r="7811" spans="1:18" ht="14.5">
      <c r="A7811" s="551">
        <v>5</v>
      </c>
      <c r="B7811" s="555" t="s">
        <v>6401</v>
      </c>
      <c r="C7811" s="555" t="s">
        <v>36</v>
      </c>
      <c r="D7811" s="555" t="s">
        <v>36</v>
      </c>
      <c r="E7811" s="555" t="s">
        <v>36</v>
      </c>
      <c r="F7811" s="551" t="s">
        <v>172</v>
      </c>
      <c r="G7811" s="555" t="s">
        <v>36</v>
      </c>
      <c r="H7811" s="551"/>
      <c r="I7811" s="551"/>
      <c r="J7811" s="552">
        <v>2151052.7999999998</v>
      </c>
      <c r="K7811" s="555"/>
      <c r="L7811" s="555"/>
      <c r="M7811" s="551"/>
      <c r="N7811" s="551"/>
      <c r="O7811" s="551"/>
    </row>
    <row r="7812" spans="1:18" ht="37.5">
      <c r="B7812" s="556" t="s">
        <v>6401</v>
      </c>
      <c r="C7812" s="556" t="s">
        <v>36</v>
      </c>
      <c r="D7812" s="556" t="s">
        <v>2663</v>
      </c>
      <c r="E7812" s="556" t="s">
        <v>10</v>
      </c>
      <c r="F7812" s="557" t="s">
        <v>3834</v>
      </c>
      <c r="G7812" s="556" t="s">
        <v>168</v>
      </c>
      <c r="H7812" s="554">
        <v>27105</v>
      </c>
      <c r="I7812" s="553">
        <v>24.83</v>
      </c>
      <c r="J7812" s="554">
        <v>673017.15</v>
      </c>
      <c r="K7812" s="556" t="s">
        <v>2651</v>
      </c>
      <c r="L7812" s="556" t="s">
        <v>2665</v>
      </c>
      <c r="M7812" s="557" t="s">
        <v>2664</v>
      </c>
      <c r="N7812" s="557" t="s">
        <v>2666</v>
      </c>
      <c r="O7812" s="545" t="str">
        <f t="shared" ref="O7812:O7814" si="738">+_xlfn.CONCAT(B7812,"-",E7812)</f>
        <v>B4/32/01-E</v>
      </c>
    </row>
    <row r="7813" spans="1:18" ht="50">
      <c r="B7813" s="556" t="s">
        <v>6401</v>
      </c>
      <c r="C7813" s="556" t="s">
        <v>36</v>
      </c>
      <c r="D7813" s="556" t="s">
        <v>2663</v>
      </c>
      <c r="E7813" s="556" t="s">
        <v>11</v>
      </c>
      <c r="F7813" s="557" t="s">
        <v>2644</v>
      </c>
      <c r="G7813" s="556" t="s">
        <v>168</v>
      </c>
      <c r="H7813" s="554">
        <v>27105</v>
      </c>
      <c r="I7813" s="553">
        <v>49.67</v>
      </c>
      <c r="J7813" s="554">
        <v>1346305.35</v>
      </c>
      <c r="K7813" s="556" t="s">
        <v>2651</v>
      </c>
      <c r="L7813" s="556" t="s">
        <v>2668</v>
      </c>
      <c r="M7813" s="557" t="s">
        <v>2669</v>
      </c>
      <c r="N7813" s="557" t="s">
        <v>2666</v>
      </c>
      <c r="O7813" s="545" t="str">
        <f t="shared" si="738"/>
        <v>B4/32/01-F</v>
      </c>
    </row>
    <row r="7814" spans="1:18" ht="25">
      <c r="B7814" s="556" t="s">
        <v>6401</v>
      </c>
      <c r="C7814" s="556" t="s">
        <v>36</v>
      </c>
      <c r="D7814" s="556" t="s">
        <v>2663</v>
      </c>
      <c r="E7814" s="556" t="s">
        <v>27</v>
      </c>
      <c r="F7814" s="557" t="s">
        <v>175</v>
      </c>
      <c r="G7814" s="556" t="s">
        <v>168</v>
      </c>
      <c r="H7814" s="554">
        <v>27105</v>
      </c>
      <c r="I7814" s="553">
        <v>4.8600000000000003</v>
      </c>
      <c r="J7814" s="554">
        <v>131730.29999999999</v>
      </c>
      <c r="K7814" s="556" t="s">
        <v>2651</v>
      </c>
      <c r="L7814" s="556" t="s">
        <v>2671</v>
      </c>
      <c r="M7814" s="557" t="s">
        <v>2672</v>
      </c>
      <c r="N7814" s="557" t="s">
        <v>2666</v>
      </c>
      <c r="O7814" s="545" t="str">
        <f t="shared" si="738"/>
        <v>B4/32/01-G</v>
      </c>
      <c r="P7814" s="546"/>
      <c r="Q7814" s="546"/>
      <c r="R7814" s="546"/>
    </row>
    <row r="7817" spans="1:18" ht="14.5">
      <c r="A7817" s="551">
        <v>4</v>
      </c>
      <c r="B7817" s="555" t="s">
        <v>6402</v>
      </c>
      <c r="C7817" s="555" t="s">
        <v>36</v>
      </c>
      <c r="D7817" s="555" t="s">
        <v>36</v>
      </c>
      <c r="E7817" s="555" t="s">
        <v>36</v>
      </c>
      <c r="F7817" s="551" t="s">
        <v>176</v>
      </c>
      <c r="G7817" s="555" t="s">
        <v>36</v>
      </c>
      <c r="H7817" s="551"/>
      <c r="I7817" s="551"/>
      <c r="J7817" s="552">
        <v>351003.25</v>
      </c>
      <c r="K7817" s="555"/>
      <c r="L7817" s="555"/>
      <c r="M7817" s="551"/>
      <c r="N7817" s="551"/>
      <c r="O7817" s="551"/>
    </row>
    <row r="7818" spans="1:18" ht="43.5">
      <c r="A7818" s="551">
        <v>5</v>
      </c>
      <c r="B7818" s="555" t="s">
        <v>6402</v>
      </c>
      <c r="C7818" s="555" t="s">
        <v>36</v>
      </c>
      <c r="D7818" s="555" t="s">
        <v>36</v>
      </c>
      <c r="E7818" s="555" t="s">
        <v>36</v>
      </c>
      <c r="F7818" s="551" t="s">
        <v>177</v>
      </c>
      <c r="G7818" s="555" t="s">
        <v>36</v>
      </c>
      <c r="H7818" s="551"/>
      <c r="I7818" s="551"/>
      <c r="J7818" s="552">
        <v>351003.25</v>
      </c>
      <c r="K7818" s="555"/>
      <c r="L7818" s="555"/>
      <c r="M7818" s="551"/>
      <c r="N7818" s="551"/>
      <c r="O7818" s="551"/>
    </row>
    <row r="7819" spans="1:18">
      <c r="B7819" s="556" t="s">
        <v>6402</v>
      </c>
      <c r="C7819" s="556" t="s">
        <v>36</v>
      </c>
      <c r="D7819" s="556" t="s">
        <v>2674</v>
      </c>
      <c r="E7819" s="556" t="s">
        <v>5</v>
      </c>
      <c r="F7819" s="557" t="s">
        <v>178</v>
      </c>
      <c r="G7819" s="556" t="s">
        <v>179</v>
      </c>
      <c r="H7819" s="558">
        <v>1725</v>
      </c>
      <c r="I7819" s="553">
        <v>185.47</v>
      </c>
      <c r="J7819" s="554">
        <v>319935.75</v>
      </c>
      <c r="K7819" s="556" t="s">
        <v>2651</v>
      </c>
      <c r="L7819" s="556" t="s">
        <v>2675</v>
      </c>
      <c r="M7819" s="557" t="s">
        <v>178</v>
      </c>
      <c r="O7819" s="545" t="str">
        <f t="shared" ref="O7819:O7820" si="739">+_xlfn.CONCAT(B7819,"-",E7819)</f>
        <v>B4/32/02-A</v>
      </c>
    </row>
    <row r="7820" spans="1:18" ht="14.5">
      <c r="B7820" s="556" t="s">
        <v>6402</v>
      </c>
      <c r="C7820" s="556" t="s">
        <v>36</v>
      </c>
      <c r="D7820" s="556" t="s">
        <v>2674</v>
      </c>
      <c r="E7820" s="556" t="s">
        <v>6</v>
      </c>
      <c r="F7820" s="557" t="s">
        <v>180</v>
      </c>
      <c r="G7820" s="556" t="s">
        <v>179</v>
      </c>
      <c r="H7820" s="553">
        <v>86</v>
      </c>
      <c r="I7820" s="553">
        <v>361.25</v>
      </c>
      <c r="J7820" s="554">
        <v>31067.5</v>
      </c>
      <c r="K7820" s="556" t="s">
        <v>2651</v>
      </c>
      <c r="L7820" s="556" t="s">
        <v>2676</v>
      </c>
      <c r="M7820" s="557" t="s">
        <v>180</v>
      </c>
      <c r="O7820" s="545" t="str">
        <f t="shared" si="739"/>
        <v>B4/32/02-B</v>
      </c>
      <c r="P7820" s="546"/>
      <c r="Q7820" s="546"/>
      <c r="R7820" s="546"/>
    </row>
    <row r="7821" spans="1:18" ht="14.5">
      <c r="P7821" s="546"/>
      <c r="Q7821" s="546"/>
      <c r="R7821" s="546"/>
    </row>
    <row r="7822" spans="1:18" ht="14.5">
      <c r="A7822" s="551">
        <v>4</v>
      </c>
      <c r="B7822" s="555" t="s">
        <v>6402</v>
      </c>
      <c r="C7822" s="555" t="s">
        <v>36</v>
      </c>
      <c r="D7822" s="555" t="s">
        <v>36</v>
      </c>
      <c r="E7822" s="555" t="s">
        <v>36</v>
      </c>
      <c r="F7822" s="551" t="s">
        <v>469</v>
      </c>
      <c r="G7822" s="555" t="s">
        <v>36</v>
      </c>
      <c r="H7822" s="551"/>
      <c r="I7822" s="551"/>
      <c r="J7822" s="552">
        <v>2406252.64</v>
      </c>
      <c r="K7822" s="555"/>
      <c r="L7822" s="555"/>
      <c r="M7822" s="551"/>
      <c r="N7822" s="551"/>
      <c r="O7822" s="551"/>
    </row>
    <row r="7823" spans="1:18" ht="14.5">
      <c r="A7823" s="551">
        <v>5</v>
      </c>
      <c r="B7823" s="555" t="s">
        <v>6402</v>
      </c>
      <c r="C7823" s="555" t="s">
        <v>36</v>
      </c>
      <c r="D7823" s="555" t="s">
        <v>36</v>
      </c>
      <c r="E7823" s="555" t="s">
        <v>36</v>
      </c>
      <c r="F7823" s="551" t="s">
        <v>468</v>
      </c>
      <c r="G7823" s="555" t="s">
        <v>36</v>
      </c>
      <c r="H7823" s="551"/>
      <c r="I7823" s="551"/>
      <c r="J7823" s="552">
        <v>2170091.44</v>
      </c>
      <c r="K7823" s="555"/>
      <c r="L7823" s="555"/>
      <c r="M7823" s="551"/>
      <c r="N7823" s="551"/>
      <c r="O7823" s="551"/>
    </row>
    <row r="7824" spans="1:18" ht="50">
      <c r="B7824" s="556" t="s">
        <v>6402</v>
      </c>
      <c r="C7824" s="556" t="s">
        <v>36</v>
      </c>
      <c r="D7824" s="556" t="s">
        <v>2677</v>
      </c>
      <c r="E7824" s="556" t="s">
        <v>7</v>
      </c>
      <c r="F7824" s="557" t="s">
        <v>2678</v>
      </c>
      <c r="G7824" s="556" t="s">
        <v>168</v>
      </c>
      <c r="H7824" s="558">
        <v>9995</v>
      </c>
      <c r="I7824" s="553">
        <v>216.08</v>
      </c>
      <c r="J7824" s="554">
        <v>2159719.6</v>
      </c>
      <c r="K7824" s="556" t="s">
        <v>2651</v>
      </c>
      <c r="L7824" s="556" t="s">
        <v>2679</v>
      </c>
      <c r="M7824" s="557" t="s">
        <v>2678</v>
      </c>
      <c r="O7824" s="545" t="str">
        <f t="shared" ref="O7824:O7825" si="740">+_xlfn.CONCAT(B7824,"-",E7824)</f>
        <v>B4/32/02-C</v>
      </c>
    </row>
    <row r="7825" spans="1:18" ht="50">
      <c r="B7825" s="556" t="s">
        <v>6402</v>
      </c>
      <c r="C7825" s="556" t="s">
        <v>36</v>
      </c>
      <c r="D7825" s="556" t="s">
        <v>2677</v>
      </c>
      <c r="E7825" s="556" t="s">
        <v>8</v>
      </c>
      <c r="F7825" s="557" t="s">
        <v>3835</v>
      </c>
      <c r="G7825" s="556" t="s">
        <v>168</v>
      </c>
      <c r="H7825" s="553">
        <v>48</v>
      </c>
      <c r="I7825" s="553">
        <v>216.08</v>
      </c>
      <c r="J7825" s="554">
        <v>10371.84</v>
      </c>
      <c r="K7825" s="556" t="s">
        <v>2651</v>
      </c>
      <c r="L7825" s="556" t="s">
        <v>6403</v>
      </c>
      <c r="M7825" s="557" t="s">
        <v>3835</v>
      </c>
      <c r="O7825" s="545" t="str">
        <f t="shared" si="740"/>
        <v>B4/32/02-D</v>
      </c>
      <c r="P7825" s="546"/>
      <c r="Q7825" s="546"/>
      <c r="R7825" s="546"/>
    </row>
    <row r="7826" spans="1:18" ht="14.5">
      <c r="P7826" s="546"/>
      <c r="Q7826" s="546"/>
      <c r="R7826" s="546"/>
    </row>
    <row r="7827" spans="1:18" ht="14.5">
      <c r="A7827" s="551">
        <v>5</v>
      </c>
      <c r="B7827" s="555" t="s">
        <v>6402</v>
      </c>
      <c r="C7827" s="555" t="s">
        <v>36</v>
      </c>
      <c r="D7827" s="555" t="s">
        <v>36</v>
      </c>
      <c r="E7827" s="555" t="s">
        <v>36</v>
      </c>
      <c r="F7827" s="551" t="s">
        <v>465</v>
      </c>
      <c r="G7827" s="555" t="s">
        <v>36</v>
      </c>
      <c r="H7827" s="551"/>
      <c r="I7827" s="551"/>
      <c r="J7827" s="552">
        <v>236161.2</v>
      </c>
      <c r="K7827" s="555"/>
      <c r="L7827" s="555"/>
      <c r="M7827" s="551"/>
      <c r="N7827" s="551"/>
      <c r="O7827" s="551"/>
    </row>
    <row r="7828" spans="1:18" ht="25">
      <c r="B7828" s="556" t="s">
        <v>6402</v>
      </c>
      <c r="C7828" s="556" t="s">
        <v>36</v>
      </c>
      <c r="D7828" s="556" t="s">
        <v>2674</v>
      </c>
      <c r="E7828" s="556" t="s">
        <v>10</v>
      </c>
      <c r="F7828" s="557" t="s">
        <v>464</v>
      </c>
      <c r="G7828" s="556" t="s">
        <v>463</v>
      </c>
      <c r="H7828" s="558">
        <v>1320</v>
      </c>
      <c r="I7828" s="553">
        <v>178.91</v>
      </c>
      <c r="J7828" s="554">
        <v>236161.2</v>
      </c>
      <c r="K7828" s="556" t="s">
        <v>2651</v>
      </c>
      <c r="L7828" s="556" t="s">
        <v>2680</v>
      </c>
      <c r="M7828" s="557" t="s">
        <v>2681</v>
      </c>
      <c r="O7828" s="545" t="str">
        <f>+_xlfn.CONCAT(B7828,"-",E7828)</f>
        <v>B4/32/02-E</v>
      </c>
    </row>
    <row r="7830" spans="1:18" ht="14.5">
      <c r="A7830" s="551">
        <v>4</v>
      </c>
      <c r="B7830" s="555" t="s">
        <v>6402</v>
      </c>
      <c r="C7830" s="555" t="s">
        <v>36</v>
      </c>
      <c r="D7830" s="555" t="s">
        <v>36</v>
      </c>
      <c r="E7830" s="555" t="s">
        <v>36</v>
      </c>
      <c r="F7830" s="551" t="s">
        <v>181</v>
      </c>
      <c r="G7830" s="555" t="s">
        <v>36</v>
      </c>
      <c r="H7830" s="551"/>
      <c r="I7830" s="551"/>
      <c r="J7830" s="552">
        <v>680125</v>
      </c>
      <c r="K7830" s="555"/>
      <c r="L7830" s="555"/>
      <c r="M7830" s="551"/>
      <c r="N7830" s="551"/>
      <c r="O7830" s="551"/>
      <c r="P7830" s="546"/>
      <c r="Q7830" s="546"/>
      <c r="R7830" s="546"/>
    </row>
    <row r="7831" spans="1:18" ht="25">
      <c r="B7831" s="556" t="s">
        <v>6402</v>
      </c>
      <c r="C7831" s="556" t="s">
        <v>36</v>
      </c>
      <c r="D7831" s="556" t="s">
        <v>2682</v>
      </c>
      <c r="E7831" s="556" t="s">
        <v>11</v>
      </c>
      <c r="F7831" s="557" t="s">
        <v>182</v>
      </c>
      <c r="G7831" s="556" t="s">
        <v>168</v>
      </c>
      <c r="H7831" s="553">
        <v>0</v>
      </c>
      <c r="I7831" s="553">
        <v>250</v>
      </c>
      <c r="J7831" s="553" t="s">
        <v>2640</v>
      </c>
      <c r="K7831" s="556" t="s">
        <v>2651</v>
      </c>
      <c r="L7831" s="556" t="s">
        <v>2683</v>
      </c>
      <c r="M7831" s="557" t="s">
        <v>182</v>
      </c>
      <c r="N7831" s="557" t="s">
        <v>2684</v>
      </c>
      <c r="O7831" s="545" t="str">
        <f t="shared" ref="O7831:O7833" si="741">+_xlfn.CONCAT(B7831,"-",E7831)</f>
        <v>B4/32/02-F</v>
      </c>
    </row>
    <row r="7832" spans="1:18" ht="25">
      <c r="B7832" s="556" t="s">
        <v>6402</v>
      </c>
      <c r="C7832" s="556" t="s">
        <v>36</v>
      </c>
      <c r="D7832" s="556" t="s">
        <v>2682</v>
      </c>
      <c r="E7832" s="556" t="s">
        <v>27</v>
      </c>
      <c r="F7832" s="557" t="s">
        <v>2685</v>
      </c>
      <c r="G7832" s="556" t="s">
        <v>168</v>
      </c>
      <c r="H7832" s="553">
        <v>0</v>
      </c>
      <c r="I7832" s="553">
        <v>250</v>
      </c>
      <c r="J7832" s="553" t="s">
        <v>2640</v>
      </c>
      <c r="K7832" s="556" t="s">
        <v>2651</v>
      </c>
      <c r="L7832" s="556" t="s">
        <v>2686</v>
      </c>
      <c r="M7832" s="557" t="s">
        <v>2687</v>
      </c>
      <c r="N7832" s="557" t="s">
        <v>2684</v>
      </c>
      <c r="O7832" s="545" t="str">
        <f t="shared" si="741"/>
        <v>B4/32/02-G</v>
      </c>
    </row>
    <row r="7833" spans="1:18" ht="25">
      <c r="B7833" s="556" t="s">
        <v>6402</v>
      </c>
      <c r="C7833" s="556" t="s">
        <v>36</v>
      </c>
      <c r="D7833" s="556" t="s">
        <v>2682</v>
      </c>
      <c r="E7833" s="556" t="s">
        <v>28</v>
      </c>
      <c r="F7833" s="557" t="s">
        <v>184</v>
      </c>
      <c r="G7833" s="556" t="s">
        <v>168</v>
      </c>
      <c r="H7833" s="553">
        <v>542.1</v>
      </c>
      <c r="I7833" s="553">
        <v>250</v>
      </c>
      <c r="J7833" s="554">
        <v>135525</v>
      </c>
      <c r="K7833" s="556" t="s">
        <v>2651</v>
      </c>
      <c r="L7833" s="556" t="s">
        <v>2686</v>
      </c>
      <c r="M7833" s="557" t="s">
        <v>2687</v>
      </c>
      <c r="N7833" s="557" t="s">
        <v>2688</v>
      </c>
      <c r="O7833" s="545" t="str">
        <f t="shared" si="741"/>
        <v>B4/32/02-H</v>
      </c>
      <c r="P7833" s="546"/>
      <c r="Q7833" s="546"/>
      <c r="R7833" s="546"/>
    </row>
    <row r="7836" spans="1:18" ht="25">
      <c r="B7836" s="556" t="s">
        <v>6404</v>
      </c>
      <c r="C7836" s="556" t="s">
        <v>36</v>
      </c>
      <c r="D7836" s="556" t="s">
        <v>2682</v>
      </c>
      <c r="E7836" s="556" t="s">
        <v>5</v>
      </c>
      <c r="F7836" s="557" t="s">
        <v>2689</v>
      </c>
      <c r="G7836" s="556" t="s">
        <v>168</v>
      </c>
      <c r="H7836" s="554">
        <v>1084.2</v>
      </c>
      <c r="I7836" s="553">
        <v>250</v>
      </c>
      <c r="J7836" s="554">
        <v>271050</v>
      </c>
      <c r="K7836" s="556" t="s">
        <v>2651</v>
      </c>
      <c r="L7836" s="556" t="s">
        <v>2686</v>
      </c>
      <c r="M7836" s="557" t="s">
        <v>2687</v>
      </c>
      <c r="N7836" s="557" t="s">
        <v>2688</v>
      </c>
      <c r="O7836" s="545" t="str">
        <f t="shared" ref="O7836:O7842" si="742">+_xlfn.CONCAT(B7836,"-",E7836)</f>
        <v>B4/32/03-A</v>
      </c>
    </row>
    <row r="7837" spans="1:18" ht="25">
      <c r="B7837" s="556" t="s">
        <v>6404</v>
      </c>
      <c r="C7837" s="556" t="s">
        <v>36</v>
      </c>
      <c r="D7837" s="556" t="s">
        <v>2682</v>
      </c>
      <c r="E7837" s="556" t="s">
        <v>6</v>
      </c>
      <c r="F7837" s="557" t="s">
        <v>2690</v>
      </c>
      <c r="G7837" s="556" t="s">
        <v>168</v>
      </c>
      <c r="H7837" s="554">
        <v>1084.2</v>
      </c>
      <c r="I7837" s="553">
        <v>250</v>
      </c>
      <c r="J7837" s="554">
        <v>271050</v>
      </c>
      <c r="K7837" s="556" t="s">
        <v>2651</v>
      </c>
      <c r="L7837" s="556" t="s">
        <v>2686</v>
      </c>
      <c r="M7837" s="557" t="s">
        <v>2687</v>
      </c>
      <c r="N7837" s="557" t="s">
        <v>2688</v>
      </c>
      <c r="O7837" s="545" t="str">
        <f t="shared" si="742"/>
        <v>B4/32/03-B</v>
      </c>
    </row>
    <row r="7838" spans="1:18">
      <c r="B7838" s="556" t="s">
        <v>6404</v>
      </c>
      <c r="C7838" s="556" t="s">
        <v>36</v>
      </c>
      <c r="D7838" s="556" t="s">
        <v>2682</v>
      </c>
      <c r="E7838" s="556" t="s">
        <v>7</v>
      </c>
      <c r="F7838" s="557" t="s">
        <v>187</v>
      </c>
      <c r="G7838" s="556" t="s">
        <v>168</v>
      </c>
      <c r="H7838" s="553">
        <v>0</v>
      </c>
      <c r="I7838" s="553">
        <v>250</v>
      </c>
      <c r="J7838" s="553" t="s">
        <v>2640</v>
      </c>
      <c r="K7838" s="556" t="s">
        <v>2651</v>
      </c>
      <c r="L7838" s="556" t="s">
        <v>2692</v>
      </c>
      <c r="M7838" s="557" t="s">
        <v>187</v>
      </c>
      <c r="N7838" s="557" t="s">
        <v>2684</v>
      </c>
      <c r="O7838" s="545" t="str">
        <f t="shared" si="742"/>
        <v>B4/32/03-C</v>
      </c>
    </row>
    <row r="7839" spans="1:18" ht="25">
      <c r="B7839" s="556" t="s">
        <v>6404</v>
      </c>
      <c r="C7839" s="556" t="s">
        <v>36</v>
      </c>
      <c r="D7839" s="556" t="s">
        <v>2682</v>
      </c>
      <c r="E7839" s="556" t="s">
        <v>8</v>
      </c>
      <c r="F7839" s="557" t="s">
        <v>188</v>
      </c>
      <c r="G7839" s="556" t="s">
        <v>168</v>
      </c>
      <c r="H7839" s="553">
        <v>0</v>
      </c>
      <c r="I7839" s="553">
        <v>250</v>
      </c>
      <c r="J7839" s="553" t="s">
        <v>2640</v>
      </c>
      <c r="K7839" s="556" t="s">
        <v>2651</v>
      </c>
      <c r="L7839" s="556" t="s">
        <v>2686</v>
      </c>
      <c r="M7839" s="557" t="s">
        <v>2687</v>
      </c>
      <c r="N7839" s="557" t="s">
        <v>2684</v>
      </c>
      <c r="O7839" s="545" t="str">
        <f t="shared" si="742"/>
        <v>B4/32/03-D</v>
      </c>
    </row>
    <row r="7840" spans="1:18" ht="25">
      <c r="B7840" s="556" t="s">
        <v>6404</v>
      </c>
      <c r="C7840" s="556" t="s">
        <v>36</v>
      </c>
      <c r="D7840" s="556" t="s">
        <v>2682</v>
      </c>
      <c r="E7840" s="556" t="s">
        <v>10</v>
      </c>
      <c r="F7840" s="557" t="s">
        <v>189</v>
      </c>
      <c r="G7840" s="556" t="s">
        <v>168</v>
      </c>
      <c r="H7840" s="553">
        <v>10</v>
      </c>
      <c r="I7840" s="553">
        <v>250</v>
      </c>
      <c r="J7840" s="554">
        <v>2500</v>
      </c>
      <c r="K7840" s="556" t="s">
        <v>2651</v>
      </c>
      <c r="L7840" s="556" t="s">
        <v>2693</v>
      </c>
      <c r="M7840" s="557" t="s">
        <v>189</v>
      </c>
      <c r="N7840" s="557" t="s">
        <v>2688</v>
      </c>
      <c r="O7840" s="545" t="str">
        <f t="shared" si="742"/>
        <v>B4/32/03-E</v>
      </c>
    </row>
    <row r="7841" spans="1:18">
      <c r="B7841" s="556" t="s">
        <v>6404</v>
      </c>
      <c r="C7841" s="556" t="s">
        <v>36</v>
      </c>
      <c r="D7841" s="556" t="s">
        <v>2682</v>
      </c>
      <c r="E7841" s="556" t="s">
        <v>11</v>
      </c>
      <c r="F7841" s="557" t="s">
        <v>190</v>
      </c>
      <c r="G7841" s="556" t="s">
        <v>168</v>
      </c>
      <c r="H7841" s="553">
        <v>0</v>
      </c>
      <c r="I7841" s="553">
        <v>250</v>
      </c>
      <c r="J7841" s="553" t="s">
        <v>2640</v>
      </c>
      <c r="K7841" s="556" t="s">
        <v>2651</v>
      </c>
      <c r="L7841" s="556" t="s">
        <v>2695</v>
      </c>
      <c r="M7841" s="557" t="s">
        <v>190</v>
      </c>
      <c r="N7841" s="557" t="s">
        <v>2684</v>
      </c>
      <c r="O7841" s="545" t="str">
        <f t="shared" si="742"/>
        <v>B4/32/03-F</v>
      </c>
    </row>
    <row r="7842" spans="1:18">
      <c r="B7842" s="556" t="s">
        <v>6404</v>
      </c>
      <c r="C7842" s="556" t="s">
        <v>36</v>
      </c>
      <c r="D7842" s="556" t="s">
        <v>2682</v>
      </c>
      <c r="E7842" s="556" t="s">
        <v>27</v>
      </c>
      <c r="F7842" s="557" t="s">
        <v>191</v>
      </c>
      <c r="G7842" s="556" t="s">
        <v>168</v>
      </c>
      <c r="H7842" s="553">
        <v>0</v>
      </c>
      <c r="I7842" s="553">
        <v>250</v>
      </c>
      <c r="J7842" s="553" t="s">
        <v>2640</v>
      </c>
      <c r="K7842" s="556" t="s">
        <v>2651</v>
      </c>
      <c r="L7842" s="556" t="s">
        <v>2696</v>
      </c>
      <c r="M7842" s="557" t="s">
        <v>191</v>
      </c>
      <c r="N7842" s="557" t="s">
        <v>2684</v>
      </c>
      <c r="O7842" s="545" t="str">
        <f t="shared" si="742"/>
        <v>B4/32/03-G</v>
      </c>
    </row>
    <row r="7844" spans="1:18" ht="14.5">
      <c r="A7844" s="551">
        <v>4</v>
      </c>
      <c r="B7844" s="555" t="s">
        <v>6404</v>
      </c>
      <c r="C7844" s="555" t="s">
        <v>36</v>
      </c>
      <c r="D7844" s="555" t="s">
        <v>36</v>
      </c>
      <c r="E7844" s="555" t="s">
        <v>36</v>
      </c>
      <c r="F7844" s="551" t="s">
        <v>192</v>
      </c>
      <c r="G7844" s="555" t="s">
        <v>36</v>
      </c>
      <c r="H7844" s="551"/>
      <c r="I7844" s="551"/>
      <c r="J7844" s="552">
        <v>75000</v>
      </c>
      <c r="K7844" s="555"/>
      <c r="L7844" s="555"/>
      <c r="M7844" s="551"/>
      <c r="N7844" s="551"/>
      <c r="O7844" s="551"/>
    </row>
    <row r="7845" spans="1:18" ht="37.5">
      <c r="B7845" s="556" t="s">
        <v>6404</v>
      </c>
      <c r="C7845" s="556" t="s">
        <v>36</v>
      </c>
      <c r="D7845" s="556" t="s">
        <v>2697</v>
      </c>
      <c r="E7845" s="556" t="s">
        <v>28</v>
      </c>
      <c r="F7845" s="557" t="s">
        <v>193</v>
      </c>
      <c r="G7845" s="556" t="s">
        <v>289</v>
      </c>
      <c r="H7845" s="553">
        <v>20</v>
      </c>
      <c r="I7845" s="554">
        <v>3750</v>
      </c>
      <c r="J7845" s="554">
        <v>75000</v>
      </c>
      <c r="K7845" s="556" t="s">
        <v>33</v>
      </c>
      <c r="L7845" s="556" t="s">
        <v>2699</v>
      </c>
      <c r="M7845" s="557" t="s">
        <v>193</v>
      </c>
      <c r="O7845" s="545" t="str">
        <f t="shared" ref="O7845:O7846" si="743">+_xlfn.CONCAT(B7845,"-",E7845)</f>
        <v>B4/32/03-H</v>
      </c>
    </row>
    <row r="7846" spans="1:18" ht="37.5">
      <c r="B7846" s="556" t="s">
        <v>6404</v>
      </c>
      <c r="C7846" s="556" t="s">
        <v>36</v>
      </c>
      <c r="D7846" s="556" t="s">
        <v>2697</v>
      </c>
      <c r="E7846" s="556" t="s">
        <v>33</v>
      </c>
      <c r="F7846" s="557" t="s">
        <v>194</v>
      </c>
      <c r="G7846" s="556" t="s">
        <v>289</v>
      </c>
      <c r="H7846" s="553">
        <v>0</v>
      </c>
      <c r="I7846" s="554">
        <v>12500</v>
      </c>
      <c r="J7846" s="553" t="s">
        <v>2640</v>
      </c>
      <c r="K7846" s="556" t="s">
        <v>33</v>
      </c>
      <c r="L7846" s="556" t="s">
        <v>2701</v>
      </c>
      <c r="M7846" s="557" t="s">
        <v>194</v>
      </c>
      <c r="O7846" s="545" t="str">
        <f t="shared" si="743"/>
        <v>B4/32/03-J</v>
      </c>
    </row>
    <row r="7847" spans="1:18" ht="14.5">
      <c r="P7847" s="546"/>
      <c r="Q7847" s="546"/>
      <c r="R7847" s="546"/>
    </row>
    <row r="7848" spans="1:18" ht="14.5">
      <c r="A7848" s="551">
        <v>4</v>
      </c>
      <c r="B7848" s="555" t="s">
        <v>6404</v>
      </c>
      <c r="C7848" s="555" t="s">
        <v>36</v>
      </c>
      <c r="D7848" s="555" t="s">
        <v>36</v>
      </c>
      <c r="E7848" s="555" t="s">
        <v>36</v>
      </c>
      <c r="F7848" s="551" t="s">
        <v>2702</v>
      </c>
      <c r="G7848" s="555" t="s">
        <v>36</v>
      </c>
      <c r="H7848" s="551"/>
      <c r="I7848" s="551"/>
      <c r="J7848" s="552">
        <v>28125</v>
      </c>
      <c r="K7848" s="555"/>
      <c r="L7848" s="555"/>
      <c r="M7848" s="551"/>
      <c r="N7848" s="551"/>
      <c r="O7848" s="551"/>
    </row>
    <row r="7849" spans="1:18" ht="29">
      <c r="A7849" s="551">
        <v>5</v>
      </c>
      <c r="B7849" s="555" t="s">
        <v>6404</v>
      </c>
      <c r="C7849" s="555" t="s">
        <v>36</v>
      </c>
      <c r="D7849" s="555" t="s">
        <v>36</v>
      </c>
      <c r="E7849" s="555" t="s">
        <v>36</v>
      </c>
      <c r="F7849" s="551" t="s">
        <v>2703</v>
      </c>
      <c r="G7849" s="555" t="s">
        <v>36</v>
      </c>
      <c r="H7849" s="551"/>
      <c r="I7849" s="551"/>
      <c r="J7849" s="552">
        <v>28125</v>
      </c>
      <c r="K7849" s="555"/>
      <c r="L7849" s="555"/>
      <c r="M7849" s="551"/>
      <c r="N7849" s="551"/>
      <c r="O7849" s="551"/>
    </row>
    <row r="7850" spans="1:18">
      <c r="B7850" s="556" t="s">
        <v>6404</v>
      </c>
      <c r="C7850" s="556" t="s">
        <v>36</v>
      </c>
      <c r="D7850" s="556" t="s">
        <v>2704</v>
      </c>
      <c r="E7850" s="556" t="s">
        <v>34</v>
      </c>
      <c r="F7850" s="557" t="s">
        <v>2705</v>
      </c>
      <c r="G7850" s="556" t="s">
        <v>463</v>
      </c>
      <c r="H7850" s="553">
        <v>30</v>
      </c>
      <c r="I7850" s="553">
        <v>750</v>
      </c>
      <c r="J7850" s="554">
        <v>22500</v>
      </c>
      <c r="K7850" s="556" t="s">
        <v>2651</v>
      </c>
      <c r="L7850" s="556" t="s">
        <v>2706</v>
      </c>
      <c r="M7850" s="557" t="s">
        <v>2705</v>
      </c>
      <c r="O7850" s="545" t="str">
        <f t="shared" ref="O7850:O7851" si="744">+_xlfn.CONCAT(B7850,"-",E7850)</f>
        <v>B4/32/03-K</v>
      </c>
    </row>
    <row r="7851" spans="1:18" ht="14.5">
      <c r="B7851" s="556" t="s">
        <v>6404</v>
      </c>
      <c r="C7851" s="556" t="s">
        <v>36</v>
      </c>
      <c r="D7851" s="556" t="s">
        <v>36</v>
      </c>
      <c r="E7851" s="556" t="s">
        <v>39</v>
      </c>
      <c r="F7851" s="557" t="s">
        <v>6405</v>
      </c>
      <c r="G7851" s="556" t="s">
        <v>289</v>
      </c>
      <c r="H7851" s="553">
        <v>1</v>
      </c>
      <c r="I7851" s="554">
        <v>5625</v>
      </c>
      <c r="J7851" s="554">
        <v>5625</v>
      </c>
      <c r="K7851" s="556" t="s">
        <v>2651</v>
      </c>
      <c r="L7851" s="556" t="s">
        <v>2708</v>
      </c>
      <c r="M7851" s="557" t="s">
        <v>2709</v>
      </c>
      <c r="O7851" s="545" t="str">
        <f t="shared" si="744"/>
        <v>B4/32/03-L</v>
      </c>
      <c r="P7851" s="546"/>
      <c r="Q7851" s="546"/>
      <c r="R7851" s="546"/>
    </row>
    <row r="7852" spans="1:18" ht="14.5">
      <c r="P7852" s="546"/>
      <c r="Q7852" s="546"/>
      <c r="R7852" s="546"/>
    </row>
    <row r="7854" spans="1:18" ht="14.5">
      <c r="A7854" s="551">
        <v>3</v>
      </c>
      <c r="B7854" s="555" t="s">
        <v>6406</v>
      </c>
      <c r="C7854" s="555" t="s">
        <v>36</v>
      </c>
      <c r="D7854" s="555" t="s">
        <v>36</v>
      </c>
      <c r="E7854" s="555" t="s">
        <v>36</v>
      </c>
      <c r="F7854" s="551" t="s">
        <v>477</v>
      </c>
      <c r="G7854" s="555" t="s">
        <v>36</v>
      </c>
      <c r="H7854" s="551"/>
      <c r="I7854" s="551"/>
      <c r="J7854" s="552">
        <v>399586.63</v>
      </c>
      <c r="K7854" s="555"/>
      <c r="L7854" s="555"/>
      <c r="M7854" s="551"/>
      <c r="N7854" s="551"/>
      <c r="O7854" s="551"/>
    </row>
    <row r="7855" spans="1:18" ht="14.5">
      <c r="A7855" s="551">
        <v>4</v>
      </c>
      <c r="B7855" s="555" t="s">
        <v>6406</v>
      </c>
      <c r="C7855" s="555" t="s">
        <v>36</v>
      </c>
      <c r="D7855" s="555" t="s">
        <v>36</v>
      </c>
      <c r="E7855" s="555" t="s">
        <v>36</v>
      </c>
      <c r="F7855" s="551" t="s">
        <v>476</v>
      </c>
      <c r="G7855" s="555" t="s">
        <v>36</v>
      </c>
      <c r="H7855" s="551"/>
      <c r="I7855" s="551"/>
      <c r="J7855" s="552">
        <v>399586.63</v>
      </c>
      <c r="K7855" s="555"/>
      <c r="L7855" s="555"/>
      <c r="M7855" s="551"/>
      <c r="N7855" s="551"/>
      <c r="O7855" s="551"/>
    </row>
    <row r="7856" spans="1:18">
      <c r="B7856" s="556" t="s">
        <v>6406</v>
      </c>
      <c r="C7856" s="556" t="s">
        <v>36</v>
      </c>
      <c r="D7856" s="556" t="s">
        <v>2710</v>
      </c>
      <c r="E7856" s="556" t="s">
        <v>5</v>
      </c>
      <c r="F7856" s="557" t="s">
        <v>475</v>
      </c>
      <c r="G7856" s="556" t="s">
        <v>289</v>
      </c>
      <c r="H7856" s="553">
        <v>0</v>
      </c>
      <c r="I7856" s="554">
        <v>3193.37</v>
      </c>
      <c r="J7856" s="553" t="s">
        <v>2640</v>
      </c>
      <c r="K7856" s="556" t="s">
        <v>2651</v>
      </c>
      <c r="L7856" s="556" t="s">
        <v>2711</v>
      </c>
      <c r="M7856" s="557" t="s">
        <v>475</v>
      </c>
      <c r="O7856" s="545" t="str">
        <f t="shared" ref="O7856:O7861" si="745">+_xlfn.CONCAT(B7856,"-",E7856)</f>
        <v>B4/32/04-A</v>
      </c>
    </row>
    <row r="7857" spans="1:18" ht="14.5">
      <c r="B7857" s="556" t="s">
        <v>6406</v>
      </c>
      <c r="C7857" s="556" t="s">
        <v>36</v>
      </c>
      <c r="D7857" s="556" t="s">
        <v>2710</v>
      </c>
      <c r="E7857" s="556" t="s">
        <v>6</v>
      </c>
      <c r="F7857" s="557" t="s">
        <v>474</v>
      </c>
      <c r="G7857" s="556" t="s">
        <v>289</v>
      </c>
      <c r="H7857" s="553">
        <v>3</v>
      </c>
      <c r="I7857" s="554">
        <v>4811.1899999999996</v>
      </c>
      <c r="J7857" s="554">
        <v>14433.57</v>
      </c>
      <c r="K7857" s="556" t="s">
        <v>2651</v>
      </c>
      <c r="L7857" s="556" t="s">
        <v>2712</v>
      </c>
      <c r="M7857" s="557" t="s">
        <v>474</v>
      </c>
      <c r="O7857" s="545" t="str">
        <f t="shared" si="745"/>
        <v>B4/32/04-B</v>
      </c>
      <c r="P7857" s="546"/>
      <c r="Q7857" s="546"/>
      <c r="R7857" s="546"/>
    </row>
    <row r="7858" spans="1:18" ht="14.5">
      <c r="B7858" s="556" t="s">
        <v>6406</v>
      </c>
      <c r="C7858" s="556" t="s">
        <v>36</v>
      </c>
      <c r="D7858" s="556" t="s">
        <v>2710</v>
      </c>
      <c r="E7858" s="556" t="s">
        <v>7</v>
      </c>
      <c r="F7858" s="557" t="s">
        <v>473</v>
      </c>
      <c r="G7858" s="556" t="s">
        <v>289</v>
      </c>
      <c r="H7858" s="553">
        <v>6</v>
      </c>
      <c r="I7858" s="554">
        <v>3522.81</v>
      </c>
      <c r="J7858" s="554">
        <v>21136.86</v>
      </c>
      <c r="K7858" s="556" t="s">
        <v>2651</v>
      </c>
      <c r="L7858" s="556" t="s">
        <v>2713</v>
      </c>
      <c r="M7858" s="557" t="s">
        <v>473</v>
      </c>
      <c r="O7858" s="545" t="str">
        <f t="shared" si="745"/>
        <v>B4/32/04-C</v>
      </c>
      <c r="P7858" s="546"/>
      <c r="Q7858" s="546"/>
      <c r="R7858" s="546"/>
    </row>
    <row r="7859" spans="1:18">
      <c r="B7859" s="556" t="s">
        <v>6406</v>
      </c>
      <c r="C7859" s="556" t="s">
        <v>36</v>
      </c>
      <c r="D7859" s="556" t="s">
        <v>2710</v>
      </c>
      <c r="E7859" s="556" t="s">
        <v>8</v>
      </c>
      <c r="F7859" s="557" t="s">
        <v>472</v>
      </c>
      <c r="G7859" s="556" t="s">
        <v>289</v>
      </c>
      <c r="H7859" s="553">
        <v>25</v>
      </c>
      <c r="I7859" s="554">
        <v>11238.79</v>
      </c>
      <c r="J7859" s="554">
        <v>280969.75</v>
      </c>
      <c r="K7859" s="556" t="s">
        <v>2651</v>
      </c>
      <c r="L7859" s="556" t="s">
        <v>2715</v>
      </c>
      <c r="M7859" s="557" t="s">
        <v>472</v>
      </c>
      <c r="O7859" s="545" t="str">
        <f t="shared" si="745"/>
        <v>B4/32/04-D</v>
      </c>
    </row>
    <row r="7860" spans="1:18">
      <c r="B7860" s="556" t="s">
        <v>6406</v>
      </c>
      <c r="C7860" s="556" t="s">
        <v>36</v>
      </c>
      <c r="D7860" s="556" t="s">
        <v>2710</v>
      </c>
      <c r="E7860" s="556" t="s">
        <v>10</v>
      </c>
      <c r="F7860" s="557" t="s">
        <v>471</v>
      </c>
      <c r="G7860" s="556" t="s">
        <v>289</v>
      </c>
      <c r="H7860" s="553">
        <v>20</v>
      </c>
      <c r="I7860" s="554">
        <v>2592.87</v>
      </c>
      <c r="J7860" s="554">
        <v>51857.4</v>
      </c>
      <c r="K7860" s="556" t="s">
        <v>2651</v>
      </c>
      <c r="L7860" s="556" t="s">
        <v>2716</v>
      </c>
      <c r="M7860" s="557" t="s">
        <v>471</v>
      </c>
      <c r="O7860" s="545" t="str">
        <f t="shared" si="745"/>
        <v>B4/32/04-E</v>
      </c>
    </row>
    <row r="7861" spans="1:18">
      <c r="B7861" s="556" t="s">
        <v>6406</v>
      </c>
      <c r="C7861" s="556" t="s">
        <v>36</v>
      </c>
      <c r="D7861" s="556" t="s">
        <v>2710</v>
      </c>
      <c r="E7861" s="556" t="s">
        <v>11</v>
      </c>
      <c r="F7861" s="557" t="s">
        <v>470</v>
      </c>
      <c r="G7861" s="556" t="s">
        <v>289</v>
      </c>
      <c r="H7861" s="553">
        <v>15</v>
      </c>
      <c r="I7861" s="554">
        <v>2079.27</v>
      </c>
      <c r="J7861" s="554">
        <v>31189.05</v>
      </c>
      <c r="K7861" s="556" t="s">
        <v>2651</v>
      </c>
      <c r="L7861" s="556" t="s">
        <v>2717</v>
      </c>
      <c r="M7861" s="557" t="s">
        <v>470</v>
      </c>
      <c r="O7861" s="545" t="str">
        <f t="shared" si="745"/>
        <v>B4/32/04-F</v>
      </c>
    </row>
    <row r="7863" spans="1:18" ht="14.5">
      <c r="A7863" s="551">
        <v>3</v>
      </c>
      <c r="B7863" s="555" t="s">
        <v>6406</v>
      </c>
      <c r="C7863" s="555" t="s">
        <v>36</v>
      </c>
      <c r="D7863" s="555" t="s">
        <v>36</v>
      </c>
      <c r="E7863" s="555" t="s">
        <v>36</v>
      </c>
      <c r="F7863" s="551" t="s">
        <v>483</v>
      </c>
      <c r="G7863" s="555" t="s">
        <v>36</v>
      </c>
      <c r="H7863" s="551"/>
      <c r="I7863" s="551"/>
      <c r="J7863" s="552">
        <v>407246.35</v>
      </c>
      <c r="K7863" s="555"/>
      <c r="L7863" s="555"/>
      <c r="M7863" s="551"/>
      <c r="N7863" s="551"/>
      <c r="O7863" s="551"/>
    </row>
    <row r="7864" spans="1:18" ht="101.5">
      <c r="A7864" s="551">
        <v>4</v>
      </c>
      <c r="B7864" s="555" t="s">
        <v>6406</v>
      </c>
      <c r="C7864" s="555" t="s">
        <v>36</v>
      </c>
      <c r="D7864" s="555" t="s">
        <v>36</v>
      </c>
      <c r="E7864" s="555" t="s">
        <v>36</v>
      </c>
      <c r="F7864" s="551" t="s">
        <v>482</v>
      </c>
      <c r="G7864" s="555" t="s">
        <v>36</v>
      </c>
      <c r="H7864" s="551"/>
      <c r="I7864" s="551"/>
      <c r="J7864" s="552">
        <v>407246.35</v>
      </c>
      <c r="K7864" s="555"/>
      <c r="L7864" s="555"/>
      <c r="M7864" s="551"/>
      <c r="N7864" s="551"/>
      <c r="O7864" s="551"/>
    </row>
    <row r="7865" spans="1:18">
      <c r="B7865" s="556" t="s">
        <v>6406</v>
      </c>
      <c r="C7865" s="556" t="s">
        <v>36</v>
      </c>
      <c r="D7865" s="556" t="s">
        <v>2718</v>
      </c>
      <c r="E7865" s="556" t="s">
        <v>27</v>
      </c>
      <c r="F7865" s="557" t="s">
        <v>481</v>
      </c>
      <c r="G7865" s="556" t="s">
        <v>478</v>
      </c>
      <c r="H7865" s="553">
        <v>142</v>
      </c>
      <c r="I7865" s="553">
        <v>514.85</v>
      </c>
      <c r="J7865" s="554">
        <v>73108.7</v>
      </c>
      <c r="K7865" s="556" t="s">
        <v>2651</v>
      </c>
      <c r="L7865" s="556" t="s">
        <v>2719</v>
      </c>
      <c r="M7865" s="557" t="s">
        <v>2720</v>
      </c>
      <c r="O7865" s="545" t="str">
        <f t="shared" ref="O7865:O7867" si="746">+_xlfn.CONCAT(B7865,"-",E7865)</f>
        <v>B4/32/04-G</v>
      </c>
    </row>
    <row r="7866" spans="1:18" ht="14.5">
      <c r="B7866" s="556" t="s">
        <v>6406</v>
      </c>
      <c r="C7866" s="556" t="s">
        <v>36</v>
      </c>
      <c r="D7866" s="556" t="s">
        <v>2718</v>
      </c>
      <c r="E7866" s="556" t="s">
        <v>28</v>
      </c>
      <c r="F7866" s="557" t="s">
        <v>480</v>
      </c>
      <c r="G7866" s="556" t="s">
        <v>478</v>
      </c>
      <c r="H7866" s="553">
        <v>360</v>
      </c>
      <c r="I7866" s="553">
        <v>514.85</v>
      </c>
      <c r="J7866" s="554">
        <v>185346</v>
      </c>
      <c r="K7866" s="556" t="s">
        <v>2651</v>
      </c>
      <c r="L7866" s="556" t="s">
        <v>2719</v>
      </c>
      <c r="M7866" s="557" t="s">
        <v>2720</v>
      </c>
      <c r="O7866" s="545" t="str">
        <f t="shared" si="746"/>
        <v>B4/32/04-H</v>
      </c>
      <c r="P7866" s="546"/>
      <c r="Q7866" s="546"/>
      <c r="R7866" s="546"/>
    </row>
    <row r="7867" spans="1:18" ht="14.5">
      <c r="B7867" s="556" t="s">
        <v>6406</v>
      </c>
      <c r="C7867" s="556" t="s">
        <v>36</v>
      </c>
      <c r="D7867" s="556" t="s">
        <v>2718</v>
      </c>
      <c r="E7867" s="556" t="s">
        <v>33</v>
      </c>
      <c r="F7867" s="557" t="s">
        <v>479</v>
      </c>
      <c r="G7867" s="556" t="s">
        <v>478</v>
      </c>
      <c r="H7867" s="553">
        <v>289</v>
      </c>
      <c r="I7867" s="553">
        <v>514.85</v>
      </c>
      <c r="J7867" s="554">
        <v>148791.65</v>
      </c>
      <c r="K7867" s="556" t="s">
        <v>2651</v>
      </c>
      <c r="L7867" s="556" t="s">
        <v>2719</v>
      </c>
      <c r="M7867" s="557" t="s">
        <v>2720</v>
      </c>
      <c r="O7867" s="545" t="str">
        <f t="shared" si="746"/>
        <v>B4/32/04-J</v>
      </c>
      <c r="P7867" s="546"/>
      <c r="Q7867" s="546"/>
      <c r="R7867" s="546"/>
    </row>
    <row r="7870" spans="1:18" ht="14.5">
      <c r="A7870" s="551">
        <v>3</v>
      </c>
      <c r="B7870" s="555" t="s">
        <v>6407</v>
      </c>
      <c r="C7870" s="555" t="s">
        <v>36</v>
      </c>
      <c r="D7870" s="555" t="s">
        <v>36</v>
      </c>
      <c r="E7870" s="555" t="s">
        <v>36</v>
      </c>
      <c r="F7870" s="551" t="s">
        <v>484</v>
      </c>
      <c r="G7870" s="555" t="s">
        <v>36</v>
      </c>
      <c r="H7870" s="551"/>
      <c r="I7870" s="551"/>
      <c r="J7870" s="552">
        <v>539545.27</v>
      </c>
      <c r="K7870" s="555"/>
      <c r="L7870" s="555"/>
      <c r="M7870" s="551"/>
      <c r="N7870" s="551"/>
      <c r="O7870" s="551"/>
    </row>
    <row r="7871" spans="1:18" ht="72.5">
      <c r="A7871" s="551">
        <v>4</v>
      </c>
      <c r="B7871" s="555" t="s">
        <v>6407</v>
      </c>
      <c r="C7871" s="555" t="s">
        <v>36</v>
      </c>
      <c r="D7871" s="555" t="s">
        <v>36</v>
      </c>
      <c r="E7871" s="555" t="s">
        <v>36</v>
      </c>
      <c r="F7871" s="551" t="s">
        <v>485</v>
      </c>
      <c r="G7871" s="555" t="s">
        <v>36</v>
      </c>
      <c r="H7871" s="551"/>
      <c r="I7871" s="551"/>
      <c r="J7871" s="552">
        <v>486746.29</v>
      </c>
      <c r="K7871" s="555"/>
      <c r="L7871" s="555"/>
      <c r="M7871" s="551"/>
      <c r="N7871" s="551"/>
      <c r="O7871" s="551"/>
    </row>
    <row r="7872" spans="1:18" ht="14.5">
      <c r="A7872" s="551">
        <v>5</v>
      </c>
      <c r="B7872" s="555" t="s">
        <v>6407</v>
      </c>
      <c r="C7872" s="555" t="s">
        <v>36</v>
      </c>
      <c r="D7872" s="555" t="s">
        <v>36</v>
      </c>
      <c r="E7872" s="555" t="s">
        <v>36</v>
      </c>
      <c r="F7872" s="551" t="s">
        <v>486</v>
      </c>
      <c r="G7872" s="555" t="s">
        <v>36</v>
      </c>
      <c r="H7872" s="551"/>
      <c r="I7872" s="551"/>
      <c r="J7872" s="552">
        <v>267485.09999999998</v>
      </c>
      <c r="K7872" s="555"/>
      <c r="L7872" s="555"/>
      <c r="M7872" s="551"/>
      <c r="N7872" s="551"/>
      <c r="O7872" s="551"/>
    </row>
    <row r="7873" spans="1:18" ht="14.5">
      <c r="B7873" s="556" t="s">
        <v>6407</v>
      </c>
      <c r="C7873" s="556" t="s">
        <v>36</v>
      </c>
      <c r="D7873" s="556" t="s">
        <v>2721</v>
      </c>
      <c r="E7873" s="556" t="s">
        <v>5</v>
      </c>
      <c r="F7873" s="557" t="s">
        <v>487</v>
      </c>
      <c r="G7873" s="556" t="s">
        <v>289</v>
      </c>
      <c r="H7873" s="553">
        <v>8</v>
      </c>
      <c r="I7873" s="554">
        <v>14828.31</v>
      </c>
      <c r="J7873" s="554">
        <v>118626.48</v>
      </c>
      <c r="K7873" s="556" t="s">
        <v>2651</v>
      </c>
      <c r="L7873" s="556" t="s">
        <v>2722</v>
      </c>
      <c r="M7873" s="557" t="s">
        <v>487</v>
      </c>
      <c r="O7873" s="545" t="str">
        <f t="shared" ref="O7873:O7875" si="747">+_xlfn.CONCAT(B7873,"-",E7873)</f>
        <v>B4/32/05-A</v>
      </c>
      <c r="P7873" s="546"/>
      <c r="Q7873" s="546"/>
      <c r="R7873" s="546"/>
    </row>
    <row r="7874" spans="1:18" ht="14.5">
      <c r="B7874" s="556" t="s">
        <v>6407</v>
      </c>
      <c r="C7874" s="556" t="s">
        <v>36</v>
      </c>
      <c r="D7874" s="556" t="s">
        <v>2721</v>
      </c>
      <c r="E7874" s="556" t="s">
        <v>6</v>
      </c>
      <c r="F7874" s="557" t="s">
        <v>488</v>
      </c>
      <c r="G7874" s="556" t="s">
        <v>289</v>
      </c>
      <c r="H7874" s="553">
        <v>21</v>
      </c>
      <c r="I7874" s="554">
        <v>2626.85</v>
      </c>
      <c r="J7874" s="554">
        <v>55163.85</v>
      </c>
      <c r="K7874" s="556" t="s">
        <v>2651</v>
      </c>
      <c r="L7874" s="556" t="s">
        <v>2723</v>
      </c>
      <c r="M7874" s="557" t="s">
        <v>488</v>
      </c>
      <c r="O7874" s="545" t="str">
        <f t="shared" si="747"/>
        <v>B4/32/05-B</v>
      </c>
      <c r="P7874" s="546"/>
      <c r="Q7874" s="546"/>
      <c r="R7874" s="546"/>
    </row>
    <row r="7875" spans="1:18" ht="14.5">
      <c r="B7875" s="556" t="s">
        <v>6407</v>
      </c>
      <c r="C7875" s="556" t="s">
        <v>36</v>
      </c>
      <c r="D7875" s="556" t="s">
        <v>2721</v>
      </c>
      <c r="E7875" s="556" t="s">
        <v>7</v>
      </c>
      <c r="F7875" s="557" t="s">
        <v>489</v>
      </c>
      <c r="G7875" s="556" t="s">
        <v>289</v>
      </c>
      <c r="H7875" s="553">
        <v>13</v>
      </c>
      <c r="I7875" s="554">
        <v>7207.29</v>
      </c>
      <c r="J7875" s="554">
        <v>93694.77</v>
      </c>
      <c r="K7875" s="556" t="s">
        <v>2651</v>
      </c>
      <c r="L7875" s="556" t="s">
        <v>2724</v>
      </c>
      <c r="M7875" s="557" t="s">
        <v>489</v>
      </c>
      <c r="O7875" s="545" t="str">
        <f t="shared" si="747"/>
        <v>B4/32/05-C</v>
      </c>
      <c r="P7875" s="546"/>
      <c r="Q7875" s="546"/>
      <c r="R7875" s="546"/>
    </row>
    <row r="7877" spans="1:18" ht="14.5">
      <c r="A7877" s="551">
        <v>5</v>
      </c>
      <c r="B7877" s="555" t="s">
        <v>6407</v>
      </c>
      <c r="C7877" s="555" t="s">
        <v>36</v>
      </c>
      <c r="D7877" s="555" t="s">
        <v>36</v>
      </c>
      <c r="E7877" s="555" t="s">
        <v>36</v>
      </c>
      <c r="F7877" s="551" t="s">
        <v>491</v>
      </c>
      <c r="G7877" s="555" t="s">
        <v>36</v>
      </c>
      <c r="H7877" s="551"/>
      <c r="I7877" s="551"/>
      <c r="J7877" s="552">
        <v>102142.95</v>
      </c>
      <c r="K7877" s="555"/>
      <c r="L7877" s="555"/>
      <c r="M7877" s="551"/>
      <c r="N7877" s="551"/>
      <c r="O7877" s="551"/>
    </row>
    <row r="7878" spans="1:18">
      <c r="B7878" s="556" t="s">
        <v>6407</v>
      </c>
      <c r="C7878" s="556" t="s">
        <v>36</v>
      </c>
      <c r="D7878" s="556" t="s">
        <v>2721</v>
      </c>
      <c r="E7878" s="556" t="s">
        <v>8</v>
      </c>
      <c r="F7878" s="557" t="s">
        <v>2725</v>
      </c>
      <c r="G7878" s="556" t="s">
        <v>168</v>
      </c>
      <c r="H7878" s="553">
        <v>162</v>
      </c>
      <c r="I7878" s="553">
        <v>209.26</v>
      </c>
      <c r="J7878" s="554">
        <v>33900.120000000003</v>
      </c>
      <c r="K7878" s="556" t="s">
        <v>2651</v>
      </c>
      <c r="L7878" s="556" t="s">
        <v>2726</v>
      </c>
      <c r="M7878" s="557" t="s">
        <v>2725</v>
      </c>
      <c r="O7878" s="545" t="str">
        <f t="shared" ref="O7878:O7880" si="748">+_xlfn.CONCAT(B7878,"-",E7878)</f>
        <v>B4/32/05-D</v>
      </c>
    </row>
    <row r="7879" spans="1:18">
      <c r="B7879" s="556" t="s">
        <v>6407</v>
      </c>
      <c r="C7879" s="556" t="s">
        <v>36</v>
      </c>
      <c r="D7879" s="556" t="s">
        <v>2721</v>
      </c>
      <c r="E7879" s="556" t="s">
        <v>10</v>
      </c>
      <c r="F7879" s="557" t="s">
        <v>493</v>
      </c>
      <c r="G7879" s="556" t="s">
        <v>168</v>
      </c>
      <c r="H7879" s="553">
        <v>132</v>
      </c>
      <c r="I7879" s="553">
        <v>209.26</v>
      </c>
      <c r="J7879" s="554">
        <v>27622.32</v>
      </c>
      <c r="K7879" s="556" t="s">
        <v>2651</v>
      </c>
      <c r="L7879" s="556" t="s">
        <v>2728</v>
      </c>
      <c r="M7879" s="557" t="s">
        <v>493</v>
      </c>
      <c r="O7879" s="545" t="str">
        <f t="shared" si="748"/>
        <v>B4/32/05-E</v>
      </c>
    </row>
    <row r="7880" spans="1:18" ht="14.5">
      <c r="B7880" s="556" t="s">
        <v>6407</v>
      </c>
      <c r="C7880" s="556" t="s">
        <v>36</v>
      </c>
      <c r="D7880" s="556" t="s">
        <v>2721</v>
      </c>
      <c r="E7880" s="556" t="s">
        <v>11</v>
      </c>
      <c r="F7880" s="557" t="s">
        <v>494</v>
      </c>
      <c r="G7880" s="556" t="s">
        <v>168</v>
      </c>
      <c r="H7880" s="553">
        <v>183</v>
      </c>
      <c r="I7880" s="553">
        <v>221.97</v>
      </c>
      <c r="J7880" s="554">
        <v>40620.51</v>
      </c>
      <c r="K7880" s="556" t="s">
        <v>2651</v>
      </c>
      <c r="L7880" s="556" t="s">
        <v>2734</v>
      </c>
      <c r="M7880" s="557" t="s">
        <v>494</v>
      </c>
      <c r="O7880" s="545" t="str">
        <f t="shared" si="748"/>
        <v>B4/32/05-F</v>
      </c>
      <c r="P7880" s="546"/>
      <c r="Q7880" s="546"/>
      <c r="R7880" s="546"/>
    </row>
    <row r="7882" spans="1:18" ht="14.5">
      <c r="A7882" s="551">
        <v>5</v>
      </c>
      <c r="B7882" s="555" t="s">
        <v>6407</v>
      </c>
      <c r="C7882" s="555" t="s">
        <v>36</v>
      </c>
      <c r="D7882" s="555" t="s">
        <v>36</v>
      </c>
      <c r="E7882" s="555" t="s">
        <v>36</v>
      </c>
      <c r="F7882" s="551" t="s">
        <v>495</v>
      </c>
      <c r="G7882" s="555" t="s">
        <v>36</v>
      </c>
      <c r="H7882" s="551"/>
      <c r="I7882" s="551"/>
      <c r="J7882" s="552">
        <v>117118.24</v>
      </c>
      <c r="K7882" s="555"/>
      <c r="L7882" s="555"/>
      <c r="M7882" s="551"/>
      <c r="N7882" s="551"/>
      <c r="O7882" s="551"/>
    </row>
    <row r="7883" spans="1:18">
      <c r="B7883" s="556" t="s">
        <v>6407</v>
      </c>
      <c r="C7883" s="556" t="s">
        <v>36</v>
      </c>
      <c r="D7883" s="556" t="s">
        <v>2721</v>
      </c>
      <c r="E7883" s="556" t="s">
        <v>27</v>
      </c>
      <c r="F7883" s="557" t="s">
        <v>2729</v>
      </c>
      <c r="G7883" s="556" t="s">
        <v>168</v>
      </c>
      <c r="H7883" s="553">
        <v>77</v>
      </c>
      <c r="I7883" s="553">
        <v>276.69</v>
      </c>
      <c r="J7883" s="554">
        <v>21305.13</v>
      </c>
      <c r="K7883" s="556" t="s">
        <v>2651</v>
      </c>
      <c r="L7883" s="556" t="s">
        <v>2730</v>
      </c>
      <c r="M7883" s="557" t="s">
        <v>2729</v>
      </c>
      <c r="O7883" s="545" t="str">
        <f t="shared" ref="O7883:O7885" si="749">+_xlfn.CONCAT(B7883,"-",E7883)</f>
        <v>B4/32/05-G</v>
      </c>
    </row>
    <row r="7884" spans="1:18">
      <c r="B7884" s="556" t="s">
        <v>6407</v>
      </c>
      <c r="C7884" s="556" t="s">
        <v>36</v>
      </c>
      <c r="D7884" s="556" t="s">
        <v>2721</v>
      </c>
      <c r="E7884" s="556" t="s">
        <v>28</v>
      </c>
      <c r="F7884" s="557" t="s">
        <v>5200</v>
      </c>
      <c r="G7884" s="556" t="s">
        <v>168</v>
      </c>
      <c r="H7884" s="553">
        <v>503</v>
      </c>
      <c r="I7884" s="553">
        <v>101.69</v>
      </c>
      <c r="J7884" s="554">
        <v>51150.07</v>
      </c>
      <c r="K7884" s="556" t="s">
        <v>2651</v>
      </c>
      <c r="L7884" s="556" t="s">
        <v>5201</v>
      </c>
      <c r="M7884" s="557" t="s">
        <v>5200</v>
      </c>
      <c r="O7884" s="545" t="str">
        <f t="shared" si="749"/>
        <v>B4/32/05-H</v>
      </c>
    </row>
    <row r="7885" spans="1:18" ht="14.5">
      <c r="B7885" s="556" t="s">
        <v>6407</v>
      </c>
      <c r="C7885" s="556" t="s">
        <v>36</v>
      </c>
      <c r="D7885" s="556" t="s">
        <v>2721</v>
      </c>
      <c r="E7885" s="556" t="s">
        <v>33</v>
      </c>
      <c r="F7885" s="557" t="s">
        <v>2731</v>
      </c>
      <c r="G7885" s="556" t="s">
        <v>168</v>
      </c>
      <c r="H7885" s="553">
        <v>384</v>
      </c>
      <c r="I7885" s="553">
        <v>116.31</v>
      </c>
      <c r="J7885" s="554">
        <v>44663.040000000001</v>
      </c>
      <c r="K7885" s="556" t="s">
        <v>2651</v>
      </c>
      <c r="L7885" s="556" t="s">
        <v>2732</v>
      </c>
      <c r="M7885" s="557" t="s">
        <v>2731</v>
      </c>
      <c r="O7885" s="545" t="str">
        <f t="shared" si="749"/>
        <v>B4/32/05-J</v>
      </c>
      <c r="P7885" s="546"/>
      <c r="Q7885" s="546"/>
      <c r="R7885" s="546"/>
    </row>
    <row r="7887" spans="1:18" ht="14.5">
      <c r="A7887" s="551">
        <v>4</v>
      </c>
      <c r="B7887" s="555" t="s">
        <v>6407</v>
      </c>
      <c r="C7887" s="555" t="s">
        <v>36</v>
      </c>
      <c r="D7887" s="555" t="s">
        <v>36</v>
      </c>
      <c r="E7887" s="555" t="s">
        <v>36</v>
      </c>
      <c r="F7887" s="551" t="s">
        <v>500</v>
      </c>
      <c r="G7887" s="555" t="s">
        <v>36</v>
      </c>
      <c r="H7887" s="551"/>
      <c r="I7887" s="551"/>
      <c r="J7887" s="552">
        <v>35865.81</v>
      </c>
      <c r="K7887" s="555"/>
      <c r="L7887" s="555"/>
      <c r="M7887" s="551"/>
      <c r="N7887" s="551"/>
      <c r="O7887" s="551"/>
    </row>
    <row r="7888" spans="1:18" ht="29">
      <c r="A7888" s="551">
        <v>5</v>
      </c>
      <c r="B7888" s="555" t="s">
        <v>6407</v>
      </c>
      <c r="C7888" s="555" t="s">
        <v>36</v>
      </c>
      <c r="D7888" s="555" t="s">
        <v>36</v>
      </c>
      <c r="E7888" s="555" t="s">
        <v>36</v>
      </c>
      <c r="F7888" s="551" t="s">
        <v>2733</v>
      </c>
      <c r="G7888" s="555" t="s">
        <v>36</v>
      </c>
      <c r="H7888" s="551"/>
      <c r="I7888" s="551"/>
      <c r="J7888" s="552">
        <v>35865.81</v>
      </c>
      <c r="K7888" s="555"/>
      <c r="L7888" s="555"/>
      <c r="M7888" s="551"/>
      <c r="N7888" s="551"/>
      <c r="O7888" s="551"/>
    </row>
    <row r="7889" spans="1:18">
      <c r="B7889" s="556" t="s">
        <v>6407</v>
      </c>
      <c r="C7889" s="556" t="s">
        <v>36</v>
      </c>
      <c r="D7889" s="556" t="s">
        <v>2721</v>
      </c>
      <c r="E7889" s="556" t="s">
        <v>34</v>
      </c>
      <c r="F7889" s="557" t="s">
        <v>494</v>
      </c>
      <c r="G7889" s="556" t="s">
        <v>168</v>
      </c>
      <c r="H7889" s="553">
        <v>138</v>
      </c>
      <c r="I7889" s="553">
        <v>221.97</v>
      </c>
      <c r="J7889" s="554">
        <v>30631.86</v>
      </c>
      <c r="K7889" s="556" t="s">
        <v>2651</v>
      </c>
      <c r="L7889" s="556" t="s">
        <v>2734</v>
      </c>
      <c r="M7889" s="557" t="s">
        <v>494</v>
      </c>
      <c r="O7889" s="545" t="str">
        <f t="shared" ref="O7889:O7890" si="750">+_xlfn.CONCAT(B7889,"-",E7889)</f>
        <v>B4/32/05-K</v>
      </c>
    </row>
    <row r="7890" spans="1:18" ht="14.5">
      <c r="B7890" s="556" t="s">
        <v>6407</v>
      </c>
      <c r="C7890" s="556" t="s">
        <v>36</v>
      </c>
      <c r="D7890" s="556" t="s">
        <v>2721</v>
      </c>
      <c r="E7890" s="556" t="s">
        <v>39</v>
      </c>
      <c r="F7890" s="557" t="s">
        <v>2735</v>
      </c>
      <c r="G7890" s="556" t="s">
        <v>168</v>
      </c>
      <c r="H7890" s="553">
        <v>45</v>
      </c>
      <c r="I7890" s="553">
        <v>116.31</v>
      </c>
      <c r="J7890" s="554">
        <v>5233.95</v>
      </c>
      <c r="K7890" s="556" t="s">
        <v>2651</v>
      </c>
      <c r="L7890" s="556" t="s">
        <v>2732</v>
      </c>
      <c r="M7890" s="557" t="s">
        <v>2731</v>
      </c>
      <c r="O7890" s="545" t="str">
        <f t="shared" si="750"/>
        <v>B4/32/05-L</v>
      </c>
      <c r="P7890" s="546"/>
      <c r="Q7890" s="546"/>
      <c r="R7890" s="546"/>
    </row>
    <row r="7891" spans="1:18" ht="14.5">
      <c r="P7891" s="546"/>
      <c r="Q7891" s="546"/>
      <c r="R7891" s="546"/>
    </row>
    <row r="7893" spans="1:18" ht="14.5">
      <c r="A7893" s="551">
        <v>4</v>
      </c>
      <c r="B7893" s="555" t="s">
        <v>6408</v>
      </c>
      <c r="C7893" s="555" t="s">
        <v>36</v>
      </c>
      <c r="D7893" s="555" t="s">
        <v>36</v>
      </c>
      <c r="E7893" s="555" t="s">
        <v>36</v>
      </c>
      <c r="F7893" s="551" t="s">
        <v>503</v>
      </c>
      <c r="G7893" s="555" t="s">
        <v>36</v>
      </c>
      <c r="H7893" s="551"/>
      <c r="I7893" s="551"/>
      <c r="J7893" s="552">
        <v>16933.169999999998</v>
      </c>
      <c r="K7893" s="555"/>
      <c r="L7893" s="555"/>
      <c r="M7893" s="551"/>
      <c r="N7893" s="551"/>
      <c r="O7893" s="551"/>
    </row>
    <row r="7894" spans="1:18" ht="29">
      <c r="A7894" s="551">
        <v>5</v>
      </c>
      <c r="B7894" s="555" t="s">
        <v>6408</v>
      </c>
      <c r="C7894" s="555" t="s">
        <v>36</v>
      </c>
      <c r="D7894" s="555" t="s">
        <v>36</v>
      </c>
      <c r="E7894" s="555" t="s">
        <v>36</v>
      </c>
      <c r="F7894" s="551" t="s">
        <v>504</v>
      </c>
      <c r="G7894" s="555" t="s">
        <v>36</v>
      </c>
      <c r="H7894" s="551"/>
      <c r="I7894" s="551"/>
      <c r="J7894" s="552">
        <v>16933.169999999998</v>
      </c>
      <c r="K7894" s="555"/>
      <c r="L7894" s="555"/>
      <c r="M7894" s="551"/>
      <c r="N7894" s="551"/>
      <c r="O7894" s="551"/>
    </row>
    <row r="7895" spans="1:18" ht="29">
      <c r="A7895" s="551">
        <v>6</v>
      </c>
      <c r="B7895" s="555" t="s">
        <v>6408</v>
      </c>
      <c r="C7895" s="555" t="s">
        <v>36</v>
      </c>
      <c r="D7895" s="555" t="s">
        <v>36</v>
      </c>
      <c r="E7895" s="555" t="s">
        <v>36</v>
      </c>
      <c r="F7895" s="551" t="s">
        <v>6409</v>
      </c>
      <c r="G7895" s="555" t="s">
        <v>36</v>
      </c>
      <c r="H7895" s="551"/>
      <c r="I7895" s="551"/>
      <c r="J7895" s="552">
        <v>16933.169999999998</v>
      </c>
      <c r="K7895" s="555"/>
      <c r="L7895" s="555"/>
      <c r="M7895" s="551"/>
      <c r="N7895" s="551"/>
      <c r="O7895" s="551"/>
    </row>
    <row r="7896" spans="1:18" ht="14.5">
      <c r="B7896" s="556" t="s">
        <v>6408</v>
      </c>
      <c r="C7896" s="556" t="s">
        <v>36</v>
      </c>
      <c r="D7896" s="556" t="s">
        <v>3844</v>
      </c>
      <c r="E7896" s="556" t="s">
        <v>5</v>
      </c>
      <c r="F7896" s="557" t="s">
        <v>3845</v>
      </c>
      <c r="G7896" s="556" t="s">
        <v>168</v>
      </c>
      <c r="H7896" s="553">
        <v>183</v>
      </c>
      <c r="I7896" s="553">
        <v>59.19</v>
      </c>
      <c r="J7896" s="554">
        <v>10831.77</v>
      </c>
      <c r="K7896" s="556" t="s">
        <v>2651</v>
      </c>
      <c r="L7896" s="556" t="s">
        <v>3846</v>
      </c>
      <c r="M7896" s="557" t="s">
        <v>3845</v>
      </c>
      <c r="O7896" s="545" t="str">
        <f t="shared" ref="O7896:O7897" si="751">+_xlfn.CONCAT(B7896,"-",E7896)</f>
        <v>B4/32/06-A</v>
      </c>
      <c r="P7896" s="546"/>
      <c r="Q7896" s="546"/>
      <c r="R7896" s="546"/>
    </row>
    <row r="7897" spans="1:18" ht="14.5">
      <c r="B7897" s="556" t="s">
        <v>6408</v>
      </c>
      <c r="C7897" s="556" t="s">
        <v>36</v>
      </c>
      <c r="D7897" s="556" t="s">
        <v>2721</v>
      </c>
      <c r="E7897" s="556" t="s">
        <v>6</v>
      </c>
      <c r="F7897" s="557" t="s">
        <v>6410</v>
      </c>
      <c r="G7897" s="556" t="s">
        <v>168</v>
      </c>
      <c r="H7897" s="553">
        <v>60</v>
      </c>
      <c r="I7897" s="553">
        <v>101.69</v>
      </c>
      <c r="J7897" s="554">
        <v>6101.4</v>
      </c>
      <c r="K7897" s="556" t="s">
        <v>2651</v>
      </c>
      <c r="L7897" s="556" t="s">
        <v>6411</v>
      </c>
      <c r="M7897" s="557" t="s">
        <v>6410</v>
      </c>
      <c r="O7897" s="545" t="str">
        <f t="shared" si="751"/>
        <v>B4/32/06-B</v>
      </c>
      <c r="P7897" s="546"/>
      <c r="Q7897" s="546"/>
      <c r="R7897" s="546"/>
    </row>
    <row r="7898" spans="1:18" ht="14.5">
      <c r="P7898" s="546"/>
      <c r="Q7898" s="546"/>
      <c r="R7898" s="546"/>
    </row>
    <row r="7899" spans="1:18" ht="14.5">
      <c r="A7899" s="551" t="s">
        <v>1774</v>
      </c>
      <c r="B7899" s="555" t="s">
        <v>6408</v>
      </c>
      <c r="C7899" s="555" t="s">
        <v>36</v>
      </c>
      <c r="D7899" s="555" t="s">
        <v>36</v>
      </c>
      <c r="E7899" s="555" t="s">
        <v>36</v>
      </c>
      <c r="F7899" s="551" t="s">
        <v>29</v>
      </c>
      <c r="G7899" s="555"/>
      <c r="H7899" s="551"/>
      <c r="I7899" s="551"/>
      <c r="J7899" s="551"/>
      <c r="K7899" s="555"/>
      <c r="L7899" s="555"/>
      <c r="M7899" s="551"/>
      <c r="N7899" s="551"/>
      <c r="O7899" s="551"/>
    </row>
    <row r="7900" spans="1:18" ht="14.5">
      <c r="A7900" s="551" t="s">
        <v>1774</v>
      </c>
      <c r="B7900" s="555" t="s">
        <v>6408</v>
      </c>
      <c r="C7900" s="555" t="s">
        <v>36</v>
      </c>
      <c r="D7900" s="555" t="s">
        <v>36</v>
      </c>
      <c r="E7900" s="555" t="s">
        <v>36</v>
      </c>
      <c r="F7900" s="551" t="s">
        <v>9</v>
      </c>
      <c r="G7900" s="555"/>
      <c r="H7900" s="551"/>
      <c r="I7900" s="551"/>
      <c r="J7900" s="551"/>
      <c r="K7900" s="555"/>
      <c r="L7900" s="555"/>
      <c r="M7900" s="551"/>
      <c r="N7900" s="551"/>
      <c r="O7900" s="551"/>
    </row>
    <row r="7902" spans="1:18" ht="14.5">
      <c r="P7902" s="546"/>
      <c r="Q7902" s="546"/>
      <c r="R7902" s="546"/>
    </row>
    <row r="7903" spans="1:18" ht="14.5">
      <c r="A7903" s="551">
        <v>2</v>
      </c>
      <c r="B7903" s="555" t="s">
        <v>6412</v>
      </c>
      <c r="C7903" s="555" t="s">
        <v>36</v>
      </c>
      <c r="D7903" s="555" t="s">
        <v>36</v>
      </c>
      <c r="E7903" s="555" t="s">
        <v>36</v>
      </c>
      <c r="F7903" s="551" t="s">
        <v>24</v>
      </c>
      <c r="G7903" s="555" t="s">
        <v>36</v>
      </c>
      <c r="H7903" s="551"/>
      <c r="I7903" s="551"/>
      <c r="J7903" s="552">
        <v>5466384.1900000004</v>
      </c>
      <c r="K7903" s="555"/>
      <c r="L7903" s="555"/>
      <c r="M7903" s="551"/>
      <c r="N7903" s="551"/>
      <c r="O7903" s="551"/>
      <c r="P7903" s="546"/>
      <c r="Q7903" s="546"/>
      <c r="R7903" s="546"/>
    </row>
    <row r="7904" spans="1:18" ht="14.5">
      <c r="A7904" s="551">
        <v>3</v>
      </c>
      <c r="B7904" s="555" t="s">
        <v>6412</v>
      </c>
      <c r="C7904" s="555" t="s">
        <v>36</v>
      </c>
      <c r="D7904" s="555" t="s">
        <v>36</v>
      </c>
      <c r="E7904" s="555" t="s">
        <v>36</v>
      </c>
      <c r="F7904" s="551" t="s">
        <v>509</v>
      </c>
      <c r="G7904" s="555" t="s">
        <v>36</v>
      </c>
      <c r="H7904" s="551"/>
      <c r="I7904" s="551"/>
      <c r="J7904" s="552">
        <v>1042353.15</v>
      </c>
      <c r="K7904" s="555"/>
      <c r="L7904" s="555"/>
      <c r="M7904" s="551"/>
      <c r="N7904" s="551"/>
      <c r="O7904" s="551"/>
    </row>
    <row r="7905" spans="1:18" ht="145">
      <c r="A7905" s="551">
        <v>4</v>
      </c>
      <c r="B7905" s="555" t="s">
        <v>6412</v>
      </c>
      <c r="C7905" s="555" t="s">
        <v>36</v>
      </c>
      <c r="D7905" s="555" t="s">
        <v>36</v>
      </c>
      <c r="E7905" s="555" t="s">
        <v>36</v>
      </c>
      <c r="F7905" s="551" t="s">
        <v>2737</v>
      </c>
      <c r="G7905" s="555" t="s">
        <v>36</v>
      </c>
      <c r="H7905" s="551"/>
      <c r="I7905" s="551"/>
      <c r="J7905" s="552">
        <v>848992.5</v>
      </c>
      <c r="K7905" s="555"/>
      <c r="L7905" s="555"/>
      <c r="M7905" s="551"/>
      <c r="N7905" s="551"/>
      <c r="O7905" s="551"/>
    </row>
    <row r="7906" spans="1:18" ht="14.5">
      <c r="A7906" s="551">
        <v>5</v>
      </c>
      <c r="B7906" s="555" t="s">
        <v>6412</v>
      </c>
      <c r="C7906" s="555" t="s">
        <v>36</v>
      </c>
      <c r="D7906" s="555" t="s">
        <v>36</v>
      </c>
      <c r="E7906" s="555" t="s">
        <v>36</v>
      </c>
      <c r="F7906" s="551" t="s">
        <v>6413</v>
      </c>
      <c r="G7906" s="555" t="s">
        <v>36</v>
      </c>
      <c r="H7906" s="551"/>
      <c r="I7906" s="551"/>
      <c r="J7906" s="551">
        <v>0</v>
      </c>
      <c r="K7906" s="555"/>
      <c r="L7906" s="555"/>
      <c r="M7906" s="551"/>
      <c r="N7906" s="551"/>
      <c r="O7906" s="551"/>
      <c r="P7906" s="546"/>
      <c r="Q7906" s="546"/>
      <c r="R7906" s="546"/>
    </row>
    <row r="7907" spans="1:18" ht="14.5">
      <c r="A7907" s="551">
        <v>5</v>
      </c>
      <c r="B7907" s="555" t="s">
        <v>6412</v>
      </c>
      <c r="C7907" s="555" t="s">
        <v>36</v>
      </c>
      <c r="D7907" s="555" t="s">
        <v>36</v>
      </c>
      <c r="E7907" s="555" t="s">
        <v>36</v>
      </c>
      <c r="F7907" s="551" t="s">
        <v>515</v>
      </c>
      <c r="G7907" s="555" t="s">
        <v>36</v>
      </c>
      <c r="H7907" s="551"/>
      <c r="I7907" s="551"/>
      <c r="J7907" s="552">
        <v>402615</v>
      </c>
      <c r="K7907" s="555"/>
      <c r="L7907" s="555"/>
      <c r="M7907" s="551"/>
      <c r="N7907" s="551"/>
      <c r="O7907" s="551"/>
      <c r="P7907" s="546"/>
      <c r="Q7907" s="546"/>
      <c r="R7907" s="546"/>
    </row>
    <row r="7908" spans="1:18" ht="14.5">
      <c r="B7908" s="556" t="s">
        <v>6412</v>
      </c>
      <c r="C7908" s="556" t="s">
        <v>2034</v>
      </c>
      <c r="D7908" s="556" t="s">
        <v>2739</v>
      </c>
      <c r="E7908" s="556" t="s">
        <v>5</v>
      </c>
      <c r="F7908" s="557" t="s">
        <v>514</v>
      </c>
      <c r="G7908" s="556" t="s">
        <v>179</v>
      </c>
      <c r="H7908" s="553">
        <v>460</v>
      </c>
      <c r="I7908" s="553">
        <v>875.25</v>
      </c>
      <c r="J7908" s="554">
        <v>402615</v>
      </c>
      <c r="K7908" s="556" t="s">
        <v>2740</v>
      </c>
      <c r="L7908" s="556" t="s">
        <v>6414</v>
      </c>
      <c r="M7908" s="557" t="s">
        <v>514</v>
      </c>
      <c r="O7908" s="545" t="str">
        <f>+_xlfn.CONCAT(B7908,"-",E7908)</f>
        <v>B4/33/01-A</v>
      </c>
      <c r="P7908" s="546"/>
      <c r="Q7908" s="546"/>
      <c r="R7908" s="546"/>
    </row>
    <row r="7909" spans="1:18" ht="14.5">
      <c r="P7909" s="546"/>
      <c r="Q7909" s="546"/>
      <c r="R7909" s="546"/>
    </row>
    <row r="7910" spans="1:18" ht="14.5">
      <c r="A7910" s="551">
        <v>5</v>
      </c>
      <c r="B7910" s="555" t="s">
        <v>6412</v>
      </c>
      <c r="C7910" s="555" t="s">
        <v>36</v>
      </c>
      <c r="D7910" s="555" t="s">
        <v>36</v>
      </c>
      <c r="E7910" s="555" t="s">
        <v>36</v>
      </c>
      <c r="F7910" s="551" t="s">
        <v>6415</v>
      </c>
      <c r="G7910" s="555" t="s">
        <v>36</v>
      </c>
      <c r="H7910" s="551"/>
      <c r="I7910" s="551"/>
      <c r="J7910" s="552">
        <v>402615</v>
      </c>
      <c r="K7910" s="555"/>
      <c r="L7910" s="555"/>
      <c r="M7910" s="551"/>
      <c r="N7910" s="551"/>
      <c r="O7910" s="551"/>
      <c r="P7910" s="546"/>
      <c r="Q7910" s="546"/>
      <c r="R7910" s="546"/>
    </row>
    <row r="7911" spans="1:18">
      <c r="B7911" s="556" t="s">
        <v>6412</v>
      </c>
      <c r="C7911" s="556" t="s">
        <v>2034</v>
      </c>
      <c r="D7911" s="556" t="s">
        <v>2739</v>
      </c>
      <c r="E7911" s="556" t="s">
        <v>6</v>
      </c>
      <c r="F7911" s="557" t="s">
        <v>514</v>
      </c>
      <c r="G7911" s="556" t="s">
        <v>179</v>
      </c>
      <c r="H7911" s="553">
        <v>460</v>
      </c>
      <c r="I7911" s="553">
        <v>875.25</v>
      </c>
      <c r="J7911" s="554">
        <v>402615</v>
      </c>
      <c r="K7911" s="556" t="s">
        <v>2740</v>
      </c>
      <c r="L7911" s="556" t="s">
        <v>6416</v>
      </c>
      <c r="M7911" s="557" t="s">
        <v>514</v>
      </c>
      <c r="O7911" s="545" t="str">
        <f>+_xlfn.CONCAT(B7911,"-",E7911)</f>
        <v>B4/33/01-B</v>
      </c>
    </row>
    <row r="7913" spans="1:18" ht="14.5">
      <c r="A7913" s="551">
        <v>5</v>
      </c>
      <c r="B7913" s="555" t="s">
        <v>6412</v>
      </c>
      <c r="C7913" s="555" t="s">
        <v>36</v>
      </c>
      <c r="D7913" s="555" t="s">
        <v>36</v>
      </c>
      <c r="E7913" s="555" t="s">
        <v>36</v>
      </c>
      <c r="F7913" s="551" t="s">
        <v>6417</v>
      </c>
      <c r="G7913" s="555" t="s">
        <v>36</v>
      </c>
      <c r="H7913" s="551"/>
      <c r="I7913" s="551"/>
      <c r="J7913" s="552">
        <v>43762.5</v>
      </c>
      <c r="K7913" s="555"/>
      <c r="L7913" s="555"/>
      <c r="M7913" s="551"/>
      <c r="N7913" s="551"/>
      <c r="O7913" s="551"/>
      <c r="P7913" s="546"/>
      <c r="Q7913" s="546"/>
      <c r="R7913" s="546"/>
    </row>
    <row r="7914" spans="1:18">
      <c r="B7914" s="556" t="s">
        <v>6412</v>
      </c>
      <c r="C7914" s="556" t="s">
        <v>2034</v>
      </c>
      <c r="D7914" s="556" t="s">
        <v>2739</v>
      </c>
      <c r="E7914" s="556" t="s">
        <v>7</v>
      </c>
      <c r="F7914" s="557" t="s">
        <v>514</v>
      </c>
      <c r="G7914" s="556" t="s">
        <v>179</v>
      </c>
      <c r="H7914" s="553">
        <v>50</v>
      </c>
      <c r="I7914" s="553">
        <v>875.25</v>
      </c>
      <c r="J7914" s="554">
        <v>43762.5</v>
      </c>
      <c r="K7914" s="556" t="s">
        <v>2740</v>
      </c>
      <c r="L7914" s="556" t="s">
        <v>6418</v>
      </c>
      <c r="M7914" s="557" t="s">
        <v>514</v>
      </c>
      <c r="O7914" s="545" t="str">
        <f>+_xlfn.CONCAT(B7914,"-",E7914)</f>
        <v>B4/33/01-C</v>
      </c>
    </row>
    <row r="7916" spans="1:18" ht="14.5">
      <c r="A7916" s="551">
        <v>4</v>
      </c>
      <c r="B7916" s="555" t="s">
        <v>6412</v>
      </c>
      <c r="C7916" s="555" t="s">
        <v>36</v>
      </c>
      <c r="D7916" s="555" t="s">
        <v>36</v>
      </c>
      <c r="E7916" s="555" t="s">
        <v>36</v>
      </c>
      <c r="F7916" s="551" t="s">
        <v>520</v>
      </c>
      <c r="G7916" s="555" t="s">
        <v>36</v>
      </c>
      <c r="H7916" s="551"/>
      <c r="I7916" s="551"/>
      <c r="J7916" s="552">
        <v>103340.65</v>
      </c>
      <c r="K7916" s="555"/>
      <c r="L7916" s="555"/>
      <c r="M7916" s="551"/>
      <c r="N7916" s="551"/>
      <c r="O7916" s="551"/>
      <c r="P7916" s="546"/>
      <c r="Q7916" s="546"/>
      <c r="R7916" s="546"/>
    </row>
    <row r="7917" spans="1:18" ht="87.5">
      <c r="B7917" s="556" t="s">
        <v>6412</v>
      </c>
      <c r="C7917" s="556" t="s">
        <v>2034</v>
      </c>
      <c r="D7917" s="556" t="s">
        <v>2739</v>
      </c>
      <c r="E7917" s="556" t="s">
        <v>8</v>
      </c>
      <c r="F7917" s="557" t="s">
        <v>521</v>
      </c>
      <c r="G7917" s="556" t="s">
        <v>289</v>
      </c>
      <c r="H7917" s="553">
        <v>5</v>
      </c>
      <c r="I7917" s="554">
        <v>20668.13</v>
      </c>
      <c r="J7917" s="554">
        <v>103340.65</v>
      </c>
      <c r="K7917" s="556" t="s">
        <v>2740</v>
      </c>
      <c r="L7917" s="556" t="s">
        <v>6419</v>
      </c>
      <c r="M7917" s="557" t="s">
        <v>521</v>
      </c>
      <c r="O7917" s="545" t="str">
        <f>+_xlfn.CONCAT(B7917,"-",E7917)</f>
        <v>B4/33/01-D</v>
      </c>
    </row>
    <row r="7919" spans="1:18" ht="14.5">
      <c r="P7919" s="546"/>
      <c r="Q7919" s="546"/>
      <c r="R7919" s="546"/>
    </row>
    <row r="7920" spans="1:18" ht="14.5">
      <c r="A7920" s="551">
        <v>4</v>
      </c>
      <c r="B7920" s="555" t="s">
        <v>6420</v>
      </c>
      <c r="C7920" s="555" t="s">
        <v>36</v>
      </c>
      <c r="D7920" s="555" t="s">
        <v>36</v>
      </c>
      <c r="E7920" s="555" t="s">
        <v>36</v>
      </c>
      <c r="F7920" s="551" t="s">
        <v>522</v>
      </c>
      <c r="G7920" s="555" t="s">
        <v>36</v>
      </c>
      <c r="H7920" s="551"/>
      <c r="I7920" s="551"/>
      <c r="J7920" s="552">
        <v>26152.5</v>
      </c>
      <c r="K7920" s="555"/>
      <c r="L7920" s="555"/>
      <c r="M7920" s="551"/>
      <c r="N7920" s="551"/>
      <c r="O7920" s="551"/>
    </row>
    <row r="7921" spans="1:18" ht="112.5">
      <c r="B7921" s="556" t="s">
        <v>6420</v>
      </c>
      <c r="C7921" s="556" t="s">
        <v>2034</v>
      </c>
      <c r="D7921" s="556" t="s">
        <v>2739</v>
      </c>
      <c r="E7921" s="556" t="s">
        <v>5</v>
      </c>
      <c r="F7921" s="557" t="s">
        <v>2745</v>
      </c>
      <c r="G7921" s="556" t="s">
        <v>289</v>
      </c>
      <c r="H7921" s="553">
        <v>1</v>
      </c>
      <c r="I7921" s="554">
        <v>26152.5</v>
      </c>
      <c r="J7921" s="554">
        <v>26152.5</v>
      </c>
      <c r="K7921" s="556" t="s">
        <v>2740</v>
      </c>
      <c r="L7921" s="556" t="s">
        <v>6421</v>
      </c>
      <c r="M7921" s="557" t="s">
        <v>2745</v>
      </c>
      <c r="O7921" s="545" t="str">
        <f>+_xlfn.CONCAT(B7921,"-",E7921)</f>
        <v>B4/33/02-A</v>
      </c>
    </row>
    <row r="7923" spans="1:18" ht="14.5">
      <c r="A7923" s="551">
        <v>4</v>
      </c>
      <c r="B7923" s="555" t="s">
        <v>6420</v>
      </c>
      <c r="C7923" s="555" t="s">
        <v>36</v>
      </c>
      <c r="D7923" s="555" t="s">
        <v>36</v>
      </c>
      <c r="E7923" s="555" t="s">
        <v>36</v>
      </c>
      <c r="F7923" s="551" t="s">
        <v>524</v>
      </c>
      <c r="G7923" s="555" t="s">
        <v>36</v>
      </c>
      <c r="H7923" s="551"/>
      <c r="I7923" s="551"/>
      <c r="J7923" s="552">
        <v>28652.5</v>
      </c>
      <c r="K7923" s="555"/>
      <c r="L7923" s="555"/>
      <c r="M7923" s="551"/>
      <c r="N7923" s="551"/>
      <c r="O7923" s="551"/>
      <c r="P7923" s="546"/>
      <c r="Q7923" s="546"/>
      <c r="R7923" s="546"/>
    </row>
    <row r="7924" spans="1:18" ht="112.5">
      <c r="B7924" s="556" t="s">
        <v>6420</v>
      </c>
      <c r="C7924" s="556" t="s">
        <v>2034</v>
      </c>
      <c r="D7924" s="556" t="s">
        <v>2739</v>
      </c>
      <c r="E7924" s="556" t="s">
        <v>6</v>
      </c>
      <c r="F7924" s="557" t="s">
        <v>2747</v>
      </c>
      <c r="G7924" s="556" t="s">
        <v>289</v>
      </c>
      <c r="H7924" s="553">
        <v>1</v>
      </c>
      <c r="I7924" s="554">
        <v>28652.5</v>
      </c>
      <c r="J7924" s="554">
        <v>28652.5</v>
      </c>
      <c r="K7924" s="556" t="s">
        <v>2740</v>
      </c>
      <c r="L7924" s="556" t="s">
        <v>6422</v>
      </c>
      <c r="M7924" s="557" t="s">
        <v>2747</v>
      </c>
      <c r="O7924" s="545" t="str">
        <f>+_xlfn.CONCAT(B7924,"-",E7924)</f>
        <v>B4/33/02-B</v>
      </c>
    </row>
    <row r="7926" spans="1:18" ht="14.5">
      <c r="P7926" s="546"/>
      <c r="Q7926" s="546"/>
      <c r="R7926" s="546"/>
    </row>
    <row r="7927" spans="1:18" ht="14.5">
      <c r="A7927" s="551">
        <v>4</v>
      </c>
      <c r="B7927" s="555" t="s">
        <v>6423</v>
      </c>
      <c r="C7927" s="555" t="s">
        <v>36</v>
      </c>
      <c r="D7927" s="555" t="s">
        <v>36</v>
      </c>
      <c r="E7927" s="555" t="s">
        <v>36</v>
      </c>
      <c r="F7927" s="551" t="s">
        <v>526</v>
      </c>
      <c r="G7927" s="555" t="s">
        <v>36</v>
      </c>
      <c r="H7927" s="551"/>
      <c r="I7927" s="551"/>
      <c r="J7927" s="552">
        <v>35215</v>
      </c>
      <c r="K7927" s="555"/>
      <c r="L7927" s="555"/>
      <c r="M7927" s="551"/>
      <c r="N7927" s="551"/>
      <c r="O7927" s="551"/>
    </row>
    <row r="7928" spans="1:18" ht="159.5">
      <c r="A7928" s="551">
        <v>5</v>
      </c>
      <c r="B7928" s="555" t="s">
        <v>6423</v>
      </c>
      <c r="C7928" s="555" t="s">
        <v>36</v>
      </c>
      <c r="D7928" s="555" t="s">
        <v>36</v>
      </c>
      <c r="E7928" s="555" t="s">
        <v>36</v>
      </c>
      <c r="F7928" s="551" t="s">
        <v>527</v>
      </c>
      <c r="G7928" s="555" t="s">
        <v>36</v>
      </c>
      <c r="H7928" s="551"/>
      <c r="I7928" s="551"/>
      <c r="J7928" s="552">
        <v>35215</v>
      </c>
      <c r="K7928" s="555"/>
      <c r="L7928" s="555"/>
      <c r="M7928" s="551"/>
      <c r="N7928" s="551"/>
      <c r="O7928" s="551"/>
    </row>
    <row r="7929" spans="1:18" ht="14.5">
      <c r="A7929" s="551">
        <v>6</v>
      </c>
      <c r="B7929" s="555" t="s">
        <v>6423</v>
      </c>
      <c r="C7929" s="555" t="s">
        <v>36</v>
      </c>
      <c r="D7929" s="555" t="s">
        <v>36</v>
      </c>
      <c r="E7929" s="555" t="s">
        <v>36</v>
      </c>
      <c r="F7929" s="551" t="s">
        <v>528</v>
      </c>
      <c r="G7929" s="555" t="s">
        <v>36</v>
      </c>
      <c r="H7929" s="551"/>
      <c r="I7929" s="551"/>
      <c r="J7929" s="551">
        <v>0</v>
      </c>
      <c r="K7929" s="555"/>
      <c r="L7929" s="555"/>
      <c r="M7929" s="551"/>
      <c r="N7929" s="551"/>
      <c r="O7929" s="551"/>
    </row>
    <row r="7930" spans="1:18" ht="14.5">
      <c r="A7930" s="551">
        <v>6</v>
      </c>
      <c r="B7930" s="555" t="s">
        <v>6423</v>
      </c>
      <c r="C7930" s="555" t="s">
        <v>36</v>
      </c>
      <c r="D7930" s="555" t="s">
        <v>36</v>
      </c>
      <c r="E7930" s="555" t="s">
        <v>36</v>
      </c>
      <c r="F7930" s="551" t="s">
        <v>6413</v>
      </c>
      <c r="G7930" s="555" t="s">
        <v>36</v>
      </c>
      <c r="H7930" s="551"/>
      <c r="I7930" s="551"/>
      <c r="J7930" s="552">
        <v>35215</v>
      </c>
      <c r="K7930" s="555"/>
      <c r="L7930" s="555"/>
      <c r="M7930" s="551"/>
      <c r="N7930" s="551"/>
      <c r="O7930" s="551"/>
      <c r="P7930" s="546"/>
      <c r="Q7930" s="546"/>
      <c r="R7930" s="546"/>
    </row>
    <row r="7931" spans="1:18" ht="14.5">
      <c r="B7931" s="556" t="s">
        <v>6423</v>
      </c>
      <c r="C7931" s="556" t="s">
        <v>2034</v>
      </c>
      <c r="D7931" s="556" t="s">
        <v>2750</v>
      </c>
      <c r="E7931" s="556" t="s">
        <v>5</v>
      </c>
      <c r="F7931" s="557" t="s">
        <v>6424</v>
      </c>
      <c r="G7931" s="556" t="s">
        <v>289</v>
      </c>
      <c r="H7931" s="553">
        <v>2</v>
      </c>
      <c r="I7931" s="554">
        <v>17607.5</v>
      </c>
      <c r="J7931" s="554">
        <v>35215</v>
      </c>
      <c r="K7931" s="556" t="s">
        <v>2740</v>
      </c>
      <c r="L7931" s="556" t="s">
        <v>6425</v>
      </c>
      <c r="M7931" s="557" t="s">
        <v>6424</v>
      </c>
      <c r="O7931" s="545" t="str">
        <f>+_xlfn.CONCAT(B7931,"-",E7931)</f>
        <v>B4/33/03-A</v>
      </c>
      <c r="P7931" s="546"/>
      <c r="Q7931" s="546"/>
      <c r="R7931" s="546"/>
    </row>
    <row r="7932" spans="1:18" ht="14.5">
      <c r="P7932" s="546"/>
      <c r="Q7932" s="546"/>
      <c r="R7932" s="546"/>
    </row>
    <row r="7933" spans="1:18" ht="14.5">
      <c r="A7933" s="551" t="s">
        <v>1774</v>
      </c>
      <c r="B7933" s="555" t="s">
        <v>6423</v>
      </c>
      <c r="C7933" s="555" t="s">
        <v>36</v>
      </c>
      <c r="D7933" s="555" t="s">
        <v>36</v>
      </c>
      <c r="E7933" s="555" t="s">
        <v>36</v>
      </c>
      <c r="F7933" s="551" t="s">
        <v>6426</v>
      </c>
      <c r="G7933" s="555"/>
      <c r="H7933" s="551"/>
      <c r="I7933" s="551"/>
      <c r="J7933" s="551"/>
      <c r="K7933" s="555"/>
      <c r="L7933" s="555"/>
      <c r="M7933" s="551"/>
      <c r="N7933" s="551"/>
      <c r="O7933" s="551"/>
      <c r="P7933" s="546"/>
      <c r="Q7933" s="546"/>
      <c r="R7933" s="546"/>
    </row>
    <row r="7935" spans="1:18" ht="14.5">
      <c r="A7935" s="551">
        <v>3</v>
      </c>
      <c r="B7935" s="555" t="s">
        <v>6423</v>
      </c>
      <c r="C7935" s="555" t="s">
        <v>36</v>
      </c>
      <c r="D7935" s="555" t="s">
        <v>36</v>
      </c>
      <c r="E7935" s="555" t="s">
        <v>36</v>
      </c>
      <c r="F7935" s="551" t="s">
        <v>6427</v>
      </c>
      <c r="G7935" s="555" t="s">
        <v>36</v>
      </c>
      <c r="H7935" s="551"/>
      <c r="I7935" s="551"/>
      <c r="J7935" s="552">
        <v>809606.25</v>
      </c>
      <c r="K7935" s="555"/>
      <c r="L7935" s="555"/>
      <c r="M7935" s="551"/>
      <c r="N7935" s="551"/>
      <c r="O7935" s="551"/>
    </row>
    <row r="7936" spans="1:18" ht="14.5">
      <c r="A7936" s="551">
        <v>4</v>
      </c>
      <c r="B7936" s="555" t="s">
        <v>6423</v>
      </c>
      <c r="C7936" s="555" t="s">
        <v>36</v>
      </c>
      <c r="D7936" s="555" t="s">
        <v>36</v>
      </c>
      <c r="E7936" s="555" t="s">
        <v>36</v>
      </c>
      <c r="F7936" s="551" t="s">
        <v>510</v>
      </c>
      <c r="G7936" s="555" t="s">
        <v>36</v>
      </c>
      <c r="H7936" s="551"/>
      <c r="I7936" s="551"/>
      <c r="J7936" s="552">
        <v>809606.25</v>
      </c>
      <c r="K7936" s="555"/>
      <c r="L7936" s="555"/>
      <c r="M7936" s="551"/>
      <c r="N7936" s="551"/>
      <c r="O7936" s="551"/>
      <c r="P7936" s="546"/>
      <c r="Q7936" s="546"/>
      <c r="R7936" s="546"/>
    </row>
    <row r="7937" spans="1:18" ht="145">
      <c r="A7937" s="551">
        <v>5</v>
      </c>
      <c r="B7937" s="555" t="s">
        <v>6423</v>
      </c>
      <c r="C7937" s="555" t="s">
        <v>36</v>
      </c>
      <c r="D7937" s="555" t="s">
        <v>36</v>
      </c>
      <c r="E7937" s="555" t="s">
        <v>36</v>
      </c>
      <c r="F7937" s="551" t="s">
        <v>2753</v>
      </c>
      <c r="G7937" s="555" t="s">
        <v>36</v>
      </c>
      <c r="H7937" s="551"/>
      <c r="I7937" s="551"/>
      <c r="J7937" s="552">
        <v>809606.25</v>
      </c>
      <c r="K7937" s="555"/>
      <c r="L7937" s="555"/>
      <c r="M7937" s="551"/>
      <c r="N7937" s="551"/>
      <c r="O7937" s="551"/>
    </row>
    <row r="7938" spans="1:18" ht="14.5">
      <c r="A7938" s="551">
        <v>6</v>
      </c>
      <c r="B7938" s="555" t="s">
        <v>6423</v>
      </c>
      <c r="C7938" s="555" t="s">
        <v>36</v>
      </c>
      <c r="D7938" s="555" t="s">
        <v>36</v>
      </c>
      <c r="E7938" s="555" t="s">
        <v>36</v>
      </c>
      <c r="F7938" s="551" t="s">
        <v>6413</v>
      </c>
      <c r="G7938" s="555" t="s">
        <v>36</v>
      </c>
      <c r="H7938" s="551"/>
      <c r="I7938" s="551"/>
      <c r="J7938" s="551">
        <v>0</v>
      </c>
      <c r="K7938" s="555"/>
      <c r="L7938" s="555"/>
      <c r="M7938" s="551"/>
      <c r="N7938" s="551"/>
      <c r="O7938" s="551"/>
      <c r="P7938" s="546"/>
      <c r="Q7938" s="546"/>
      <c r="R7938" s="546"/>
    </row>
    <row r="7939" spans="1:18" ht="14.5">
      <c r="A7939" s="551">
        <v>6</v>
      </c>
      <c r="B7939" s="555" t="s">
        <v>6423</v>
      </c>
      <c r="C7939" s="555" t="s">
        <v>36</v>
      </c>
      <c r="D7939" s="555" t="s">
        <v>36</v>
      </c>
      <c r="E7939" s="555" t="s">
        <v>36</v>
      </c>
      <c r="F7939" s="551" t="s">
        <v>533</v>
      </c>
      <c r="G7939" s="555" t="s">
        <v>36</v>
      </c>
      <c r="H7939" s="551"/>
      <c r="I7939" s="551"/>
      <c r="J7939" s="552">
        <v>809606.25</v>
      </c>
      <c r="K7939" s="555"/>
      <c r="L7939" s="555"/>
      <c r="M7939" s="551"/>
      <c r="N7939" s="551"/>
      <c r="O7939" s="551"/>
      <c r="P7939" s="546"/>
      <c r="Q7939" s="546"/>
      <c r="R7939" s="546"/>
    </row>
    <row r="7940" spans="1:18" ht="14.5">
      <c r="B7940" s="556" t="s">
        <v>6423</v>
      </c>
      <c r="C7940" s="556" t="s">
        <v>2034</v>
      </c>
      <c r="D7940" s="556" t="s">
        <v>2739</v>
      </c>
      <c r="E7940" s="556" t="s">
        <v>6</v>
      </c>
      <c r="F7940" s="557" t="s">
        <v>514</v>
      </c>
      <c r="G7940" s="556" t="s">
        <v>179</v>
      </c>
      <c r="H7940" s="553">
        <v>925</v>
      </c>
      <c r="I7940" s="553">
        <v>875.25</v>
      </c>
      <c r="J7940" s="554">
        <v>809606.25</v>
      </c>
      <c r="K7940" s="556" t="s">
        <v>2740</v>
      </c>
      <c r="L7940" s="556" t="s">
        <v>6428</v>
      </c>
      <c r="M7940" s="557" t="s">
        <v>514</v>
      </c>
      <c r="O7940" s="545" t="str">
        <f>+_xlfn.CONCAT(B7940,"-",E7940)</f>
        <v>B4/33/03-B</v>
      </c>
      <c r="P7940" s="546"/>
      <c r="Q7940" s="546"/>
      <c r="R7940" s="546"/>
    </row>
    <row r="7941" spans="1:18" ht="14.5">
      <c r="P7941" s="546"/>
      <c r="Q7941" s="546"/>
      <c r="R7941" s="546"/>
    </row>
    <row r="7942" spans="1:18" ht="14.5">
      <c r="P7942" s="546"/>
      <c r="Q7942" s="546"/>
      <c r="R7942" s="546"/>
    </row>
    <row r="7943" spans="1:18" ht="14.5">
      <c r="A7943" s="551">
        <v>3</v>
      </c>
      <c r="B7943" s="555" t="s">
        <v>6429</v>
      </c>
      <c r="C7943" s="555" t="s">
        <v>36</v>
      </c>
      <c r="D7943" s="555" t="s">
        <v>36</v>
      </c>
      <c r="E7943" s="555" t="s">
        <v>36</v>
      </c>
      <c r="F7943" s="551" t="s">
        <v>534</v>
      </c>
      <c r="G7943" s="555" t="s">
        <v>36</v>
      </c>
      <c r="H7943" s="551"/>
      <c r="I7943" s="551"/>
      <c r="J7943" s="552">
        <v>197907.52</v>
      </c>
      <c r="K7943" s="555"/>
      <c r="L7943" s="555"/>
      <c r="M7943" s="551"/>
      <c r="N7943" s="551"/>
      <c r="O7943" s="551"/>
    </row>
    <row r="7944" spans="1:18" ht="145">
      <c r="A7944" s="551">
        <v>4</v>
      </c>
      <c r="B7944" s="555" t="s">
        <v>6429</v>
      </c>
      <c r="C7944" s="555" t="s">
        <v>36</v>
      </c>
      <c r="D7944" s="555" t="s">
        <v>36</v>
      </c>
      <c r="E7944" s="555" t="s">
        <v>36</v>
      </c>
      <c r="F7944" s="551" t="s">
        <v>535</v>
      </c>
      <c r="G7944" s="555" t="s">
        <v>36</v>
      </c>
      <c r="H7944" s="551"/>
      <c r="I7944" s="551"/>
      <c r="J7944" s="552">
        <v>60430</v>
      </c>
      <c r="K7944" s="555"/>
      <c r="L7944" s="555"/>
      <c r="M7944" s="551"/>
      <c r="N7944" s="551"/>
      <c r="O7944" s="551"/>
    </row>
    <row r="7945" spans="1:18">
      <c r="B7945" s="556" t="s">
        <v>6429</v>
      </c>
      <c r="C7945" s="556" t="s">
        <v>2034</v>
      </c>
      <c r="D7945" s="556" t="s">
        <v>2739</v>
      </c>
      <c r="E7945" s="556" t="s">
        <v>5</v>
      </c>
      <c r="F7945" s="557" t="s">
        <v>1591</v>
      </c>
      <c r="G7945" s="556" t="s">
        <v>289</v>
      </c>
      <c r="H7945" s="553">
        <v>2</v>
      </c>
      <c r="I7945" s="554">
        <v>30215</v>
      </c>
      <c r="J7945" s="554">
        <v>60430</v>
      </c>
      <c r="K7945" s="556" t="s">
        <v>2740</v>
      </c>
      <c r="L7945" s="556" t="s">
        <v>6430</v>
      </c>
      <c r="M7945" s="557" t="s">
        <v>1591</v>
      </c>
      <c r="O7945" s="545" t="str">
        <f>+_xlfn.CONCAT(B7945,"-",E7945)</f>
        <v>B4/33/04-A</v>
      </c>
    </row>
    <row r="7946" spans="1:18" ht="14.5">
      <c r="P7946" s="546"/>
      <c r="Q7946" s="546"/>
      <c r="R7946" s="546"/>
    </row>
    <row r="7947" spans="1:18" ht="14.5">
      <c r="A7947" s="551">
        <v>4</v>
      </c>
      <c r="B7947" s="555" t="s">
        <v>6429</v>
      </c>
      <c r="C7947" s="555" t="s">
        <v>36</v>
      </c>
      <c r="D7947" s="555" t="s">
        <v>36</v>
      </c>
      <c r="E7947" s="555" t="s">
        <v>36</v>
      </c>
      <c r="F7947" s="551" t="s">
        <v>520</v>
      </c>
      <c r="G7947" s="555" t="s">
        <v>36</v>
      </c>
      <c r="H7947" s="551"/>
      <c r="I7947" s="551"/>
      <c r="J7947" s="552">
        <v>82672.52</v>
      </c>
      <c r="K7947" s="555"/>
      <c r="L7947" s="555"/>
      <c r="M7947" s="551"/>
      <c r="N7947" s="551"/>
      <c r="O7947" s="551"/>
      <c r="P7947" s="546"/>
      <c r="Q7947" s="546"/>
      <c r="R7947" s="546"/>
    </row>
    <row r="7948" spans="1:18" ht="87.5">
      <c r="B7948" s="556" t="s">
        <v>6429</v>
      </c>
      <c r="C7948" s="556" t="s">
        <v>2034</v>
      </c>
      <c r="D7948" s="556" t="s">
        <v>2739</v>
      </c>
      <c r="E7948" s="556" t="s">
        <v>6</v>
      </c>
      <c r="F7948" s="557" t="s">
        <v>521</v>
      </c>
      <c r="G7948" s="556" t="s">
        <v>289</v>
      </c>
      <c r="H7948" s="553">
        <v>4</v>
      </c>
      <c r="I7948" s="554">
        <v>20668.13</v>
      </c>
      <c r="J7948" s="554">
        <v>82672.52</v>
      </c>
      <c r="K7948" s="556" t="s">
        <v>2740</v>
      </c>
      <c r="L7948" s="556" t="s">
        <v>6431</v>
      </c>
      <c r="M7948" s="557" t="s">
        <v>521</v>
      </c>
      <c r="O7948" s="545" t="str">
        <f>+_xlfn.CONCAT(B7948,"-",E7948)</f>
        <v>B4/33/04-B</v>
      </c>
    </row>
    <row r="7950" spans="1:18" ht="14.5">
      <c r="A7950" s="551">
        <v>4</v>
      </c>
      <c r="B7950" s="555" t="s">
        <v>6429</v>
      </c>
      <c r="C7950" s="555" t="s">
        <v>36</v>
      </c>
      <c r="D7950" s="555" t="s">
        <v>36</v>
      </c>
      <c r="E7950" s="555" t="s">
        <v>36</v>
      </c>
      <c r="F7950" s="551" t="s">
        <v>522</v>
      </c>
      <c r="G7950" s="555" t="s">
        <v>36</v>
      </c>
      <c r="H7950" s="551"/>
      <c r="I7950" s="551"/>
      <c r="J7950" s="552">
        <v>26152.5</v>
      </c>
      <c r="K7950" s="555"/>
      <c r="L7950" s="555"/>
      <c r="M7950" s="551"/>
      <c r="N7950" s="551"/>
      <c r="O7950" s="551"/>
      <c r="P7950" s="546"/>
      <c r="Q7950" s="546"/>
      <c r="R7950" s="546"/>
    </row>
    <row r="7951" spans="1:18" ht="112.5">
      <c r="B7951" s="556" t="s">
        <v>6429</v>
      </c>
      <c r="C7951" s="556" t="s">
        <v>2034</v>
      </c>
      <c r="D7951" s="556" t="s">
        <v>2739</v>
      </c>
      <c r="E7951" s="556" t="s">
        <v>7</v>
      </c>
      <c r="F7951" s="557" t="s">
        <v>2759</v>
      </c>
      <c r="G7951" s="556" t="s">
        <v>289</v>
      </c>
      <c r="H7951" s="553">
        <v>1</v>
      </c>
      <c r="I7951" s="554">
        <v>26152.5</v>
      </c>
      <c r="J7951" s="554">
        <v>26152.5</v>
      </c>
      <c r="K7951" s="556" t="s">
        <v>2740</v>
      </c>
      <c r="L7951" s="556" t="s">
        <v>6432</v>
      </c>
      <c r="M7951" s="557" t="s">
        <v>2759</v>
      </c>
      <c r="O7951" s="545" t="str">
        <f>+_xlfn.CONCAT(B7951,"-",E7951)</f>
        <v>B4/33/04-C</v>
      </c>
    </row>
    <row r="7953" spans="1:18" ht="14.5">
      <c r="P7953" s="546"/>
      <c r="Q7953" s="546"/>
      <c r="R7953" s="546"/>
    </row>
    <row r="7954" spans="1:18" ht="14.5">
      <c r="A7954" s="551">
        <v>4</v>
      </c>
      <c r="B7954" s="555" t="s">
        <v>6433</v>
      </c>
      <c r="C7954" s="555" t="s">
        <v>36</v>
      </c>
      <c r="D7954" s="555" t="s">
        <v>36</v>
      </c>
      <c r="E7954" s="555" t="s">
        <v>36</v>
      </c>
      <c r="F7954" s="551" t="s">
        <v>524</v>
      </c>
      <c r="G7954" s="555" t="s">
        <v>36</v>
      </c>
      <c r="H7954" s="551"/>
      <c r="I7954" s="551"/>
      <c r="J7954" s="552">
        <v>28652.5</v>
      </c>
      <c r="K7954" s="555"/>
      <c r="L7954" s="555"/>
      <c r="M7954" s="551"/>
      <c r="N7954" s="551"/>
      <c r="O7954" s="551"/>
    </row>
    <row r="7955" spans="1:18" ht="112.5">
      <c r="B7955" s="556" t="s">
        <v>6433</v>
      </c>
      <c r="C7955" s="556" t="s">
        <v>2034</v>
      </c>
      <c r="D7955" s="556" t="s">
        <v>2739</v>
      </c>
      <c r="E7955" s="556" t="s">
        <v>5</v>
      </c>
      <c r="F7955" s="557" t="s">
        <v>2762</v>
      </c>
      <c r="G7955" s="556" t="s">
        <v>289</v>
      </c>
      <c r="H7955" s="553">
        <v>1</v>
      </c>
      <c r="I7955" s="554">
        <v>28652.5</v>
      </c>
      <c r="J7955" s="554">
        <v>28652.5</v>
      </c>
      <c r="K7955" s="556" t="s">
        <v>2740</v>
      </c>
      <c r="L7955" s="556" t="s">
        <v>6434</v>
      </c>
      <c r="M7955" s="557" t="s">
        <v>2762</v>
      </c>
      <c r="O7955" s="545" t="str">
        <f>+_xlfn.CONCAT(B7955,"-",E7955)</f>
        <v>B4/33/05-A</v>
      </c>
    </row>
    <row r="7957" spans="1:18" ht="14.5">
      <c r="A7957" s="551">
        <v>3</v>
      </c>
      <c r="B7957" s="555" t="s">
        <v>6433</v>
      </c>
      <c r="C7957" s="555" t="s">
        <v>36</v>
      </c>
      <c r="D7957" s="555" t="s">
        <v>36</v>
      </c>
      <c r="E7957" s="555" t="s">
        <v>36</v>
      </c>
      <c r="F7957" s="551" t="s">
        <v>6435</v>
      </c>
      <c r="G7957" s="555" t="s">
        <v>36</v>
      </c>
      <c r="H7957" s="551"/>
      <c r="I7957" s="551"/>
      <c r="J7957" s="552">
        <v>2550157.5</v>
      </c>
      <c r="K7957" s="555"/>
      <c r="L7957" s="555"/>
      <c r="M7957" s="551"/>
      <c r="N7957" s="551"/>
      <c r="O7957" s="551"/>
      <c r="P7957" s="546"/>
      <c r="Q7957" s="546"/>
      <c r="R7957" s="546"/>
    </row>
    <row r="7958" spans="1:18" ht="14.5">
      <c r="A7958" s="551">
        <v>4</v>
      </c>
      <c r="B7958" s="555" t="s">
        <v>6433</v>
      </c>
      <c r="C7958" s="555" t="s">
        <v>36</v>
      </c>
      <c r="D7958" s="555" t="s">
        <v>36</v>
      </c>
      <c r="E7958" s="555" t="s">
        <v>36</v>
      </c>
      <c r="F7958" s="551" t="s">
        <v>539</v>
      </c>
      <c r="G7958" s="555" t="s">
        <v>36</v>
      </c>
      <c r="H7958" s="551"/>
      <c r="I7958" s="551"/>
      <c r="J7958" s="552">
        <v>1181587.5</v>
      </c>
      <c r="K7958" s="555"/>
      <c r="L7958" s="555"/>
      <c r="M7958" s="551"/>
      <c r="N7958" s="551"/>
      <c r="O7958" s="551"/>
    </row>
    <row r="7959" spans="1:18" ht="145">
      <c r="A7959" s="551">
        <v>5</v>
      </c>
      <c r="B7959" s="555" t="s">
        <v>6433</v>
      </c>
      <c r="C7959" s="555" t="s">
        <v>36</v>
      </c>
      <c r="D7959" s="555" t="s">
        <v>36</v>
      </c>
      <c r="E7959" s="555" t="s">
        <v>36</v>
      </c>
      <c r="F7959" s="551" t="s">
        <v>2764</v>
      </c>
      <c r="G7959" s="555" t="s">
        <v>36</v>
      </c>
      <c r="H7959" s="551"/>
      <c r="I7959" s="551"/>
      <c r="J7959" s="552">
        <v>1181587.5</v>
      </c>
      <c r="K7959" s="555"/>
      <c r="L7959" s="555"/>
      <c r="M7959" s="551"/>
      <c r="N7959" s="551"/>
      <c r="O7959" s="551"/>
    </row>
    <row r="7960" spans="1:18" ht="14.5">
      <c r="A7960" s="551">
        <v>6</v>
      </c>
      <c r="B7960" s="555" t="s">
        <v>6433</v>
      </c>
      <c r="C7960" s="555" t="s">
        <v>36</v>
      </c>
      <c r="D7960" s="555" t="s">
        <v>36</v>
      </c>
      <c r="E7960" s="555" t="s">
        <v>36</v>
      </c>
      <c r="F7960" s="551" t="s">
        <v>6413</v>
      </c>
      <c r="G7960" s="555" t="s">
        <v>36</v>
      </c>
      <c r="H7960" s="551"/>
      <c r="I7960" s="551"/>
      <c r="J7960" s="551">
        <v>0</v>
      </c>
      <c r="K7960" s="555"/>
      <c r="L7960" s="555"/>
      <c r="M7960" s="551"/>
      <c r="N7960" s="551"/>
      <c r="O7960" s="551"/>
      <c r="P7960" s="546"/>
      <c r="Q7960" s="546"/>
      <c r="R7960" s="546"/>
    </row>
    <row r="7961" spans="1:18" ht="29">
      <c r="A7961" s="551">
        <v>6</v>
      </c>
      <c r="B7961" s="555" t="s">
        <v>6433</v>
      </c>
      <c r="C7961" s="555" t="s">
        <v>36</v>
      </c>
      <c r="D7961" s="555" t="s">
        <v>36</v>
      </c>
      <c r="E7961" s="555" t="s">
        <v>36</v>
      </c>
      <c r="F7961" s="551" t="s">
        <v>541</v>
      </c>
      <c r="G7961" s="555" t="s">
        <v>36</v>
      </c>
      <c r="H7961" s="551"/>
      <c r="I7961" s="551"/>
      <c r="J7961" s="551">
        <v>0</v>
      </c>
      <c r="K7961" s="555"/>
      <c r="L7961" s="555"/>
      <c r="M7961" s="551"/>
      <c r="N7961" s="551"/>
      <c r="O7961" s="551"/>
      <c r="P7961" s="546"/>
      <c r="Q7961" s="546"/>
      <c r="R7961" s="546"/>
    </row>
    <row r="7962" spans="1:18" ht="14.5">
      <c r="A7962" s="551">
        <v>6</v>
      </c>
      <c r="B7962" s="555" t="s">
        <v>6433</v>
      </c>
      <c r="C7962" s="555" t="s">
        <v>36</v>
      </c>
      <c r="D7962" s="555" t="s">
        <v>36</v>
      </c>
      <c r="E7962" s="555" t="s">
        <v>36</v>
      </c>
      <c r="F7962" s="551" t="s">
        <v>542</v>
      </c>
      <c r="G7962" s="555" t="s">
        <v>36</v>
      </c>
      <c r="H7962" s="551"/>
      <c r="I7962" s="551"/>
      <c r="J7962" s="552">
        <v>1181587.5</v>
      </c>
      <c r="K7962" s="555"/>
      <c r="L7962" s="555"/>
      <c r="M7962" s="551"/>
      <c r="N7962" s="551"/>
      <c r="O7962" s="551"/>
      <c r="P7962" s="546"/>
      <c r="Q7962" s="546"/>
      <c r="R7962" s="546"/>
    </row>
    <row r="7963" spans="1:18" ht="14.5">
      <c r="B7963" s="556" t="s">
        <v>6433</v>
      </c>
      <c r="C7963" s="556" t="s">
        <v>2034</v>
      </c>
      <c r="D7963" s="556" t="s">
        <v>2765</v>
      </c>
      <c r="E7963" s="556" t="s">
        <v>6</v>
      </c>
      <c r="F7963" s="557" t="s">
        <v>2766</v>
      </c>
      <c r="G7963" s="556" t="s">
        <v>179</v>
      </c>
      <c r="H7963" s="558">
        <v>1350</v>
      </c>
      <c r="I7963" s="553">
        <v>875.25</v>
      </c>
      <c r="J7963" s="554">
        <v>1181587.5</v>
      </c>
      <c r="K7963" s="556" t="s">
        <v>2740</v>
      </c>
      <c r="L7963" s="556" t="s">
        <v>6436</v>
      </c>
      <c r="M7963" s="557" t="s">
        <v>2766</v>
      </c>
      <c r="O7963" s="545" t="str">
        <f>+_xlfn.CONCAT(B7963,"-",E7963)</f>
        <v>B4/33/05-B</v>
      </c>
      <c r="P7963" s="546"/>
      <c r="Q7963" s="546"/>
      <c r="R7963" s="546"/>
    </row>
    <row r="7964" spans="1:18" ht="14.5">
      <c r="P7964" s="546"/>
      <c r="Q7964" s="546"/>
      <c r="R7964" s="546"/>
    </row>
    <row r="7965" spans="1:18" ht="14.5">
      <c r="P7965" s="546"/>
      <c r="Q7965" s="546"/>
      <c r="R7965" s="546"/>
    </row>
    <row r="7966" spans="1:18" ht="14.5">
      <c r="A7966" s="551">
        <v>4</v>
      </c>
      <c r="B7966" s="555" t="s">
        <v>6437</v>
      </c>
      <c r="C7966" s="555" t="s">
        <v>36</v>
      </c>
      <c r="D7966" s="555" t="s">
        <v>36</v>
      </c>
      <c r="E7966" s="555" t="s">
        <v>36</v>
      </c>
      <c r="F7966" s="551" t="s">
        <v>547</v>
      </c>
      <c r="G7966" s="555" t="s">
        <v>36</v>
      </c>
      <c r="H7966" s="551"/>
      <c r="I7966" s="551"/>
      <c r="J7966" s="552">
        <v>1368570</v>
      </c>
      <c r="K7966" s="555"/>
      <c r="L7966" s="555"/>
      <c r="M7966" s="551"/>
      <c r="N7966" s="551"/>
      <c r="O7966" s="551"/>
    </row>
    <row r="7967" spans="1:18" ht="203">
      <c r="A7967" s="551">
        <v>5</v>
      </c>
      <c r="B7967" s="555" t="s">
        <v>6437</v>
      </c>
      <c r="C7967" s="555" t="s">
        <v>36</v>
      </c>
      <c r="D7967" s="555" t="s">
        <v>36</v>
      </c>
      <c r="E7967" s="555" t="s">
        <v>36</v>
      </c>
      <c r="F7967" s="551" t="s">
        <v>548</v>
      </c>
      <c r="G7967" s="555" t="s">
        <v>36</v>
      </c>
      <c r="H7967" s="551"/>
      <c r="I7967" s="551"/>
      <c r="J7967" s="552">
        <v>1368570</v>
      </c>
      <c r="K7967" s="555"/>
      <c r="L7967" s="555"/>
      <c r="M7967" s="551"/>
      <c r="N7967" s="551"/>
      <c r="O7967" s="551"/>
    </row>
    <row r="7968" spans="1:18">
      <c r="B7968" s="556" t="s">
        <v>6437</v>
      </c>
      <c r="C7968" s="556" t="s">
        <v>2034</v>
      </c>
      <c r="D7968" s="556" t="s">
        <v>2769</v>
      </c>
      <c r="E7968" s="556" t="s">
        <v>5</v>
      </c>
      <c r="F7968" s="557" t="s">
        <v>549</v>
      </c>
      <c r="G7968" s="556" t="s">
        <v>289</v>
      </c>
      <c r="H7968" s="553">
        <v>49</v>
      </c>
      <c r="I7968" s="554">
        <v>27930</v>
      </c>
      <c r="J7968" s="554">
        <v>1368570</v>
      </c>
      <c r="K7968" s="556" t="s">
        <v>2740</v>
      </c>
      <c r="L7968" s="556" t="s">
        <v>6438</v>
      </c>
      <c r="M7968" s="557" t="s">
        <v>549</v>
      </c>
      <c r="O7968" s="545" t="str">
        <f>+_xlfn.CONCAT(B7968,"-",E7968)</f>
        <v>B4/33/06-A</v>
      </c>
    </row>
    <row r="7969" spans="1:18" ht="14.5">
      <c r="P7969" s="546"/>
      <c r="Q7969" s="546"/>
      <c r="R7969" s="546"/>
    </row>
    <row r="7970" spans="1:18" ht="14.5">
      <c r="A7970" s="551">
        <v>3</v>
      </c>
      <c r="B7970" s="555" t="s">
        <v>6437</v>
      </c>
      <c r="C7970" s="555" t="s">
        <v>36</v>
      </c>
      <c r="D7970" s="555" t="s">
        <v>36</v>
      </c>
      <c r="E7970" s="555" t="s">
        <v>36</v>
      </c>
      <c r="F7970" s="551" t="s">
        <v>6439</v>
      </c>
      <c r="G7970" s="555" t="s">
        <v>36</v>
      </c>
      <c r="H7970" s="551"/>
      <c r="I7970" s="551"/>
      <c r="J7970" s="552">
        <v>812633.14</v>
      </c>
      <c r="K7970" s="555"/>
      <c r="L7970" s="555"/>
      <c r="M7970" s="551"/>
      <c r="N7970" s="551"/>
      <c r="O7970" s="551"/>
      <c r="P7970" s="546"/>
      <c r="Q7970" s="546"/>
      <c r="R7970" s="546"/>
    </row>
    <row r="7971" spans="1:18" ht="14.5">
      <c r="A7971" s="551">
        <v>4</v>
      </c>
      <c r="B7971" s="555" t="s">
        <v>6437</v>
      </c>
      <c r="C7971" s="555" t="s">
        <v>36</v>
      </c>
      <c r="D7971" s="555" t="s">
        <v>36</v>
      </c>
      <c r="E7971" s="555" t="s">
        <v>36</v>
      </c>
      <c r="F7971" s="551" t="s">
        <v>510</v>
      </c>
      <c r="G7971" s="555" t="s">
        <v>36</v>
      </c>
      <c r="H7971" s="551"/>
      <c r="I7971" s="551"/>
      <c r="J7971" s="552">
        <v>695823.75</v>
      </c>
      <c r="K7971" s="555"/>
      <c r="L7971" s="555"/>
      <c r="M7971" s="551"/>
      <c r="N7971" s="551"/>
      <c r="O7971" s="551"/>
    </row>
    <row r="7972" spans="1:18" ht="145">
      <c r="A7972" s="551">
        <v>5</v>
      </c>
      <c r="B7972" s="555" t="s">
        <v>6437</v>
      </c>
      <c r="C7972" s="555" t="s">
        <v>36</v>
      </c>
      <c r="D7972" s="555" t="s">
        <v>36</v>
      </c>
      <c r="E7972" s="555" t="s">
        <v>36</v>
      </c>
      <c r="F7972" s="551" t="s">
        <v>2737</v>
      </c>
      <c r="G7972" s="555" t="s">
        <v>36</v>
      </c>
      <c r="H7972" s="551"/>
      <c r="I7972" s="551"/>
      <c r="J7972" s="552">
        <v>695823.75</v>
      </c>
      <c r="K7972" s="555"/>
      <c r="L7972" s="555"/>
      <c r="M7972" s="551"/>
      <c r="N7972" s="551"/>
      <c r="O7972" s="551"/>
    </row>
    <row r="7973" spans="1:18" ht="14.5">
      <c r="A7973" s="551">
        <v>6</v>
      </c>
      <c r="B7973" s="555" t="s">
        <v>6437</v>
      </c>
      <c r="C7973" s="555" t="s">
        <v>36</v>
      </c>
      <c r="D7973" s="555" t="s">
        <v>36</v>
      </c>
      <c r="E7973" s="555" t="s">
        <v>36</v>
      </c>
      <c r="F7973" s="551" t="s">
        <v>6413</v>
      </c>
      <c r="G7973" s="555" t="s">
        <v>36</v>
      </c>
      <c r="H7973" s="551"/>
      <c r="I7973" s="551"/>
      <c r="J7973" s="551">
        <v>0</v>
      </c>
      <c r="K7973" s="555"/>
      <c r="L7973" s="555"/>
      <c r="M7973" s="551"/>
      <c r="N7973" s="551"/>
      <c r="O7973" s="551"/>
      <c r="P7973" s="546"/>
      <c r="Q7973" s="546"/>
      <c r="R7973" s="546"/>
    </row>
    <row r="7974" spans="1:18" ht="14.5">
      <c r="A7974" s="551">
        <v>6</v>
      </c>
      <c r="B7974" s="555" t="s">
        <v>6437</v>
      </c>
      <c r="C7974" s="555" t="s">
        <v>36</v>
      </c>
      <c r="D7974" s="555" t="s">
        <v>36</v>
      </c>
      <c r="E7974" s="555" t="s">
        <v>36</v>
      </c>
      <c r="F7974" s="551" t="s">
        <v>552</v>
      </c>
      <c r="G7974" s="555" t="s">
        <v>36</v>
      </c>
      <c r="H7974" s="551"/>
      <c r="I7974" s="551"/>
      <c r="J7974" s="552">
        <v>577665</v>
      </c>
      <c r="K7974" s="555"/>
      <c r="L7974" s="555"/>
      <c r="M7974" s="551"/>
      <c r="N7974" s="551"/>
      <c r="O7974" s="551"/>
      <c r="P7974" s="546"/>
      <c r="Q7974" s="546"/>
      <c r="R7974" s="546"/>
    </row>
    <row r="7975" spans="1:18" ht="14.5">
      <c r="B7975" s="556" t="s">
        <v>6437</v>
      </c>
      <c r="C7975" s="556" t="s">
        <v>2034</v>
      </c>
      <c r="D7975" s="556" t="s">
        <v>2771</v>
      </c>
      <c r="E7975" s="556" t="s">
        <v>6</v>
      </c>
      <c r="F7975" s="557" t="s">
        <v>514</v>
      </c>
      <c r="G7975" s="556" t="s">
        <v>179</v>
      </c>
      <c r="H7975" s="553">
        <v>660</v>
      </c>
      <c r="I7975" s="553">
        <v>875.25</v>
      </c>
      <c r="J7975" s="554">
        <v>577665</v>
      </c>
      <c r="K7975" s="556" t="s">
        <v>2740</v>
      </c>
      <c r="L7975" s="556" t="s">
        <v>6440</v>
      </c>
      <c r="M7975" s="557" t="s">
        <v>514</v>
      </c>
      <c r="O7975" s="545" t="str">
        <f>+_xlfn.CONCAT(B7975,"-",E7975)</f>
        <v>B4/33/06-B</v>
      </c>
      <c r="P7975" s="546"/>
      <c r="Q7975" s="546"/>
      <c r="R7975" s="546"/>
    </row>
    <row r="7976" spans="1:18" ht="14.5">
      <c r="P7976" s="546"/>
      <c r="Q7976" s="546"/>
      <c r="R7976" s="546"/>
    </row>
    <row r="7977" spans="1:18" ht="14.5">
      <c r="A7977" s="551">
        <v>6</v>
      </c>
      <c r="B7977" s="555" t="s">
        <v>6437</v>
      </c>
      <c r="C7977" s="555" t="s">
        <v>36</v>
      </c>
      <c r="D7977" s="555" t="s">
        <v>36</v>
      </c>
      <c r="E7977" s="555" t="s">
        <v>36</v>
      </c>
      <c r="F7977" s="551" t="s">
        <v>551</v>
      </c>
      <c r="G7977" s="555" t="s">
        <v>36</v>
      </c>
      <c r="H7977" s="551"/>
      <c r="I7977" s="551"/>
      <c r="J7977" s="552">
        <v>118158.75</v>
      </c>
      <c r="K7977" s="555"/>
      <c r="L7977" s="555"/>
      <c r="M7977" s="551"/>
      <c r="N7977" s="551"/>
      <c r="O7977" s="551"/>
      <c r="P7977" s="546"/>
      <c r="Q7977" s="546"/>
      <c r="R7977" s="546"/>
    </row>
    <row r="7978" spans="1:18">
      <c r="B7978" s="556" t="s">
        <v>6437</v>
      </c>
      <c r="C7978" s="556" t="s">
        <v>2034</v>
      </c>
      <c r="D7978" s="556" t="s">
        <v>2771</v>
      </c>
      <c r="E7978" s="556" t="s">
        <v>7</v>
      </c>
      <c r="F7978" s="557" t="s">
        <v>514</v>
      </c>
      <c r="G7978" s="556" t="s">
        <v>179</v>
      </c>
      <c r="H7978" s="553">
        <v>135</v>
      </c>
      <c r="I7978" s="553">
        <v>875.25</v>
      </c>
      <c r="J7978" s="554">
        <v>118158.75</v>
      </c>
      <c r="K7978" s="556" t="s">
        <v>2740</v>
      </c>
      <c r="L7978" s="556" t="s">
        <v>6441</v>
      </c>
      <c r="M7978" s="557" t="s">
        <v>514</v>
      </c>
      <c r="O7978" s="545" t="str">
        <f>+_xlfn.CONCAT(B7978,"-",E7978)</f>
        <v>B4/33/06-C</v>
      </c>
    </row>
    <row r="7980" spans="1:18" ht="14.5">
      <c r="P7980" s="546"/>
      <c r="Q7980" s="546"/>
      <c r="R7980" s="546"/>
    </row>
    <row r="7981" spans="1:18" ht="14.5">
      <c r="A7981" s="551">
        <v>4</v>
      </c>
      <c r="B7981" s="555" t="s">
        <v>6442</v>
      </c>
      <c r="C7981" s="555" t="s">
        <v>36</v>
      </c>
      <c r="D7981" s="555" t="s">
        <v>36</v>
      </c>
      <c r="E7981" s="555" t="s">
        <v>36</v>
      </c>
      <c r="F7981" s="551" t="s">
        <v>520</v>
      </c>
      <c r="G7981" s="555" t="s">
        <v>36</v>
      </c>
      <c r="H7981" s="551"/>
      <c r="I7981" s="551"/>
      <c r="J7981" s="552">
        <v>62004.39</v>
      </c>
      <c r="K7981" s="555"/>
      <c r="L7981" s="555"/>
      <c r="M7981" s="551"/>
      <c r="N7981" s="551"/>
      <c r="O7981" s="551"/>
    </row>
    <row r="7982" spans="1:18" ht="87.5">
      <c r="B7982" s="556" t="s">
        <v>6442</v>
      </c>
      <c r="C7982" s="556" t="s">
        <v>2034</v>
      </c>
      <c r="D7982" s="556" t="s">
        <v>2771</v>
      </c>
      <c r="E7982" s="556" t="s">
        <v>5</v>
      </c>
      <c r="F7982" s="557" t="s">
        <v>521</v>
      </c>
      <c r="G7982" s="556" t="s">
        <v>289</v>
      </c>
      <c r="H7982" s="553">
        <v>3</v>
      </c>
      <c r="I7982" s="554">
        <v>20668.13</v>
      </c>
      <c r="J7982" s="554">
        <v>62004.39</v>
      </c>
      <c r="K7982" s="556" t="s">
        <v>2740</v>
      </c>
      <c r="L7982" s="556" t="s">
        <v>6443</v>
      </c>
      <c r="M7982" s="557" t="s">
        <v>521</v>
      </c>
      <c r="O7982" s="545" t="str">
        <f>+_xlfn.CONCAT(B7982,"-",E7982)</f>
        <v>B4/33/07-A</v>
      </c>
    </row>
    <row r="7984" spans="1:18" ht="14.5">
      <c r="A7984" s="551">
        <v>4</v>
      </c>
      <c r="B7984" s="555" t="s">
        <v>6442</v>
      </c>
      <c r="C7984" s="555" t="s">
        <v>36</v>
      </c>
      <c r="D7984" s="555" t="s">
        <v>36</v>
      </c>
      <c r="E7984" s="555" t="s">
        <v>36</v>
      </c>
      <c r="F7984" s="551" t="s">
        <v>522</v>
      </c>
      <c r="G7984" s="555" t="s">
        <v>36</v>
      </c>
      <c r="H7984" s="551"/>
      <c r="I7984" s="551"/>
      <c r="J7984" s="552">
        <v>26152.5</v>
      </c>
      <c r="K7984" s="555"/>
      <c r="L7984" s="555"/>
      <c r="M7984" s="551"/>
      <c r="N7984" s="551"/>
      <c r="O7984" s="551"/>
      <c r="P7984" s="546"/>
      <c r="Q7984" s="546"/>
      <c r="R7984" s="546"/>
    </row>
    <row r="7985" spans="1:18" ht="112.5">
      <c r="B7985" s="556" t="s">
        <v>6442</v>
      </c>
      <c r="C7985" s="556" t="s">
        <v>2034</v>
      </c>
      <c r="D7985" s="556" t="s">
        <v>2771</v>
      </c>
      <c r="E7985" s="556" t="s">
        <v>6</v>
      </c>
      <c r="F7985" s="557" t="s">
        <v>2777</v>
      </c>
      <c r="G7985" s="556" t="s">
        <v>289</v>
      </c>
      <c r="H7985" s="553">
        <v>1</v>
      </c>
      <c r="I7985" s="554">
        <v>26152.5</v>
      </c>
      <c r="J7985" s="554">
        <v>26152.5</v>
      </c>
      <c r="K7985" s="556" t="s">
        <v>2740</v>
      </c>
      <c r="L7985" s="556" t="s">
        <v>6444</v>
      </c>
      <c r="M7985" s="557" t="s">
        <v>2777</v>
      </c>
      <c r="O7985" s="545" t="str">
        <f>+_xlfn.CONCAT(B7985,"-",E7985)</f>
        <v>B4/33/07-B</v>
      </c>
    </row>
    <row r="7987" spans="1:18" ht="14.5">
      <c r="A7987" s="551">
        <v>4</v>
      </c>
      <c r="B7987" s="555" t="s">
        <v>6442</v>
      </c>
      <c r="C7987" s="555" t="s">
        <v>36</v>
      </c>
      <c r="D7987" s="555" t="s">
        <v>36</v>
      </c>
      <c r="E7987" s="555" t="s">
        <v>36</v>
      </c>
      <c r="F7987" s="551" t="s">
        <v>524</v>
      </c>
      <c r="G7987" s="555" t="s">
        <v>36</v>
      </c>
      <c r="H7987" s="551"/>
      <c r="I7987" s="551"/>
      <c r="J7987" s="552">
        <v>28652.5</v>
      </c>
      <c r="K7987" s="555"/>
      <c r="L7987" s="555"/>
      <c r="M7987" s="551"/>
      <c r="N7987" s="551"/>
      <c r="O7987" s="551"/>
      <c r="P7987" s="546"/>
      <c r="Q7987" s="546"/>
      <c r="R7987" s="546"/>
    </row>
    <row r="7988" spans="1:18" ht="112.5">
      <c r="B7988" s="556" t="s">
        <v>6442</v>
      </c>
      <c r="C7988" s="556" t="s">
        <v>2034</v>
      </c>
      <c r="D7988" s="556" t="s">
        <v>2771</v>
      </c>
      <c r="E7988" s="556" t="s">
        <v>7</v>
      </c>
      <c r="F7988" s="557" t="s">
        <v>2779</v>
      </c>
      <c r="G7988" s="556" t="s">
        <v>289</v>
      </c>
      <c r="H7988" s="553">
        <v>1</v>
      </c>
      <c r="I7988" s="554">
        <v>28652.5</v>
      </c>
      <c r="J7988" s="554">
        <v>28652.5</v>
      </c>
      <c r="K7988" s="556" t="s">
        <v>2740</v>
      </c>
      <c r="L7988" s="556" t="s">
        <v>6445</v>
      </c>
      <c r="M7988" s="557" t="s">
        <v>2779</v>
      </c>
      <c r="O7988" s="545" t="str">
        <f>+_xlfn.CONCAT(B7988,"-",E7988)</f>
        <v>B4/33/07-C</v>
      </c>
    </row>
    <row r="7990" spans="1:18" ht="14.5">
      <c r="P7990" s="546"/>
      <c r="Q7990" s="546"/>
      <c r="R7990" s="546"/>
    </row>
    <row r="7991" spans="1:18" ht="14.5">
      <c r="A7991" s="551">
        <v>3</v>
      </c>
      <c r="B7991" s="555" t="s">
        <v>6446</v>
      </c>
      <c r="C7991" s="555" t="s">
        <v>36</v>
      </c>
      <c r="D7991" s="555" t="s">
        <v>36</v>
      </c>
      <c r="E7991" s="555" t="s">
        <v>36</v>
      </c>
      <c r="F7991" s="551" t="s">
        <v>555</v>
      </c>
      <c r="G7991" s="555" t="s">
        <v>36</v>
      </c>
      <c r="H7991" s="551"/>
      <c r="I7991" s="551"/>
      <c r="J7991" s="552">
        <v>53726.63</v>
      </c>
      <c r="K7991" s="555"/>
      <c r="L7991" s="555"/>
      <c r="M7991" s="551"/>
      <c r="N7991" s="551"/>
      <c r="O7991" s="551"/>
    </row>
    <row r="7992" spans="1:18" ht="14.5">
      <c r="A7992" s="551">
        <v>4</v>
      </c>
      <c r="B7992" s="555" t="s">
        <v>6446</v>
      </c>
      <c r="C7992" s="555" t="s">
        <v>36</v>
      </c>
      <c r="D7992" s="555" t="s">
        <v>36</v>
      </c>
      <c r="E7992" s="555" t="s">
        <v>36</v>
      </c>
      <c r="F7992" s="551" t="s">
        <v>2782</v>
      </c>
      <c r="G7992" s="555" t="s">
        <v>36</v>
      </c>
      <c r="H7992" s="551"/>
      <c r="I7992" s="551"/>
      <c r="J7992" s="552">
        <v>53726.63</v>
      </c>
      <c r="K7992" s="555"/>
      <c r="L7992" s="555"/>
      <c r="M7992" s="551"/>
      <c r="N7992" s="551"/>
      <c r="O7992" s="551"/>
    </row>
    <row r="7993" spans="1:18" ht="319">
      <c r="A7993" s="551">
        <v>5</v>
      </c>
      <c r="B7993" s="555" t="s">
        <v>6446</v>
      </c>
      <c r="C7993" s="555" t="s">
        <v>36</v>
      </c>
      <c r="D7993" s="555" t="s">
        <v>36</v>
      </c>
      <c r="E7993" s="555" t="s">
        <v>36</v>
      </c>
      <c r="F7993" s="551" t="s">
        <v>2783</v>
      </c>
      <c r="G7993" s="555" t="s">
        <v>36</v>
      </c>
      <c r="H7993" s="551"/>
      <c r="I7993" s="551"/>
      <c r="J7993" s="552">
        <v>53726.63</v>
      </c>
      <c r="K7993" s="555"/>
      <c r="L7993" s="555"/>
      <c r="M7993" s="551"/>
      <c r="N7993" s="551"/>
      <c r="O7993" s="551"/>
    </row>
    <row r="7994" spans="1:18" ht="14.5">
      <c r="A7994" s="551">
        <v>6</v>
      </c>
      <c r="B7994" s="555" t="s">
        <v>6446</v>
      </c>
      <c r="C7994" s="555" t="s">
        <v>36</v>
      </c>
      <c r="D7994" s="555" t="s">
        <v>36</v>
      </c>
      <c r="E7994" s="555" t="s">
        <v>36</v>
      </c>
      <c r="F7994" s="551" t="s">
        <v>6413</v>
      </c>
      <c r="G7994" s="555" t="s">
        <v>36</v>
      </c>
      <c r="H7994" s="551"/>
      <c r="I7994" s="551"/>
      <c r="J7994" s="552">
        <v>53726.63</v>
      </c>
      <c r="K7994" s="555"/>
      <c r="L7994" s="555"/>
      <c r="M7994" s="551"/>
      <c r="N7994" s="551"/>
      <c r="O7994" s="551"/>
      <c r="P7994" s="546"/>
      <c r="Q7994" s="546"/>
      <c r="R7994" s="546"/>
    </row>
    <row r="7995" spans="1:18" ht="25">
      <c r="B7995" s="556" t="s">
        <v>6446</v>
      </c>
      <c r="C7995" s="556" t="s">
        <v>2034</v>
      </c>
      <c r="D7995" s="556" t="s">
        <v>2784</v>
      </c>
      <c r="E7995" s="556" t="s">
        <v>5</v>
      </c>
      <c r="F7995" s="557" t="s">
        <v>6447</v>
      </c>
      <c r="G7995" s="556" t="s">
        <v>289</v>
      </c>
      <c r="H7995" s="553">
        <v>1</v>
      </c>
      <c r="I7995" s="554">
        <v>53726.63</v>
      </c>
      <c r="J7995" s="554">
        <v>53726.63</v>
      </c>
      <c r="K7995" s="556" t="s">
        <v>2740</v>
      </c>
      <c r="L7995" s="556" t="s">
        <v>6448</v>
      </c>
      <c r="M7995" s="557" t="s">
        <v>6447</v>
      </c>
      <c r="O7995" s="545" t="str">
        <f>+_xlfn.CONCAT(B7995,"-",E7995)</f>
        <v>B4/33/08-A</v>
      </c>
      <c r="P7995" s="546"/>
      <c r="Q7995" s="546"/>
      <c r="R7995" s="546"/>
    </row>
    <row r="7996" spans="1:18" ht="14.5">
      <c r="P7996" s="546"/>
      <c r="Q7996" s="546"/>
      <c r="R7996" s="546"/>
    </row>
    <row r="7997" spans="1:18" ht="14.5">
      <c r="A7997" s="551" t="s">
        <v>1774</v>
      </c>
      <c r="B7997" s="555" t="s">
        <v>6446</v>
      </c>
      <c r="C7997" s="555" t="s">
        <v>36</v>
      </c>
      <c r="D7997" s="555" t="s">
        <v>36</v>
      </c>
      <c r="E7997" s="555" t="s">
        <v>36</v>
      </c>
      <c r="F7997" s="551" t="s">
        <v>24</v>
      </c>
      <c r="G7997" s="555"/>
      <c r="H7997" s="551"/>
      <c r="I7997" s="551"/>
      <c r="J7997" s="551"/>
      <c r="K7997" s="555"/>
      <c r="L7997" s="555"/>
      <c r="M7997" s="551"/>
      <c r="N7997" s="551"/>
      <c r="O7997" s="551"/>
      <c r="P7997" s="546"/>
      <c r="Q7997" s="546"/>
      <c r="R7997" s="546"/>
    </row>
    <row r="7998" spans="1:18" ht="14.5">
      <c r="A7998" s="551" t="s">
        <v>1774</v>
      </c>
      <c r="B7998" s="555" t="s">
        <v>6446</v>
      </c>
      <c r="C7998" s="555" t="s">
        <v>36</v>
      </c>
      <c r="D7998" s="555" t="s">
        <v>36</v>
      </c>
      <c r="E7998" s="555" t="s">
        <v>36</v>
      </c>
      <c r="F7998" s="551" t="s">
        <v>9</v>
      </c>
      <c r="G7998" s="555"/>
      <c r="H7998" s="551"/>
      <c r="I7998" s="551"/>
      <c r="J7998" s="551"/>
      <c r="K7998" s="555"/>
      <c r="L7998" s="555"/>
      <c r="M7998" s="551"/>
      <c r="N7998" s="551"/>
      <c r="O7998" s="551"/>
    </row>
    <row r="8000" spans="1:18" ht="14.5">
      <c r="P8000" s="546"/>
      <c r="Q8000" s="546"/>
      <c r="R8000" s="546"/>
    </row>
    <row r="8001" spans="16:18" ht="14.5">
      <c r="P8001" s="546"/>
      <c r="Q8001" s="546"/>
      <c r="R8001" s="546"/>
    </row>
  </sheetData>
  <autoFilter ref="A1:O8001" xr:uid="{444D0277-F949-4852-B663-CDC4242AE93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BAFC1-9AB2-6149-90DE-FEF2AA0850F5}">
  <dimension ref="A1:J306"/>
  <sheetViews>
    <sheetView view="pageBreakPreview" topLeftCell="A56" zoomScaleNormal="120" zoomScaleSheetLayoutView="100" workbookViewId="0">
      <selection activeCell="I70" sqref="I70"/>
    </sheetView>
  </sheetViews>
  <sheetFormatPr defaultColWidth="9.1796875" defaultRowHeight="12.5"/>
  <cols>
    <col min="1" max="1" width="6.453125" style="205" customWidth="1"/>
    <col min="2" max="2" width="42.6328125" style="205" customWidth="1"/>
    <col min="3" max="3" width="9.453125" style="524" customWidth="1"/>
    <col min="4" max="4" width="7.453125" style="204" customWidth="1"/>
    <col min="5" max="5" width="8.453125" style="532" customWidth="1"/>
    <col min="6" max="6" width="12.453125" style="497" customWidth="1"/>
    <col min="7" max="7" width="15.453125" style="539" customWidth="1"/>
    <col min="8" max="8" width="16" style="499" bestFit="1" customWidth="1"/>
    <col min="9" max="9" width="17.1796875" style="204" bestFit="1" customWidth="1"/>
    <col min="10" max="10" width="14.453125" style="204" bestFit="1" customWidth="1"/>
    <col min="11" max="16384" width="9.1796875" style="204"/>
  </cols>
  <sheetData>
    <row r="1" spans="1:8" s="492" customFormat="1" ht="27.75" customHeight="1">
      <c r="A1" s="488" t="s">
        <v>1447</v>
      </c>
      <c r="B1" s="488" t="s">
        <v>1448</v>
      </c>
      <c r="C1" s="488" t="s">
        <v>1449</v>
      </c>
      <c r="D1" s="488" t="s">
        <v>1450</v>
      </c>
      <c r="E1" s="489" t="s">
        <v>1451</v>
      </c>
      <c r="F1" s="490" t="s">
        <v>1452</v>
      </c>
      <c r="G1" s="490" t="s">
        <v>1453</v>
      </c>
      <c r="H1" s="491"/>
    </row>
    <row r="2" spans="1:8" ht="12" customHeight="1">
      <c r="A2" s="493"/>
      <c r="B2" s="494"/>
      <c r="C2" s="495"/>
      <c r="D2" s="495"/>
      <c r="E2" s="496"/>
      <c r="G2" s="498"/>
    </row>
    <row r="3" spans="1:8" ht="15.75" customHeight="1">
      <c r="A3" s="493"/>
      <c r="B3" s="500" t="s">
        <v>1454</v>
      </c>
      <c r="C3" s="501"/>
      <c r="D3" s="495"/>
      <c r="E3" s="496"/>
      <c r="G3" s="498"/>
    </row>
    <row r="4" spans="1:8" ht="13">
      <c r="A4" s="493"/>
      <c r="B4" s="502"/>
      <c r="C4" s="501"/>
      <c r="D4" s="495"/>
      <c r="E4" s="496"/>
      <c r="G4" s="498"/>
    </row>
    <row r="5" spans="1:8" s="508" customFormat="1" ht="16.5" customHeight="1">
      <c r="A5" s="493"/>
      <c r="B5" s="503" t="s">
        <v>88</v>
      </c>
      <c r="C5" s="504"/>
      <c r="D5" s="504"/>
      <c r="E5" s="496"/>
      <c r="F5" s="505"/>
      <c r="G5" s="506"/>
      <c r="H5" s="507"/>
    </row>
    <row r="6" spans="1:8" s="508" customFormat="1" ht="10" customHeight="1">
      <c r="A6" s="493"/>
      <c r="B6" s="503"/>
      <c r="C6" s="504"/>
      <c r="D6" s="504"/>
      <c r="E6" s="496"/>
      <c r="F6" s="505"/>
      <c r="G6" s="506"/>
      <c r="H6" s="507"/>
    </row>
    <row r="7" spans="1:8" s="508" customFormat="1" ht="30" customHeight="1">
      <c r="A7" s="493" t="s">
        <v>5</v>
      </c>
      <c r="B7" s="494" t="s">
        <v>89</v>
      </c>
      <c r="C7" s="504"/>
      <c r="D7" s="509" t="s">
        <v>90</v>
      </c>
      <c r="E7" s="510"/>
      <c r="F7" s="511"/>
      <c r="G7" s="512" t="s">
        <v>90</v>
      </c>
      <c r="H7" s="507"/>
    </row>
    <row r="8" spans="1:8" s="508" customFormat="1" ht="10" customHeight="1">
      <c r="A8" s="493"/>
      <c r="B8" s="513"/>
      <c r="C8" s="504"/>
      <c r="D8" s="509"/>
      <c r="E8" s="510"/>
      <c r="F8" s="511"/>
      <c r="G8" s="512"/>
      <c r="H8" s="507"/>
    </row>
    <row r="9" spans="1:8" s="508" customFormat="1" ht="62.5">
      <c r="A9" s="493" t="s">
        <v>6</v>
      </c>
      <c r="B9" s="513" t="s">
        <v>91</v>
      </c>
      <c r="C9" s="504"/>
      <c r="D9" s="509" t="s">
        <v>90</v>
      </c>
      <c r="E9" s="510"/>
      <c r="F9" s="511"/>
      <c r="G9" s="512" t="s">
        <v>90</v>
      </c>
      <c r="H9" s="507"/>
    </row>
    <row r="10" spans="1:8" s="508" customFormat="1" ht="10" customHeight="1">
      <c r="A10" s="493"/>
      <c r="B10" s="513"/>
      <c r="C10" s="504"/>
      <c r="D10" s="509"/>
      <c r="E10" s="510"/>
      <c r="F10" s="511"/>
      <c r="G10" s="512"/>
      <c r="H10" s="507"/>
    </row>
    <row r="11" spans="1:8" s="508" customFormat="1" ht="75">
      <c r="A11" s="493" t="s">
        <v>7</v>
      </c>
      <c r="B11" s="513" t="s">
        <v>92</v>
      </c>
      <c r="C11" s="504"/>
      <c r="D11" s="509" t="s">
        <v>90</v>
      </c>
      <c r="E11" s="510"/>
      <c r="F11" s="511"/>
      <c r="G11" s="512" t="s">
        <v>90</v>
      </c>
      <c r="H11" s="507"/>
    </row>
    <row r="12" spans="1:8" s="508" customFormat="1" ht="10" customHeight="1">
      <c r="A12" s="493"/>
      <c r="B12" s="503"/>
      <c r="C12" s="504"/>
      <c r="D12" s="509"/>
      <c r="E12" s="510"/>
      <c r="F12" s="511"/>
      <c r="G12" s="512"/>
      <c r="H12" s="507"/>
    </row>
    <row r="13" spans="1:8" s="508" customFormat="1" ht="54.5" customHeight="1">
      <c r="A13" s="493" t="s">
        <v>8</v>
      </c>
      <c r="B13" s="494" t="s">
        <v>93</v>
      </c>
      <c r="C13" s="509"/>
      <c r="D13" s="514" t="s">
        <v>90</v>
      </c>
      <c r="E13" s="510"/>
      <c r="F13" s="511"/>
      <c r="G13" s="512" t="s">
        <v>90</v>
      </c>
      <c r="H13" s="507"/>
    </row>
    <row r="14" spans="1:8" s="508" customFormat="1" ht="10" customHeight="1">
      <c r="A14" s="493"/>
      <c r="B14" s="494"/>
      <c r="C14" s="504"/>
      <c r="D14" s="514"/>
      <c r="E14" s="510"/>
      <c r="F14" s="511"/>
      <c r="G14" s="512"/>
      <c r="H14" s="507"/>
    </row>
    <row r="15" spans="1:8" s="508" customFormat="1" ht="50">
      <c r="A15" s="493" t="s">
        <v>10</v>
      </c>
      <c r="B15" s="494" t="s">
        <v>94</v>
      </c>
      <c r="C15" s="504"/>
      <c r="D15" s="514" t="s">
        <v>90</v>
      </c>
      <c r="E15" s="510"/>
      <c r="F15" s="511"/>
      <c r="G15" s="512" t="s">
        <v>90</v>
      </c>
      <c r="H15" s="507"/>
    </row>
    <row r="16" spans="1:8" s="508" customFormat="1" ht="10" customHeight="1">
      <c r="A16" s="493"/>
      <c r="B16" s="494"/>
      <c r="C16" s="504"/>
      <c r="D16" s="514"/>
      <c r="E16" s="510"/>
      <c r="F16" s="511"/>
      <c r="G16" s="512"/>
      <c r="H16" s="507"/>
    </row>
    <row r="17" spans="1:10" s="508" customFormat="1" ht="137.5">
      <c r="A17" s="493" t="s">
        <v>11</v>
      </c>
      <c r="B17" s="494" t="s">
        <v>95</v>
      </c>
      <c r="C17" s="504"/>
      <c r="D17" s="514" t="s">
        <v>90</v>
      </c>
      <c r="E17" s="510"/>
      <c r="F17" s="511"/>
      <c r="G17" s="512" t="s">
        <v>90</v>
      </c>
      <c r="H17" s="507"/>
    </row>
    <row r="18" spans="1:10" s="508" customFormat="1" ht="10" customHeight="1">
      <c r="A18" s="493"/>
      <c r="B18" s="494"/>
      <c r="C18" s="504"/>
      <c r="D18" s="514"/>
      <c r="E18" s="510"/>
      <c r="F18" s="511"/>
      <c r="G18" s="512"/>
      <c r="H18" s="507"/>
    </row>
    <row r="19" spans="1:10" s="508" customFormat="1" ht="62.5">
      <c r="A19" s="493" t="s">
        <v>27</v>
      </c>
      <c r="B19" s="494" t="s">
        <v>96</v>
      </c>
      <c r="C19" s="504"/>
      <c r="D19" s="514" t="s">
        <v>90</v>
      </c>
      <c r="E19" s="510"/>
      <c r="F19" s="511"/>
      <c r="G19" s="512" t="s">
        <v>90</v>
      </c>
      <c r="H19" s="507"/>
    </row>
    <row r="20" spans="1:10" s="508" customFormat="1" ht="10" customHeight="1">
      <c r="A20" s="493"/>
      <c r="B20" s="494"/>
      <c r="C20" s="504"/>
      <c r="D20" s="514"/>
      <c r="E20" s="510"/>
      <c r="F20" s="511"/>
      <c r="G20" s="512"/>
      <c r="H20" s="507"/>
    </row>
    <row r="21" spans="1:10" s="508" customFormat="1" ht="87.5">
      <c r="A21" s="493" t="s">
        <v>28</v>
      </c>
      <c r="B21" s="494" t="s">
        <v>97</v>
      </c>
      <c r="C21" s="504"/>
      <c r="D21" s="514" t="s">
        <v>90</v>
      </c>
      <c r="E21" s="510"/>
      <c r="F21" s="511"/>
      <c r="G21" s="512" t="s">
        <v>90</v>
      </c>
      <c r="H21" s="507"/>
    </row>
    <row r="22" spans="1:10" s="508" customFormat="1" ht="10" customHeight="1">
      <c r="A22" s="493"/>
      <c r="B22" s="503"/>
      <c r="C22" s="504"/>
      <c r="D22" s="509"/>
      <c r="E22" s="510"/>
      <c r="F22" s="511"/>
      <c r="G22" s="512"/>
      <c r="H22" s="507"/>
    </row>
    <row r="23" spans="1:10" s="508" customFormat="1" ht="50">
      <c r="A23" s="493" t="s">
        <v>1455</v>
      </c>
      <c r="B23" s="494" t="s">
        <v>98</v>
      </c>
      <c r="C23" s="504"/>
      <c r="D23" s="514" t="s">
        <v>90</v>
      </c>
      <c r="E23" s="510"/>
      <c r="F23" s="515"/>
      <c r="G23" s="512" t="s">
        <v>90</v>
      </c>
    </row>
    <row r="24" spans="1:10" s="508" customFormat="1">
      <c r="A24" s="493"/>
      <c r="B24" s="494"/>
      <c r="C24" s="504"/>
      <c r="D24" s="514"/>
      <c r="E24" s="510"/>
      <c r="F24" s="515"/>
      <c r="G24" s="512"/>
    </row>
    <row r="25" spans="1:10" s="508" customFormat="1" ht="25">
      <c r="A25" s="493" t="s">
        <v>33</v>
      </c>
      <c r="B25" s="494" t="s">
        <v>1456</v>
      </c>
      <c r="C25" s="504"/>
      <c r="D25" s="514" t="s">
        <v>90</v>
      </c>
      <c r="E25" s="510"/>
      <c r="F25" s="515"/>
      <c r="G25" s="512" t="s">
        <v>90</v>
      </c>
    </row>
    <row r="26" spans="1:10" s="508" customFormat="1">
      <c r="A26" s="493"/>
      <c r="B26" s="494"/>
      <c r="C26" s="504"/>
      <c r="D26" s="514"/>
      <c r="E26" s="510"/>
      <c r="F26" s="515"/>
      <c r="G26" s="512"/>
    </row>
    <row r="27" spans="1:10" s="508" customFormat="1" ht="25">
      <c r="A27" s="493" t="s">
        <v>34</v>
      </c>
      <c r="B27" s="494" t="s">
        <v>1457</v>
      </c>
      <c r="C27" s="504"/>
      <c r="D27" s="514" t="s">
        <v>90</v>
      </c>
      <c r="E27" s="510"/>
      <c r="F27" s="515"/>
      <c r="G27" s="512" t="s">
        <v>90</v>
      </c>
    </row>
    <row r="28" spans="1:10" s="508" customFormat="1">
      <c r="A28" s="493"/>
      <c r="B28" s="494"/>
      <c r="C28" s="504"/>
      <c r="D28" s="514"/>
      <c r="E28" s="510"/>
      <c r="F28" s="515"/>
      <c r="G28" s="512"/>
    </row>
    <row r="29" spans="1:10" s="508" customFormat="1" ht="15" customHeight="1">
      <c r="A29" s="493"/>
      <c r="B29" s="494"/>
      <c r="C29" s="504"/>
      <c r="D29" s="514"/>
      <c r="E29" s="510"/>
      <c r="F29" s="515"/>
      <c r="G29" s="512"/>
    </row>
    <row r="30" spans="1:10" s="517" customFormat="1" ht="28.5" customHeight="1">
      <c r="A30" s="563" t="s">
        <v>1458</v>
      </c>
      <c r="B30" s="563"/>
      <c r="C30" s="563"/>
      <c r="D30" s="563"/>
      <c r="E30" s="563"/>
      <c r="F30" s="563"/>
      <c r="G30" s="516"/>
      <c r="H30" s="499"/>
      <c r="I30" s="508"/>
      <c r="J30" s="508"/>
    </row>
    <row r="31" spans="1:10" s="205" customFormat="1" ht="17.25" customHeight="1">
      <c r="A31" s="518"/>
      <c r="B31" s="518"/>
      <c r="C31" s="518"/>
      <c r="D31" s="518"/>
      <c r="E31" s="519"/>
      <c r="F31" s="520"/>
      <c r="G31" s="493"/>
      <c r="H31" s="508"/>
    </row>
    <row r="32" spans="1:10" s="492" customFormat="1" ht="27.75" customHeight="1">
      <c r="A32" s="488" t="s">
        <v>1447</v>
      </c>
      <c r="B32" s="488" t="s">
        <v>1448</v>
      </c>
      <c r="C32" s="488" t="s">
        <v>1449</v>
      </c>
      <c r="D32" s="488" t="s">
        <v>1450</v>
      </c>
      <c r="E32" s="489" t="s">
        <v>1451</v>
      </c>
      <c r="F32" s="490" t="s">
        <v>1452</v>
      </c>
      <c r="G32" s="490" t="s">
        <v>1453</v>
      </c>
      <c r="H32" s="491"/>
    </row>
    <row r="33" spans="1:7" s="508" customFormat="1" ht="9.75" customHeight="1">
      <c r="A33" s="493"/>
      <c r="B33" s="494"/>
      <c r="C33" s="504"/>
      <c r="D33" s="495"/>
      <c r="E33" s="496"/>
      <c r="F33" s="497"/>
      <c r="G33" s="498"/>
    </row>
    <row r="34" spans="1:7" s="508" customFormat="1" ht="13">
      <c r="A34" s="514"/>
      <c r="B34" s="503" t="s">
        <v>1459</v>
      </c>
      <c r="C34" s="504"/>
      <c r="D34" s="495"/>
      <c r="E34" s="496"/>
      <c r="F34" s="497"/>
      <c r="G34" s="498"/>
    </row>
    <row r="35" spans="1:7" s="508" customFormat="1">
      <c r="A35" s="514"/>
      <c r="B35" s="494"/>
      <c r="C35" s="504"/>
      <c r="D35" s="495"/>
      <c r="E35" s="496"/>
      <c r="F35" s="497"/>
      <c r="G35" s="498"/>
    </row>
    <row r="36" spans="1:7" s="508" customFormat="1" ht="13">
      <c r="A36" s="514"/>
      <c r="B36" s="503" t="s">
        <v>99</v>
      </c>
      <c r="C36" s="504"/>
      <c r="D36" s="504"/>
      <c r="E36" s="496"/>
      <c r="F36" s="497"/>
      <c r="G36" s="498"/>
    </row>
    <row r="37" spans="1:7" s="508" customFormat="1" ht="7" customHeight="1">
      <c r="A37" s="514"/>
      <c r="B37" s="503"/>
      <c r="C37" s="504"/>
      <c r="D37" s="504"/>
      <c r="E37" s="496"/>
      <c r="F37" s="497"/>
      <c r="G37" s="498"/>
    </row>
    <row r="38" spans="1:7" s="508" customFormat="1" ht="104.5" customHeight="1">
      <c r="A38" s="514" t="s">
        <v>5</v>
      </c>
      <c r="B38" s="513" t="s">
        <v>100</v>
      </c>
      <c r="C38" s="504"/>
      <c r="D38" s="509" t="s">
        <v>90</v>
      </c>
      <c r="E38" s="510"/>
      <c r="F38" s="515"/>
      <c r="G38" s="521" t="s">
        <v>90</v>
      </c>
    </row>
    <row r="39" spans="1:7" s="508" customFormat="1" ht="7" customHeight="1">
      <c r="A39" s="514"/>
      <c r="B39" s="503"/>
      <c r="C39" s="504"/>
      <c r="D39" s="509"/>
      <c r="E39" s="510"/>
      <c r="F39" s="515"/>
      <c r="G39" s="521"/>
    </row>
    <row r="40" spans="1:7" s="508" customFormat="1" ht="65" customHeight="1">
      <c r="A40" s="514" t="s">
        <v>6</v>
      </c>
      <c r="B40" s="494" t="s">
        <v>101</v>
      </c>
      <c r="C40" s="504"/>
      <c r="D40" s="514" t="s">
        <v>90</v>
      </c>
      <c r="E40" s="510"/>
      <c r="F40" s="515"/>
      <c r="G40" s="512" t="s">
        <v>90</v>
      </c>
    </row>
    <row r="41" spans="1:7" s="508" customFormat="1" ht="7" customHeight="1">
      <c r="A41" s="514"/>
      <c r="B41" s="494"/>
      <c r="C41" s="504"/>
      <c r="D41" s="514"/>
      <c r="E41" s="510"/>
      <c r="F41" s="515"/>
      <c r="G41" s="521"/>
    </row>
    <row r="42" spans="1:7" s="508" customFormat="1" ht="153.5" customHeight="1">
      <c r="A42" s="514" t="s">
        <v>7</v>
      </c>
      <c r="B42" s="494" t="s">
        <v>102</v>
      </c>
      <c r="C42" s="504"/>
      <c r="D42" s="514" t="s">
        <v>90</v>
      </c>
      <c r="E42" s="510"/>
      <c r="F42" s="515"/>
      <c r="G42" s="512" t="s">
        <v>90</v>
      </c>
    </row>
    <row r="43" spans="1:7" s="508" customFormat="1" ht="7" customHeight="1">
      <c r="A43" s="514"/>
      <c r="B43" s="494"/>
      <c r="C43" s="504"/>
      <c r="D43" s="514"/>
      <c r="E43" s="510"/>
      <c r="F43" s="515"/>
      <c r="G43" s="521"/>
    </row>
    <row r="44" spans="1:7" s="508" customFormat="1" ht="38.5" customHeight="1">
      <c r="A44" s="514" t="s">
        <v>8</v>
      </c>
      <c r="B44" s="494" t="s">
        <v>103</v>
      </c>
      <c r="C44" s="504"/>
      <c r="D44" s="514" t="s">
        <v>90</v>
      </c>
      <c r="E44" s="510"/>
      <c r="F44" s="515"/>
      <c r="G44" s="512" t="s">
        <v>90</v>
      </c>
    </row>
    <row r="45" spans="1:7" s="508" customFormat="1" ht="7" customHeight="1">
      <c r="A45" s="514"/>
      <c r="B45" s="494"/>
      <c r="C45" s="504"/>
      <c r="D45" s="514"/>
      <c r="E45" s="510"/>
      <c r="F45" s="515"/>
      <c r="G45" s="521"/>
    </row>
    <row r="46" spans="1:7" s="508" customFormat="1" ht="63.5" customHeight="1">
      <c r="A46" s="514" t="s">
        <v>10</v>
      </c>
      <c r="B46" s="494" t="s">
        <v>104</v>
      </c>
      <c r="C46" s="504"/>
      <c r="D46" s="514" t="s">
        <v>90</v>
      </c>
      <c r="E46" s="510"/>
      <c r="F46" s="515"/>
      <c r="G46" s="512" t="s">
        <v>90</v>
      </c>
    </row>
    <row r="47" spans="1:7" s="508" customFormat="1" ht="7" customHeight="1">
      <c r="A47" s="514"/>
      <c r="B47" s="494"/>
      <c r="C47" s="504"/>
      <c r="D47" s="514"/>
      <c r="E47" s="510"/>
      <c r="F47" s="515"/>
      <c r="G47" s="521"/>
    </row>
    <row r="48" spans="1:7" s="508" customFormat="1" ht="37.5">
      <c r="A48" s="514" t="s">
        <v>11</v>
      </c>
      <c r="B48" s="494" t="s">
        <v>105</v>
      </c>
      <c r="C48" s="504"/>
      <c r="D48" s="514" t="s">
        <v>90</v>
      </c>
      <c r="E48" s="510"/>
      <c r="F48" s="515"/>
      <c r="G48" s="512" t="s">
        <v>90</v>
      </c>
    </row>
    <row r="49" spans="1:10" s="508" customFormat="1" ht="15" customHeight="1">
      <c r="A49" s="514"/>
      <c r="B49" s="494" t="s">
        <v>1460</v>
      </c>
      <c r="C49" s="504"/>
      <c r="D49" s="495"/>
      <c r="E49" s="496"/>
      <c r="F49" s="497"/>
      <c r="G49" s="498"/>
    </row>
    <row r="50" spans="1:10" s="508" customFormat="1" ht="15" customHeight="1">
      <c r="A50" s="514"/>
      <c r="B50" s="494" t="s">
        <v>106</v>
      </c>
      <c r="C50" s="504"/>
      <c r="D50" s="495"/>
      <c r="E50" s="496"/>
      <c r="F50" s="497"/>
      <c r="G50" s="506"/>
    </row>
    <row r="51" spans="1:10" s="508" customFormat="1" ht="15" customHeight="1">
      <c r="A51" s="514"/>
      <c r="B51" s="494" t="s">
        <v>1461</v>
      </c>
      <c r="C51" s="504"/>
      <c r="D51" s="495"/>
      <c r="E51" s="496"/>
      <c r="F51" s="497"/>
      <c r="G51" s="498"/>
    </row>
    <row r="52" spans="1:10" s="508" customFormat="1" ht="15" customHeight="1">
      <c r="A52" s="514"/>
      <c r="B52" s="494" t="s">
        <v>1462</v>
      </c>
      <c r="C52" s="504"/>
      <c r="D52" s="495"/>
      <c r="E52" s="496"/>
      <c r="F52" s="497"/>
      <c r="G52" s="506"/>
    </row>
    <row r="53" spans="1:10" s="508" customFormat="1" ht="15" customHeight="1">
      <c r="A53" s="514"/>
      <c r="B53" s="494" t="s">
        <v>1463</v>
      </c>
      <c r="C53" s="504"/>
      <c r="D53" s="495"/>
      <c r="E53" s="496"/>
      <c r="F53" s="497"/>
      <c r="G53" s="498"/>
    </row>
    <row r="54" spans="1:10" s="508" customFormat="1" ht="15" customHeight="1">
      <c r="A54" s="514"/>
      <c r="B54" s="494" t="s">
        <v>1464</v>
      </c>
      <c r="C54" s="504"/>
      <c r="D54" s="495"/>
      <c r="E54" s="496"/>
      <c r="F54" s="497"/>
      <c r="G54" s="506"/>
    </row>
    <row r="55" spans="1:10" s="508" customFormat="1" ht="15" customHeight="1">
      <c r="A55" s="514"/>
      <c r="B55" s="494" t="s">
        <v>1465</v>
      </c>
      <c r="C55" s="504"/>
      <c r="D55" s="495"/>
      <c r="E55" s="496"/>
      <c r="F55" s="497"/>
      <c r="G55" s="498"/>
    </row>
    <row r="56" spans="1:10" s="508" customFormat="1" ht="15" customHeight="1">
      <c r="A56" s="514"/>
      <c r="B56" s="494" t="s">
        <v>107</v>
      </c>
      <c r="C56" s="504"/>
      <c r="D56" s="495"/>
      <c r="E56" s="496"/>
      <c r="F56" s="497"/>
      <c r="G56" s="506"/>
    </row>
    <row r="57" spans="1:10" s="508" customFormat="1" ht="15" customHeight="1">
      <c r="A57" s="514"/>
      <c r="B57" s="494" t="s">
        <v>1466</v>
      </c>
      <c r="C57" s="504"/>
      <c r="D57" s="495"/>
      <c r="E57" s="496"/>
      <c r="F57" s="497"/>
      <c r="G57" s="498"/>
    </row>
    <row r="58" spans="1:10" s="508" customFormat="1" ht="15" customHeight="1">
      <c r="A58" s="514"/>
      <c r="B58" s="494" t="s">
        <v>1467</v>
      </c>
      <c r="C58" s="504"/>
      <c r="D58" s="495"/>
      <c r="E58" s="496"/>
      <c r="F58" s="497"/>
      <c r="G58" s="506"/>
    </row>
    <row r="59" spans="1:10" s="508" customFormat="1" ht="15" customHeight="1">
      <c r="A59" s="514"/>
      <c r="B59" s="494" t="s">
        <v>1468</v>
      </c>
      <c r="C59" s="504"/>
      <c r="D59" s="495"/>
      <c r="E59" s="496"/>
      <c r="F59" s="497"/>
      <c r="G59" s="498"/>
    </row>
    <row r="60" spans="1:10" s="508" customFormat="1" ht="15" customHeight="1">
      <c r="A60" s="514"/>
      <c r="B60" s="494" t="s">
        <v>1469</v>
      </c>
      <c r="C60" s="504"/>
      <c r="D60" s="495"/>
      <c r="E60" s="496"/>
      <c r="F60" s="497"/>
      <c r="G60" s="506"/>
    </row>
    <row r="61" spans="1:10" s="508" customFormat="1" ht="15" customHeight="1">
      <c r="A61" s="514"/>
      <c r="B61" s="494" t="s">
        <v>1470</v>
      </c>
      <c r="C61" s="504"/>
      <c r="D61" s="495"/>
      <c r="E61" s="496"/>
      <c r="F61" s="497"/>
      <c r="G61" s="498"/>
    </row>
    <row r="62" spans="1:10" s="517" customFormat="1" ht="28.5" customHeight="1">
      <c r="A62" s="563" t="s">
        <v>1458</v>
      </c>
      <c r="B62" s="563"/>
      <c r="C62" s="563"/>
      <c r="D62" s="563"/>
      <c r="E62" s="563"/>
      <c r="F62" s="563"/>
      <c r="G62" s="516"/>
      <c r="H62" s="499"/>
      <c r="I62" s="508"/>
      <c r="J62" s="508"/>
    </row>
    <row r="63" spans="1:10" s="205" customFormat="1" ht="17.25" customHeight="1">
      <c r="A63" s="518"/>
      <c r="B63" s="518"/>
      <c r="C63" s="518"/>
      <c r="D63" s="518"/>
      <c r="E63" s="519"/>
      <c r="F63" s="520"/>
      <c r="G63" s="493"/>
      <c r="H63" s="508"/>
    </row>
    <row r="64" spans="1:10" s="492" customFormat="1" ht="27.75" customHeight="1">
      <c r="A64" s="488" t="s">
        <v>1447</v>
      </c>
      <c r="B64" s="488" t="s">
        <v>1448</v>
      </c>
      <c r="C64" s="488" t="s">
        <v>1449</v>
      </c>
      <c r="D64" s="488" t="s">
        <v>1450</v>
      </c>
      <c r="E64" s="489" t="s">
        <v>1451</v>
      </c>
      <c r="F64" s="490" t="s">
        <v>1452</v>
      </c>
      <c r="G64" s="490" t="s">
        <v>1453</v>
      </c>
      <c r="H64" s="491"/>
    </row>
    <row r="65" spans="1:7" s="508" customFormat="1" ht="9.75" customHeight="1">
      <c r="A65" s="514"/>
      <c r="B65" s="494"/>
      <c r="C65" s="504"/>
      <c r="D65" s="495"/>
      <c r="E65" s="496"/>
      <c r="F65" s="497"/>
      <c r="G65" s="498"/>
    </row>
    <row r="66" spans="1:7" s="508" customFormat="1" ht="13">
      <c r="A66" s="514"/>
      <c r="B66" s="503" t="s">
        <v>1459</v>
      </c>
      <c r="C66" s="504"/>
      <c r="D66" s="495"/>
      <c r="E66" s="496"/>
      <c r="F66" s="497"/>
      <c r="G66" s="498"/>
    </row>
    <row r="67" spans="1:7" s="508" customFormat="1" ht="15" customHeight="1">
      <c r="A67" s="514"/>
      <c r="B67" s="494"/>
      <c r="C67" s="504"/>
      <c r="D67" s="495"/>
      <c r="E67" s="496"/>
      <c r="F67" s="497"/>
      <c r="G67" s="498"/>
    </row>
    <row r="68" spans="1:7" s="508" customFormat="1" ht="26">
      <c r="A68" s="514"/>
      <c r="B68" s="503" t="s">
        <v>108</v>
      </c>
      <c r="C68" s="504"/>
      <c r="D68" s="504"/>
      <c r="E68" s="496"/>
      <c r="F68" s="497"/>
      <c r="G68" s="498"/>
    </row>
    <row r="69" spans="1:7" s="508" customFormat="1">
      <c r="A69" s="514" t="s">
        <v>5</v>
      </c>
      <c r="B69" s="513" t="s">
        <v>109</v>
      </c>
      <c r="C69" s="504" t="s">
        <v>1471</v>
      </c>
      <c r="D69" s="504" t="s">
        <v>0</v>
      </c>
      <c r="E69" s="496">
        <v>1</v>
      </c>
      <c r="F69" s="497"/>
      <c r="G69" s="506">
        <v>23021977</v>
      </c>
    </row>
    <row r="70" spans="1:7" s="508" customFormat="1" ht="15" customHeight="1">
      <c r="A70" s="514" t="s">
        <v>6</v>
      </c>
      <c r="B70" s="494" t="s">
        <v>110</v>
      </c>
      <c r="C70" s="504" t="s">
        <v>1472</v>
      </c>
      <c r="D70" s="495" t="s">
        <v>0</v>
      </c>
      <c r="E70" s="496">
        <v>1</v>
      </c>
      <c r="F70" s="497"/>
      <c r="G70" s="506">
        <f>E70*F70</f>
        <v>0</v>
      </c>
    </row>
    <row r="71" spans="1:7" s="508" customFormat="1" ht="80" customHeight="1">
      <c r="A71" s="514" t="s">
        <v>7</v>
      </c>
      <c r="B71" s="494" t="s">
        <v>111</v>
      </c>
      <c r="C71" s="509" t="s">
        <v>1473</v>
      </c>
      <c r="D71" s="514" t="s">
        <v>0</v>
      </c>
      <c r="E71" s="510">
        <v>1</v>
      </c>
      <c r="F71" s="497"/>
      <c r="G71" s="506">
        <f>E71*F71</f>
        <v>0</v>
      </c>
    </row>
    <row r="72" spans="1:7" s="508" customFormat="1" ht="15" customHeight="1">
      <c r="A72" s="514"/>
      <c r="B72" s="494"/>
      <c r="C72" s="504"/>
      <c r="D72" s="495"/>
      <c r="E72" s="496"/>
      <c r="F72" s="497"/>
      <c r="G72" s="506"/>
    </row>
    <row r="73" spans="1:7" s="508" customFormat="1" ht="37.5">
      <c r="A73" s="514"/>
      <c r="B73" s="494" t="s">
        <v>112</v>
      </c>
      <c r="C73" s="504"/>
      <c r="D73" s="495"/>
      <c r="E73" s="496"/>
      <c r="F73" s="497"/>
      <c r="G73" s="498"/>
    </row>
    <row r="74" spans="1:7" s="508" customFormat="1" ht="15" customHeight="1">
      <c r="A74" s="514" t="s">
        <v>8</v>
      </c>
      <c r="B74" s="494" t="s">
        <v>113</v>
      </c>
      <c r="C74" s="509" t="s">
        <v>1474</v>
      </c>
      <c r="D74" s="514" t="s">
        <v>0</v>
      </c>
      <c r="E74" s="510">
        <v>1</v>
      </c>
      <c r="F74" s="515"/>
      <c r="G74" s="506">
        <f>E74*F74</f>
        <v>0</v>
      </c>
    </row>
    <row r="75" spans="1:7" s="508" customFormat="1" ht="15" customHeight="1">
      <c r="A75" s="514"/>
      <c r="B75" s="494"/>
      <c r="C75" s="509"/>
      <c r="D75" s="514"/>
      <c r="E75" s="510"/>
      <c r="F75" s="515"/>
      <c r="G75" s="498"/>
    </row>
    <row r="76" spans="1:7" s="508" customFormat="1" ht="15" customHeight="1">
      <c r="A76" s="514"/>
      <c r="B76" s="503" t="s">
        <v>114</v>
      </c>
      <c r="C76" s="509"/>
      <c r="D76" s="514"/>
      <c r="E76" s="510"/>
      <c r="F76" s="515"/>
      <c r="G76" s="498"/>
    </row>
    <row r="77" spans="1:7" s="508" customFormat="1" ht="15" customHeight="1">
      <c r="A77" s="514" t="s">
        <v>10</v>
      </c>
      <c r="B77" s="494" t="s">
        <v>115</v>
      </c>
      <c r="C77" s="509" t="s">
        <v>1475</v>
      </c>
      <c r="D77" s="514" t="s">
        <v>0</v>
      </c>
      <c r="E77" s="510">
        <v>1</v>
      </c>
      <c r="F77" s="515"/>
      <c r="G77" s="506">
        <f>E77*F77</f>
        <v>0</v>
      </c>
    </row>
    <row r="78" spans="1:7" s="508" customFormat="1" ht="25">
      <c r="A78" s="514" t="s">
        <v>11</v>
      </c>
      <c r="B78" s="494" t="s">
        <v>116</v>
      </c>
      <c r="C78" s="509" t="s">
        <v>1476</v>
      </c>
      <c r="D78" s="514" t="s">
        <v>1477</v>
      </c>
      <c r="E78" s="510">
        <v>10</v>
      </c>
      <c r="F78" s="515"/>
      <c r="G78" s="506">
        <f>E78*F78</f>
        <v>0</v>
      </c>
    </row>
    <row r="79" spans="1:7" s="508" customFormat="1" ht="15" customHeight="1">
      <c r="A79" s="514" t="s">
        <v>27</v>
      </c>
      <c r="B79" s="494" t="s">
        <v>117</v>
      </c>
      <c r="C79" s="509" t="s">
        <v>1478</v>
      </c>
      <c r="D79" s="514" t="s">
        <v>0</v>
      </c>
      <c r="E79" s="510">
        <v>1</v>
      </c>
      <c r="F79" s="515"/>
      <c r="G79" s="506">
        <f>E79*F79</f>
        <v>0</v>
      </c>
    </row>
    <row r="80" spans="1:7" s="508" customFormat="1" ht="15" customHeight="1">
      <c r="A80" s="514"/>
      <c r="B80" s="503"/>
      <c r="C80" s="509"/>
      <c r="D80" s="509"/>
      <c r="E80" s="510"/>
      <c r="F80" s="515"/>
      <c r="G80" s="498"/>
    </row>
    <row r="81" spans="1:7" s="508" customFormat="1" ht="15" customHeight="1">
      <c r="A81" s="514"/>
      <c r="B81" s="503" t="s">
        <v>118</v>
      </c>
      <c r="C81" s="509"/>
      <c r="D81" s="509"/>
      <c r="E81" s="510"/>
      <c r="F81" s="515"/>
      <c r="G81" s="498"/>
    </row>
    <row r="82" spans="1:7" s="508" customFormat="1" ht="15" customHeight="1">
      <c r="A82" s="514" t="s">
        <v>28</v>
      </c>
      <c r="B82" s="513" t="s">
        <v>115</v>
      </c>
      <c r="C82" s="509" t="s">
        <v>1479</v>
      </c>
      <c r="D82" s="509" t="s">
        <v>0</v>
      </c>
      <c r="E82" s="510">
        <v>1</v>
      </c>
      <c r="F82" s="515"/>
      <c r="G82" s="506">
        <f>E82*F82</f>
        <v>0</v>
      </c>
    </row>
    <row r="83" spans="1:7" s="508" customFormat="1" ht="25">
      <c r="A83" s="514" t="s">
        <v>33</v>
      </c>
      <c r="B83" s="513" t="s">
        <v>116</v>
      </c>
      <c r="C83" s="509" t="s">
        <v>1480</v>
      </c>
      <c r="D83" s="509" t="s">
        <v>1481</v>
      </c>
      <c r="E83" s="510">
        <v>10</v>
      </c>
      <c r="F83" s="515"/>
      <c r="G83" s="506">
        <f>E83*F83</f>
        <v>0</v>
      </c>
    </row>
    <row r="84" spans="1:7" s="508" customFormat="1" ht="15" customHeight="1">
      <c r="A84" s="514" t="s">
        <v>34</v>
      </c>
      <c r="B84" s="494" t="s">
        <v>117</v>
      </c>
      <c r="C84" s="509" t="s">
        <v>1482</v>
      </c>
      <c r="D84" s="514" t="s">
        <v>0</v>
      </c>
      <c r="E84" s="510">
        <v>1</v>
      </c>
      <c r="F84" s="515"/>
      <c r="G84" s="506">
        <f>E84*F84</f>
        <v>0</v>
      </c>
    </row>
    <row r="85" spans="1:7" s="508" customFormat="1" ht="15" customHeight="1">
      <c r="A85" s="514"/>
      <c r="B85" s="494"/>
      <c r="C85" s="509"/>
      <c r="D85" s="514"/>
      <c r="E85" s="510"/>
      <c r="F85" s="515"/>
      <c r="G85" s="498"/>
    </row>
    <row r="86" spans="1:7" s="508" customFormat="1" ht="15" customHeight="1">
      <c r="A86" s="514"/>
      <c r="B86" s="503" t="s">
        <v>119</v>
      </c>
      <c r="C86" s="509"/>
      <c r="D86" s="514"/>
      <c r="E86" s="510"/>
      <c r="F86" s="515"/>
      <c r="G86" s="506"/>
    </row>
    <row r="87" spans="1:7" s="508" customFormat="1" ht="15" customHeight="1">
      <c r="A87" s="514" t="s">
        <v>39</v>
      </c>
      <c r="B87" s="494" t="s">
        <v>115</v>
      </c>
      <c r="C87" s="509" t="s">
        <v>1483</v>
      </c>
      <c r="D87" s="514" t="s">
        <v>0</v>
      </c>
      <c r="E87" s="510">
        <v>1</v>
      </c>
      <c r="F87" s="515"/>
      <c r="G87" s="506">
        <f>E87*F87</f>
        <v>0</v>
      </c>
    </row>
    <row r="88" spans="1:7" s="508" customFormat="1" ht="25">
      <c r="A88" s="514" t="s">
        <v>38</v>
      </c>
      <c r="B88" s="494" t="s">
        <v>116</v>
      </c>
      <c r="C88" s="509" t="s">
        <v>1484</v>
      </c>
      <c r="D88" s="514" t="s">
        <v>1481</v>
      </c>
      <c r="E88" s="510">
        <v>10</v>
      </c>
      <c r="F88" s="515"/>
      <c r="G88" s="506">
        <f>E88*F88</f>
        <v>0</v>
      </c>
    </row>
    <row r="89" spans="1:7" s="508" customFormat="1" ht="15" customHeight="1">
      <c r="A89" s="514" t="s">
        <v>204</v>
      </c>
      <c r="B89" s="494" t="s">
        <v>117</v>
      </c>
      <c r="C89" s="509" t="s">
        <v>1485</v>
      </c>
      <c r="D89" s="514" t="s">
        <v>0</v>
      </c>
      <c r="E89" s="510">
        <v>1</v>
      </c>
      <c r="F89" s="515"/>
      <c r="G89" s="506">
        <f>E89*F89</f>
        <v>0</v>
      </c>
    </row>
    <row r="90" spans="1:7" s="508" customFormat="1" ht="15" customHeight="1">
      <c r="A90" s="514"/>
      <c r="B90" s="494"/>
      <c r="C90" s="509"/>
      <c r="D90" s="514"/>
      <c r="E90" s="510"/>
      <c r="F90" s="515"/>
      <c r="G90" s="498"/>
    </row>
    <row r="91" spans="1:7" s="508" customFormat="1" ht="15" customHeight="1">
      <c r="A91" s="514"/>
      <c r="B91" s="503" t="s">
        <v>120</v>
      </c>
      <c r="C91" s="509"/>
      <c r="D91" s="514"/>
      <c r="E91" s="510"/>
      <c r="F91" s="515"/>
      <c r="G91" s="498"/>
    </row>
    <row r="92" spans="1:7" s="508" customFormat="1" ht="15" customHeight="1">
      <c r="A92" s="514" t="s">
        <v>507</v>
      </c>
      <c r="B92" s="494" t="s">
        <v>115</v>
      </c>
      <c r="C92" s="509" t="s">
        <v>1486</v>
      </c>
      <c r="D92" s="514" t="s">
        <v>0</v>
      </c>
      <c r="E92" s="510">
        <v>1</v>
      </c>
      <c r="F92" s="515"/>
      <c r="G92" s="506">
        <f>E92*F92</f>
        <v>0</v>
      </c>
    </row>
    <row r="93" spans="1:7" s="508" customFormat="1" ht="25">
      <c r="A93" s="514" t="s">
        <v>508</v>
      </c>
      <c r="B93" s="494" t="s">
        <v>116</v>
      </c>
      <c r="C93" s="509" t="s">
        <v>1487</v>
      </c>
      <c r="D93" s="514" t="s">
        <v>1481</v>
      </c>
      <c r="E93" s="510">
        <v>10</v>
      </c>
      <c r="F93" s="515"/>
      <c r="G93" s="506">
        <f>E93*F93</f>
        <v>0</v>
      </c>
    </row>
    <row r="94" spans="1:7" s="508" customFormat="1" ht="15" customHeight="1">
      <c r="A94" s="514" t="s">
        <v>738</v>
      </c>
      <c r="B94" s="494" t="s">
        <v>117</v>
      </c>
      <c r="C94" s="509" t="s">
        <v>1488</v>
      </c>
      <c r="D94" s="514" t="s">
        <v>0</v>
      </c>
      <c r="E94" s="510">
        <v>1</v>
      </c>
      <c r="F94" s="515"/>
      <c r="G94" s="506">
        <f>E94*F94</f>
        <v>0</v>
      </c>
    </row>
    <row r="95" spans="1:7" s="508" customFormat="1" ht="15" customHeight="1">
      <c r="A95" s="514"/>
      <c r="B95" s="494"/>
      <c r="C95" s="509"/>
      <c r="D95" s="514"/>
      <c r="E95" s="510"/>
      <c r="F95" s="515"/>
      <c r="G95" s="498"/>
    </row>
    <row r="96" spans="1:7" s="508" customFormat="1" ht="15" customHeight="1">
      <c r="A96" s="514"/>
      <c r="B96" s="503" t="s">
        <v>121</v>
      </c>
      <c r="C96" s="509"/>
      <c r="D96" s="514"/>
      <c r="E96" s="510"/>
      <c r="F96" s="515"/>
      <c r="G96" s="498"/>
    </row>
    <row r="97" spans="1:10" s="508" customFormat="1" ht="15" customHeight="1">
      <c r="A97" s="514" t="s">
        <v>739</v>
      </c>
      <c r="B97" s="494" t="s">
        <v>115</v>
      </c>
      <c r="C97" s="509" t="s">
        <v>1483</v>
      </c>
      <c r="D97" s="514" t="s">
        <v>0</v>
      </c>
      <c r="E97" s="510">
        <v>1</v>
      </c>
      <c r="F97" s="515"/>
      <c r="G97" s="506">
        <f>E97*F97</f>
        <v>0</v>
      </c>
    </row>
    <row r="98" spans="1:10" s="508" customFormat="1" ht="25">
      <c r="A98" s="514" t="s">
        <v>216</v>
      </c>
      <c r="B98" s="494" t="s">
        <v>116</v>
      </c>
      <c r="C98" s="509" t="s">
        <v>1484</v>
      </c>
      <c r="D98" s="514" t="s">
        <v>1481</v>
      </c>
      <c r="E98" s="510">
        <v>10</v>
      </c>
      <c r="F98" s="515"/>
      <c r="G98" s="506">
        <f>E98*F98</f>
        <v>0</v>
      </c>
    </row>
    <row r="99" spans="1:10" s="508" customFormat="1" ht="15" customHeight="1">
      <c r="A99" s="514" t="s">
        <v>783</v>
      </c>
      <c r="B99" s="494" t="s">
        <v>117</v>
      </c>
      <c r="C99" s="509" t="s">
        <v>1485</v>
      </c>
      <c r="D99" s="514" t="s">
        <v>0</v>
      </c>
      <c r="E99" s="510">
        <v>1</v>
      </c>
      <c r="F99" s="515"/>
      <c r="G99" s="506">
        <f>E99*F99</f>
        <v>0</v>
      </c>
    </row>
    <row r="100" spans="1:10" s="508" customFormat="1" ht="15" customHeight="1">
      <c r="A100" s="514"/>
      <c r="B100" s="494"/>
      <c r="C100" s="509"/>
      <c r="D100" s="514"/>
      <c r="E100" s="510"/>
      <c r="F100" s="515"/>
      <c r="G100" s="498"/>
    </row>
    <row r="101" spans="1:10" s="508" customFormat="1" ht="15" customHeight="1">
      <c r="A101" s="514"/>
      <c r="B101" s="494" t="s">
        <v>122</v>
      </c>
      <c r="C101" s="509"/>
      <c r="D101" s="514"/>
      <c r="E101" s="510"/>
      <c r="F101" s="515"/>
      <c r="G101" s="498"/>
    </row>
    <row r="102" spans="1:10" s="508" customFormat="1" ht="15" customHeight="1">
      <c r="A102" s="514" t="s">
        <v>785</v>
      </c>
      <c r="B102" s="494" t="s">
        <v>115</v>
      </c>
      <c r="C102" s="509" t="s">
        <v>1489</v>
      </c>
      <c r="D102" s="514" t="s">
        <v>0</v>
      </c>
      <c r="E102" s="510">
        <v>1</v>
      </c>
      <c r="F102" s="515"/>
      <c r="G102" s="506">
        <f>E102*F102</f>
        <v>0</v>
      </c>
    </row>
    <row r="103" spans="1:10" s="508" customFormat="1" ht="25">
      <c r="A103" s="514" t="s">
        <v>787</v>
      </c>
      <c r="B103" s="494" t="s">
        <v>116</v>
      </c>
      <c r="C103" s="509" t="s">
        <v>1490</v>
      </c>
      <c r="D103" s="514" t="s">
        <v>1481</v>
      </c>
      <c r="E103" s="510">
        <v>10</v>
      </c>
      <c r="F103" s="515"/>
      <c r="G103" s="506">
        <f>E103*F103</f>
        <v>0</v>
      </c>
    </row>
    <row r="104" spans="1:10" s="508" customFormat="1" ht="15" customHeight="1">
      <c r="A104" s="514" t="s">
        <v>1491</v>
      </c>
      <c r="B104" s="494" t="s">
        <v>117</v>
      </c>
      <c r="C104" s="509" t="s">
        <v>1492</v>
      </c>
      <c r="D104" s="514" t="s">
        <v>0</v>
      </c>
      <c r="E104" s="510">
        <v>1</v>
      </c>
      <c r="F104" s="515"/>
      <c r="G104" s="506">
        <f>E104*F104</f>
        <v>0</v>
      </c>
    </row>
    <row r="105" spans="1:10" s="508" customFormat="1" ht="10" customHeight="1">
      <c r="A105" s="514"/>
      <c r="B105" s="494"/>
      <c r="C105" s="504"/>
      <c r="D105" s="495"/>
      <c r="E105" s="496"/>
      <c r="F105" s="497"/>
      <c r="G105" s="498"/>
    </row>
    <row r="106" spans="1:10" s="517" customFormat="1" ht="28.5" customHeight="1">
      <c r="A106" s="563" t="s">
        <v>1458</v>
      </c>
      <c r="B106" s="563"/>
      <c r="C106" s="563"/>
      <c r="D106" s="563"/>
      <c r="E106" s="563"/>
      <c r="F106" s="563"/>
      <c r="G106" s="516">
        <f>SUM(G65:G105)</f>
        <v>23021977</v>
      </c>
      <c r="H106" s="499"/>
      <c r="I106" s="508"/>
      <c r="J106" s="508"/>
    </row>
    <row r="107" spans="1:10" s="205" customFormat="1" ht="17.25" customHeight="1">
      <c r="A107" s="518"/>
      <c r="B107" s="518"/>
      <c r="C107" s="518"/>
      <c r="D107" s="518"/>
      <c r="E107" s="519"/>
      <c r="F107" s="520"/>
      <c r="G107" s="493"/>
      <c r="H107" s="508"/>
    </row>
    <row r="108" spans="1:10" s="492" customFormat="1" ht="27.75" customHeight="1">
      <c r="A108" s="488" t="s">
        <v>1447</v>
      </c>
      <c r="B108" s="488" t="s">
        <v>1448</v>
      </c>
      <c r="C108" s="488" t="s">
        <v>1449</v>
      </c>
      <c r="D108" s="488" t="s">
        <v>1450</v>
      </c>
      <c r="E108" s="489" t="s">
        <v>1451</v>
      </c>
      <c r="F108" s="490" t="s">
        <v>1452</v>
      </c>
      <c r="G108" s="490" t="s">
        <v>1453</v>
      </c>
      <c r="H108" s="491"/>
    </row>
    <row r="109" spans="1:10" s="508" customFormat="1" ht="9.75" customHeight="1">
      <c r="A109" s="514"/>
      <c r="B109" s="494"/>
      <c r="C109" s="504"/>
      <c r="D109" s="495"/>
      <c r="E109" s="496"/>
      <c r="F109" s="497"/>
      <c r="G109" s="498"/>
    </row>
    <row r="110" spans="1:10" s="508" customFormat="1" ht="18.5" customHeight="1">
      <c r="A110" s="514"/>
      <c r="B110" s="503" t="s">
        <v>1459</v>
      </c>
      <c r="C110" s="504"/>
      <c r="D110" s="495"/>
      <c r="E110" s="496"/>
      <c r="F110" s="497"/>
      <c r="G110" s="498"/>
    </row>
    <row r="111" spans="1:10" s="508" customFormat="1" ht="7" customHeight="1">
      <c r="A111" s="514"/>
      <c r="B111" s="494"/>
      <c r="C111" s="504"/>
      <c r="D111" s="495"/>
      <c r="E111" s="496"/>
      <c r="F111" s="497"/>
      <c r="G111" s="498"/>
    </row>
    <row r="112" spans="1:10" s="508" customFormat="1" ht="39">
      <c r="A112" s="514"/>
      <c r="B112" s="503" t="s">
        <v>123</v>
      </c>
      <c r="C112" s="504"/>
      <c r="D112" s="504"/>
      <c r="E112" s="496"/>
      <c r="F112" s="497"/>
      <c r="G112" s="498"/>
    </row>
    <row r="113" spans="1:7" s="508" customFormat="1" ht="15" customHeight="1">
      <c r="A113" s="514" t="s">
        <v>5</v>
      </c>
      <c r="B113" s="513" t="s">
        <v>115</v>
      </c>
      <c r="C113" s="509" t="s">
        <v>1493</v>
      </c>
      <c r="D113" s="509" t="s">
        <v>0</v>
      </c>
      <c r="E113" s="510">
        <v>1</v>
      </c>
      <c r="F113" s="515"/>
      <c r="G113" s="498"/>
    </row>
    <row r="114" spans="1:7" s="508" customFormat="1" ht="25">
      <c r="A114" s="514" t="s">
        <v>6</v>
      </c>
      <c r="B114" s="494" t="s">
        <v>116</v>
      </c>
      <c r="C114" s="509" t="s">
        <v>1493</v>
      </c>
      <c r="D114" s="514" t="s">
        <v>1481</v>
      </c>
      <c r="E114" s="510">
        <v>10</v>
      </c>
      <c r="F114" s="515"/>
      <c r="G114" s="506">
        <f>E114*F114</f>
        <v>0</v>
      </c>
    </row>
    <row r="115" spans="1:7" s="508" customFormat="1" ht="15" customHeight="1">
      <c r="A115" s="514" t="s">
        <v>7</v>
      </c>
      <c r="B115" s="494" t="s">
        <v>117</v>
      </c>
      <c r="C115" s="509" t="s">
        <v>1493</v>
      </c>
      <c r="D115" s="514" t="s">
        <v>0</v>
      </c>
      <c r="E115" s="510">
        <v>1</v>
      </c>
      <c r="F115" s="515"/>
      <c r="G115" s="498"/>
    </row>
    <row r="116" spans="1:7" s="508" customFormat="1" ht="7" customHeight="1">
      <c r="A116" s="514"/>
      <c r="B116" s="494"/>
      <c r="C116" s="509"/>
      <c r="D116" s="514"/>
      <c r="E116" s="510"/>
      <c r="F116" s="515"/>
      <c r="G116" s="506">
        <f>E116*F116</f>
        <v>0</v>
      </c>
    </row>
    <row r="117" spans="1:7" s="508" customFormat="1" ht="15" customHeight="1">
      <c r="A117" s="514"/>
      <c r="B117" s="522" t="s">
        <v>124</v>
      </c>
      <c r="C117" s="509"/>
      <c r="D117" s="514"/>
      <c r="E117" s="510"/>
      <c r="F117" s="515"/>
      <c r="G117" s="498"/>
    </row>
    <row r="118" spans="1:7" s="508" customFormat="1" ht="15" customHeight="1">
      <c r="A118" s="514" t="s">
        <v>8</v>
      </c>
      <c r="B118" s="494" t="s">
        <v>115</v>
      </c>
      <c r="C118" s="509" t="s">
        <v>1494</v>
      </c>
      <c r="D118" s="514" t="s">
        <v>0</v>
      </c>
      <c r="E118" s="510">
        <v>1</v>
      </c>
      <c r="F118" s="515"/>
      <c r="G118" s="506">
        <f>E118*F118</f>
        <v>0</v>
      </c>
    </row>
    <row r="119" spans="1:7" s="508" customFormat="1" ht="25">
      <c r="A119" s="514" t="s">
        <v>10</v>
      </c>
      <c r="B119" s="494" t="s">
        <v>116</v>
      </c>
      <c r="C119" s="509" t="s">
        <v>1495</v>
      </c>
      <c r="D119" s="514" t="s">
        <v>1481</v>
      </c>
      <c r="E119" s="510">
        <v>10</v>
      </c>
      <c r="F119" s="515"/>
      <c r="G119" s="506">
        <f>E119*F119</f>
        <v>0</v>
      </c>
    </row>
    <row r="120" spans="1:7" s="508" customFormat="1" ht="15" customHeight="1">
      <c r="A120" s="514" t="s">
        <v>11</v>
      </c>
      <c r="B120" s="494" t="s">
        <v>117</v>
      </c>
      <c r="C120" s="509" t="s">
        <v>1496</v>
      </c>
      <c r="D120" s="514" t="s">
        <v>0</v>
      </c>
      <c r="E120" s="510">
        <v>1</v>
      </c>
      <c r="F120" s="515"/>
      <c r="G120" s="506">
        <f>E120*F120</f>
        <v>0</v>
      </c>
    </row>
    <row r="121" spans="1:7" s="508" customFormat="1" ht="7" customHeight="1">
      <c r="A121" s="514"/>
      <c r="B121" s="494"/>
      <c r="C121" s="509"/>
      <c r="D121" s="514"/>
      <c r="E121" s="510"/>
      <c r="F121" s="515"/>
      <c r="G121" s="498"/>
    </row>
    <row r="122" spans="1:7" s="508" customFormat="1" ht="26">
      <c r="A122" s="514"/>
      <c r="B122" s="522" t="s">
        <v>125</v>
      </c>
      <c r="C122" s="509"/>
      <c r="D122" s="514"/>
      <c r="E122" s="510"/>
      <c r="F122" s="515"/>
      <c r="G122" s="506"/>
    </row>
    <row r="123" spans="1:7" s="508" customFormat="1" ht="15" customHeight="1">
      <c r="A123" s="514" t="s">
        <v>27</v>
      </c>
      <c r="B123" s="494" t="s">
        <v>115</v>
      </c>
      <c r="C123" s="509" t="s">
        <v>1497</v>
      </c>
      <c r="D123" s="514" t="s">
        <v>0</v>
      </c>
      <c r="E123" s="510">
        <v>1</v>
      </c>
      <c r="F123" s="515"/>
      <c r="G123" s="506">
        <f>E123*F123</f>
        <v>0</v>
      </c>
    </row>
    <row r="124" spans="1:7" s="508" customFormat="1" ht="25">
      <c r="A124" s="514" t="s">
        <v>28</v>
      </c>
      <c r="B124" s="494" t="s">
        <v>116</v>
      </c>
      <c r="C124" s="509" t="s">
        <v>1498</v>
      </c>
      <c r="D124" s="514" t="s">
        <v>1481</v>
      </c>
      <c r="E124" s="510">
        <v>10</v>
      </c>
      <c r="F124" s="515"/>
      <c r="G124" s="506">
        <f>E124*F124</f>
        <v>0</v>
      </c>
    </row>
    <row r="125" spans="1:7" s="508" customFormat="1" ht="15" customHeight="1">
      <c r="A125" s="514" t="s">
        <v>33</v>
      </c>
      <c r="B125" s="494" t="s">
        <v>117</v>
      </c>
      <c r="C125" s="509" t="s">
        <v>1499</v>
      </c>
      <c r="D125" s="514" t="s">
        <v>0</v>
      </c>
      <c r="E125" s="510">
        <v>1</v>
      </c>
      <c r="F125" s="515"/>
      <c r="G125" s="506">
        <f>E125*F125</f>
        <v>0</v>
      </c>
    </row>
    <row r="126" spans="1:7" s="508" customFormat="1" ht="7" customHeight="1">
      <c r="A126" s="514"/>
      <c r="B126" s="494"/>
      <c r="C126" s="509"/>
      <c r="D126" s="514"/>
      <c r="E126" s="510"/>
      <c r="F126" s="515"/>
      <c r="G126" s="506"/>
    </row>
    <row r="127" spans="1:7" s="508" customFormat="1" ht="15" customHeight="1">
      <c r="A127" s="514"/>
      <c r="B127" s="522" t="s">
        <v>126</v>
      </c>
      <c r="C127" s="509"/>
      <c r="D127" s="514"/>
      <c r="E127" s="510"/>
      <c r="F127" s="515"/>
      <c r="G127" s="498"/>
    </row>
    <row r="128" spans="1:7" s="508" customFormat="1" ht="15" customHeight="1">
      <c r="A128" s="514" t="s">
        <v>34</v>
      </c>
      <c r="B128" s="513" t="s">
        <v>115</v>
      </c>
      <c r="C128" s="509" t="s">
        <v>1483</v>
      </c>
      <c r="D128" s="509" t="s">
        <v>0</v>
      </c>
      <c r="E128" s="510">
        <v>1</v>
      </c>
      <c r="F128" s="515"/>
      <c r="G128" s="506">
        <f t="shared" ref="G128:G130" si="0">E128*F128</f>
        <v>0</v>
      </c>
    </row>
    <row r="129" spans="1:7" s="508" customFormat="1" ht="25">
      <c r="A129" s="514" t="s">
        <v>39</v>
      </c>
      <c r="B129" s="494" t="s">
        <v>116</v>
      </c>
      <c r="C129" s="509" t="s">
        <v>1484</v>
      </c>
      <c r="D129" s="514" t="s">
        <v>1481</v>
      </c>
      <c r="E129" s="510">
        <v>10</v>
      </c>
      <c r="F129" s="515"/>
      <c r="G129" s="506">
        <f t="shared" si="0"/>
        <v>0</v>
      </c>
    </row>
    <row r="130" spans="1:7" s="508" customFormat="1" ht="15" customHeight="1">
      <c r="A130" s="514" t="s">
        <v>38</v>
      </c>
      <c r="B130" s="494" t="s">
        <v>117</v>
      </c>
      <c r="C130" s="509" t="s">
        <v>1485</v>
      </c>
      <c r="D130" s="514" t="s">
        <v>0</v>
      </c>
      <c r="E130" s="510">
        <v>1</v>
      </c>
      <c r="F130" s="515"/>
      <c r="G130" s="506">
        <f t="shared" si="0"/>
        <v>0</v>
      </c>
    </row>
    <row r="131" spans="1:7" s="508" customFormat="1" ht="7" customHeight="1">
      <c r="A131" s="514"/>
      <c r="B131" s="494"/>
      <c r="C131" s="509"/>
      <c r="D131" s="514"/>
      <c r="E131" s="510"/>
      <c r="F131" s="515"/>
      <c r="G131" s="498"/>
    </row>
    <row r="132" spans="1:7" s="508" customFormat="1" ht="15" customHeight="1">
      <c r="A132" s="514"/>
      <c r="B132" s="522" t="s">
        <v>127</v>
      </c>
      <c r="C132" s="509"/>
      <c r="D132" s="514"/>
      <c r="E132" s="510"/>
      <c r="F132" s="515"/>
      <c r="G132" s="506"/>
    </row>
    <row r="133" spans="1:7" s="508" customFormat="1" ht="25">
      <c r="A133" s="514" t="s">
        <v>204</v>
      </c>
      <c r="B133" s="494" t="s">
        <v>128</v>
      </c>
      <c r="C133" s="509" t="s">
        <v>1500</v>
      </c>
      <c r="D133" s="514" t="s">
        <v>0</v>
      </c>
      <c r="E133" s="510">
        <v>1</v>
      </c>
      <c r="F133" s="515"/>
      <c r="G133" s="506">
        <f t="shared" ref="G133:G136" si="1">E133*F133</f>
        <v>0</v>
      </c>
    </row>
    <row r="134" spans="1:7" s="508" customFormat="1">
      <c r="A134" s="514" t="s">
        <v>507</v>
      </c>
      <c r="B134" s="494" t="s">
        <v>129</v>
      </c>
      <c r="C134" s="509" t="s">
        <v>1501</v>
      </c>
      <c r="D134" s="514" t="s">
        <v>0</v>
      </c>
      <c r="E134" s="510">
        <v>1</v>
      </c>
      <c r="F134" s="515"/>
      <c r="G134" s="506">
        <f t="shared" si="1"/>
        <v>0</v>
      </c>
    </row>
    <row r="135" spans="1:7" s="508" customFormat="1">
      <c r="A135" s="514" t="s">
        <v>508</v>
      </c>
      <c r="B135" s="494" t="s">
        <v>130</v>
      </c>
      <c r="C135" s="509" t="s">
        <v>1502</v>
      </c>
      <c r="D135" s="514" t="s">
        <v>1481</v>
      </c>
      <c r="E135" s="510">
        <v>10</v>
      </c>
      <c r="F135" s="515"/>
      <c r="G135" s="506">
        <f t="shared" si="1"/>
        <v>0</v>
      </c>
    </row>
    <row r="136" spans="1:7" s="508" customFormat="1" ht="30" customHeight="1">
      <c r="A136" s="514" t="s">
        <v>738</v>
      </c>
      <c r="B136" s="494" t="s">
        <v>131</v>
      </c>
      <c r="C136" s="509" t="s">
        <v>1503</v>
      </c>
      <c r="D136" s="514" t="s">
        <v>0</v>
      </c>
      <c r="E136" s="510">
        <v>1</v>
      </c>
      <c r="F136" s="515"/>
      <c r="G136" s="506">
        <f t="shared" si="1"/>
        <v>0</v>
      </c>
    </row>
    <row r="137" spans="1:7" s="508" customFormat="1" ht="7" customHeight="1">
      <c r="A137" s="514"/>
      <c r="B137" s="494"/>
      <c r="C137" s="509"/>
      <c r="D137" s="514"/>
      <c r="E137" s="510"/>
      <c r="F137" s="515"/>
      <c r="G137" s="506"/>
    </row>
    <row r="138" spans="1:7" s="508" customFormat="1" ht="26">
      <c r="A138" s="514"/>
      <c r="B138" s="522" t="s">
        <v>132</v>
      </c>
      <c r="C138" s="509"/>
      <c r="D138" s="514"/>
      <c r="E138" s="510"/>
      <c r="F138" s="515"/>
      <c r="G138" s="498"/>
    </row>
    <row r="139" spans="1:7" s="508" customFormat="1" ht="118.5" customHeight="1">
      <c r="A139" s="514" t="s">
        <v>739</v>
      </c>
      <c r="B139" s="494" t="s">
        <v>133</v>
      </c>
      <c r="C139" s="509" t="s">
        <v>1504</v>
      </c>
      <c r="D139" s="514" t="s">
        <v>0</v>
      </c>
      <c r="E139" s="510">
        <v>1</v>
      </c>
      <c r="F139" s="515"/>
      <c r="G139" s="506">
        <f t="shared" ref="G139:G142" si="2">E139*F139</f>
        <v>0</v>
      </c>
    </row>
    <row r="140" spans="1:7" s="508" customFormat="1" ht="15" customHeight="1">
      <c r="A140" s="514" t="s">
        <v>216</v>
      </c>
      <c r="B140" s="494" t="s">
        <v>115</v>
      </c>
      <c r="C140" s="509" t="s">
        <v>1505</v>
      </c>
      <c r="D140" s="514" t="s">
        <v>0</v>
      </c>
      <c r="E140" s="510">
        <v>1</v>
      </c>
      <c r="F140" s="515"/>
      <c r="G140" s="506">
        <f t="shared" si="2"/>
        <v>0</v>
      </c>
    </row>
    <row r="141" spans="1:7" s="508" customFormat="1" ht="25">
      <c r="A141" s="514" t="s">
        <v>783</v>
      </c>
      <c r="B141" s="494" t="s">
        <v>116</v>
      </c>
      <c r="C141" s="509" t="s">
        <v>1506</v>
      </c>
      <c r="D141" s="514" t="s">
        <v>1481</v>
      </c>
      <c r="E141" s="510">
        <v>10</v>
      </c>
      <c r="F141" s="515"/>
      <c r="G141" s="506">
        <f t="shared" si="2"/>
        <v>0</v>
      </c>
    </row>
    <row r="142" spans="1:7" s="508" customFormat="1" ht="15" customHeight="1">
      <c r="A142" s="514" t="s">
        <v>785</v>
      </c>
      <c r="B142" s="494" t="s">
        <v>117</v>
      </c>
      <c r="C142" s="509" t="s">
        <v>1507</v>
      </c>
      <c r="D142" s="514" t="s">
        <v>0</v>
      </c>
      <c r="E142" s="510">
        <v>1</v>
      </c>
      <c r="F142" s="515"/>
      <c r="G142" s="506">
        <f t="shared" si="2"/>
        <v>0</v>
      </c>
    </row>
    <row r="143" spans="1:7" s="508" customFormat="1" ht="7" customHeight="1">
      <c r="A143" s="514"/>
      <c r="B143" s="494"/>
      <c r="C143" s="509"/>
      <c r="D143" s="514"/>
      <c r="E143" s="510"/>
      <c r="F143" s="515"/>
      <c r="G143" s="498"/>
    </row>
    <row r="144" spans="1:7" s="508" customFormat="1" ht="15" customHeight="1">
      <c r="A144" s="514"/>
      <c r="B144" s="522" t="s">
        <v>134</v>
      </c>
      <c r="C144" s="509"/>
      <c r="D144" s="514"/>
      <c r="E144" s="510"/>
      <c r="F144" s="515"/>
      <c r="G144" s="498"/>
    </row>
    <row r="145" spans="1:10" s="508" customFormat="1" ht="15" customHeight="1">
      <c r="A145" s="514" t="s">
        <v>787</v>
      </c>
      <c r="B145" s="494" t="s">
        <v>115</v>
      </c>
      <c r="C145" s="509" t="s">
        <v>1508</v>
      </c>
      <c r="D145" s="514" t="s">
        <v>0</v>
      </c>
      <c r="E145" s="510">
        <v>1</v>
      </c>
      <c r="F145" s="515"/>
      <c r="G145" s="506">
        <f t="shared" ref="G145:G147" si="3">E145*F145</f>
        <v>0</v>
      </c>
    </row>
    <row r="146" spans="1:10" s="508" customFormat="1" ht="25">
      <c r="A146" s="514" t="s">
        <v>1491</v>
      </c>
      <c r="B146" s="494" t="s">
        <v>116</v>
      </c>
      <c r="C146" s="509" t="s">
        <v>1509</v>
      </c>
      <c r="D146" s="514" t="s">
        <v>1481</v>
      </c>
      <c r="E146" s="510">
        <v>10</v>
      </c>
      <c r="F146" s="515"/>
      <c r="G146" s="506">
        <f t="shared" si="3"/>
        <v>0</v>
      </c>
    </row>
    <row r="147" spans="1:10" s="508" customFormat="1" ht="15" customHeight="1">
      <c r="A147" s="514" t="s">
        <v>1510</v>
      </c>
      <c r="B147" s="494" t="s">
        <v>117</v>
      </c>
      <c r="C147" s="509" t="s">
        <v>1511</v>
      </c>
      <c r="D147" s="514" t="s">
        <v>0</v>
      </c>
      <c r="E147" s="510">
        <v>1</v>
      </c>
      <c r="F147" s="515"/>
      <c r="G147" s="506">
        <f t="shared" si="3"/>
        <v>0</v>
      </c>
    </row>
    <row r="148" spans="1:10" s="508" customFormat="1" ht="5" customHeight="1">
      <c r="A148" s="493"/>
      <c r="B148" s="523"/>
      <c r="C148" s="524"/>
      <c r="D148" s="525"/>
      <c r="E148" s="526"/>
      <c r="F148" s="497"/>
      <c r="G148" s="527"/>
    </row>
    <row r="149" spans="1:10" s="517" customFormat="1" ht="28.5" customHeight="1">
      <c r="A149" s="563" t="s">
        <v>1458</v>
      </c>
      <c r="B149" s="563"/>
      <c r="C149" s="563"/>
      <c r="D149" s="563"/>
      <c r="E149" s="563"/>
      <c r="F149" s="563"/>
      <c r="G149" s="516">
        <f>SUM(G109:G148)</f>
        <v>0</v>
      </c>
      <c r="H149" s="499"/>
      <c r="I149" s="508"/>
      <c r="J149" s="508"/>
    </row>
    <row r="150" spans="1:10" s="205" customFormat="1" ht="17.25" customHeight="1">
      <c r="A150" s="518"/>
      <c r="B150" s="518"/>
      <c r="C150" s="518"/>
      <c r="D150" s="518"/>
      <c r="E150" s="519"/>
      <c r="F150" s="520"/>
      <c r="G150" s="493"/>
      <c r="H150" s="508"/>
    </row>
    <row r="151" spans="1:10" s="492" customFormat="1" ht="27.75" customHeight="1">
      <c r="A151" s="488" t="s">
        <v>1447</v>
      </c>
      <c r="B151" s="488" t="s">
        <v>1448</v>
      </c>
      <c r="C151" s="488" t="s">
        <v>1449</v>
      </c>
      <c r="D151" s="488" t="s">
        <v>1450</v>
      </c>
      <c r="E151" s="489" t="s">
        <v>1451</v>
      </c>
      <c r="F151" s="490" t="s">
        <v>1452</v>
      </c>
      <c r="G151" s="490" t="s">
        <v>1453</v>
      </c>
      <c r="H151" s="491"/>
    </row>
    <row r="152" spans="1:10" s="508" customFormat="1" ht="9.75" customHeight="1">
      <c r="A152" s="514"/>
      <c r="B152" s="494"/>
      <c r="C152" s="504"/>
      <c r="D152" s="495"/>
      <c r="E152" s="496"/>
      <c r="F152" s="497"/>
      <c r="G152" s="498"/>
    </row>
    <row r="153" spans="1:10" s="508" customFormat="1" ht="19.5" customHeight="1">
      <c r="A153" s="514"/>
      <c r="B153" s="503" t="s">
        <v>1459</v>
      </c>
      <c r="C153" s="504"/>
      <c r="D153" s="495"/>
      <c r="E153" s="496"/>
      <c r="F153" s="497"/>
      <c r="G153" s="498"/>
    </row>
    <row r="154" spans="1:10" s="508" customFormat="1">
      <c r="A154" s="514"/>
      <c r="B154" s="494"/>
      <c r="C154" s="504"/>
      <c r="D154" s="495"/>
      <c r="E154" s="496"/>
      <c r="F154" s="497"/>
      <c r="G154" s="498"/>
    </row>
    <row r="155" spans="1:10" s="508" customFormat="1" ht="26">
      <c r="A155" s="514"/>
      <c r="B155" s="522" t="s">
        <v>135</v>
      </c>
      <c r="C155" s="509"/>
      <c r="D155" s="514"/>
      <c r="E155" s="510"/>
      <c r="F155" s="515"/>
      <c r="G155" s="498"/>
    </row>
    <row r="156" spans="1:10" s="508" customFormat="1" ht="30" customHeight="1">
      <c r="A156" s="514" t="s">
        <v>5</v>
      </c>
      <c r="B156" s="494" t="s">
        <v>1512</v>
      </c>
      <c r="C156" s="509" t="s">
        <v>1513</v>
      </c>
      <c r="D156" s="514" t="s">
        <v>136</v>
      </c>
      <c r="E156" s="510">
        <v>1</v>
      </c>
      <c r="F156" s="515"/>
      <c r="G156" s="506">
        <f t="shared" ref="G156:G159" si="4">E156*F156</f>
        <v>0</v>
      </c>
    </row>
    <row r="157" spans="1:10" s="508" customFormat="1">
      <c r="A157" s="514" t="s">
        <v>6</v>
      </c>
      <c r="B157" s="494" t="s">
        <v>137</v>
      </c>
      <c r="C157" s="509" t="s">
        <v>1514</v>
      </c>
      <c r="D157" s="514" t="s">
        <v>1481</v>
      </c>
      <c r="E157" s="510">
        <v>10</v>
      </c>
      <c r="F157" s="515"/>
      <c r="G157" s="506">
        <f t="shared" si="4"/>
        <v>0</v>
      </c>
    </row>
    <row r="158" spans="1:10" s="508" customFormat="1">
      <c r="A158" s="514" t="s">
        <v>7</v>
      </c>
      <c r="B158" s="494" t="s">
        <v>138</v>
      </c>
      <c r="C158" s="509" t="s">
        <v>1515</v>
      </c>
      <c r="D158" s="514" t="s">
        <v>136</v>
      </c>
      <c r="E158" s="510">
        <v>1</v>
      </c>
      <c r="F158" s="515"/>
      <c r="G158" s="506">
        <f t="shared" si="4"/>
        <v>0</v>
      </c>
    </row>
    <row r="159" spans="1:10" s="508" customFormat="1">
      <c r="A159" s="514"/>
      <c r="B159" s="494"/>
      <c r="C159" s="504"/>
      <c r="D159" s="495"/>
      <c r="E159" s="496"/>
      <c r="F159" s="515"/>
      <c r="G159" s="506">
        <f t="shared" si="4"/>
        <v>0</v>
      </c>
    </row>
    <row r="160" spans="1:10" s="508" customFormat="1" ht="39">
      <c r="A160" s="514"/>
      <c r="B160" s="522" t="s">
        <v>139</v>
      </c>
      <c r="C160" s="504"/>
      <c r="D160" s="495"/>
      <c r="E160" s="496"/>
      <c r="F160" s="515"/>
      <c r="G160" s="498"/>
    </row>
    <row r="161" spans="1:7" s="508" customFormat="1">
      <c r="A161" s="514" t="s">
        <v>8</v>
      </c>
      <c r="B161" s="494" t="s">
        <v>115</v>
      </c>
      <c r="C161" s="504" t="s">
        <v>1504</v>
      </c>
      <c r="D161" s="495" t="s">
        <v>0</v>
      </c>
      <c r="E161" s="496">
        <v>1</v>
      </c>
      <c r="F161" s="515"/>
      <c r="G161" s="506">
        <f>E161*F161</f>
        <v>0</v>
      </c>
    </row>
    <row r="162" spans="1:7" s="508" customFormat="1" ht="25">
      <c r="A162" s="514" t="s">
        <v>10</v>
      </c>
      <c r="B162" s="494" t="s">
        <v>116</v>
      </c>
      <c r="C162" s="504" t="s">
        <v>1505</v>
      </c>
      <c r="D162" s="495" t="s">
        <v>1481</v>
      </c>
      <c r="E162" s="496">
        <v>10</v>
      </c>
      <c r="F162" s="515"/>
      <c r="G162" s="506">
        <f>E162*F162</f>
        <v>0</v>
      </c>
    </row>
    <row r="163" spans="1:7" s="508" customFormat="1">
      <c r="A163" s="514" t="s">
        <v>11</v>
      </c>
      <c r="B163" s="494" t="s">
        <v>117</v>
      </c>
      <c r="C163" s="504" t="s">
        <v>1506</v>
      </c>
      <c r="D163" s="495" t="s">
        <v>0</v>
      </c>
      <c r="E163" s="496">
        <v>1</v>
      </c>
      <c r="F163" s="515"/>
      <c r="G163" s="506">
        <f>E163*F163</f>
        <v>0</v>
      </c>
    </row>
    <row r="164" spans="1:7" s="508" customFormat="1">
      <c r="A164" s="514"/>
      <c r="B164" s="494"/>
      <c r="C164" s="504"/>
      <c r="D164" s="495"/>
      <c r="E164" s="496"/>
      <c r="F164" s="515"/>
      <c r="G164" s="498"/>
    </row>
    <row r="165" spans="1:7" s="508" customFormat="1" ht="52.5" customHeight="1">
      <c r="A165" s="514"/>
      <c r="B165" s="522" t="s">
        <v>140</v>
      </c>
      <c r="C165" s="504"/>
      <c r="D165" s="495"/>
      <c r="E165" s="496"/>
      <c r="F165" s="515"/>
      <c r="G165" s="506"/>
    </row>
    <row r="166" spans="1:7" s="508" customFormat="1">
      <c r="A166" s="514"/>
      <c r="B166" s="494"/>
      <c r="C166" s="504"/>
      <c r="D166" s="495"/>
      <c r="E166" s="496"/>
      <c r="F166" s="515"/>
      <c r="G166" s="498"/>
    </row>
    <row r="167" spans="1:7" s="508" customFormat="1" ht="37.5">
      <c r="A167" s="514" t="s">
        <v>27</v>
      </c>
      <c r="B167" s="494" t="s">
        <v>141</v>
      </c>
      <c r="C167" s="509" t="s">
        <v>1516</v>
      </c>
      <c r="D167" s="514" t="s">
        <v>0</v>
      </c>
      <c r="E167" s="510">
        <v>1</v>
      </c>
      <c r="F167" s="515"/>
      <c r="G167" s="528">
        <f>E167*F167</f>
        <v>0</v>
      </c>
    </row>
    <row r="168" spans="1:7" s="508" customFormat="1">
      <c r="A168" s="514"/>
      <c r="B168" s="494"/>
      <c r="C168" s="509"/>
      <c r="D168" s="514"/>
      <c r="E168" s="510"/>
      <c r="F168" s="515"/>
      <c r="G168" s="498"/>
    </row>
    <row r="169" spans="1:7" s="508" customFormat="1" ht="50">
      <c r="A169" s="514" t="s">
        <v>28</v>
      </c>
      <c r="B169" s="494" t="s">
        <v>142</v>
      </c>
      <c r="C169" s="509" t="s">
        <v>1517</v>
      </c>
      <c r="D169" s="514" t="s">
        <v>0</v>
      </c>
      <c r="E169" s="510">
        <v>1</v>
      </c>
      <c r="F169" s="515"/>
      <c r="G169" s="528">
        <f>E169*F169</f>
        <v>0</v>
      </c>
    </row>
    <row r="170" spans="1:7" s="508" customFormat="1">
      <c r="A170" s="514"/>
      <c r="B170" s="494"/>
      <c r="C170" s="504"/>
      <c r="D170" s="495"/>
      <c r="E170" s="496"/>
      <c r="F170" s="515"/>
      <c r="G170" s="498"/>
    </row>
    <row r="171" spans="1:7" s="508" customFormat="1" ht="13">
      <c r="A171" s="514"/>
      <c r="B171" s="522" t="s">
        <v>143</v>
      </c>
      <c r="C171" s="504"/>
      <c r="D171" s="495"/>
      <c r="E171" s="496"/>
      <c r="F171" s="515"/>
      <c r="G171" s="506"/>
    </row>
    <row r="172" spans="1:7" s="508" customFormat="1" ht="37.5">
      <c r="A172" s="514" t="s">
        <v>33</v>
      </c>
      <c r="B172" s="494" t="s">
        <v>144</v>
      </c>
      <c r="C172" s="509" t="s">
        <v>1518</v>
      </c>
      <c r="D172" s="514" t="s">
        <v>0</v>
      </c>
      <c r="E172" s="510">
        <v>1</v>
      </c>
      <c r="F172" s="515"/>
      <c r="G172" s="528">
        <f t="shared" ref="G172:G176" si="5">E172*F172</f>
        <v>0</v>
      </c>
    </row>
    <row r="173" spans="1:7" s="508" customFormat="1">
      <c r="A173" s="514" t="s">
        <v>34</v>
      </c>
      <c r="B173" s="494" t="s">
        <v>145</v>
      </c>
      <c r="C173" s="509" t="s">
        <v>1519</v>
      </c>
      <c r="D173" s="514" t="s">
        <v>0</v>
      </c>
      <c r="E173" s="510">
        <v>1</v>
      </c>
      <c r="F173" s="515"/>
      <c r="G173" s="528">
        <f t="shared" si="5"/>
        <v>0</v>
      </c>
    </row>
    <row r="174" spans="1:7" s="508" customFormat="1">
      <c r="A174" s="514" t="s">
        <v>39</v>
      </c>
      <c r="B174" s="494" t="s">
        <v>146</v>
      </c>
      <c r="C174" s="509" t="s">
        <v>1520</v>
      </c>
      <c r="D174" s="514" t="s">
        <v>0</v>
      </c>
      <c r="E174" s="510">
        <v>1</v>
      </c>
      <c r="F174" s="515"/>
      <c r="G174" s="528">
        <f t="shared" si="5"/>
        <v>0</v>
      </c>
    </row>
    <row r="175" spans="1:7" s="508" customFormat="1">
      <c r="A175" s="514" t="s">
        <v>38</v>
      </c>
      <c r="B175" s="494" t="s">
        <v>147</v>
      </c>
      <c r="C175" s="509" t="s">
        <v>1521</v>
      </c>
      <c r="D175" s="514" t="s">
        <v>0</v>
      </c>
      <c r="E175" s="510">
        <v>1</v>
      </c>
      <c r="F175" s="515"/>
      <c r="G175" s="528">
        <f t="shared" si="5"/>
        <v>0</v>
      </c>
    </row>
    <row r="176" spans="1:7" s="508" customFormat="1">
      <c r="A176" s="514" t="s">
        <v>204</v>
      </c>
      <c r="B176" s="494" t="s">
        <v>148</v>
      </c>
      <c r="C176" s="509" t="s">
        <v>1522</v>
      </c>
      <c r="D176" s="514" t="s">
        <v>0</v>
      </c>
      <c r="E176" s="510">
        <v>1</v>
      </c>
      <c r="F176" s="515"/>
      <c r="G176" s="528">
        <f t="shared" si="5"/>
        <v>0</v>
      </c>
    </row>
    <row r="177" spans="1:10" s="508" customFormat="1">
      <c r="A177" s="514"/>
      <c r="B177" s="494"/>
      <c r="C177" s="504"/>
      <c r="D177" s="495"/>
      <c r="E177" s="496"/>
      <c r="F177" s="515"/>
      <c r="G177" s="506"/>
    </row>
    <row r="178" spans="1:10" s="508" customFormat="1" ht="13">
      <c r="A178" s="514"/>
      <c r="B178" s="522" t="s">
        <v>149</v>
      </c>
      <c r="C178" s="504"/>
      <c r="D178" s="495"/>
      <c r="E178" s="496"/>
      <c r="F178" s="515"/>
      <c r="G178" s="506"/>
    </row>
    <row r="179" spans="1:10" s="508" customFormat="1" ht="13">
      <c r="A179" s="514"/>
      <c r="B179" s="522"/>
      <c r="C179" s="504"/>
      <c r="D179" s="495"/>
      <c r="E179" s="496"/>
      <c r="F179" s="515"/>
      <c r="G179" s="506"/>
    </row>
    <row r="180" spans="1:10" s="508" customFormat="1" ht="13">
      <c r="A180" s="514"/>
      <c r="B180" s="522" t="s">
        <v>150</v>
      </c>
      <c r="C180" s="504"/>
      <c r="D180" s="495"/>
      <c r="E180" s="496"/>
      <c r="F180" s="515"/>
      <c r="G180" s="498"/>
    </row>
    <row r="181" spans="1:10" s="508" customFormat="1" ht="42" customHeight="1">
      <c r="A181" s="514" t="s">
        <v>5</v>
      </c>
      <c r="B181" s="494" t="s">
        <v>1523</v>
      </c>
      <c r="C181" s="509" t="s">
        <v>1524</v>
      </c>
      <c r="D181" s="514" t="s">
        <v>1481</v>
      </c>
      <c r="E181" s="510">
        <v>10</v>
      </c>
      <c r="F181" s="515"/>
      <c r="G181" s="528">
        <f t="shared" ref="G181" si="6">E181*F181</f>
        <v>0</v>
      </c>
    </row>
    <row r="182" spans="1:10" s="508" customFormat="1">
      <c r="A182" s="514"/>
      <c r="B182" s="494"/>
      <c r="C182" s="504"/>
      <c r="D182" s="495"/>
      <c r="E182" s="496"/>
      <c r="F182" s="515"/>
      <c r="G182" s="528"/>
    </row>
    <row r="183" spans="1:10" s="508" customFormat="1" ht="13">
      <c r="A183" s="514"/>
      <c r="B183" s="522" t="s">
        <v>1525</v>
      </c>
      <c r="C183" s="504"/>
      <c r="D183" s="495"/>
      <c r="E183" s="496"/>
      <c r="F183" s="515"/>
      <c r="G183" s="528"/>
    </row>
    <row r="184" spans="1:10" s="508" customFormat="1" ht="25">
      <c r="A184" s="514" t="s">
        <v>5</v>
      </c>
      <c r="B184" s="513" t="s">
        <v>1526</v>
      </c>
      <c r="C184" s="509" t="s">
        <v>1527</v>
      </c>
      <c r="D184" s="514" t="s">
        <v>1481</v>
      </c>
      <c r="E184" s="510">
        <v>10</v>
      </c>
      <c r="F184" s="515"/>
      <c r="G184" s="528">
        <f t="shared" ref="G184" si="7">E184*F184</f>
        <v>0</v>
      </c>
    </row>
    <row r="185" spans="1:10" s="508" customFormat="1">
      <c r="A185" s="514"/>
      <c r="B185" s="494"/>
      <c r="C185" s="504"/>
      <c r="D185" s="495"/>
      <c r="E185" s="496"/>
      <c r="F185" s="515"/>
      <c r="G185" s="528"/>
    </row>
    <row r="186" spans="1:10" s="508" customFormat="1">
      <c r="A186" s="514"/>
      <c r="B186" s="494"/>
      <c r="C186" s="504"/>
      <c r="D186" s="495"/>
      <c r="E186" s="496"/>
      <c r="F186" s="515"/>
      <c r="G186" s="528"/>
    </row>
    <row r="187" spans="1:10" s="508" customFormat="1">
      <c r="A187" s="514"/>
      <c r="B187" s="494"/>
      <c r="C187" s="504"/>
      <c r="D187" s="495"/>
      <c r="E187" s="496"/>
      <c r="F187" s="515"/>
      <c r="G187" s="528"/>
    </row>
    <row r="188" spans="1:10" s="508" customFormat="1">
      <c r="A188" s="514"/>
      <c r="B188" s="494"/>
      <c r="C188" s="504"/>
      <c r="D188" s="495"/>
      <c r="E188" s="496"/>
      <c r="F188" s="497"/>
      <c r="G188" s="498"/>
    </row>
    <row r="189" spans="1:10">
      <c r="A189" s="514"/>
      <c r="B189" s="494"/>
      <c r="C189" s="495"/>
      <c r="D189" s="495"/>
      <c r="E189" s="496"/>
      <c r="G189" s="498"/>
      <c r="I189" s="508"/>
      <c r="J189" s="508"/>
    </row>
    <row r="190" spans="1:10" s="517" customFormat="1" ht="23.25" customHeight="1">
      <c r="A190" s="563"/>
      <c r="B190" s="563"/>
      <c r="C190" s="563"/>
      <c r="D190" s="563"/>
      <c r="E190" s="563"/>
      <c r="F190" s="563"/>
      <c r="G190" s="516">
        <f>SUM(G152:G189)</f>
        <v>0</v>
      </c>
      <c r="H190" s="499"/>
      <c r="I190" s="508"/>
      <c r="J190" s="508"/>
    </row>
    <row r="191" spans="1:10" s="205" customFormat="1" ht="17.25" customHeight="1">
      <c r="A191" s="518"/>
      <c r="B191" s="518"/>
      <c r="C191" s="518"/>
      <c r="D191" s="518"/>
      <c r="E191" s="519"/>
      <c r="F191" s="520"/>
      <c r="G191" s="493"/>
      <c r="H191" s="508"/>
    </row>
    <row r="192" spans="1:10" s="492" customFormat="1" ht="27.75" customHeight="1">
      <c r="A192" s="488" t="s">
        <v>1447</v>
      </c>
      <c r="B192" s="488" t="s">
        <v>1448</v>
      </c>
      <c r="C192" s="488" t="s">
        <v>1449</v>
      </c>
      <c r="D192" s="488" t="s">
        <v>1450</v>
      </c>
      <c r="E192" s="489" t="s">
        <v>1451</v>
      </c>
      <c r="F192" s="490" t="s">
        <v>1452</v>
      </c>
      <c r="G192" s="490" t="s">
        <v>1453</v>
      </c>
      <c r="H192" s="491"/>
    </row>
    <row r="193" spans="1:7" s="508" customFormat="1">
      <c r="A193" s="514"/>
      <c r="B193" s="494"/>
      <c r="C193" s="504"/>
      <c r="D193" s="495"/>
      <c r="E193" s="496"/>
      <c r="F193" s="497"/>
      <c r="G193" s="498"/>
    </row>
    <row r="194" spans="1:7" s="508" customFormat="1" ht="13">
      <c r="A194" s="514"/>
      <c r="B194" s="503" t="str">
        <f>$B$153</f>
        <v>BILL NO. 1 - GENERAL ITEMS (Cont'd…)</v>
      </c>
      <c r="C194" s="504"/>
      <c r="D194" s="495"/>
      <c r="E194" s="496"/>
      <c r="F194" s="497"/>
      <c r="G194" s="498"/>
    </row>
    <row r="195" spans="1:7" s="508" customFormat="1" ht="13">
      <c r="A195" s="514"/>
      <c r="B195" s="503"/>
      <c r="C195" s="504"/>
      <c r="D195" s="495"/>
      <c r="E195" s="496"/>
      <c r="F195" s="497"/>
      <c r="G195" s="498"/>
    </row>
    <row r="196" spans="1:7" s="508" customFormat="1" ht="13">
      <c r="A196" s="514"/>
      <c r="B196" s="503" t="s">
        <v>151</v>
      </c>
      <c r="C196" s="504"/>
      <c r="D196" s="504"/>
      <c r="E196" s="496"/>
      <c r="F196" s="497"/>
      <c r="G196" s="498"/>
    </row>
    <row r="197" spans="1:7" s="508" customFormat="1" ht="25">
      <c r="A197" s="514"/>
      <c r="B197" s="494" t="s">
        <v>1528</v>
      </c>
      <c r="C197" s="504"/>
      <c r="D197" s="495"/>
      <c r="E197" s="496"/>
      <c r="F197" s="497"/>
      <c r="G197" s="498"/>
    </row>
    <row r="198" spans="1:7" s="508" customFormat="1">
      <c r="A198" s="514"/>
      <c r="B198" s="494" t="s">
        <v>1529</v>
      </c>
      <c r="C198" s="504"/>
      <c r="D198" s="495"/>
      <c r="E198" s="496"/>
      <c r="F198" s="497"/>
      <c r="G198" s="498"/>
    </row>
    <row r="199" spans="1:7" s="508" customFormat="1">
      <c r="A199" s="514"/>
      <c r="B199" s="513" t="s">
        <v>1530</v>
      </c>
      <c r="C199" s="504"/>
      <c r="D199" s="504"/>
      <c r="E199" s="496"/>
      <c r="F199" s="497"/>
      <c r="G199" s="506"/>
    </row>
    <row r="200" spans="1:7" s="508" customFormat="1" ht="25">
      <c r="A200" s="493"/>
      <c r="B200" s="523" t="s">
        <v>1531</v>
      </c>
      <c r="C200" s="524"/>
      <c r="D200" s="525"/>
      <c r="E200" s="526"/>
      <c r="F200" s="497"/>
      <c r="G200" s="506"/>
    </row>
    <row r="201" spans="1:7" s="508" customFormat="1" ht="25">
      <c r="A201" s="493"/>
      <c r="B201" s="523" t="s">
        <v>1532</v>
      </c>
      <c r="C201" s="524"/>
      <c r="D201" s="525"/>
      <c r="E201" s="526"/>
      <c r="F201" s="497"/>
      <c r="G201" s="506"/>
    </row>
    <row r="202" spans="1:7" s="508" customFormat="1" ht="25">
      <c r="A202" s="493"/>
      <c r="B202" s="523" t="s">
        <v>1533</v>
      </c>
      <c r="C202" s="524"/>
      <c r="D202" s="525"/>
      <c r="E202" s="526"/>
      <c r="F202" s="497"/>
      <c r="G202" s="506"/>
    </row>
    <row r="203" spans="1:7" s="508" customFormat="1" ht="25">
      <c r="A203" s="493"/>
      <c r="B203" s="523" t="s">
        <v>1534</v>
      </c>
      <c r="C203" s="524"/>
      <c r="D203" s="525"/>
      <c r="E203" s="526"/>
      <c r="F203" s="497"/>
      <c r="G203" s="506"/>
    </row>
    <row r="204" spans="1:7" s="508" customFormat="1">
      <c r="A204" s="493" t="s">
        <v>5</v>
      </c>
      <c r="B204" s="529" t="s">
        <v>1535</v>
      </c>
      <c r="C204" s="524"/>
      <c r="D204" s="525"/>
      <c r="E204" s="526"/>
      <c r="F204" s="497"/>
      <c r="G204" s="506"/>
    </row>
    <row r="205" spans="1:7" s="508" customFormat="1">
      <c r="A205" s="493"/>
      <c r="B205" s="523"/>
      <c r="C205" s="524"/>
      <c r="D205" s="525"/>
      <c r="E205" s="526"/>
      <c r="F205" s="497"/>
      <c r="G205" s="506"/>
    </row>
    <row r="206" spans="1:7" s="508" customFormat="1">
      <c r="A206" s="493" t="s">
        <v>6</v>
      </c>
      <c r="B206" s="529" t="s">
        <v>1535</v>
      </c>
      <c r="C206" s="524"/>
      <c r="D206" s="525"/>
      <c r="E206" s="526"/>
      <c r="F206" s="497"/>
      <c r="G206" s="506"/>
    </row>
    <row r="207" spans="1:7" s="508" customFormat="1">
      <c r="A207" s="493"/>
      <c r="B207" s="523"/>
      <c r="C207" s="524"/>
      <c r="D207" s="525"/>
      <c r="E207" s="526"/>
      <c r="F207" s="497"/>
      <c r="G207" s="506"/>
    </row>
    <row r="208" spans="1:7" s="508" customFormat="1">
      <c r="A208" s="493" t="s">
        <v>7</v>
      </c>
      <c r="B208" s="529" t="s">
        <v>1535</v>
      </c>
      <c r="C208" s="524"/>
      <c r="D208" s="525"/>
      <c r="E208" s="526"/>
      <c r="F208" s="497"/>
      <c r="G208" s="506"/>
    </row>
    <row r="209" spans="1:7" s="508" customFormat="1">
      <c r="A209" s="493"/>
      <c r="B209" s="523"/>
      <c r="C209" s="524"/>
      <c r="D209" s="525"/>
      <c r="E209" s="526"/>
      <c r="F209" s="497"/>
      <c r="G209" s="506"/>
    </row>
    <row r="210" spans="1:7" s="508" customFormat="1">
      <c r="A210" s="493"/>
      <c r="B210" s="523"/>
      <c r="C210" s="524"/>
      <c r="D210" s="525"/>
      <c r="E210" s="526"/>
      <c r="F210" s="497"/>
      <c r="G210" s="506"/>
    </row>
    <row r="211" spans="1:7" s="508" customFormat="1">
      <c r="A211" s="493"/>
      <c r="B211" s="523"/>
      <c r="C211" s="524"/>
      <c r="D211" s="525"/>
      <c r="E211" s="526"/>
      <c r="F211" s="497"/>
      <c r="G211" s="506"/>
    </row>
    <row r="212" spans="1:7" s="508" customFormat="1">
      <c r="A212" s="493"/>
      <c r="B212" s="523"/>
      <c r="C212" s="524"/>
      <c r="D212" s="525"/>
      <c r="E212" s="526"/>
      <c r="F212" s="497"/>
      <c r="G212" s="506"/>
    </row>
    <row r="213" spans="1:7" s="508" customFormat="1">
      <c r="A213" s="493"/>
      <c r="B213" s="523"/>
      <c r="C213" s="524"/>
      <c r="D213" s="525"/>
      <c r="E213" s="526"/>
      <c r="F213" s="497"/>
      <c r="G213" s="506"/>
    </row>
    <row r="214" spans="1:7" s="508" customFormat="1">
      <c r="A214" s="493"/>
      <c r="B214" s="523"/>
      <c r="C214" s="524"/>
      <c r="D214" s="525"/>
      <c r="E214" s="526"/>
      <c r="F214" s="497"/>
      <c r="G214" s="506"/>
    </row>
    <row r="215" spans="1:7" s="508" customFormat="1">
      <c r="A215" s="493"/>
      <c r="B215" s="523"/>
      <c r="C215" s="524"/>
      <c r="D215" s="525"/>
      <c r="E215" s="526"/>
      <c r="F215" s="497"/>
      <c r="G215" s="506"/>
    </row>
    <row r="216" spans="1:7" s="508" customFormat="1">
      <c r="A216" s="493"/>
      <c r="B216" s="523"/>
      <c r="C216" s="524"/>
      <c r="D216" s="525"/>
      <c r="E216" s="526"/>
      <c r="F216" s="497"/>
      <c r="G216" s="506"/>
    </row>
    <row r="217" spans="1:7" s="508" customFormat="1">
      <c r="A217" s="493"/>
      <c r="B217" s="523"/>
      <c r="C217" s="524"/>
      <c r="D217" s="525"/>
      <c r="E217" s="526"/>
      <c r="F217" s="497"/>
      <c r="G217" s="506"/>
    </row>
    <row r="218" spans="1:7" s="508" customFormat="1">
      <c r="A218" s="493"/>
      <c r="B218" s="523"/>
      <c r="C218" s="524"/>
      <c r="D218" s="525"/>
      <c r="E218" s="526"/>
      <c r="F218" s="497"/>
      <c r="G218" s="506"/>
    </row>
    <row r="219" spans="1:7" s="508" customFormat="1">
      <c r="A219" s="493"/>
      <c r="B219" s="523"/>
      <c r="C219" s="524"/>
      <c r="D219" s="525"/>
      <c r="E219" s="526"/>
      <c r="F219" s="497"/>
      <c r="G219" s="506"/>
    </row>
    <row r="220" spans="1:7" s="508" customFormat="1">
      <c r="A220" s="493"/>
      <c r="B220" s="523"/>
      <c r="C220" s="524"/>
      <c r="D220" s="525"/>
      <c r="E220" s="526"/>
      <c r="F220" s="497"/>
      <c r="G220" s="506"/>
    </row>
    <row r="221" spans="1:7" s="508" customFormat="1">
      <c r="A221" s="493"/>
      <c r="B221" s="523"/>
      <c r="C221" s="524"/>
      <c r="D221" s="525"/>
      <c r="E221" s="526"/>
      <c r="F221" s="497"/>
      <c r="G221" s="506"/>
    </row>
    <row r="222" spans="1:7" s="508" customFormat="1">
      <c r="A222" s="493"/>
      <c r="B222" s="523"/>
      <c r="C222" s="524"/>
      <c r="D222" s="525"/>
      <c r="E222" s="526"/>
      <c r="F222" s="497"/>
      <c r="G222" s="506"/>
    </row>
    <row r="223" spans="1:7" s="508" customFormat="1">
      <c r="A223" s="493"/>
      <c r="B223" s="523"/>
      <c r="C223" s="524"/>
      <c r="D223" s="525"/>
      <c r="E223" s="526"/>
      <c r="F223" s="497"/>
      <c r="G223" s="506"/>
    </row>
    <row r="224" spans="1:7" s="508" customFormat="1">
      <c r="A224" s="493"/>
      <c r="B224" s="523"/>
      <c r="C224" s="524"/>
      <c r="D224" s="525"/>
      <c r="E224" s="526"/>
      <c r="F224" s="497"/>
      <c r="G224" s="506"/>
    </row>
    <row r="225" spans="1:7" s="508" customFormat="1">
      <c r="A225" s="493"/>
      <c r="B225" s="523"/>
      <c r="C225" s="524"/>
      <c r="D225" s="525"/>
      <c r="E225" s="526"/>
      <c r="F225" s="497"/>
      <c r="G225" s="506"/>
    </row>
    <row r="226" spans="1:7" s="508" customFormat="1">
      <c r="A226" s="493"/>
      <c r="B226" s="523"/>
      <c r="C226" s="524"/>
      <c r="D226" s="525"/>
      <c r="E226" s="526"/>
      <c r="F226" s="497"/>
      <c r="G226" s="506"/>
    </row>
    <row r="227" spans="1:7" s="508" customFormat="1">
      <c r="A227" s="493"/>
      <c r="B227" s="523"/>
      <c r="C227" s="524"/>
      <c r="D227" s="525"/>
      <c r="E227" s="526"/>
      <c r="F227" s="497"/>
      <c r="G227" s="506"/>
    </row>
    <row r="228" spans="1:7" s="508" customFormat="1">
      <c r="A228" s="493"/>
      <c r="B228" s="523"/>
      <c r="C228" s="524"/>
      <c r="D228" s="525"/>
      <c r="E228" s="526"/>
      <c r="F228" s="497"/>
      <c r="G228" s="506"/>
    </row>
    <row r="229" spans="1:7" s="508" customFormat="1">
      <c r="A229" s="493"/>
      <c r="B229" s="523"/>
      <c r="C229" s="524"/>
      <c r="D229" s="525"/>
      <c r="E229" s="526"/>
      <c r="F229" s="497"/>
      <c r="G229" s="506"/>
    </row>
    <row r="230" spans="1:7" s="508" customFormat="1">
      <c r="A230" s="493"/>
      <c r="B230" s="523"/>
      <c r="C230" s="524"/>
      <c r="D230" s="525"/>
      <c r="E230" s="526"/>
      <c r="F230" s="497"/>
      <c r="G230" s="506"/>
    </row>
    <row r="231" spans="1:7" s="508" customFormat="1">
      <c r="A231" s="493"/>
      <c r="B231" s="523"/>
      <c r="C231" s="524"/>
      <c r="D231" s="525"/>
      <c r="E231" s="526"/>
      <c r="F231" s="497"/>
      <c r="G231" s="506"/>
    </row>
    <row r="232" spans="1:7" s="508" customFormat="1">
      <c r="A232" s="493"/>
      <c r="B232" s="523"/>
      <c r="C232" s="524"/>
      <c r="D232" s="525"/>
      <c r="E232" s="526"/>
      <c r="F232" s="497"/>
      <c r="G232" s="506"/>
    </row>
    <row r="233" spans="1:7" s="508" customFormat="1" ht="0.75" customHeight="1">
      <c r="A233" s="493"/>
      <c r="B233" s="523"/>
      <c r="C233" s="524"/>
      <c r="D233" s="525"/>
      <c r="E233" s="526"/>
      <c r="F233" s="497"/>
      <c r="G233" s="506"/>
    </row>
    <row r="234" spans="1:7" s="508" customFormat="1">
      <c r="A234" s="493"/>
      <c r="B234" s="523"/>
      <c r="C234" s="524"/>
      <c r="D234" s="525"/>
      <c r="E234" s="526"/>
      <c r="F234" s="497"/>
      <c r="G234" s="506"/>
    </row>
    <row r="235" spans="1:7" s="508" customFormat="1">
      <c r="A235" s="493"/>
      <c r="B235" s="523"/>
      <c r="C235" s="524"/>
      <c r="D235" s="525"/>
      <c r="E235" s="526"/>
      <c r="F235" s="497"/>
      <c r="G235" s="506"/>
    </row>
    <row r="236" spans="1:7" s="508" customFormat="1">
      <c r="A236" s="493"/>
      <c r="B236" s="523"/>
      <c r="C236" s="524"/>
      <c r="D236" s="525"/>
      <c r="E236" s="526"/>
      <c r="F236" s="497"/>
      <c r="G236" s="506"/>
    </row>
    <row r="237" spans="1:7" s="508" customFormat="1">
      <c r="A237" s="493"/>
      <c r="B237" s="523"/>
      <c r="C237" s="524"/>
      <c r="D237" s="525"/>
      <c r="E237" s="526"/>
      <c r="F237" s="497"/>
      <c r="G237" s="506"/>
    </row>
    <row r="238" spans="1:7" s="508" customFormat="1">
      <c r="A238" s="493"/>
      <c r="B238" s="523"/>
      <c r="C238" s="524"/>
      <c r="D238" s="525"/>
      <c r="E238" s="526"/>
      <c r="F238" s="497"/>
      <c r="G238" s="506"/>
    </row>
    <row r="239" spans="1:7" s="508" customFormat="1">
      <c r="A239" s="493"/>
      <c r="B239" s="523"/>
      <c r="C239" s="524"/>
      <c r="D239" s="525"/>
      <c r="E239" s="526"/>
      <c r="F239" s="497"/>
      <c r="G239" s="506"/>
    </row>
    <row r="240" spans="1:7" s="508" customFormat="1">
      <c r="A240" s="493"/>
      <c r="B240" s="523"/>
      <c r="C240" s="524"/>
      <c r="D240" s="525"/>
      <c r="E240" s="526"/>
      <c r="F240" s="497"/>
      <c r="G240" s="506"/>
    </row>
    <row r="241" spans="1:10" s="508" customFormat="1">
      <c r="A241" s="493"/>
      <c r="B241" s="523"/>
      <c r="C241" s="524"/>
      <c r="D241" s="525"/>
      <c r="E241" s="526"/>
      <c r="F241" s="497"/>
      <c r="G241" s="506"/>
    </row>
    <row r="242" spans="1:10" s="508" customFormat="1">
      <c r="A242" s="493"/>
      <c r="B242" s="523"/>
      <c r="C242" s="524"/>
      <c r="D242" s="525"/>
      <c r="E242" s="526"/>
      <c r="F242" s="497"/>
      <c r="G242" s="498"/>
    </row>
    <row r="243" spans="1:10" s="508" customFormat="1">
      <c r="A243" s="493"/>
      <c r="B243" s="523"/>
      <c r="C243" s="524"/>
      <c r="D243" s="525"/>
      <c r="E243" s="526"/>
      <c r="F243" s="497"/>
      <c r="G243" s="498"/>
    </row>
    <row r="244" spans="1:10" s="508" customFormat="1" ht="13">
      <c r="A244" s="493"/>
      <c r="B244" s="530"/>
      <c r="C244" s="524"/>
      <c r="D244" s="525"/>
      <c r="E244" s="526"/>
      <c r="F244" s="497"/>
      <c r="G244" s="498"/>
    </row>
    <row r="245" spans="1:10" s="508" customFormat="1" ht="13">
      <c r="A245" s="493"/>
      <c r="B245" s="530"/>
      <c r="C245" s="524"/>
      <c r="D245" s="525"/>
      <c r="E245" s="526"/>
      <c r="F245" s="497"/>
      <c r="G245" s="498"/>
    </row>
    <row r="246" spans="1:10" s="508" customFormat="1">
      <c r="A246" s="493"/>
      <c r="B246" s="523"/>
      <c r="C246" s="524"/>
      <c r="D246" s="525"/>
      <c r="E246" s="526"/>
      <c r="F246" s="497"/>
      <c r="G246" s="498"/>
    </row>
    <row r="247" spans="1:10" s="508" customFormat="1">
      <c r="A247" s="493"/>
      <c r="B247" s="523"/>
      <c r="C247" s="524"/>
      <c r="D247" s="525"/>
      <c r="E247" s="526"/>
      <c r="F247" s="497"/>
      <c r="G247" s="498"/>
    </row>
    <row r="248" spans="1:10" s="517" customFormat="1" ht="28.5" customHeight="1">
      <c r="A248" s="563" t="s">
        <v>1458</v>
      </c>
      <c r="B248" s="563"/>
      <c r="C248" s="563"/>
      <c r="D248" s="563"/>
      <c r="E248" s="563"/>
      <c r="F248" s="563"/>
      <c r="G248" s="516">
        <f>SUM(G193:G247)</f>
        <v>0</v>
      </c>
      <c r="H248" s="499"/>
      <c r="I248" s="508"/>
      <c r="J248" s="508"/>
    </row>
    <row r="249" spans="1:10" s="205" customFormat="1" ht="17.25" customHeight="1">
      <c r="A249" s="518"/>
      <c r="B249" s="518"/>
      <c r="C249" s="531"/>
      <c r="D249" s="531"/>
      <c r="E249" s="532"/>
      <c r="F249" s="533"/>
      <c r="G249" s="525"/>
      <c r="H249" s="508"/>
    </row>
    <row r="250" spans="1:10" s="492" customFormat="1" ht="27.75" customHeight="1">
      <c r="A250" s="488" t="s">
        <v>1447</v>
      </c>
      <c r="B250" s="562" t="s">
        <v>1448</v>
      </c>
      <c r="C250" s="562"/>
      <c r="D250" s="562"/>
      <c r="E250" s="562"/>
      <c r="F250" s="562"/>
      <c r="G250" s="490" t="s">
        <v>1453</v>
      </c>
      <c r="H250" s="491"/>
    </row>
    <row r="251" spans="1:10">
      <c r="A251" s="514"/>
      <c r="B251" s="514"/>
      <c r="C251" s="495"/>
      <c r="D251" s="495"/>
      <c r="E251" s="496"/>
      <c r="F251" s="534"/>
      <c r="G251" s="534"/>
      <c r="I251" s="508"/>
      <c r="J251" s="508"/>
    </row>
    <row r="252" spans="1:10" ht="13">
      <c r="A252" s="514"/>
      <c r="B252" s="522" t="s">
        <v>1454</v>
      </c>
      <c r="C252" s="535"/>
      <c r="D252" s="495"/>
      <c r="E252" s="496"/>
      <c r="F252" s="527"/>
      <c r="G252" s="498"/>
      <c r="I252" s="508"/>
      <c r="J252" s="508"/>
    </row>
    <row r="253" spans="1:10" ht="13">
      <c r="A253" s="514"/>
      <c r="B253" s="522"/>
      <c r="C253" s="535"/>
      <c r="D253" s="495"/>
      <c r="E253" s="496"/>
      <c r="F253" s="527"/>
      <c r="G253" s="498"/>
      <c r="I253" s="508"/>
      <c r="J253" s="508"/>
    </row>
    <row r="254" spans="1:10" s="205" customFormat="1" ht="13">
      <c r="A254" s="514"/>
      <c r="B254" s="522" t="s">
        <v>1536</v>
      </c>
      <c r="C254" s="535"/>
      <c r="D254" s="495"/>
      <c r="E254" s="496"/>
      <c r="F254" s="527"/>
      <c r="G254" s="498"/>
      <c r="H254" s="508"/>
      <c r="I254" s="508"/>
      <c r="J254" s="508"/>
    </row>
    <row r="255" spans="1:10" s="205" customFormat="1" ht="13">
      <c r="A255" s="514"/>
      <c r="B255" s="522"/>
      <c r="C255" s="535"/>
      <c r="D255" s="495"/>
      <c r="E255" s="496"/>
      <c r="F255" s="527"/>
      <c r="G255" s="498"/>
      <c r="H255" s="508"/>
      <c r="I255" s="508"/>
      <c r="J255" s="508"/>
    </row>
    <row r="256" spans="1:10" s="205" customFormat="1">
      <c r="A256" s="514"/>
      <c r="B256" s="536" t="s">
        <v>1537</v>
      </c>
      <c r="C256" s="504"/>
      <c r="D256" s="495"/>
      <c r="E256" s="496"/>
      <c r="F256" s="527"/>
      <c r="G256" s="498">
        <f>G30</f>
        <v>0</v>
      </c>
      <c r="H256" s="508"/>
      <c r="I256" s="508"/>
      <c r="J256" s="508"/>
    </row>
    <row r="257" spans="1:10" s="205" customFormat="1">
      <c r="A257" s="514"/>
      <c r="B257" s="537"/>
      <c r="C257" s="495"/>
      <c r="D257" s="495"/>
      <c r="E257" s="496"/>
      <c r="F257" s="527"/>
      <c r="G257" s="498"/>
      <c r="H257" s="508"/>
      <c r="I257" s="508"/>
      <c r="J257" s="508"/>
    </row>
    <row r="258" spans="1:10" s="205" customFormat="1">
      <c r="A258" s="514"/>
      <c r="B258" s="536" t="s">
        <v>1538</v>
      </c>
      <c r="C258" s="504"/>
      <c r="D258" s="495"/>
      <c r="E258" s="496"/>
      <c r="F258" s="527"/>
      <c r="G258" s="498">
        <f>G62</f>
        <v>0</v>
      </c>
      <c r="H258" s="508"/>
      <c r="I258" s="508"/>
      <c r="J258" s="508"/>
    </row>
    <row r="259" spans="1:10" s="205" customFormat="1">
      <c r="A259" s="514"/>
      <c r="B259" s="537"/>
      <c r="C259" s="504"/>
      <c r="D259" s="495"/>
      <c r="E259" s="496"/>
      <c r="F259" s="527"/>
      <c r="G259" s="498"/>
      <c r="H259" s="508"/>
      <c r="I259" s="508"/>
      <c r="J259" s="508"/>
    </row>
    <row r="260" spans="1:10" s="205" customFormat="1">
      <c r="A260" s="514"/>
      <c r="B260" s="536" t="s">
        <v>1539</v>
      </c>
      <c r="C260" s="504"/>
      <c r="D260" s="495"/>
      <c r="E260" s="496"/>
      <c r="F260" s="527"/>
      <c r="G260" s="498">
        <f>G106</f>
        <v>23021977</v>
      </c>
      <c r="H260" s="508"/>
      <c r="I260" s="508"/>
      <c r="J260" s="508"/>
    </row>
    <row r="261" spans="1:10" s="205" customFormat="1">
      <c r="A261" s="514"/>
      <c r="B261" s="537"/>
      <c r="C261" s="504"/>
      <c r="D261" s="495"/>
      <c r="E261" s="496"/>
      <c r="F261" s="527"/>
      <c r="G261" s="498"/>
      <c r="H261" s="508"/>
      <c r="I261" s="508"/>
      <c r="J261" s="508"/>
    </row>
    <row r="262" spans="1:10" s="205" customFormat="1">
      <c r="A262" s="514"/>
      <c r="B262" s="536" t="s">
        <v>1540</v>
      </c>
      <c r="C262" s="504"/>
      <c r="D262" s="495"/>
      <c r="E262" s="496"/>
      <c r="F262" s="527"/>
      <c r="G262" s="498">
        <f>G149</f>
        <v>0</v>
      </c>
      <c r="H262" s="508"/>
      <c r="I262" s="508"/>
      <c r="J262" s="508"/>
    </row>
    <row r="263" spans="1:10" s="205" customFormat="1">
      <c r="A263" s="514"/>
      <c r="B263" s="537"/>
      <c r="C263" s="504"/>
      <c r="D263" s="495"/>
      <c r="E263" s="496"/>
      <c r="F263" s="527"/>
      <c r="G263" s="498"/>
      <c r="H263" s="508"/>
      <c r="I263" s="508"/>
      <c r="J263" s="508"/>
    </row>
    <row r="264" spans="1:10" s="205" customFormat="1">
      <c r="A264" s="514"/>
      <c r="B264" s="536" t="s">
        <v>1541</v>
      </c>
      <c r="C264" s="504"/>
      <c r="D264" s="495"/>
      <c r="E264" s="496"/>
      <c r="F264" s="527"/>
      <c r="G264" s="498">
        <f>G190</f>
        <v>0</v>
      </c>
      <c r="H264" s="508"/>
      <c r="I264" s="508"/>
      <c r="J264" s="508"/>
    </row>
    <row r="265" spans="1:10" s="205" customFormat="1">
      <c r="A265" s="514"/>
      <c r="B265" s="537"/>
      <c r="C265" s="504"/>
      <c r="D265" s="495"/>
      <c r="E265" s="496"/>
      <c r="F265" s="527"/>
      <c r="G265" s="498"/>
      <c r="H265" s="508"/>
      <c r="I265" s="508"/>
      <c r="J265" s="508"/>
    </row>
    <row r="266" spans="1:10" s="205" customFormat="1">
      <c r="A266" s="514"/>
      <c r="B266" s="536" t="s">
        <v>1542</v>
      </c>
      <c r="C266" s="504"/>
      <c r="D266" s="495"/>
      <c r="E266" s="496"/>
      <c r="F266" s="527"/>
      <c r="G266" s="498">
        <f>G248</f>
        <v>0</v>
      </c>
      <c r="H266" s="508"/>
      <c r="I266" s="508"/>
      <c r="J266" s="508"/>
    </row>
    <row r="267" spans="1:10" s="205" customFormat="1">
      <c r="A267" s="514"/>
      <c r="B267" s="537"/>
      <c r="C267" s="504"/>
      <c r="D267" s="495"/>
      <c r="E267" s="496"/>
      <c r="F267" s="527"/>
      <c r="G267" s="498"/>
      <c r="H267" s="508"/>
      <c r="I267" s="508"/>
      <c r="J267" s="508"/>
    </row>
    <row r="268" spans="1:10" s="205" customFormat="1">
      <c r="A268" s="514"/>
      <c r="B268" s="536"/>
      <c r="C268" s="504"/>
      <c r="D268" s="495"/>
      <c r="E268" s="496"/>
      <c r="F268" s="527"/>
      <c r="G268" s="498"/>
      <c r="H268" s="508"/>
      <c r="I268" s="508"/>
      <c r="J268" s="508"/>
    </row>
    <row r="269" spans="1:10" s="205" customFormat="1">
      <c r="A269" s="514"/>
      <c r="B269" s="537"/>
      <c r="C269" s="504"/>
      <c r="D269" s="495"/>
      <c r="E269" s="496"/>
      <c r="F269" s="527"/>
      <c r="G269" s="498"/>
      <c r="H269" s="508"/>
      <c r="I269" s="508"/>
      <c r="J269" s="508"/>
    </row>
    <row r="270" spans="1:10" s="205" customFormat="1">
      <c r="A270" s="514"/>
      <c r="B270" s="536"/>
      <c r="C270" s="504"/>
      <c r="D270" s="495"/>
      <c r="E270" s="496"/>
      <c r="F270" s="527"/>
      <c r="G270" s="498"/>
      <c r="H270" s="508"/>
      <c r="I270" s="508"/>
      <c r="J270" s="508"/>
    </row>
    <row r="271" spans="1:10" s="205" customFormat="1">
      <c r="A271" s="514"/>
      <c r="B271" s="537"/>
      <c r="C271" s="504"/>
      <c r="D271" s="495"/>
      <c r="E271" s="496"/>
      <c r="F271" s="527"/>
      <c r="G271" s="498"/>
      <c r="H271" s="508"/>
      <c r="I271" s="508"/>
      <c r="J271" s="508"/>
    </row>
    <row r="272" spans="1:10" s="205" customFormat="1">
      <c r="A272" s="514"/>
      <c r="B272" s="536"/>
      <c r="C272" s="504"/>
      <c r="D272" s="495"/>
      <c r="E272" s="496"/>
      <c r="F272" s="527"/>
      <c r="G272" s="498"/>
      <c r="H272" s="508"/>
      <c r="I272" s="508"/>
      <c r="J272" s="508"/>
    </row>
    <row r="273" spans="1:10" s="205" customFormat="1">
      <c r="A273" s="514"/>
      <c r="B273" s="537"/>
      <c r="C273" s="504"/>
      <c r="D273" s="495"/>
      <c r="E273" s="496"/>
      <c r="F273" s="527"/>
      <c r="G273" s="498"/>
      <c r="H273" s="508"/>
      <c r="I273" s="508"/>
      <c r="J273" s="508"/>
    </row>
    <row r="274" spans="1:10" s="205" customFormat="1">
      <c r="A274" s="514"/>
      <c r="B274" s="536"/>
      <c r="C274" s="504"/>
      <c r="D274" s="495"/>
      <c r="E274" s="496"/>
      <c r="F274" s="527"/>
      <c r="G274" s="498"/>
      <c r="H274" s="508"/>
      <c r="I274" s="508"/>
      <c r="J274" s="508"/>
    </row>
    <row r="275" spans="1:10" s="205" customFormat="1">
      <c r="A275" s="514"/>
      <c r="B275" s="537"/>
      <c r="C275" s="504"/>
      <c r="D275" s="495"/>
      <c r="E275" s="496"/>
      <c r="F275" s="527"/>
      <c r="G275" s="498"/>
      <c r="H275" s="508"/>
      <c r="I275" s="508"/>
      <c r="J275" s="508"/>
    </row>
    <row r="276" spans="1:10" s="205" customFormat="1">
      <c r="A276" s="514"/>
      <c r="B276" s="536"/>
      <c r="C276" s="504"/>
      <c r="D276" s="495"/>
      <c r="E276" s="496"/>
      <c r="F276" s="527"/>
      <c r="G276" s="498"/>
      <c r="H276" s="508"/>
      <c r="I276" s="508"/>
      <c r="J276" s="508"/>
    </row>
    <row r="277" spans="1:10" s="205" customFormat="1">
      <c r="A277" s="514"/>
      <c r="B277" s="537"/>
      <c r="C277" s="504"/>
      <c r="D277" s="495"/>
      <c r="E277" s="496"/>
      <c r="F277" s="527"/>
      <c r="G277" s="498"/>
      <c r="H277" s="508"/>
      <c r="I277" s="508"/>
      <c r="J277" s="508"/>
    </row>
    <row r="278" spans="1:10" s="205" customFormat="1">
      <c r="A278" s="514"/>
      <c r="B278" s="536"/>
      <c r="C278" s="504"/>
      <c r="D278" s="495"/>
      <c r="E278" s="496"/>
      <c r="F278" s="527"/>
      <c r="G278" s="498"/>
      <c r="H278" s="508"/>
      <c r="I278" s="508"/>
      <c r="J278" s="508"/>
    </row>
    <row r="279" spans="1:10" s="205" customFormat="1">
      <c r="A279" s="514"/>
      <c r="B279" s="537"/>
      <c r="C279" s="504"/>
      <c r="D279" s="495"/>
      <c r="E279" s="496"/>
      <c r="F279" s="527"/>
      <c r="G279" s="498"/>
      <c r="H279" s="508"/>
      <c r="I279" s="508"/>
      <c r="J279" s="508"/>
    </row>
    <row r="280" spans="1:10" s="205" customFormat="1">
      <c r="A280" s="514"/>
      <c r="B280" s="536"/>
      <c r="C280" s="504"/>
      <c r="D280" s="495"/>
      <c r="E280" s="496"/>
      <c r="F280" s="527"/>
      <c r="G280" s="498"/>
      <c r="H280" s="508"/>
      <c r="I280" s="508"/>
      <c r="J280" s="508"/>
    </row>
    <row r="281" spans="1:10" s="205" customFormat="1" ht="15" customHeight="1">
      <c r="A281" s="514"/>
      <c r="B281" s="537"/>
      <c r="C281" s="504"/>
      <c r="D281" s="495"/>
      <c r="E281" s="496"/>
      <c r="F281" s="527"/>
      <c r="G281" s="498"/>
      <c r="H281" s="508"/>
      <c r="I281" s="508"/>
      <c r="J281" s="508"/>
    </row>
    <row r="282" spans="1:10" s="205" customFormat="1" ht="15" customHeight="1">
      <c r="A282" s="514"/>
      <c r="B282" s="536"/>
      <c r="C282" s="504"/>
      <c r="D282" s="495"/>
      <c r="E282" s="496"/>
      <c r="F282" s="527"/>
      <c r="G282" s="498"/>
      <c r="H282" s="508"/>
      <c r="I282" s="508"/>
      <c r="J282" s="508"/>
    </row>
    <row r="283" spans="1:10" s="205" customFormat="1" ht="15" customHeight="1">
      <c r="A283" s="514"/>
      <c r="B283" s="537"/>
      <c r="C283" s="504"/>
      <c r="D283" s="495"/>
      <c r="E283" s="496"/>
      <c r="F283" s="527"/>
      <c r="G283" s="498"/>
      <c r="H283" s="508"/>
    </row>
    <row r="284" spans="1:10" s="205" customFormat="1" ht="15" customHeight="1">
      <c r="A284" s="514"/>
      <c r="B284" s="536"/>
      <c r="C284" s="504"/>
      <c r="D284" s="495"/>
      <c r="E284" s="496"/>
      <c r="F284" s="527"/>
      <c r="G284" s="498"/>
      <c r="H284" s="508"/>
    </row>
    <row r="285" spans="1:10" s="205" customFormat="1" ht="15" customHeight="1">
      <c r="A285" s="493"/>
      <c r="B285" s="538"/>
      <c r="C285" s="524"/>
      <c r="D285" s="525"/>
      <c r="E285" s="526"/>
      <c r="F285" s="497"/>
      <c r="G285" s="539"/>
      <c r="H285" s="508"/>
    </row>
    <row r="286" spans="1:10" s="205" customFormat="1" ht="15" customHeight="1">
      <c r="A286" s="493"/>
      <c r="B286" s="540"/>
      <c r="C286" s="524"/>
      <c r="D286" s="525"/>
      <c r="E286" s="526"/>
      <c r="F286" s="497"/>
      <c r="G286" s="539"/>
      <c r="H286" s="508"/>
    </row>
    <row r="287" spans="1:10" s="205" customFormat="1" ht="15" customHeight="1">
      <c r="A287" s="493"/>
      <c r="B287" s="541"/>
      <c r="C287" s="524"/>
      <c r="D287" s="524"/>
      <c r="E287" s="526"/>
      <c r="F287" s="497"/>
      <c r="G287" s="539"/>
      <c r="H287" s="508"/>
    </row>
    <row r="288" spans="1:10" s="205" customFormat="1" ht="15" customHeight="1">
      <c r="A288" s="493"/>
      <c r="B288" s="541"/>
      <c r="C288" s="524"/>
      <c r="D288" s="525"/>
      <c r="E288" s="526"/>
      <c r="F288" s="497"/>
      <c r="G288" s="539"/>
      <c r="H288" s="508"/>
    </row>
    <row r="289" spans="1:8" s="205" customFormat="1" ht="15" customHeight="1">
      <c r="A289" s="493"/>
      <c r="B289" s="541"/>
      <c r="C289" s="524"/>
      <c r="D289" s="524"/>
      <c r="E289" s="526"/>
      <c r="F289" s="497"/>
      <c r="G289" s="539"/>
      <c r="H289" s="508"/>
    </row>
    <row r="290" spans="1:8" ht="15" customHeight="1">
      <c r="A290" s="493"/>
      <c r="B290" s="541"/>
      <c r="D290" s="525"/>
      <c r="E290" s="526"/>
    </row>
    <row r="291" spans="1:8" ht="15" customHeight="1">
      <c r="A291" s="493"/>
      <c r="B291" s="541"/>
      <c r="D291" s="525"/>
      <c r="E291" s="526"/>
    </row>
    <row r="292" spans="1:8" ht="15" customHeight="1">
      <c r="A292" s="493"/>
      <c r="B292" s="541"/>
      <c r="D292" s="525"/>
      <c r="E292" s="526"/>
    </row>
    <row r="293" spans="1:8" ht="15" customHeight="1">
      <c r="A293" s="493"/>
      <c r="B293" s="541"/>
      <c r="D293" s="525"/>
      <c r="E293" s="526"/>
    </row>
    <row r="294" spans="1:8" ht="15" customHeight="1">
      <c r="A294" s="493"/>
      <c r="B294" s="541"/>
      <c r="D294" s="525"/>
      <c r="E294" s="526"/>
    </row>
    <row r="295" spans="1:8" ht="15" customHeight="1">
      <c r="A295" s="493"/>
      <c r="B295" s="541"/>
      <c r="D295" s="525"/>
      <c r="E295" s="526"/>
    </row>
    <row r="296" spans="1:8" ht="15" customHeight="1">
      <c r="A296" s="493"/>
      <c r="B296" s="541"/>
      <c r="D296" s="525"/>
      <c r="E296" s="526"/>
    </row>
    <row r="297" spans="1:8" ht="15" customHeight="1">
      <c r="A297" s="493"/>
      <c r="B297" s="541"/>
      <c r="D297" s="525"/>
      <c r="E297" s="526"/>
    </row>
    <row r="298" spans="1:8" ht="15" customHeight="1">
      <c r="A298" s="493"/>
      <c r="B298" s="541"/>
      <c r="D298" s="525"/>
      <c r="E298" s="526"/>
    </row>
    <row r="299" spans="1:8" ht="15" customHeight="1">
      <c r="A299" s="493"/>
      <c r="B299" s="541"/>
      <c r="D299" s="525"/>
      <c r="E299" s="526"/>
    </row>
    <row r="300" spans="1:8" ht="15" customHeight="1">
      <c r="A300" s="493"/>
      <c r="B300" s="541"/>
      <c r="D300" s="525"/>
      <c r="E300" s="526"/>
    </row>
    <row r="301" spans="1:8" ht="15" customHeight="1">
      <c r="A301" s="493"/>
      <c r="B301" s="541"/>
      <c r="D301" s="525"/>
      <c r="E301" s="526"/>
    </row>
    <row r="302" spans="1:8" ht="15" customHeight="1">
      <c r="A302" s="493"/>
      <c r="B302" s="542"/>
      <c r="D302" s="525"/>
      <c r="E302" s="526"/>
    </row>
    <row r="303" spans="1:8" ht="15" customHeight="1">
      <c r="A303" s="493"/>
      <c r="B303" s="541"/>
      <c r="D303" s="525"/>
      <c r="E303" s="526"/>
    </row>
    <row r="304" spans="1:8" ht="15" customHeight="1">
      <c r="A304" s="493"/>
      <c r="B304" s="523"/>
      <c r="C304" s="525"/>
      <c r="D304" s="525"/>
      <c r="E304" s="526"/>
    </row>
    <row r="305" spans="1:8" s="517" customFormat="1" ht="28.5" customHeight="1">
      <c r="A305" s="563" t="s">
        <v>1543</v>
      </c>
      <c r="B305" s="563"/>
      <c r="C305" s="563"/>
      <c r="D305" s="563"/>
      <c r="E305" s="563"/>
      <c r="F305" s="563"/>
      <c r="G305" s="516">
        <f>SUM(G251:G304)</f>
        <v>23021977</v>
      </c>
      <c r="H305" s="543"/>
    </row>
    <row r="306" spans="1:8" s="205" customFormat="1">
      <c r="C306" s="524"/>
      <c r="D306" s="204"/>
      <c r="E306" s="532"/>
      <c r="F306" s="497"/>
      <c r="G306" s="539"/>
      <c r="H306" s="499"/>
    </row>
  </sheetData>
  <protectedRanges>
    <protectedRange sqref="E304" name="Range1_1_2"/>
    <protectedRange sqref="E189" name="Range1_1_1_2"/>
  </protectedRanges>
  <mergeCells count="8">
    <mergeCell ref="B250:F250"/>
    <mergeCell ref="A305:F305"/>
    <mergeCell ref="A30:F30"/>
    <mergeCell ref="A62:F62"/>
    <mergeCell ref="A106:F106"/>
    <mergeCell ref="A149:F149"/>
    <mergeCell ref="A190:F190"/>
    <mergeCell ref="A248:F248"/>
  </mergeCells>
  <printOptions horizontalCentered="1"/>
  <pageMargins left="0.5" right="0.2" top="0.5" bottom="0.5" header="0.3" footer="0.3"/>
  <pageSetup paperSize="9" scale="86" orientation="portrait" useFirstPageNumber="1" r:id="rId1"/>
  <headerFooter>
    <oddFooter>&amp;Cd/1/&amp;P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I80"/>
  <sheetViews>
    <sheetView showZeros="0" view="pageBreakPreview" topLeftCell="A56" zoomScaleNormal="100" zoomScaleSheetLayoutView="100" workbookViewId="0">
      <selection activeCell="I67" sqref="I67"/>
    </sheetView>
  </sheetViews>
  <sheetFormatPr defaultColWidth="9.1796875" defaultRowHeight="15.5"/>
  <cols>
    <col min="1" max="1" width="6.6328125" style="206"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216" t="s">
        <v>0</v>
      </c>
      <c r="B1" s="187" t="s">
        <v>35</v>
      </c>
      <c r="C1" s="17" t="s">
        <v>3</v>
      </c>
      <c r="D1" s="18" t="s">
        <v>1</v>
      </c>
      <c r="E1" s="19" t="s">
        <v>2</v>
      </c>
      <c r="F1" s="19" t="s">
        <v>4</v>
      </c>
      <c r="H1" s="4" t="s">
        <v>1592</v>
      </c>
      <c r="I1" s="4" t="s">
        <v>1593</v>
      </c>
    </row>
    <row r="2" spans="1:9">
      <c r="A2" s="217"/>
      <c r="B2" s="8"/>
      <c r="C2" s="20"/>
      <c r="D2" s="21"/>
      <c r="E2" s="22"/>
      <c r="F2" s="22" t="s">
        <v>12</v>
      </c>
    </row>
    <row r="3" spans="1:9">
      <c r="A3" s="218"/>
      <c r="B3" s="1"/>
      <c r="C3" s="23"/>
      <c r="D3" s="24"/>
      <c r="E3" s="25"/>
      <c r="F3" s="25"/>
    </row>
    <row r="4" spans="1:9" s="12" customFormat="1">
      <c r="A4" s="219"/>
      <c r="B4" s="47" t="s">
        <v>18</v>
      </c>
      <c r="C4" s="26"/>
      <c r="D4" s="27"/>
      <c r="E4" s="28"/>
      <c r="F4" s="28"/>
      <c r="H4" s="4" t="s">
        <v>1594</v>
      </c>
    </row>
    <row r="5" spans="1:9">
      <c r="A5" s="220"/>
      <c r="B5" s="9"/>
      <c r="D5" s="30"/>
      <c r="H5" s="4" t="s">
        <v>1594</v>
      </c>
    </row>
    <row r="6" spans="1:9">
      <c r="A6" s="220"/>
      <c r="B6" s="35" t="s">
        <v>217</v>
      </c>
      <c r="C6" s="98"/>
      <c r="D6" s="98"/>
      <c r="E6" s="97"/>
      <c r="F6" s="97"/>
      <c r="H6" s="4" t="s">
        <v>1594</v>
      </c>
    </row>
    <row r="7" spans="1:9">
      <c r="A7" s="220"/>
      <c r="B7" s="35"/>
      <c r="C7" s="98"/>
      <c r="D7" s="98"/>
      <c r="E7" s="97"/>
      <c r="F7" s="97"/>
      <c r="H7" s="4" t="s">
        <v>1594</v>
      </c>
    </row>
    <row r="8" spans="1:9" ht="46.5">
      <c r="B8" s="35" t="s">
        <v>195</v>
      </c>
      <c r="C8" s="98"/>
      <c r="D8" s="98"/>
      <c r="E8" s="98"/>
      <c r="F8" s="98"/>
      <c r="H8" s="4" t="s">
        <v>1594</v>
      </c>
    </row>
    <row r="9" spans="1:9">
      <c r="C9" s="98"/>
      <c r="D9" s="98"/>
      <c r="E9" s="98"/>
      <c r="F9" s="98"/>
      <c r="H9" s="4" t="s">
        <v>1594</v>
      </c>
    </row>
    <row r="10" spans="1:9">
      <c r="A10" s="206" t="s">
        <v>5</v>
      </c>
      <c r="B10" s="36" t="s">
        <v>196</v>
      </c>
      <c r="C10" s="98">
        <v>448</v>
      </c>
      <c r="D10" s="98" t="s">
        <v>197</v>
      </c>
      <c r="E10" s="98">
        <f>+_xlfn.XLOOKUP(I10,ccs!O:O,ccs!I:I,0,0,1)</f>
        <v>582.61</v>
      </c>
      <c r="F10" s="31">
        <f>ROUND(ROUND(E10,2)*ROUND(C10,2),2)</f>
        <v>261009.28</v>
      </c>
      <c r="H10" s="4" t="s">
        <v>1594</v>
      </c>
      <c r="I10" s="545" t="str">
        <f>+_xlfn.CONCAT(H10,"-",A10)</f>
        <v>B2/03/01-A</v>
      </c>
    </row>
    <row r="11" spans="1:9">
      <c r="C11" s="98"/>
      <c r="D11" s="98"/>
      <c r="E11" s="98"/>
      <c r="F11" s="98"/>
      <c r="H11" s="4" t="s">
        <v>1594</v>
      </c>
    </row>
    <row r="12" spans="1:9">
      <c r="A12" s="206" t="s">
        <v>6</v>
      </c>
      <c r="B12" s="36" t="s">
        <v>198</v>
      </c>
      <c r="C12" s="98">
        <v>422</v>
      </c>
      <c r="D12" s="98" t="s">
        <v>197</v>
      </c>
      <c r="E12" s="98">
        <f>+_xlfn.XLOOKUP(I12,ccs!O:O,ccs!I:I,0,0,1)</f>
        <v>582.61</v>
      </c>
      <c r="F12" s="31">
        <f>ROUND(ROUND(E12,2)*ROUND(C12,2),2)</f>
        <v>245861.42</v>
      </c>
      <c r="H12" s="4" t="s">
        <v>1594</v>
      </c>
      <c r="I12" s="545" t="str">
        <f>+_xlfn.CONCAT(H12,"-",A12)</f>
        <v>B2/03/01-B</v>
      </c>
    </row>
    <row r="13" spans="1:9">
      <c r="C13" s="98"/>
      <c r="D13" s="98"/>
      <c r="E13" s="98"/>
      <c r="F13" s="98"/>
      <c r="H13" s="4" t="s">
        <v>1594</v>
      </c>
    </row>
    <row r="14" spans="1:9">
      <c r="A14" s="206" t="s">
        <v>7</v>
      </c>
      <c r="B14" s="36" t="s">
        <v>199</v>
      </c>
      <c r="C14" s="98">
        <v>56</v>
      </c>
      <c r="D14" s="98" t="s">
        <v>197</v>
      </c>
      <c r="E14" s="98">
        <f>+_xlfn.XLOOKUP(I14,ccs!O:O,ccs!I:I,0,0,1)</f>
        <v>582.61</v>
      </c>
      <c r="F14" s="31">
        <f>ROUND(ROUND(E14,2)*ROUND(C14,2),2)</f>
        <v>32626.16</v>
      </c>
      <c r="H14" s="4" t="s">
        <v>1594</v>
      </c>
      <c r="I14" s="545" t="str">
        <f>+_xlfn.CONCAT(H14,"-",A14)</f>
        <v>B2/03/01-C</v>
      </c>
    </row>
    <row r="15" spans="1:9">
      <c r="C15" s="98"/>
      <c r="D15" s="98"/>
      <c r="E15" s="98"/>
      <c r="F15" s="98"/>
      <c r="H15" s="4" t="s">
        <v>1594</v>
      </c>
    </row>
    <row r="16" spans="1:9">
      <c r="A16" s="206" t="s">
        <v>8</v>
      </c>
      <c r="B16" s="36" t="s">
        <v>200</v>
      </c>
      <c r="C16" s="98">
        <v>720</v>
      </c>
      <c r="D16" s="98" t="s">
        <v>197</v>
      </c>
      <c r="E16" s="98">
        <f>+_xlfn.XLOOKUP(I16,ccs!O:O,ccs!I:I,0,0,1)</f>
        <v>582.61</v>
      </c>
      <c r="F16" s="31">
        <f>ROUND(ROUND(E16,2)*ROUND(C16,2),2)</f>
        <v>419479.2</v>
      </c>
      <c r="H16" s="4" t="s">
        <v>1594</v>
      </c>
      <c r="I16" s="545" t="str">
        <f>+_xlfn.CONCAT(H16,"-",A16)</f>
        <v>B2/03/01-D</v>
      </c>
    </row>
    <row r="17" spans="1:9">
      <c r="C17" s="98"/>
      <c r="D17" s="98"/>
      <c r="E17" s="98"/>
      <c r="F17" s="98"/>
      <c r="H17" s="4" t="s">
        <v>1594</v>
      </c>
    </row>
    <row r="18" spans="1:9" ht="46.5">
      <c r="B18" s="35" t="s">
        <v>201</v>
      </c>
      <c r="C18" s="98"/>
      <c r="D18" s="98"/>
      <c r="E18" s="98"/>
      <c r="F18" s="98"/>
      <c r="H18" s="4" t="s">
        <v>1594</v>
      </c>
    </row>
    <row r="19" spans="1:9">
      <c r="C19" s="98"/>
      <c r="D19" s="98"/>
      <c r="E19" s="98"/>
      <c r="F19" s="98"/>
      <c r="H19" s="4" t="s">
        <v>1594</v>
      </c>
    </row>
    <row r="20" spans="1:9">
      <c r="A20" s="206" t="s">
        <v>10</v>
      </c>
      <c r="B20" s="36" t="s">
        <v>196</v>
      </c>
      <c r="C20" s="98">
        <v>1982</v>
      </c>
      <c r="D20" s="98" t="s">
        <v>197</v>
      </c>
      <c r="E20" s="98">
        <f>+_xlfn.XLOOKUP(I20,ccs!O:O,ccs!I:I,0,0,1)</f>
        <v>840.67</v>
      </c>
      <c r="F20" s="31">
        <f>ROUND(ROUND(E20,2)*ROUND(C20,2),2)</f>
        <v>1666207.94</v>
      </c>
      <c r="H20" s="4" t="s">
        <v>1594</v>
      </c>
      <c r="I20" s="545" t="str">
        <f>+_xlfn.CONCAT(H20,"-",A20)</f>
        <v>B2/03/01-E</v>
      </c>
    </row>
    <row r="21" spans="1:9">
      <c r="C21" s="98"/>
      <c r="D21" s="98"/>
      <c r="E21" s="98"/>
      <c r="F21" s="98"/>
      <c r="H21" s="4" t="s">
        <v>1594</v>
      </c>
    </row>
    <row r="22" spans="1:9">
      <c r="A22" s="206" t="s">
        <v>11</v>
      </c>
      <c r="B22" s="36" t="s">
        <v>198</v>
      </c>
      <c r="C22" s="98">
        <v>1867</v>
      </c>
      <c r="D22" s="98" t="s">
        <v>197</v>
      </c>
      <c r="E22" s="98">
        <f>+_xlfn.XLOOKUP(I22,ccs!O:O,ccs!I:I,0,0,1)</f>
        <v>776.53</v>
      </c>
      <c r="F22" s="31">
        <f>ROUND(ROUND(E22,2)*ROUND(C22,2),2)</f>
        <v>1449781.51</v>
      </c>
      <c r="H22" s="4" t="s">
        <v>1594</v>
      </c>
      <c r="I22" s="545" t="str">
        <f>+_xlfn.CONCAT(H22,"-",A22)</f>
        <v>B2/03/01-F</v>
      </c>
    </row>
    <row r="23" spans="1:9">
      <c r="C23" s="98"/>
      <c r="D23" s="98"/>
      <c r="E23" s="98"/>
      <c r="F23" s="98"/>
      <c r="H23" s="4" t="s">
        <v>1594</v>
      </c>
    </row>
    <row r="24" spans="1:9">
      <c r="A24" s="206" t="s">
        <v>27</v>
      </c>
      <c r="B24" s="36" t="s">
        <v>202</v>
      </c>
      <c r="C24" s="98">
        <v>60</v>
      </c>
      <c r="D24" s="98" t="s">
        <v>197</v>
      </c>
      <c r="E24" s="98">
        <f>+_xlfn.XLOOKUP(I24,ccs!O:O,ccs!I:I,0,0,1)</f>
        <v>1080.94</v>
      </c>
      <c r="F24" s="31">
        <f>ROUND(ROUND(E24,2)*ROUND(C24,2),2)</f>
        <v>64856.4</v>
      </c>
      <c r="H24" s="4" t="s">
        <v>1594</v>
      </c>
      <c r="I24" s="545" t="str">
        <f>+_xlfn.CONCAT(H24,"-",A24)</f>
        <v>B2/03/01-G</v>
      </c>
    </row>
    <row r="25" spans="1:9">
      <c r="C25" s="98"/>
      <c r="D25" s="98"/>
      <c r="E25" s="98"/>
      <c r="F25" s="98"/>
      <c r="H25" s="4" t="s">
        <v>1594</v>
      </c>
    </row>
    <row r="26" spans="1:9">
      <c r="A26" s="206" t="s">
        <v>28</v>
      </c>
      <c r="B26" s="36" t="s">
        <v>199</v>
      </c>
      <c r="C26" s="98">
        <v>479</v>
      </c>
      <c r="D26" s="98" t="s">
        <v>197</v>
      </c>
      <c r="E26" s="98">
        <f>+_xlfn.XLOOKUP(I26,ccs!O:O,ccs!I:I,0,0,1)</f>
        <v>1725.2</v>
      </c>
      <c r="F26" s="31">
        <f>ROUND(ROUND(E26,2)*ROUND(C26,2),2)</f>
        <v>826370.8</v>
      </c>
      <c r="H26" s="4" t="s">
        <v>1594</v>
      </c>
      <c r="I26" s="545" t="str">
        <f>+_xlfn.CONCAT(H26,"-",A26)</f>
        <v>B2/03/01-H</v>
      </c>
    </row>
    <row r="27" spans="1:9">
      <c r="C27" s="98"/>
      <c r="D27" s="98"/>
      <c r="E27" s="98"/>
      <c r="F27" s="98"/>
      <c r="H27" s="4" t="s">
        <v>1594</v>
      </c>
    </row>
    <row r="28" spans="1:9">
      <c r="A28" s="206" t="s">
        <v>33</v>
      </c>
      <c r="B28" s="36" t="s">
        <v>200</v>
      </c>
      <c r="C28" s="98">
        <v>3288</v>
      </c>
      <c r="D28" s="98" t="s">
        <v>197</v>
      </c>
      <c r="E28" s="98">
        <f>+_xlfn.XLOOKUP(I28,ccs!O:O,ccs!I:I,0,0,1)</f>
        <v>920.81</v>
      </c>
      <c r="F28" s="31">
        <f>ROUND(ROUND(E28,2)*ROUND(C28,2),2)</f>
        <v>3027623.28</v>
      </c>
      <c r="H28" s="4" t="s">
        <v>1594</v>
      </c>
      <c r="I28" s="545" t="str">
        <f>+_xlfn.CONCAT(H28,"-",A28)</f>
        <v>B2/03/01-J</v>
      </c>
    </row>
    <row r="29" spans="1:9">
      <c r="C29" s="98"/>
      <c r="D29" s="98"/>
      <c r="E29" s="98"/>
      <c r="F29" s="98"/>
      <c r="H29" s="4" t="s">
        <v>1594</v>
      </c>
    </row>
    <row r="30" spans="1:9">
      <c r="A30" s="206" t="s">
        <v>34</v>
      </c>
      <c r="B30" s="36" t="s">
        <v>203</v>
      </c>
      <c r="C30" s="98">
        <v>1668</v>
      </c>
      <c r="D30" s="98" t="s">
        <v>197</v>
      </c>
      <c r="E30" s="98">
        <f>+_xlfn.XLOOKUP(I30,ccs!O:O,ccs!I:I,0,0,1)</f>
        <v>1221.56</v>
      </c>
      <c r="F30" s="31">
        <f>ROUND(ROUND(E30,2)*ROUND(C30,2),2)</f>
        <v>2037562.08</v>
      </c>
      <c r="H30" s="4" t="s">
        <v>1594</v>
      </c>
      <c r="I30" s="545" t="str">
        <f>+_xlfn.CONCAT(H30,"-",A30)</f>
        <v>B2/03/01-K</v>
      </c>
    </row>
    <row r="31" spans="1:9">
      <c r="C31" s="98"/>
      <c r="D31" s="98"/>
      <c r="E31" s="98"/>
      <c r="F31" s="98"/>
      <c r="H31" s="4" t="s">
        <v>1594</v>
      </c>
    </row>
    <row r="32" spans="1:9" ht="31">
      <c r="A32" s="206" t="s">
        <v>39</v>
      </c>
      <c r="B32" s="36" t="s">
        <v>205</v>
      </c>
      <c r="C32" s="98">
        <v>240</v>
      </c>
      <c r="D32" s="98" t="s">
        <v>197</v>
      </c>
      <c r="E32" s="98">
        <f>+_xlfn.XLOOKUP(I32,ccs!O:O,ccs!I:I,0,0,1)</f>
        <v>1221.56</v>
      </c>
      <c r="F32" s="31">
        <f>ROUND(ROUND(E32,2)*ROUND(C32,2),2)</f>
        <v>293174.40000000002</v>
      </c>
      <c r="H32" s="4" t="s">
        <v>1594</v>
      </c>
      <c r="I32" s="545" t="str">
        <f>+_xlfn.CONCAT(H32,"-",A32)</f>
        <v>B2/03/01-L</v>
      </c>
    </row>
    <row r="33" spans="1:9">
      <c r="C33" s="98"/>
      <c r="D33" s="98"/>
      <c r="E33" s="98"/>
      <c r="F33" s="98"/>
      <c r="H33" s="4" t="s">
        <v>1594</v>
      </c>
    </row>
    <row r="34" spans="1:9">
      <c r="B34" s="36"/>
      <c r="C34" s="98"/>
      <c r="D34" s="98"/>
      <c r="E34" s="98"/>
      <c r="F34" s="98"/>
      <c r="H34" s="4" t="s">
        <v>1594</v>
      </c>
    </row>
    <row r="35" spans="1:9" ht="46.5">
      <c r="B35" s="35" t="s">
        <v>201</v>
      </c>
      <c r="C35" s="98"/>
      <c r="D35" s="98"/>
      <c r="E35" s="98"/>
      <c r="F35" s="98"/>
      <c r="H35" s="4" t="s">
        <v>1595</v>
      </c>
    </row>
    <row r="36" spans="1:9">
      <c r="B36" s="35"/>
      <c r="C36" s="98"/>
      <c r="D36" s="98"/>
      <c r="E36" s="98"/>
      <c r="F36" s="98"/>
      <c r="H36" s="4" t="s">
        <v>1595</v>
      </c>
    </row>
    <row r="37" spans="1:9" ht="31">
      <c r="A37" s="206" t="s">
        <v>5</v>
      </c>
      <c r="B37" s="36" t="s">
        <v>206</v>
      </c>
      <c r="C37" s="98">
        <v>128</v>
      </c>
      <c r="D37" s="98" t="s">
        <v>197</v>
      </c>
      <c r="E37" s="98">
        <f>+_xlfn.XLOOKUP(I37,ccs!O:O,ccs!I:I,0,0,1)</f>
        <v>1221.56</v>
      </c>
      <c r="F37" s="31">
        <f>ROUND(ROUND(E37,2)*ROUND(C37,2),2)</f>
        <v>156359.67999999999</v>
      </c>
      <c r="H37" s="4" t="s">
        <v>1595</v>
      </c>
      <c r="I37" s="545" t="str">
        <f>+_xlfn.CONCAT(H37,"-",A37)</f>
        <v>B2/03/02-A</v>
      </c>
    </row>
    <row r="38" spans="1:9">
      <c r="C38" s="98"/>
      <c r="D38" s="98"/>
      <c r="E38" s="98"/>
      <c r="F38" s="98"/>
      <c r="H38" s="4" t="s">
        <v>1595</v>
      </c>
    </row>
    <row r="39" spans="1:9">
      <c r="A39" s="206" t="s">
        <v>6</v>
      </c>
      <c r="B39" s="7" t="s">
        <v>207</v>
      </c>
      <c r="C39" s="98">
        <v>313</v>
      </c>
      <c r="D39" s="98" t="s">
        <v>197</v>
      </c>
      <c r="E39" s="98">
        <f>+_xlfn.XLOOKUP(I39,ccs!O:O,ccs!I:I,0,0,1)</f>
        <v>1587.82</v>
      </c>
      <c r="F39" s="31">
        <f>ROUND(ROUND(E39,2)*ROUND(C39,2),2)</f>
        <v>496987.66</v>
      </c>
      <c r="H39" s="4" t="s">
        <v>1595</v>
      </c>
      <c r="I39" s="545" t="str">
        <f>+_xlfn.CONCAT(H39,"-",A39)</f>
        <v>B2/03/02-B</v>
      </c>
    </row>
    <row r="40" spans="1:9">
      <c r="C40" s="98"/>
      <c r="D40" s="98"/>
      <c r="E40" s="98"/>
      <c r="F40" s="98"/>
      <c r="H40" s="4" t="s">
        <v>1595</v>
      </c>
    </row>
    <row r="41" spans="1:9">
      <c r="A41" s="206" t="s">
        <v>7</v>
      </c>
      <c r="B41" s="7" t="s">
        <v>208</v>
      </c>
      <c r="C41" s="98">
        <v>369</v>
      </c>
      <c r="D41" s="98" t="s">
        <v>197</v>
      </c>
      <c r="E41" s="98">
        <f>+_xlfn.XLOOKUP(I41,ccs!O:O,ccs!I:I,0,0,1)</f>
        <v>1080.94</v>
      </c>
      <c r="F41" s="31">
        <f>ROUND(ROUND(E41,2)*ROUND(C41,2),2)</f>
        <v>398866.86</v>
      </c>
      <c r="H41" s="4" t="s">
        <v>1595</v>
      </c>
      <c r="I41" s="545" t="str">
        <f>+_xlfn.CONCAT(H41,"-",A41)</f>
        <v>B2/03/02-C</v>
      </c>
    </row>
    <row r="42" spans="1:9">
      <c r="C42" s="98"/>
      <c r="D42" s="98"/>
      <c r="E42" s="98"/>
      <c r="F42" s="98"/>
      <c r="H42" s="4" t="s">
        <v>1595</v>
      </c>
    </row>
    <row r="43" spans="1:9">
      <c r="A43" s="206" t="s">
        <v>8</v>
      </c>
      <c r="B43" s="7" t="s">
        <v>209</v>
      </c>
      <c r="C43" s="98">
        <v>435</v>
      </c>
      <c r="D43" s="98" t="s">
        <v>197</v>
      </c>
      <c r="E43" s="98">
        <f>+_xlfn.XLOOKUP(I43,ccs!O:O,ccs!I:I,0,0,1)</f>
        <v>1587.82</v>
      </c>
      <c r="F43" s="31">
        <f>ROUND(ROUND(E43,2)*ROUND(C43,2),2)</f>
        <v>690701.7</v>
      </c>
      <c r="H43" s="4" t="s">
        <v>1595</v>
      </c>
      <c r="I43" s="545" t="str">
        <f>+_xlfn.CONCAT(H43,"-",A43)</f>
        <v>B2/03/02-D</v>
      </c>
    </row>
    <row r="44" spans="1:9">
      <c r="C44" s="98"/>
      <c r="D44" s="98"/>
      <c r="E44" s="98"/>
      <c r="F44" s="98"/>
      <c r="H44" s="4" t="s">
        <v>1595</v>
      </c>
    </row>
    <row r="45" spans="1:9">
      <c r="A45" s="206" t="s">
        <v>10</v>
      </c>
      <c r="B45" s="36" t="s">
        <v>210</v>
      </c>
      <c r="C45" s="98">
        <v>51</v>
      </c>
      <c r="D45" s="98" t="s">
        <v>197</v>
      </c>
      <c r="E45" s="98">
        <f>+_xlfn.XLOOKUP(I45,ccs!O:O,ccs!I:I,0,0,1)</f>
        <v>2152.06</v>
      </c>
      <c r="F45" s="31">
        <f>ROUND(ROUND(E45,2)*ROUND(C45,2),2)</f>
        <v>109755.06</v>
      </c>
      <c r="H45" s="4" t="s">
        <v>1595</v>
      </c>
      <c r="I45" s="545" t="str">
        <f>+_xlfn.CONCAT(H45,"-",A45)</f>
        <v>B2/03/02-E</v>
      </c>
    </row>
    <row r="46" spans="1:9">
      <c r="C46" s="98"/>
      <c r="D46" s="98"/>
      <c r="E46" s="98"/>
      <c r="F46" s="98"/>
      <c r="H46" s="4" t="s">
        <v>1595</v>
      </c>
    </row>
    <row r="47" spans="1:9">
      <c r="A47" s="206" t="s">
        <v>11</v>
      </c>
      <c r="B47" s="36" t="s">
        <v>211</v>
      </c>
      <c r="C47" s="98">
        <v>180</v>
      </c>
      <c r="D47" s="98" t="s">
        <v>197</v>
      </c>
      <c r="E47" s="98">
        <f>+_xlfn.XLOOKUP(I47,ccs!O:O,ccs!I:I,0,0,1)</f>
        <v>1080.94</v>
      </c>
      <c r="F47" s="31">
        <f>ROUND(ROUND(E47,2)*ROUND(C47,2),2)</f>
        <v>194569.2</v>
      </c>
      <c r="H47" s="4" t="s">
        <v>1595</v>
      </c>
      <c r="I47" s="545" t="str">
        <f>+_xlfn.CONCAT(H47,"-",A47)</f>
        <v>B2/03/02-F</v>
      </c>
    </row>
    <row r="48" spans="1:9">
      <c r="B48" s="36"/>
      <c r="C48" s="98"/>
      <c r="D48" s="98"/>
      <c r="E48" s="98"/>
      <c r="F48" s="98"/>
      <c r="H48" s="4" t="s">
        <v>1595</v>
      </c>
    </row>
    <row r="49" spans="1:9" ht="31">
      <c r="A49" s="206" t="s">
        <v>27</v>
      </c>
      <c r="B49" s="36" t="s">
        <v>212</v>
      </c>
      <c r="C49" s="98">
        <v>180</v>
      </c>
      <c r="D49" s="98" t="s">
        <v>197</v>
      </c>
      <c r="E49" s="98">
        <f>+_xlfn.XLOOKUP(I49,ccs!O:O,ccs!I:I,0,0,1)</f>
        <v>2120.7399999999998</v>
      </c>
      <c r="F49" s="31">
        <f>ROUND(ROUND(E49,2)*ROUND(C49,2),2)</f>
        <v>381733.2</v>
      </c>
      <c r="H49" s="4" t="s">
        <v>1595</v>
      </c>
      <c r="I49" s="545" t="str">
        <f>+_xlfn.CONCAT(H49,"-",A49)</f>
        <v>B2/03/02-G</v>
      </c>
    </row>
    <row r="50" spans="1:9">
      <c r="B50" s="36"/>
      <c r="C50" s="98"/>
      <c r="D50" s="98"/>
      <c r="E50" s="98"/>
      <c r="F50" s="98"/>
      <c r="H50" s="4" t="s">
        <v>1595</v>
      </c>
    </row>
    <row r="51" spans="1:9">
      <c r="A51" s="206" t="s">
        <v>28</v>
      </c>
      <c r="B51" s="36" t="s">
        <v>213</v>
      </c>
      <c r="C51" s="98">
        <v>55</v>
      </c>
      <c r="D51" s="98" t="s">
        <v>197</v>
      </c>
      <c r="E51" s="98">
        <f>+_xlfn.XLOOKUP(I51,ccs!O:O,ccs!I:I,0,0,1)</f>
        <v>1587.82</v>
      </c>
      <c r="F51" s="31">
        <f>ROUND(ROUND(E51,2)*ROUND(C51,2),2)</f>
        <v>87330.1</v>
      </c>
      <c r="H51" s="4" t="s">
        <v>1595</v>
      </c>
      <c r="I51" s="545" t="str">
        <f>+_xlfn.CONCAT(H51,"-",A51)</f>
        <v>B2/03/02-H</v>
      </c>
    </row>
    <row r="52" spans="1:9">
      <c r="C52" s="98"/>
      <c r="D52" s="98"/>
      <c r="E52" s="98"/>
      <c r="F52" s="98"/>
      <c r="H52" s="4" t="s">
        <v>1595</v>
      </c>
    </row>
    <row r="53" spans="1:9">
      <c r="B53" s="35" t="s">
        <v>214</v>
      </c>
      <c r="C53" s="98"/>
      <c r="D53" s="98"/>
      <c r="E53" s="98"/>
      <c r="F53" s="98"/>
      <c r="H53" s="4" t="s">
        <v>1595</v>
      </c>
    </row>
    <row r="54" spans="1:9">
      <c r="C54" s="98"/>
      <c r="D54" s="98"/>
      <c r="E54" s="98"/>
      <c r="F54" s="98"/>
      <c r="H54" s="4" t="s">
        <v>1595</v>
      </c>
    </row>
    <row r="55" spans="1:9" ht="31">
      <c r="A55" s="206" t="s">
        <v>33</v>
      </c>
      <c r="B55" s="36" t="s">
        <v>215</v>
      </c>
      <c r="C55" s="98">
        <v>1590</v>
      </c>
      <c r="D55" s="98" t="s">
        <v>216</v>
      </c>
      <c r="E55" s="98">
        <f>+_xlfn.XLOOKUP(I55,ccs!O:O,ccs!I:I,0,0,1)</f>
        <v>5432.68</v>
      </c>
      <c r="F55" s="31">
        <f>ROUND(ROUND(E55,2)*ROUND(C55,2),2)</f>
        <v>8637961.1999999993</v>
      </c>
      <c r="H55" s="4" t="s">
        <v>1595</v>
      </c>
      <c r="I55" s="545" t="str">
        <f>+_xlfn.CONCAT(H55,"-",A55)</f>
        <v>B2/03/02-J</v>
      </c>
    </row>
    <row r="56" spans="1:9">
      <c r="B56" s="35"/>
      <c r="C56" s="98"/>
      <c r="D56" s="98"/>
      <c r="E56" s="98"/>
      <c r="F56" s="98"/>
      <c r="H56" s="4" t="s">
        <v>1595</v>
      </c>
    </row>
    <row r="57" spans="1:9">
      <c r="B57" s="35" t="s">
        <v>245</v>
      </c>
      <c r="H57" s="4" t="s">
        <v>1596</v>
      </c>
    </row>
    <row r="58" spans="1:9">
      <c r="B58" s="36"/>
      <c r="H58" s="4" t="s">
        <v>1596</v>
      </c>
    </row>
    <row r="59" spans="1:9" ht="31">
      <c r="B59" s="35" t="s">
        <v>246</v>
      </c>
      <c r="H59" s="4" t="s">
        <v>1596</v>
      </c>
    </row>
    <row r="60" spans="1:9">
      <c r="B60" s="36"/>
      <c r="H60" s="4" t="s">
        <v>1596</v>
      </c>
    </row>
    <row r="61" spans="1:9">
      <c r="A61" s="206" t="s">
        <v>5</v>
      </c>
      <c r="B61" s="36" t="s">
        <v>247</v>
      </c>
      <c r="C61" s="37">
        <f>2248+350+469+101</f>
        <v>3168</v>
      </c>
      <c r="D61" s="32" t="s">
        <v>248</v>
      </c>
      <c r="E61" s="98">
        <f>+_xlfn.XLOOKUP(I61,ccs!O:O,ccs!I:I,0,0,1)</f>
        <v>66.31</v>
      </c>
      <c r="F61" s="31">
        <f>ROUND(ROUND(E61,2)*ROUND(C61,2),2)</f>
        <v>210070.08</v>
      </c>
      <c r="H61" s="4" t="s">
        <v>1596</v>
      </c>
      <c r="I61" s="545" t="str">
        <f>+_xlfn.CONCAT(H61,"-",A61)</f>
        <v>B2/03/03-A</v>
      </c>
    </row>
    <row r="62" spans="1:9">
      <c r="B62" s="36"/>
      <c r="H62" s="4" t="s">
        <v>1596</v>
      </c>
    </row>
    <row r="63" spans="1:9">
      <c r="A63" s="206" t="s">
        <v>6</v>
      </c>
      <c r="B63" s="14" t="s">
        <v>249</v>
      </c>
      <c r="C63" s="29">
        <f>258+96+160+60</f>
        <v>574</v>
      </c>
      <c r="D63" s="48" t="s">
        <v>179</v>
      </c>
      <c r="E63" s="98">
        <f>+_xlfn.XLOOKUP(I63,ccs!O:O,ccs!I:I,0,0,1)</f>
        <v>10.42</v>
      </c>
      <c r="F63" s="31">
        <f>ROUND(ROUND(E63,2)*ROUND(C63,2),2)</f>
        <v>5981.08</v>
      </c>
      <c r="H63" s="4" t="s">
        <v>1596</v>
      </c>
      <c r="I63" s="545" t="str">
        <f>+_xlfn.CONCAT(H63,"-",A63)</f>
        <v>B2/03/03-B</v>
      </c>
    </row>
    <row r="64" spans="1:9">
      <c r="B64" s="36"/>
      <c r="H64" s="4" t="s">
        <v>1596</v>
      </c>
    </row>
    <row r="65" spans="1:9" ht="31">
      <c r="B65" s="16" t="s">
        <v>250</v>
      </c>
      <c r="F65" s="31">
        <f>ROUND(ROUND(C65,2)*ROUND(E65,2),2)</f>
        <v>0</v>
      </c>
      <c r="H65" s="4" t="s">
        <v>1596</v>
      </c>
    </row>
    <row r="66" spans="1:9">
      <c r="B66" s="14"/>
      <c r="H66" s="4" t="s">
        <v>1596</v>
      </c>
    </row>
    <row r="67" spans="1:9">
      <c r="A67" s="206" t="s">
        <v>7</v>
      </c>
      <c r="B67" s="14" t="s">
        <v>251</v>
      </c>
      <c r="C67" s="29">
        <f>702+3389+4062+16+785</f>
        <v>8954</v>
      </c>
      <c r="D67" s="32" t="s">
        <v>248</v>
      </c>
      <c r="E67" s="98">
        <f>+_xlfn.XLOOKUP(I67,ccs!O:O,ccs!I:I,0,0,1)</f>
        <v>111.89</v>
      </c>
      <c r="F67" s="31">
        <f>ROUND(ROUND(E67,2)*ROUND(C67,2),2)</f>
        <v>1001863.06</v>
      </c>
      <c r="H67" s="4" t="s">
        <v>1596</v>
      </c>
      <c r="I67" s="545" t="str">
        <f>+_xlfn.CONCAT(H67,"-",A67)</f>
        <v>B2/03/03-C</v>
      </c>
    </row>
    <row r="68" spans="1:9">
      <c r="B68" s="36"/>
      <c r="H68" s="4" t="s">
        <v>1596</v>
      </c>
    </row>
    <row r="69" spans="1:9">
      <c r="B69" s="36"/>
      <c r="H69" s="4" t="s">
        <v>1596</v>
      </c>
    </row>
    <row r="70" spans="1:9">
      <c r="B70" s="36"/>
      <c r="C70" s="98"/>
      <c r="D70" s="98"/>
      <c r="E70" s="97"/>
      <c r="F70" s="97"/>
      <c r="H70" s="4" t="s">
        <v>1596</v>
      </c>
    </row>
    <row r="71" spans="1:9">
      <c r="C71" s="98"/>
      <c r="D71" s="98"/>
      <c r="E71" s="97"/>
      <c r="F71" s="97"/>
      <c r="H71" s="4" t="s">
        <v>1596</v>
      </c>
    </row>
    <row r="72" spans="1:9">
      <c r="B72" s="36"/>
      <c r="F72" s="31">
        <f>ROUND(ROUND(C72,2)*ROUND(E72,2),2)</f>
        <v>0</v>
      </c>
      <c r="H72" s="4" t="s">
        <v>1596</v>
      </c>
    </row>
    <row r="73" spans="1:9">
      <c r="H73" s="4" t="s">
        <v>1596</v>
      </c>
    </row>
    <row r="74" spans="1:9">
      <c r="B74" s="36"/>
      <c r="F74" s="31">
        <f>ROUND(ROUND(C74,2)*ROUND(E74,2),2)</f>
        <v>0</v>
      </c>
      <c r="H74" s="4" t="s">
        <v>1596</v>
      </c>
    </row>
    <row r="75" spans="1:9">
      <c r="H75" s="4" t="s">
        <v>1596</v>
      </c>
    </row>
    <row r="76" spans="1:9">
      <c r="H76" s="4" t="s">
        <v>1596</v>
      </c>
    </row>
    <row r="77" spans="1:9">
      <c r="B77" s="6" t="s">
        <v>18</v>
      </c>
      <c r="F77" s="33"/>
      <c r="H77" s="4" t="s">
        <v>1596</v>
      </c>
    </row>
    <row r="78" spans="1:9">
      <c r="B78" s="7" t="s">
        <v>9</v>
      </c>
      <c r="E78" s="31" t="s">
        <v>12</v>
      </c>
      <c r="F78" s="31">
        <f>SUM(F3:F77)</f>
        <v>22696731.34999999</v>
      </c>
      <c r="H78" s="4" t="s">
        <v>1596</v>
      </c>
    </row>
    <row r="79" spans="1:9" ht="16" thickBot="1">
      <c r="F79" s="34"/>
      <c r="H79" s="4" t="s">
        <v>1596</v>
      </c>
    </row>
    <row r="80" spans="1:9" ht="16" thickTop="1"/>
  </sheetData>
  <sheetProtection selectLockedCells="1" selectUnlockedCells="1"/>
  <autoFilter ref="A1:I80" xr:uid="{00000000-0001-0000-0000-000000000000}"/>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Roman,Regular"CONCRETE
&amp;8 1RI12073-073D06-DAH-BOQ-PM-0003-01&amp;R&amp;"Times New Roman,Regular"03 - Page &amp;P of &amp;N</oddFooter>
  </headerFooter>
  <rowBreaks count="2" manualBreakCount="2">
    <brk id="34" max="16383" man="1"/>
    <brk id="5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6880-50BB-4434-A072-B34C0EA20FF9}">
  <sheetPr>
    <tabColor rgb="FFFFFF00"/>
  </sheetPr>
  <dimension ref="A1:I28"/>
  <sheetViews>
    <sheetView showZeros="0" view="pageBreakPreview" zoomScale="85" zoomScaleNormal="100" zoomScaleSheetLayoutView="85" workbookViewId="0">
      <selection activeCell="I10" sqref="I10"/>
    </sheetView>
  </sheetViews>
  <sheetFormatPr defaultColWidth="9.1796875" defaultRowHeight="15.5"/>
  <cols>
    <col min="1" max="1" width="6.6328125" style="7" customWidth="1"/>
    <col min="2" max="2" width="40.6328125" style="7" customWidth="1"/>
    <col min="3" max="3" width="10.6328125" style="29" customWidth="1"/>
    <col min="4" max="4" width="9.1796875" style="32" customWidth="1"/>
    <col min="5" max="5" width="12.6328125" style="31" customWidth="1"/>
    <col min="6" max="6" width="13.81640625" style="31" customWidth="1"/>
    <col min="7" max="16384" width="9.1796875" style="4"/>
  </cols>
  <sheetData>
    <row r="1" spans="1:9">
      <c r="A1" s="3" t="s">
        <v>0</v>
      </c>
      <c r="B1" s="187" t="s">
        <v>35</v>
      </c>
      <c r="C1" s="17" t="s">
        <v>3</v>
      </c>
      <c r="D1" s="18" t="s">
        <v>1</v>
      </c>
      <c r="E1" s="19" t="s">
        <v>2</v>
      </c>
      <c r="F1" s="19" t="s">
        <v>4</v>
      </c>
      <c r="H1" s="4" t="s">
        <v>1592</v>
      </c>
      <c r="I1" s="4" t="s">
        <v>1593</v>
      </c>
    </row>
    <row r="2" spans="1:9">
      <c r="A2" s="5"/>
      <c r="B2" s="8"/>
      <c r="C2" s="20"/>
      <c r="D2" s="21"/>
      <c r="E2" s="22"/>
      <c r="F2" s="22" t="s">
        <v>12</v>
      </c>
    </row>
    <row r="3" spans="1:9">
      <c r="A3" s="6"/>
      <c r="B3" s="1"/>
      <c r="C3" s="23"/>
      <c r="D3" s="24"/>
      <c r="E3" s="25"/>
      <c r="F3" s="25"/>
    </row>
    <row r="4" spans="1:9" s="12" customFormat="1">
      <c r="A4" s="188"/>
      <c r="B4" s="57" t="s">
        <v>22</v>
      </c>
      <c r="C4" s="58"/>
      <c r="D4" s="44"/>
      <c r="E4" s="28"/>
      <c r="F4" s="28"/>
      <c r="H4" s="4" t="s">
        <v>1597</v>
      </c>
    </row>
    <row r="5" spans="1:9">
      <c r="A5" s="188"/>
      <c r="B5" s="57"/>
      <c r="C5" s="58"/>
      <c r="D5" s="44"/>
      <c r="H5" s="4" t="s">
        <v>1597</v>
      </c>
    </row>
    <row r="6" spans="1:9">
      <c r="A6" s="207"/>
      <c r="B6" s="42" t="s">
        <v>252</v>
      </c>
      <c r="C6" s="59"/>
      <c r="D6" s="59"/>
      <c r="H6" s="4" t="s">
        <v>1597</v>
      </c>
    </row>
    <row r="7" spans="1:9">
      <c r="A7" s="208"/>
      <c r="B7" s="45"/>
      <c r="C7" s="44"/>
      <c r="D7" s="44"/>
      <c r="H7" s="4" t="s">
        <v>1597</v>
      </c>
    </row>
    <row r="8" spans="1:9" ht="144" customHeight="1">
      <c r="A8" s="207"/>
      <c r="B8" s="42" t="s">
        <v>253</v>
      </c>
      <c r="C8" s="59"/>
      <c r="D8" s="59"/>
      <c r="H8" s="4" t="s">
        <v>1597</v>
      </c>
    </row>
    <row r="9" spans="1:9">
      <c r="A9" s="207"/>
      <c r="B9" s="45"/>
      <c r="C9" s="59"/>
      <c r="D9" s="59"/>
      <c r="H9" s="4" t="s">
        <v>1597</v>
      </c>
    </row>
    <row r="10" spans="1:9">
      <c r="A10" s="207" t="s">
        <v>5</v>
      </c>
      <c r="B10" s="45" t="s">
        <v>254</v>
      </c>
      <c r="C10" s="60">
        <v>2454</v>
      </c>
      <c r="D10" s="32" t="s">
        <v>248</v>
      </c>
      <c r="E10" s="98">
        <f>+_xlfn.XLOOKUP(I10,ccs!O:O,ccs!I:I,0,0,1)</f>
        <v>170.8</v>
      </c>
      <c r="F10" s="31">
        <f>ROUND(ROUND(E10,2)*ROUND(C10,2),2)</f>
        <v>419143.2</v>
      </c>
      <c r="H10" s="4" t="s">
        <v>1597</v>
      </c>
      <c r="I10" s="545" t="str">
        <f>+_xlfn.CONCAT(H10,"-",A10)</f>
        <v>B2/04/01-A</v>
      </c>
    </row>
    <row r="11" spans="1:9">
      <c r="A11" s="208"/>
      <c r="B11" s="45"/>
      <c r="C11" s="44"/>
      <c r="D11" s="44"/>
      <c r="H11" s="4" t="s">
        <v>1597</v>
      </c>
    </row>
    <row r="12" spans="1:9">
      <c r="A12" s="208" t="s">
        <v>6</v>
      </c>
      <c r="B12" s="45" t="s">
        <v>255</v>
      </c>
      <c r="C12" s="44">
        <v>8811</v>
      </c>
      <c r="D12" s="32" t="s">
        <v>248</v>
      </c>
      <c r="E12" s="98">
        <f>+_xlfn.XLOOKUP(I12,ccs!O:O,ccs!I:I,0,0,1)</f>
        <v>193.45</v>
      </c>
      <c r="F12" s="31">
        <f>ROUND(ROUND(E12,2)*ROUND(C12,2),2)</f>
        <v>1704487.95</v>
      </c>
      <c r="H12" s="4" t="s">
        <v>1597</v>
      </c>
      <c r="I12" s="545" t="str">
        <f>+_xlfn.CONCAT(H12,"-",A12)</f>
        <v>B2/04/01-B</v>
      </c>
    </row>
    <row r="13" spans="1:9">
      <c r="A13" s="208"/>
      <c r="B13" s="45"/>
      <c r="C13" s="44"/>
      <c r="D13" s="44"/>
      <c r="H13" s="4" t="s">
        <v>1597</v>
      </c>
    </row>
    <row r="14" spans="1:9">
      <c r="A14" s="208" t="s">
        <v>7</v>
      </c>
      <c r="B14" s="45" t="s">
        <v>256</v>
      </c>
      <c r="C14" s="44">
        <v>18206</v>
      </c>
      <c r="D14" s="32" t="s">
        <v>248</v>
      </c>
      <c r="E14" s="98">
        <f>+_xlfn.XLOOKUP(I14,ccs!O:O,ccs!I:I,0,0,1)</f>
        <v>213.89</v>
      </c>
      <c r="F14" s="31">
        <f>ROUND(ROUND(E14,2)*ROUND(C14,2),2)</f>
        <v>3894081.34</v>
      </c>
      <c r="H14" s="4" t="s">
        <v>1597</v>
      </c>
      <c r="I14" s="545" t="str">
        <f>+_xlfn.CONCAT(H14,"-",A14)</f>
        <v>B2/04/01-C</v>
      </c>
    </row>
    <row r="15" spans="1:9">
      <c r="A15" s="208"/>
      <c r="B15" s="45"/>
      <c r="C15" s="44"/>
      <c r="D15" s="44"/>
      <c r="H15" s="4" t="s">
        <v>1597</v>
      </c>
    </row>
    <row r="16" spans="1:9">
      <c r="A16" s="208" t="s">
        <v>8</v>
      </c>
      <c r="B16" s="45" t="s">
        <v>257</v>
      </c>
      <c r="C16" s="44">
        <v>19</v>
      </c>
      <c r="D16" s="32" t="s">
        <v>248</v>
      </c>
      <c r="E16" s="98">
        <f>+_xlfn.XLOOKUP(I16,ccs!O:O,ccs!I:I,0,0,1)</f>
        <v>296.33</v>
      </c>
      <c r="F16" s="31">
        <f>ROUND(ROUND(E16,2)*ROUND(C16,2),2)</f>
        <v>5630.27</v>
      </c>
      <c r="H16" s="4" t="s">
        <v>1597</v>
      </c>
      <c r="I16" s="545" t="str">
        <f>+_xlfn.CONCAT(H16,"-",A16)</f>
        <v>B2/04/01-D</v>
      </c>
    </row>
    <row r="17" spans="1:9">
      <c r="A17" s="208"/>
      <c r="B17" s="45"/>
      <c r="C17" s="44"/>
      <c r="D17" s="44"/>
      <c r="H17" s="4" t="s">
        <v>1597</v>
      </c>
    </row>
    <row r="18" spans="1:9">
      <c r="A18" s="208" t="s">
        <v>10</v>
      </c>
      <c r="B18" s="45" t="s">
        <v>258</v>
      </c>
      <c r="C18" s="44">
        <v>2387</v>
      </c>
      <c r="D18" s="32" t="s">
        <v>248</v>
      </c>
      <c r="E18" s="98">
        <f>+_xlfn.XLOOKUP(I18,ccs!O:O,ccs!I:I,0,0,1)</f>
        <v>450.13</v>
      </c>
      <c r="F18" s="31">
        <f>ROUND(ROUND(E18,2)*ROUND(C18,2),2)</f>
        <v>1074460.31</v>
      </c>
      <c r="H18" s="4" t="s">
        <v>1597</v>
      </c>
      <c r="I18" s="545" t="str">
        <f>+_xlfn.CONCAT(H18,"-",A18)</f>
        <v>B2/04/01-E</v>
      </c>
    </row>
    <row r="19" spans="1:9">
      <c r="A19" s="208"/>
      <c r="B19" s="45"/>
      <c r="C19" s="44"/>
      <c r="D19" s="44"/>
      <c r="H19" s="4" t="s">
        <v>1597</v>
      </c>
    </row>
    <row r="20" spans="1:9">
      <c r="A20" s="208"/>
      <c r="B20" s="45"/>
      <c r="C20" s="44"/>
      <c r="H20" s="4" t="s">
        <v>1597</v>
      </c>
    </row>
    <row r="21" spans="1:9">
      <c r="A21" s="188"/>
      <c r="B21" s="45"/>
      <c r="C21" s="44"/>
      <c r="D21" s="44"/>
      <c r="H21" s="4" t="s">
        <v>1597</v>
      </c>
    </row>
    <row r="22" spans="1:9">
      <c r="A22" s="189"/>
      <c r="B22" s="45"/>
      <c r="C22" s="60"/>
      <c r="D22" s="48"/>
      <c r="H22" s="4" t="s">
        <v>1597</v>
      </c>
    </row>
    <row r="23" spans="1:9">
      <c r="B23" s="36"/>
      <c r="H23" s="4" t="s">
        <v>1597</v>
      </c>
    </row>
    <row r="24" spans="1:9">
      <c r="H24" s="4" t="s">
        <v>1597</v>
      </c>
    </row>
    <row r="25" spans="1:9">
      <c r="B25" s="6" t="s">
        <v>22</v>
      </c>
      <c r="F25" s="33"/>
      <c r="H25" s="4" t="s">
        <v>1597</v>
      </c>
    </row>
    <row r="26" spans="1:9">
      <c r="B26" s="7" t="s">
        <v>9</v>
      </c>
      <c r="E26" s="31" t="s">
        <v>12</v>
      </c>
      <c r="F26" s="31">
        <f>SUM(F3:F25)</f>
        <v>7097803.0700000003</v>
      </c>
      <c r="H26" s="4" t="s">
        <v>1597</v>
      </c>
    </row>
    <row r="27" spans="1:9" ht="16" thickBot="1">
      <c r="F27" s="34"/>
      <c r="H27" s="4" t="s">
        <v>1597</v>
      </c>
    </row>
    <row r="28" spans="1:9" ht="16" thickTop="1"/>
  </sheetData>
  <sheetProtection selectLockedCells="1" selectUnlockedCells="1"/>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Roman,Regular"MASONRY
&amp;8 1RI12073-073D06-DAH-BOQ-PM-0003-01&amp;R&amp;"Times New Roman,Regular"04 - 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41AC-CFA2-47AE-9C2D-EA4BFFEABF1A}">
  <sheetPr>
    <tabColor rgb="FFFFFF00"/>
  </sheetPr>
  <dimension ref="A1:K75"/>
  <sheetViews>
    <sheetView showZeros="0" tabSelected="1" view="pageBreakPreview" zoomScaleNormal="100" zoomScaleSheetLayoutView="100" workbookViewId="0">
      <selection activeCell="K10" sqref="K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 style="31" customWidth="1"/>
    <col min="7" max="16384" width="9.1796875" style="4"/>
  </cols>
  <sheetData>
    <row r="1" spans="1:11">
      <c r="A1" s="3" t="s">
        <v>0</v>
      </c>
      <c r="B1" s="187" t="s">
        <v>35</v>
      </c>
      <c r="C1" s="17" t="s">
        <v>3</v>
      </c>
      <c r="D1" s="18" t="s">
        <v>1</v>
      </c>
      <c r="E1" s="19" t="s">
        <v>2</v>
      </c>
      <c r="F1" s="19" t="s">
        <v>4</v>
      </c>
      <c r="H1" s="4" t="s">
        <v>1592</v>
      </c>
      <c r="I1" s="4" t="s">
        <v>1593</v>
      </c>
      <c r="K1" s="4" t="s">
        <v>1734</v>
      </c>
    </row>
    <row r="2" spans="1:11">
      <c r="A2" s="5"/>
      <c r="B2" s="8"/>
      <c r="C2" s="20"/>
      <c r="D2" s="21"/>
      <c r="E2" s="22"/>
      <c r="F2" s="22" t="s">
        <v>12</v>
      </c>
    </row>
    <row r="3" spans="1:11">
      <c r="A3" s="6"/>
      <c r="B3" s="1"/>
      <c r="C3" s="23"/>
      <c r="D3" s="24"/>
      <c r="E3" s="25"/>
      <c r="F3" s="25"/>
    </row>
    <row r="4" spans="1:11" s="12" customFormat="1">
      <c r="A4" s="10"/>
      <c r="B4" s="11" t="s">
        <v>15</v>
      </c>
      <c r="C4" s="26"/>
      <c r="D4" s="27"/>
      <c r="E4" s="28"/>
      <c r="F4" s="28"/>
      <c r="H4" s="4" t="s">
        <v>1598</v>
      </c>
    </row>
    <row r="5" spans="1:11">
      <c r="A5" s="2"/>
      <c r="B5" s="9"/>
      <c r="D5" s="30"/>
      <c r="H5" s="4" t="s">
        <v>1598</v>
      </c>
    </row>
    <row r="6" spans="1:11" s="149" customFormat="1" ht="31">
      <c r="A6" s="242"/>
      <c r="B6" s="50" t="s">
        <v>239</v>
      </c>
      <c r="C6" s="78"/>
      <c r="D6" s="78"/>
      <c r="E6" s="148"/>
      <c r="F6" s="148"/>
      <c r="H6" s="4" t="s">
        <v>1598</v>
      </c>
      <c r="I6" s="4"/>
    </row>
    <row r="7" spans="1:11" s="149" customFormat="1">
      <c r="A7" s="242"/>
      <c r="B7" s="50"/>
      <c r="C7" s="78"/>
      <c r="D7" s="78"/>
      <c r="E7" s="148"/>
      <c r="F7" s="148"/>
      <c r="H7" s="4" t="s">
        <v>1598</v>
      </c>
    </row>
    <row r="8" spans="1:11" s="149" customFormat="1" ht="62">
      <c r="A8" s="211"/>
      <c r="B8" s="35" t="s">
        <v>1443</v>
      </c>
      <c r="C8" s="78"/>
      <c r="D8" s="78"/>
      <c r="E8" s="148"/>
      <c r="F8" s="148"/>
      <c r="H8" s="4" t="s">
        <v>1598</v>
      </c>
    </row>
    <row r="9" spans="1:11" s="149" customFormat="1">
      <c r="A9" s="211"/>
      <c r="B9" s="71"/>
      <c r="C9" s="78"/>
      <c r="D9" s="78"/>
      <c r="E9" s="148"/>
      <c r="F9" s="148"/>
      <c r="H9" s="4" t="s">
        <v>1598</v>
      </c>
    </row>
    <row r="10" spans="1:11" s="149" customFormat="1">
      <c r="A10" s="211" t="s">
        <v>5</v>
      </c>
      <c r="B10" s="113" t="s">
        <v>1444</v>
      </c>
      <c r="C10" s="78">
        <v>1650</v>
      </c>
      <c r="D10" s="78" t="s">
        <v>240</v>
      </c>
      <c r="E10" s="98">
        <f>+_xlfn.XLOOKUP(I10,ccs!O:O,ccs!I:I,0,0,1)</f>
        <v>20705</v>
      </c>
      <c r="F10" s="31">
        <f>ROUND(ROUND(E10,2)*ROUND(C10,2),2)</f>
        <v>34163250</v>
      </c>
      <c r="H10" s="4" t="s">
        <v>1598</v>
      </c>
      <c r="I10" s="545" t="str">
        <f>+_xlfn.CONCAT(H10,"-",A10)</f>
        <v>B2/05/01-A</v>
      </c>
      <c r="K10" s="149">
        <f>+_xlfn.XLOOKUP(I10,ccs!O:O,ccs!N:N,0,0,1)</f>
        <v>0</v>
      </c>
    </row>
    <row r="11" spans="1:11" s="149" customFormat="1">
      <c r="A11" s="211"/>
      <c r="B11" s="71"/>
      <c r="C11" s="78"/>
      <c r="D11" s="78"/>
      <c r="E11" s="148"/>
      <c r="F11" s="148"/>
      <c r="H11" s="4" t="s">
        <v>1598</v>
      </c>
      <c r="K11" s="149">
        <f>+_xlfn.XLOOKUP(I11,ccs!O:O,ccs!N:N,0,0,1)</f>
        <v>0</v>
      </c>
    </row>
    <row r="12" spans="1:11" s="149" customFormat="1" ht="378">
      <c r="A12" s="211"/>
      <c r="B12" s="486" t="s">
        <v>1445</v>
      </c>
      <c r="C12" s="78"/>
      <c r="D12" s="78"/>
      <c r="E12" s="148"/>
      <c r="F12" s="148"/>
      <c r="H12" s="4" t="s">
        <v>1598</v>
      </c>
      <c r="K12" s="149">
        <f>+_xlfn.XLOOKUP(I12,ccs!O:O,ccs!N:N,0,0,1)</f>
        <v>0</v>
      </c>
    </row>
    <row r="13" spans="1:11" s="149" customFormat="1">
      <c r="A13" s="211"/>
      <c r="B13" s="486"/>
      <c r="C13" s="78"/>
      <c r="D13" s="78"/>
      <c r="E13" s="148"/>
      <c r="F13" s="148"/>
      <c r="H13" s="4" t="s">
        <v>1598</v>
      </c>
      <c r="K13" s="149">
        <f>+_xlfn.XLOOKUP(I13,ccs!O:O,ccs!N:N,0,0,1)</f>
        <v>0</v>
      </c>
    </row>
    <row r="14" spans="1:11" s="149" customFormat="1" ht="16">
      <c r="A14" s="211" t="s">
        <v>6</v>
      </c>
      <c r="B14" s="53" t="s">
        <v>241</v>
      </c>
      <c r="C14" s="78">
        <v>740</v>
      </c>
      <c r="D14" s="78" t="s">
        <v>244</v>
      </c>
      <c r="E14" s="98">
        <f>+_xlfn.XLOOKUP(I14,ccs!O:O,ccs!I:I,0,0,1)</f>
        <v>750</v>
      </c>
      <c r="F14" s="31">
        <f>ROUND(ROUND(E14,2)*ROUND(C14,2),2)</f>
        <v>555000</v>
      </c>
      <c r="H14" s="4" t="s">
        <v>1598</v>
      </c>
      <c r="I14" s="545" t="str">
        <f>+_xlfn.CONCAT(H14,"-",A14)</f>
        <v>B2/05/01-B</v>
      </c>
      <c r="K14" s="149">
        <f>+_xlfn.XLOOKUP(I14,ccs!O:O,ccs!N:N,0,0,1)</f>
        <v>0</v>
      </c>
    </row>
    <row r="15" spans="1:11" s="149" customFormat="1" ht="46.5">
      <c r="A15" s="211"/>
      <c r="B15" s="80" t="s">
        <v>1446</v>
      </c>
      <c r="C15" s="78"/>
      <c r="D15" s="78"/>
      <c r="E15" s="148"/>
      <c r="F15" s="148"/>
      <c r="H15" s="4" t="s">
        <v>1598</v>
      </c>
      <c r="K15" s="149">
        <f>+_xlfn.XLOOKUP(I15,ccs!O:O,ccs!N:N,0,0,1)</f>
        <v>0</v>
      </c>
    </row>
    <row r="16" spans="1:11" s="149" customFormat="1">
      <c r="A16" s="211"/>
      <c r="B16" s="50"/>
      <c r="C16" s="78"/>
      <c r="D16" s="78"/>
      <c r="E16" s="148"/>
      <c r="F16" s="148"/>
      <c r="H16" s="4" t="s">
        <v>1599</v>
      </c>
      <c r="K16" s="149">
        <f>+_xlfn.XLOOKUP(I16,ccs!O:O,ccs!N:N,0,0,1)</f>
        <v>0</v>
      </c>
    </row>
    <row r="17" spans="1:11" s="149" customFormat="1">
      <c r="A17" s="211"/>
      <c r="B17" s="50" t="s">
        <v>242</v>
      </c>
      <c r="C17" s="78"/>
      <c r="D17" s="78"/>
      <c r="E17" s="148"/>
      <c r="F17" s="148"/>
      <c r="H17" s="4" t="s">
        <v>1599</v>
      </c>
      <c r="K17" s="149">
        <f>+_xlfn.XLOOKUP(I17,ccs!O:O,ccs!N:N,0,0,1)</f>
        <v>0</v>
      </c>
    </row>
    <row r="18" spans="1:11" s="149" customFormat="1" ht="62">
      <c r="A18" s="211"/>
      <c r="B18" s="487" t="s">
        <v>1443</v>
      </c>
      <c r="C18" s="78"/>
      <c r="D18" s="78"/>
      <c r="E18" s="148"/>
      <c r="F18" s="148"/>
      <c r="H18" s="4" t="s">
        <v>1599</v>
      </c>
      <c r="K18" s="149">
        <f>+_xlfn.XLOOKUP(I18,ccs!O:O,ccs!N:N,0,0,1)</f>
        <v>0</v>
      </c>
    </row>
    <row r="19" spans="1:11" s="149" customFormat="1">
      <c r="A19" s="211"/>
      <c r="B19" s="50"/>
      <c r="C19" s="78"/>
      <c r="D19" s="78"/>
      <c r="E19" s="148"/>
      <c r="F19" s="148"/>
      <c r="H19" s="4" t="s">
        <v>1599</v>
      </c>
      <c r="K19" s="149">
        <f>+_xlfn.XLOOKUP(I19,ccs!O:O,ccs!N:N,0,0,1)</f>
        <v>0</v>
      </c>
    </row>
    <row r="20" spans="1:11" s="149" customFormat="1" ht="46.5">
      <c r="A20" s="211" t="s">
        <v>5</v>
      </c>
      <c r="B20" s="53" t="s">
        <v>243</v>
      </c>
      <c r="C20" s="78">
        <v>5250</v>
      </c>
      <c r="D20" s="78" t="s">
        <v>244</v>
      </c>
      <c r="E20" s="98">
        <f>+_xlfn.XLOOKUP(I20,ccs!O:O,ccs!I:I,0,0,1)</f>
        <v>246.07</v>
      </c>
      <c r="F20" s="31">
        <f>ROUND(ROUND(E20,2)*ROUND(C20,2),2)</f>
        <v>1291867.5</v>
      </c>
      <c r="H20" s="4" t="s">
        <v>1599</v>
      </c>
      <c r="I20" s="545" t="str">
        <f>+_xlfn.CONCAT(H20,"-",A20)</f>
        <v>B2/05/02-A</v>
      </c>
      <c r="K20" s="149">
        <f>+_xlfn.XLOOKUP(I20,ccs!O:O,ccs!N:N,0,0,1)</f>
        <v>0</v>
      </c>
    </row>
    <row r="21" spans="1:11">
      <c r="A21" s="2"/>
      <c r="B21" s="35"/>
      <c r="C21" s="98"/>
      <c r="D21" s="98"/>
      <c r="E21" s="97"/>
      <c r="F21" s="97"/>
      <c r="H21" s="4" t="s">
        <v>1599</v>
      </c>
      <c r="K21" s="149">
        <f>+_xlfn.XLOOKUP(I21,ccs!O:O,ccs!N:N,0,0,1)</f>
        <v>0</v>
      </c>
    </row>
    <row r="22" spans="1:11">
      <c r="A22" s="206"/>
      <c r="B22" s="35" t="s">
        <v>259</v>
      </c>
      <c r="H22" s="4" t="s">
        <v>1599</v>
      </c>
      <c r="K22" s="149">
        <f>+_xlfn.XLOOKUP(I22,ccs!O:O,ccs!N:N,0,0,1)</f>
        <v>0</v>
      </c>
    </row>
    <row r="23" spans="1:11">
      <c r="A23" s="206"/>
      <c r="B23" s="36"/>
      <c r="H23" s="4" t="s">
        <v>1599</v>
      </c>
      <c r="K23" s="149">
        <f>+_xlfn.XLOOKUP(I23,ccs!O:O,ccs!N:N,0,0,1)</f>
        <v>0</v>
      </c>
    </row>
    <row r="24" spans="1:11" ht="62">
      <c r="A24" s="206"/>
      <c r="B24" s="35" t="s">
        <v>260</v>
      </c>
      <c r="C24" s="43"/>
      <c r="D24" s="48"/>
      <c r="H24" s="4" t="s">
        <v>1599</v>
      </c>
      <c r="K24" s="149">
        <f>+_xlfn.XLOOKUP(I24,ccs!O:O,ccs!N:N,0,0,1)</f>
        <v>0</v>
      </c>
    </row>
    <row r="25" spans="1:11">
      <c r="A25" s="206"/>
      <c r="B25" s="49"/>
      <c r="C25" s="43"/>
      <c r="D25" s="48"/>
      <c r="H25" s="4" t="s">
        <v>1599</v>
      </c>
      <c r="K25" s="149">
        <f>+_xlfn.XLOOKUP(I25,ccs!O:O,ccs!N:N,0,0,1)</f>
        <v>0</v>
      </c>
    </row>
    <row r="26" spans="1:11">
      <c r="A26" s="206" t="s">
        <v>6</v>
      </c>
      <c r="B26" s="36" t="s">
        <v>261</v>
      </c>
      <c r="C26" s="29">
        <v>1</v>
      </c>
      <c r="D26" s="44" t="s">
        <v>0</v>
      </c>
      <c r="E26" s="98">
        <f>+_xlfn.XLOOKUP(I26,ccs!O:O,ccs!I:I,0,0,1)</f>
        <v>20947.5</v>
      </c>
      <c r="F26" s="31">
        <f>ROUND(ROUND(E26,2)*ROUND(C26,2),2)</f>
        <v>20947.5</v>
      </c>
      <c r="H26" s="4" t="s">
        <v>1599</v>
      </c>
      <c r="I26" s="545" t="str">
        <f>+_xlfn.CONCAT(H26,"-",A26)</f>
        <v>B2/05/02-B</v>
      </c>
      <c r="K26" s="149" t="str">
        <f>+_xlfn.XLOOKUP(I26,ccs!O:O,ccs!N:N,0,0,1)</f>
        <v>we assumed provisional quantities 14.7LM</v>
      </c>
    </row>
    <row r="27" spans="1:11">
      <c r="A27" s="206"/>
      <c r="B27" s="36"/>
      <c r="H27" s="4" t="s">
        <v>1599</v>
      </c>
      <c r="K27" s="149">
        <f>+_xlfn.XLOOKUP(I27,ccs!O:O,ccs!N:N,0,0,1)</f>
        <v>0</v>
      </c>
    </row>
    <row r="28" spans="1:11" ht="93">
      <c r="A28" s="206"/>
      <c r="B28" s="16" t="s">
        <v>262</v>
      </c>
      <c r="D28" s="44"/>
      <c r="H28" s="4" t="s">
        <v>1599</v>
      </c>
      <c r="K28" s="149">
        <f>+_xlfn.XLOOKUP(I28,ccs!O:O,ccs!N:N,0,0,1)</f>
        <v>0</v>
      </c>
    </row>
    <row r="29" spans="1:11">
      <c r="A29" s="206"/>
      <c r="B29" s="36"/>
      <c r="D29" s="44"/>
      <c r="H29" s="4" t="s">
        <v>1599</v>
      </c>
      <c r="K29" s="149">
        <f>+_xlfn.XLOOKUP(I29,ccs!O:O,ccs!N:N,0,0,1)</f>
        <v>0</v>
      </c>
    </row>
    <row r="30" spans="1:11">
      <c r="A30" s="206" t="s">
        <v>7</v>
      </c>
      <c r="B30" s="36" t="s">
        <v>263</v>
      </c>
      <c r="C30" s="29">
        <v>1</v>
      </c>
      <c r="D30" s="44" t="s">
        <v>0</v>
      </c>
      <c r="E30" s="98">
        <f>+_xlfn.XLOOKUP(I30,ccs!O:O,ccs!I:I,0,0,1)</f>
        <v>3066</v>
      </c>
      <c r="F30" s="31">
        <f>ROUND(ROUND(E30,2)*ROUND(C30,2),2)</f>
        <v>3066</v>
      </c>
      <c r="H30" s="4" t="s">
        <v>1599</v>
      </c>
      <c r="I30" s="545" t="str">
        <f>+_xlfn.CONCAT(H30,"-",A30)</f>
        <v>B2/05/02-C</v>
      </c>
      <c r="K30" s="149" t="str">
        <f>+_xlfn.XLOOKUP(I30,ccs!O:O,ccs!N:N,0,0,1)</f>
        <v>we assumed provisional quantities 2.55m2</v>
      </c>
    </row>
    <row r="31" spans="1:11">
      <c r="A31" s="206"/>
      <c r="B31" s="36"/>
      <c r="D31" s="44"/>
      <c r="H31" s="4" t="s">
        <v>1599</v>
      </c>
      <c r="K31" s="149">
        <f>+_xlfn.XLOOKUP(I31,ccs!O:O,ccs!N:N,0,0,1)</f>
        <v>0</v>
      </c>
    </row>
    <row r="32" spans="1:11" ht="62">
      <c r="A32" s="206"/>
      <c r="B32" s="16" t="s">
        <v>264</v>
      </c>
      <c r="D32" s="44"/>
      <c r="H32" s="4" t="s">
        <v>1600</v>
      </c>
      <c r="K32" s="149">
        <f>+_xlfn.XLOOKUP(I32,ccs!O:O,ccs!N:N,0,0,1)</f>
        <v>0</v>
      </c>
    </row>
    <row r="33" spans="1:11">
      <c r="A33" s="206"/>
      <c r="B33" s="36"/>
      <c r="D33" s="44"/>
      <c r="H33" s="4" t="s">
        <v>1600</v>
      </c>
      <c r="K33" s="149">
        <f>+_xlfn.XLOOKUP(I33,ccs!O:O,ccs!N:N,0,0,1)</f>
        <v>0</v>
      </c>
    </row>
    <row r="34" spans="1:11">
      <c r="A34" s="206" t="s">
        <v>5</v>
      </c>
      <c r="B34" s="36" t="s">
        <v>265</v>
      </c>
      <c r="C34" s="29">
        <v>1</v>
      </c>
      <c r="D34" s="44" t="s">
        <v>0</v>
      </c>
      <c r="E34" s="98">
        <f>+_xlfn.XLOOKUP(I34,ccs!O:O,ccs!I:I,0,0,1)</f>
        <v>13500</v>
      </c>
      <c r="F34" s="31">
        <f>ROUND(ROUND(E34,2)*ROUND(C34,2),2)</f>
        <v>13500</v>
      </c>
      <c r="H34" s="4" t="s">
        <v>1600</v>
      </c>
      <c r="I34" s="545" t="str">
        <f>+_xlfn.CONCAT(H34,"-",A34)</f>
        <v>B2/05/03-A</v>
      </c>
      <c r="K34" s="149" t="str">
        <f>+_xlfn.XLOOKUP(I34,ccs!O:O,ccs!N:N,0,0,1)</f>
        <v>We assumed Provisional quantity 10nos</v>
      </c>
    </row>
    <row r="35" spans="1:11">
      <c r="A35" s="206"/>
      <c r="B35" s="36"/>
      <c r="D35" s="44"/>
      <c r="H35" s="4" t="s">
        <v>1600</v>
      </c>
      <c r="K35" s="149">
        <f>+_xlfn.XLOOKUP(I35,ccs!O:O,ccs!N:N,0,0,1)</f>
        <v>0</v>
      </c>
    </row>
    <row r="36" spans="1:11" ht="77.5">
      <c r="A36" s="206"/>
      <c r="B36" s="16" t="s">
        <v>266</v>
      </c>
      <c r="D36" s="44"/>
      <c r="H36" s="4" t="s">
        <v>1600</v>
      </c>
      <c r="K36" s="149">
        <f>+_xlfn.XLOOKUP(I36,ccs!O:O,ccs!N:N,0,0,1)</f>
        <v>0</v>
      </c>
    </row>
    <row r="37" spans="1:11">
      <c r="A37" s="206"/>
      <c r="B37" s="36"/>
      <c r="D37" s="44"/>
      <c r="H37" s="4" t="s">
        <v>1600</v>
      </c>
      <c r="K37" s="149">
        <f>+_xlfn.XLOOKUP(I37,ccs!O:O,ccs!N:N,0,0,1)</f>
        <v>0</v>
      </c>
    </row>
    <row r="38" spans="1:11">
      <c r="A38" s="206" t="s">
        <v>6</v>
      </c>
      <c r="B38" s="36" t="s">
        <v>267</v>
      </c>
      <c r="C38" s="29">
        <v>1</v>
      </c>
      <c r="D38" s="44" t="s">
        <v>0</v>
      </c>
      <c r="E38" s="98">
        <f>+_xlfn.XLOOKUP(I38,ccs!O:O,ccs!I:I,0,0,1)</f>
        <v>15000</v>
      </c>
      <c r="F38" s="31">
        <f>ROUND(ROUND(E38,2)*ROUND(C38,2),2)</f>
        <v>15000</v>
      </c>
      <c r="H38" s="4" t="s">
        <v>1600</v>
      </c>
      <c r="I38" s="545" t="str">
        <f>+_xlfn.CONCAT(H38,"-",A38)</f>
        <v>B2/05/03-B</v>
      </c>
      <c r="K38" s="149" t="str">
        <f>+_xlfn.XLOOKUP(I38,ccs!O:O,ccs!N:N,0,0,1)</f>
        <v>We assumed Provisional quantity 10nos</v>
      </c>
    </row>
    <row r="39" spans="1:11">
      <c r="A39" s="206"/>
      <c r="B39" s="36"/>
      <c r="D39" s="44"/>
      <c r="H39" s="4" t="s">
        <v>1600</v>
      </c>
      <c r="K39" s="149">
        <f>+_xlfn.XLOOKUP(I39,ccs!O:O,ccs!N:N,0,0,1)</f>
        <v>0</v>
      </c>
    </row>
    <row r="40" spans="1:11" ht="62">
      <c r="A40" s="206"/>
      <c r="B40" s="16" t="s">
        <v>268</v>
      </c>
      <c r="D40" s="44"/>
      <c r="H40" s="4" t="s">
        <v>1600</v>
      </c>
      <c r="K40" s="149">
        <f>+_xlfn.XLOOKUP(I40,ccs!O:O,ccs!N:N,0,0,1)</f>
        <v>0</v>
      </c>
    </row>
    <row r="41" spans="1:11">
      <c r="A41" s="206"/>
      <c r="B41" s="36"/>
      <c r="D41" s="44"/>
      <c r="H41" s="4" t="s">
        <v>1600</v>
      </c>
      <c r="K41" s="149">
        <f>+_xlfn.XLOOKUP(I41,ccs!O:O,ccs!N:N,0,0,1)</f>
        <v>0</v>
      </c>
    </row>
    <row r="42" spans="1:11">
      <c r="A42" s="206" t="s">
        <v>7</v>
      </c>
      <c r="B42" s="36" t="s">
        <v>269</v>
      </c>
      <c r="C42" s="29">
        <v>1</v>
      </c>
      <c r="D42" s="44" t="s">
        <v>0</v>
      </c>
      <c r="E42" s="98">
        <f>+_xlfn.XLOOKUP(I42,ccs!O:O,ccs!I:I,0,0,1)</f>
        <v>6075</v>
      </c>
      <c r="F42" s="31">
        <f>ROUND(ROUND(E42,2)*ROUND(C42,2),2)</f>
        <v>6075</v>
      </c>
      <c r="H42" s="4" t="s">
        <v>1600</v>
      </c>
      <c r="I42" s="545" t="str">
        <f>+_xlfn.CONCAT(H42,"-",A42)</f>
        <v>B2/05/03-C</v>
      </c>
      <c r="K42" s="149" t="str">
        <f>+_xlfn.XLOOKUP(I42,ccs!O:O,ccs!N:N,0,0,1)</f>
        <v>we assumed provisional quantities 2.43m2</v>
      </c>
    </row>
    <row r="43" spans="1:11">
      <c r="A43" s="206"/>
      <c r="B43" s="36"/>
      <c r="D43" s="44"/>
      <c r="H43" s="4" t="s">
        <v>1600</v>
      </c>
      <c r="K43" s="149">
        <f>+_xlfn.XLOOKUP(I43,ccs!O:O,ccs!N:N,0,0,1)</f>
        <v>0</v>
      </c>
    </row>
    <row r="44" spans="1:11">
      <c r="A44" s="206"/>
      <c r="B44" s="35" t="s">
        <v>270</v>
      </c>
      <c r="D44" s="44"/>
      <c r="H44" s="4" t="s">
        <v>1600</v>
      </c>
      <c r="K44" s="149">
        <f>+_xlfn.XLOOKUP(I44,ccs!O:O,ccs!N:N,0,0,1)</f>
        <v>0</v>
      </c>
    </row>
    <row r="45" spans="1:11">
      <c r="A45" s="206"/>
      <c r="B45" s="36"/>
      <c r="D45" s="44"/>
      <c r="H45" s="4" t="s">
        <v>1600</v>
      </c>
      <c r="K45" s="149">
        <f>+_xlfn.XLOOKUP(I45,ccs!O:O,ccs!N:N,0,0,1)</f>
        <v>0</v>
      </c>
    </row>
    <row r="46" spans="1:11" ht="77.5">
      <c r="A46" s="206"/>
      <c r="B46" s="16" t="s">
        <v>271</v>
      </c>
      <c r="D46" s="44"/>
      <c r="H46" s="4" t="s">
        <v>1600</v>
      </c>
      <c r="K46" s="149">
        <f>+_xlfn.XLOOKUP(I46,ccs!O:O,ccs!N:N,0,0,1)</f>
        <v>0</v>
      </c>
    </row>
    <row r="47" spans="1:11">
      <c r="A47" s="206"/>
      <c r="B47" s="36"/>
      <c r="D47" s="44"/>
      <c r="H47" s="4" t="s">
        <v>1600</v>
      </c>
      <c r="K47" s="149">
        <f>+_xlfn.XLOOKUP(I47,ccs!O:O,ccs!N:N,0,0,1)</f>
        <v>0</v>
      </c>
    </row>
    <row r="48" spans="1:11">
      <c r="A48" s="206" t="s">
        <v>8</v>
      </c>
      <c r="B48" s="36" t="s">
        <v>272</v>
      </c>
      <c r="C48" s="29">
        <v>1</v>
      </c>
      <c r="D48" s="44" t="s">
        <v>0</v>
      </c>
      <c r="E48" s="98">
        <f>+_xlfn.XLOOKUP(I48,ccs!O:O,ccs!I:I,0,0,1)</f>
        <v>27600</v>
      </c>
      <c r="F48" s="31">
        <f>ROUND(ROUND(E48,2)*ROUND(C48,2),2)</f>
        <v>27600</v>
      </c>
      <c r="H48" s="4" t="s">
        <v>1600</v>
      </c>
      <c r="I48" s="545" t="str">
        <f>+_xlfn.CONCAT(H48,"-",A48)</f>
        <v>B2/05/03-D</v>
      </c>
      <c r="K48" s="149" t="str">
        <f>+_xlfn.XLOOKUP(I48,ccs!O:O,ccs!N:N,0,0,1)</f>
        <v>we assumed provisional quantities 23m2</v>
      </c>
    </row>
    <row r="49" spans="1:11">
      <c r="A49" s="206"/>
      <c r="B49" s="36"/>
      <c r="D49" s="44"/>
      <c r="H49" s="4" t="s">
        <v>1600</v>
      </c>
      <c r="K49" s="149">
        <f>+_xlfn.XLOOKUP(I49,ccs!O:O,ccs!N:N,0,0,1)</f>
        <v>0</v>
      </c>
    </row>
    <row r="50" spans="1:11">
      <c r="A50" s="206"/>
      <c r="B50" s="35" t="s">
        <v>273</v>
      </c>
      <c r="H50" s="4" t="s">
        <v>1601</v>
      </c>
      <c r="K50" s="149">
        <f>+_xlfn.XLOOKUP(I50,ccs!O:O,ccs!N:N,0,0,1)</f>
        <v>0</v>
      </c>
    </row>
    <row r="51" spans="1:11">
      <c r="A51" s="206"/>
      <c r="B51" s="36"/>
      <c r="H51" s="4" t="s">
        <v>1601</v>
      </c>
      <c r="K51" s="149">
        <f>+_xlfn.XLOOKUP(I51,ccs!O:O,ccs!N:N,0,0,1)</f>
        <v>0</v>
      </c>
    </row>
    <row r="52" spans="1:11" ht="93">
      <c r="A52" s="206"/>
      <c r="B52" s="35" t="s">
        <v>274</v>
      </c>
      <c r="H52" s="4" t="s">
        <v>1601</v>
      </c>
      <c r="K52" s="149">
        <f>+_xlfn.XLOOKUP(I52,ccs!O:O,ccs!N:N,0,0,1)</f>
        <v>0</v>
      </c>
    </row>
    <row r="53" spans="1:11">
      <c r="A53" s="206"/>
      <c r="B53" s="36"/>
      <c r="H53" s="4" t="s">
        <v>1601</v>
      </c>
      <c r="K53" s="149">
        <f>+_xlfn.XLOOKUP(I53,ccs!O:O,ccs!N:N,0,0,1)</f>
        <v>0</v>
      </c>
    </row>
    <row r="54" spans="1:11">
      <c r="A54" s="206" t="s">
        <v>5</v>
      </c>
      <c r="B54" s="36" t="s">
        <v>275</v>
      </c>
      <c r="C54" s="29">
        <v>1</v>
      </c>
      <c r="D54" s="44" t="s">
        <v>0</v>
      </c>
      <c r="E54" s="98">
        <f>+_xlfn.XLOOKUP(I54,ccs!O:O,ccs!I:I,0,0,1)</f>
        <v>261009</v>
      </c>
      <c r="F54" s="31">
        <f>ROUND(ROUND(E54,2)*ROUND(C54,2),2)</f>
        <v>261009</v>
      </c>
      <c r="H54" s="4" t="s">
        <v>1601</v>
      </c>
      <c r="I54" s="545" t="str">
        <f>+_xlfn.CONCAT(H54,"-",A54)</f>
        <v>B2/05/04-A</v>
      </c>
      <c r="K54" s="149" t="str">
        <f>+_xlfn.XLOOKUP(I54,ccs!O:O,ccs!N:N,0,0,1)</f>
        <v>we assumed provisional quantities 189LM</v>
      </c>
    </row>
    <row r="55" spans="1:11">
      <c r="A55" s="206"/>
      <c r="B55" s="36"/>
      <c r="H55" s="4" t="s">
        <v>1601</v>
      </c>
      <c r="K55" s="149">
        <f>+_xlfn.XLOOKUP(I55,ccs!O:O,ccs!N:N,0,0,1)</f>
        <v>0</v>
      </c>
    </row>
    <row r="56" spans="1:11" ht="62">
      <c r="A56" s="206"/>
      <c r="B56" s="35" t="s">
        <v>276</v>
      </c>
      <c r="H56" s="4" t="s">
        <v>1601</v>
      </c>
      <c r="K56" s="149">
        <f>+_xlfn.XLOOKUP(I56,ccs!O:O,ccs!N:N,0,0,1)</f>
        <v>0</v>
      </c>
    </row>
    <row r="57" spans="1:11">
      <c r="A57" s="206"/>
      <c r="B57" s="36"/>
      <c r="H57" s="4" t="s">
        <v>1601</v>
      </c>
      <c r="K57" s="149">
        <f>+_xlfn.XLOOKUP(I57,ccs!O:O,ccs!N:N,0,0,1)</f>
        <v>0</v>
      </c>
    </row>
    <row r="58" spans="1:11">
      <c r="A58" s="206" t="s">
        <v>6</v>
      </c>
      <c r="B58" s="36" t="s">
        <v>277</v>
      </c>
      <c r="C58" s="29">
        <v>1</v>
      </c>
      <c r="D58" s="44" t="s">
        <v>0</v>
      </c>
      <c r="E58" s="98">
        <f>+_xlfn.XLOOKUP(I58,ccs!O:O,ccs!I:I,0,0,1)</f>
        <v>94500</v>
      </c>
      <c r="F58" s="31">
        <f>ROUND(ROUND(E58,2)*ROUND(C58,2),2)</f>
        <v>94500</v>
      </c>
      <c r="H58" s="4" t="s">
        <v>1601</v>
      </c>
      <c r="I58" s="545" t="str">
        <f>+_xlfn.CONCAT(H58,"-",A58)</f>
        <v>B2/05/04-B</v>
      </c>
      <c r="K58" s="149" t="str">
        <f>+_xlfn.XLOOKUP(I58,ccs!O:O,ccs!N:N,0,0,1)</f>
        <v>we assumed provisional quantities 189LM</v>
      </c>
    </row>
    <row r="59" spans="1:11">
      <c r="A59" s="206"/>
      <c r="B59" s="36"/>
      <c r="H59" s="4" t="s">
        <v>1601</v>
      </c>
      <c r="K59" s="149">
        <f>+_xlfn.XLOOKUP(I59,ccs!O:O,ccs!N:N,0,0,1)</f>
        <v>0</v>
      </c>
    </row>
    <row r="60" spans="1:11">
      <c r="A60" s="206"/>
      <c r="B60" s="36"/>
      <c r="H60" s="4" t="s">
        <v>1601</v>
      </c>
      <c r="K60" s="149">
        <f>+_xlfn.XLOOKUP(I60,ccs!O:O,ccs!N:N,0,0,1)</f>
        <v>0</v>
      </c>
    </row>
    <row r="61" spans="1:11">
      <c r="A61" s="2"/>
      <c r="B61" s="35"/>
      <c r="C61" s="98"/>
      <c r="D61" s="98"/>
      <c r="E61" s="97"/>
      <c r="F61" s="97"/>
      <c r="H61" s="4" t="s">
        <v>1601</v>
      </c>
      <c r="K61" s="149">
        <f>+_xlfn.XLOOKUP(I61,ccs!O:O,ccs!N:N,0,0,1)</f>
        <v>0</v>
      </c>
    </row>
    <row r="62" spans="1:11">
      <c r="A62" s="220"/>
      <c r="B62" s="36"/>
      <c r="C62" s="32"/>
      <c r="H62" s="4" t="s">
        <v>1601</v>
      </c>
      <c r="K62" s="149">
        <f>+_xlfn.XLOOKUP(I62,ccs!O:O,ccs!N:N,0,0,1)</f>
        <v>0</v>
      </c>
    </row>
    <row r="63" spans="1:11">
      <c r="A63" s="2"/>
      <c r="B63" s="9"/>
      <c r="D63" s="30"/>
      <c r="H63" s="4" t="s">
        <v>1601</v>
      </c>
      <c r="K63" s="149">
        <f>+_xlfn.XLOOKUP(I63,ccs!O:O,ccs!N:N,0,0,1)</f>
        <v>0</v>
      </c>
    </row>
    <row r="64" spans="1:11">
      <c r="A64" s="2"/>
      <c r="B64" s="9"/>
      <c r="D64" s="30"/>
      <c r="H64" s="4" t="s">
        <v>1601</v>
      </c>
      <c r="K64" s="149">
        <f>+_xlfn.XLOOKUP(I64,ccs!O:O,ccs!N:N,0,0,1)</f>
        <v>0</v>
      </c>
    </row>
    <row r="65" spans="2:11">
      <c r="B65" s="36"/>
      <c r="D65" s="44"/>
      <c r="H65" s="4" t="s">
        <v>1601</v>
      </c>
      <c r="K65" s="149">
        <f>+_xlfn.XLOOKUP(I65,ccs!O:O,ccs!N:N,0,0,1)</f>
        <v>0</v>
      </c>
    </row>
    <row r="66" spans="2:11">
      <c r="H66" s="4" t="s">
        <v>1601</v>
      </c>
    </row>
    <row r="67" spans="2:11">
      <c r="B67" s="36"/>
      <c r="H67" s="4" t="s">
        <v>1601</v>
      </c>
    </row>
    <row r="68" spans="2:11">
      <c r="H68" s="4" t="s">
        <v>1601</v>
      </c>
    </row>
    <row r="69" spans="2:11">
      <c r="H69" s="4" t="s">
        <v>1601</v>
      </c>
    </row>
    <row r="70" spans="2:11">
      <c r="H70" s="4" t="s">
        <v>1601</v>
      </c>
    </row>
    <row r="71" spans="2:11">
      <c r="H71" s="4" t="s">
        <v>1601</v>
      </c>
    </row>
    <row r="72" spans="2:11">
      <c r="B72" s="6" t="s">
        <v>15</v>
      </c>
      <c r="F72" s="33"/>
      <c r="H72" s="4" t="s">
        <v>1601</v>
      </c>
    </row>
    <row r="73" spans="2:11">
      <c r="B73" s="7" t="s">
        <v>9</v>
      </c>
      <c r="E73" s="31" t="s">
        <v>12</v>
      </c>
      <c r="F73" s="31">
        <f>SUM(F3:F72)</f>
        <v>36451815</v>
      </c>
      <c r="H73" s="4" t="s">
        <v>1601</v>
      </c>
    </row>
    <row r="74" spans="2:11" ht="16" thickBot="1">
      <c r="F74" s="34"/>
      <c r="H74" s="4" t="s">
        <v>1601</v>
      </c>
    </row>
    <row r="75" spans="2:11" ht="16" thickTop="1"/>
  </sheetData>
  <sheetProtection selectLockedCells="1" selectUnlockedCells="1"/>
  <autoFilter ref="A1:I75" xr:uid="{FB2141AC-CFA2-47AE-9C2D-EA4BFFEABF1A}"/>
  <phoneticPr fontId="17" type="noConversion"/>
  <pageMargins left="0.5" right="0.5" top="1" bottom="1" header="0.5" footer="0.5"/>
  <pageSetup paperSize="9" scale="97" orientation="portrait" r:id="rId1"/>
  <headerFooter>
    <oddHeader>&amp;R&amp;"Times New Roman"&amp;10Shared Facility Hub (SFH) Assets Project
Package 3 - Estate Management Centre (EMC)</oddHeader>
    <oddFooter>&amp;L&amp;"Times New Roman,Regular"METALS
&amp;8 1RI12073-073D06-DAH-BOQ-PM-0003-01&amp;R&amp;"Times New Roman,Regular"05 - Page &amp;P of &amp;N</oddFooter>
  </headerFooter>
  <rowBreaks count="3" manualBreakCount="3">
    <brk id="15" max="16383" man="1"/>
    <brk id="31" max="16383" man="1"/>
    <brk id="4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A1BB-0327-421D-8CF1-FCD46FD308FF}">
  <sheetPr>
    <tabColor rgb="FFFFFF00"/>
  </sheetPr>
  <dimension ref="A1:I46"/>
  <sheetViews>
    <sheetView showZeros="0" view="pageBreakPreview" topLeftCell="A30" zoomScaleNormal="100" zoomScaleSheetLayoutView="100" workbookViewId="0">
      <selection activeCell="I16" sqref="I16"/>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7" t="s">
        <v>35</v>
      </c>
      <c r="C1" s="17" t="s">
        <v>3</v>
      </c>
      <c r="D1" s="18" t="s">
        <v>1</v>
      </c>
      <c r="E1" s="19" t="s">
        <v>2</v>
      </c>
      <c r="F1" s="19" t="s">
        <v>4</v>
      </c>
      <c r="H1" s="4" t="s">
        <v>1592</v>
      </c>
      <c r="I1" s="4" t="s">
        <v>1593</v>
      </c>
    </row>
    <row r="2" spans="1:9">
      <c r="A2" s="5"/>
      <c r="B2" s="8"/>
      <c r="C2" s="20"/>
      <c r="D2" s="21"/>
      <c r="E2" s="22"/>
      <c r="F2" s="22" t="s">
        <v>12</v>
      </c>
    </row>
    <row r="3" spans="1:9">
      <c r="A3" s="6"/>
      <c r="B3" s="1"/>
      <c r="C3" s="23"/>
      <c r="D3" s="24"/>
      <c r="E3" s="25"/>
      <c r="F3" s="25"/>
    </row>
    <row r="4" spans="1:9" s="12" customFormat="1">
      <c r="A4" s="10"/>
      <c r="B4" s="69" t="s">
        <v>19</v>
      </c>
      <c r="C4" s="26"/>
      <c r="D4" s="27"/>
      <c r="E4" s="28"/>
      <c r="F4" s="28"/>
      <c r="H4" s="4" t="s">
        <v>1602</v>
      </c>
    </row>
    <row r="5" spans="1:9">
      <c r="A5" s="2"/>
      <c r="B5" s="9"/>
      <c r="D5" s="30"/>
      <c r="H5" s="4" t="s">
        <v>1602</v>
      </c>
    </row>
    <row r="6" spans="1:9" ht="31">
      <c r="A6" s="220"/>
      <c r="B6" s="61" t="s">
        <v>278</v>
      </c>
      <c r="D6" s="30"/>
      <c r="H6" s="4" t="s">
        <v>1602</v>
      </c>
    </row>
    <row r="7" spans="1:9">
      <c r="A7" s="220"/>
      <c r="B7" s="9"/>
      <c r="D7" s="30"/>
      <c r="H7" s="4" t="s">
        <v>1602</v>
      </c>
      <c r="I7" s="149"/>
    </row>
    <row r="8" spans="1:9" ht="93">
      <c r="A8" s="220"/>
      <c r="B8" s="107" t="s">
        <v>279</v>
      </c>
      <c r="D8" s="30"/>
      <c r="H8" s="4" t="s">
        <v>1602</v>
      </c>
      <c r="I8" s="149"/>
    </row>
    <row r="9" spans="1:9">
      <c r="A9" s="220"/>
      <c r="B9" s="9"/>
      <c r="D9" s="30"/>
      <c r="H9" s="4" t="s">
        <v>1602</v>
      </c>
    </row>
    <row r="10" spans="1:9">
      <c r="A10" s="220" t="s">
        <v>5</v>
      </c>
      <c r="B10" s="9" t="s">
        <v>280</v>
      </c>
      <c r="C10" s="29">
        <v>1</v>
      </c>
      <c r="D10" s="44" t="s">
        <v>0</v>
      </c>
      <c r="E10" s="98">
        <f>+_xlfn.XLOOKUP(I10,ccs!O:O,ccs!I:I,0,0,1)</f>
        <v>34263</v>
      </c>
      <c r="F10" s="31">
        <f>ROUND(ROUND(E10,2)*ROUND(C10,2),2)</f>
        <v>34263</v>
      </c>
      <c r="H10" s="4" t="s">
        <v>1602</v>
      </c>
      <c r="I10" s="545" t="str">
        <f>+_xlfn.CONCAT(H10,"-",A10)</f>
        <v>B2/06/01-A</v>
      </c>
    </row>
    <row r="11" spans="1:9">
      <c r="A11" s="220"/>
      <c r="B11" s="9"/>
      <c r="D11" s="30"/>
      <c r="H11" s="4" t="s">
        <v>1602</v>
      </c>
    </row>
    <row r="12" spans="1:9" ht="31">
      <c r="A12" s="206"/>
      <c r="B12" s="61" t="s">
        <v>281</v>
      </c>
      <c r="D12" s="4"/>
      <c r="H12" s="4" t="s">
        <v>1602</v>
      </c>
    </row>
    <row r="13" spans="1:9">
      <c r="A13" s="206"/>
      <c r="B13" s="62"/>
      <c r="D13" s="4"/>
      <c r="H13" s="4" t="s">
        <v>1602</v>
      </c>
    </row>
    <row r="14" spans="1:9" ht="77.5">
      <c r="A14" s="206"/>
      <c r="B14" s="61" t="s">
        <v>282</v>
      </c>
      <c r="D14" s="4"/>
      <c r="H14" s="4" t="s">
        <v>1602</v>
      </c>
    </row>
    <row r="15" spans="1:9">
      <c r="A15" s="206"/>
      <c r="B15" s="62"/>
      <c r="H15" s="4" t="s">
        <v>1602</v>
      </c>
    </row>
    <row r="16" spans="1:9" ht="31">
      <c r="A16" s="206" t="s">
        <v>6</v>
      </c>
      <c r="B16" s="36" t="s">
        <v>283</v>
      </c>
      <c r="C16" s="29">
        <v>36</v>
      </c>
      <c r="D16" s="32" t="s">
        <v>248</v>
      </c>
      <c r="E16" s="98">
        <f>+_xlfn.XLOOKUP(I16,ccs!O:O,ccs!I:I,0,0,1)</f>
        <v>1073.93</v>
      </c>
      <c r="F16" s="31">
        <f>ROUND(ROUND(E16,2)*ROUND(C16,2),2)</f>
        <v>38661.480000000003</v>
      </c>
      <c r="H16" s="4" t="s">
        <v>1602</v>
      </c>
      <c r="I16" s="545" t="str">
        <f>+_xlfn.CONCAT(H16,"-",A16)</f>
        <v>B2/06/01-B</v>
      </c>
    </row>
    <row r="17" spans="1:9">
      <c r="A17" s="206"/>
      <c r="B17" s="14"/>
      <c r="H17" s="4" t="s">
        <v>1602</v>
      </c>
    </row>
    <row r="18" spans="1:9" ht="93">
      <c r="A18" s="206"/>
      <c r="B18" s="61" t="s">
        <v>284</v>
      </c>
      <c r="H18" s="4" t="s">
        <v>1602</v>
      </c>
    </row>
    <row r="19" spans="1:9">
      <c r="A19" s="206"/>
      <c r="B19" s="14"/>
      <c r="H19" s="4" t="s">
        <v>1602</v>
      </c>
    </row>
    <row r="20" spans="1:9">
      <c r="A20" s="206" t="s">
        <v>7</v>
      </c>
      <c r="B20" s="14" t="s">
        <v>285</v>
      </c>
      <c r="C20" s="29">
        <f>180+447+567</f>
        <v>1194</v>
      </c>
      <c r="D20" s="32" t="s">
        <v>248</v>
      </c>
      <c r="E20" s="98">
        <f>+_xlfn.XLOOKUP(I20,ccs!O:O,ccs!I:I,0,0,1)</f>
        <v>1143.9000000000001</v>
      </c>
      <c r="F20" s="31">
        <f>ROUND(ROUND(E20,2)*ROUND(C20,2),2)</f>
        <v>1365816.6</v>
      </c>
      <c r="H20" s="4" t="s">
        <v>1602</v>
      </c>
      <c r="I20" s="545" t="str">
        <f>+_xlfn.CONCAT(H20,"-",A20)</f>
        <v>B2/06/01-C</v>
      </c>
    </row>
    <row r="21" spans="1:9">
      <c r="A21" s="206"/>
      <c r="B21" s="14"/>
      <c r="H21" s="4" t="s">
        <v>1602</v>
      </c>
    </row>
    <row r="22" spans="1:9">
      <c r="A22" s="206"/>
      <c r="B22" s="108" t="s">
        <v>286</v>
      </c>
      <c r="D22" s="4"/>
      <c r="H22" s="4" t="s">
        <v>1603</v>
      </c>
    </row>
    <row r="23" spans="1:9">
      <c r="A23" s="206"/>
      <c r="B23" s="62"/>
      <c r="D23" s="4"/>
      <c r="H23" s="4" t="s">
        <v>1603</v>
      </c>
    </row>
    <row r="24" spans="1:9" ht="77.5">
      <c r="A24" s="206"/>
      <c r="B24" s="61" t="s">
        <v>287</v>
      </c>
      <c r="D24" s="4"/>
      <c r="H24" s="4" t="s">
        <v>1603</v>
      </c>
    </row>
    <row r="25" spans="1:9">
      <c r="A25" s="206"/>
      <c r="B25" s="62"/>
      <c r="H25" s="4" t="s">
        <v>1603</v>
      </c>
    </row>
    <row r="26" spans="1:9">
      <c r="A26" s="206" t="s">
        <v>5</v>
      </c>
      <c r="B26" s="36" t="s">
        <v>288</v>
      </c>
      <c r="C26" s="29">
        <v>4</v>
      </c>
      <c r="D26" s="32" t="s">
        <v>289</v>
      </c>
      <c r="E26" s="98">
        <f>+_xlfn.XLOOKUP(I26,ccs!O:O,ccs!I:I,0,0,1)</f>
        <v>8902.5</v>
      </c>
      <c r="F26" s="31">
        <f>ROUND(ROUND(E26,2)*ROUND(C26,2),2)</f>
        <v>35610</v>
      </c>
      <c r="H26" s="4" t="s">
        <v>1603</v>
      </c>
      <c r="I26" s="545" t="str">
        <f>+_xlfn.CONCAT(H26,"-",A26)</f>
        <v>B2/06/02-A</v>
      </c>
    </row>
    <row r="27" spans="1:9">
      <c r="A27" s="206"/>
      <c r="B27" s="14"/>
      <c r="H27" s="4" t="s">
        <v>1603</v>
      </c>
    </row>
    <row r="28" spans="1:9" ht="31">
      <c r="A28" s="206"/>
      <c r="B28" s="15" t="s">
        <v>290</v>
      </c>
      <c r="H28" s="4" t="s">
        <v>1603</v>
      </c>
    </row>
    <row r="29" spans="1:9">
      <c r="A29" s="206"/>
      <c r="B29" s="14"/>
      <c r="H29" s="4" t="s">
        <v>1603</v>
      </c>
    </row>
    <row r="30" spans="1:9" ht="129" customHeight="1">
      <c r="A30" s="206"/>
      <c r="B30" s="15" t="s">
        <v>291</v>
      </c>
      <c r="H30" s="4" t="s">
        <v>1603</v>
      </c>
    </row>
    <row r="31" spans="1:9">
      <c r="A31" s="206"/>
      <c r="B31" s="14"/>
      <c r="H31" s="4" t="s">
        <v>1603</v>
      </c>
    </row>
    <row r="32" spans="1:9">
      <c r="A32" s="206" t="s">
        <v>6</v>
      </c>
      <c r="B32" s="14" t="s">
        <v>292</v>
      </c>
      <c r="C32" s="29">
        <v>1</v>
      </c>
      <c r="D32" s="44" t="s">
        <v>0</v>
      </c>
      <c r="E32" s="98">
        <f>+_xlfn.XLOOKUP(I32,ccs!O:O,ccs!I:I,0,0,1)</f>
        <v>6250</v>
      </c>
      <c r="F32" s="31">
        <f>ROUND(ROUND(E32,2)*ROUND(C32,2),2)</f>
        <v>6250</v>
      </c>
      <c r="H32" s="4" t="s">
        <v>1603</v>
      </c>
      <c r="I32" s="545" t="str">
        <f>+_xlfn.CONCAT(H32,"-",A32)</f>
        <v>B2/06/02-B</v>
      </c>
    </row>
    <row r="33" spans="1:8">
      <c r="A33" s="206"/>
      <c r="B33" s="14"/>
      <c r="H33" s="4" t="s">
        <v>1603</v>
      </c>
    </row>
    <row r="34" spans="1:8">
      <c r="A34" s="206"/>
      <c r="B34" s="13"/>
      <c r="H34" s="4" t="s">
        <v>1603</v>
      </c>
    </row>
    <row r="35" spans="1:8">
      <c r="A35" s="206"/>
      <c r="B35" s="13"/>
      <c r="H35" s="4" t="s">
        <v>1603</v>
      </c>
    </row>
    <row r="36" spans="1:8">
      <c r="A36" s="206"/>
      <c r="B36" s="13"/>
      <c r="H36" s="4" t="s">
        <v>1603</v>
      </c>
    </row>
    <row r="37" spans="1:8">
      <c r="A37" s="206"/>
      <c r="B37" s="13"/>
      <c r="H37" s="4" t="s">
        <v>1603</v>
      </c>
    </row>
    <row r="38" spans="1:8">
      <c r="B38" s="36"/>
      <c r="D38" s="48"/>
      <c r="H38" s="4" t="s">
        <v>1603</v>
      </c>
    </row>
    <row r="39" spans="1:8">
      <c r="B39" s="36"/>
      <c r="D39" s="48"/>
      <c r="H39" s="4" t="s">
        <v>1603</v>
      </c>
    </row>
    <row r="40" spans="1:8">
      <c r="B40" s="36"/>
      <c r="D40" s="48"/>
      <c r="H40" s="4" t="s">
        <v>1603</v>
      </c>
    </row>
    <row r="41" spans="1:8">
      <c r="B41" s="36"/>
      <c r="D41" s="48"/>
      <c r="H41" s="4" t="s">
        <v>1603</v>
      </c>
    </row>
    <row r="42" spans="1:8">
      <c r="H42" s="4" t="s">
        <v>1603</v>
      </c>
    </row>
    <row r="43" spans="1:8">
      <c r="B43" s="6" t="s">
        <v>19</v>
      </c>
      <c r="F43" s="33"/>
      <c r="H43" s="4" t="s">
        <v>1603</v>
      </c>
    </row>
    <row r="44" spans="1:8">
      <c r="B44" s="7" t="s">
        <v>9</v>
      </c>
      <c r="E44" s="31" t="s">
        <v>12</v>
      </c>
      <c r="F44" s="31">
        <f>SUM(F3:F43)</f>
        <v>1480601.08</v>
      </c>
      <c r="H44" s="4" t="s">
        <v>1603</v>
      </c>
    </row>
    <row r="45" spans="1:8" ht="16" thickBot="1">
      <c r="F45" s="34"/>
      <c r="H45" s="4" t="s">
        <v>1603</v>
      </c>
    </row>
    <row r="46" spans="1:8" ht="16" thickTop="1"/>
  </sheetData>
  <sheetProtection selectLockedCells="1" selectUnlockedCells="1"/>
  <autoFilter ref="A1:I46" xr:uid="{71F3A1BB-0327-421D-8CF1-FCD46FD308FF}"/>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Roman,Regular"WOOD AND PLASTICS
&amp;8 1RI12073-073D06-DAH-BOQ-PM-0003-01&amp;R&amp;"Times New Roman,Regular"06 - Page &amp;P of &amp;N</oddFooter>
  </headerFooter>
  <rowBreaks count="1" manualBreakCount="1">
    <brk id="2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B4688-4F01-4E2E-9AC1-BEC3CDB8583B}">
  <sheetPr>
    <tabColor rgb="FFFFFF00"/>
  </sheetPr>
  <dimension ref="A1:I119"/>
  <sheetViews>
    <sheetView showZeros="0" view="pageBreakPreview" zoomScaleNormal="100" zoomScaleSheetLayoutView="100" workbookViewId="0">
      <selection activeCell="C1" sqref="C1"/>
    </sheetView>
  </sheetViews>
  <sheetFormatPr defaultColWidth="9.1796875" defaultRowHeight="15.5"/>
  <cols>
    <col min="1" max="1" width="6.6328125" style="206" customWidth="1"/>
    <col min="2" max="2" width="40.6328125" style="7" customWidth="1"/>
    <col min="3" max="3" width="10.6328125" style="29" customWidth="1"/>
    <col min="4" max="4" width="10.6328125" style="32" customWidth="1"/>
    <col min="5" max="5" width="12.6328125" style="31" customWidth="1"/>
    <col min="6" max="6" width="13" style="31" customWidth="1"/>
    <col min="7" max="16384" width="9.1796875" style="4"/>
  </cols>
  <sheetData>
    <row r="1" spans="1:9">
      <c r="A1" s="216" t="s">
        <v>0</v>
      </c>
      <c r="B1" s="187" t="s">
        <v>35</v>
      </c>
      <c r="C1" s="17" t="s">
        <v>3</v>
      </c>
      <c r="D1" s="18" t="s">
        <v>1</v>
      </c>
      <c r="E1" s="19" t="s">
        <v>2</v>
      </c>
      <c r="F1" s="19" t="s">
        <v>4</v>
      </c>
      <c r="H1" s="4" t="s">
        <v>1592</v>
      </c>
      <c r="I1" s="4" t="s">
        <v>1593</v>
      </c>
    </row>
    <row r="2" spans="1:9">
      <c r="A2" s="217"/>
      <c r="B2" s="8"/>
      <c r="C2" s="20"/>
      <c r="D2" s="21"/>
      <c r="E2" s="22"/>
      <c r="F2" s="22" t="s">
        <v>12</v>
      </c>
    </row>
    <row r="3" spans="1:9">
      <c r="A3" s="218"/>
      <c r="B3" s="1"/>
      <c r="C3" s="23"/>
      <c r="D3" s="24"/>
      <c r="E3" s="25"/>
      <c r="F3" s="25"/>
    </row>
    <row r="4" spans="1:9" s="12" customFormat="1" ht="30">
      <c r="A4" s="219"/>
      <c r="B4" s="11" t="s">
        <v>23</v>
      </c>
      <c r="C4" s="26"/>
      <c r="D4" s="27"/>
      <c r="E4" s="28"/>
      <c r="F4" s="28"/>
      <c r="H4" s="4" t="s">
        <v>1604</v>
      </c>
    </row>
    <row r="5" spans="1:9">
      <c r="A5" s="220"/>
      <c r="B5" s="9"/>
      <c r="D5" s="30"/>
      <c r="H5" s="4" t="s">
        <v>1604</v>
      </c>
    </row>
    <row r="6" spans="1:9" s="12" customFormat="1" ht="31">
      <c r="A6" s="220"/>
      <c r="B6" s="35" t="s">
        <v>228</v>
      </c>
      <c r="C6" s="98"/>
      <c r="D6" s="98"/>
      <c r="E6" s="94"/>
      <c r="F6" s="94"/>
      <c r="H6" s="4" t="s">
        <v>1604</v>
      </c>
      <c r="I6" s="4"/>
    </row>
    <row r="7" spans="1:9" s="12" customFormat="1">
      <c r="A7" s="220"/>
      <c r="B7" s="35"/>
      <c r="C7" s="98"/>
      <c r="D7" s="98"/>
      <c r="E7" s="94"/>
      <c r="F7" s="94"/>
      <c r="H7" s="4" t="s">
        <v>1604</v>
      </c>
      <c r="I7" s="149"/>
    </row>
    <row r="8" spans="1:9" s="12" customFormat="1" ht="77.5">
      <c r="A8" s="220"/>
      <c r="B8" s="35" t="s">
        <v>218</v>
      </c>
      <c r="C8" s="98"/>
      <c r="D8" s="98"/>
      <c r="E8" s="94"/>
      <c r="F8" s="94"/>
      <c r="H8" s="4" t="s">
        <v>1604</v>
      </c>
      <c r="I8" s="149"/>
    </row>
    <row r="9" spans="1:9" s="12" customFormat="1">
      <c r="A9" s="220"/>
      <c r="B9" s="35"/>
      <c r="C9" s="98"/>
      <c r="D9" s="98"/>
      <c r="E9" s="94"/>
      <c r="F9" s="94"/>
      <c r="H9" s="4" t="s">
        <v>1604</v>
      </c>
    </row>
    <row r="10" spans="1:9" s="12" customFormat="1">
      <c r="A10" s="220" t="s">
        <v>5</v>
      </c>
      <c r="B10" s="36" t="s">
        <v>219</v>
      </c>
      <c r="C10" s="96">
        <v>3890</v>
      </c>
      <c r="D10" s="98" t="s">
        <v>220</v>
      </c>
      <c r="E10" s="98">
        <f>+_xlfn.XLOOKUP(I10,ccs!O:O,ccs!I:I,0,0,1)</f>
        <v>28</v>
      </c>
      <c r="F10" s="31">
        <f>ROUND(ROUND(E10,2)*ROUND(C10,2),2)</f>
        <v>108920</v>
      </c>
      <c r="H10" s="4" t="s">
        <v>1604</v>
      </c>
      <c r="I10" s="545" t="str">
        <f>+_xlfn.CONCAT(H10,"-",A10)</f>
        <v>B2/07/01-A</v>
      </c>
    </row>
    <row r="11" spans="1:9" s="12" customFormat="1">
      <c r="A11" s="220"/>
      <c r="B11" s="36"/>
      <c r="C11" s="96"/>
      <c r="D11" s="98"/>
      <c r="E11" s="94"/>
      <c r="F11" s="94"/>
      <c r="H11" s="4" t="s">
        <v>1604</v>
      </c>
    </row>
    <row r="12" spans="1:9" s="12" customFormat="1">
      <c r="A12" s="220" t="s">
        <v>6</v>
      </c>
      <c r="B12" s="36" t="s">
        <v>221</v>
      </c>
      <c r="C12" s="96">
        <v>957</v>
      </c>
      <c r="D12" s="98" t="s">
        <v>220</v>
      </c>
      <c r="E12" s="98">
        <f>+_xlfn.XLOOKUP(I12,ccs!O:O,ccs!I:I,0,0,1)</f>
        <v>28</v>
      </c>
      <c r="F12" s="31">
        <f>ROUND(ROUND(E12,2)*ROUND(C12,2),2)</f>
        <v>26796</v>
      </c>
      <c r="H12" s="4" t="s">
        <v>1604</v>
      </c>
      <c r="I12" s="545" t="str">
        <f>+_xlfn.CONCAT(H12,"-",A12)</f>
        <v>B2/07/01-B</v>
      </c>
    </row>
    <row r="13" spans="1:9" s="12" customFormat="1">
      <c r="A13" s="220"/>
      <c r="B13" s="36"/>
      <c r="C13" s="96"/>
      <c r="D13" s="98"/>
      <c r="E13" s="94"/>
      <c r="F13" s="94"/>
      <c r="H13" s="4" t="s">
        <v>1604</v>
      </c>
    </row>
    <row r="14" spans="1:9" s="12" customFormat="1">
      <c r="A14" s="220" t="s">
        <v>7</v>
      </c>
      <c r="B14" s="36" t="s">
        <v>1441</v>
      </c>
      <c r="C14" s="96">
        <v>300</v>
      </c>
      <c r="D14" s="98" t="s">
        <v>220</v>
      </c>
      <c r="E14" s="98">
        <f>+_xlfn.XLOOKUP(I14,ccs!O:O,ccs!I:I,0,0,1)</f>
        <v>28</v>
      </c>
      <c r="F14" s="31">
        <f>ROUND(ROUND(E14,2)*ROUND(C14,2),2)</f>
        <v>8400</v>
      </c>
      <c r="H14" s="4" t="s">
        <v>1604</v>
      </c>
      <c r="I14" s="545" t="str">
        <f>+_xlfn.CONCAT(H14,"-",A14)</f>
        <v>B2/07/01-C</v>
      </c>
    </row>
    <row r="15" spans="1:9">
      <c r="A15" s="220"/>
      <c r="B15" s="9"/>
      <c r="C15" s="95"/>
      <c r="D15" s="96"/>
      <c r="E15" s="97"/>
      <c r="F15" s="97"/>
      <c r="H15" s="4" t="s">
        <v>1604</v>
      </c>
    </row>
    <row r="16" spans="1:9" ht="31">
      <c r="B16" s="35" t="s">
        <v>1442</v>
      </c>
      <c r="C16" s="98"/>
      <c r="D16" s="98"/>
      <c r="E16" s="98"/>
      <c r="F16" s="98"/>
      <c r="H16" s="4" t="s">
        <v>1604</v>
      </c>
    </row>
    <row r="17" spans="1:9">
      <c r="C17" s="98"/>
      <c r="D17" s="98"/>
      <c r="E17" s="98"/>
      <c r="F17" s="98"/>
      <c r="H17" s="4" t="s">
        <v>1604</v>
      </c>
    </row>
    <row r="18" spans="1:9" ht="62">
      <c r="B18" s="35" t="s">
        <v>222</v>
      </c>
      <c r="C18" s="98"/>
      <c r="D18" s="98"/>
      <c r="E18" s="98"/>
      <c r="F18" s="98"/>
      <c r="H18" s="4" t="s">
        <v>1604</v>
      </c>
    </row>
    <row r="19" spans="1:9">
      <c r="C19" s="98"/>
      <c r="D19" s="98"/>
      <c r="E19" s="98"/>
      <c r="F19" s="98"/>
      <c r="H19" s="4" t="s">
        <v>1604</v>
      </c>
    </row>
    <row r="20" spans="1:9">
      <c r="A20" s="206" t="s">
        <v>8</v>
      </c>
      <c r="B20" s="36" t="s">
        <v>223</v>
      </c>
      <c r="C20" s="98">
        <v>16785</v>
      </c>
      <c r="D20" s="98" t="s">
        <v>220</v>
      </c>
      <c r="E20" s="98">
        <f>+_xlfn.XLOOKUP(I20,ccs!O:O,ccs!I:I,0,0,1)</f>
        <v>99.78</v>
      </c>
      <c r="F20" s="31">
        <f>ROUND(ROUND(E20,2)*ROUND(C20,2),2)</f>
        <v>1674807.3</v>
      </c>
      <c r="H20" s="4" t="s">
        <v>1604</v>
      </c>
      <c r="I20" s="545" t="str">
        <f>+_xlfn.CONCAT(H20,"-",A20)</f>
        <v>B2/07/01-D</v>
      </c>
    </row>
    <row r="21" spans="1:9">
      <c r="C21" s="98"/>
      <c r="D21" s="98"/>
      <c r="E21" s="98"/>
      <c r="F21" s="98"/>
      <c r="H21" s="4" t="s">
        <v>1604</v>
      </c>
    </row>
    <row r="22" spans="1:9">
      <c r="A22" s="206" t="s">
        <v>10</v>
      </c>
      <c r="B22" s="36" t="s">
        <v>224</v>
      </c>
      <c r="C22" s="98">
        <v>2356</v>
      </c>
      <c r="D22" s="98" t="s">
        <v>220</v>
      </c>
      <c r="E22" s="98">
        <f>+_xlfn.XLOOKUP(I22,ccs!O:O,ccs!I:I,0,0,1)</f>
        <v>101.25</v>
      </c>
      <c r="F22" s="31">
        <f>ROUND(ROUND(E22,2)*ROUND(C22,2),2)</f>
        <v>238545</v>
      </c>
      <c r="H22" s="4" t="s">
        <v>1604</v>
      </c>
      <c r="I22" s="545" t="str">
        <f>+_xlfn.CONCAT(H22,"-",A22)</f>
        <v>B2/07/01-E</v>
      </c>
    </row>
    <row r="23" spans="1:9">
      <c r="C23" s="98"/>
      <c r="D23" s="98"/>
      <c r="E23" s="98"/>
      <c r="F23" s="98"/>
      <c r="H23" s="4" t="s">
        <v>1604</v>
      </c>
    </row>
    <row r="24" spans="1:9">
      <c r="A24" s="206" t="s">
        <v>11</v>
      </c>
      <c r="B24" s="36" t="s">
        <v>225</v>
      </c>
      <c r="C24" s="98">
        <v>989</v>
      </c>
      <c r="D24" s="98" t="s">
        <v>220</v>
      </c>
      <c r="E24" s="98">
        <f>+_xlfn.XLOOKUP(I24,ccs!O:O,ccs!I:I,0,0,1)</f>
        <v>101.25</v>
      </c>
      <c r="F24" s="31">
        <f>ROUND(ROUND(E24,2)*ROUND(C24,2),2)</f>
        <v>100136.25</v>
      </c>
      <c r="H24" s="4" t="s">
        <v>1604</v>
      </c>
      <c r="I24" s="545" t="str">
        <f>+_xlfn.CONCAT(H24,"-",A24)</f>
        <v>B2/07/01-F</v>
      </c>
    </row>
    <row r="25" spans="1:9">
      <c r="B25" s="35"/>
      <c r="C25" s="98"/>
      <c r="D25" s="98"/>
      <c r="E25" s="98"/>
      <c r="F25" s="98"/>
      <c r="H25" s="4" t="s">
        <v>1604</v>
      </c>
    </row>
    <row r="26" spans="1:9" ht="31">
      <c r="B26" s="35" t="s">
        <v>293</v>
      </c>
      <c r="H26" s="4" t="s">
        <v>1605</v>
      </c>
    </row>
    <row r="27" spans="1:9">
      <c r="B27" s="36"/>
      <c r="H27" s="4" t="s">
        <v>1605</v>
      </c>
    </row>
    <row r="28" spans="1:9" ht="93">
      <c r="B28" s="35" t="s">
        <v>294</v>
      </c>
      <c r="H28" s="4" t="s">
        <v>1605</v>
      </c>
    </row>
    <row r="29" spans="1:9">
      <c r="B29" s="36"/>
      <c r="H29" s="4" t="s">
        <v>1605</v>
      </c>
    </row>
    <row r="30" spans="1:9">
      <c r="A30" s="206" t="s">
        <v>5</v>
      </c>
      <c r="B30" s="36" t="s">
        <v>295</v>
      </c>
      <c r="C30" s="29">
        <v>547</v>
      </c>
      <c r="D30" s="32" t="s">
        <v>248</v>
      </c>
      <c r="E30" s="98">
        <f>+_xlfn.XLOOKUP(I30,ccs!O:O,ccs!I:I,0,0,1)</f>
        <v>61.86</v>
      </c>
      <c r="F30" s="31">
        <f>ROUND(ROUND(E30,2)*ROUND(C30,2),2)</f>
        <v>33837.42</v>
      </c>
      <c r="H30" s="4" t="s">
        <v>1605</v>
      </c>
      <c r="I30" s="545" t="str">
        <f>+_xlfn.CONCAT(H30,"-",A30)</f>
        <v>B2/07/02-A</v>
      </c>
    </row>
    <row r="31" spans="1:9">
      <c r="B31" s="36"/>
      <c r="H31" s="4" t="s">
        <v>1605</v>
      </c>
    </row>
    <row r="32" spans="1:9" ht="31">
      <c r="B32" s="35" t="s">
        <v>229</v>
      </c>
      <c r="C32" s="98"/>
      <c r="D32" s="98"/>
      <c r="E32" s="98"/>
      <c r="F32" s="98"/>
      <c r="H32" s="4" t="s">
        <v>1605</v>
      </c>
    </row>
    <row r="33" spans="1:9">
      <c r="C33" s="98"/>
      <c r="D33" s="98"/>
      <c r="E33" s="98"/>
      <c r="F33" s="98"/>
      <c r="H33" s="4" t="s">
        <v>1605</v>
      </c>
    </row>
    <row r="34" spans="1:9" ht="46.5">
      <c r="B34" s="35" t="s">
        <v>226</v>
      </c>
      <c r="C34" s="98"/>
      <c r="D34" s="98"/>
      <c r="E34" s="98"/>
      <c r="F34" s="98"/>
      <c r="H34" s="4" t="s">
        <v>1605</v>
      </c>
    </row>
    <row r="35" spans="1:9">
      <c r="C35" s="98"/>
      <c r="D35" s="98"/>
      <c r="E35" s="98"/>
      <c r="F35" s="98"/>
      <c r="H35" s="4" t="s">
        <v>1605</v>
      </c>
    </row>
    <row r="36" spans="1:9" ht="31">
      <c r="A36" s="206" t="s">
        <v>6</v>
      </c>
      <c r="B36" s="36" t="s">
        <v>227</v>
      </c>
      <c r="C36" s="98">
        <v>368</v>
      </c>
      <c r="D36" s="98" t="s">
        <v>220</v>
      </c>
      <c r="E36" s="98">
        <f>+_xlfn.XLOOKUP(I36,ccs!O:O,ccs!I:I,0,0,1)</f>
        <v>62.69</v>
      </c>
      <c r="F36" s="31">
        <f>ROUND(ROUND(E36,2)*ROUND(C36,2),2)</f>
        <v>23069.919999999998</v>
      </c>
      <c r="H36" s="4" t="s">
        <v>1605</v>
      </c>
      <c r="I36" s="545" t="str">
        <f>+_xlfn.CONCAT(H36,"-",A36)</f>
        <v>B2/07/02-B</v>
      </c>
    </row>
    <row r="37" spans="1:9">
      <c r="B37" s="36"/>
      <c r="C37" s="98"/>
      <c r="D37" s="98"/>
      <c r="E37" s="96"/>
      <c r="F37" s="96"/>
      <c r="H37" s="4" t="s">
        <v>1605</v>
      </c>
    </row>
    <row r="38" spans="1:9">
      <c r="B38" s="35" t="s">
        <v>296</v>
      </c>
      <c r="H38" s="4" t="s">
        <v>1605</v>
      </c>
    </row>
    <row r="39" spans="1:9">
      <c r="B39" s="36"/>
      <c r="H39" s="4" t="s">
        <v>1605</v>
      </c>
    </row>
    <row r="40" spans="1:9" ht="62">
      <c r="B40" s="35" t="s">
        <v>297</v>
      </c>
      <c r="C40" s="37"/>
      <c r="D40" s="37"/>
      <c r="H40" s="4" t="s">
        <v>1605</v>
      </c>
    </row>
    <row r="41" spans="1:9">
      <c r="B41" s="36"/>
      <c r="C41" s="37"/>
      <c r="D41" s="37"/>
      <c r="H41" s="4" t="s">
        <v>1605</v>
      </c>
    </row>
    <row r="42" spans="1:9">
      <c r="A42" s="206" t="s">
        <v>7</v>
      </c>
      <c r="B42" s="36" t="s">
        <v>298</v>
      </c>
      <c r="C42" s="37">
        <f>2248+350+469+101</f>
        <v>3168</v>
      </c>
      <c r="D42" s="32" t="s">
        <v>248</v>
      </c>
      <c r="E42" s="98">
        <f>+_xlfn.XLOOKUP(I42,ccs!O:O,ccs!I:I,0,0,1)</f>
        <v>208.34</v>
      </c>
      <c r="F42" s="31">
        <f>ROUND(ROUND(E42,2)*ROUND(C42,2),2)</f>
        <v>660021.12</v>
      </c>
      <c r="H42" s="4" t="s">
        <v>1605</v>
      </c>
      <c r="I42" s="545" t="str">
        <f>+_xlfn.CONCAT(H42,"-",A42)</f>
        <v>B2/07/02-C</v>
      </c>
    </row>
    <row r="43" spans="1:9">
      <c r="B43" s="36"/>
      <c r="H43" s="4" t="s">
        <v>1605</v>
      </c>
    </row>
    <row r="44" spans="1:9" ht="31">
      <c r="B44" s="35" t="s">
        <v>299</v>
      </c>
      <c r="H44" s="4" t="s">
        <v>1606</v>
      </c>
    </row>
    <row r="45" spans="1:9">
      <c r="B45" s="36"/>
      <c r="H45" s="4" t="s">
        <v>1606</v>
      </c>
    </row>
    <row r="46" spans="1:9" ht="124">
      <c r="B46" s="35" t="s">
        <v>300</v>
      </c>
      <c r="H46" s="4" t="s">
        <v>1606</v>
      </c>
      <c r="I46" s="347"/>
    </row>
    <row r="47" spans="1:9">
      <c r="B47" s="36"/>
      <c r="H47" s="4" t="s">
        <v>1606</v>
      </c>
    </row>
    <row r="48" spans="1:9">
      <c r="A48" s="206" t="s">
        <v>5</v>
      </c>
      <c r="B48" s="36" t="s">
        <v>301</v>
      </c>
      <c r="C48" s="29">
        <f>3884*2+4564</f>
        <v>12332</v>
      </c>
      <c r="D48" s="32" t="s">
        <v>248</v>
      </c>
      <c r="E48" s="98">
        <f>+_xlfn.XLOOKUP(I48,ccs!O:O,ccs!I:I,0,0,1)</f>
        <v>840.25</v>
      </c>
      <c r="F48" s="31">
        <f>ROUND(ROUND(E48,2)*ROUND(C48,2),2)</f>
        <v>10361963</v>
      </c>
      <c r="H48" s="4" t="s">
        <v>1606</v>
      </c>
      <c r="I48" s="545" t="str">
        <f>+_xlfn.CONCAT(H48,"-",A48)</f>
        <v>B2/07/03-A</v>
      </c>
    </row>
    <row r="49" spans="1:9">
      <c r="B49" s="36"/>
      <c r="H49" s="4" t="s">
        <v>1606</v>
      </c>
    </row>
    <row r="50" spans="1:9">
      <c r="A50" s="206" t="s">
        <v>6</v>
      </c>
      <c r="B50" s="36" t="s">
        <v>302</v>
      </c>
      <c r="C50" s="29">
        <f>1080*2+870</f>
        <v>3030</v>
      </c>
      <c r="D50" s="32" t="s">
        <v>248</v>
      </c>
      <c r="E50" s="98">
        <f>+_xlfn.XLOOKUP(I50,ccs!O:O,ccs!I:I,0,0,1)</f>
        <v>840.25</v>
      </c>
      <c r="F50" s="31">
        <f>ROUND(ROUND(E50,2)*ROUND(C50,2),2)</f>
        <v>2545957.5</v>
      </c>
      <c r="H50" s="4" t="s">
        <v>1606</v>
      </c>
      <c r="I50" s="545" t="str">
        <f>+_xlfn.CONCAT(H50,"-",A50)</f>
        <v>B2/07/03-B</v>
      </c>
    </row>
    <row r="51" spans="1:9">
      <c r="B51" s="36"/>
      <c r="H51" s="4" t="s">
        <v>1606</v>
      </c>
    </row>
    <row r="52" spans="1:9">
      <c r="A52" s="206" t="s">
        <v>7</v>
      </c>
      <c r="B52" s="36" t="s">
        <v>303</v>
      </c>
      <c r="C52" s="29">
        <f>435*2+353</f>
        <v>1223</v>
      </c>
      <c r="D52" s="32" t="s">
        <v>248</v>
      </c>
      <c r="E52" s="98">
        <f>+_xlfn.XLOOKUP(I52,ccs!O:O,ccs!I:I,0,0,1)</f>
        <v>840.25</v>
      </c>
      <c r="F52" s="31">
        <f>ROUND(ROUND(E52,2)*ROUND(C52,2),2)</f>
        <v>1027625.75</v>
      </c>
      <c r="H52" s="4" t="s">
        <v>1606</v>
      </c>
      <c r="I52" s="545" t="str">
        <f>+_xlfn.CONCAT(H52,"-",A52)</f>
        <v>B2/07/03-C</v>
      </c>
    </row>
    <row r="53" spans="1:9">
      <c r="B53" s="36"/>
      <c r="H53" s="4" t="s">
        <v>1606</v>
      </c>
    </row>
    <row r="54" spans="1:9" ht="31">
      <c r="B54" s="35" t="s">
        <v>304</v>
      </c>
      <c r="H54" s="4" t="s">
        <v>1606</v>
      </c>
    </row>
    <row r="55" spans="1:9">
      <c r="B55" s="36"/>
      <c r="H55" s="4" t="s">
        <v>1606</v>
      </c>
    </row>
    <row r="56" spans="1:9" ht="124">
      <c r="B56" s="35" t="s">
        <v>305</v>
      </c>
      <c r="H56" s="4" t="s">
        <v>1606</v>
      </c>
    </row>
    <row r="57" spans="1:9">
      <c r="B57" s="36"/>
      <c r="H57" s="4" t="s">
        <v>1606</v>
      </c>
    </row>
    <row r="58" spans="1:9">
      <c r="A58" s="206" t="s">
        <v>8</v>
      </c>
      <c r="B58" s="36" t="s">
        <v>209</v>
      </c>
      <c r="C58" s="29">
        <f>1847+625+368+575</f>
        <v>3415</v>
      </c>
      <c r="D58" s="32" t="s">
        <v>248</v>
      </c>
      <c r="E58" s="98">
        <f>+_xlfn.XLOOKUP(I58,ccs!O:O,ccs!I:I,0,0,1)</f>
        <v>573.25</v>
      </c>
      <c r="F58" s="31">
        <f>ROUND(ROUND(E58,2)*ROUND(C58,2),2)</f>
        <v>1957648.75</v>
      </c>
      <c r="H58" s="4" t="s">
        <v>1606</v>
      </c>
      <c r="I58" s="545" t="str">
        <f>+_xlfn.CONCAT(H58,"-",A58)</f>
        <v>B2/07/03-D</v>
      </c>
    </row>
    <row r="59" spans="1:9">
      <c r="B59" s="36"/>
      <c r="H59" s="4" t="s">
        <v>1606</v>
      </c>
    </row>
    <row r="60" spans="1:9">
      <c r="A60" s="206" t="s">
        <v>10</v>
      </c>
      <c r="B60" s="36" t="s">
        <v>306</v>
      </c>
      <c r="C60" s="29">
        <v>101</v>
      </c>
      <c r="D60" s="32" t="s">
        <v>248</v>
      </c>
      <c r="E60" s="98">
        <f>+_xlfn.XLOOKUP(I60,ccs!O:O,ccs!I:I,0,0,1)</f>
        <v>573.25</v>
      </c>
      <c r="F60" s="31">
        <f>ROUND(ROUND(E60,2)*ROUND(C60,2),2)</f>
        <v>57898.25</v>
      </c>
      <c r="H60" s="4" t="s">
        <v>1606</v>
      </c>
      <c r="I60" s="545" t="str">
        <f>+_xlfn.CONCAT(H60,"-",A60)</f>
        <v>B2/07/03-E</v>
      </c>
    </row>
    <row r="61" spans="1:9">
      <c r="B61" s="36"/>
      <c r="H61" s="4" t="s">
        <v>1606</v>
      </c>
    </row>
    <row r="62" spans="1:9">
      <c r="A62" s="206" t="s">
        <v>11</v>
      </c>
      <c r="B62" s="36" t="s">
        <v>307</v>
      </c>
      <c r="C62" s="29">
        <f>238*2+195</f>
        <v>671</v>
      </c>
      <c r="D62" s="32" t="s">
        <v>248</v>
      </c>
      <c r="E62" s="98">
        <f>+_xlfn.XLOOKUP(I62,ccs!O:O,ccs!I:I,0,0,1)</f>
        <v>573.25</v>
      </c>
      <c r="F62" s="31">
        <f>ROUND(ROUND(E62,2)*ROUND(C62,2),2)</f>
        <v>384650.75</v>
      </c>
      <c r="H62" s="4" t="s">
        <v>1606</v>
      </c>
      <c r="I62" s="545" t="str">
        <f>+_xlfn.CONCAT(H62,"-",A62)</f>
        <v>B2/07/03-F</v>
      </c>
    </row>
    <row r="63" spans="1:9">
      <c r="B63" s="36"/>
      <c r="H63" s="4" t="s">
        <v>1606</v>
      </c>
    </row>
    <row r="64" spans="1:9" ht="31">
      <c r="B64" s="35" t="s">
        <v>308</v>
      </c>
      <c r="H64" s="4" t="s">
        <v>1607</v>
      </c>
    </row>
    <row r="65" spans="1:9">
      <c r="B65" s="36"/>
      <c r="H65" s="4" t="s">
        <v>1607</v>
      </c>
    </row>
    <row r="66" spans="1:9" ht="108.5">
      <c r="B66" s="35" t="s">
        <v>309</v>
      </c>
      <c r="H66" s="4" t="s">
        <v>1607</v>
      </c>
    </row>
    <row r="67" spans="1:9">
      <c r="B67" s="36"/>
      <c r="H67" s="4" t="s">
        <v>1607</v>
      </c>
    </row>
    <row r="68" spans="1:9">
      <c r="A68" s="206" t="s">
        <v>5</v>
      </c>
      <c r="B68" s="36" t="s">
        <v>310</v>
      </c>
      <c r="C68" s="29">
        <f>395+9*2</f>
        <v>413</v>
      </c>
      <c r="D68" s="32" t="s">
        <v>248</v>
      </c>
      <c r="E68" s="98">
        <f>+_xlfn.XLOOKUP(I68,ccs!O:O,ccs!I:I,0,0,1)</f>
        <v>685</v>
      </c>
      <c r="F68" s="31">
        <f>ROUND(ROUND(E68,2)*ROUND(C68,2),2)</f>
        <v>282905</v>
      </c>
      <c r="H68" s="4" t="s">
        <v>1607</v>
      </c>
      <c r="I68" s="545" t="str">
        <f>+_xlfn.CONCAT(H68,"-",A68)</f>
        <v>B2/07/04-A</v>
      </c>
    </row>
    <row r="69" spans="1:9">
      <c r="B69" s="36"/>
      <c r="H69" s="4" t="s">
        <v>1607</v>
      </c>
    </row>
    <row r="70" spans="1:9" ht="31">
      <c r="A70" s="209"/>
      <c r="B70" s="35" t="s">
        <v>311</v>
      </c>
      <c r="C70" s="37"/>
      <c r="D70" s="37"/>
      <c r="F70" s="31">
        <f>ROUND(ROUND(C70,2)*ROUND(E70,2),2)</f>
        <v>0</v>
      </c>
      <c r="H70" s="4" t="s">
        <v>1607</v>
      </c>
    </row>
    <row r="71" spans="1:9">
      <c r="A71" s="209"/>
      <c r="B71" s="38"/>
      <c r="C71" s="37"/>
      <c r="D71" s="37"/>
      <c r="H71" s="4" t="s">
        <v>1607</v>
      </c>
    </row>
    <row r="72" spans="1:9" ht="62">
      <c r="A72" s="209"/>
      <c r="B72" s="38" t="s">
        <v>312</v>
      </c>
      <c r="C72" s="37"/>
      <c r="D72" s="37"/>
      <c r="F72" s="31">
        <f>ROUND(ROUND(C72,2)*ROUND(E72,2),2)</f>
        <v>0</v>
      </c>
      <c r="H72" s="4" t="s">
        <v>1607</v>
      </c>
    </row>
    <row r="73" spans="1:9">
      <c r="A73" s="209"/>
      <c r="B73" s="38"/>
      <c r="C73" s="37"/>
      <c r="D73" s="37"/>
      <c r="H73" s="4" t="s">
        <v>1607</v>
      </c>
    </row>
    <row r="74" spans="1:9">
      <c r="A74" s="209" t="s">
        <v>6</v>
      </c>
      <c r="B74" s="39" t="s">
        <v>313</v>
      </c>
      <c r="C74" s="37">
        <f>2248+350+469+101</f>
        <v>3168</v>
      </c>
      <c r="D74" s="32" t="s">
        <v>248</v>
      </c>
      <c r="E74" s="98">
        <f>+_xlfn.XLOOKUP(I74,ccs!O:O,ccs!I:I,0,0,1)</f>
        <v>143.94</v>
      </c>
      <c r="F74" s="31">
        <f>ROUND(ROUND(E74,2)*ROUND(C74,2),2)</f>
        <v>456001.92</v>
      </c>
      <c r="H74" s="4" t="s">
        <v>1607</v>
      </c>
      <c r="I74" s="545" t="str">
        <f>+_xlfn.CONCAT(H74,"-",A74)</f>
        <v>B2/07/04-B</v>
      </c>
    </row>
    <row r="75" spans="1:9">
      <c r="A75" s="209"/>
      <c r="B75" s="38"/>
      <c r="C75" s="37"/>
      <c r="D75" s="37"/>
      <c r="H75" s="4" t="s">
        <v>1607</v>
      </c>
    </row>
    <row r="76" spans="1:9">
      <c r="A76" s="209" t="s">
        <v>7</v>
      </c>
      <c r="B76" s="39" t="s">
        <v>211</v>
      </c>
      <c r="C76" s="37">
        <f>174+43+72+27</f>
        <v>316</v>
      </c>
      <c r="D76" s="32" t="s">
        <v>248</v>
      </c>
      <c r="E76" s="98">
        <f>+_xlfn.XLOOKUP(I76,ccs!O:O,ccs!I:I,0,0,1)</f>
        <v>143.94</v>
      </c>
      <c r="F76" s="31">
        <f>ROUND(ROUND(E76,2)*ROUND(C76,2),2)</f>
        <v>45485.04</v>
      </c>
      <c r="H76" s="4" t="s">
        <v>1607</v>
      </c>
      <c r="I76" s="545" t="str">
        <f>+_xlfn.CONCAT(H76,"-",A76)</f>
        <v>B2/07/04-C</v>
      </c>
    </row>
    <row r="77" spans="1:9">
      <c r="A77" s="209"/>
      <c r="B77" s="38"/>
      <c r="C77" s="37"/>
      <c r="D77" s="37"/>
      <c r="H77" s="4" t="s">
        <v>1607</v>
      </c>
    </row>
    <row r="78" spans="1:9" ht="31">
      <c r="A78" s="209"/>
      <c r="B78" s="38" t="s">
        <v>314</v>
      </c>
      <c r="C78" s="37"/>
      <c r="D78" s="37"/>
      <c r="H78" s="4" t="s">
        <v>1607</v>
      </c>
    </row>
    <row r="79" spans="1:9">
      <c r="A79" s="209"/>
      <c r="B79" s="38"/>
      <c r="C79" s="37"/>
      <c r="D79" s="37"/>
      <c r="H79" s="4" t="s">
        <v>1607</v>
      </c>
    </row>
    <row r="80" spans="1:9">
      <c r="A80" s="209" t="s">
        <v>8</v>
      </c>
      <c r="B80" s="39" t="s">
        <v>313</v>
      </c>
      <c r="C80" s="37">
        <f>2248+350+469+101</f>
        <v>3168</v>
      </c>
      <c r="D80" s="32" t="s">
        <v>248</v>
      </c>
      <c r="E80" s="98">
        <f>+_xlfn.XLOOKUP(I80,ccs!O:O,ccs!I:I,0,0,1)</f>
        <v>16.84</v>
      </c>
      <c r="F80" s="31">
        <f>ROUND(ROUND(E80,2)*ROUND(C80,2),2)</f>
        <v>53349.120000000003</v>
      </c>
      <c r="H80" s="4" t="s">
        <v>1607</v>
      </c>
      <c r="I80" s="545" t="str">
        <f>+_xlfn.CONCAT(H80,"-",A80)</f>
        <v>B2/07/04-D</v>
      </c>
    </row>
    <row r="81" spans="1:9">
      <c r="A81" s="209"/>
      <c r="B81" s="38"/>
      <c r="C81" s="37"/>
      <c r="D81" s="37"/>
      <c r="H81" s="4" t="s">
        <v>1607</v>
      </c>
    </row>
    <row r="82" spans="1:9" ht="46.5">
      <c r="A82" s="209"/>
      <c r="B82" s="38" t="s">
        <v>315</v>
      </c>
      <c r="C82" s="37"/>
      <c r="D82" s="37"/>
      <c r="H82" s="4" t="s">
        <v>1607</v>
      </c>
    </row>
    <row r="83" spans="1:9">
      <c r="A83" s="209"/>
      <c r="B83" s="38"/>
      <c r="C83" s="37"/>
      <c r="D83" s="37"/>
      <c r="H83" s="4" t="s">
        <v>1607</v>
      </c>
    </row>
    <row r="84" spans="1:9">
      <c r="A84" s="209" t="s">
        <v>10</v>
      </c>
      <c r="B84" s="39" t="s">
        <v>313</v>
      </c>
      <c r="C84" s="37">
        <v>45</v>
      </c>
      <c r="D84" s="32" t="s">
        <v>248</v>
      </c>
      <c r="E84" s="98">
        <f>+_xlfn.XLOOKUP(I84,ccs!O:O,ccs!I:I,0,0,1)</f>
        <v>135.57</v>
      </c>
      <c r="F84" s="31">
        <f>ROUND(ROUND(E84,2)*ROUND(C84,2),2)</f>
        <v>6100.65</v>
      </c>
      <c r="H84" s="4" t="s">
        <v>1607</v>
      </c>
      <c r="I84" s="545" t="str">
        <f>+_xlfn.CONCAT(H84,"-",A84)</f>
        <v>B2/07/04-E</v>
      </c>
    </row>
    <row r="85" spans="1:9">
      <c r="A85" s="209"/>
      <c r="B85" s="38"/>
      <c r="C85" s="37"/>
      <c r="D85" s="37"/>
      <c r="H85" s="4" t="s">
        <v>1607</v>
      </c>
    </row>
    <row r="86" spans="1:9" ht="62">
      <c r="A86" s="209"/>
      <c r="B86" s="38" t="s">
        <v>316</v>
      </c>
      <c r="C86" s="37"/>
      <c r="D86" s="37"/>
      <c r="H86" s="4" t="s">
        <v>1608</v>
      </c>
    </row>
    <row r="87" spans="1:9">
      <c r="A87" s="209"/>
      <c r="B87" s="38"/>
      <c r="C87" s="37"/>
      <c r="D87" s="37"/>
      <c r="H87" s="4" t="s">
        <v>1608</v>
      </c>
    </row>
    <row r="88" spans="1:9">
      <c r="A88" s="209" t="s">
        <v>5</v>
      </c>
      <c r="B88" s="39" t="s">
        <v>317</v>
      </c>
      <c r="C88" s="37">
        <f>2203+350+469+101</f>
        <v>3123</v>
      </c>
      <c r="D88" s="32" t="s">
        <v>248</v>
      </c>
      <c r="E88" s="98">
        <f>+_xlfn.XLOOKUP(I88,ccs!O:O,ccs!I:I,0,0,1)</f>
        <v>135.57</v>
      </c>
      <c r="F88" s="31">
        <f>ROUND(ROUND(E88,2)*ROUND(C88,2),2)</f>
        <v>423385.11</v>
      </c>
      <c r="H88" s="4" t="s">
        <v>1608</v>
      </c>
      <c r="I88" s="545" t="str">
        <f>+_xlfn.CONCAT(H88,"-",A88)</f>
        <v>B2/07/05-A</v>
      </c>
    </row>
    <row r="89" spans="1:9">
      <c r="A89" s="209"/>
      <c r="B89" s="38"/>
      <c r="C89" s="37"/>
      <c r="D89" s="37"/>
      <c r="H89" s="4" t="s">
        <v>1608</v>
      </c>
    </row>
    <row r="90" spans="1:9" ht="31">
      <c r="A90" s="209"/>
      <c r="B90" s="16" t="s">
        <v>318</v>
      </c>
      <c r="C90" s="37"/>
      <c r="D90" s="37"/>
      <c r="H90" s="4" t="s">
        <v>1608</v>
      </c>
    </row>
    <row r="91" spans="1:9">
      <c r="A91" s="209"/>
      <c r="B91" s="38"/>
      <c r="C91" s="37"/>
      <c r="D91" s="37"/>
      <c r="H91" s="4" t="s">
        <v>1608</v>
      </c>
    </row>
    <row r="92" spans="1:9">
      <c r="A92" s="209" t="s">
        <v>6</v>
      </c>
      <c r="B92" s="39" t="s">
        <v>313</v>
      </c>
      <c r="C92" s="37">
        <f>58+10</f>
        <v>68</v>
      </c>
      <c r="D92" s="32" t="s">
        <v>248</v>
      </c>
      <c r="E92" s="98">
        <f>+_xlfn.XLOOKUP(I92,ccs!O:O,ccs!I:I,0,0,1)</f>
        <v>54</v>
      </c>
      <c r="F92" s="31">
        <f>ROUND(ROUND(E92,2)*ROUND(C92,2),2)</f>
        <v>3672</v>
      </c>
      <c r="H92" s="4" t="s">
        <v>1608</v>
      </c>
      <c r="I92" s="545" t="str">
        <f>+_xlfn.CONCAT(H92,"-",A92)</f>
        <v>B2/07/05-B</v>
      </c>
    </row>
    <row r="93" spans="1:9">
      <c r="A93" s="209"/>
      <c r="B93" s="38"/>
      <c r="C93" s="37"/>
      <c r="D93" s="37"/>
      <c r="H93" s="4" t="s">
        <v>1608</v>
      </c>
    </row>
    <row r="94" spans="1:9" ht="31">
      <c r="A94" s="209"/>
      <c r="B94" s="35" t="s">
        <v>319</v>
      </c>
      <c r="C94" s="37"/>
      <c r="D94" s="37"/>
      <c r="H94" s="4" t="s">
        <v>1608</v>
      </c>
    </row>
    <row r="95" spans="1:9">
      <c r="A95" s="209"/>
      <c r="B95" s="38"/>
      <c r="C95" s="37"/>
      <c r="D95" s="37"/>
      <c r="H95" s="4" t="s">
        <v>1608</v>
      </c>
    </row>
    <row r="96" spans="1:9" ht="31">
      <c r="A96" s="209"/>
      <c r="B96" s="38" t="s">
        <v>320</v>
      </c>
      <c r="C96" s="37"/>
      <c r="D96" s="37"/>
      <c r="H96" s="4" t="s">
        <v>1608</v>
      </c>
    </row>
    <row r="97" spans="1:9">
      <c r="A97" s="209"/>
      <c r="B97" s="38"/>
      <c r="C97" s="37"/>
      <c r="D97" s="37"/>
      <c r="H97" s="4" t="s">
        <v>1608</v>
      </c>
    </row>
    <row r="98" spans="1:9" ht="31">
      <c r="A98" s="209" t="s">
        <v>7</v>
      </c>
      <c r="B98" s="39" t="s">
        <v>321</v>
      </c>
      <c r="C98" s="29">
        <f>386+96+160+60</f>
        <v>702</v>
      </c>
      <c r="D98" s="37" t="s">
        <v>179</v>
      </c>
      <c r="E98" s="98">
        <f>+_xlfn.XLOOKUP(I98,ccs!O:O,ccs!I:I,0,0,1)</f>
        <v>27.5</v>
      </c>
      <c r="F98" s="31">
        <f>ROUND(ROUND(E98,2)*ROUND(C98,2),2)</f>
        <v>19305</v>
      </c>
      <c r="H98" s="4" t="s">
        <v>1608</v>
      </c>
      <c r="I98" s="545" t="str">
        <f>+_xlfn.CONCAT(H98,"-",A98)</f>
        <v>B2/07/05-C</v>
      </c>
    </row>
    <row r="99" spans="1:9">
      <c r="B99" s="36"/>
      <c r="H99" s="4" t="s">
        <v>1608</v>
      </c>
    </row>
    <row r="100" spans="1:9" ht="46.5">
      <c r="A100" s="98"/>
      <c r="B100" s="38" t="s">
        <v>322</v>
      </c>
      <c r="C100" s="37"/>
      <c r="D100" s="37"/>
      <c r="E100" s="4"/>
      <c r="F100" s="4"/>
      <c r="H100" s="4" t="s">
        <v>1608</v>
      </c>
    </row>
    <row r="101" spans="1:9">
      <c r="A101" s="98"/>
      <c r="B101" s="38"/>
      <c r="C101" s="37"/>
      <c r="D101" s="37"/>
      <c r="E101" s="4"/>
      <c r="F101" s="4"/>
      <c r="H101" s="4" t="s">
        <v>1608</v>
      </c>
    </row>
    <row r="102" spans="1:9">
      <c r="A102" s="98" t="s">
        <v>8</v>
      </c>
      <c r="B102" s="39" t="s">
        <v>323</v>
      </c>
      <c r="C102" s="37">
        <v>196</v>
      </c>
      <c r="D102" s="37" t="s">
        <v>179</v>
      </c>
      <c r="E102" s="98">
        <f>+_xlfn.XLOOKUP(I102,ccs!O:O,ccs!I:I,0,0,1)</f>
        <v>27.5</v>
      </c>
      <c r="F102" s="31">
        <f>ROUND(ROUND(E102,2)*ROUND(C102,2),2)</f>
        <v>5390</v>
      </c>
      <c r="H102" s="4" t="s">
        <v>1608</v>
      </c>
      <c r="I102" s="545" t="str">
        <f>+_xlfn.CONCAT(H102,"-",A102)</f>
        <v>B2/07/05-D</v>
      </c>
    </row>
    <row r="103" spans="1:9">
      <c r="B103" s="36"/>
      <c r="C103" s="98"/>
      <c r="D103" s="98"/>
      <c r="E103" s="96"/>
      <c r="F103" s="96"/>
      <c r="H103" s="4" t="s">
        <v>1608</v>
      </c>
    </row>
    <row r="104" spans="1:9">
      <c r="B104" s="36"/>
      <c r="C104" s="98"/>
      <c r="D104" s="98"/>
      <c r="E104" s="96"/>
      <c r="F104" s="96"/>
      <c r="H104" s="4" t="s">
        <v>1608</v>
      </c>
    </row>
    <row r="105" spans="1:9">
      <c r="B105" s="36"/>
      <c r="C105" s="98"/>
      <c r="D105" s="98"/>
      <c r="E105" s="96"/>
      <c r="F105" s="96"/>
      <c r="H105" s="4" t="s">
        <v>1608</v>
      </c>
    </row>
    <row r="106" spans="1:9">
      <c r="B106" s="36"/>
      <c r="C106" s="98"/>
      <c r="D106" s="98"/>
      <c r="E106" s="96"/>
      <c r="F106" s="96"/>
      <c r="H106" s="4" t="s">
        <v>1608</v>
      </c>
    </row>
    <row r="107" spans="1:9" s="12" customFormat="1">
      <c r="A107" s="220"/>
      <c r="B107" s="35"/>
      <c r="C107" s="98"/>
      <c r="D107" s="98"/>
      <c r="E107" s="94"/>
      <c r="F107" s="94"/>
      <c r="H107" s="4" t="s">
        <v>1608</v>
      </c>
    </row>
    <row r="108" spans="1:9" s="12" customFormat="1">
      <c r="A108" s="220"/>
      <c r="B108" s="35"/>
      <c r="C108" s="98"/>
      <c r="D108" s="98"/>
      <c r="E108" s="94"/>
      <c r="F108" s="94"/>
      <c r="H108" s="4" t="s">
        <v>1608</v>
      </c>
    </row>
    <row r="109" spans="1:9" s="12" customFormat="1">
      <c r="A109" s="220"/>
      <c r="B109" s="36"/>
      <c r="C109" s="96"/>
      <c r="D109" s="98"/>
      <c r="E109" s="297"/>
      <c r="F109" s="297"/>
      <c r="H109" s="4" t="s">
        <v>1608</v>
      </c>
    </row>
    <row r="110" spans="1:9">
      <c r="A110" s="209"/>
      <c r="B110" s="35"/>
      <c r="C110" s="37"/>
      <c r="D110" s="37"/>
      <c r="H110" s="4" t="s">
        <v>1608</v>
      </c>
    </row>
    <row r="111" spans="1:9">
      <c r="A111" s="209"/>
      <c r="B111" s="38"/>
      <c r="C111" s="37"/>
      <c r="D111" s="37"/>
      <c r="H111" s="4" t="s">
        <v>1608</v>
      </c>
    </row>
    <row r="112" spans="1:9">
      <c r="A112" s="209"/>
      <c r="B112" s="38"/>
      <c r="C112" s="37"/>
      <c r="D112" s="37"/>
      <c r="H112" s="4" t="s">
        <v>1608</v>
      </c>
    </row>
    <row r="113" spans="1:8">
      <c r="A113" s="209"/>
      <c r="B113" s="38"/>
      <c r="C113" s="37"/>
      <c r="D113" s="37"/>
      <c r="H113" s="4" t="s">
        <v>1608</v>
      </c>
    </row>
    <row r="114" spans="1:8">
      <c r="A114" s="209"/>
      <c r="B114" s="39"/>
      <c r="C114" s="37"/>
      <c r="D114" s="37"/>
      <c r="H114" s="4" t="s">
        <v>1608</v>
      </c>
    </row>
    <row r="115" spans="1:8">
      <c r="A115" s="209"/>
      <c r="B115" s="39"/>
      <c r="C115" s="37"/>
      <c r="D115" s="37"/>
      <c r="H115" s="4" t="s">
        <v>1608</v>
      </c>
    </row>
    <row r="116" spans="1:8">
      <c r="B116" s="6" t="s">
        <v>13</v>
      </c>
      <c r="F116" s="33"/>
      <c r="H116" s="4" t="s">
        <v>1608</v>
      </c>
    </row>
    <row r="117" spans="1:8">
      <c r="B117" s="7" t="s">
        <v>9</v>
      </c>
      <c r="E117" s="31" t="s">
        <v>12</v>
      </c>
      <c r="F117" s="31">
        <f>SUM(F3:F116)</f>
        <v>20505870.849999998</v>
      </c>
      <c r="H117" s="4" t="s">
        <v>1608</v>
      </c>
    </row>
    <row r="118" spans="1:8" ht="16" thickBot="1">
      <c r="F118" s="34"/>
      <c r="H118" s="4" t="s">
        <v>1608</v>
      </c>
    </row>
    <row r="119" spans="1:8" ht="16" thickTop="1"/>
  </sheetData>
  <sheetProtection selectLockedCells="1" selectUnlockedCells="1"/>
  <autoFilter ref="A1:I119" xr:uid="{010B4688-4F01-4E2E-9AC1-BEC3CDB8583B}"/>
  <phoneticPr fontId="17" type="noConversion"/>
  <pageMargins left="0.5" right="0.5" top="1" bottom="1" header="0.5" footer="0.5"/>
  <pageSetup paperSize="9" scale="95" orientation="portrait" r:id="rId1"/>
  <headerFooter>
    <oddHeader>&amp;R&amp;"Times New Roman"&amp;10Shared Facility Hub (SFH) Assets Project
Package 3 - Estate Management Centre (EMC)</oddHeader>
    <oddFooter>&amp;L&amp;"Times New Roman,Regular"THERMAL AND MOISTURE PROTECTION
&amp;8 1RI12073-073D06-DAH-BOQ-PM-0003-01&amp;R&amp;"Times New Roman,Regular"07 - Page &amp;P of &amp;N</oddFooter>
  </headerFooter>
  <rowBreaks count="4" manualBreakCount="4">
    <brk id="28" max="5" man="1"/>
    <brk id="43" max="16383" man="1"/>
    <brk id="63" max="16383" man="1"/>
    <brk id="85"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B63EC-D202-4FB6-8287-8901C94CE373}">
  <sheetPr>
    <tabColor rgb="FFFFFF00"/>
  </sheetPr>
  <dimension ref="A1:K145"/>
  <sheetViews>
    <sheetView showZeros="0" view="pageBreakPreview" topLeftCell="A76" zoomScaleNormal="100" zoomScaleSheetLayoutView="100" workbookViewId="0">
      <selection activeCell="F83" sqref="F83"/>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3" t="s">
        <v>0</v>
      </c>
      <c r="B1" s="187" t="s">
        <v>35</v>
      </c>
      <c r="C1" s="17" t="s">
        <v>3</v>
      </c>
      <c r="D1" s="18" t="s">
        <v>1</v>
      </c>
      <c r="E1" s="19" t="s">
        <v>2</v>
      </c>
      <c r="F1" s="19" t="s">
        <v>4</v>
      </c>
      <c r="H1" s="4" t="s">
        <v>1592</v>
      </c>
      <c r="I1" s="4" t="s">
        <v>1593</v>
      </c>
      <c r="K1" s="4" t="s">
        <v>1734</v>
      </c>
    </row>
    <row r="2" spans="1:11">
      <c r="A2" s="5"/>
      <c r="B2" s="8"/>
      <c r="C2" s="20"/>
      <c r="D2" s="21"/>
      <c r="E2" s="22"/>
      <c r="F2" s="22" t="s">
        <v>12</v>
      </c>
    </row>
    <row r="3" spans="1:11">
      <c r="A3" s="6"/>
      <c r="B3" s="1"/>
      <c r="C3" s="23"/>
      <c r="D3" s="24"/>
      <c r="E3" s="25"/>
      <c r="F3" s="25"/>
    </row>
    <row r="4" spans="1:11" s="12" customFormat="1">
      <c r="A4" s="10"/>
      <c r="B4" s="47" t="s">
        <v>16</v>
      </c>
      <c r="C4" s="26"/>
      <c r="D4" s="27"/>
      <c r="E4" s="28"/>
      <c r="F4" s="28"/>
      <c r="H4" s="4" t="s">
        <v>1609</v>
      </c>
    </row>
    <row r="5" spans="1:11">
      <c r="A5" s="2"/>
      <c r="B5" s="9"/>
      <c r="D5" s="30"/>
      <c r="H5" s="4" t="s">
        <v>1609</v>
      </c>
    </row>
    <row r="6" spans="1:11" ht="31">
      <c r="A6" s="206"/>
      <c r="B6" s="16" t="s">
        <v>324</v>
      </c>
      <c r="H6" s="4" t="s">
        <v>1609</v>
      </c>
    </row>
    <row r="7" spans="1:11">
      <c r="A7" s="206"/>
      <c r="B7" s="61"/>
      <c r="H7" s="4" t="s">
        <v>1609</v>
      </c>
      <c r="I7" s="149"/>
    </row>
    <row r="8" spans="1:11" ht="124">
      <c r="A8" s="206"/>
      <c r="B8" s="16" t="s">
        <v>325</v>
      </c>
      <c r="H8" s="4" t="s">
        <v>1609</v>
      </c>
      <c r="I8" s="149"/>
    </row>
    <row r="9" spans="1:11">
      <c r="A9" s="206"/>
      <c r="B9" s="62"/>
      <c r="H9" s="4" t="s">
        <v>1609</v>
      </c>
    </row>
    <row r="10" spans="1:11">
      <c r="A10" s="206" t="s">
        <v>5</v>
      </c>
      <c r="B10" s="62" t="s">
        <v>326</v>
      </c>
      <c r="C10" s="29">
        <f>18*2</f>
        <v>36</v>
      </c>
      <c r="D10" s="32" t="s">
        <v>289</v>
      </c>
      <c r="E10" s="98">
        <f>+_xlfn.XLOOKUP(I10,ccs!O:O,ccs!I:I,0,0,1)</f>
        <v>3012</v>
      </c>
      <c r="F10" s="31">
        <f>ROUND(ROUND(E10,2)*ROUND(C10,2),2)</f>
        <v>108432</v>
      </c>
      <c r="H10" s="4" t="s">
        <v>1609</v>
      </c>
      <c r="I10" s="545" t="str">
        <f>+_xlfn.CONCAT(H10,"-",A10)</f>
        <v>B2/08/01-A</v>
      </c>
    </row>
    <row r="11" spans="1:11">
      <c r="A11" s="206"/>
      <c r="B11" s="61"/>
      <c r="H11" s="4" t="s">
        <v>1609</v>
      </c>
    </row>
    <row r="12" spans="1:11">
      <c r="A12" s="206" t="s">
        <v>6</v>
      </c>
      <c r="B12" s="62" t="s">
        <v>327</v>
      </c>
      <c r="C12" s="29">
        <v>4</v>
      </c>
      <c r="D12" s="32" t="s">
        <v>289</v>
      </c>
      <c r="E12" s="98">
        <f>+_xlfn.XLOOKUP(I12,ccs!O:O,ccs!I:I,0,0,1)</f>
        <v>4417.6000000000004</v>
      </c>
      <c r="F12" s="31">
        <f>ROUND(ROUND(E12,2)*ROUND(C12,2),2)</f>
        <v>17670.400000000001</v>
      </c>
      <c r="H12" s="4" t="s">
        <v>1609</v>
      </c>
      <c r="I12" s="545" t="str">
        <f>+_xlfn.CONCAT(H12,"-",A12)</f>
        <v>B2/08/01-B</v>
      </c>
    </row>
    <row r="13" spans="1:11">
      <c r="A13" s="206"/>
      <c r="B13" s="61"/>
      <c r="H13" s="4" t="s">
        <v>1609</v>
      </c>
    </row>
    <row r="14" spans="1:11">
      <c r="A14" s="206" t="s">
        <v>7</v>
      </c>
      <c r="B14" s="62" t="s">
        <v>328</v>
      </c>
      <c r="C14" s="29">
        <v>6</v>
      </c>
      <c r="D14" s="32" t="s">
        <v>289</v>
      </c>
      <c r="E14" s="98">
        <f>+_xlfn.XLOOKUP(I14,ccs!O:O,ccs!I:I,0,0,1)</f>
        <v>4969.8</v>
      </c>
      <c r="F14" s="31">
        <f>ROUND(ROUND(E14,2)*ROUND(C14,2),2)</f>
        <v>29818.799999999999</v>
      </c>
      <c r="H14" s="4" t="s">
        <v>1609</v>
      </c>
      <c r="I14" s="545" t="str">
        <f>+_xlfn.CONCAT(H14,"-",A14)</f>
        <v>B2/08/01-C</v>
      </c>
    </row>
    <row r="15" spans="1:11">
      <c r="A15" s="206"/>
      <c r="B15" s="61"/>
      <c r="H15" s="4" t="s">
        <v>1609</v>
      </c>
    </row>
    <row r="16" spans="1:11">
      <c r="A16" s="206" t="s">
        <v>8</v>
      </c>
      <c r="B16" s="62" t="s">
        <v>329</v>
      </c>
      <c r="C16" s="29">
        <f>6*2</f>
        <v>12</v>
      </c>
      <c r="D16" s="32" t="s">
        <v>289</v>
      </c>
      <c r="E16" s="98">
        <f>+_xlfn.XLOOKUP(I16,ccs!O:O,ccs!I:I,0,0,1)</f>
        <v>5052.63</v>
      </c>
      <c r="F16" s="31">
        <f>ROUND(ROUND(E16,2)*ROUND(C16,2),2)</f>
        <v>60631.56</v>
      </c>
      <c r="H16" s="4" t="s">
        <v>1609</v>
      </c>
      <c r="I16" s="545" t="str">
        <f>+_xlfn.CONCAT(H16,"-",A16)</f>
        <v>B2/08/01-D</v>
      </c>
    </row>
    <row r="17" spans="1:9">
      <c r="A17" s="206"/>
      <c r="B17" s="62"/>
      <c r="H17" s="4" t="s">
        <v>1609</v>
      </c>
    </row>
    <row r="18" spans="1:9">
      <c r="A18" s="206" t="s">
        <v>10</v>
      </c>
      <c r="B18" s="62" t="s">
        <v>330</v>
      </c>
      <c r="C18" s="29">
        <v>15</v>
      </c>
      <c r="D18" s="32" t="s">
        <v>289</v>
      </c>
      <c r="E18" s="98">
        <f>+_xlfn.XLOOKUP(I18,ccs!O:O,ccs!I:I,0,0,1)</f>
        <v>5311.16</v>
      </c>
      <c r="F18" s="31">
        <f>ROUND(ROUND(E18,2)*ROUND(C18,2),2)</f>
        <v>79667.399999999994</v>
      </c>
      <c r="H18" s="4" t="s">
        <v>1609</v>
      </c>
      <c r="I18" s="545" t="str">
        <f>+_xlfn.CONCAT(H18,"-",A18)</f>
        <v>B2/08/01-E</v>
      </c>
    </row>
    <row r="19" spans="1:9">
      <c r="A19" s="206"/>
      <c r="B19" s="62"/>
      <c r="H19" s="4" t="s">
        <v>1609</v>
      </c>
    </row>
    <row r="20" spans="1:9">
      <c r="A20" s="206" t="s">
        <v>11</v>
      </c>
      <c r="B20" s="62" t="s">
        <v>331</v>
      </c>
      <c r="C20" s="29">
        <v>7</v>
      </c>
      <c r="D20" s="32" t="s">
        <v>289</v>
      </c>
      <c r="E20" s="98">
        <f>+_xlfn.XLOOKUP(I20,ccs!O:O,ccs!I:I,0,0,1)</f>
        <v>5522</v>
      </c>
      <c r="F20" s="31">
        <f>ROUND(ROUND(E20,2)*ROUND(C20,2),2)</f>
        <v>38654</v>
      </c>
      <c r="H20" s="4" t="s">
        <v>1609</v>
      </c>
      <c r="I20" s="545" t="str">
        <f>+_xlfn.CONCAT(H20,"-",A20)</f>
        <v>B2/08/01-F</v>
      </c>
    </row>
    <row r="21" spans="1:9">
      <c r="A21" s="206"/>
      <c r="B21" s="62"/>
      <c r="H21" s="4" t="s">
        <v>1609</v>
      </c>
    </row>
    <row r="22" spans="1:9">
      <c r="A22" s="206" t="s">
        <v>27</v>
      </c>
      <c r="B22" s="62" t="s">
        <v>332</v>
      </c>
      <c r="C22" s="29">
        <f>12*2</f>
        <v>24</v>
      </c>
      <c r="D22" s="32" t="s">
        <v>289</v>
      </c>
      <c r="E22" s="98">
        <f>+_xlfn.XLOOKUP(I22,ccs!O:O,ccs!I:I,0,0,1)</f>
        <v>5604.83</v>
      </c>
      <c r="F22" s="31">
        <f>ROUND(ROUND(E22,2)*ROUND(C22,2),2)</f>
        <v>134515.92000000001</v>
      </c>
      <c r="H22" s="4" t="s">
        <v>1609</v>
      </c>
      <c r="I22" s="545" t="str">
        <f>+_xlfn.CONCAT(H22,"-",A22)</f>
        <v>B2/08/01-G</v>
      </c>
    </row>
    <row r="23" spans="1:9">
      <c r="A23" s="206"/>
      <c r="B23" s="62"/>
      <c r="H23" s="4" t="s">
        <v>1609</v>
      </c>
    </row>
    <row r="24" spans="1:9">
      <c r="A24" s="206" t="s">
        <v>28</v>
      </c>
      <c r="B24" s="62" t="s">
        <v>333</v>
      </c>
      <c r="C24" s="29">
        <v>20</v>
      </c>
      <c r="D24" s="32" t="s">
        <v>289</v>
      </c>
      <c r="E24" s="98">
        <f>+_xlfn.XLOOKUP(I24,ccs!O:O,ccs!I:I,0,0,1)</f>
        <v>6101.81</v>
      </c>
      <c r="F24" s="31">
        <f>ROUND(ROUND(E24,2)*ROUND(C24,2),2)</f>
        <v>122036.2</v>
      </c>
      <c r="H24" s="4" t="s">
        <v>1609</v>
      </c>
      <c r="I24" s="545" t="str">
        <f>+_xlfn.CONCAT(H24,"-",A24)</f>
        <v>B2/08/01-H</v>
      </c>
    </row>
    <row r="25" spans="1:9">
      <c r="A25" s="206"/>
      <c r="B25" s="62"/>
      <c r="H25" s="4" t="s">
        <v>1609</v>
      </c>
    </row>
    <row r="26" spans="1:9">
      <c r="A26" s="206" t="s">
        <v>33</v>
      </c>
      <c r="B26" s="62" t="s">
        <v>334</v>
      </c>
      <c r="C26" s="29">
        <f>6*2</f>
        <v>12</v>
      </c>
      <c r="D26" s="32" t="s">
        <v>289</v>
      </c>
      <c r="E26" s="98">
        <f>+_xlfn.XLOOKUP(I26,ccs!O:O,ccs!I:I,0,0,1)</f>
        <v>6157.03</v>
      </c>
      <c r="F26" s="31">
        <f>ROUND(ROUND(E26,2)*ROUND(C26,2),2)</f>
        <v>73884.36</v>
      </c>
      <c r="H26" s="4" t="s">
        <v>1609</v>
      </c>
      <c r="I26" s="545" t="str">
        <f>+_xlfn.CONCAT(H26,"-",A26)</f>
        <v>B2/08/01-J</v>
      </c>
    </row>
    <row r="27" spans="1:9">
      <c r="A27" s="206"/>
      <c r="B27" s="62"/>
      <c r="H27" s="4" t="s">
        <v>1609</v>
      </c>
    </row>
    <row r="28" spans="1:9">
      <c r="A28" s="206" t="s">
        <v>34</v>
      </c>
      <c r="B28" s="62" t="s">
        <v>335</v>
      </c>
      <c r="C28" s="29">
        <v>10</v>
      </c>
      <c r="D28" s="32" t="s">
        <v>289</v>
      </c>
      <c r="E28" s="98">
        <f>+_xlfn.XLOOKUP(I28,ccs!O:O,ccs!I:I,0,0,1)</f>
        <v>6184.64</v>
      </c>
      <c r="F28" s="31">
        <f>ROUND(ROUND(E28,2)*ROUND(C28,2),2)</f>
        <v>61846.400000000001</v>
      </c>
      <c r="H28" s="4" t="s">
        <v>1609</v>
      </c>
      <c r="I28" s="545" t="str">
        <f>+_xlfn.CONCAT(H28,"-",A28)</f>
        <v>B2/08/01-K</v>
      </c>
    </row>
    <row r="29" spans="1:9">
      <c r="A29" s="206"/>
      <c r="B29" s="62"/>
      <c r="H29" s="4" t="s">
        <v>1609</v>
      </c>
    </row>
    <row r="30" spans="1:9">
      <c r="A30" s="206" t="s">
        <v>39</v>
      </c>
      <c r="B30" s="62" t="s">
        <v>336</v>
      </c>
      <c r="C30" s="29">
        <f>6*2</f>
        <v>12</v>
      </c>
      <c r="D30" s="32" t="s">
        <v>289</v>
      </c>
      <c r="E30" s="98">
        <f>+_xlfn.XLOOKUP(I30,ccs!O:O,ccs!I:I,0,0,1)</f>
        <v>6157.03</v>
      </c>
      <c r="F30" s="31">
        <f>ROUND(ROUND(E30,2)*ROUND(C30,2),2)</f>
        <v>73884.36</v>
      </c>
      <c r="H30" s="4" t="s">
        <v>1609</v>
      </c>
      <c r="I30" s="545" t="str">
        <f>+_xlfn.CONCAT(H30,"-",A30)</f>
        <v>B2/08/01-L</v>
      </c>
    </row>
    <row r="31" spans="1:9">
      <c r="A31" s="206"/>
      <c r="B31" s="62"/>
      <c r="H31" s="4" t="s">
        <v>1609</v>
      </c>
    </row>
    <row r="32" spans="1:9">
      <c r="A32" s="206" t="s">
        <v>38</v>
      </c>
      <c r="B32" s="62" t="s">
        <v>337</v>
      </c>
      <c r="C32" s="29">
        <v>7</v>
      </c>
      <c r="D32" s="32" t="s">
        <v>289</v>
      </c>
      <c r="E32" s="98">
        <f>+_xlfn.XLOOKUP(I32,ccs!O:O,ccs!I:I,0,0,1)</f>
        <v>6626.4</v>
      </c>
      <c r="F32" s="31">
        <f>ROUND(ROUND(E32,2)*ROUND(C32,2),2)</f>
        <v>46384.800000000003</v>
      </c>
      <c r="H32" s="4" t="s">
        <v>1609</v>
      </c>
      <c r="I32" s="545" t="str">
        <f>+_xlfn.CONCAT(H32,"-",A32)</f>
        <v>B2/08/01-M</v>
      </c>
    </row>
    <row r="33" spans="1:9">
      <c r="A33" s="206"/>
      <c r="B33" s="62"/>
      <c r="H33" s="4" t="s">
        <v>1609</v>
      </c>
    </row>
    <row r="34" spans="1:9">
      <c r="A34" s="206" t="s">
        <v>204</v>
      </c>
      <c r="B34" s="62" t="s">
        <v>338</v>
      </c>
      <c r="C34" s="29">
        <f>6*2</f>
        <v>12</v>
      </c>
      <c r="D34" s="32" t="s">
        <v>289</v>
      </c>
      <c r="E34" s="98">
        <f>+_xlfn.XLOOKUP(I34,ccs!O:O,ccs!I:I,0,0,1)</f>
        <v>6275</v>
      </c>
      <c r="F34" s="31">
        <f>ROUND(ROUND(E34,2)*ROUND(C34,2),2)</f>
        <v>75300</v>
      </c>
      <c r="H34" s="4" t="s">
        <v>1609</v>
      </c>
      <c r="I34" s="545" t="str">
        <f>+_xlfn.CONCAT(H34,"-",A34)</f>
        <v>B2/08/01-N</v>
      </c>
    </row>
    <row r="35" spans="1:9">
      <c r="A35" s="206"/>
      <c r="B35" s="62"/>
      <c r="H35" s="4" t="s">
        <v>1609</v>
      </c>
    </row>
    <row r="36" spans="1:9">
      <c r="A36" s="206" t="s">
        <v>507</v>
      </c>
      <c r="B36" s="62" t="s">
        <v>339</v>
      </c>
      <c r="C36" s="29">
        <v>1</v>
      </c>
      <c r="D36" s="32" t="s">
        <v>289</v>
      </c>
      <c r="E36" s="98">
        <f>+_xlfn.XLOOKUP(I36,ccs!O:O,ccs!I:I,0,0,1)</f>
        <v>7730.8</v>
      </c>
      <c r="F36" s="31">
        <f>ROUND(ROUND(E36,2)*ROUND(C36,2),2)</f>
        <v>7730.8</v>
      </c>
      <c r="H36" s="4" t="s">
        <v>1609</v>
      </c>
      <c r="I36" s="545" t="str">
        <f>+_xlfn.CONCAT(H36,"-",A36)</f>
        <v>B2/08/01-P</v>
      </c>
    </row>
    <row r="37" spans="1:9">
      <c r="A37" s="206"/>
      <c r="B37" s="62"/>
      <c r="H37" s="4" t="s">
        <v>1609</v>
      </c>
    </row>
    <row r="38" spans="1:9">
      <c r="A38" s="206" t="s">
        <v>5</v>
      </c>
      <c r="B38" s="62" t="s">
        <v>340</v>
      </c>
      <c r="C38" s="29">
        <v>25</v>
      </c>
      <c r="D38" s="32" t="s">
        <v>289</v>
      </c>
      <c r="E38" s="98">
        <f>+_xlfn.XLOOKUP(I38,ccs!O:O,ccs!I:I,0,0,1)</f>
        <v>9487.7999999999993</v>
      </c>
      <c r="F38" s="31">
        <f>ROUND(ROUND(E38,2)*ROUND(C38,2),2)</f>
        <v>237195</v>
      </c>
      <c r="H38" s="4" t="s">
        <v>1610</v>
      </c>
      <c r="I38" s="545" t="str">
        <f>+_xlfn.CONCAT(H38,"-",A38)</f>
        <v>B2/08/02-A</v>
      </c>
    </row>
    <row r="39" spans="1:9">
      <c r="A39" s="206"/>
      <c r="B39" s="62"/>
      <c r="H39" s="4" t="s">
        <v>1610</v>
      </c>
    </row>
    <row r="40" spans="1:9">
      <c r="A40" s="206" t="s">
        <v>6</v>
      </c>
      <c r="B40" s="62" t="s">
        <v>341</v>
      </c>
      <c r="C40" s="29">
        <f>24*2</f>
        <v>48</v>
      </c>
      <c r="D40" s="32" t="s">
        <v>289</v>
      </c>
      <c r="E40" s="98">
        <f>+_xlfn.XLOOKUP(I40,ccs!O:O,ccs!I:I,0,0,1)</f>
        <v>8283</v>
      </c>
      <c r="F40" s="31">
        <f>ROUND(ROUND(E40,2)*ROUND(C40,2),2)</f>
        <v>397584</v>
      </c>
      <c r="H40" s="4" t="s">
        <v>1610</v>
      </c>
      <c r="I40" s="545" t="str">
        <f>+_xlfn.CONCAT(H40,"-",A40)</f>
        <v>B2/08/02-B</v>
      </c>
    </row>
    <row r="41" spans="1:9">
      <c r="A41" s="206"/>
      <c r="B41" s="62"/>
      <c r="H41" s="4" t="s">
        <v>1610</v>
      </c>
    </row>
    <row r="42" spans="1:9">
      <c r="A42" s="206" t="s">
        <v>7</v>
      </c>
      <c r="B42" s="62" t="s">
        <v>342</v>
      </c>
      <c r="C42" s="29">
        <v>10</v>
      </c>
      <c r="D42" s="32" t="s">
        <v>289</v>
      </c>
      <c r="E42" s="98">
        <f>+_xlfn.XLOOKUP(I42,ccs!O:O,ccs!I:I,0,0,1)</f>
        <v>8433.6</v>
      </c>
      <c r="F42" s="31">
        <f>ROUND(ROUND(E42,2)*ROUND(C42,2),2)</f>
        <v>84336</v>
      </c>
      <c r="H42" s="4" t="s">
        <v>1610</v>
      </c>
      <c r="I42" s="545" t="str">
        <f>+_xlfn.CONCAT(H42,"-",A42)</f>
        <v>B2/08/02-C</v>
      </c>
    </row>
    <row r="43" spans="1:9">
      <c r="A43" s="206"/>
      <c r="B43" s="62"/>
      <c r="H43" s="4" t="s">
        <v>1610</v>
      </c>
    </row>
    <row r="44" spans="1:9">
      <c r="A44" s="206" t="s">
        <v>8</v>
      </c>
      <c r="B44" s="62" t="s">
        <v>343</v>
      </c>
      <c r="C44" s="29">
        <f>18*2</f>
        <v>36</v>
      </c>
      <c r="D44" s="32" t="s">
        <v>289</v>
      </c>
      <c r="E44" s="98">
        <f>+_xlfn.XLOOKUP(I44,ccs!O:O,ccs!I:I,0,0,1)</f>
        <v>8835.2000000000007</v>
      </c>
      <c r="F44" s="31">
        <f>ROUND(ROUND(E44,2)*ROUND(C44,2),2)</f>
        <v>318067.20000000001</v>
      </c>
      <c r="H44" s="4" t="s">
        <v>1610</v>
      </c>
      <c r="I44" s="545" t="str">
        <f>+_xlfn.CONCAT(H44,"-",A44)</f>
        <v>B2/08/02-D</v>
      </c>
    </row>
    <row r="45" spans="1:9">
      <c r="A45" s="206"/>
      <c r="B45" s="62"/>
      <c r="H45" s="4" t="s">
        <v>1610</v>
      </c>
    </row>
    <row r="46" spans="1:9">
      <c r="A46" s="206" t="s">
        <v>10</v>
      </c>
      <c r="B46" s="62" t="s">
        <v>344</v>
      </c>
      <c r="C46" s="29">
        <f>18*2</f>
        <v>36</v>
      </c>
      <c r="D46" s="32" t="s">
        <v>289</v>
      </c>
      <c r="E46" s="98">
        <f>+_xlfn.XLOOKUP(I46,ccs!O:O,ccs!I:I,0,0,1)</f>
        <v>9387.4</v>
      </c>
      <c r="F46" s="31">
        <f>ROUND(ROUND(E46,2)*ROUND(C46,2),2)</f>
        <v>337946.4</v>
      </c>
      <c r="H46" s="4" t="s">
        <v>1610</v>
      </c>
      <c r="I46" s="545" t="str">
        <f>+_xlfn.CONCAT(H46,"-",A46)</f>
        <v>B2/08/02-E</v>
      </c>
    </row>
    <row r="47" spans="1:9">
      <c r="A47" s="206"/>
      <c r="B47" s="62"/>
      <c r="H47" s="4" t="s">
        <v>1610</v>
      </c>
    </row>
    <row r="48" spans="1:9">
      <c r="A48" s="206" t="s">
        <v>11</v>
      </c>
      <c r="B48" s="62" t="s">
        <v>345</v>
      </c>
      <c r="C48" s="29">
        <v>35</v>
      </c>
      <c r="D48" s="32" t="s">
        <v>289</v>
      </c>
      <c r="E48" s="98">
        <f>+_xlfn.XLOOKUP(I48,ccs!O:O,ccs!I:I,0,0,1)</f>
        <v>9751.35</v>
      </c>
      <c r="F48" s="31">
        <f>ROUND(ROUND(E48,2)*ROUND(C48,2),2)</f>
        <v>341297.25</v>
      </c>
      <c r="H48" s="4" t="s">
        <v>1610</v>
      </c>
      <c r="I48" s="545" t="str">
        <f>+_xlfn.CONCAT(H48,"-",A48)</f>
        <v>B2/08/02-F</v>
      </c>
    </row>
    <row r="49" spans="1:9">
      <c r="A49" s="206"/>
      <c r="B49" s="62"/>
      <c r="H49" s="4" t="s">
        <v>1610</v>
      </c>
    </row>
    <row r="50" spans="1:9">
      <c r="A50" s="206" t="s">
        <v>27</v>
      </c>
      <c r="B50" s="62" t="s">
        <v>346</v>
      </c>
      <c r="C50" s="29">
        <v>12</v>
      </c>
      <c r="D50" s="32" t="s">
        <v>289</v>
      </c>
      <c r="E50" s="98">
        <f>+_xlfn.XLOOKUP(I50,ccs!O:O,ccs!I:I,0,0,1)</f>
        <v>10767.9</v>
      </c>
      <c r="F50" s="31">
        <f>ROUND(ROUND(E50,2)*ROUND(C50,2),2)</f>
        <v>129214.8</v>
      </c>
      <c r="H50" s="4" t="s">
        <v>1610</v>
      </c>
      <c r="I50" s="545" t="str">
        <f>+_xlfn.CONCAT(H50,"-",A50)</f>
        <v>B2/08/02-G</v>
      </c>
    </row>
    <row r="51" spans="1:9">
      <c r="A51" s="206"/>
      <c r="B51" s="62"/>
      <c r="H51" s="4" t="s">
        <v>1610</v>
      </c>
    </row>
    <row r="52" spans="1:9">
      <c r="A52" s="206" t="s">
        <v>28</v>
      </c>
      <c r="B52" s="62" t="s">
        <v>347</v>
      </c>
      <c r="C52" s="29">
        <v>1</v>
      </c>
      <c r="D52" s="32" t="s">
        <v>289</v>
      </c>
      <c r="E52" s="98">
        <f>+_xlfn.XLOOKUP(I52,ccs!O:O,ccs!I:I,0,0,1)</f>
        <v>11404.19</v>
      </c>
      <c r="F52" s="31">
        <f>ROUND(ROUND(E52,2)*ROUND(C52,2),2)</f>
        <v>11404.19</v>
      </c>
      <c r="H52" s="4" t="s">
        <v>1610</v>
      </c>
      <c r="I52" s="545" t="str">
        <f>+_xlfn.CONCAT(H52,"-",A52)</f>
        <v>B2/08/02-H</v>
      </c>
    </row>
    <row r="53" spans="1:9">
      <c r="A53" s="206"/>
      <c r="B53" s="62"/>
      <c r="H53" s="4" t="s">
        <v>1610</v>
      </c>
    </row>
    <row r="54" spans="1:9">
      <c r="A54" s="206" t="s">
        <v>33</v>
      </c>
      <c r="B54" s="62" t="s">
        <v>348</v>
      </c>
      <c r="C54" s="29">
        <f>36*2</f>
        <v>72</v>
      </c>
      <c r="D54" s="32" t="s">
        <v>289</v>
      </c>
      <c r="E54" s="98">
        <f>+_xlfn.XLOOKUP(I54,ccs!O:O,ccs!I:I,0,0,1)</f>
        <v>13805</v>
      </c>
      <c r="F54" s="31">
        <f>ROUND(ROUND(E54,2)*ROUND(C54,2),2)</f>
        <v>993960</v>
      </c>
      <c r="H54" s="4" t="s">
        <v>1610</v>
      </c>
      <c r="I54" s="545" t="str">
        <f>+_xlfn.CONCAT(H54,"-",A54)</f>
        <v>B2/08/02-J</v>
      </c>
    </row>
    <row r="55" spans="1:9">
      <c r="A55" s="206"/>
      <c r="B55" s="62"/>
      <c r="H55" s="4" t="s">
        <v>1610</v>
      </c>
    </row>
    <row r="56" spans="1:9">
      <c r="A56" s="206"/>
      <c r="B56" s="61" t="s">
        <v>349</v>
      </c>
      <c r="H56" s="4" t="s">
        <v>1610</v>
      </c>
    </row>
    <row r="57" spans="1:9">
      <c r="A57" s="206"/>
      <c r="B57" s="62"/>
      <c r="H57" s="4" t="s">
        <v>1610</v>
      </c>
    </row>
    <row r="58" spans="1:9">
      <c r="A58" s="206" t="s">
        <v>34</v>
      </c>
      <c r="B58" s="62" t="s">
        <v>350</v>
      </c>
      <c r="C58" s="29">
        <v>17</v>
      </c>
      <c r="D58" s="32" t="s">
        <v>289</v>
      </c>
      <c r="E58" s="98">
        <f>+_xlfn.XLOOKUP(I58,ccs!O:O,ccs!I:I,0,0,1)</f>
        <v>25100</v>
      </c>
      <c r="F58" s="31">
        <f>ROUND(ROUND(E58,2)*ROUND(C58,2),2)</f>
        <v>426700</v>
      </c>
      <c r="H58" s="4" t="s">
        <v>1610</v>
      </c>
      <c r="I58" s="545" t="str">
        <f>+_xlfn.CONCAT(H58,"-",A58)</f>
        <v>B2/08/02-K</v>
      </c>
    </row>
    <row r="59" spans="1:9">
      <c r="A59" s="206"/>
      <c r="B59" s="62"/>
      <c r="F59" s="31">
        <f>ROUND(ROUND(E59,2)*ROUND(C59,2),2)</f>
        <v>0</v>
      </c>
      <c r="H59" s="4" t="s">
        <v>1610</v>
      </c>
    </row>
    <row r="60" spans="1:9" ht="124">
      <c r="A60" s="206"/>
      <c r="B60" s="16" t="s">
        <v>351</v>
      </c>
      <c r="H60" s="4" t="s">
        <v>1610</v>
      </c>
    </row>
    <row r="61" spans="1:9">
      <c r="A61" s="206"/>
      <c r="B61" s="36"/>
      <c r="H61" s="4" t="s">
        <v>1610</v>
      </c>
    </row>
    <row r="62" spans="1:9">
      <c r="A62" s="206" t="s">
        <v>39</v>
      </c>
      <c r="B62" s="36" t="s">
        <v>352</v>
      </c>
      <c r="C62" s="29">
        <v>4</v>
      </c>
      <c r="D62" s="37" t="s">
        <v>289</v>
      </c>
      <c r="E62" s="98">
        <f>+_xlfn.XLOOKUP(I62,ccs!O:O,ccs!I:I,0,0,1)</f>
        <v>4066.2</v>
      </c>
      <c r="F62" s="31">
        <f>ROUND(ROUND(E62,2)*ROUND(C62,2),2)</f>
        <v>16264.8</v>
      </c>
      <c r="H62" s="4" t="s">
        <v>1610</v>
      </c>
      <c r="I62" s="545" t="str">
        <f>+_xlfn.CONCAT(H62,"-",A62)</f>
        <v>B2/08/02-L</v>
      </c>
    </row>
    <row r="63" spans="1:9">
      <c r="A63" s="206"/>
      <c r="B63" s="36"/>
      <c r="H63" s="4" t="s">
        <v>1610</v>
      </c>
    </row>
    <row r="64" spans="1:9">
      <c r="A64" s="206" t="s">
        <v>38</v>
      </c>
      <c r="B64" s="36" t="s">
        <v>353</v>
      </c>
      <c r="C64" s="29">
        <v>5</v>
      </c>
      <c r="D64" s="37" t="s">
        <v>289</v>
      </c>
      <c r="E64" s="98">
        <f>+_xlfn.XLOOKUP(I64,ccs!O:O,ccs!I:I,0,0,1)</f>
        <v>5647.5</v>
      </c>
      <c r="F64" s="31">
        <f>ROUND(ROUND(E64,2)*ROUND(C64,2),2)</f>
        <v>28237.5</v>
      </c>
      <c r="H64" s="4" t="s">
        <v>1610</v>
      </c>
      <c r="I64" s="545" t="str">
        <f>+_xlfn.CONCAT(H64,"-",A64)</f>
        <v>B2/08/02-M</v>
      </c>
    </row>
    <row r="65" spans="1:11">
      <c r="A65" s="206"/>
      <c r="B65" s="36"/>
      <c r="H65" s="4" t="s">
        <v>1610</v>
      </c>
    </row>
    <row r="66" spans="1:11" ht="77.5">
      <c r="A66" s="206"/>
      <c r="B66" s="15" t="s">
        <v>354</v>
      </c>
      <c r="H66" s="4" t="s">
        <v>1611</v>
      </c>
    </row>
    <row r="67" spans="1:11">
      <c r="A67" s="206"/>
      <c r="B67" s="36"/>
      <c r="H67" s="4" t="s">
        <v>1611</v>
      </c>
    </row>
    <row r="68" spans="1:11">
      <c r="A68" s="206" t="s">
        <v>5</v>
      </c>
      <c r="B68" s="36" t="s">
        <v>355</v>
      </c>
      <c r="C68" s="29">
        <f>6+12*2</f>
        <v>30</v>
      </c>
      <c r="D68" s="37" t="s">
        <v>289</v>
      </c>
      <c r="E68" s="98">
        <f>+_xlfn.XLOOKUP(I68,ccs!O:O,ccs!I:I,0,0,1)</f>
        <v>1350</v>
      </c>
      <c r="F68" s="31">
        <f>ROUND(ROUND(E68,2)*ROUND(C68,2),2)</f>
        <v>40500</v>
      </c>
      <c r="H68" s="4" t="s">
        <v>1611</v>
      </c>
      <c r="I68" s="545" t="str">
        <f>+_xlfn.CONCAT(H68,"-",A68)</f>
        <v>B2/08/03-A</v>
      </c>
    </row>
    <row r="69" spans="1:11">
      <c r="A69" s="206"/>
      <c r="B69" s="36"/>
      <c r="H69" s="4" t="s">
        <v>1611</v>
      </c>
    </row>
    <row r="70" spans="1:11">
      <c r="A70" s="206" t="s">
        <v>6</v>
      </c>
      <c r="B70" s="36" t="s">
        <v>356</v>
      </c>
      <c r="C70" s="29">
        <v>10</v>
      </c>
      <c r="D70" s="37" t="s">
        <v>289</v>
      </c>
      <c r="E70" s="98">
        <f>+_xlfn.XLOOKUP(I70,ccs!O:O,ccs!I:I,0,0,1)</f>
        <v>1462.5</v>
      </c>
      <c r="F70" s="31">
        <f>ROUND(ROUND(E70,2)*ROUND(C70,2),2)</f>
        <v>14625</v>
      </c>
      <c r="H70" s="4" t="s">
        <v>1611</v>
      </c>
      <c r="I70" s="545" t="str">
        <f>+_xlfn.CONCAT(H70,"-",A70)</f>
        <v>B2/08/03-B</v>
      </c>
    </row>
    <row r="71" spans="1:11">
      <c r="A71" s="206"/>
      <c r="B71" s="36"/>
      <c r="H71" s="4" t="s">
        <v>1611</v>
      </c>
    </row>
    <row r="72" spans="1:11">
      <c r="A72" s="206" t="s">
        <v>7</v>
      </c>
      <c r="B72" s="36" t="s">
        <v>357</v>
      </c>
      <c r="C72" s="29">
        <v>2</v>
      </c>
      <c r="D72" s="37" t="s">
        <v>289</v>
      </c>
      <c r="E72" s="98">
        <f>+_xlfn.XLOOKUP(I72,ccs!O:O,ccs!I:I,0,0,1)</f>
        <v>1800</v>
      </c>
      <c r="F72" s="31">
        <f>ROUND(ROUND(E72,2)*ROUND(C72,2),2)</f>
        <v>3600</v>
      </c>
      <c r="H72" s="4" t="s">
        <v>1611</v>
      </c>
      <c r="I72" s="545" t="str">
        <f>+_xlfn.CONCAT(H72,"-",A72)</f>
        <v>B2/08/03-C</v>
      </c>
    </row>
    <row r="73" spans="1:11">
      <c r="A73" s="206"/>
      <c r="B73" s="36"/>
      <c r="H73" s="4" t="s">
        <v>1611</v>
      </c>
    </row>
    <row r="74" spans="1:11">
      <c r="A74" s="206" t="s">
        <v>8</v>
      </c>
      <c r="B74" s="36" t="s">
        <v>358</v>
      </c>
      <c r="C74" s="29">
        <v>1</v>
      </c>
      <c r="D74" s="37" t="s">
        <v>289</v>
      </c>
      <c r="E74" s="98">
        <f>+_xlfn.XLOOKUP(I74,ccs!O:O,ccs!I:I,0,0,1)</f>
        <v>3000</v>
      </c>
      <c r="F74" s="31">
        <f>ROUND(ROUND(E74,2)*ROUND(C74,2),2)</f>
        <v>3000</v>
      </c>
      <c r="H74" s="4" t="s">
        <v>1611</v>
      </c>
      <c r="I74" s="545" t="str">
        <f>+_xlfn.CONCAT(H74,"-",A74)</f>
        <v>B2/08/03-D</v>
      </c>
    </row>
    <row r="75" spans="1:11">
      <c r="A75" s="206"/>
      <c r="B75" s="36"/>
      <c r="H75" s="4" t="s">
        <v>1611</v>
      </c>
    </row>
    <row r="76" spans="1:11" ht="124">
      <c r="A76" s="206"/>
      <c r="B76" s="35" t="s">
        <v>359</v>
      </c>
      <c r="H76" s="4" t="s">
        <v>1611</v>
      </c>
    </row>
    <row r="77" spans="1:11">
      <c r="A77" s="206"/>
      <c r="B77" s="36"/>
      <c r="H77" s="4" t="s">
        <v>1611</v>
      </c>
    </row>
    <row r="78" spans="1:11">
      <c r="A78" s="206" t="s">
        <v>10</v>
      </c>
      <c r="B78" s="36" t="s">
        <v>360</v>
      </c>
      <c r="C78" s="29">
        <v>1</v>
      </c>
      <c r="D78" s="32" t="s">
        <v>0</v>
      </c>
      <c r="E78" s="98">
        <f>+_xlfn.XLOOKUP(I78,ccs!O:O,ccs!I:I,0,0,1)</f>
        <v>13000</v>
      </c>
      <c r="F78" s="31">
        <f>ROUND(ROUND(E78,2)*ROUND(C78,2),2)</f>
        <v>13000</v>
      </c>
      <c r="H78" s="4" t="s">
        <v>1611</v>
      </c>
      <c r="I78" s="545" t="str">
        <f>+_xlfn.CONCAT(H78,"-",A78)</f>
        <v>B2/08/03-E</v>
      </c>
      <c r="K78" s="149" t="str">
        <f>+_xlfn.XLOOKUP(I78,ccs!O:O,ccs!N:N,0,0,1)</f>
        <v>we assumed provisional quantities 13nos</v>
      </c>
    </row>
    <row r="79" spans="1:11">
      <c r="A79" s="206"/>
      <c r="B79" s="36"/>
      <c r="H79" s="4" t="s">
        <v>1611</v>
      </c>
    </row>
    <row r="80" spans="1:11" ht="77.5">
      <c r="A80" s="206"/>
      <c r="B80" s="35" t="s">
        <v>361</v>
      </c>
      <c r="H80" s="4" t="s">
        <v>1611</v>
      </c>
    </row>
    <row r="81" spans="1:9">
      <c r="A81" s="206"/>
      <c r="B81" s="36"/>
      <c r="H81" s="4" t="s">
        <v>1611</v>
      </c>
    </row>
    <row r="82" spans="1:9">
      <c r="A82" s="206" t="s">
        <v>11</v>
      </c>
      <c r="B82" s="36" t="s">
        <v>362</v>
      </c>
      <c r="C82" s="29">
        <v>1</v>
      </c>
      <c r="D82" s="32" t="s">
        <v>0</v>
      </c>
      <c r="E82" s="98">
        <f>+_xlfn.XLOOKUP(I82,ccs!O:O,ccs!I:I,0,0,1)</f>
        <v>0</v>
      </c>
      <c r="F82" s="31" t="s">
        <v>6449</v>
      </c>
      <c r="H82" s="4" t="s">
        <v>1611</v>
      </c>
      <c r="I82" s="545" t="str">
        <f>+_xlfn.CONCAT(H82,"-",A82)</f>
        <v>B2/08/03-F</v>
      </c>
    </row>
    <row r="83" spans="1:9">
      <c r="A83" s="206"/>
      <c r="B83" s="36"/>
      <c r="H83" s="4" t="s">
        <v>1611</v>
      </c>
    </row>
    <row r="84" spans="1:9">
      <c r="A84" s="206"/>
      <c r="B84" s="15" t="s">
        <v>363</v>
      </c>
      <c r="H84" s="4" t="s">
        <v>1612</v>
      </c>
    </row>
    <row r="85" spans="1:9">
      <c r="A85" s="206"/>
      <c r="B85" s="36"/>
      <c r="H85" s="4" t="s">
        <v>1612</v>
      </c>
    </row>
    <row r="86" spans="1:9" ht="170.5">
      <c r="A86" s="206"/>
      <c r="B86" s="15" t="s">
        <v>364</v>
      </c>
      <c r="H86" s="4" t="s">
        <v>1612</v>
      </c>
    </row>
    <row r="87" spans="1:9">
      <c r="A87" s="206"/>
      <c r="B87" s="36"/>
      <c r="H87" s="4" t="s">
        <v>1612</v>
      </c>
    </row>
    <row r="88" spans="1:9">
      <c r="A88" s="206" t="s">
        <v>5</v>
      </c>
      <c r="B88" s="62" t="s">
        <v>365</v>
      </c>
      <c r="C88" s="29">
        <v>2</v>
      </c>
      <c r="D88" s="32" t="s">
        <v>289</v>
      </c>
      <c r="E88" s="98">
        <f>+_xlfn.XLOOKUP(I88,ccs!O:O,ccs!I:I,0,0,1)</f>
        <v>4042.5</v>
      </c>
      <c r="F88" s="31">
        <f>ROUND(ROUND(E88,2)*ROUND(C88,2),2)</f>
        <v>8085</v>
      </c>
      <c r="H88" s="4" t="s">
        <v>1612</v>
      </c>
      <c r="I88" s="545" t="str">
        <f>+_xlfn.CONCAT(H88,"-",A88)</f>
        <v>B2/08/04-A</v>
      </c>
    </row>
    <row r="89" spans="1:9">
      <c r="A89" s="206"/>
      <c r="B89" s="36"/>
      <c r="H89" s="4" t="s">
        <v>1612</v>
      </c>
    </row>
    <row r="90" spans="1:9">
      <c r="A90" s="206" t="s">
        <v>6</v>
      </c>
      <c r="B90" s="62" t="s">
        <v>328</v>
      </c>
      <c r="C90" s="29">
        <v>30</v>
      </c>
      <c r="D90" s="32" t="s">
        <v>289</v>
      </c>
      <c r="E90" s="98">
        <f>+_xlfn.XLOOKUP(I90,ccs!O:O,ccs!I:I,0,0,1)</f>
        <v>4851</v>
      </c>
      <c r="F90" s="31">
        <f>ROUND(ROUND(E90,2)*ROUND(C90,2),2)</f>
        <v>145530</v>
      </c>
      <c r="H90" s="4" t="s">
        <v>1612</v>
      </c>
      <c r="I90" s="545" t="str">
        <f>+_xlfn.CONCAT(H90,"-",A90)</f>
        <v>B2/08/04-B</v>
      </c>
    </row>
    <row r="91" spans="1:9">
      <c r="A91" s="206"/>
      <c r="B91" s="36"/>
      <c r="H91" s="4" t="s">
        <v>1612</v>
      </c>
    </row>
    <row r="92" spans="1:9">
      <c r="A92" s="206" t="s">
        <v>7</v>
      </c>
      <c r="B92" s="62" t="s">
        <v>329</v>
      </c>
      <c r="C92" s="29">
        <f>18*2</f>
        <v>36</v>
      </c>
      <c r="D92" s="32" t="s">
        <v>289</v>
      </c>
      <c r="E92" s="98">
        <f>+_xlfn.XLOOKUP(I92,ccs!O:O,ccs!I:I,0,0,1)</f>
        <v>4851</v>
      </c>
      <c r="F92" s="31">
        <f>ROUND(ROUND(E92,2)*ROUND(C92,2),2)</f>
        <v>174636</v>
      </c>
      <c r="H92" s="4" t="s">
        <v>1612</v>
      </c>
      <c r="I92" s="545" t="str">
        <f>+_xlfn.CONCAT(H92,"-",A92)</f>
        <v>B2/08/04-C</v>
      </c>
    </row>
    <row r="93" spans="1:9">
      <c r="A93" s="206"/>
      <c r="B93" s="36"/>
      <c r="H93" s="4" t="s">
        <v>1612</v>
      </c>
    </row>
    <row r="94" spans="1:9">
      <c r="A94" s="206" t="s">
        <v>8</v>
      </c>
      <c r="B94" s="62" t="s">
        <v>333</v>
      </c>
      <c r="C94" s="29">
        <f>6*2</f>
        <v>12</v>
      </c>
      <c r="D94" s="32" t="s">
        <v>289</v>
      </c>
      <c r="E94" s="98">
        <f>+_xlfn.XLOOKUP(I94,ccs!O:O,ccs!I:I,0,0,1)</f>
        <v>5955.95</v>
      </c>
      <c r="F94" s="31">
        <f>ROUND(ROUND(E94,2)*ROUND(C94,2),2)</f>
        <v>71471.399999999994</v>
      </c>
      <c r="H94" s="4" t="s">
        <v>1612</v>
      </c>
      <c r="I94" s="545" t="str">
        <f>+_xlfn.CONCAT(H94,"-",A94)</f>
        <v>B2/08/04-D</v>
      </c>
    </row>
    <row r="95" spans="1:9">
      <c r="A95" s="206"/>
      <c r="B95" s="36"/>
      <c r="H95" s="4" t="s">
        <v>1612</v>
      </c>
    </row>
    <row r="96" spans="1:9">
      <c r="A96" s="206" t="s">
        <v>10</v>
      </c>
      <c r="B96" s="62" t="s">
        <v>337</v>
      </c>
      <c r="C96" s="29">
        <v>2</v>
      </c>
      <c r="D96" s="32" t="s">
        <v>289</v>
      </c>
      <c r="E96" s="98">
        <f>+_xlfn.XLOOKUP(I96,ccs!O:O,ccs!I:I,0,0,1)</f>
        <v>6468</v>
      </c>
      <c r="F96" s="31">
        <f>ROUND(ROUND(E96,2)*ROUND(C96,2),2)</f>
        <v>12936</v>
      </c>
      <c r="H96" s="4" t="s">
        <v>1612</v>
      </c>
      <c r="I96" s="545" t="str">
        <f>+_xlfn.CONCAT(H96,"-",A96)</f>
        <v>B2/08/04-E</v>
      </c>
    </row>
    <row r="97" spans="1:9">
      <c r="A97" s="206"/>
      <c r="B97" s="36"/>
      <c r="H97" s="4" t="s">
        <v>1612</v>
      </c>
    </row>
    <row r="98" spans="1:9">
      <c r="A98" s="206" t="s">
        <v>11</v>
      </c>
      <c r="B98" s="62" t="s">
        <v>340</v>
      </c>
      <c r="C98" s="29">
        <v>1</v>
      </c>
      <c r="D98" s="32" t="s">
        <v>289</v>
      </c>
      <c r="E98" s="98">
        <f>+_xlfn.XLOOKUP(I98,ccs!O:O,ccs!I:I,0,0,1)</f>
        <v>9450</v>
      </c>
      <c r="F98" s="31">
        <f>ROUND(ROUND(E98,2)*ROUND(C98,2),2)</f>
        <v>9450</v>
      </c>
      <c r="H98" s="4" t="s">
        <v>1612</v>
      </c>
      <c r="I98" s="545" t="str">
        <f>+_xlfn.CONCAT(H98,"-",A98)</f>
        <v>B2/08/04-F</v>
      </c>
    </row>
    <row r="99" spans="1:9">
      <c r="A99" s="206"/>
      <c r="B99" s="36"/>
      <c r="H99" s="4" t="s">
        <v>1612</v>
      </c>
    </row>
    <row r="100" spans="1:9">
      <c r="A100" s="206" t="s">
        <v>27</v>
      </c>
      <c r="B100" s="62" t="s">
        <v>341</v>
      </c>
      <c r="C100" s="29">
        <v>5</v>
      </c>
      <c r="D100" s="32" t="s">
        <v>289</v>
      </c>
      <c r="E100" s="98">
        <f>+_xlfn.XLOOKUP(I100,ccs!O:O,ccs!I:I,0,0,1)</f>
        <v>7875</v>
      </c>
      <c r="F100" s="31">
        <f>ROUND(ROUND(E100,2)*ROUND(C100,2),2)</f>
        <v>39375</v>
      </c>
      <c r="H100" s="4" t="s">
        <v>1612</v>
      </c>
      <c r="I100" s="545" t="str">
        <f>+_xlfn.CONCAT(H100,"-",A100)</f>
        <v>B2/08/04-G</v>
      </c>
    </row>
    <row r="101" spans="1:9">
      <c r="A101" s="206"/>
      <c r="B101" s="36"/>
      <c r="H101" s="4" t="s">
        <v>1612</v>
      </c>
    </row>
    <row r="102" spans="1:9">
      <c r="A102" s="206" t="s">
        <v>28</v>
      </c>
      <c r="B102" s="62" t="s">
        <v>343</v>
      </c>
      <c r="C102" s="29">
        <v>7</v>
      </c>
      <c r="D102" s="32" t="s">
        <v>289</v>
      </c>
      <c r="E102" s="98">
        <f>+_xlfn.XLOOKUP(I102,ccs!O:O,ccs!I:I,0,0,1)</f>
        <v>8800</v>
      </c>
      <c r="F102" s="31">
        <f>ROUND(ROUND(E102,2)*ROUND(C102,2),2)</f>
        <v>61600</v>
      </c>
      <c r="H102" s="4" t="s">
        <v>1612</v>
      </c>
      <c r="I102" s="545" t="str">
        <f>+_xlfn.CONCAT(H102,"-",A102)</f>
        <v>B2/08/04-H</v>
      </c>
    </row>
    <row r="103" spans="1:9">
      <c r="A103" s="206"/>
      <c r="B103" s="36"/>
      <c r="H103" s="4" t="s">
        <v>1612</v>
      </c>
    </row>
    <row r="104" spans="1:9">
      <c r="A104" s="206" t="s">
        <v>33</v>
      </c>
      <c r="B104" s="62" t="s">
        <v>366</v>
      </c>
      <c r="C104" s="29">
        <v>5</v>
      </c>
      <c r="D104" s="32" t="s">
        <v>289</v>
      </c>
      <c r="E104" s="98">
        <f>+_xlfn.XLOOKUP(I104,ccs!O:O,ccs!I:I,0,0,1)</f>
        <v>15000</v>
      </c>
      <c r="F104" s="31">
        <f>ROUND(ROUND(E104,2)*ROUND(C104,2),2)</f>
        <v>75000</v>
      </c>
      <c r="H104" s="4" t="s">
        <v>1612</v>
      </c>
      <c r="I104" s="545" t="str">
        <f>+_xlfn.CONCAT(H104,"-",A104)</f>
        <v>B2/08/04-J</v>
      </c>
    </row>
    <row r="105" spans="1:9">
      <c r="A105" s="206"/>
      <c r="B105" s="36"/>
      <c r="H105" s="4" t="s">
        <v>1612</v>
      </c>
    </row>
    <row r="106" spans="1:9">
      <c r="A106" s="206" t="s">
        <v>34</v>
      </c>
      <c r="B106" s="62" t="s">
        <v>367</v>
      </c>
      <c r="C106" s="29">
        <v>1</v>
      </c>
      <c r="D106" s="32" t="s">
        <v>289</v>
      </c>
      <c r="E106" s="98">
        <f>+_xlfn.XLOOKUP(I106,ccs!O:O,ccs!I:I,0,0,1)</f>
        <v>18000</v>
      </c>
      <c r="F106" s="31">
        <f>ROUND(ROUND(E106,2)*ROUND(C106,2),2)</f>
        <v>18000</v>
      </c>
      <c r="H106" s="4" t="s">
        <v>1612</v>
      </c>
      <c r="I106" s="545" t="str">
        <f>+_xlfn.CONCAT(H106,"-",A106)</f>
        <v>B2/08/04-K</v>
      </c>
    </row>
    <row r="107" spans="1:9">
      <c r="A107" s="206"/>
      <c r="B107" s="36"/>
      <c r="H107" s="4" t="s">
        <v>1612</v>
      </c>
    </row>
    <row r="108" spans="1:9">
      <c r="A108" s="206" t="s">
        <v>39</v>
      </c>
      <c r="B108" s="62" t="s">
        <v>347</v>
      </c>
      <c r="C108" s="29">
        <v>1</v>
      </c>
      <c r="D108" s="32" t="s">
        <v>289</v>
      </c>
      <c r="E108" s="98">
        <f>+_xlfn.XLOOKUP(I108,ccs!O:O,ccs!I:I,0,0,1)</f>
        <v>11358.75</v>
      </c>
      <c r="F108" s="31">
        <f>ROUND(ROUND(E108,2)*ROUND(C108,2),2)</f>
        <v>11358.75</v>
      </c>
      <c r="H108" s="4" t="s">
        <v>1612</v>
      </c>
      <c r="I108" s="545" t="str">
        <f>+_xlfn.CONCAT(H108,"-",A108)</f>
        <v>B2/08/04-L</v>
      </c>
    </row>
    <row r="109" spans="1:9">
      <c r="A109" s="206"/>
      <c r="B109" s="36"/>
      <c r="H109" s="4" t="s">
        <v>1612</v>
      </c>
    </row>
    <row r="110" spans="1:9" ht="31">
      <c r="A110" s="206"/>
      <c r="B110" s="16" t="s">
        <v>368</v>
      </c>
      <c r="H110" s="4" t="s">
        <v>1613</v>
      </c>
    </row>
    <row r="111" spans="1:9">
      <c r="A111" s="206"/>
      <c r="B111" s="14"/>
      <c r="H111" s="4" t="s">
        <v>1613</v>
      </c>
    </row>
    <row r="112" spans="1:9" ht="124">
      <c r="A112" s="206"/>
      <c r="B112" s="16" t="s">
        <v>369</v>
      </c>
      <c r="H112" s="4" t="s">
        <v>1613</v>
      </c>
    </row>
    <row r="113" spans="1:9">
      <c r="A113" s="206"/>
      <c r="B113" s="36"/>
      <c r="H113" s="4" t="s">
        <v>1613</v>
      </c>
    </row>
    <row r="114" spans="1:9">
      <c r="A114" s="206" t="s">
        <v>5</v>
      </c>
      <c r="B114" s="36" t="s">
        <v>370</v>
      </c>
      <c r="C114" s="29">
        <f>96+41*2+116</f>
        <v>294</v>
      </c>
      <c r="D114" s="32" t="s">
        <v>248</v>
      </c>
      <c r="E114" s="98">
        <f>+_xlfn.XLOOKUP(I114,ccs!O:O,ccs!I:I,0,0,1)</f>
        <v>1638</v>
      </c>
      <c r="F114" s="31">
        <f>ROUND(ROUND(E114,2)*ROUND(C114,2),2)</f>
        <v>481572</v>
      </c>
      <c r="H114" s="4" t="s">
        <v>1613</v>
      </c>
      <c r="I114" s="545" t="str">
        <f>+_xlfn.CONCAT(H114,"-",A114)</f>
        <v>B2/08/05-A</v>
      </c>
    </row>
    <row r="115" spans="1:9">
      <c r="A115" s="206"/>
      <c r="B115" s="36"/>
      <c r="H115" s="4" t="s">
        <v>1613</v>
      </c>
    </row>
    <row r="116" spans="1:9">
      <c r="A116" s="41"/>
      <c r="B116" s="50" t="s">
        <v>371</v>
      </c>
      <c r="C116" s="51"/>
      <c r="D116" s="52"/>
      <c r="H116" s="4" t="s">
        <v>1613</v>
      </c>
    </row>
    <row r="117" spans="1:9">
      <c r="A117" s="41"/>
      <c r="B117" s="53"/>
      <c r="C117" s="51"/>
      <c r="D117" s="52"/>
      <c r="H117" s="4" t="s">
        <v>1613</v>
      </c>
    </row>
    <row r="118" spans="1:9" ht="97.5" customHeight="1">
      <c r="A118" s="211"/>
      <c r="B118" s="54" t="s">
        <v>372</v>
      </c>
      <c r="C118" s="55"/>
      <c r="D118" s="52"/>
      <c r="H118" s="4" t="s">
        <v>1613</v>
      </c>
    </row>
    <row r="119" spans="1:9">
      <c r="A119" s="41"/>
      <c r="B119" s="50"/>
      <c r="C119" s="51"/>
      <c r="D119" s="52"/>
      <c r="H119" s="4" t="s">
        <v>1613</v>
      </c>
    </row>
    <row r="120" spans="1:9">
      <c r="A120" s="41" t="s">
        <v>6</v>
      </c>
      <c r="B120" s="53" t="s">
        <v>373</v>
      </c>
      <c r="C120" s="55">
        <v>3</v>
      </c>
      <c r="D120" s="56" t="s">
        <v>289</v>
      </c>
      <c r="E120" s="98">
        <f>+_xlfn.XLOOKUP(I120,ccs!O:O,ccs!I:I,0,0,1)</f>
        <v>3276</v>
      </c>
      <c r="F120" s="31">
        <f>ROUND(ROUND(E120,2)*ROUND(C120,2),2)</f>
        <v>9828</v>
      </c>
      <c r="H120" s="4" t="s">
        <v>1613</v>
      </c>
      <c r="I120" s="545" t="str">
        <f>+_xlfn.CONCAT(H120,"-",A120)</f>
        <v>B2/08/05-B</v>
      </c>
    </row>
    <row r="121" spans="1:9">
      <c r="A121" s="206"/>
      <c r="B121" s="36"/>
      <c r="H121" s="4" t="s">
        <v>1613</v>
      </c>
    </row>
    <row r="122" spans="1:9">
      <c r="A122" s="41" t="s">
        <v>7</v>
      </c>
      <c r="B122" s="53" t="s">
        <v>374</v>
      </c>
      <c r="C122" s="55">
        <v>1</v>
      </c>
      <c r="D122" s="56" t="s">
        <v>289</v>
      </c>
      <c r="E122" s="98">
        <f>+_xlfn.XLOOKUP(I122,ccs!O:O,ccs!I:I,0,0,1)</f>
        <v>4914</v>
      </c>
      <c r="F122" s="31">
        <f>ROUND(ROUND(E122,2)*ROUND(C122,2),2)</f>
        <v>4914</v>
      </c>
      <c r="H122" s="4" t="s">
        <v>1613</v>
      </c>
      <c r="I122" s="545" t="str">
        <f>+_xlfn.CONCAT(H122,"-",A122)</f>
        <v>B2/08/05-C</v>
      </c>
    </row>
    <row r="123" spans="1:9">
      <c r="A123" s="206"/>
      <c r="B123" s="36"/>
      <c r="H123" s="4" t="s">
        <v>1613</v>
      </c>
    </row>
    <row r="124" spans="1:9">
      <c r="A124" s="41" t="s">
        <v>8</v>
      </c>
      <c r="B124" s="53" t="s">
        <v>375</v>
      </c>
      <c r="C124" s="55">
        <v>2</v>
      </c>
      <c r="D124" s="56" t="s">
        <v>289</v>
      </c>
      <c r="E124" s="98">
        <f>+_xlfn.XLOOKUP(I124,ccs!O:O,ccs!I:I,0,0,1)</f>
        <v>13104</v>
      </c>
      <c r="F124" s="31">
        <f>ROUND(ROUND(E124,2)*ROUND(C124,2),2)</f>
        <v>26208</v>
      </c>
      <c r="H124" s="4" t="s">
        <v>1613</v>
      </c>
      <c r="I124" s="545" t="str">
        <f>+_xlfn.CONCAT(H124,"-",A124)</f>
        <v>B2/08/05-D</v>
      </c>
    </row>
    <row r="125" spans="1:9">
      <c r="A125" s="206"/>
      <c r="B125" s="36"/>
      <c r="H125" s="4" t="s">
        <v>1613</v>
      </c>
    </row>
    <row r="126" spans="1:9">
      <c r="A126" s="206"/>
      <c r="B126" s="16" t="s">
        <v>376</v>
      </c>
      <c r="H126" s="4" t="s">
        <v>1614</v>
      </c>
    </row>
    <row r="127" spans="1:9">
      <c r="A127" s="206"/>
      <c r="B127" s="14"/>
      <c r="H127" s="4" t="s">
        <v>1614</v>
      </c>
    </row>
    <row r="128" spans="1:9" ht="77.5">
      <c r="A128" s="206"/>
      <c r="B128" s="16" t="s">
        <v>377</v>
      </c>
      <c r="H128" s="4" t="s">
        <v>1614</v>
      </c>
    </row>
    <row r="129" spans="1:9">
      <c r="A129" s="206"/>
      <c r="B129" s="35"/>
      <c r="H129" s="4" t="s">
        <v>1614</v>
      </c>
    </row>
    <row r="130" spans="1:9">
      <c r="A130" s="206" t="s">
        <v>5</v>
      </c>
      <c r="B130" s="36" t="s">
        <v>378</v>
      </c>
      <c r="C130" s="29">
        <v>392</v>
      </c>
      <c r="D130" s="32" t="s">
        <v>248</v>
      </c>
      <c r="E130" s="98">
        <f>+_xlfn.XLOOKUP(I130,ccs!O:O,ccs!I:I,0,0,1)</f>
        <v>1400</v>
      </c>
      <c r="F130" s="31">
        <f>ROUND(ROUND(E130,2)*ROUND(C130,2),2)</f>
        <v>548800</v>
      </c>
      <c r="H130" s="4" t="s">
        <v>1614</v>
      </c>
      <c r="I130" s="545" t="str">
        <f>+_xlfn.CONCAT(H130,"-",A130)</f>
        <v>B2/08/06-A</v>
      </c>
    </row>
    <row r="131" spans="1:9">
      <c r="A131" s="206"/>
      <c r="B131" s="36"/>
      <c r="H131" s="4" t="s">
        <v>1614</v>
      </c>
    </row>
    <row r="132" spans="1:9">
      <c r="A132" s="206" t="s">
        <v>6</v>
      </c>
      <c r="B132" s="36" t="s">
        <v>379</v>
      </c>
      <c r="C132" s="29">
        <v>58</v>
      </c>
      <c r="D132" s="32" t="s">
        <v>248</v>
      </c>
      <c r="E132" s="98">
        <f>+_xlfn.XLOOKUP(I132,ccs!O:O,ccs!I:I,0,0,1)</f>
        <v>1400</v>
      </c>
      <c r="F132" s="31">
        <f>ROUND(ROUND(E132,2)*ROUND(C132,2),2)</f>
        <v>81200</v>
      </c>
      <c r="H132" s="4" t="s">
        <v>1614</v>
      </c>
      <c r="I132" s="545" t="str">
        <f>+_xlfn.CONCAT(H132,"-",A132)</f>
        <v>B2/08/06-B</v>
      </c>
    </row>
    <row r="133" spans="1:9">
      <c r="A133" s="206"/>
      <c r="B133" s="36"/>
      <c r="H133" s="4" t="s">
        <v>1614</v>
      </c>
    </row>
    <row r="134" spans="1:9">
      <c r="A134" s="206" t="s">
        <v>7</v>
      </c>
      <c r="B134" s="36" t="s">
        <v>380</v>
      </c>
      <c r="C134" s="29">
        <f>179*2+114</f>
        <v>472</v>
      </c>
      <c r="D134" s="32" t="s">
        <v>248</v>
      </c>
      <c r="E134" s="98">
        <f>+_xlfn.XLOOKUP(I134,ccs!O:O,ccs!I:I,0,0,1)</f>
        <v>1400</v>
      </c>
      <c r="F134" s="31">
        <f>ROUND(ROUND(E134,2)*ROUND(C134,2),2)</f>
        <v>660800</v>
      </c>
      <c r="H134" s="4" t="s">
        <v>1614</v>
      </c>
      <c r="I134" s="545" t="str">
        <f>+_xlfn.CONCAT(H134,"-",A134)</f>
        <v>B2/08/06-C</v>
      </c>
    </row>
    <row r="135" spans="1:9">
      <c r="A135" s="206"/>
      <c r="B135" s="36"/>
      <c r="H135" s="4" t="s">
        <v>1614</v>
      </c>
    </row>
    <row r="136" spans="1:9">
      <c r="A136" s="206"/>
      <c r="B136" s="16"/>
      <c r="H136" s="4" t="s">
        <v>1614</v>
      </c>
    </row>
    <row r="137" spans="1:9">
      <c r="A137" s="206"/>
      <c r="B137" s="61"/>
      <c r="H137" s="4" t="s">
        <v>1614</v>
      </c>
    </row>
    <row r="138" spans="1:9">
      <c r="A138" s="206"/>
      <c r="B138" s="16"/>
      <c r="H138" s="4" t="s">
        <v>1614</v>
      </c>
    </row>
    <row r="139" spans="1:9">
      <c r="A139" s="206"/>
      <c r="B139" s="36"/>
      <c r="H139" s="4" t="s">
        <v>1614</v>
      </c>
    </row>
    <row r="140" spans="1:9">
      <c r="A140" s="206"/>
      <c r="B140" s="36"/>
      <c r="H140" s="4" t="s">
        <v>1614</v>
      </c>
    </row>
    <row r="141" spans="1:9">
      <c r="H141" s="4" t="s">
        <v>1614</v>
      </c>
    </row>
    <row r="142" spans="1:9">
      <c r="B142" s="6" t="s">
        <v>16</v>
      </c>
      <c r="F142" s="33"/>
      <c r="H142" s="4" t="s">
        <v>1614</v>
      </c>
    </row>
    <row r="143" spans="1:9">
      <c r="B143" s="7" t="s">
        <v>9</v>
      </c>
      <c r="E143" s="31" t="s">
        <v>12</v>
      </c>
      <c r="F143" s="31">
        <f>SUM(F3:F142)</f>
        <v>6768153.29</v>
      </c>
      <c r="H143" s="4" t="s">
        <v>1614</v>
      </c>
    </row>
    <row r="144" spans="1:9" ht="16" thickBot="1">
      <c r="F144" s="34"/>
      <c r="H144" s="4" t="s">
        <v>1614</v>
      </c>
    </row>
    <row r="145" ht="16" thickTop="1"/>
  </sheetData>
  <sheetProtection selectLockedCells="1" selectUnlockedCells="1"/>
  <autoFilter ref="A1:I145" xr:uid="{FA1B63EC-D202-4FB6-8287-8901C94CE373}"/>
  <phoneticPr fontId="17" type="noConversion"/>
  <conditionalFormatting sqref="A116:A117 A119:A120">
    <cfRule type="cellIs" dxfId="34" priority="9" stopIfTrue="1" operator="equal">
      <formula>13</formula>
    </cfRule>
    <cfRule type="expression" dxfId="33" priority="10">
      <formula>ISBLANK($D116)</formula>
    </cfRule>
    <cfRule type="expression" dxfId="32" priority="11">
      <formula>#REF!="CARRIED TO COLLECTION"</formula>
    </cfRule>
    <cfRule type="expression" dxfId="31" priority="12">
      <formula>$B116="CARRIED TO COLLECTION"</formula>
    </cfRule>
  </conditionalFormatting>
  <conditionalFormatting sqref="A122">
    <cfRule type="cellIs" dxfId="30" priority="5" stopIfTrue="1" operator="equal">
      <formula>13</formula>
    </cfRule>
    <cfRule type="expression" dxfId="29" priority="6">
      <formula>ISBLANK($D122)</formula>
    </cfRule>
    <cfRule type="expression" dxfId="28" priority="7">
      <formula>#REF!="CARRIED TO COLLECTION"</formula>
    </cfRule>
    <cfRule type="expression" dxfId="27" priority="8">
      <formula>$B122="CARRIED TO COLLECTION"</formula>
    </cfRule>
  </conditionalFormatting>
  <conditionalFormatting sqref="A124">
    <cfRule type="cellIs" dxfId="26" priority="1" stopIfTrue="1" operator="equal">
      <formula>13</formula>
    </cfRule>
    <cfRule type="expression" dxfId="25" priority="2">
      <formula>ISBLANK($D124)</formula>
    </cfRule>
    <cfRule type="expression" dxfId="24" priority="3">
      <formula>#REF!="CARRIED TO COLLECTION"</formula>
    </cfRule>
    <cfRule type="expression" dxfId="23" priority="4">
      <formula>$B124="CARRIED TO COLLECTION"</formula>
    </cfRule>
  </conditionalFormatting>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Roman,Regular"OPENINGS
&amp;8 1RI12073-073D06-DAH-BOQ-PM-0003-01&amp;R&amp;"Times New Roman,Regular"08 - Page &amp;P of &amp;N</oddFooter>
  </headerFooter>
  <rowBreaks count="5" manualBreakCount="5">
    <brk id="37" max="16383" man="1"/>
    <brk id="65" max="16383" man="1"/>
    <brk id="83" max="16383" man="1"/>
    <brk id="109" max="16383" man="1"/>
    <brk id="125"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8133-80A7-4D88-A87E-B23BB9556D33}">
  <sheetPr>
    <tabColor rgb="FFFFFF00"/>
  </sheetPr>
  <dimension ref="A1:I121"/>
  <sheetViews>
    <sheetView showZeros="0" view="pageBreakPreview" topLeftCell="A111" zoomScaleNormal="100" zoomScaleSheetLayoutView="100" workbookViewId="0">
      <selection activeCell="I34" sqref="I34"/>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9">
      <c r="A1" s="3" t="s">
        <v>0</v>
      </c>
      <c r="B1" s="187" t="s">
        <v>35</v>
      </c>
      <c r="C1" s="17" t="s">
        <v>3</v>
      </c>
      <c r="D1" s="18" t="s">
        <v>1</v>
      </c>
      <c r="E1" s="19" t="s">
        <v>2</v>
      </c>
      <c r="F1" s="19" t="s">
        <v>4</v>
      </c>
      <c r="H1" s="4" t="s">
        <v>1592</v>
      </c>
      <c r="I1" s="4" t="s">
        <v>1593</v>
      </c>
    </row>
    <row r="2" spans="1:9">
      <c r="A2" s="5"/>
      <c r="B2" s="8"/>
      <c r="C2" s="20"/>
      <c r="D2" s="21"/>
      <c r="E2" s="22"/>
      <c r="F2" s="22" t="s">
        <v>12</v>
      </c>
    </row>
    <row r="3" spans="1:9">
      <c r="A3" s="6"/>
      <c r="B3" s="1"/>
      <c r="C3" s="23"/>
      <c r="D3" s="24"/>
      <c r="E3" s="25"/>
      <c r="F3" s="25"/>
    </row>
    <row r="4" spans="1:9" s="12" customFormat="1">
      <c r="A4" s="10"/>
      <c r="B4" s="40" t="s">
        <v>14</v>
      </c>
      <c r="C4" s="26"/>
      <c r="D4" s="27"/>
      <c r="E4" s="28"/>
      <c r="F4" s="28"/>
      <c r="H4" s="4" t="s">
        <v>1615</v>
      </c>
    </row>
    <row r="5" spans="1:9">
      <c r="A5" s="2"/>
      <c r="B5" s="9"/>
      <c r="D5" s="30"/>
      <c r="H5" s="4" t="s">
        <v>1615</v>
      </c>
    </row>
    <row r="6" spans="1:9" ht="31">
      <c r="A6" s="206"/>
      <c r="B6" s="35" t="s">
        <v>381</v>
      </c>
      <c r="H6" s="4" t="s">
        <v>1615</v>
      </c>
    </row>
    <row r="7" spans="1:9">
      <c r="A7" s="206"/>
      <c r="B7" s="36"/>
      <c r="H7" s="4" t="s">
        <v>1615</v>
      </c>
      <c r="I7" s="149"/>
    </row>
    <row r="8" spans="1:9">
      <c r="A8" s="206"/>
      <c r="B8" s="35" t="s">
        <v>382</v>
      </c>
      <c r="H8" s="4" t="s">
        <v>1615</v>
      </c>
      <c r="I8" s="149"/>
    </row>
    <row r="9" spans="1:9">
      <c r="A9" s="206"/>
      <c r="B9" s="36"/>
      <c r="H9" s="4" t="s">
        <v>1615</v>
      </c>
    </row>
    <row r="10" spans="1:9">
      <c r="A10" s="206" t="s">
        <v>5</v>
      </c>
      <c r="B10" s="36" t="s">
        <v>383</v>
      </c>
      <c r="C10" s="29">
        <f>7854+11751+15203+87+1365</f>
        <v>36260</v>
      </c>
      <c r="D10" s="32" t="s">
        <v>248</v>
      </c>
      <c r="E10" s="98">
        <f>+_xlfn.XLOOKUP(I10,ccs!O:O,ccs!I:I,0,0,1)</f>
        <v>89.49</v>
      </c>
      <c r="F10" s="31">
        <f>ROUND(ROUND(E10,2)*ROUND(C10,2),2)</f>
        <v>3244907.4</v>
      </c>
      <c r="H10" s="4" t="s">
        <v>1615</v>
      </c>
      <c r="I10" s="545" t="str">
        <f>+_xlfn.CONCAT(H10,"-",A10)</f>
        <v>B2/09/01-A</v>
      </c>
    </row>
    <row r="11" spans="1:9">
      <c r="A11" s="206"/>
      <c r="B11" s="36"/>
      <c r="H11" s="4" t="s">
        <v>1615</v>
      </c>
    </row>
    <row r="12" spans="1:9">
      <c r="A12" s="206" t="s">
        <v>6</v>
      </c>
      <c r="B12" s="36" t="s">
        <v>384</v>
      </c>
      <c r="C12" s="29">
        <f>479+624+856+211</f>
        <v>2170</v>
      </c>
      <c r="D12" s="32" t="s">
        <v>248</v>
      </c>
      <c r="E12" s="98">
        <f>+_xlfn.XLOOKUP(I12,ccs!O:O,ccs!I:I,0,0,1)</f>
        <v>104.88</v>
      </c>
      <c r="F12" s="31">
        <f>ROUND(ROUND(E12,2)*ROUND(C12,2),2)</f>
        <v>227589.6</v>
      </c>
      <c r="H12" s="4" t="s">
        <v>1615</v>
      </c>
      <c r="I12" s="545" t="str">
        <f>+_xlfn.CONCAT(H12,"-",A12)</f>
        <v>B2/09/01-B</v>
      </c>
    </row>
    <row r="13" spans="1:9">
      <c r="A13" s="206"/>
      <c r="B13" s="36"/>
      <c r="H13" s="4" t="s">
        <v>1615</v>
      </c>
    </row>
    <row r="14" spans="1:9">
      <c r="A14" s="206"/>
      <c r="B14" s="50" t="s">
        <v>385</v>
      </c>
      <c r="C14" s="70"/>
      <c r="D14" s="44"/>
      <c r="H14" s="4" t="s">
        <v>1615</v>
      </c>
    </row>
    <row r="15" spans="1:9">
      <c r="A15" s="206"/>
      <c r="B15" s="53"/>
      <c r="C15" s="70"/>
      <c r="D15" s="44"/>
      <c r="H15" s="4" t="s">
        <v>1615</v>
      </c>
    </row>
    <row r="16" spans="1:9" ht="98.25" customHeight="1">
      <c r="A16" s="206"/>
      <c r="B16" s="50" t="s">
        <v>386</v>
      </c>
      <c r="C16" s="70"/>
      <c r="D16" s="44"/>
      <c r="H16" s="4" t="s">
        <v>1615</v>
      </c>
    </row>
    <row r="17" spans="1:9">
      <c r="A17" s="206"/>
      <c r="B17" s="45"/>
      <c r="C17" s="70"/>
      <c r="D17" s="44"/>
      <c r="H17" s="4" t="s">
        <v>1615</v>
      </c>
    </row>
    <row r="18" spans="1:9">
      <c r="A18" s="206" t="s">
        <v>7</v>
      </c>
      <c r="B18" s="53" t="s">
        <v>387</v>
      </c>
      <c r="C18" s="72">
        <f>1362+445</f>
        <v>1807</v>
      </c>
      <c r="D18" s="32" t="s">
        <v>248</v>
      </c>
      <c r="E18" s="98">
        <f>+_xlfn.XLOOKUP(I18,ccs!O:O,ccs!I:I,0,0,1)</f>
        <v>135.06</v>
      </c>
      <c r="F18" s="31">
        <f>ROUND(ROUND(E18,2)*ROUND(C18,2),2)</f>
        <v>244053.42</v>
      </c>
      <c r="H18" s="4" t="s">
        <v>1615</v>
      </c>
      <c r="I18" s="545" t="str">
        <f>+_xlfn.CONCAT(H18,"-",A18)</f>
        <v>B2/09/01-C</v>
      </c>
    </row>
    <row r="19" spans="1:9">
      <c r="A19" s="206"/>
      <c r="B19" s="45"/>
      <c r="C19" s="70"/>
      <c r="D19" s="48"/>
      <c r="H19" s="4" t="s">
        <v>1615</v>
      </c>
    </row>
    <row r="20" spans="1:9">
      <c r="A20" s="206" t="s">
        <v>8</v>
      </c>
      <c r="B20" s="53" t="s">
        <v>388</v>
      </c>
      <c r="C20" s="72">
        <v>175</v>
      </c>
      <c r="D20" s="32" t="s">
        <v>248</v>
      </c>
      <c r="E20" s="98">
        <f>+_xlfn.XLOOKUP(I20,ccs!O:O,ccs!I:I,0,0,1)</f>
        <v>143.22</v>
      </c>
      <c r="F20" s="31">
        <f>ROUND(ROUND(E20,2)*ROUND(C20,2),2)</f>
        <v>25063.5</v>
      </c>
      <c r="H20" s="4" t="s">
        <v>1615</v>
      </c>
      <c r="I20" s="545" t="str">
        <f>+_xlfn.CONCAT(H20,"-",A20)</f>
        <v>B2/09/01-D</v>
      </c>
    </row>
    <row r="21" spans="1:9">
      <c r="A21" s="206"/>
      <c r="B21" s="45"/>
      <c r="C21" s="70"/>
      <c r="D21" s="48"/>
      <c r="H21" s="4" t="s">
        <v>1615</v>
      </c>
    </row>
    <row r="22" spans="1:9">
      <c r="A22" s="206" t="s">
        <v>10</v>
      </c>
      <c r="B22" s="53" t="s">
        <v>389</v>
      </c>
      <c r="C22" s="72">
        <f>159+72+73+18</f>
        <v>322</v>
      </c>
      <c r="D22" s="32" t="s">
        <v>248</v>
      </c>
      <c r="E22" s="98">
        <f>+_xlfn.XLOOKUP(I22,ccs!O:O,ccs!I:I,0,0,1)</f>
        <v>143.22</v>
      </c>
      <c r="F22" s="31">
        <f>ROUND(ROUND(E22,2)*ROUND(C22,2),2)</f>
        <v>46116.84</v>
      </c>
      <c r="H22" s="4" t="s">
        <v>1615</v>
      </c>
      <c r="I22" s="545" t="str">
        <f>+_xlfn.CONCAT(H22,"-",A22)</f>
        <v>B2/09/01-E</v>
      </c>
    </row>
    <row r="23" spans="1:9">
      <c r="A23" s="206"/>
      <c r="B23" s="53"/>
      <c r="C23" s="72"/>
      <c r="H23" s="4" t="s">
        <v>1615</v>
      </c>
    </row>
    <row r="24" spans="1:9">
      <c r="A24" s="206" t="s">
        <v>11</v>
      </c>
      <c r="B24" s="53" t="s">
        <v>390</v>
      </c>
      <c r="C24" s="72">
        <v>76</v>
      </c>
      <c r="D24" s="32" t="s">
        <v>248</v>
      </c>
      <c r="E24" s="98">
        <f>+_xlfn.XLOOKUP(I24,ccs!O:O,ccs!I:I,0,0,1)</f>
        <v>114.58</v>
      </c>
      <c r="F24" s="31">
        <f>ROUND(ROUND(E24,2)*ROUND(C24,2),2)</f>
        <v>8708.08</v>
      </c>
      <c r="H24" s="4" t="s">
        <v>1615</v>
      </c>
      <c r="I24" s="545" t="str">
        <f>+_xlfn.CONCAT(H24,"-",A24)</f>
        <v>B2/09/01-F</v>
      </c>
    </row>
    <row r="25" spans="1:9">
      <c r="A25" s="206"/>
      <c r="B25" s="45"/>
      <c r="C25" s="70"/>
      <c r="D25" s="48"/>
      <c r="H25" s="4" t="s">
        <v>1615</v>
      </c>
    </row>
    <row r="26" spans="1:9" ht="77.5">
      <c r="A26" s="206"/>
      <c r="B26" s="50" t="s">
        <v>391</v>
      </c>
      <c r="C26" s="70"/>
      <c r="D26" s="48"/>
      <c r="H26" s="4" t="s">
        <v>1615</v>
      </c>
    </row>
    <row r="27" spans="1:9">
      <c r="A27" s="206"/>
      <c r="B27" s="45"/>
      <c r="C27" s="70"/>
      <c r="D27" s="48"/>
      <c r="H27" s="4" t="s">
        <v>1615</v>
      </c>
    </row>
    <row r="28" spans="1:9">
      <c r="A28" s="206" t="s">
        <v>27</v>
      </c>
      <c r="B28" s="45" t="s">
        <v>392</v>
      </c>
      <c r="C28" s="70">
        <v>3466</v>
      </c>
      <c r="D28" s="32" t="s">
        <v>248</v>
      </c>
      <c r="E28" s="98">
        <f>+_xlfn.XLOOKUP(I28,ccs!O:O,ccs!I:I,0,0,1)</f>
        <v>205.43</v>
      </c>
      <c r="F28" s="31">
        <f>ROUND(ROUND(E28,2)*ROUND(C28,2),2)</f>
        <v>712020.38</v>
      </c>
      <c r="H28" s="4" t="s">
        <v>1615</v>
      </c>
      <c r="I28" s="545" t="str">
        <f>+_xlfn.CONCAT(H28,"-",A28)</f>
        <v>B2/09/01-G</v>
      </c>
    </row>
    <row r="29" spans="1:9">
      <c r="A29" s="206"/>
      <c r="B29" s="45"/>
      <c r="C29" s="70"/>
      <c r="D29" s="48"/>
      <c r="H29" s="4" t="s">
        <v>1615</v>
      </c>
    </row>
    <row r="30" spans="1:9">
      <c r="A30" s="206"/>
      <c r="B30" s="15" t="s">
        <v>393</v>
      </c>
      <c r="H30" s="4" t="s">
        <v>1616</v>
      </c>
    </row>
    <row r="31" spans="1:9">
      <c r="A31" s="206"/>
      <c r="B31" s="36"/>
      <c r="H31" s="4" t="s">
        <v>1616</v>
      </c>
    </row>
    <row r="32" spans="1:9" ht="46.5">
      <c r="A32" s="206"/>
      <c r="B32" s="15" t="s">
        <v>394</v>
      </c>
      <c r="H32" s="4" t="s">
        <v>1616</v>
      </c>
    </row>
    <row r="33" spans="1:9">
      <c r="A33" s="206"/>
      <c r="B33" s="13"/>
      <c r="H33" s="4" t="s">
        <v>1616</v>
      </c>
    </row>
    <row r="34" spans="1:9">
      <c r="A34" s="206" t="s">
        <v>5</v>
      </c>
      <c r="B34" s="13" t="s">
        <v>395</v>
      </c>
      <c r="C34" s="29">
        <f>686+445+278+51</f>
        <v>1460</v>
      </c>
      <c r="D34" s="32" t="s">
        <v>248</v>
      </c>
      <c r="E34" s="98">
        <f>+_xlfn.XLOOKUP(I34,ccs!O:O,ccs!I:I,0,0,1)</f>
        <v>352.34</v>
      </c>
      <c r="F34" s="31">
        <f>ROUND(ROUND(E34,2)*ROUND(C34,2),2)</f>
        <v>514416.4</v>
      </c>
      <c r="H34" s="4" t="s">
        <v>1616</v>
      </c>
      <c r="I34" s="545" t="str">
        <f>+_xlfn.CONCAT(H34,"-",A34)</f>
        <v>B2/09/02-A</v>
      </c>
    </row>
    <row r="35" spans="1:9">
      <c r="A35" s="206"/>
      <c r="B35" s="13"/>
      <c r="H35" s="4" t="s">
        <v>1616</v>
      </c>
    </row>
    <row r="36" spans="1:9">
      <c r="A36" s="206" t="s">
        <v>6</v>
      </c>
      <c r="B36" s="13" t="s">
        <v>396</v>
      </c>
      <c r="C36" s="29">
        <f>373+67+18</f>
        <v>458</v>
      </c>
      <c r="D36" s="32" t="s">
        <v>248</v>
      </c>
      <c r="E36" s="98">
        <f>+_xlfn.XLOOKUP(I36,ccs!O:O,ccs!I:I,0,0,1)</f>
        <v>283.58999999999997</v>
      </c>
      <c r="F36" s="31">
        <f>ROUND(ROUND(E36,2)*ROUND(C36,2),2)</f>
        <v>129884.22</v>
      </c>
      <c r="H36" s="4" t="s">
        <v>1616</v>
      </c>
      <c r="I36" s="545" t="str">
        <f>+_xlfn.CONCAT(H36,"-",A36)</f>
        <v>B2/09/02-B</v>
      </c>
    </row>
    <row r="37" spans="1:9">
      <c r="A37" s="206"/>
      <c r="B37" s="13"/>
      <c r="H37" s="4" t="s">
        <v>1616</v>
      </c>
    </row>
    <row r="38" spans="1:9" ht="31">
      <c r="A38" s="206" t="s">
        <v>7</v>
      </c>
      <c r="B38" s="13" t="s">
        <v>397</v>
      </c>
      <c r="C38" s="29">
        <f>374+53+19</f>
        <v>446</v>
      </c>
      <c r="D38" s="32" t="s">
        <v>248</v>
      </c>
      <c r="E38" s="98">
        <f>+_xlfn.XLOOKUP(I38,ccs!O:O,ccs!I:I,0,0,1)</f>
        <v>352.34</v>
      </c>
      <c r="F38" s="31">
        <f>ROUND(ROUND(E38,2)*ROUND(C38,2),2)</f>
        <v>157143.64000000001</v>
      </c>
      <c r="H38" s="4" t="s">
        <v>1616</v>
      </c>
      <c r="I38" s="545" t="str">
        <f>+_xlfn.CONCAT(H38,"-",A38)</f>
        <v>B2/09/02-C</v>
      </c>
    </row>
    <row r="39" spans="1:9">
      <c r="A39" s="206"/>
      <c r="B39" s="13"/>
      <c r="H39" s="4" t="s">
        <v>1616</v>
      </c>
    </row>
    <row r="40" spans="1:9">
      <c r="A40" s="206" t="s">
        <v>8</v>
      </c>
      <c r="B40" s="13" t="s">
        <v>398</v>
      </c>
      <c r="C40" s="29">
        <f>76+72</f>
        <v>148</v>
      </c>
      <c r="D40" s="32" t="s">
        <v>248</v>
      </c>
      <c r="E40" s="98">
        <f>+_xlfn.XLOOKUP(I40,ccs!O:O,ccs!I:I,0,0,1)</f>
        <v>226.87</v>
      </c>
      <c r="F40" s="31">
        <f>ROUND(ROUND(E40,2)*ROUND(C40,2),2)</f>
        <v>33576.76</v>
      </c>
      <c r="H40" s="4" t="s">
        <v>1616</v>
      </c>
      <c r="I40" s="545" t="str">
        <f>+_xlfn.CONCAT(H40,"-",A40)</f>
        <v>B2/09/02-D</v>
      </c>
    </row>
    <row r="41" spans="1:9">
      <c r="A41" s="206"/>
      <c r="B41" s="13"/>
      <c r="H41" s="4" t="s">
        <v>1616</v>
      </c>
    </row>
    <row r="42" spans="1:9">
      <c r="A42" s="206" t="s">
        <v>10</v>
      </c>
      <c r="B42" s="13" t="s">
        <v>399</v>
      </c>
      <c r="C42" s="29">
        <f>465+443+514</f>
        <v>1422</v>
      </c>
      <c r="D42" s="32" t="s">
        <v>179</v>
      </c>
      <c r="E42" s="98">
        <f>+_xlfn.XLOOKUP(I42,ccs!O:O,ccs!I:I,0,0,1)</f>
        <v>90.16</v>
      </c>
      <c r="F42" s="31">
        <f>ROUND(ROUND(E42,2)*ROUND(C42,2),2)</f>
        <v>128207.52</v>
      </c>
      <c r="H42" s="4" t="s">
        <v>1616</v>
      </c>
      <c r="I42" s="545" t="str">
        <f>+_xlfn.CONCAT(H42,"-",A42)</f>
        <v>B2/09/02-E</v>
      </c>
    </row>
    <row r="43" spans="1:9">
      <c r="A43" s="206"/>
      <c r="B43" s="13"/>
      <c r="H43" s="4" t="s">
        <v>1616</v>
      </c>
    </row>
    <row r="44" spans="1:9">
      <c r="A44" s="206" t="s">
        <v>11</v>
      </c>
      <c r="B44" s="13" t="s">
        <v>400</v>
      </c>
      <c r="C44" s="29">
        <f>34+172+162+13</f>
        <v>381</v>
      </c>
      <c r="D44" s="32" t="s">
        <v>179</v>
      </c>
      <c r="E44" s="98">
        <f>+_xlfn.XLOOKUP(I44,ccs!O:O,ccs!I:I,0,0,1)</f>
        <v>87.7</v>
      </c>
      <c r="F44" s="31">
        <f>ROUND(ROUND(E44,2)*ROUND(C44,2),2)</f>
        <v>33413.699999999997</v>
      </c>
      <c r="H44" s="4" t="s">
        <v>1616</v>
      </c>
      <c r="I44" s="545" t="str">
        <f>+_xlfn.CONCAT(H44,"-",A44)</f>
        <v>B2/09/02-F</v>
      </c>
    </row>
    <row r="45" spans="1:9">
      <c r="A45" s="206"/>
      <c r="B45" s="36"/>
      <c r="H45" s="4" t="s">
        <v>1616</v>
      </c>
    </row>
    <row r="46" spans="1:9">
      <c r="A46" s="206" t="s">
        <v>27</v>
      </c>
      <c r="B46" s="13" t="s">
        <v>401</v>
      </c>
      <c r="C46" s="29">
        <f>148+65+47</f>
        <v>260</v>
      </c>
      <c r="D46" s="32" t="s">
        <v>179</v>
      </c>
      <c r="E46" s="98">
        <f>+_xlfn.XLOOKUP(I46,ccs!O:O,ccs!I:I,0,0,1)</f>
        <v>120.16</v>
      </c>
      <c r="F46" s="31">
        <f>ROUND(ROUND(E46,2)*ROUND(C46,2),2)</f>
        <v>31241.599999999999</v>
      </c>
      <c r="H46" s="4" t="s">
        <v>1616</v>
      </c>
      <c r="I46" s="545" t="str">
        <f>+_xlfn.CONCAT(H46,"-",A46)</f>
        <v>B2/09/02-G</v>
      </c>
    </row>
    <row r="47" spans="1:9">
      <c r="A47" s="206"/>
      <c r="B47" s="36"/>
      <c r="H47" s="4" t="s">
        <v>1616</v>
      </c>
    </row>
    <row r="48" spans="1:9">
      <c r="A48" s="206" t="s">
        <v>28</v>
      </c>
      <c r="B48" s="13" t="s">
        <v>402</v>
      </c>
      <c r="C48" s="29">
        <v>28</v>
      </c>
      <c r="D48" s="32" t="s">
        <v>179</v>
      </c>
      <c r="E48" s="98">
        <f>+_xlfn.XLOOKUP(I48,ccs!O:O,ccs!I:I,0,0,1)</f>
        <v>70.16</v>
      </c>
      <c r="F48" s="31">
        <f>ROUND(ROUND(E48,2)*ROUND(C48,2),2)</f>
        <v>1964.48</v>
      </c>
      <c r="H48" s="4" t="s">
        <v>1616</v>
      </c>
      <c r="I48" s="545" t="str">
        <f>+_xlfn.CONCAT(H48,"-",A48)</f>
        <v>B2/09/02-H</v>
      </c>
    </row>
    <row r="49" spans="1:9">
      <c r="A49" s="206"/>
      <c r="B49" s="36"/>
      <c r="H49" s="4" t="s">
        <v>1616</v>
      </c>
    </row>
    <row r="50" spans="1:9" ht="46.5">
      <c r="A50" s="206"/>
      <c r="B50" s="15" t="s">
        <v>403</v>
      </c>
      <c r="H50" s="4" t="s">
        <v>1616</v>
      </c>
    </row>
    <row r="51" spans="1:9">
      <c r="A51" s="206"/>
      <c r="B51" s="13"/>
      <c r="H51" s="4" t="s">
        <v>1616</v>
      </c>
    </row>
    <row r="52" spans="1:9">
      <c r="A52" s="206" t="s">
        <v>33</v>
      </c>
      <c r="B52" s="13" t="s">
        <v>404</v>
      </c>
      <c r="C52" s="29">
        <f>765</f>
        <v>765</v>
      </c>
      <c r="D52" s="32" t="s">
        <v>248</v>
      </c>
      <c r="E52" s="98">
        <f>+_xlfn.XLOOKUP(I52,ccs!O:O,ccs!I:I,0,0,1)</f>
        <v>239.85</v>
      </c>
      <c r="F52" s="31">
        <f>ROUND(ROUND(E52,2)*ROUND(C52,2),2)</f>
        <v>183485.25</v>
      </c>
      <c r="H52" s="4" t="s">
        <v>1616</v>
      </c>
      <c r="I52" s="545" t="str">
        <f>+_xlfn.CONCAT(H52,"-",A52)</f>
        <v>B2/09/02-J</v>
      </c>
    </row>
    <row r="53" spans="1:9">
      <c r="A53" s="206"/>
      <c r="B53" s="13"/>
      <c r="H53" s="4" t="s">
        <v>1616</v>
      </c>
    </row>
    <row r="54" spans="1:9" ht="31">
      <c r="A54" s="206"/>
      <c r="B54" s="15" t="s">
        <v>405</v>
      </c>
      <c r="H54" s="4" t="s">
        <v>1616</v>
      </c>
    </row>
    <row r="55" spans="1:9">
      <c r="A55" s="206"/>
      <c r="B55" s="13"/>
      <c r="H55" s="4" t="s">
        <v>1616</v>
      </c>
    </row>
    <row r="56" spans="1:9" ht="108.5">
      <c r="A56" s="206"/>
      <c r="B56" s="15" t="s">
        <v>406</v>
      </c>
      <c r="H56" s="4" t="s">
        <v>1616</v>
      </c>
    </row>
    <row r="57" spans="1:9">
      <c r="A57" s="206"/>
      <c r="B57" s="15"/>
      <c r="H57" s="4" t="s">
        <v>1616</v>
      </c>
    </row>
    <row r="58" spans="1:9">
      <c r="A58" s="206" t="s">
        <v>34</v>
      </c>
      <c r="B58" s="13" t="s">
        <v>407</v>
      </c>
      <c r="C58" s="29">
        <f>403+53+379</f>
        <v>835</v>
      </c>
      <c r="D58" s="32" t="s">
        <v>248</v>
      </c>
      <c r="E58" s="98">
        <f>+_xlfn.XLOOKUP(I58,ccs!O:O,ccs!I:I,0,0,1)</f>
        <v>195</v>
      </c>
      <c r="F58" s="31">
        <f>ROUND(ROUND(E58,2)*ROUND(C58,2),2)</f>
        <v>162825</v>
      </c>
      <c r="H58" s="4" t="s">
        <v>1616</v>
      </c>
      <c r="I58" s="545" t="str">
        <f>+_xlfn.CONCAT(H58,"-",A58)</f>
        <v>B2/09/02-K</v>
      </c>
    </row>
    <row r="59" spans="1:9">
      <c r="A59" s="206"/>
      <c r="B59" s="15"/>
      <c r="H59" s="4" t="s">
        <v>1616</v>
      </c>
    </row>
    <row r="60" spans="1:9" ht="77.5">
      <c r="A60" s="206"/>
      <c r="B60" s="15" t="s">
        <v>408</v>
      </c>
      <c r="H60" s="4" t="s">
        <v>1617</v>
      </c>
    </row>
    <row r="61" spans="1:9">
      <c r="A61" s="206"/>
      <c r="B61" s="15"/>
      <c r="H61" s="4" t="s">
        <v>1617</v>
      </c>
    </row>
    <row r="62" spans="1:9" ht="31">
      <c r="A62" s="206" t="s">
        <v>5</v>
      </c>
      <c r="B62" s="13" t="s">
        <v>409</v>
      </c>
      <c r="C62" s="29">
        <f>683+59+23</f>
        <v>765</v>
      </c>
      <c r="D62" s="32" t="s">
        <v>248</v>
      </c>
      <c r="E62" s="98">
        <f>+_xlfn.XLOOKUP(I62,ccs!O:O,ccs!I:I,0,0,1)</f>
        <v>195</v>
      </c>
      <c r="F62" s="31">
        <f>ROUND(ROUND(E62,2)*ROUND(C62,2),2)</f>
        <v>149175</v>
      </c>
      <c r="H62" s="4" t="s">
        <v>1617</v>
      </c>
      <c r="I62" s="545" t="str">
        <f>+_xlfn.CONCAT(H62,"-",A62)</f>
        <v>B2/09/03-A</v>
      </c>
    </row>
    <row r="63" spans="1:9">
      <c r="A63" s="206"/>
      <c r="B63" s="15"/>
      <c r="H63" s="4" t="s">
        <v>1617</v>
      </c>
    </row>
    <row r="64" spans="1:9">
      <c r="A64" s="206"/>
      <c r="B64" s="50" t="s">
        <v>410</v>
      </c>
      <c r="C64" s="46"/>
      <c r="D64" s="44"/>
      <c r="H64" s="4" t="s">
        <v>1617</v>
      </c>
    </row>
    <row r="65" spans="1:9">
      <c r="A65" s="206"/>
      <c r="B65" s="50"/>
      <c r="C65" s="46"/>
      <c r="D65" s="44"/>
      <c r="H65" s="4" t="s">
        <v>1617</v>
      </c>
    </row>
    <row r="66" spans="1:9" ht="46.5">
      <c r="A66" s="206"/>
      <c r="B66" s="50" t="s">
        <v>411</v>
      </c>
      <c r="C66" s="46"/>
      <c r="D66" s="44"/>
      <c r="H66" s="4" t="s">
        <v>1617</v>
      </c>
    </row>
    <row r="67" spans="1:9">
      <c r="A67" s="206"/>
      <c r="B67" s="53"/>
      <c r="C67" s="46"/>
      <c r="D67" s="44"/>
      <c r="H67" s="4" t="s">
        <v>1617</v>
      </c>
    </row>
    <row r="68" spans="1:9">
      <c r="A68" s="206" t="s">
        <v>6</v>
      </c>
      <c r="B68" s="53" t="s">
        <v>412</v>
      </c>
      <c r="C68" s="46">
        <v>242</v>
      </c>
      <c r="D68" s="32" t="s">
        <v>248</v>
      </c>
      <c r="E68" s="98">
        <f>+_xlfn.XLOOKUP(I68,ccs!O:O,ccs!I:I,0,0,1)</f>
        <v>583.64</v>
      </c>
      <c r="F68" s="31">
        <f>ROUND(ROUND(E68,2)*ROUND(C68,2),2)</f>
        <v>141240.88</v>
      </c>
      <c r="H68" s="4" t="s">
        <v>1617</v>
      </c>
      <c r="I68" s="545" t="str">
        <f>+_xlfn.CONCAT(H68,"-",A68)</f>
        <v>B2/09/03-B</v>
      </c>
    </row>
    <row r="69" spans="1:9">
      <c r="A69" s="206"/>
      <c r="B69" s="53"/>
      <c r="C69" s="46"/>
      <c r="D69" s="44"/>
      <c r="H69" s="4" t="s">
        <v>1617</v>
      </c>
    </row>
    <row r="70" spans="1:9">
      <c r="A70" s="206" t="s">
        <v>7</v>
      </c>
      <c r="B70" s="53" t="s">
        <v>413</v>
      </c>
      <c r="C70" s="29">
        <f>425+59</f>
        <v>484</v>
      </c>
      <c r="D70" s="32" t="s">
        <v>248</v>
      </c>
      <c r="E70" s="98">
        <f>+_xlfn.XLOOKUP(I70,ccs!O:O,ccs!I:I,0,0,1)</f>
        <v>427.39</v>
      </c>
      <c r="F70" s="31">
        <f>ROUND(ROUND(E70,2)*ROUND(C70,2),2)</f>
        <v>206856.76</v>
      </c>
      <c r="H70" s="4" t="s">
        <v>1617</v>
      </c>
      <c r="I70" s="545" t="str">
        <f>+_xlfn.CONCAT(H70,"-",A70)</f>
        <v>B2/09/03-C</v>
      </c>
    </row>
    <row r="71" spans="1:9">
      <c r="A71" s="206"/>
      <c r="B71" s="53"/>
      <c r="D71" s="44"/>
      <c r="H71" s="4" t="s">
        <v>1617</v>
      </c>
    </row>
    <row r="72" spans="1:9">
      <c r="A72" s="206" t="s">
        <v>8</v>
      </c>
      <c r="B72" s="53" t="s">
        <v>414</v>
      </c>
      <c r="C72" s="29">
        <v>59</v>
      </c>
      <c r="D72" s="32" t="s">
        <v>248</v>
      </c>
      <c r="E72" s="98">
        <f>+_xlfn.XLOOKUP(I72,ccs!O:O,ccs!I:I,0,0,1)</f>
        <v>466.92</v>
      </c>
      <c r="F72" s="31">
        <f>ROUND(ROUND(E72,2)*ROUND(C72,2),2)</f>
        <v>27548.28</v>
      </c>
      <c r="H72" s="4" t="s">
        <v>1617</v>
      </c>
      <c r="I72" s="545" t="str">
        <f>+_xlfn.CONCAT(H72,"-",A72)</f>
        <v>B2/09/03-D</v>
      </c>
    </row>
    <row r="73" spans="1:9">
      <c r="A73" s="206"/>
      <c r="B73" s="53"/>
      <c r="D73" s="44"/>
      <c r="H73" s="4" t="s">
        <v>1617</v>
      </c>
    </row>
    <row r="74" spans="1:9">
      <c r="A74" s="206" t="s">
        <v>10</v>
      </c>
      <c r="B74" s="53" t="s">
        <v>415</v>
      </c>
      <c r="C74" s="29">
        <f>147+556+71+38</f>
        <v>812</v>
      </c>
      <c r="D74" s="32" t="s">
        <v>179</v>
      </c>
      <c r="E74" s="98">
        <f>+_xlfn.XLOOKUP(I74,ccs!O:O,ccs!I:I,0,0,1)</f>
        <v>100.43</v>
      </c>
      <c r="F74" s="31">
        <f>ROUND(ROUND(E74,2)*ROUND(C74,2),2)</f>
        <v>81549.16</v>
      </c>
      <c r="H74" s="4" t="s">
        <v>1617</v>
      </c>
      <c r="I74" s="545" t="str">
        <f>+_xlfn.CONCAT(H74,"-",A74)</f>
        <v>B2/09/03-E</v>
      </c>
    </row>
    <row r="75" spans="1:9">
      <c r="A75" s="206"/>
      <c r="B75" s="53"/>
      <c r="H75" s="4" t="s">
        <v>1617</v>
      </c>
    </row>
    <row r="76" spans="1:9">
      <c r="A76" s="206"/>
      <c r="B76" s="35" t="s">
        <v>416</v>
      </c>
      <c r="H76" s="4" t="s">
        <v>1617</v>
      </c>
    </row>
    <row r="77" spans="1:9">
      <c r="A77" s="206"/>
      <c r="B77" s="36"/>
      <c r="H77" s="4" t="s">
        <v>1617</v>
      </c>
    </row>
    <row r="78" spans="1:9" ht="77.5">
      <c r="A78" s="206"/>
      <c r="B78" s="35" t="s">
        <v>417</v>
      </c>
      <c r="H78" s="4" t="s">
        <v>1617</v>
      </c>
    </row>
    <row r="79" spans="1:9">
      <c r="A79" s="206"/>
      <c r="B79" s="36"/>
      <c r="H79" s="4" t="s">
        <v>1617</v>
      </c>
    </row>
    <row r="80" spans="1:9">
      <c r="A80" s="206" t="s">
        <v>11</v>
      </c>
      <c r="B80" s="36" t="s">
        <v>418</v>
      </c>
      <c r="C80" s="29">
        <f>638+11</f>
        <v>649</v>
      </c>
      <c r="D80" s="32" t="s">
        <v>248</v>
      </c>
      <c r="E80" s="98">
        <f>+_xlfn.XLOOKUP(I80,ccs!O:O,ccs!I:I,0,0,1)</f>
        <v>895.39</v>
      </c>
      <c r="F80" s="31">
        <f>ROUND(ROUND(E80,2)*ROUND(C80,2),2)</f>
        <v>581108.11</v>
      </c>
      <c r="H80" s="4" t="s">
        <v>1617</v>
      </c>
      <c r="I80" s="545" t="str">
        <f>+_xlfn.CONCAT(H80,"-",A80)</f>
        <v>B2/09/03-F</v>
      </c>
    </row>
    <row r="81" spans="1:9">
      <c r="A81" s="206"/>
      <c r="B81" s="36"/>
      <c r="H81" s="4" t="s">
        <v>1617</v>
      </c>
    </row>
    <row r="82" spans="1:9">
      <c r="A82" s="206"/>
      <c r="B82" s="35" t="s">
        <v>419</v>
      </c>
      <c r="H82" s="4" t="s">
        <v>1617</v>
      </c>
    </row>
    <row r="83" spans="1:9">
      <c r="A83" s="206"/>
      <c r="B83" s="36"/>
      <c r="H83" s="4" t="s">
        <v>1617</v>
      </c>
    </row>
    <row r="84" spans="1:9" ht="62">
      <c r="A84" s="206"/>
      <c r="B84" s="35" t="s">
        <v>420</v>
      </c>
      <c r="H84" s="4" t="s">
        <v>1617</v>
      </c>
    </row>
    <row r="85" spans="1:9">
      <c r="A85" s="206"/>
      <c r="B85" s="36"/>
      <c r="H85" s="4" t="s">
        <v>1617</v>
      </c>
    </row>
    <row r="86" spans="1:9">
      <c r="A86" s="206" t="s">
        <v>27</v>
      </c>
      <c r="B86" s="45" t="s">
        <v>209</v>
      </c>
      <c r="C86" s="29">
        <f>479+624+856+211</f>
        <v>2170</v>
      </c>
      <c r="D86" s="32" t="s">
        <v>248</v>
      </c>
      <c r="E86" s="98">
        <f>+_xlfn.XLOOKUP(I86,ccs!O:O,ccs!I:I,0,0,1)</f>
        <v>73</v>
      </c>
      <c r="F86" s="31">
        <f>ROUND(ROUND(E86,2)*ROUND(C86,2),2)</f>
        <v>158410</v>
      </c>
      <c r="H86" s="4" t="s">
        <v>1617</v>
      </c>
      <c r="I86" s="545" t="str">
        <f>+_xlfn.CONCAT(H86,"-",A86)</f>
        <v>B2/09/03-G</v>
      </c>
    </row>
    <row r="87" spans="1:9">
      <c r="A87" s="206"/>
      <c r="B87" s="36"/>
      <c r="H87" s="4" t="s">
        <v>1617</v>
      </c>
    </row>
    <row r="88" spans="1:9">
      <c r="A88" s="41"/>
      <c r="B88" s="42" t="s">
        <v>421</v>
      </c>
      <c r="C88" s="43"/>
      <c r="D88" s="44"/>
      <c r="H88" s="4" t="s">
        <v>1618</v>
      </c>
    </row>
    <row r="89" spans="1:9">
      <c r="A89" s="41"/>
      <c r="B89" s="45"/>
      <c r="C89" s="43"/>
      <c r="D89" s="44"/>
      <c r="H89" s="4" t="s">
        <v>1618</v>
      </c>
    </row>
    <row r="90" spans="1:9" ht="62">
      <c r="A90" s="41"/>
      <c r="B90" s="42" t="s">
        <v>422</v>
      </c>
      <c r="C90" s="43"/>
      <c r="D90" s="44"/>
      <c r="H90" s="4" t="s">
        <v>1618</v>
      </c>
    </row>
    <row r="91" spans="1:9">
      <c r="A91" s="41"/>
      <c r="B91" s="45"/>
      <c r="C91" s="43"/>
      <c r="D91" s="44"/>
      <c r="H91" s="4" t="s">
        <v>1618</v>
      </c>
    </row>
    <row r="92" spans="1:9">
      <c r="A92" s="41" t="s">
        <v>5</v>
      </c>
      <c r="B92" s="45" t="s">
        <v>423</v>
      </c>
      <c r="C92" s="46">
        <f>4170+1747+2065</f>
        <v>7982</v>
      </c>
      <c r="D92" s="32" t="s">
        <v>248</v>
      </c>
      <c r="E92" s="98">
        <f>+_xlfn.XLOOKUP(I92,ccs!O:O,ccs!I:I,0,0,1)</f>
        <v>49</v>
      </c>
      <c r="F92" s="31">
        <f>ROUND(ROUND(E92,2)*ROUND(C92,2),2)</f>
        <v>391118</v>
      </c>
      <c r="H92" s="4" t="s">
        <v>1618</v>
      </c>
      <c r="I92" s="545" t="str">
        <f>+_xlfn.CONCAT(H92,"-",A92)</f>
        <v>B2/09/04-A</v>
      </c>
    </row>
    <row r="93" spans="1:9">
      <c r="A93" s="206"/>
      <c r="B93" s="36"/>
      <c r="H93" s="4" t="s">
        <v>1618</v>
      </c>
    </row>
    <row r="94" spans="1:9">
      <c r="A94" s="41" t="s">
        <v>6</v>
      </c>
      <c r="B94" s="45" t="s">
        <v>424</v>
      </c>
      <c r="C94" s="46">
        <v>414</v>
      </c>
      <c r="D94" s="32" t="s">
        <v>248</v>
      </c>
      <c r="E94" s="98">
        <f>+_xlfn.XLOOKUP(I94,ccs!O:O,ccs!I:I,0,0,1)</f>
        <v>49</v>
      </c>
      <c r="F94" s="31">
        <f>ROUND(ROUND(E94,2)*ROUND(C94,2),2)</f>
        <v>20286</v>
      </c>
      <c r="H94" s="4" t="s">
        <v>1618</v>
      </c>
      <c r="I94" s="545" t="str">
        <f>+_xlfn.CONCAT(H94,"-",A94)</f>
        <v>B2/09/04-B</v>
      </c>
    </row>
    <row r="95" spans="1:9">
      <c r="A95" s="41"/>
      <c r="B95" s="45"/>
      <c r="C95" s="46"/>
      <c r="H95" s="4" t="s">
        <v>1618</v>
      </c>
    </row>
    <row r="96" spans="1:9">
      <c r="A96" s="41" t="s">
        <v>7</v>
      </c>
      <c r="B96" s="45" t="s">
        <v>425</v>
      </c>
      <c r="C96" s="46">
        <v>196</v>
      </c>
      <c r="D96" s="32" t="s">
        <v>248</v>
      </c>
      <c r="E96" s="98">
        <f>+_xlfn.XLOOKUP(I96,ccs!O:O,ccs!I:I,0,0,1)</f>
        <v>49</v>
      </c>
      <c r="F96" s="31">
        <f>ROUND(ROUND(E96,2)*ROUND(C96,2),2)</f>
        <v>9604</v>
      </c>
      <c r="H96" s="4" t="s">
        <v>1618</v>
      </c>
      <c r="I96" s="545" t="str">
        <f>+_xlfn.CONCAT(H96,"-",A96)</f>
        <v>B2/09/04-C</v>
      </c>
    </row>
    <row r="97" spans="1:9">
      <c r="A97" s="206"/>
      <c r="B97" s="36"/>
      <c r="H97" s="4" t="s">
        <v>1618</v>
      </c>
    </row>
    <row r="98" spans="1:9">
      <c r="A98" s="206" t="s">
        <v>8</v>
      </c>
      <c r="B98" s="45" t="s">
        <v>426</v>
      </c>
      <c r="C98" s="46">
        <f>542+469+87</f>
        <v>1098</v>
      </c>
      <c r="D98" s="32" t="s">
        <v>248</v>
      </c>
      <c r="E98" s="98">
        <f>+_xlfn.XLOOKUP(I98,ccs!O:O,ccs!I:I,0,0,1)</f>
        <v>250</v>
      </c>
      <c r="F98" s="31">
        <f>ROUND(ROUND(E98,2)*ROUND(C98,2),2)</f>
        <v>274500</v>
      </c>
      <c r="H98" s="4" t="s">
        <v>1618</v>
      </c>
      <c r="I98" s="545" t="str">
        <f>+_xlfn.CONCAT(H98,"-",A98)</f>
        <v>B2/09/04-D</v>
      </c>
    </row>
    <row r="99" spans="1:9">
      <c r="A99" s="206"/>
      <c r="B99" s="36"/>
      <c r="H99" s="4" t="s">
        <v>1618</v>
      </c>
    </row>
    <row r="100" spans="1:9">
      <c r="A100" s="206" t="s">
        <v>10</v>
      </c>
      <c r="B100" s="45" t="s">
        <v>427</v>
      </c>
      <c r="C100" s="46">
        <f>68+30</f>
        <v>98</v>
      </c>
      <c r="D100" s="32" t="s">
        <v>248</v>
      </c>
      <c r="E100" s="98">
        <f>+_xlfn.XLOOKUP(I100,ccs!O:O,ccs!I:I,0,0,1)</f>
        <v>49</v>
      </c>
      <c r="F100" s="31">
        <f>ROUND(ROUND(E100,2)*ROUND(C100,2),2)</f>
        <v>4802</v>
      </c>
      <c r="H100" s="4" t="s">
        <v>1618</v>
      </c>
      <c r="I100" s="545" t="str">
        <f>+_xlfn.CONCAT(H100,"-",A100)</f>
        <v>B2/09/04-E</v>
      </c>
    </row>
    <row r="101" spans="1:9">
      <c r="A101" s="206"/>
      <c r="B101" s="45"/>
      <c r="C101" s="46"/>
      <c r="H101" s="4" t="s">
        <v>1618</v>
      </c>
    </row>
    <row r="102" spans="1:9">
      <c r="A102" s="206" t="s">
        <v>11</v>
      </c>
      <c r="B102" s="45" t="s">
        <v>209</v>
      </c>
      <c r="C102" s="46">
        <f>3007+11384+14807+1365</f>
        <v>30563</v>
      </c>
      <c r="D102" s="32" t="s">
        <v>248</v>
      </c>
      <c r="E102" s="98">
        <f>+_xlfn.XLOOKUP(I102,ccs!O:O,ccs!I:I,0,0,1)</f>
        <v>49</v>
      </c>
      <c r="F102" s="31">
        <f>ROUND(ROUND(E102,2)*ROUND(C102,2),2)</f>
        <v>1497587</v>
      </c>
      <c r="H102" s="4" t="s">
        <v>1618</v>
      </c>
      <c r="I102" s="545" t="str">
        <f>+_xlfn.CONCAT(H102,"-",A102)</f>
        <v>B2/09/04-F</v>
      </c>
    </row>
    <row r="103" spans="1:9">
      <c r="A103" s="206"/>
      <c r="B103" s="45"/>
      <c r="C103" s="46"/>
      <c r="H103" s="4" t="s">
        <v>1618</v>
      </c>
    </row>
    <row r="104" spans="1:9">
      <c r="A104" s="206" t="s">
        <v>27</v>
      </c>
      <c r="B104" s="45" t="s">
        <v>428</v>
      </c>
      <c r="C104" s="46">
        <f>1772+702+3389+4089+73+445+72+785</f>
        <v>11327</v>
      </c>
      <c r="D104" s="32" t="s">
        <v>248</v>
      </c>
      <c r="E104" s="98">
        <f>+_xlfn.XLOOKUP(I104,ccs!O:O,ccs!I:I,0,0,1)</f>
        <v>49</v>
      </c>
      <c r="F104" s="31">
        <f>ROUND(ROUND(E104,2)*ROUND(C104,2),2)</f>
        <v>555023</v>
      </c>
      <c r="H104" s="4" t="s">
        <v>1618</v>
      </c>
      <c r="I104" s="545" t="str">
        <f>+_xlfn.CONCAT(H104,"-",A104)</f>
        <v>B2/09/04-G</v>
      </c>
    </row>
    <row r="105" spans="1:9">
      <c r="A105" s="206"/>
      <c r="B105" s="36"/>
      <c r="H105" s="4" t="s">
        <v>1618</v>
      </c>
    </row>
    <row r="106" spans="1:9" ht="31">
      <c r="A106" s="206"/>
      <c r="B106" s="42" t="s">
        <v>429</v>
      </c>
      <c r="H106" s="4" t="s">
        <v>1618</v>
      </c>
    </row>
    <row r="107" spans="1:9">
      <c r="A107" s="206"/>
      <c r="B107" s="45"/>
      <c r="H107" s="4" t="s">
        <v>1618</v>
      </c>
    </row>
    <row r="108" spans="1:9" ht="62">
      <c r="A108" s="206"/>
      <c r="B108" s="42" t="s">
        <v>430</v>
      </c>
      <c r="H108" s="4" t="s">
        <v>1618</v>
      </c>
    </row>
    <row r="109" spans="1:9">
      <c r="A109" s="206"/>
      <c r="B109" s="45"/>
      <c r="H109" s="4" t="s">
        <v>1618</v>
      </c>
    </row>
    <row r="110" spans="1:9">
      <c r="A110" s="206" t="s">
        <v>28</v>
      </c>
      <c r="B110" s="45" t="s">
        <v>431</v>
      </c>
      <c r="C110" s="29">
        <f>702+3389+4062+16+785</f>
        <v>8954</v>
      </c>
      <c r="D110" s="32" t="s">
        <v>248</v>
      </c>
      <c r="E110" s="98">
        <f>+_xlfn.XLOOKUP(I110,ccs!O:O,ccs!I:I,0,0,1)</f>
        <v>92</v>
      </c>
      <c r="F110" s="31">
        <f>ROUND(ROUND(E110,2)*ROUND(C110,2),2)</f>
        <v>823768</v>
      </c>
      <c r="H110" s="4" t="s">
        <v>1618</v>
      </c>
      <c r="I110" s="545" t="str">
        <f>+_xlfn.CONCAT(H110,"-",A110)</f>
        <v>B2/09/04-H</v>
      </c>
    </row>
    <row r="111" spans="1:9">
      <c r="A111" s="206"/>
      <c r="B111" s="35"/>
      <c r="H111" s="4" t="s">
        <v>1618</v>
      </c>
    </row>
    <row r="112" spans="1:9">
      <c r="A112" s="206"/>
      <c r="B112" s="36"/>
      <c r="H112" s="4" t="s">
        <v>1618</v>
      </c>
    </row>
    <row r="113" spans="1:9">
      <c r="A113" s="206"/>
      <c r="B113" s="35"/>
      <c r="H113" s="4" t="s">
        <v>1618</v>
      </c>
    </row>
    <row r="114" spans="1:9">
      <c r="H114" s="4" t="s">
        <v>1618</v>
      </c>
    </row>
    <row r="115" spans="1:9">
      <c r="H115" s="4" t="s">
        <v>1618</v>
      </c>
    </row>
    <row r="116" spans="1:9">
      <c r="H116" s="4" t="s">
        <v>1618</v>
      </c>
    </row>
    <row r="117" spans="1:9">
      <c r="B117" s="6" t="s">
        <v>14</v>
      </c>
      <c r="F117" s="33"/>
      <c r="H117" s="4" t="s">
        <v>1618</v>
      </c>
    </row>
    <row r="118" spans="1:9">
      <c r="B118" s="7" t="s">
        <v>9</v>
      </c>
      <c r="E118" s="31" t="s">
        <v>12</v>
      </c>
      <c r="F118" s="31">
        <f>SUM(F3:F117)</f>
        <v>10807193.98</v>
      </c>
      <c r="H118" s="4" t="s">
        <v>1618</v>
      </c>
    </row>
    <row r="119" spans="1:9" ht="16" thickBot="1">
      <c r="F119" s="34"/>
      <c r="H119" s="4" t="s">
        <v>1618</v>
      </c>
    </row>
    <row r="120" spans="1:9" ht="16" thickTop="1"/>
    <row r="121" spans="1:9">
      <c r="I121" s="545" t="str">
        <f>+_xlfn.CONCAT(H121,"-",A121)</f>
        <v>-</v>
      </c>
    </row>
  </sheetData>
  <sheetProtection selectLockedCells="1" selectUnlockedCells="1"/>
  <autoFilter ref="A1:I120" xr:uid="{CAD48133-80A7-4D88-A87E-B23BB9556D33}"/>
  <phoneticPr fontId="17" type="noConversion"/>
  <conditionalFormatting sqref="A88:A92">
    <cfRule type="cellIs" dxfId="22" priority="5" stopIfTrue="1" operator="equal">
      <formula>13</formula>
    </cfRule>
    <cfRule type="expression" dxfId="21" priority="6">
      <formula>ISBLANK($D88)</formula>
    </cfRule>
    <cfRule type="expression" dxfId="20" priority="7">
      <formula>#REF!="CARRIED TO COLLECTION"</formula>
    </cfRule>
    <cfRule type="expression" dxfId="19" priority="8">
      <formula>$B88="CARRIED TO COLLECTION"</formula>
    </cfRule>
  </conditionalFormatting>
  <conditionalFormatting sqref="A94:A96">
    <cfRule type="cellIs" dxfId="18" priority="1" stopIfTrue="1" operator="equal">
      <formula>13</formula>
    </cfRule>
    <cfRule type="expression" dxfId="17" priority="2">
      <formula>ISBLANK($D94)</formula>
    </cfRule>
    <cfRule type="expression" dxfId="16" priority="3">
      <formula>#REF!="CARRIED TO COLLECTION"</formula>
    </cfRule>
    <cfRule type="expression" dxfId="15" priority="4">
      <formula>$B94="CARRIED TO COLLECTION"</formula>
    </cfRule>
  </conditionalFormatting>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Roman,Regular"FINISHES
&amp;8 1RI12073-073D06-DAH-BOQ-PM-0003-01&amp;R&amp;"Times New Roman,Regular"09 - Page &amp;P of &amp;N</oddFooter>
  </headerFooter>
  <rowBreaks count="3" manualBreakCount="3">
    <brk id="29" max="16383" man="1"/>
    <brk id="59" max="16383" man="1"/>
    <brk id="8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4E0E2-7DE0-4584-BBDA-23E167D1FE75}">
  <sheetPr>
    <tabColor rgb="FFFFFF00"/>
  </sheetPr>
  <dimension ref="A1:K66"/>
  <sheetViews>
    <sheetView showZeros="0" view="pageBreakPreview" zoomScaleNormal="100" zoomScaleSheetLayoutView="100" workbookViewId="0">
      <selection activeCell="K8" sqref="K8:K59"/>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6" width="12.6328125" style="31" customWidth="1"/>
    <col min="7" max="10" width="9.1796875" style="4"/>
    <col min="11" max="11" width="19.36328125" style="4" customWidth="1"/>
    <col min="12" max="16384" width="9.1796875" style="4"/>
  </cols>
  <sheetData>
    <row r="1" spans="1:11">
      <c r="A1" s="3" t="s">
        <v>0</v>
      </c>
      <c r="B1" s="187" t="s">
        <v>35</v>
      </c>
      <c r="C1" s="17" t="s">
        <v>3</v>
      </c>
      <c r="D1" s="18" t="s">
        <v>1</v>
      </c>
      <c r="E1" s="19" t="s">
        <v>2</v>
      </c>
      <c r="F1" s="19" t="s">
        <v>4</v>
      </c>
      <c r="H1" s="4" t="s">
        <v>1592</v>
      </c>
      <c r="I1" s="4" t="s">
        <v>1593</v>
      </c>
      <c r="K1" s="4" t="s">
        <v>1734</v>
      </c>
    </row>
    <row r="2" spans="1:11">
      <c r="A2" s="5"/>
      <c r="B2" s="8"/>
      <c r="C2" s="20"/>
      <c r="D2" s="21"/>
      <c r="E2" s="22"/>
      <c r="F2" s="22" t="s">
        <v>12</v>
      </c>
    </row>
    <row r="3" spans="1:11">
      <c r="A3" s="6"/>
      <c r="B3" s="1"/>
      <c r="C3" s="23"/>
      <c r="D3" s="24"/>
      <c r="E3" s="25"/>
      <c r="F3" s="25"/>
    </row>
    <row r="4" spans="1:11" s="12" customFormat="1">
      <c r="A4" s="10"/>
      <c r="B4" s="11" t="s">
        <v>17</v>
      </c>
      <c r="C4" s="63"/>
      <c r="D4" s="64"/>
      <c r="E4" s="28"/>
      <c r="F4" s="28"/>
      <c r="H4" s="4" t="s">
        <v>1619</v>
      </c>
    </row>
    <row r="5" spans="1:11">
      <c r="A5" s="10"/>
      <c r="B5" s="11"/>
      <c r="C5" s="63"/>
      <c r="D5" s="64"/>
      <c r="H5" s="4" t="s">
        <v>1619</v>
      </c>
    </row>
    <row r="6" spans="1:11">
      <c r="A6" s="41"/>
      <c r="B6" s="35" t="s">
        <v>432</v>
      </c>
      <c r="C6" s="65"/>
      <c r="H6" s="4" t="s">
        <v>1619</v>
      </c>
    </row>
    <row r="7" spans="1:11">
      <c r="A7" s="41"/>
      <c r="B7" s="36"/>
      <c r="C7" s="65"/>
      <c r="H7" s="4" t="s">
        <v>1619</v>
      </c>
      <c r="I7" s="149"/>
    </row>
    <row r="8" spans="1:11" ht="94.5" customHeight="1">
      <c r="A8" s="41"/>
      <c r="B8" s="66" t="s">
        <v>433</v>
      </c>
      <c r="C8" s="65"/>
      <c r="H8" s="4" t="s">
        <v>1619</v>
      </c>
      <c r="I8" s="149"/>
      <c r="K8" s="149">
        <f>+_xlfn.XLOOKUP(I8,ccs!O:O,ccs!N:N,0,0,1)</f>
        <v>0</v>
      </c>
    </row>
    <row r="9" spans="1:11">
      <c r="A9" s="41"/>
      <c r="B9" s="36"/>
      <c r="C9" s="65"/>
      <c r="H9" s="4" t="s">
        <v>1619</v>
      </c>
      <c r="K9" s="149">
        <f>+_xlfn.XLOOKUP(I9,ccs!O:O,ccs!N:N,0,0,1)</f>
        <v>0</v>
      </c>
    </row>
    <row r="10" spans="1:11">
      <c r="A10" s="41" t="s">
        <v>5</v>
      </c>
      <c r="B10" s="36" t="s">
        <v>434</v>
      </c>
      <c r="C10" s="29">
        <v>8</v>
      </c>
      <c r="D10" s="68" t="s">
        <v>289</v>
      </c>
      <c r="E10" s="98">
        <f>+_xlfn.XLOOKUP(I10,ccs!O:O,ccs!I:I,0,0,1)</f>
        <v>7500</v>
      </c>
      <c r="F10" s="31">
        <f>ROUND(ROUND(E10,2)*ROUND(C10,2),2)</f>
        <v>60000</v>
      </c>
      <c r="H10" s="4" t="s">
        <v>1619</v>
      </c>
      <c r="I10" s="545" t="str">
        <f>+_xlfn.CONCAT(H10,"-",A10)</f>
        <v>B2/10/01-A</v>
      </c>
      <c r="K10" s="149" t="str">
        <f>+_xlfn.XLOOKUP(I10,ccs!O:O,ccs!N:N,0,0,1)</f>
        <v>Signage Quantity is not appropriate</v>
      </c>
    </row>
    <row r="11" spans="1:11">
      <c r="A11" s="41"/>
      <c r="B11" s="36"/>
      <c r="D11" s="68"/>
      <c r="H11" s="4" t="s">
        <v>1619</v>
      </c>
      <c r="K11" s="149">
        <f>+_xlfn.XLOOKUP(I11,ccs!O:O,ccs!N:N,0,0,1)</f>
        <v>0</v>
      </c>
    </row>
    <row r="12" spans="1:11">
      <c r="A12" s="41" t="s">
        <v>6</v>
      </c>
      <c r="B12" s="36" t="s">
        <v>435</v>
      </c>
      <c r="C12" s="29">
        <v>4</v>
      </c>
      <c r="D12" s="68" t="s">
        <v>289</v>
      </c>
      <c r="E12" s="98">
        <f>+_xlfn.XLOOKUP(I12,ccs!O:O,ccs!I:I,0,0,1)</f>
        <v>2500</v>
      </c>
      <c r="F12" s="31">
        <f>ROUND(ROUND(E12,2)*ROUND(C12,2),2)</f>
        <v>10000</v>
      </c>
      <c r="H12" s="4" t="s">
        <v>1619</v>
      </c>
      <c r="I12" s="545" t="str">
        <f>+_xlfn.CONCAT(H12,"-",A12)</f>
        <v>B2/10/01-B</v>
      </c>
      <c r="K12" s="149" t="str">
        <f>+_xlfn.XLOOKUP(I12,ccs!O:O,ccs!N:N,0,0,1)</f>
        <v>Signage Quantity is not appropriate</v>
      </c>
    </row>
    <row r="13" spans="1:11">
      <c r="A13" s="41"/>
      <c r="B13" s="36"/>
      <c r="D13" s="68"/>
      <c r="H13" s="4" t="s">
        <v>1619</v>
      </c>
      <c r="K13" s="149">
        <f>+_xlfn.XLOOKUP(I13,ccs!O:O,ccs!N:N,0,0,1)</f>
        <v>0</v>
      </c>
    </row>
    <row r="14" spans="1:11">
      <c r="A14" s="41" t="s">
        <v>7</v>
      </c>
      <c r="B14" s="36" t="s">
        <v>436</v>
      </c>
      <c r="C14" s="29">
        <v>1</v>
      </c>
      <c r="D14" s="68" t="s">
        <v>289</v>
      </c>
      <c r="E14" s="98">
        <f>+_xlfn.XLOOKUP(I14,ccs!O:O,ccs!I:I,0,0,1)</f>
        <v>2500</v>
      </c>
      <c r="F14" s="31">
        <f>ROUND(ROUND(E14,2)*ROUND(C14,2),2)</f>
        <v>2500</v>
      </c>
      <c r="H14" s="4" t="s">
        <v>1619</v>
      </c>
      <c r="I14" s="545" t="str">
        <f>+_xlfn.CONCAT(H14,"-",A14)</f>
        <v>B2/10/01-C</v>
      </c>
      <c r="K14" s="149" t="str">
        <f>+_xlfn.XLOOKUP(I14,ccs!O:O,ccs!N:N,0,0,1)</f>
        <v>Signage Quantity is not appropriate</v>
      </c>
    </row>
    <row r="15" spans="1:11">
      <c r="A15" s="41"/>
      <c r="B15" s="36"/>
      <c r="D15" s="68"/>
      <c r="H15" s="4" t="s">
        <v>1619</v>
      </c>
      <c r="K15" s="149">
        <f>+_xlfn.XLOOKUP(I15,ccs!O:O,ccs!N:N,0,0,1)</f>
        <v>0</v>
      </c>
    </row>
    <row r="16" spans="1:11">
      <c r="A16" s="41" t="s">
        <v>8</v>
      </c>
      <c r="B16" s="36" t="s">
        <v>437</v>
      </c>
      <c r="C16" s="29">
        <v>8</v>
      </c>
      <c r="D16" s="68" t="s">
        <v>289</v>
      </c>
      <c r="E16" s="98">
        <f>+_xlfn.XLOOKUP(I16,ccs!O:O,ccs!I:I,0,0,1)</f>
        <v>2500</v>
      </c>
      <c r="F16" s="31">
        <f>ROUND(ROUND(E16,2)*ROUND(C16,2),2)</f>
        <v>20000</v>
      </c>
      <c r="H16" s="4" t="s">
        <v>1619</v>
      </c>
      <c r="I16" s="545" t="str">
        <f>+_xlfn.CONCAT(H16,"-",A16)</f>
        <v>B2/10/01-D</v>
      </c>
      <c r="K16" s="149" t="str">
        <f>+_xlfn.XLOOKUP(I16,ccs!O:O,ccs!N:N,0,0,1)</f>
        <v>Signage Quantity is not appropriate</v>
      </c>
    </row>
    <row r="17" spans="1:11">
      <c r="A17" s="41"/>
      <c r="B17" s="36"/>
      <c r="D17" s="68"/>
      <c r="H17" s="4" t="s">
        <v>1619</v>
      </c>
      <c r="K17" s="149">
        <f>+_xlfn.XLOOKUP(I17,ccs!O:O,ccs!N:N,0,0,1)</f>
        <v>0</v>
      </c>
    </row>
    <row r="18" spans="1:11">
      <c r="A18" s="41"/>
      <c r="B18" s="35" t="s">
        <v>438</v>
      </c>
      <c r="C18" s="65"/>
      <c r="H18" s="4" t="s">
        <v>1619</v>
      </c>
      <c r="K18" s="149">
        <f>+_xlfn.XLOOKUP(I18,ccs!O:O,ccs!N:N,0,0,1)</f>
        <v>0</v>
      </c>
    </row>
    <row r="19" spans="1:11">
      <c r="A19" s="41"/>
      <c r="B19" s="36"/>
      <c r="C19" s="65"/>
      <c r="H19" s="4" t="s">
        <v>1619</v>
      </c>
      <c r="K19" s="149">
        <f>+_xlfn.XLOOKUP(I19,ccs!O:O,ccs!N:N,0,0,1)</f>
        <v>0</v>
      </c>
    </row>
    <row r="20" spans="1:11" ht="108.5">
      <c r="A20" s="41"/>
      <c r="B20" s="35" t="s">
        <v>439</v>
      </c>
      <c r="C20" s="65"/>
      <c r="H20" s="4" t="s">
        <v>1619</v>
      </c>
      <c r="K20" s="149">
        <f>+_xlfn.XLOOKUP(I20,ccs!O:O,ccs!N:N,0,0,1)</f>
        <v>0</v>
      </c>
    </row>
    <row r="21" spans="1:11">
      <c r="A21" s="41"/>
      <c r="B21" s="36"/>
      <c r="C21" s="65"/>
      <c r="H21" s="4" t="s">
        <v>1619</v>
      </c>
      <c r="K21" s="149">
        <f>+_xlfn.XLOOKUP(I21,ccs!O:O,ccs!N:N,0,0,1)</f>
        <v>0</v>
      </c>
    </row>
    <row r="22" spans="1:11">
      <c r="A22" s="41" t="s">
        <v>10</v>
      </c>
      <c r="B22" s="36" t="s">
        <v>440</v>
      </c>
      <c r="C22" s="348">
        <v>123</v>
      </c>
      <c r="D22" s="32" t="s">
        <v>248</v>
      </c>
      <c r="E22" s="98">
        <f>+_xlfn.XLOOKUP(I22,ccs!O:O,ccs!I:I,0,0,1)</f>
        <v>472</v>
      </c>
      <c r="F22" s="31">
        <f>ROUND(ROUND(E22,2)*ROUND(C22,2),2)</f>
        <v>58056</v>
      </c>
      <c r="H22" s="4" t="s">
        <v>1619</v>
      </c>
      <c r="I22" s="545" t="str">
        <f>+_xlfn.CONCAT(H22,"-",A22)</f>
        <v>B2/10/01-E</v>
      </c>
      <c r="K22" s="149">
        <f>+_xlfn.XLOOKUP(I22,ccs!O:O,ccs!N:N,0,0,1)</f>
        <v>0</v>
      </c>
    </row>
    <row r="23" spans="1:11">
      <c r="A23" s="41"/>
      <c r="B23" s="36"/>
      <c r="C23" s="65"/>
      <c r="H23" s="4" t="s">
        <v>1619</v>
      </c>
      <c r="K23" s="149">
        <f>+_xlfn.XLOOKUP(I23,ccs!O:O,ccs!N:N,0,0,1)</f>
        <v>0</v>
      </c>
    </row>
    <row r="24" spans="1:11">
      <c r="A24" s="41" t="s">
        <v>11</v>
      </c>
      <c r="B24" s="36" t="s">
        <v>441</v>
      </c>
      <c r="C24" s="29">
        <v>5</v>
      </c>
      <c r="D24" s="32" t="s">
        <v>289</v>
      </c>
      <c r="E24" s="98">
        <f>+_xlfn.XLOOKUP(I24,ccs!O:O,ccs!I:I,0,0,1)</f>
        <v>969</v>
      </c>
      <c r="F24" s="31">
        <f>ROUND(ROUND(E24,2)*ROUND(C24,2),2)</f>
        <v>4845</v>
      </c>
      <c r="H24" s="4" t="s">
        <v>1619</v>
      </c>
      <c r="I24" s="545" t="str">
        <f>+_xlfn.CONCAT(H24,"-",A24)</f>
        <v>B2/10/01-F</v>
      </c>
      <c r="K24" s="149">
        <f>+_xlfn.XLOOKUP(I24,ccs!O:O,ccs!N:N,0,0,1)</f>
        <v>0</v>
      </c>
    </row>
    <row r="25" spans="1:11">
      <c r="A25" s="41"/>
      <c r="B25" s="36"/>
      <c r="C25" s="65"/>
      <c r="H25" s="4" t="s">
        <v>1619</v>
      </c>
      <c r="K25" s="149">
        <f>+_xlfn.XLOOKUP(I25,ccs!O:O,ccs!N:N,0,0,1)</f>
        <v>0</v>
      </c>
    </row>
    <row r="26" spans="1:11">
      <c r="A26" s="41"/>
      <c r="B26" s="6" t="s">
        <v>442</v>
      </c>
      <c r="C26" s="98"/>
      <c r="D26" s="98"/>
      <c r="H26" s="4" t="s">
        <v>1619</v>
      </c>
      <c r="K26" s="149">
        <f>+_xlfn.XLOOKUP(I26,ccs!O:O,ccs!N:N,0,0,1)</f>
        <v>0</v>
      </c>
    </row>
    <row r="27" spans="1:11">
      <c r="A27" s="41"/>
      <c r="C27" s="98"/>
      <c r="D27" s="98"/>
      <c r="H27" s="4" t="s">
        <v>1619</v>
      </c>
      <c r="K27" s="149">
        <f>+_xlfn.XLOOKUP(I27,ccs!O:O,ccs!N:N,0,0,1)</f>
        <v>0</v>
      </c>
    </row>
    <row r="28" spans="1:11" ht="62">
      <c r="A28" s="41"/>
      <c r="B28" s="35" t="s">
        <v>443</v>
      </c>
      <c r="C28" s="98"/>
      <c r="D28" s="98"/>
      <c r="H28" s="4" t="s">
        <v>1619</v>
      </c>
      <c r="K28" s="149">
        <f>+_xlfn.XLOOKUP(I28,ccs!O:O,ccs!N:N,0,0,1)</f>
        <v>0</v>
      </c>
    </row>
    <row r="29" spans="1:11">
      <c r="A29" s="41"/>
      <c r="C29" s="98"/>
      <c r="D29" s="98"/>
      <c r="H29" s="4" t="s">
        <v>1619</v>
      </c>
      <c r="K29" s="149">
        <f>+_xlfn.XLOOKUP(I29,ccs!O:O,ccs!N:N,0,0,1)</f>
        <v>0</v>
      </c>
    </row>
    <row r="30" spans="1:11">
      <c r="A30" s="41" t="s">
        <v>27</v>
      </c>
      <c r="B30" s="36" t="s">
        <v>444</v>
      </c>
      <c r="C30" s="98">
        <v>631</v>
      </c>
      <c r="D30" s="32" t="s">
        <v>248</v>
      </c>
      <c r="E30" s="98">
        <f>+_xlfn.XLOOKUP(I30,ccs!O:O,ccs!I:I,0,0,1)</f>
        <v>1506.25</v>
      </c>
      <c r="F30" s="31">
        <f>ROUND(ROUND(E30,2)*ROUND(C30,2),2)</f>
        <v>950443.75</v>
      </c>
      <c r="H30" s="4" t="s">
        <v>1619</v>
      </c>
      <c r="I30" s="545" t="str">
        <f>+_xlfn.CONCAT(H30,"-",A30)</f>
        <v>B2/10/01-G</v>
      </c>
      <c r="K30" s="149">
        <f>+_xlfn.XLOOKUP(I30,ccs!O:O,ccs!N:N,0,0,1)</f>
        <v>0</v>
      </c>
    </row>
    <row r="31" spans="1:11">
      <c r="A31" s="41"/>
      <c r="B31" s="36"/>
      <c r="C31" s="65"/>
      <c r="H31" s="4" t="s">
        <v>1619</v>
      </c>
      <c r="K31" s="149">
        <f>+_xlfn.XLOOKUP(I31,ccs!O:O,ccs!N:N,0,0,1)</f>
        <v>0</v>
      </c>
    </row>
    <row r="32" spans="1:11">
      <c r="A32" s="41" t="s">
        <v>5</v>
      </c>
      <c r="B32" s="36" t="s">
        <v>445</v>
      </c>
      <c r="C32" s="348">
        <v>42</v>
      </c>
      <c r="D32" s="98" t="s">
        <v>289</v>
      </c>
      <c r="E32" s="98">
        <f>+_xlfn.XLOOKUP(I32,ccs!O:O,ccs!I:I,0,0,1)</f>
        <v>0</v>
      </c>
      <c r="F32" s="31" t="s">
        <v>6449</v>
      </c>
      <c r="H32" s="4" t="s">
        <v>1620</v>
      </c>
      <c r="I32" s="545" t="str">
        <f>+_xlfn.CONCAT(H32,"-",A32)</f>
        <v>B2/10/02-A</v>
      </c>
      <c r="K32" s="149">
        <f>+_xlfn.XLOOKUP(I32,ccs!O:O,ccs!N:N,0,0,1)</f>
        <v>0</v>
      </c>
    </row>
    <row r="33" spans="1:11">
      <c r="A33" s="41"/>
      <c r="B33" s="36"/>
      <c r="C33" s="65"/>
      <c r="H33" s="4" t="s">
        <v>1620</v>
      </c>
      <c r="K33" s="149">
        <f>+_xlfn.XLOOKUP(I33,ccs!O:O,ccs!N:N,0,0,1)</f>
        <v>0</v>
      </c>
    </row>
    <row r="34" spans="1:11" ht="31">
      <c r="A34" s="206"/>
      <c r="B34" s="35" t="s">
        <v>446</v>
      </c>
      <c r="H34" s="4" t="s">
        <v>1620</v>
      </c>
      <c r="K34" s="149">
        <f>+_xlfn.XLOOKUP(I34,ccs!O:O,ccs!N:N,0,0,1)</f>
        <v>0</v>
      </c>
    </row>
    <row r="35" spans="1:11">
      <c r="A35" s="206"/>
      <c r="B35" s="36"/>
      <c r="H35" s="4" t="s">
        <v>1620</v>
      </c>
      <c r="K35" s="149">
        <f>+_xlfn.XLOOKUP(I35,ccs!O:O,ccs!N:N,0,0,1)</f>
        <v>0</v>
      </c>
    </row>
    <row r="36" spans="1:11" ht="46.5">
      <c r="A36" s="206"/>
      <c r="B36" s="35" t="s">
        <v>447</v>
      </c>
      <c r="H36" s="4" t="s">
        <v>1620</v>
      </c>
      <c r="K36" s="149">
        <f>+_xlfn.XLOOKUP(I36,ccs!O:O,ccs!N:N,0,0,1)</f>
        <v>0</v>
      </c>
    </row>
    <row r="37" spans="1:11">
      <c r="A37" s="206"/>
      <c r="B37" s="36"/>
      <c r="H37" s="4" t="s">
        <v>1620</v>
      </c>
      <c r="K37" s="149">
        <f>+_xlfn.XLOOKUP(I37,ccs!O:O,ccs!N:N,0,0,1)</f>
        <v>0</v>
      </c>
    </row>
    <row r="38" spans="1:11">
      <c r="A38" s="206" t="s">
        <v>6</v>
      </c>
      <c r="B38" s="73" t="s">
        <v>448</v>
      </c>
      <c r="C38" s="213">
        <v>1</v>
      </c>
      <c r="D38" s="74" t="s">
        <v>233</v>
      </c>
      <c r="E38" s="98">
        <f>+_xlfn.XLOOKUP(I38,ccs!O:O,ccs!I:I,0,0,1)</f>
        <v>240000</v>
      </c>
      <c r="F38" s="31">
        <f>ROUND(ROUND(E38,2)*ROUND(C38,2),2)</f>
        <v>240000</v>
      </c>
      <c r="H38" s="4" t="s">
        <v>1620</v>
      </c>
      <c r="I38" s="545" t="str">
        <f>+_xlfn.CONCAT(H38,"-",A38)</f>
        <v>B2/10/02-B</v>
      </c>
      <c r="K38" s="149" t="str">
        <f>+_xlfn.XLOOKUP(I38,ccs!O:O,ccs!N:N,0,0,1)</f>
        <v>We consider Provisional rate</v>
      </c>
    </row>
    <row r="39" spans="1:11">
      <c r="A39" s="206"/>
      <c r="B39" s="36"/>
      <c r="H39" s="4" t="s">
        <v>1620</v>
      </c>
      <c r="K39" s="149">
        <f>+_xlfn.XLOOKUP(I39,ccs!O:O,ccs!N:N,0,0,1)</f>
        <v>0</v>
      </c>
    </row>
    <row r="40" spans="1:11">
      <c r="A40" s="206" t="s">
        <v>7</v>
      </c>
      <c r="B40" s="73" t="s">
        <v>449</v>
      </c>
      <c r="C40" s="213">
        <v>1</v>
      </c>
      <c r="D40" s="74" t="s">
        <v>233</v>
      </c>
      <c r="E40" s="98">
        <f>+_xlfn.XLOOKUP(I40,ccs!O:O,ccs!I:I,0,0,1)</f>
        <v>50000</v>
      </c>
      <c r="F40" s="31">
        <f>ROUND(ROUND(E40,2)*ROUND(C40,2),2)</f>
        <v>50000</v>
      </c>
      <c r="H40" s="4" t="s">
        <v>1620</v>
      </c>
      <c r="I40" s="545" t="str">
        <f>+_xlfn.CONCAT(H40,"-",A40)</f>
        <v>B2/10/02-C</v>
      </c>
      <c r="K40" s="149" t="str">
        <f>+_xlfn.XLOOKUP(I40,ccs!O:O,ccs!N:N,0,0,1)</f>
        <v>We consider Provisional rate</v>
      </c>
    </row>
    <row r="41" spans="1:11">
      <c r="A41" s="206"/>
      <c r="B41" s="36"/>
      <c r="H41" s="4" t="s">
        <v>1620</v>
      </c>
      <c r="K41" s="149">
        <f>+_xlfn.XLOOKUP(I41,ccs!O:O,ccs!N:N,0,0,1)</f>
        <v>0</v>
      </c>
    </row>
    <row r="42" spans="1:11">
      <c r="A42" s="206"/>
      <c r="B42" s="15" t="s">
        <v>1295</v>
      </c>
      <c r="H42" s="4" t="s">
        <v>1620</v>
      </c>
      <c r="K42" s="149">
        <f>+_xlfn.XLOOKUP(I42,ccs!O:O,ccs!N:N,0,0,1)</f>
        <v>0</v>
      </c>
    </row>
    <row r="43" spans="1:11">
      <c r="A43" s="206"/>
      <c r="B43" s="36"/>
      <c r="H43" s="4" t="s">
        <v>1620</v>
      </c>
      <c r="K43" s="149">
        <f>+_xlfn.XLOOKUP(I43,ccs!O:O,ccs!N:N,0,0,1)</f>
        <v>0</v>
      </c>
    </row>
    <row r="44" spans="1:11" ht="46.5">
      <c r="A44" s="206"/>
      <c r="B44" s="460" t="s">
        <v>1296</v>
      </c>
      <c r="C44" s="461"/>
      <c r="D44" s="462"/>
      <c r="H44" s="4" t="s">
        <v>1620</v>
      </c>
      <c r="K44" s="149">
        <f>+_xlfn.XLOOKUP(I44,ccs!O:O,ccs!N:N,0,0,1)</f>
        <v>0</v>
      </c>
    </row>
    <row r="45" spans="1:11">
      <c r="A45" s="206"/>
      <c r="B45" s="463"/>
      <c r="C45" s="461"/>
      <c r="D45" s="462"/>
      <c r="H45" s="4" t="s">
        <v>1620</v>
      </c>
      <c r="K45" s="149">
        <f>+_xlfn.XLOOKUP(I45,ccs!O:O,ccs!N:N,0,0,1)</f>
        <v>0</v>
      </c>
    </row>
    <row r="46" spans="1:11">
      <c r="A46" s="206" t="s">
        <v>8</v>
      </c>
      <c r="B46" s="463" t="s">
        <v>1297</v>
      </c>
      <c r="C46" s="461">
        <f>75+75+39+16</f>
        <v>205</v>
      </c>
      <c r="D46" s="462" t="s">
        <v>289</v>
      </c>
      <c r="E46" s="98">
        <f>+_xlfn.XLOOKUP(I46,ccs!O:O,ccs!I:I,0,0,1)</f>
        <v>750</v>
      </c>
      <c r="F46" s="31">
        <f>ROUND(ROUND(E46,2)*ROUND(C46,2),2)</f>
        <v>153750</v>
      </c>
      <c r="H46" s="4" t="s">
        <v>1620</v>
      </c>
      <c r="I46" s="545" t="str">
        <f>+_xlfn.CONCAT(H46,"-",A46)</f>
        <v>B2/10/02-D</v>
      </c>
      <c r="K46" s="149">
        <f>+_xlfn.XLOOKUP(I46,ccs!O:O,ccs!N:N,0,0,1)</f>
        <v>0</v>
      </c>
    </row>
    <row r="47" spans="1:11">
      <c r="A47" s="206"/>
      <c r="B47" s="463"/>
      <c r="C47" s="461"/>
      <c r="D47" s="462"/>
      <c r="E47" s="97"/>
      <c r="F47" s="97"/>
      <c r="H47" s="4" t="s">
        <v>1620</v>
      </c>
      <c r="K47" s="149">
        <f>+_xlfn.XLOOKUP(I47,ccs!O:O,ccs!N:N,0,0,1)</f>
        <v>0</v>
      </c>
    </row>
    <row r="48" spans="1:11">
      <c r="A48" s="206" t="s">
        <v>10</v>
      </c>
      <c r="B48" s="463" t="s">
        <v>1298</v>
      </c>
      <c r="C48" s="461">
        <f>20+20+18+18</f>
        <v>76</v>
      </c>
      <c r="D48" s="462" t="s">
        <v>289</v>
      </c>
      <c r="E48" s="98">
        <f>+_xlfn.XLOOKUP(I48,ccs!O:O,ccs!I:I,0,0,1)</f>
        <v>875</v>
      </c>
      <c r="F48" s="31">
        <f>ROUND(ROUND(E48,2)*ROUND(C48,2),2)</f>
        <v>66500</v>
      </c>
      <c r="H48" s="4" t="s">
        <v>1620</v>
      </c>
      <c r="I48" s="545" t="str">
        <f>+_xlfn.CONCAT(H48,"-",A48)</f>
        <v>B2/10/02-E</v>
      </c>
      <c r="K48" s="149">
        <f>+_xlfn.XLOOKUP(I48,ccs!O:O,ccs!N:N,0,0,1)</f>
        <v>0</v>
      </c>
    </row>
    <row r="49" spans="1:11">
      <c r="A49" s="206"/>
      <c r="B49" s="463"/>
      <c r="C49" s="461"/>
      <c r="D49" s="462"/>
      <c r="E49" s="97"/>
      <c r="F49" s="97"/>
      <c r="H49" s="4" t="s">
        <v>1620</v>
      </c>
      <c r="K49" s="149">
        <f>+_xlfn.XLOOKUP(I49,ccs!O:O,ccs!N:N,0,0,1)</f>
        <v>0</v>
      </c>
    </row>
    <row r="50" spans="1:11">
      <c r="A50" s="206" t="s">
        <v>11</v>
      </c>
      <c r="B50" s="463" t="s">
        <v>1299</v>
      </c>
      <c r="C50" s="461">
        <f>1</f>
        <v>1</v>
      </c>
      <c r="D50" s="462" t="s">
        <v>289</v>
      </c>
      <c r="E50" s="98">
        <f>+_xlfn.XLOOKUP(I50,ccs!O:O,ccs!I:I,0,0,1)</f>
        <v>1875</v>
      </c>
      <c r="F50" s="31">
        <f>ROUND(ROUND(E50,2)*ROUND(C50,2),2)</f>
        <v>1875</v>
      </c>
      <c r="H50" s="4" t="s">
        <v>1620</v>
      </c>
      <c r="I50" s="545" t="str">
        <f>+_xlfn.CONCAT(H50,"-",A50)</f>
        <v>B2/10/02-F</v>
      </c>
      <c r="K50" s="149">
        <f>+_xlfn.XLOOKUP(I50,ccs!O:O,ccs!N:N,0,0,1)</f>
        <v>0</v>
      </c>
    </row>
    <row r="51" spans="1:11">
      <c r="A51" s="206"/>
      <c r="B51" s="463"/>
      <c r="C51" s="461"/>
      <c r="D51" s="462"/>
      <c r="E51" s="97"/>
      <c r="F51" s="97"/>
      <c r="H51" s="4" t="s">
        <v>1620</v>
      </c>
      <c r="K51" s="149">
        <f>+_xlfn.XLOOKUP(I51,ccs!O:O,ccs!N:N,0,0,1)</f>
        <v>0</v>
      </c>
    </row>
    <row r="52" spans="1:11">
      <c r="A52" s="206" t="s">
        <v>27</v>
      </c>
      <c r="B52" s="463" t="s">
        <v>1300</v>
      </c>
      <c r="C52" s="461">
        <v>1</v>
      </c>
      <c r="D52" s="462" t="s">
        <v>289</v>
      </c>
      <c r="E52" s="98">
        <f>+_xlfn.XLOOKUP(I52,ccs!O:O,ccs!I:I,0,0,1)</f>
        <v>1875</v>
      </c>
      <c r="F52" s="31">
        <f>ROUND(ROUND(E52,2)*ROUND(C52,2),2)</f>
        <v>1875</v>
      </c>
      <c r="H52" s="4" t="s">
        <v>1620</v>
      </c>
      <c r="I52" s="545" t="str">
        <f>+_xlfn.CONCAT(H52,"-",A52)</f>
        <v>B2/10/02-G</v>
      </c>
      <c r="K52" s="149">
        <f>+_xlfn.XLOOKUP(I52,ccs!O:O,ccs!N:N,0,0,1)</f>
        <v>0</v>
      </c>
    </row>
    <row r="53" spans="1:11">
      <c r="A53" s="206"/>
      <c r="B53" s="463"/>
      <c r="C53" s="461"/>
      <c r="D53" s="462"/>
      <c r="E53" s="97"/>
      <c r="F53" s="97"/>
      <c r="H53" s="4" t="s">
        <v>1620</v>
      </c>
      <c r="K53" s="149">
        <f>+_xlfn.XLOOKUP(I53,ccs!O:O,ccs!N:N,0,0,1)</f>
        <v>0</v>
      </c>
    </row>
    <row r="54" spans="1:11">
      <c r="A54" s="206"/>
      <c r="B54" s="460" t="s">
        <v>1301</v>
      </c>
      <c r="C54" s="461"/>
      <c r="D54" s="462"/>
      <c r="E54" s="97"/>
      <c r="F54" s="97"/>
      <c r="H54" s="4" t="s">
        <v>1620</v>
      </c>
      <c r="K54" s="149">
        <f>+_xlfn.XLOOKUP(I54,ccs!O:O,ccs!N:N,0,0,1)</f>
        <v>0</v>
      </c>
    </row>
    <row r="55" spans="1:11">
      <c r="A55" s="206"/>
      <c r="B55" s="460"/>
      <c r="C55" s="461"/>
      <c r="D55" s="462"/>
      <c r="E55" s="97"/>
      <c r="F55" s="97"/>
      <c r="H55" s="4" t="s">
        <v>1620</v>
      </c>
      <c r="K55" s="149">
        <f>+_xlfn.XLOOKUP(I55,ccs!O:O,ccs!N:N,0,0,1)</f>
        <v>0</v>
      </c>
    </row>
    <row r="56" spans="1:11">
      <c r="A56" s="206" t="s">
        <v>28</v>
      </c>
      <c r="B56" s="463" t="s">
        <v>1302</v>
      </c>
      <c r="C56" s="461">
        <f>2</f>
        <v>2</v>
      </c>
      <c r="D56" s="462" t="s">
        <v>289</v>
      </c>
      <c r="E56" s="98">
        <f>+_xlfn.XLOOKUP(I56,ccs!O:O,ccs!I:I,0,0,1)</f>
        <v>250</v>
      </c>
      <c r="F56" s="31">
        <f>ROUND(ROUND(E56,2)*ROUND(C56,2),2)</f>
        <v>500</v>
      </c>
      <c r="H56" s="4" t="s">
        <v>1620</v>
      </c>
      <c r="I56" s="545" t="str">
        <f>+_xlfn.CONCAT(H56,"-",A56)</f>
        <v>B2/10/02-H</v>
      </c>
      <c r="K56" s="149">
        <f>+_xlfn.XLOOKUP(I56,ccs!O:O,ccs!N:N,0,0,1)</f>
        <v>0</v>
      </c>
    </row>
    <row r="57" spans="1:11">
      <c r="A57" s="206"/>
      <c r="B57" s="73"/>
      <c r="C57" s="212"/>
      <c r="D57" s="212"/>
      <c r="E57" s="97"/>
      <c r="F57" s="97"/>
      <c r="H57" s="4" t="s">
        <v>1620</v>
      </c>
      <c r="K57" s="149">
        <f>+_xlfn.XLOOKUP(I57,ccs!O:O,ccs!N:N,0,0,1)</f>
        <v>0</v>
      </c>
    </row>
    <row r="58" spans="1:11">
      <c r="A58" s="206"/>
      <c r="B58" s="73"/>
      <c r="C58" s="212"/>
      <c r="D58" s="212"/>
      <c r="E58" s="97"/>
      <c r="F58" s="97"/>
      <c r="H58" s="4" t="s">
        <v>1620</v>
      </c>
      <c r="K58" s="149">
        <f>+_xlfn.XLOOKUP(I58,ccs!O:O,ccs!N:N,0,0,1)</f>
        <v>0</v>
      </c>
    </row>
    <row r="59" spans="1:11">
      <c r="A59" s="206"/>
      <c r="B59" s="73"/>
      <c r="C59" s="212"/>
      <c r="D59" s="212"/>
      <c r="E59" s="97"/>
      <c r="F59" s="97"/>
      <c r="H59" s="4" t="s">
        <v>1620</v>
      </c>
      <c r="K59" s="149">
        <f>+_xlfn.XLOOKUP(I59,ccs!O:O,ccs!N:N,0,0,1)</f>
        <v>0</v>
      </c>
    </row>
    <row r="60" spans="1:11">
      <c r="A60" s="206"/>
      <c r="B60" s="36"/>
      <c r="C60" s="223"/>
      <c r="E60" s="222"/>
      <c r="H60" s="4" t="s">
        <v>1620</v>
      </c>
    </row>
    <row r="61" spans="1:11">
      <c r="H61" s="4" t="s">
        <v>1620</v>
      </c>
    </row>
    <row r="62" spans="1:11">
      <c r="H62" s="4" t="s">
        <v>1620</v>
      </c>
    </row>
    <row r="63" spans="1:11">
      <c r="B63" s="6" t="s">
        <v>17</v>
      </c>
      <c r="F63" s="33"/>
      <c r="H63" s="4" t="s">
        <v>1620</v>
      </c>
    </row>
    <row r="64" spans="1:11">
      <c r="B64" s="7" t="s">
        <v>9</v>
      </c>
      <c r="E64" s="31" t="s">
        <v>12</v>
      </c>
      <c r="F64" s="31">
        <f>SUM(F3:F63)</f>
        <v>1620344.75</v>
      </c>
      <c r="H64" s="4" t="s">
        <v>1620</v>
      </c>
    </row>
    <row r="65" spans="6:8" ht="16" thickBot="1">
      <c r="F65" s="34"/>
      <c r="H65" s="4" t="s">
        <v>1620</v>
      </c>
    </row>
    <row r="66" spans="6:8" ht="16" thickTop="1"/>
  </sheetData>
  <sheetProtection selectLockedCells="1" selectUnlockedCells="1"/>
  <autoFilter ref="A1:I66" xr:uid="{3204E0E2-7DE0-4584-BBDA-23E167D1FE75}"/>
  <phoneticPr fontId="17" type="noConversion"/>
  <conditionalFormatting sqref="A6:A23 A25:A33">
    <cfRule type="expression" dxfId="14" priority="2">
      <formula>ISBLANK($D6)</formula>
    </cfRule>
    <cfRule type="expression" dxfId="13" priority="4">
      <formula>$B6="CARRIED TO COLLECTION"</formula>
    </cfRule>
  </conditionalFormatting>
  <conditionalFormatting sqref="A6:A33">
    <cfRule type="cellIs" dxfId="12" priority="1" stopIfTrue="1" operator="equal">
      <formula>13</formula>
    </cfRule>
    <cfRule type="expression" dxfId="11" priority="3">
      <formula>#REF!="CARRIED TO COLLECTION"</formula>
    </cfRule>
  </conditionalFormatting>
  <conditionalFormatting sqref="A24">
    <cfRule type="expression" dxfId="10" priority="5">
      <formula>ISBLANK(#REF!)</formula>
    </cfRule>
    <cfRule type="expression" dxfId="9" priority="6">
      <formula>#REF!="CARRIED TO COLLECTION"</formula>
    </cfRule>
  </conditionalFormatting>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Roman,Regular"SPECIALTIES
&amp;8 1RI12073-073D06-DAH-BOQ-PM-0003-01&amp;R&amp;"Times New Roman,Regular"10 - Page &amp;P of &amp;N</oddFooter>
  </headerFooter>
  <rowBreaks count="1" manualBreakCount="1">
    <brk id="31" max="5"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6307A-9CC4-45FF-B161-783A5D955FFE}">
  <sheetPr>
    <tabColor rgb="FFFFFF00"/>
  </sheetPr>
  <dimension ref="A1:K57"/>
  <sheetViews>
    <sheetView showZeros="0" view="pageBreakPreview" topLeftCell="A43" zoomScaleNormal="100" zoomScaleSheetLayoutView="100" workbookViewId="0">
      <selection activeCell="K9" sqref="K9:K52"/>
    </sheetView>
  </sheetViews>
  <sheetFormatPr defaultColWidth="9.1796875" defaultRowHeight="15.5"/>
  <cols>
    <col min="1" max="1" width="6.6328125" style="206" customWidth="1"/>
    <col min="2" max="2" width="40.6328125" style="7" customWidth="1"/>
    <col min="3" max="3" width="10.6328125" style="29" customWidth="1"/>
    <col min="4" max="4" width="10.6328125" style="32" customWidth="1"/>
    <col min="5" max="6" width="12.6328125" style="31" customWidth="1"/>
    <col min="7" max="16384" width="9.1796875" style="4"/>
  </cols>
  <sheetData>
    <row r="1" spans="1:11">
      <c r="A1" s="216" t="s">
        <v>0</v>
      </c>
      <c r="B1" s="187" t="s">
        <v>35</v>
      </c>
      <c r="C1" s="17" t="s">
        <v>3</v>
      </c>
      <c r="D1" s="18" t="s">
        <v>1</v>
      </c>
      <c r="E1" s="19" t="s">
        <v>2</v>
      </c>
      <c r="F1" s="19" t="s">
        <v>4</v>
      </c>
      <c r="H1" s="4" t="s">
        <v>1592</v>
      </c>
      <c r="I1" s="4" t="s">
        <v>1593</v>
      </c>
      <c r="K1" s="4" t="s">
        <v>1734</v>
      </c>
    </row>
    <row r="2" spans="1:11">
      <c r="A2" s="217"/>
      <c r="B2" s="8"/>
      <c r="C2" s="20"/>
      <c r="D2" s="21"/>
      <c r="E2" s="22"/>
      <c r="F2" s="22" t="s">
        <v>12</v>
      </c>
    </row>
    <row r="3" spans="1:11">
      <c r="A3" s="218"/>
      <c r="B3" s="1"/>
      <c r="C3" s="23"/>
      <c r="D3" s="24"/>
      <c r="E3" s="25"/>
      <c r="F3" s="25"/>
    </row>
    <row r="4" spans="1:11" s="12" customFormat="1">
      <c r="A4" s="219"/>
      <c r="B4" s="75" t="s">
        <v>20</v>
      </c>
      <c r="C4" s="26"/>
      <c r="D4" s="27"/>
      <c r="E4" s="28"/>
      <c r="F4" s="28"/>
      <c r="H4" s="4" t="s">
        <v>1621</v>
      </c>
    </row>
    <row r="5" spans="1:11">
      <c r="A5" s="220"/>
      <c r="B5" s="75"/>
      <c r="D5" s="30"/>
      <c r="H5" s="4" t="s">
        <v>1621</v>
      </c>
    </row>
    <row r="6" spans="1:11" ht="31">
      <c r="A6" s="109"/>
      <c r="B6" s="35" t="s">
        <v>1096</v>
      </c>
      <c r="C6" s="253"/>
      <c r="D6" s="253"/>
      <c r="H6" s="4" t="s">
        <v>1621</v>
      </c>
    </row>
    <row r="7" spans="1:11">
      <c r="A7" s="109"/>
      <c r="B7" s="35"/>
      <c r="C7" s="253"/>
      <c r="D7" s="253"/>
      <c r="H7" s="4" t="s">
        <v>1621</v>
      </c>
    </row>
    <row r="8" spans="1:11">
      <c r="A8" s="291"/>
      <c r="B8" s="263" t="s">
        <v>1097</v>
      </c>
      <c r="C8" s="253"/>
      <c r="D8" s="253"/>
      <c r="H8" s="4" t="s">
        <v>1621</v>
      </c>
    </row>
    <row r="9" spans="1:11">
      <c r="A9" s="109"/>
      <c r="B9" s="35"/>
      <c r="C9" s="253"/>
      <c r="D9" s="253"/>
      <c r="H9" s="4" t="s">
        <v>1621</v>
      </c>
      <c r="K9" s="149">
        <f>+_xlfn.XLOOKUP(I9,ccs!O:O,ccs!N:N,0,0,1)</f>
        <v>0</v>
      </c>
    </row>
    <row r="10" spans="1:11">
      <c r="A10" s="291" t="s">
        <v>5</v>
      </c>
      <c r="B10" s="264" t="s">
        <v>1098</v>
      </c>
      <c r="C10" s="109">
        <v>4</v>
      </c>
      <c r="D10" s="109" t="s">
        <v>289</v>
      </c>
      <c r="E10" s="98">
        <f>+_xlfn.XLOOKUP(I10,ccs!O:O,ccs!I:I,0,0,1)</f>
        <v>62500</v>
      </c>
      <c r="F10" s="31">
        <f>ROUND(ROUND(E10,2)*ROUND(C10,2),2)</f>
        <v>250000</v>
      </c>
      <c r="H10" s="4" t="s">
        <v>1621</v>
      </c>
      <c r="I10" s="545" t="str">
        <f>+_xlfn.CONCAT(H10,"-",A10)</f>
        <v>B2/11/01-A</v>
      </c>
      <c r="K10" s="149" t="str">
        <f>+_xlfn.XLOOKUP(I10,ccs!O:O,ccs!N:N,0,0,1)</f>
        <v>We consider Provisional rate</v>
      </c>
    </row>
    <row r="11" spans="1:11">
      <c r="A11" s="109"/>
      <c r="B11" s="264"/>
      <c r="C11" s="253"/>
      <c r="D11" s="109"/>
      <c r="H11" s="4" t="s">
        <v>1621</v>
      </c>
      <c r="K11" s="149">
        <f>+_xlfn.XLOOKUP(I11,ccs!O:O,ccs!N:N,0,0,1)</f>
        <v>0</v>
      </c>
    </row>
    <row r="12" spans="1:11" ht="31">
      <c r="A12" s="291" t="s">
        <v>6</v>
      </c>
      <c r="B12" s="264" t="s">
        <v>1099</v>
      </c>
      <c r="C12" s="109">
        <v>4</v>
      </c>
      <c r="D12" s="109" t="s">
        <v>289</v>
      </c>
      <c r="E12" s="98">
        <f>+_xlfn.XLOOKUP(I12,ccs!O:O,ccs!I:I,0,0,1)</f>
        <v>0</v>
      </c>
      <c r="F12" s="31" t="s">
        <v>6449</v>
      </c>
      <c r="H12" s="4" t="s">
        <v>1621</v>
      </c>
      <c r="I12" s="545" t="str">
        <f>+_xlfn.CONCAT(H12,"-",A12)</f>
        <v>B2/11/01-B</v>
      </c>
      <c r="K12" s="149">
        <f>+_xlfn.XLOOKUP(I12,ccs!O:O,ccs!N:N,0,0,1)</f>
        <v>0</v>
      </c>
    </row>
    <row r="13" spans="1:11">
      <c r="A13" s="109"/>
      <c r="B13" s="264"/>
      <c r="C13" s="253"/>
      <c r="D13" s="253"/>
      <c r="H13" s="4" t="s">
        <v>1621</v>
      </c>
      <c r="K13" s="149">
        <f>+_xlfn.XLOOKUP(I13,ccs!O:O,ccs!N:N,0,0,1)</f>
        <v>0</v>
      </c>
    </row>
    <row r="14" spans="1:11">
      <c r="A14" s="291" t="s">
        <v>7</v>
      </c>
      <c r="B14" s="264" t="s">
        <v>1100</v>
      </c>
      <c r="C14" s="109">
        <v>4</v>
      </c>
      <c r="D14" s="109" t="s">
        <v>289</v>
      </c>
      <c r="E14" s="98">
        <f>+_xlfn.XLOOKUP(I14,ccs!O:O,ccs!I:I,0,0,1)</f>
        <v>0</v>
      </c>
      <c r="F14" s="31" t="s">
        <v>6449</v>
      </c>
      <c r="H14" s="4" t="s">
        <v>1621</v>
      </c>
      <c r="I14" s="545" t="str">
        <f>+_xlfn.CONCAT(H14,"-",A14)</f>
        <v>B2/11/01-C</v>
      </c>
      <c r="K14" s="149">
        <f>+_xlfn.XLOOKUP(I14,ccs!O:O,ccs!N:N,0,0,1)</f>
        <v>0</v>
      </c>
    </row>
    <row r="15" spans="1:11">
      <c r="A15" s="291"/>
      <c r="B15" s="264"/>
      <c r="C15" s="253"/>
      <c r="D15" s="109"/>
      <c r="H15" s="4" t="s">
        <v>1621</v>
      </c>
      <c r="K15" s="149">
        <f>+_xlfn.XLOOKUP(I15,ccs!O:O,ccs!N:N,0,0,1)</f>
        <v>0</v>
      </c>
    </row>
    <row r="16" spans="1:11">
      <c r="A16" s="291" t="s">
        <v>8</v>
      </c>
      <c r="B16" s="264" t="s">
        <v>1101</v>
      </c>
      <c r="C16" s="109">
        <v>4</v>
      </c>
      <c r="D16" s="109" t="s">
        <v>289</v>
      </c>
      <c r="E16" s="98">
        <f>+_xlfn.XLOOKUP(I16,ccs!O:O,ccs!I:I,0,0,1)</f>
        <v>0</v>
      </c>
      <c r="F16" s="31" t="s">
        <v>6449</v>
      </c>
      <c r="H16" s="4" t="s">
        <v>1621</v>
      </c>
      <c r="I16" s="545" t="str">
        <f>+_xlfn.CONCAT(H16,"-",A16)</f>
        <v>B2/11/01-D</v>
      </c>
      <c r="K16" s="149">
        <f>+_xlfn.XLOOKUP(I16,ccs!O:O,ccs!N:N,0,0,1)</f>
        <v>0</v>
      </c>
    </row>
    <row r="17" spans="1:11">
      <c r="A17" s="291"/>
      <c r="B17" s="264"/>
      <c r="C17" s="253"/>
      <c r="D17" s="109"/>
      <c r="H17" s="4" t="s">
        <v>1621</v>
      </c>
      <c r="K17" s="149">
        <f>+_xlfn.XLOOKUP(I17,ccs!O:O,ccs!N:N,0,0,1)</f>
        <v>0</v>
      </c>
    </row>
    <row r="18" spans="1:11">
      <c r="A18" s="291"/>
      <c r="B18" s="1" t="s">
        <v>1102</v>
      </c>
      <c r="C18" s="257"/>
      <c r="D18" s="109"/>
      <c r="H18" s="4" t="s">
        <v>1621</v>
      </c>
      <c r="K18" s="149">
        <f>+_xlfn.XLOOKUP(I18,ccs!O:O,ccs!N:N,0,0,1)</f>
        <v>0</v>
      </c>
    </row>
    <row r="19" spans="1:11">
      <c r="A19" s="291"/>
      <c r="B19" s="1"/>
      <c r="C19" s="257"/>
      <c r="D19" s="109"/>
      <c r="H19" s="4" t="s">
        <v>1621</v>
      </c>
      <c r="K19" s="149">
        <f>+_xlfn.XLOOKUP(I19,ccs!O:O,ccs!N:N,0,0,1)</f>
        <v>0</v>
      </c>
    </row>
    <row r="20" spans="1:11">
      <c r="A20" s="291" t="s">
        <v>10</v>
      </c>
      <c r="B20" s="36" t="s">
        <v>1103</v>
      </c>
      <c r="C20" s="257">
        <v>1</v>
      </c>
      <c r="D20" s="109" t="s">
        <v>0</v>
      </c>
      <c r="E20" s="98">
        <f>+_xlfn.XLOOKUP(I20,ccs!O:O,ccs!I:I,0,0,1)</f>
        <v>0</v>
      </c>
      <c r="F20" s="31" t="s">
        <v>6449</v>
      </c>
      <c r="H20" s="4" t="s">
        <v>1621</v>
      </c>
      <c r="I20" s="545" t="str">
        <f>+_xlfn.CONCAT(H20,"-",A20)</f>
        <v>B2/11/01-E</v>
      </c>
      <c r="K20" s="149">
        <f>+_xlfn.XLOOKUP(I20,ccs!O:O,ccs!N:N,0,0,1)</f>
        <v>0</v>
      </c>
    </row>
    <row r="21" spans="1:11">
      <c r="A21" s="291"/>
      <c r="B21" s="1"/>
      <c r="C21" s="257"/>
      <c r="D21" s="109"/>
      <c r="H21" s="4" t="s">
        <v>1621</v>
      </c>
      <c r="K21" s="149">
        <f>+_xlfn.XLOOKUP(I21,ccs!O:O,ccs!N:N,0,0,1)</f>
        <v>0</v>
      </c>
    </row>
    <row r="22" spans="1:11">
      <c r="A22" s="291" t="s">
        <v>11</v>
      </c>
      <c r="B22" s="36" t="s">
        <v>1104</v>
      </c>
      <c r="C22" s="257">
        <v>1</v>
      </c>
      <c r="D22" s="109" t="s">
        <v>0</v>
      </c>
      <c r="E22" s="98">
        <f>+_xlfn.XLOOKUP(I22,ccs!O:O,ccs!I:I,0,0,1)</f>
        <v>0</v>
      </c>
      <c r="F22" s="31" t="s">
        <v>6449</v>
      </c>
      <c r="H22" s="4" t="s">
        <v>1621</v>
      </c>
      <c r="I22" s="545" t="str">
        <f>+_xlfn.CONCAT(H22,"-",A22)</f>
        <v>B2/11/01-F</v>
      </c>
      <c r="K22" s="149">
        <f>+_xlfn.XLOOKUP(I22,ccs!O:O,ccs!N:N,0,0,1)</f>
        <v>0</v>
      </c>
    </row>
    <row r="23" spans="1:11">
      <c r="B23" s="50"/>
      <c r="H23" s="4" t="s">
        <v>1621</v>
      </c>
      <c r="K23" s="149">
        <f>+_xlfn.XLOOKUP(I23,ccs!O:O,ccs!N:N,0,0,1)</f>
        <v>0</v>
      </c>
    </row>
    <row r="24" spans="1:11">
      <c r="B24" s="50" t="s">
        <v>450</v>
      </c>
      <c r="H24" s="4" t="s">
        <v>1621</v>
      </c>
      <c r="K24" s="149">
        <f>+_xlfn.XLOOKUP(I24,ccs!O:O,ccs!N:N,0,0,1)</f>
        <v>0</v>
      </c>
    </row>
    <row r="25" spans="1:11">
      <c r="B25" s="53"/>
      <c r="H25" s="4" t="s">
        <v>1621</v>
      </c>
      <c r="K25" s="149">
        <f>+_xlfn.XLOOKUP(I25,ccs!O:O,ccs!N:N,0,0,1)</f>
        <v>0</v>
      </c>
    </row>
    <row r="26" spans="1:11" ht="46.5">
      <c r="B26" s="66" t="s">
        <v>451</v>
      </c>
      <c r="H26" s="4" t="s">
        <v>1621</v>
      </c>
      <c r="K26" s="149">
        <f>+_xlfn.XLOOKUP(I26,ccs!O:O,ccs!N:N,0,0,1)</f>
        <v>0</v>
      </c>
    </row>
    <row r="27" spans="1:11">
      <c r="B27" s="36"/>
      <c r="H27" s="4" t="s">
        <v>1621</v>
      </c>
      <c r="K27" s="149">
        <f>+_xlfn.XLOOKUP(I27,ccs!O:O,ccs!N:N,0,0,1)</f>
        <v>0</v>
      </c>
    </row>
    <row r="28" spans="1:11">
      <c r="A28" s="206" t="s">
        <v>27</v>
      </c>
      <c r="B28" s="67" t="s">
        <v>452</v>
      </c>
      <c r="C28" s="68">
        <v>1</v>
      </c>
      <c r="D28" s="68" t="s">
        <v>0</v>
      </c>
      <c r="E28" s="98">
        <f>+_xlfn.XLOOKUP(I28,ccs!O:O,ccs!I:I,0,0,1)</f>
        <v>31625</v>
      </c>
      <c r="F28" s="31">
        <f>ROUND(ROUND(E28,2)*ROUND(C28,2),2)</f>
        <v>31625</v>
      </c>
      <c r="H28" s="4" t="s">
        <v>1621</v>
      </c>
      <c r="I28" s="545" t="str">
        <f>+_xlfn.CONCAT(H28,"-",A28)</f>
        <v>B2/11/01-G</v>
      </c>
      <c r="K28" s="149" t="str">
        <f>+_xlfn.XLOOKUP(I28,ccs!O:O,ccs!N:N,0,0,1)</f>
        <v>We consider provisional sum</v>
      </c>
    </row>
    <row r="29" spans="1:11">
      <c r="B29" s="36"/>
      <c r="H29" s="4" t="s">
        <v>1621</v>
      </c>
      <c r="K29" s="149">
        <f>+_xlfn.XLOOKUP(I29,ccs!O:O,ccs!N:N,0,0,1)</f>
        <v>0</v>
      </c>
    </row>
    <row r="30" spans="1:11" s="149" customFormat="1" ht="31">
      <c r="A30" s="242"/>
      <c r="B30" s="422" t="s">
        <v>740</v>
      </c>
      <c r="C30" s="78"/>
      <c r="D30" s="78"/>
      <c r="E30" s="148"/>
      <c r="F30" s="148"/>
      <c r="H30" s="4" t="s">
        <v>1621</v>
      </c>
      <c r="K30" s="149">
        <f>+_xlfn.XLOOKUP(I30,ccs!O:O,ccs!N:N,0,0,1)</f>
        <v>0</v>
      </c>
    </row>
    <row r="31" spans="1:11" s="149" customFormat="1">
      <c r="A31" s="242"/>
      <c r="B31" s="50"/>
      <c r="C31" s="78"/>
      <c r="D31" s="78"/>
      <c r="E31" s="148"/>
      <c r="F31" s="148"/>
      <c r="H31" s="4" t="s">
        <v>1621</v>
      </c>
      <c r="K31" s="149">
        <f>+_xlfn.XLOOKUP(I31,ccs!O:O,ccs!N:N,0,0,1)</f>
        <v>0</v>
      </c>
    </row>
    <row r="32" spans="1:11" s="149" customFormat="1" ht="31">
      <c r="A32" s="211" t="s">
        <v>28</v>
      </c>
      <c r="B32" s="423" t="s">
        <v>741</v>
      </c>
      <c r="C32" s="78">
        <v>10</v>
      </c>
      <c r="D32" s="78" t="s">
        <v>289</v>
      </c>
      <c r="E32" s="98">
        <f>+_xlfn.XLOOKUP(I32,ccs!O:O,ccs!I:I,0,0,1)</f>
        <v>6250</v>
      </c>
      <c r="F32" s="31">
        <f>ROUND(ROUND(E32,2)*ROUND(C32,2),2)</f>
        <v>62500</v>
      </c>
      <c r="H32" s="4" t="s">
        <v>1621</v>
      </c>
      <c r="I32" s="545" t="str">
        <f>+_xlfn.CONCAT(H32,"-",A32)</f>
        <v>B2/11/01-H</v>
      </c>
      <c r="K32" s="149">
        <f>+_xlfn.XLOOKUP(I32,ccs!O:O,ccs!N:N,0,0,1)</f>
        <v>0</v>
      </c>
    </row>
    <row r="33" spans="1:11" s="149" customFormat="1">
      <c r="A33" s="211"/>
      <c r="B33" s="71"/>
      <c r="C33" s="78"/>
      <c r="D33" s="78"/>
      <c r="E33" s="148"/>
      <c r="F33" s="148"/>
      <c r="H33" s="4" t="s">
        <v>1621</v>
      </c>
      <c r="K33" s="149">
        <f>+_xlfn.XLOOKUP(I33,ccs!O:O,ccs!N:N,0,0,1)</f>
        <v>0</v>
      </c>
    </row>
    <row r="34" spans="1:11" s="149" customFormat="1">
      <c r="A34" s="211" t="s">
        <v>33</v>
      </c>
      <c r="B34" s="169" t="s">
        <v>742</v>
      </c>
      <c r="C34" s="78">
        <v>33</v>
      </c>
      <c r="D34" s="78" t="s">
        <v>289</v>
      </c>
      <c r="E34" s="98">
        <f>+_xlfn.XLOOKUP(I34,ccs!O:O,ccs!I:I,0,0,1)</f>
        <v>12500</v>
      </c>
      <c r="F34" s="31">
        <f>ROUND(ROUND(E34,2)*ROUND(C34,2),2)</f>
        <v>412500</v>
      </c>
      <c r="H34" s="4" t="s">
        <v>1621</v>
      </c>
      <c r="I34" s="545" t="str">
        <f>+_xlfn.CONCAT(H34,"-",A34)</f>
        <v>B2/11/01-J</v>
      </c>
      <c r="K34" s="149">
        <f>+_xlfn.XLOOKUP(I34,ccs!O:O,ccs!N:N,0,0,1)</f>
        <v>0</v>
      </c>
    </row>
    <row r="35" spans="1:11" s="149" customFormat="1">
      <c r="A35" s="211"/>
      <c r="B35" s="71"/>
      <c r="C35" s="78"/>
      <c r="D35" s="78"/>
      <c r="E35" s="148"/>
      <c r="F35" s="148"/>
      <c r="H35" s="4" t="s">
        <v>1621</v>
      </c>
      <c r="K35" s="149">
        <f>+_xlfn.XLOOKUP(I35,ccs!O:O,ccs!N:N,0,0,1)</f>
        <v>0</v>
      </c>
    </row>
    <row r="36" spans="1:11" s="149" customFormat="1" ht="31">
      <c r="A36" s="211" t="s">
        <v>5</v>
      </c>
      <c r="B36" s="9" t="s">
        <v>743</v>
      </c>
      <c r="C36" s="78">
        <v>99</v>
      </c>
      <c r="D36" s="78" t="s">
        <v>289</v>
      </c>
      <c r="E36" s="98">
        <f>+_xlfn.XLOOKUP(I36,ccs!O:O,ccs!I:I,0,0,1)</f>
        <v>1875</v>
      </c>
      <c r="F36" s="31">
        <f>ROUND(ROUND(E36,2)*ROUND(C36,2),2)</f>
        <v>185625</v>
      </c>
      <c r="H36" s="4" t="s">
        <v>1622</v>
      </c>
      <c r="I36" s="545" t="str">
        <f>+_xlfn.CONCAT(H36,"-",A36)</f>
        <v>B2/11/02-A</v>
      </c>
      <c r="K36" s="149">
        <f>+_xlfn.XLOOKUP(I36,ccs!O:O,ccs!N:N,0,0,1)</f>
        <v>0</v>
      </c>
    </row>
    <row r="37" spans="1:11" s="149" customFormat="1">
      <c r="A37" s="211"/>
      <c r="B37" s="71"/>
      <c r="C37" s="78"/>
      <c r="D37" s="78"/>
      <c r="E37" s="148"/>
      <c r="F37" s="148"/>
      <c r="H37" s="4" t="s">
        <v>1622</v>
      </c>
      <c r="K37" s="149">
        <f>+_xlfn.XLOOKUP(I37,ccs!O:O,ccs!N:N,0,0,1)</f>
        <v>0</v>
      </c>
    </row>
    <row r="38" spans="1:11" s="149" customFormat="1">
      <c r="A38" s="211" t="s">
        <v>6</v>
      </c>
      <c r="B38" s="53" t="s">
        <v>744</v>
      </c>
      <c r="C38" s="78">
        <v>1</v>
      </c>
      <c r="D38" s="78" t="s">
        <v>289</v>
      </c>
      <c r="E38" s="98">
        <f>+_xlfn.XLOOKUP(I38,ccs!O:O,ccs!I:I,0,0,1)</f>
        <v>3125</v>
      </c>
      <c r="F38" s="31">
        <f>ROUND(ROUND(E38,2)*ROUND(C38,2),2)</f>
        <v>3125</v>
      </c>
      <c r="H38" s="4" t="s">
        <v>1622</v>
      </c>
      <c r="I38" s="545" t="str">
        <f>+_xlfn.CONCAT(H38,"-",A38)</f>
        <v>B2/11/02-B</v>
      </c>
      <c r="K38" s="149">
        <f>+_xlfn.XLOOKUP(I38,ccs!O:O,ccs!N:N,0,0,1)</f>
        <v>0</v>
      </c>
    </row>
    <row r="39" spans="1:11">
      <c r="B39" s="36"/>
      <c r="D39" s="68"/>
      <c r="H39" s="4" t="s">
        <v>1622</v>
      </c>
      <c r="K39" s="149">
        <f>+_xlfn.XLOOKUP(I39,ccs!O:O,ccs!N:N,0,0,1)</f>
        <v>0</v>
      </c>
    </row>
    <row r="40" spans="1:11">
      <c r="B40" s="485" t="s">
        <v>1435</v>
      </c>
      <c r="C40" s="78"/>
      <c r="D40" s="78"/>
      <c r="H40" s="4" t="s">
        <v>1622</v>
      </c>
      <c r="K40" s="149">
        <f>+_xlfn.XLOOKUP(I40,ccs!O:O,ccs!N:N,0,0,1)</f>
        <v>0</v>
      </c>
    </row>
    <row r="41" spans="1:11">
      <c r="B41" s="147"/>
      <c r="C41" s="78"/>
      <c r="D41" s="78"/>
      <c r="H41" s="4" t="s">
        <v>1622</v>
      </c>
      <c r="K41" s="149">
        <f>+_xlfn.XLOOKUP(I41,ccs!O:O,ccs!N:N,0,0,1)</f>
        <v>0</v>
      </c>
    </row>
    <row r="42" spans="1:11" ht="62">
      <c r="A42" s="206" t="s">
        <v>7</v>
      </c>
      <c r="B42" s="443" t="s">
        <v>1436</v>
      </c>
      <c r="C42" s="78"/>
      <c r="D42" s="78"/>
      <c r="H42" s="4" t="s">
        <v>1622</v>
      </c>
      <c r="K42" s="149">
        <f>+_xlfn.XLOOKUP(I42,ccs!O:O,ccs!N:N,0,0,1)</f>
        <v>0</v>
      </c>
    </row>
    <row r="43" spans="1:11" ht="77.5">
      <c r="B43" s="443" t="s">
        <v>1437</v>
      </c>
      <c r="C43" s="78"/>
      <c r="D43" s="78"/>
      <c r="H43" s="4" t="s">
        <v>1622</v>
      </c>
      <c r="K43" s="149">
        <f>+_xlfn.XLOOKUP(I43,ccs!O:O,ccs!N:N,0,0,1)</f>
        <v>0</v>
      </c>
    </row>
    <row r="44" spans="1:11" ht="77.5">
      <c r="B44" s="443" t="s">
        <v>1438</v>
      </c>
      <c r="C44" s="78"/>
      <c r="D44" s="78"/>
      <c r="H44" s="4" t="s">
        <v>1622</v>
      </c>
      <c r="K44" s="149">
        <f>+_xlfn.XLOOKUP(I44,ccs!O:O,ccs!N:N,0,0,1)</f>
        <v>0</v>
      </c>
    </row>
    <row r="45" spans="1:11" ht="77.5">
      <c r="B45" s="443" t="s">
        <v>1439</v>
      </c>
      <c r="C45" s="78"/>
      <c r="D45" s="78"/>
      <c r="H45" s="4" t="s">
        <v>1622</v>
      </c>
      <c r="K45" s="149">
        <f>+_xlfn.XLOOKUP(I45,ccs!O:O,ccs!N:N,0,0,1)</f>
        <v>0</v>
      </c>
    </row>
    <row r="46" spans="1:11" ht="77.5">
      <c r="A46" s="206" t="s">
        <v>7</v>
      </c>
      <c r="B46" s="443" t="s">
        <v>1440</v>
      </c>
      <c r="C46" s="78">
        <v>1</v>
      </c>
      <c r="D46" s="78" t="s">
        <v>0</v>
      </c>
      <c r="E46" s="98">
        <f>+_xlfn.XLOOKUP(I46,ccs!O:O,ccs!I:I,0,0,1)</f>
        <v>6250000</v>
      </c>
      <c r="F46" s="31">
        <f>ROUND(ROUND(E46,2)*ROUND(C46,2),2)</f>
        <v>6250000</v>
      </c>
      <c r="H46" s="4" t="s">
        <v>1622</v>
      </c>
      <c r="I46" s="545" t="str">
        <f>+_xlfn.CONCAT(H46,"-",A46)</f>
        <v>B2/11/02-C</v>
      </c>
      <c r="K46" s="149" t="str">
        <f>+_xlfn.XLOOKUP(I46,ccs!O:O,ccs!N:N,0,0,1)</f>
        <v>No details available so We consider provisional sum</v>
      </c>
    </row>
    <row r="47" spans="1:11">
      <c r="B47" s="36"/>
      <c r="H47" s="4" t="s">
        <v>1622</v>
      </c>
      <c r="K47" s="149">
        <f>+_xlfn.XLOOKUP(I47,ccs!O:O,ccs!N:N,0,0,1)</f>
        <v>0</v>
      </c>
    </row>
    <row r="48" spans="1:11">
      <c r="B48" s="36"/>
      <c r="H48" s="4" t="s">
        <v>1622</v>
      </c>
      <c r="K48" s="149">
        <f>+_xlfn.XLOOKUP(I48,ccs!O:O,ccs!N:N,0,0,1)</f>
        <v>0</v>
      </c>
    </row>
    <row r="49" spans="2:11">
      <c r="B49" s="36"/>
      <c r="H49" s="4" t="s">
        <v>1622</v>
      </c>
      <c r="K49" s="149">
        <f>+_xlfn.XLOOKUP(I49,ccs!O:O,ccs!N:N,0,0,1)</f>
        <v>0</v>
      </c>
    </row>
    <row r="50" spans="2:11">
      <c r="H50" s="4" t="s">
        <v>1622</v>
      </c>
      <c r="K50" s="149">
        <f>+_xlfn.XLOOKUP(I50,ccs!O:O,ccs!N:N,0,0,1)</f>
        <v>0</v>
      </c>
    </row>
    <row r="51" spans="2:11">
      <c r="H51" s="4" t="s">
        <v>1622</v>
      </c>
      <c r="K51" s="149">
        <f>+_xlfn.XLOOKUP(I51,ccs!O:O,ccs!N:N,0,0,1)</f>
        <v>0</v>
      </c>
    </row>
    <row r="52" spans="2:11">
      <c r="H52" s="4" t="s">
        <v>1622</v>
      </c>
      <c r="K52" s="149">
        <f>+_xlfn.XLOOKUP(I52,ccs!O:O,ccs!N:N,0,0,1)</f>
        <v>0</v>
      </c>
    </row>
    <row r="53" spans="2:11">
      <c r="H53" s="4" t="s">
        <v>1622</v>
      </c>
    </row>
    <row r="54" spans="2:11">
      <c r="B54" s="6" t="s">
        <v>20</v>
      </c>
      <c r="F54" s="33"/>
      <c r="H54" s="4" t="s">
        <v>1622</v>
      </c>
    </row>
    <row r="55" spans="2:11">
      <c r="B55" s="7" t="s">
        <v>9</v>
      </c>
      <c r="E55" s="31" t="s">
        <v>12</v>
      </c>
      <c r="F55" s="31">
        <f>SUM(F3:F54)</f>
        <v>7195375</v>
      </c>
      <c r="H55" s="4" t="s">
        <v>1622</v>
      </c>
    </row>
    <row r="56" spans="2:11" ht="16" thickBot="1">
      <c r="F56" s="34"/>
      <c r="H56" s="4" t="s">
        <v>1622</v>
      </c>
    </row>
    <row r="57" spans="2:11" ht="16" thickTop="1"/>
  </sheetData>
  <sheetProtection selectLockedCells="1" selectUnlockedCells="1"/>
  <autoFilter ref="A1:I57" xr:uid="{C2F6307A-9CC4-45FF-B161-783A5D955FFE}"/>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Roman,Regular"EQUIPMENT
&amp;8 1RI12073-073D06-DAH-BOQ-PM-0003-01&amp;R&amp;"Times New Roman,Regular"11 - Page &amp;P of &amp;N</oddFooter>
  </headerFooter>
  <rowBreaks count="1" manualBreakCount="1">
    <brk id="3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3684-14DE-4058-B83F-476E9C19D91A}">
  <sheetPr>
    <tabColor rgb="FFFFFF00"/>
  </sheetPr>
  <dimension ref="A1:K33"/>
  <sheetViews>
    <sheetView showZeros="0" view="pageBreakPreview" zoomScaleNormal="100" zoomScaleSheetLayoutView="100" workbookViewId="0">
      <selection activeCell="F10" sqref="F10"/>
    </sheetView>
  </sheetViews>
  <sheetFormatPr defaultColWidth="9.1796875" defaultRowHeight="15.5"/>
  <cols>
    <col min="1" max="1" width="6.6328125" style="7" customWidth="1"/>
    <col min="2" max="2" width="40.6328125" style="7" customWidth="1"/>
    <col min="3" max="3" width="10.6328125" style="29" customWidth="1"/>
    <col min="4" max="4" width="10.6328125" style="32" customWidth="1"/>
    <col min="5" max="5" width="12.6328125" style="31" customWidth="1"/>
    <col min="6" max="6" width="14.6328125" style="31" customWidth="1"/>
    <col min="7" max="16384" width="9.1796875" style="4"/>
  </cols>
  <sheetData>
    <row r="1" spans="1:11">
      <c r="A1" s="3" t="s">
        <v>0</v>
      </c>
      <c r="B1" s="187" t="s">
        <v>35</v>
      </c>
      <c r="C1" s="17" t="s">
        <v>3</v>
      </c>
      <c r="D1" s="18" t="s">
        <v>1</v>
      </c>
      <c r="E1" s="19" t="s">
        <v>2</v>
      </c>
      <c r="F1" s="19" t="s">
        <v>4</v>
      </c>
      <c r="H1" s="4" t="s">
        <v>1592</v>
      </c>
      <c r="I1" s="4" t="s">
        <v>1593</v>
      </c>
      <c r="K1" s="4" t="s">
        <v>1734</v>
      </c>
    </row>
    <row r="2" spans="1:11">
      <c r="A2" s="5"/>
      <c r="B2" s="8"/>
      <c r="C2" s="20"/>
      <c r="D2" s="21"/>
      <c r="E2" s="22"/>
      <c r="F2" s="22" t="s">
        <v>12</v>
      </c>
    </row>
    <row r="3" spans="1:11">
      <c r="A3" s="6"/>
      <c r="B3" s="1"/>
      <c r="C3" s="23"/>
      <c r="D3" s="24"/>
      <c r="E3" s="25"/>
      <c r="F3" s="25"/>
    </row>
    <row r="4" spans="1:11" s="12" customFormat="1">
      <c r="A4" s="10"/>
      <c r="B4" s="76" t="s">
        <v>21</v>
      </c>
      <c r="C4" s="26"/>
      <c r="D4" s="27"/>
      <c r="E4" s="28"/>
      <c r="F4" s="28"/>
      <c r="H4" s="4" t="s">
        <v>1623</v>
      </c>
    </row>
    <row r="5" spans="1:11">
      <c r="A5" s="2"/>
      <c r="B5" s="53"/>
      <c r="D5" s="30"/>
      <c r="H5" s="4" t="s">
        <v>1623</v>
      </c>
    </row>
    <row r="6" spans="1:11">
      <c r="A6" s="206"/>
      <c r="B6" s="77" t="s">
        <v>453</v>
      </c>
      <c r="H6" s="4" t="s">
        <v>1623</v>
      </c>
    </row>
    <row r="7" spans="1:11">
      <c r="A7" s="206"/>
      <c r="B7" s="77"/>
      <c r="H7" s="4" t="s">
        <v>1623</v>
      </c>
    </row>
    <row r="8" spans="1:11" ht="77.5">
      <c r="A8" s="206"/>
      <c r="B8" s="77" t="s">
        <v>454</v>
      </c>
      <c r="H8" s="4" t="s">
        <v>1623</v>
      </c>
      <c r="K8" s="149">
        <f>+_xlfn.XLOOKUP(I8,ccs!O:O,ccs!N:N,0,0,1)</f>
        <v>0</v>
      </c>
    </row>
    <row r="9" spans="1:11">
      <c r="A9" s="206"/>
      <c r="B9" s="36"/>
      <c r="H9" s="4" t="s">
        <v>1623</v>
      </c>
      <c r="K9" s="149">
        <f>+_xlfn.XLOOKUP(I9,ccs!O:O,ccs!N:N,0,0,1)</f>
        <v>0</v>
      </c>
    </row>
    <row r="10" spans="1:11">
      <c r="A10" s="206" t="s">
        <v>5</v>
      </c>
      <c r="B10" s="67" t="s">
        <v>455</v>
      </c>
      <c r="C10" s="68">
        <v>1</v>
      </c>
      <c r="D10" s="68" t="s">
        <v>0</v>
      </c>
      <c r="E10" s="98">
        <f>+_xlfn.XLOOKUP(I10,ccs!O:O,ccs!I:I,0,0,1)</f>
        <v>600000</v>
      </c>
      <c r="F10" s="31">
        <f>ROUND(ROUND(E10,2)*ROUND(C10,2),2)</f>
        <v>600000</v>
      </c>
      <c r="H10" s="4" t="s">
        <v>1623</v>
      </c>
      <c r="I10" s="545" t="str">
        <f>+_xlfn.CONCAT(H10,"-",A10)</f>
        <v>B2/12/01-A</v>
      </c>
      <c r="K10" s="149" t="str">
        <f>+_xlfn.XLOOKUP(I10,ccs!O:O,ccs!N:N,0,0,1)</f>
        <v>Consider Provisional sum due to non availabilty of details</v>
      </c>
    </row>
    <row r="11" spans="1:11">
      <c r="A11" s="206"/>
      <c r="B11" s="36"/>
      <c r="H11" s="4" t="s">
        <v>1623</v>
      </c>
      <c r="K11" s="149">
        <f>+_xlfn.XLOOKUP(I11,ccs!O:O,ccs!N:N,0,0,1)</f>
        <v>0</v>
      </c>
    </row>
    <row r="12" spans="1:11" ht="31">
      <c r="A12" s="206"/>
      <c r="B12" s="35" t="s">
        <v>456</v>
      </c>
      <c r="H12" s="4" t="s">
        <v>1623</v>
      </c>
      <c r="K12" s="149">
        <f>+_xlfn.XLOOKUP(I12,ccs!O:O,ccs!N:N,0,0,1)</f>
        <v>0</v>
      </c>
    </row>
    <row r="13" spans="1:11">
      <c r="A13" s="206"/>
      <c r="B13" s="35"/>
      <c r="H13" s="4" t="s">
        <v>1623</v>
      </c>
      <c r="K13" s="149">
        <f>+_xlfn.XLOOKUP(I13,ccs!O:O,ccs!N:N,0,0,1)</f>
        <v>0</v>
      </c>
    </row>
    <row r="14" spans="1:11" ht="124">
      <c r="A14" s="206"/>
      <c r="B14" s="35" t="s">
        <v>457</v>
      </c>
      <c r="H14" s="4" t="s">
        <v>1623</v>
      </c>
      <c r="K14" s="149">
        <f>+_xlfn.XLOOKUP(I14,ccs!O:O,ccs!N:N,0,0,1)</f>
        <v>0</v>
      </c>
    </row>
    <row r="15" spans="1:11">
      <c r="A15" s="206"/>
      <c r="B15" s="35"/>
      <c r="H15" s="4" t="s">
        <v>1623</v>
      </c>
      <c r="K15" s="149">
        <f>+_xlfn.XLOOKUP(I15,ccs!O:O,ccs!N:N,0,0,1)</f>
        <v>0</v>
      </c>
    </row>
    <row r="16" spans="1:11">
      <c r="A16" s="206" t="s">
        <v>6</v>
      </c>
      <c r="B16" s="36" t="s">
        <v>458</v>
      </c>
      <c r="C16" s="29">
        <f>4+5+5</f>
        <v>14</v>
      </c>
      <c r="D16" s="32" t="s">
        <v>289</v>
      </c>
      <c r="E16" s="98">
        <f>+_xlfn.XLOOKUP(I16,ccs!O:O,ccs!I:I,0,0,1)</f>
        <v>35196.93</v>
      </c>
      <c r="F16" s="31">
        <f>ROUND(ROUND(E16,2)*ROUND(C16,2),2)</f>
        <v>492757.02</v>
      </c>
      <c r="H16" s="4" t="s">
        <v>1623</v>
      </c>
      <c r="I16" s="545" t="str">
        <f>+_xlfn.CONCAT(H16,"-",A16)</f>
        <v>B2/12/01-B</v>
      </c>
      <c r="K16" s="149" t="str">
        <f>+_xlfn.XLOOKUP(I16,ccs!O:O,ccs!N:N,0,0,1)</f>
        <v>We assumed Provisonal rate</v>
      </c>
    </row>
    <row r="17" spans="1:11">
      <c r="A17" s="206"/>
      <c r="B17" s="35"/>
      <c r="H17" s="4" t="s">
        <v>1623</v>
      </c>
      <c r="K17" s="149">
        <f>+_xlfn.XLOOKUP(I17,ccs!O:O,ccs!N:N,0,0,1)</f>
        <v>0</v>
      </c>
    </row>
    <row r="18" spans="1:11" ht="62">
      <c r="A18" s="206"/>
      <c r="B18" s="35" t="s">
        <v>459</v>
      </c>
      <c r="H18" s="4" t="s">
        <v>1623</v>
      </c>
      <c r="K18" s="149">
        <f>+_xlfn.XLOOKUP(I18,ccs!O:O,ccs!N:N,0,0,1)</f>
        <v>0</v>
      </c>
    </row>
    <row r="19" spans="1:11">
      <c r="A19" s="206"/>
      <c r="B19" s="35"/>
      <c r="H19" s="4" t="s">
        <v>1623</v>
      </c>
      <c r="K19" s="149">
        <f>+_xlfn.XLOOKUP(I19,ccs!O:O,ccs!N:N,0,0,1)</f>
        <v>0</v>
      </c>
    </row>
    <row r="20" spans="1:11">
      <c r="A20" s="206" t="s">
        <v>7</v>
      </c>
      <c r="B20" s="36" t="s">
        <v>460</v>
      </c>
      <c r="C20" s="213">
        <v>1</v>
      </c>
      <c r="D20" s="74" t="s">
        <v>233</v>
      </c>
      <c r="E20" s="98">
        <f>+_xlfn.XLOOKUP(I20,ccs!O:O,ccs!I:I,0,0,1)</f>
        <v>66646.8</v>
      </c>
      <c r="F20" s="31">
        <f>ROUND(ROUND(E20,2)*ROUND(C20,2),2)</f>
        <v>66646.8</v>
      </c>
      <c r="H20" s="4" t="s">
        <v>1623</v>
      </c>
      <c r="I20" s="545" t="str">
        <f>+_xlfn.CONCAT(H20,"-",A20)</f>
        <v>B2/12/01-C</v>
      </c>
      <c r="K20" s="149" t="str">
        <f>+_xlfn.XLOOKUP(I20,ccs!O:O,ccs!N:N,0,0,1)</f>
        <v>We assumed Provisonal rate</v>
      </c>
    </row>
    <row r="21" spans="1:11">
      <c r="A21" s="206"/>
      <c r="B21" s="35"/>
      <c r="H21" s="4" t="s">
        <v>1623</v>
      </c>
      <c r="K21" s="149">
        <f>+_xlfn.XLOOKUP(I21,ccs!O:O,ccs!N:N,0,0,1)</f>
        <v>0</v>
      </c>
    </row>
    <row r="22" spans="1:11" s="13" customFormat="1" ht="46.5">
      <c r="A22" s="171"/>
      <c r="B22" s="15" t="s">
        <v>461</v>
      </c>
      <c r="C22" s="183"/>
      <c r="D22" s="183"/>
      <c r="E22" s="349"/>
      <c r="F22" s="214"/>
      <c r="H22" s="4" t="s">
        <v>1623</v>
      </c>
      <c r="K22" s="149">
        <f>+_xlfn.XLOOKUP(I22,ccs!O:O,ccs!N:N,0,0,1)</f>
        <v>0</v>
      </c>
    </row>
    <row r="23" spans="1:11" s="13" customFormat="1">
      <c r="A23" s="171"/>
      <c r="B23" s="15"/>
      <c r="C23" s="183"/>
      <c r="D23" s="183"/>
      <c r="E23" s="349"/>
      <c r="F23" s="214"/>
      <c r="H23" s="4" t="s">
        <v>1623</v>
      </c>
      <c r="K23" s="149">
        <f>+_xlfn.XLOOKUP(I23,ccs!O:O,ccs!N:N,0,0,1)</f>
        <v>0</v>
      </c>
    </row>
    <row r="24" spans="1:11" s="13" customFormat="1">
      <c r="A24" s="215" t="s">
        <v>8</v>
      </c>
      <c r="B24" s="13" t="s">
        <v>462</v>
      </c>
      <c r="C24" s="184">
        <v>14</v>
      </c>
      <c r="D24" s="184" t="s">
        <v>289</v>
      </c>
      <c r="E24" s="98">
        <f>+_xlfn.XLOOKUP(I24,ccs!O:O,ccs!I:I,0,0,1)</f>
        <v>5738</v>
      </c>
      <c r="F24" s="31">
        <f>ROUND(ROUND(E24,2)*ROUND(C24,2),2)</f>
        <v>80332</v>
      </c>
      <c r="H24" s="4" t="s">
        <v>1623</v>
      </c>
      <c r="I24" s="545" t="str">
        <f>+_xlfn.CONCAT(H24,"-",A24)</f>
        <v>B2/12/01-D</v>
      </c>
      <c r="K24" s="149">
        <f>+_xlfn.XLOOKUP(I24,ccs!O:O,ccs!N:N,0,0,1)</f>
        <v>0</v>
      </c>
    </row>
    <row r="25" spans="1:11" s="13" customFormat="1">
      <c r="A25" s="215"/>
      <c r="C25" s="184"/>
      <c r="D25" s="184"/>
      <c r="E25" s="350"/>
      <c r="F25" s="214"/>
      <c r="H25" s="4" t="s">
        <v>1623</v>
      </c>
      <c r="K25" s="149">
        <f>+_xlfn.XLOOKUP(I25,ccs!O:O,ccs!N:N,0,0,1)</f>
        <v>0</v>
      </c>
    </row>
    <row r="26" spans="1:11">
      <c r="A26" s="206"/>
      <c r="B26" s="36"/>
      <c r="H26" s="4" t="s">
        <v>1623</v>
      </c>
      <c r="K26" s="149">
        <f>+_xlfn.XLOOKUP(I26,ccs!O:O,ccs!N:N,0,0,1)</f>
        <v>0</v>
      </c>
    </row>
    <row r="27" spans="1:11" ht="2.5" customHeight="1">
      <c r="E27" s="172"/>
      <c r="H27" s="4" t="s">
        <v>1623</v>
      </c>
      <c r="K27" s="149">
        <f>+_xlfn.XLOOKUP(I27,ccs!O:O,ccs!N:N,0,0,1)</f>
        <v>0</v>
      </c>
    </row>
    <row r="28" spans="1:11">
      <c r="H28" s="4" t="s">
        <v>1623</v>
      </c>
      <c r="K28" s="149">
        <f>+_xlfn.XLOOKUP(I28,ccs!O:O,ccs!N:N,0,0,1)</f>
        <v>0</v>
      </c>
    </row>
    <row r="29" spans="1:11">
      <c r="H29" s="4" t="s">
        <v>1623</v>
      </c>
      <c r="K29" s="149">
        <f>+_xlfn.XLOOKUP(I29,ccs!O:O,ccs!N:N,0,0,1)</f>
        <v>0</v>
      </c>
    </row>
    <row r="30" spans="1:11">
      <c r="B30" s="6" t="s">
        <v>21</v>
      </c>
      <c r="F30" s="33"/>
      <c r="H30" s="4" t="s">
        <v>1623</v>
      </c>
      <c r="K30" s="149">
        <f>+_xlfn.XLOOKUP(I30,ccs!O:O,ccs!N:N,0,0,1)</f>
        <v>0</v>
      </c>
    </row>
    <row r="31" spans="1:11">
      <c r="B31" s="7" t="s">
        <v>9</v>
      </c>
      <c r="E31" s="31" t="s">
        <v>12</v>
      </c>
      <c r="F31" s="31">
        <f>SUM(F3:F30)</f>
        <v>1239735.82</v>
      </c>
      <c r="H31" s="4" t="s">
        <v>1623</v>
      </c>
    </row>
    <row r="32" spans="1:11" ht="16" thickBot="1">
      <c r="F32" s="34"/>
      <c r="H32" s="4" t="s">
        <v>1623</v>
      </c>
    </row>
    <row r="33" ht="16" thickTop="1"/>
  </sheetData>
  <sheetProtection selectLockedCells="1" selectUnlockedCells="1"/>
  <autoFilter ref="A1:I33" xr:uid="{326A3684-14DE-4058-B83F-476E9C19D91A}"/>
  <pageMargins left="0.5" right="0.5" top="1" bottom="1" header="0.5" footer="0.5"/>
  <pageSetup paperSize="9" scale="93" orientation="portrait" r:id="rId1"/>
  <headerFooter>
    <oddHeader>&amp;R&amp;"Times New Roman"&amp;10Shared Facility Hub (SFH) Assets Project
Package 3 - Estate Management Centre (EMC)</oddHeader>
    <oddFooter>&amp;L&amp;"Times New Roman,Regular"FURNISHINGS
&amp;8 1RI12073-073D06-DAH-BOQ-PM-0003-01&amp;R&amp;"Times New Roman,Regular"12 - 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2831-6CFC-4D79-9512-1B40CE433029}">
  <sheetPr>
    <tabColor rgb="FFFFFF00"/>
  </sheetPr>
  <dimension ref="A1:I21"/>
  <sheetViews>
    <sheetView showZeros="0" view="pageBreakPreview" zoomScaleNormal="100" zoomScaleSheetLayoutView="100" workbookViewId="0">
      <selection activeCell="I10" sqref="I10"/>
    </sheetView>
  </sheetViews>
  <sheetFormatPr defaultColWidth="9.1796875" defaultRowHeight="15.5"/>
  <cols>
    <col min="1" max="1" width="7.6328125" style="206" customWidth="1"/>
    <col min="2" max="2" width="38.6328125" style="7" customWidth="1"/>
    <col min="3" max="4" width="9.6328125" style="98" customWidth="1"/>
    <col min="5" max="5" width="13.36328125" style="97" customWidth="1"/>
    <col min="6" max="6" width="12.6328125" style="97" customWidth="1"/>
    <col min="7" max="16384" width="9.1796875" style="4"/>
  </cols>
  <sheetData>
    <row r="1" spans="1:9">
      <c r="A1" s="216" t="s">
        <v>0</v>
      </c>
      <c r="B1" s="187" t="s">
        <v>35</v>
      </c>
      <c r="C1" s="87" t="s">
        <v>3</v>
      </c>
      <c r="D1" s="88" t="s">
        <v>1</v>
      </c>
      <c r="E1" s="298" t="s">
        <v>2</v>
      </c>
      <c r="F1" s="298" t="s">
        <v>4</v>
      </c>
      <c r="H1" s="4" t="s">
        <v>1592</v>
      </c>
      <c r="I1" s="4" t="s">
        <v>1593</v>
      </c>
    </row>
    <row r="2" spans="1:9">
      <c r="A2" s="217"/>
      <c r="B2" s="8"/>
      <c r="C2" s="89"/>
      <c r="D2" s="90"/>
      <c r="E2" s="312"/>
      <c r="F2" s="31" t="s">
        <v>12</v>
      </c>
    </row>
    <row r="3" spans="1:9">
      <c r="A3" s="218"/>
      <c r="B3" s="1"/>
      <c r="C3" s="91"/>
      <c r="D3" s="92"/>
      <c r="E3" s="93"/>
      <c r="F3" s="93"/>
    </row>
    <row r="4" spans="1:9" s="12" customFormat="1">
      <c r="A4" s="219"/>
      <c r="B4" s="11" t="s">
        <v>26</v>
      </c>
      <c r="C4" s="63"/>
      <c r="D4" s="64"/>
      <c r="E4" s="94"/>
      <c r="F4" s="94"/>
      <c r="H4" s="4" t="s">
        <v>1624</v>
      </c>
    </row>
    <row r="5" spans="1:9">
      <c r="A5" s="220"/>
      <c r="B5" s="9"/>
      <c r="C5" s="95"/>
      <c r="D5" s="96"/>
      <c r="H5" s="4" t="s">
        <v>1624</v>
      </c>
    </row>
    <row r="6" spans="1:9" ht="31">
      <c r="A6" s="220"/>
      <c r="B6" s="35" t="s">
        <v>745</v>
      </c>
      <c r="C6" s="96"/>
      <c r="E6" s="98"/>
      <c r="H6" s="4" t="s">
        <v>1624</v>
      </c>
    </row>
    <row r="7" spans="1:9">
      <c r="A7" s="220"/>
      <c r="B7" s="36"/>
      <c r="C7" s="96"/>
      <c r="E7" s="98"/>
      <c r="H7" s="4" t="s">
        <v>1624</v>
      </c>
    </row>
    <row r="8" spans="1:9" ht="93">
      <c r="B8" s="35" t="s">
        <v>746</v>
      </c>
      <c r="E8" s="98"/>
      <c r="H8" s="4" t="s">
        <v>1624</v>
      </c>
    </row>
    <row r="9" spans="1:9">
      <c r="E9" s="98"/>
      <c r="H9" s="4" t="s">
        <v>1624</v>
      </c>
    </row>
    <row r="10" spans="1:9">
      <c r="A10" s="206" t="s">
        <v>5</v>
      </c>
      <c r="B10" s="36" t="s">
        <v>747</v>
      </c>
      <c r="C10" s="98">
        <v>1</v>
      </c>
      <c r="D10" s="98" t="s">
        <v>0</v>
      </c>
      <c r="E10" s="98">
        <f>+_xlfn.XLOOKUP(I10,ccs!O:O,ccs!I:I,0,0,1)</f>
        <v>0</v>
      </c>
      <c r="F10" s="31" t="s">
        <v>6449</v>
      </c>
      <c r="H10" s="4" t="s">
        <v>1624</v>
      </c>
      <c r="I10" s="545" t="str">
        <f>+_xlfn.CONCAT(H10,"-",A10)</f>
        <v>B2/14/01-A</v>
      </c>
    </row>
    <row r="11" spans="1:9">
      <c r="E11" s="98"/>
      <c r="H11" s="4" t="s">
        <v>1624</v>
      </c>
    </row>
    <row r="12" spans="1:9" ht="62">
      <c r="B12" s="35" t="s">
        <v>748</v>
      </c>
      <c r="E12" s="98"/>
      <c r="H12" s="4" t="s">
        <v>1624</v>
      </c>
    </row>
    <row r="13" spans="1:9">
      <c r="E13" s="98"/>
      <c r="H13" s="4" t="s">
        <v>1624</v>
      </c>
    </row>
    <row r="14" spans="1:9">
      <c r="A14" s="206" t="s">
        <v>6</v>
      </c>
      <c r="B14" s="36" t="s">
        <v>749</v>
      </c>
      <c r="C14" s="98">
        <v>20</v>
      </c>
      <c r="D14" s="98" t="s">
        <v>289</v>
      </c>
      <c r="E14" s="98">
        <f>+_xlfn.XLOOKUP(I14,ccs!O:O,ccs!I:I,0,0,1)</f>
        <v>305000</v>
      </c>
      <c r="F14" s="31">
        <f>ROUND(ROUND(E14,2)*ROUND(C14,2),2)</f>
        <v>6100000</v>
      </c>
      <c r="H14" s="4" t="s">
        <v>1624</v>
      </c>
      <c r="I14" s="545" t="str">
        <f>+_xlfn.CONCAT(H14,"-",A14)</f>
        <v>B2/14/01-B</v>
      </c>
    </row>
    <row r="15" spans="1:9">
      <c r="E15" s="98"/>
      <c r="H15" s="4" t="s">
        <v>1624</v>
      </c>
    </row>
    <row r="16" spans="1:9">
      <c r="H16" s="4" t="s">
        <v>1624</v>
      </c>
    </row>
    <row r="17" spans="2:8">
      <c r="H17" s="4" t="s">
        <v>1624</v>
      </c>
    </row>
    <row r="18" spans="2:8">
      <c r="B18" s="6" t="s">
        <v>26</v>
      </c>
      <c r="E18" s="31"/>
      <c r="F18" s="33"/>
      <c r="H18" s="4" t="s">
        <v>1624</v>
      </c>
    </row>
    <row r="19" spans="2:8">
      <c r="B19" s="7" t="s">
        <v>9</v>
      </c>
      <c r="E19" s="31" t="s">
        <v>12</v>
      </c>
      <c r="F19" s="31">
        <f>SUM(F3:F18)</f>
        <v>6100000</v>
      </c>
      <c r="H19" s="4" t="s">
        <v>1624</v>
      </c>
    </row>
    <row r="20" spans="2:8" ht="16" thickBot="1">
      <c r="E20" s="31"/>
      <c r="F20" s="34"/>
      <c r="H20" s="4" t="s">
        <v>1624</v>
      </c>
    </row>
    <row r="21" spans="2:8" ht="16" thickTop="1"/>
  </sheetData>
  <sheetProtection selectLockedCells="1" selectUnlockedCells="1"/>
  <autoFilter ref="A1:I21" xr:uid="{41702831-6CFC-4D79-9512-1B40CE433029}"/>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Roman,Regular"CONVEYING EQUIPMENT
&amp;8 1RI12073-073D06-DAH-BOQ-PM-0003-01&amp;R&amp;"Times New Roman,Regular"14 - 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5C8D7-888D-452A-9695-D5EF46DD650D}">
  <sheetPr>
    <tabColor rgb="FFFFFF00"/>
  </sheetPr>
  <dimension ref="A1:I198"/>
  <sheetViews>
    <sheetView showZeros="0" view="pageBreakPreview" topLeftCell="A178" zoomScaleNormal="100" zoomScaleSheetLayoutView="100" workbookViewId="0">
      <selection activeCell="F204" sqref="F204"/>
    </sheetView>
  </sheetViews>
  <sheetFormatPr defaultColWidth="9.1796875" defaultRowHeight="15.5"/>
  <cols>
    <col min="1" max="1" width="7.6328125" style="243" customWidth="1"/>
    <col min="2" max="2" width="38.6328125" style="150" customWidth="1"/>
    <col min="3" max="3" width="9.6328125" style="235" customWidth="1"/>
    <col min="4" max="4" width="9.6328125" style="225" customWidth="1"/>
    <col min="5" max="5" width="13.81640625" style="548" customWidth="1"/>
    <col min="6" max="6" width="14.1796875" style="548" customWidth="1"/>
    <col min="7" max="16384" width="9.1796875" style="141"/>
  </cols>
  <sheetData>
    <row r="1" spans="1:9">
      <c r="A1" s="244" t="s">
        <v>0</v>
      </c>
      <c r="B1" s="187" t="s">
        <v>35</v>
      </c>
      <c r="C1" s="477" t="s">
        <v>3</v>
      </c>
      <c r="D1" s="282" t="s">
        <v>1</v>
      </c>
      <c r="E1" s="547" t="s">
        <v>2</v>
      </c>
      <c r="F1" s="547" t="s">
        <v>4</v>
      </c>
      <c r="H1" s="4" t="s">
        <v>1592</v>
      </c>
      <c r="I1" s="4" t="s">
        <v>1593</v>
      </c>
    </row>
    <row r="2" spans="1:9">
      <c r="A2" s="245"/>
      <c r="B2" s="140"/>
      <c r="C2" s="478"/>
      <c r="D2" s="283"/>
      <c r="E2" s="311"/>
      <c r="F2" s="31" t="s">
        <v>12</v>
      </c>
      <c r="H2" s="4"/>
      <c r="I2" s="4"/>
    </row>
    <row r="3" spans="1:9">
      <c r="A3" s="246"/>
      <c r="B3" s="143"/>
      <c r="C3" s="284"/>
      <c r="D3" s="285"/>
      <c r="E3" s="286"/>
      <c r="F3" s="286"/>
      <c r="H3" s="4"/>
      <c r="I3" s="4"/>
    </row>
    <row r="4" spans="1:9" s="145" customFormat="1">
      <c r="A4" s="247"/>
      <c r="B4" s="144" t="s">
        <v>41</v>
      </c>
      <c r="C4" s="287"/>
      <c r="D4" s="288"/>
      <c r="E4" s="289"/>
      <c r="F4" s="289"/>
      <c r="H4" s="4" t="s">
        <v>1625</v>
      </c>
      <c r="I4" s="12"/>
    </row>
    <row r="5" spans="1:9">
      <c r="A5" s="248"/>
      <c r="B5" s="146"/>
      <c r="D5" s="290"/>
      <c r="E5" s="227"/>
      <c r="F5" s="227"/>
      <c r="H5" s="4" t="s">
        <v>1625</v>
      </c>
      <c r="I5" s="4"/>
    </row>
    <row r="6" spans="1:9" s="149" customFormat="1">
      <c r="A6" s="464"/>
      <c r="B6" s="460" t="s">
        <v>1303</v>
      </c>
      <c r="C6" s="479"/>
      <c r="D6" s="462"/>
      <c r="E6" s="465"/>
      <c r="F6" s="466"/>
      <c r="H6" s="4" t="s">
        <v>1625</v>
      </c>
      <c r="I6" s="4"/>
    </row>
    <row r="7" spans="1:9" s="149" customFormat="1">
      <c r="A7" s="464"/>
      <c r="B7" s="463"/>
      <c r="C7" s="479"/>
      <c r="D7" s="462"/>
      <c r="E7" s="467">
        <v>0</v>
      </c>
      <c r="F7" s="466"/>
      <c r="H7" s="4" t="s">
        <v>1625</v>
      </c>
      <c r="I7" s="4"/>
    </row>
    <row r="8" spans="1:9" s="149" customFormat="1">
      <c r="A8" s="464" t="s">
        <v>5</v>
      </c>
      <c r="B8" s="463" t="s">
        <v>1304</v>
      </c>
      <c r="C8" s="549">
        <f>204+204+200+295</f>
        <v>903</v>
      </c>
      <c r="D8" s="550" t="s">
        <v>289</v>
      </c>
      <c r="E8" s="548">
        <f>+_xlfn.XLOOKUP(I8,ccs!O:O,ccs!I:I,0,0,1)</f>
        <v>47.75</v>
      </c>
      <c r="F8" s="548">
        <f>ROUND(ROUND(E8,2)*ROUND(C8,2),2)</f>
        <v>43118.25</v>
      </c>
      <c r="H8" s="4" t="s">
        <v>1625</v>
      </c>
      <c r="I8" s="545" t="str">
        <f>+_xlfn.CONCAT(H8,"-",A8)</f>
        <v>B2/21/01-A</v>
      </c>
    </row>
    <row r="9" spans="1:9" s="149" customFormat="1">
      <c r="A9" s="464"/>
      <c r="B9" s="463"/>
      <c r="C9" s="479"/>
      <c r="D9" s="462"/>
      <c r="E9" s="467">
        <v>0</v>
      </c>
      <c r="F9" s="466"/>
      <c r="H9" s="4" t="s">
        <v>1625</v>
      </c>
    </row>
    <row r="10" spans="1:9" s="149" customFormat="1">
      <c r="A10" s="464" t="s">
        <v>6</v>
      </c>
      <c r="B10" s="463" t="s">
        <v>1305</v>
      </c>
      <c r="C10" s="549">
        <f>72+72+55+255</f>
        <v>454</v>
      </c>
      <c r="D10" s="550" t="s">
        <v>289</v>
      </c>
      <c r="E10" s="548">
        <f>+_xlfn.XLOOKUP(I10,ccs!O:O,ccs!I:I,0,0,1)</f>
        <v>63.5</v>
      </c>
      <c r="F10" s="548">
        <f>ROUND(ROUND(E10,2)*ROUND(C10,2),2)</f>
        <v>28829</v>
      </c>
      <c r="H10" s="4" t="s">
        <v>1625</v>
      </c>
      <c r="I10" s="545" t="str">
        <f>+_xlfn.CONCAT(H10,"-",A10)</f>
        <v>B2/21/01-B</v>
      </c>
    </row>
    <row r="11" spans="1:9" s="149" customFormat="1">
      <c r="A11" s="464"/>
      <c r="B11" s="463"/>
      <c r="C11" s="479"/>
      <c r="D11" s="462"/>
      <c r="E11" s="467">
        <v>0</v>
      </c>
      <c r="F11" s="466"/>
      <c r="H11" s="4" t="s">
        <v>1625</v>
      </c>
    </row>
    <row r="12" spans="1:9" s="149" customFormat="1">
      <c r="A12" s="464" t="s">
        <v>7</v>
      </c>
      <c r="B12" s="463" t="s">
        <v>1306</v>
      </c>
      <c r="C12" s="549">
        <f>276+276+240</f>
        <v>792</v>
      </c>
      <c r="D12" s="550" t="s">
        <v>289</v>
      </c>
      <c r="E12" s="548">
        <f>+_xlfn.XLOOKUP(I12,ccs!O:O,ccs!I:I,0,0,1)</f>
        <v>63.5</v>
      </c>
      <c r="F12" s="548">
        <f>ROUND(ROUND(E12,2)*ROUND(C12,2),2)</f>
        <v>50292</v>
      </c>
      <c r="H12" s="4" t="s">
        <v>1625</v>
      </c>
      <c r="I12" s="545" t="str">
        <f>+_xlfn.CONCAT(H12,"-",A12)</f>
        <v>B2/21/01-C</v>
      </c>
    </row>
    <row r="13" spans="1:9" s="149" customFormat="1">
      <c r="A13" s="464"/>
      <c r="B13" s="463"/>
      <c r="C13" s="479"/>
      <c r="D13" s="462"/>
      <c r="E13" s="467"/>
      <c r="F13" s="466"/>
      <c r="H13" s="4" t="s">
        <v>1625</v>
      </c>
    </row>
    <row r="14" spans="1:9" s="149" customFormat="1">
      <c r="A14" s="464"/>
      <c r="B14" s="460" t="s">
        <v>1307</v>
      </c>
      <c r="C14" s="479"/>
      <c r="D14" s="462"/>
      <c r="E14" s="468"/>
      <c r="F14" s="466"/>
      <c r="H14" s="4" t="s">
        <v>1625</v>
      </c>
    </row>
    <row r="15" spans="1:9" s="149" customFormat="1">
      <c r="A15" s="464"/>
      <c r="B15" s="460"/>
      <c r="C15" s="479"/>
      <c r="D15" s="462"/>
      <c r="E15" s="465"/>
      <c r="F15" s="466"/>
      <c r="H15" s="4" t="s">
        <v>1625</v>
      </c>
    </row>
    <row r="16" spans="1:9" s="149" customFormat="1">
      <c r="A16" s="464" t="s">
        <v>8</v>
      </c>
      <c r="B16" s="463" t="s">
        <v>1544</v>
      </c>
      <c r="C16" s="549">
        <f>6+6+5+2</f>
        <v>19</v>
      </c>
      <c r="D16" s="550" t="s">
        <v>289</v>
      </c>
      <c r="E16" s="548">
        <f>+_xlfn.XLOOKUP(I16,ccs!O:O,ccs!I:I,0,0,1)</f>
        <v>4574.13</v>
      </c>
      <c r="F16" s="548">
        <f>ROUND(ROUND(E16,2)*ROUND(C16,2),2)</f>
        <v>86908.47</v>
      </c>
      <c r="H16" s="4" t="s">
        <v>1625</v>
      </c>
      <c r="I16" s="545" t="str">
        <f>+_xlfn.CONCAT(H16,"-",A16)</f>
        <v>B2/21/01-D</v>
      </c>
    </row>
    <row r="17" spans="1:9" s="149" customFormat="1">
      <c r="A17" s="464"/>
      <c r="B17" s="460"/>
      <c r="C17" s="479"/>
      <c r="D17" s="462"/>
      <c r="E17" s="467"/>
      <c r="F17" s="466"/>
      <c r="H17" s="4" t="s">
        <v>1625</v>
      </c>
    </row>
    <row r="18" spans="1:9" s="149" customFormat="1">
      <c r="A18" s="464"/>
      <c r="B18" s="460" t="s">
        <v>1308</v>
      </c>
      <c r="C18" s="479"/>
      <c r="D18" s="462"/>
      <c r="E18" s="465"/>
      <c r="F18" s="466"/>
      <c r="H18" s="4" t="s">
        <v>1625</v>
      </c>
    </row>
    <row r="19" spans="1:9" s="149" customFormat="1">
      <c r="A19" s="464"/>
      <c r="B19" s="460"/>
      <c r="C19" s="479"/>
      <c r="D19" s="462"/>
      <c r="E19" s="467"/>
      <c r="F19" s="466"/>
      <c r="H19" s="4" t="s">
        <v>1625</v>
      </c>
    </row>
    <row r="20" spans="1:9" s="149" customFormat="1">
      <c r="A20" s="464" t="s">
        <v>10</v>
      </c>
      <c r="B20" s="463" t="s">
        <v>1545</v>
      </c>
      <c r="C20" s="549">
        <f>6+6+5+1</f>
        <v>18</v>
      </c>
      <c r="D20" s="550" t="s">
        <v>289</v>
      </c>
      <c r="E20" s="548">
        <f>+_xlfn.XLOOKUP(I20,ccs!O:O,ccs!I:I,0,0,1)</f>
        <v>686</v>
      </c>
      <c r="F20" s="548">
        <f>ROUND(ROUND(E20,2)*ROUND(C20,2),2)</f>
        <v>12348</v>
      </c>
      <c r="H20" s="4" t="s">
        <v>1625</v>
      </c>
      <c r="I20" s="545" t="str">
        <f>+_xlfn.CONCAT(H20,"-",A20)</f>
        <v>B2/21/01-E</v>
      </c>
    </row>
    <row r="21" spans="1:9" s="149" customFormat="1">
      <c r="C21" s="480"/>
      <c r="H21" s="4" t="s">
        <v>1625</v>
      </c>
    </row>
    <row r="22" spans="1:9" s="149" customFormat="1">
      <c r="A22" s="464"/>
      <c r="B22" s="460" t="s">
        <v>1309</v>
      </c>
      <c r="C22" s="479"/>
      <c r="D22" s="462"/>
      <c r="E22" s="465"/>
      <c r="F22" s="466"/>
      <c r="H22" s="4" t="s">
        <v>1625</v>
      </c>
    </row>
    <row r="23" spans="1:9" s="149" customFormat="1">
      <c r="A23" s="464"/>
      <c r="B23" s="460"/>
      <c r="C23" s="479"/>
      <c r="D23" s="462"/>
      <c r="E23" s="465"/>
      <c r="F23" s="466"/>
      <c r="H23" s="4" t="s">
        <v>1625</v>
      </c>
    </row>
    <row r="24" spans="1:9" s="149" customFormat="1">
      <c r="A24" s="464" t="s">
        <v>11</v>
      </c>
      <c r="B24" s="463" t="s">
        <v>1544</v>
      </c>
      <c r="C24" s="549">
        <f>6+6+5+1</f>
        <v>18</v>
      </c>
      <c r="D24" s="550" t="s">
        <v>289</v>
      </c>
      <c r="E24" s="548">
        <f>+_xlfn.XLOOKUP(I24,ccs!O:O,ccs!I:I,0,0,1)</f>
        <v>12896.25</v>
      </c>
      <c r="F24" s="548">
        <f>ROUND(ROUND(E24,2)*ROUND(C24,2),2)</f>
        <v>232132.5</v>
      </c>
      <c r="H24" s="4" t="s">
        <v>1625</v>
      </c>
      <c r="I24" s="545" t="str">
        <f>+_xlfn.CONCAT(H24,"-",A24)</f>
        <v>B2/21/01-F</v>
      </c>
    </row>
    <row r="25" spans="1:9" s="149" customFormat="1">
      <c r="A25" s="464"/>
      <c r="B25" s="463"/>
      <c r="C25" s="479"/>
      <c r="D25" s="462"/>
      <c r="E25" s="467"/>
      <c r="F25" s="466"/>
      <c r="H25" s="4" t="s">
        <v>1625</v>
      </c>
    </row>
    <row r="26" spans="1:9" s="149" customFormat="1">
      <c r="A26" s="464"/>
      <c r="B26" s="460" t="s">
        <v>1310</v>
      </c>
      <c r="C26" s="479"/>
      <c r="D26" s="462"/>
      <c r="E26" s="465"/>
      <c r="F26" s="466"/>
      <c r="H26" s="4" t="s">
        <v>1625</v>
      </c>
    </row>
    <row r="27" spans="1:9" s="149" customFormat="1">
      <c r="A27" s="464"/>
      <c r="B27" s="460"/>
      <c r="C27" s="479"/>
      <c r="D27" s="462"/>
      <c r="E27" s="465"/>
      <c r="F27" s="466"/>
      <c r="H27" s="4" t="s">
        <v>1625</v>
      </c>
    </row>
    <row r="28" spans="1:9" s="149" customFormat="1">
      <c r="A28" s="464" t="s">
        <v>27</v>
      </c>
      <c r="B28" s="463" t="s">
        <v>1544</v>
      </c>
      <c r="C28" s="549">
        <f>6+6+5+1</f>
        <v>18</v>
      </c>
      <c r="D28" s="550" t="s">
        <v>289</v>
      </c>
      <c r="E28" s="548">
        <f>+_xlfn.XLOOKUP(I28,ccs!O:O,ccs!I:I,0,0,1)</f>
        <v>834.63</v>
      </c>
      <c r="F28" s="548">
        <f>ROUND(ROUND(E28,2)*ROUND(C28,2),2)</f>
        <v>15023.34</v>
      </c>
      <c r="H28" s="4" t="s">
        <v>1625</v>
      </c>
      <c r="I28" s="545" t="str">
        <f>+_xlfn.CONCAT(H28,"-",A28)</f>
        <v>B2/21/01-G</v>
      </c>
    </row>
    <row r="29" spans="1:9" s="149" customFormat="1">
      <c r="A29" s="464"/>
      <c r="B29" s="460"/>
      <c r="C29" s="479"/>
      <c r="D29" s="462"/>
      <c r="E29" s="467"/>
      <c r="F29" s="466"/>
      <c r="H29" s="4" t="s">
        <v>1625</v>
      </c>
    </row>
    <row r="30" spans="1:9" s="149" customFormat="1">
      <c r="A30" s="464"/>
      <c r="B30" s="460" t="s">
        <v>1311</v>
      </c>
      <c r="C30" s="479"/>
      <c r="D30" s="462"/>
      <c r="E30" s="465"/>
      <c r="F30" s="466"/>
      <c r="H30" s="4" t="s">
        <v>1625</v>
      </c>
    </row>
    <row r="31" spans="1:9" s="149" customFormat="1">
      <c r="A31" s="464" t="s">
        <v>28</v>
      </c>
      <c r="B31" s="463" t="s">
        <v>1544</v>
      </c>
      <c r="C31" s="549">
        <f>6+6+5+1</f>
        <v>18</v>
      </c>
      <c r="D31" s="550" t="s">
        <v>289</v>
      </c>
      <c r="E31" s="548">
        <f>+_xlfn.XLOOKUP(I31,ccs!O:O,ccs!I:I,0,0,1)</f>
        <v>1508.38</v>
      </c>
      <c r="F31" s="548">
        <f>ROUND(ROUND(E31,2)*ROUND(C31,2),2)</f>
        <v>27150.84</v>
      </c>
      <c r="H31" s="4" t="s">
        <v>1625</v>
      </c>
      <c r="I31" s="545" t="str">
        <f>+_xlfn.CONCAT(H31,"-",A31)</f>
        <v>B2/21/01-H</v>
      </c>
    </row>
    <row r="32" spans="1:9" s="149" customFormat="1">
      <c r="A32" s="464"/>
      <c r="B32" s="463"/>
      <c r="C32" s="479"/>
      <c r="D32" s="462"/>
      <c r="E32" s="467"/>
      <c r="F32" s="466"/>
      <c r="H32" s="4" t="s">
        <v>1625</v>
      </c>
    </row>
    <row r="33" spans="1:9" s="149" customFormat="1" ht="31">
      <c r="A33" s="464"/>
      <c r="B33" s="460" t="s">
        <v>1312</v>
      </c>
      <c r="C33" s="479"/>
      <c r="D33" s="462"/>
      <c r="E33" s="465"/>
      <c r="F33" s="466"/>
      <c r="H33" s="4" t="s">
        <v>1625</v>
      </c>
    </row>
    <row r="34" spans="1:9" s="149" customFormat="1">
      <c r="A34" s="464"/>
      <c r="B34" s="460"/>
      <c r="C34" s="479"/>
      <c r="D34" s="462"/>
      <c r="E34" s="465"/>
      <c r="F34" s="466"/>
      <c r="H34" s="4" t="s">
        <v>1625</v>
      </c>
    </row>
    <row r="35" spans="1:9" s="149" customFormat="1">
      <c r="A35" s="464" t="s">
        <v>33</v>
      </c>
      <c r="B35" s="463" t="s">
        <v>1313</v>
      </c>
      <c r="C35" s="549">
        <f>6+6+5+1</f>
        <v>18</v>
      </c>
      <c r="D35" s="550" t="s">
        <v>289</v>
      </c>
      <c r="E35" s="548">
        <f>+_xlfn.XLOOKUP(I35,ccs!O:O,ccs!I:I,0,0,1)</f>
        <v>1818.75</v>
      </c>
      <c r="F35" s="548">
        <f>ROUND(ROUND(E35,2)*ROUND(C35,2),2)</f>
        <v>32737.5</v>
      </c>
      <c r="H35" s="4" t="s">
        <v>1625</v>
      </c>
      <c r="I35" s="545" t="str">
        <f>+_xlfn.CONCAT(H35,"-",A35)</f>
        <v>B2/21/01-J</v>
      </c>
    </row>
    <row r="36" spans="1:9" s="149" customFormat="1">
      <c r="A36" s="464"/>
      <c r="B36" s="463"/>
      <c r="C36" s="479"/>
      <c r="D36" s="462"/>
      <c r="E36" s="465"/>
      <c r="F36" s="466"/>
      <c r="H36" s="4" t="s">
        <v>1625</v>
      </c>
    </row>
    <row r="37" spans="1:9" s="149" customFormat="1">
      <c r="A37" s="464"/>
      <c r="B37" s="460" t="s">
        <v>1314</v>
      </c>
      <c r="C37" s="481"/>
      <c r="D37" s="464"/>
      <c r="E37" s="465"/>
      <c r="F37" s="466"/>
      <c r="H37" s="4" t="s">
        <v>1625</v>
      </c>
    </row>
    <row r="38" spans="1:9" s="149" customFormat="1">
      <c r="A38" s="464"/>
      <c r="B38" s="460"/>
      <c r="C38" s="479"/>
      <c r="D38" s="462"/>
      <c r="E38" s="467"/>
      <c r="F38" s="466"/>
      <c r="H38" s="4" t="s">
        <v>1625</v>
      </c>
    </row>
    <row r="39" spans="1:9" s="149" customFormat="1">
      <c r="A39" s="464" t="s">
        <v>34</v>
      </c>
      <c r="B39" s="463" t="s">
        <v>1546</v>
      </c>
      <c r="C39" s="549">
        <f>6+6+5+1</f>
        <v>18</v>
      </c>
      <c r="D39" s="550" t="s">
        <v>289</v>
      </c>
      <c r="E39" s="548">
        <f>+_xlfn.XLOOKUP(I39,ccs!O:O,ccs!I:I,0,0,1)</f>
        <v>793.63</v>
      </c>
      <c r="F39" s="548">
        <f>ROUND(ROUND(E39,2)*ROUND(C39,2),2)</f>
        <v>14285.34</v>
      </c>
      <c r="H39" s="4" t="s">
        <v>1625</v>
      </c>
      <c r="I39" s="545" t="str">
        <f>+_xlfn.CONCAT(H39,"-",A39)</f>
        <v>B2/21/01-K</v>
      </c>
    </row>
    <row r="40" spans="1:9" s="149" customFormat="1">
      <c r="A40" s="464"/>
      <c r="B40" s="463"/>
      <c r="C40" s="479"/>
      <c r="D40" s="462"/>
      <c r="E40" s="467"/>
      <c r="F40" s="466"/>
      <c r="H40" s="4" t="s">
        <v>1625</v>
      </c>
    </row>
    <row r="41" spans="1:9" s="149" customFormat="1">
      <c r="A41" s="464"/>
      <c r="B41" s="460" t="s">
        <v>1315</v>
      </c>
      <c r="C41" s="479"/>
      <c r="D41" s="462"/>
      <c r="E41" s="465"/>
      <c r="F41" s="466"/>
      <c r="H41" s="4" t="s">
        <v>1625</v>
      </c>
    </row>
    <row r="42" spans="1:9" s="149" customFormat="1">
      <c r="A42" s="464"/>
      <c r="B42" s="460"/>
      <c r="C42" s="479"/>
      <c r="D42" s="462"/>
      <c r="E42" s="465"/>
      <c r="F42" s="466"/>
      <c r="H42" s="4" t="s">
        <v>1625</v>
      </c>
    </row>
    <row r="43" spans="1:9" s="149" customFormat="1" ht="16.5" customHeight="1">
      <c r="A43" s="464" t="s">
        <v>39</v>
      </c>
      <c r="B43" s="463" t="s">
        <v>1547</v>
      </c>
      <c r="C43" s="549">
        <f>6+6+5+1</f>
        <v>18</v>
      </c>
      <c r="D43" s="550" t="s">
        <v>289</v>
      </c>
      <c r="E43" s="548">
        <f>+_xlfn.XLOOKUP(I43,ccs!O:O,ccs!I:I,0,0,1)</f>
        <v>671.13</v>
      </c>
      <c r="F43" s="548">
        <f>ROUND(ROUND(E43,2)*ROUND(C43,2),2)</f>
        <v>12080.34</v>
      </c>
      <c r="H43" s="4" t="s">
        <v>1625</v>
      </c>
      <c r="I43" s="545" t="str">
        <f>+_xlfn.CONCAT(H43,"-",A43)</f>
        <v>B2/21/01-L</v>
      </c>
    </row>
    <row r="44" spans="1:9" s="149" customFormat="1">
      <c r="A44" s="464"/>
      <c r="B44" s="463"/>
      <c r="C44" s="479"/>
      <c r="D44" s="462"/>
      <c r="E44" s="467"/>
      <c r="F44" s="466"/>
      <c r="H44" s="4" t="s">
        <v>1625</v>
      </c>
    </row>
    <row r="45" spans="1:9" s="149" customFormat="1">
      <c r="A45" s="464"/>
      <c r="B45" s="460" t="s">
        <v>1316</v>
      </c>
      <c r="C45" s="479"/>
      <c r="D45" s="462"/>
      <c r="E45" s="465"/>
      <c r="F45" s="466"/>
      <c r="H45" s="4" t="s">
        <v>1626</v>
      </c>
    </row>
    <row r="46" spans="1:9" s="149" customFormat="1">
      <c r="A46" s="464"/>
      <c r="B46" s="460"/>
      <c r="C46" s="479"/>
      <c r="D46" s="462"/>
      <c r="E46" s="467"/>
      <c r="F46" s="466"/>
      <c r="H46" s="4" t="s">
        <v>1626</v>
      </c>
    </row>
    <row r="47" spans="1:9" s="149" customFormat="1">
      <c r="A47" s="464" t="s">
        <v>5</v>
      </c>
      <c r="B47" s="463" t="s">
        <v>1546</v>
      </c>
      <c r="C47" s="549">
        <f>6+6+5+2</f>
        <v>19</v>
      </c>
      <c r="D47" s="550" t="s">
        <v>289</v>
      </c>
      <c r="E47" s="548">
        <f>+_xlfn.XLOOKUP(I47,ccs!O:O,ccs!I:I,0,0,1)</f>
        <v>53.5</v>
      </c>
      <c r="F47" s="548">
        <f>ROUND(ROUND(E47,2)*ROUND(C47,2),2)</f>
        <v>1016.5</v>
      </c>
      <c r="H47" s="4" t="s">
        <v>1626</v>
      </c>
      <c r="I47" s="545" t="str">
        <f>+_xlfn.CONCAT(H47,"-",A47)</f>
        <v>B2/21/02-A</v>
      </c>
    </row>
    <row r="48" spans="1:9" s="149" customFormat="1">
      <c r="A48" s="464"/>
      <c r="B48" s="463"/>
      <c r="C48" s="479"/>
      <c r="D48" s="462"/>
      <c r="E48" s="467"/>
      <c r="F48" s="466"/>
      <c r="H48" s="4" t="s">
        <v>1626</v>
      </c>
    </row>
    <row r="49" spans="1:9" s="149" customFormat="1">
      <c r="A49" s="464"/>
      <c r="B49" s="474" t="s">
        <v>1317</v>
      </c>
      <c r="C49" s="479"/>
      <c r="D49" s="462"/>
      <c r="E49" s="467"/>
      <c r="F49" s="466"/>
      <c r="H49" s="4" t="s">
        <v>1626</v>
      </c>
    </row>
    <row r="50" spans="1:9" s="149" customFormat="1">
      <c r="A50" s="464"/>
      <c r="B50" s="460"/>
      <c r="C50" s="479"/>
      <c r="D50" s="462"/>
      <c r="E50" s="468"/>
      <c r="F50" s="466"/>
      <c r="H50" s="4" t="s">
        <v>1626</v>
      </c>
    </row>
    <row r="51" spans="1:9" s="149" customFormat="1">
      <c r="A51" s="464"/>
      <c r="B51" s="460" t="s">
        <v>1318</v>
      </c>
      <c r="C51" s="479"/>
      <c r="D51" s="462"/>
      <c r="E51" s="475"/>
      <c r="F51" s="466"/>
      <c r="H51" s="4" t="s">
        <v>1626</v>
      </c>
    </row>
    <row r="52" spans="1:9" s="149" customFormat="1">
      <c r="A52" s="464"/>
      <c r="B52" s="460"/>
      <c r="C52" s="479"/>
      <c r="D52" s="462"/>
      <c r="E52" s="475"/>
      <c r="F52" s="466"/>
      <c r="H52" s="4" t="s">
        <v>1626</v>
      </c>
    </row>
    <row r="53" spans="1:9" s="149" customFormat="1">
      <c r="A53" s="464" t="s">
        <v>6</v>
      </c>
      <c r="B53" s="463" t="s">
        <v>1548</v>
      </c>
      <c r="C53" s="549">
        <f>54+54+45+33</f>
        <v>186</v>
      </c>
      <c r="D53" s="550" t="s">
        <v>179</v>
      </c>
      <c r="E53" s="548">
        <f>+_xlfn.XLOOKUP(I53,ccs!O:O,ccs!I:I,0,0,1)</f>
        <v>55.5</v>
      </c>
      <c r="F53" s="548">
        <f>ROUND(ROUND(E53,2)*ROUND(C53,2),2)</f>
        <v>10323</v>
      </c>
      <c r="H53" s="4" t="s">
        <v>1626</v>
      </c>
      <c r="I53" s="545" t="str">
        <f>+_xlfn.CONCAT(H53,"-",A53)</f>
        <v>B2/21/02-B</v>
      </c>
    </row>
    <row r="54" spans="1:9" s="149" customFormat="1">
      <c r="A54" s="464"/>
      <c r="B54" s="463"/>
      <c r="C54" s="479"/>
      <c r="D54" s="462"/>
      <c r="E54" s="475"/>
      <c r="F54" s="466"/>
      <c r="H54" s="4" t="s">
        <v>1626</v>
      </c>
    </row>
    <row r="55" spans="1:9" s="149" customFormat="1" ht="46.5">
      <c r="A55" s="464"/>
      <c r="B55" s="460" t="s">
        <v>1319</v>
      </c>
      <c r="C55" s="479"/>
      <c r="D55" s="462"/>
      <c r="E55" s="475"/>
      <c r="F55" s="466"/>
      <c r="H55" s="4" t="s">
        <v>1626</v>
      </c>
    </row>
    <row r="56" spans="1:9" s="149" customFormat="1">
      <c r="A56" s="464"/>
      <c r="B56" s="463"/>
      <c r="C56" s="479"/>
      <c r="D56" s="476"/>
      <c r="E56" s="465"/>
      <c r="F56" s="466"/>
      <c r="H56" s="4" t="s">
        <v>1626</v>
      </c>
    </row>
    <row r="57" spans="1:9" s="149" customFormat="1">
      <c r="A57" s="464" t="s">
        <v>7</v>
      </c>
      <c r="B57" s="463" t="s">
        <v>1546</v>
      </c>
      <c r="C57" s="549">
        <f>900+900+700+200</f>
        <v>2700</v>
      </c>
      <c r="D57" s="550" t="s">
        <v>179</v>
      </c>
      <c r="E57" s="548">
        <f>+_xlfn.XLOOKUP(I57,ccs!O:O,ccs!I:I,0,0,1)</f>
        <v>46.25</v>
      </c>
      <c r="F57" s="548">
        <f>ROUND(ROUND(E57,2)*ROUND(C57,2),2)</f>
        <v>124875</v>
      </c>
      <c r="H57" s="4" t="s">
        <v>1626</v>
      </c>
      <c r="I57" s="545" t="str">
        <f>+_xlfn.CONCAT(H57,"-",A57)</f>
        <v>B2/21/02-C</v>
      </c>
    </row>
    <row r="58" spans="1:9" s="149" customFormat="1">
      <c r="A58" s="464"/>
      <c r="B58" s="463"/>
      <c r="C58" s="479"/>
      <c r="D58" s="462"/>
      <c r="E58" s="467"/>
      <c r="F58" s="466"/>
      <c r="H58" s="4" t="s">
        <v>1626</v>
      </c>
    </row>
    <row r="59" spans="1:9" s="149" customFormat="1">
      <c r="A59" s="464" t="s">
        <v>8</v>
      </c>
      <c r="B59" s="463" t="s">
        <v>1548</v>
      </c>
      <c r="C59" s="549">
        <f>1200+1200+1000+165</f>
        <v>3565</v>
      </c>
      <c r="D59" s="550" t="s">
        <v>179</v>
      </c>
      <c r="E59" s="548">
        <f>+_xlfn.XLOOKUP(I59,ccs!O:O,ccs!I:I,0,0,1)</f>
        <v>55.5</v>
      </c>
      <c r="F59" s="548">
        <f>ROUND(ROUND(E59,2)*ROUND(C59,2),2)</f>
        <v>197857.5</v>
      </c>
      <c r="H59" s="4" t="s">
        <v>1626</v>
      </c>
      <c r="I59" s="545" t="str">
        <f>+_xlfn.CONCAT(H59,"-",A59)</f>
        <v>B2/21/02-D</v>
      </c>
    </row>
    <row r="60" spans="1:9" s="149" customFormat="1">
      <c r="A60" s="464"/>
      <c r="B60" s="463"/>
      <c r="C60" s="479"/>
      <c r="D60" s="462"/>
      <c r="E60" s="475"/>
      <c r="F60" s="466"/>
      <c r="H60" s="4" t="s">
        <v>1626</v>
      </c>
    </row>
    <row r="61" spans="1:9" s="149" customFormat="1">
      <c r="A61" s="464" t="s">
        <v>10</v>
      </c>
      <c r="B61" s="463" t="s">
        <v>1547</v>
      </c>
      <c r="C61" s="549">
        <f>720+720+630+80</f>
        <v>2150</v>
      </c>
      <c r="D61" s="550" t="s">
        <v>179</v>
      </c>
      <c r="E61" s="548">
        <f>+_xlfn.XLOOKUP(I61,ccs!O:O,ccs!I:I,0,0,1)</f>
        <v>82.13</v>
      </c>
      <c r="F61" s="548">
        <f>ROUND(ROUND(E61,2)*ROUND(C61,2),2)</f>
        <v>176579.5</v>
      </c>
      <c r="H61" s="4" t="s">
        <v>1626</v>
      </c>
      <c r="I61" s="545" t="str">
        <f>+_xlfn.CONCAT(H61,"-",A61)</f>
        <v>B2/21/02-E</v>
      </c>
    </row>
    <row r="62" spans="1:9" s="149" customFormat="1">
      <c r="A62" s="464"/>
      <c r="B62" s="463"/>
      <c r="C62" s="479"/>
      <c r="D62" s="462"/>
      <c r="E62" s="475"/>
      <c r="F62" s="466"/>
      <c r="H62" s="4" t="s">
        <v>1626</v>
      </c>
    </row>
    <row r="63" spans="1:9" s="149" customFormat="1">
      <c r="A63" s="464" t="s">
        <v>11</v>
      </c>
      <c r="B63" s="463" t="s">
        <v>1549</v>
      </c>
      <c r="C63" s="549">
        <f>128+128+110+55</f>
        <v>421</v>
      </c>
      <c r="D63" s="550" t="s">
        <v>179</v>
      </c>
      <c r="E63" s="548">
        <f>+_xlfn.XLOOKUP(I63,ccs!O:O,ccs!I:I,0,0,1)</f>
        <v>96.5</v>
      </c>
      <c r="F63" s="548">
        <f>ROUND(ROUND(E63,2)*ROUND(C63,2),2)</f>
        <v>40626.5</v>
      </c>
      <c r="H63" s="4" t="s">
        <v>1626</v>
      </c>
      <c r="I63" s="545" t="str">
        <f>+_xlfn.CONCAT(H63,"-",A63)</f>
        <v>B2/21/02-F</v>
      </c>
    </row>
    <row r="64" spans="1:9" s="149" customFormat="1">
      <c r="A64" s="464"/>
      <c r="B64" s="463"/>
      <c r="C64" s="479"/>
      <c r="D64" s="462"/>
      <c r="E64" s="467"/>
      <c r="F64" s="466"/>
      <c r="H64" s="4" t="s">
        <v>1626</v>
      </c>
    </row>
    <row r="65" spans="1:9" s="149" customFormat="1">
      <c r="A65" s="464" t="s">
        <v>27</v>
      </c>
      <c r="B65" s="463" t="s">
        <v>1550</v>
      </c>
      <c r="C65" s="549">
        <f>120+120+100+48</f>
        <v>388</v>
      </c>
      <c r="D65" s="550" t="s">
        <v>179</v>
      </c>
      <c r="E65" s="548">
        <f>+_xlfn.XLOOKUP(I65,ccs!O:O,ccs!I:I,0,0,1)</f>
        <v>128.88</v>
      </c>
      <c r="F65" s="548">
        <f>ROUND(ROUND(E65,2)*ROUND(C65,2),2)</f>
        <v>50005.440000000002</v>
      </c>
      <c r="H65" s="4" t="s">
        <v>1626</v>
      </c>
      <c r="I65" s="545" t="str">
        <f>+_xlfn.CONCAT(H65,"-",A65)</f>
        <v>B2/21/02-G</v>
      </c>
    </row>
    <row r="66" spans="1:9" s="149" customFormat="1">
      <c r="A66" s="464"/>
      <c r="B66" s="463"/>
      <c r="C66" s="479"/>
      <c r="D66" s="462"/>
      <c r="E66" s="467"/>
      <c r="F66" s="466"/>
      <c r="H66" s="4" t="s">
        <v>1626</v>
      </c>
    </row>
    <row r="67" spans="1:9" s="149" customFormat="1">
      <c r="A67" s="464" t="s">
        <v>28</v>
      </c>
      <c r="B67" s="463" t="s">
        <v>1551</v>
      </c>
      <c r="C67" s="549">
        <f>145+145+130+32</f>
        <v>452</v>
      </c>
      <c r="D67" s="550" t="s">
        <v>179</v>
      </c>
      <c r="E67" s="548">
        <f>+_xlfn.XLOOKUP(I67,ccs!O:O,ccs!I:I,0,0,1)</f>
        <v>176.25</v>
      </c>
      <c r="F67" s="548">
        <f>ROUND(ROUND(E67,2)*ROUND(C67,2),2)</f>
        <v>79665</v>
      </c>
      <c r="H67" s="4" t="s">
        <v>1626</v>
      </c>
      <c r="I67" s="545" t="str">
        <f>+_xlfn.CONCAT(H67,"-",A67)</f>
        <v>B2/21/02-H</v>
      </c>
    </row>
    <row r="68" spans="1:9" s="149" customFormat="1">
      <c r="A68" s="464"/>
      <c r="B68" s="463"/>
      <c r="C68" s="479"/>
      <c r="D68" s="462"/>
      <c r="E68" s="467"/>
      <c r="F68" s="466"/>
      <c r="H68" s="4" t="s">
        <v>1626</v>
      </c>
    </row>
    <row r="69" spans="1:9" s="149" customFormat="1">
      <c r="A69" s="464" t="s">
        <v>33</v>
      </c>
      <c r="B69" s="463" t="s">
        <v>1552</v>
      </c>
      <c r="C69" s="549">
        <f>80+80+75+50</f>
        <v>285</v>
      </c>
      <c r="D69" s="550" t="s">
        <v>179</v>
      </c>
      <c r="E69" s="548">
        <f>+_xlfn.XLOOKUP(I69,ccs!O:O,ccs!I:I,0,0,1)</f>
        <v>244.75</v>
      </c>
      <c r="F69" s="548">
        <f>ROUND(ROUND(E69,2)*ROUND(C69,2),2)</f>
        <v>69753.75</v>
      </c>
      <c r="H69" s="4" t="s">
        <v>1626</v>
      </c>
      <c r="I69" s="545" t="str">
        <f>+_xlfn.CONCAT(H69,"-",A69)</f>
        <v>B2/21/02-J</v>
      </c>
    </row>
    <row r="70" spans="1:9" s="149" customFormat="1">
      <c r="A70" s="464"/>
      <c r="B70" s="463"/>
      <c r="C70" s="479"/>
      <c r="D70" s="462"/>
      <c r="E70" s="475"/>
      <c r="F70" s="466"/>
      <c r="H70" s="4" t="s">
        <v>1626</v>
      </c>
    </row>
    <row r="71" spans="1:9" s="149" customFormat="1">
      <c r="A71" s="464" t="s">
        <v>34</v>
      </c>
      <c r="B71" s="463" t="s">
        <v>1544</v>
      </c>
      <c r="C71" s="549">
        <f>100+100+80+20</f>
        <v>300</v>
      </c>
      <c r="D71" s="550" t="s">
        <v>179</v>
      </c>
      <c r="E71" s="548">
        <f>+_xlfn.XLOOKUP(I71,ccs!O:O,ccs!I:I,0,0,1)</f>
        <v>408.88</v>
      </c>
      <c r="F71" s="548">
        <f>ROUND(ROUND(E71,2)*ROUND(C71,2),2)</f>
        <v>122664</v>
      </c>
      <c r="H71" s="4" t="s">
        <v>1626</v>
      </c>
      <c r="I71" s="545" t="str">
        <f>+_xlfn.CONCAT(H71,"-",A71)</f>
        <v>B2/21/02-K</v>
      </c>
    </row>
    <row r="72" spans="1:9" s="149" customFormat="1">
      <c r="A72" s="464"/>
      <c r="B72" s="463"/>
      <c r="C72" s="479"/>
      <c r="D72" s="462"/>
      <c r="E72" s="467"/>
      <c r="F72" s="466"/>
      <c r="H72" s="4" t="s">
        <v>1626</v>
      </c>
    </row>
    <row r="73" spans="1:9" s="149" customFormat="1" ht="31">
      <c r="A73" s="464"/>
      <c r="B73" s="460" t="s">
        <v>1320</v>
      </c>
      <c r="C73" s="479"/>
      <c r="D73" s="468"/>
      <c r="E73" s="467"/>
      <c r="F73" s="466"/>
      <c r="H73" s="4" t="s">
        <v>1626</v>
      </c>
    </row>
    <row r="74" spans="1:9" s="149" customFormat="1">
      <c r="A74" s="464"/>
      <c r="B74" s="468"/>
      <c r="C74" s="479"/>
      <c r="D74" s="468"/>
      <c r="E74" s="467"/>
      <c r="F74" s="466"/>
      <c r="H74" s="4" t="s">
        <v>1626</v>
      </c>
    </row>
    <row r="75" spans="1:9" s="149" customFormat="1" ht="108.5">
      <c r="A75" s="464" t="s">
        <v>39</v>
      </c>
      <c r="B75" s="463" t="s">
        <v>1321</v>
      </c>
      <c r="C75" s="549">
        <v>1</v>
      </c>
      <c r="D75" s="550" t="s">
        <v>0</v>
      </c>
      <c r="E75" s="548">
        <f>+_xlfn.XLOOKUP(I75,ccs!O:O,ccs!I:I,0,0,1)</f>
        <v>112500</v>
      </c>
      <c r="F75" s="548">
        <f>ROUND(ROUND(E75,2)*ROUND(C75,2),2)</f>
        <v>112500</v>
      </c>
      <c r="H75" s="4" t="s">
        <v>1626</v>
      </c>
      <c r="I75" s="545" t="str">
        <f>+_xlfn.CONCAT(H75,"-",A75)</f>
        <v>B2/21/02-L</v>
      </c>
    </row>
    <row r="76" spans="1:9" s="149" customFormat="1">
      <c r="A76" s="464"/>
      <c r="B76" s="463"/>
      <c r="C76" s="479"/>
      <c r="D76" s="462"/>
      <c r="E76" s="467"/>
      <c r="F76" s="466"/>
      <c r="H76" s="4" t="s">
        <v>1626</v>
      </c>
    </row>
    <row r="77" spans="1:9" s="149" customFormat="1" ht="108.5">
      <c r="A77" s="464" t="s">
        <v>5</v>
      </c>
      <c r="B77" s="463" t="s">
        <v>1322</v>
      </c>
      <c r="C77" s="549">
        <v>1</v>
      </c>
      <c r="D77" s="550" t="s">
        <v>0</v>
      </c>
      <c r="E77" s="548">
        <f>+_xlfn.XLOOKUP(I77,ccs!O:O,ccs!I:I,0,0,1)</f>
        <v>94687.5</v>
      </c>
      <c r="F77" s="548">
        <f>ROUND(ROUND(E77,2)*ROUND(C77,2),2)</f>
        <v>94687.5</v>
      </c>
      <c r="H77" s="4" t="s">
        <v>1627</v>
      </c>
      <c r="I77" s="545" t="str">
        <f>+_xlfn.CONCAT(H77,"-",A77)</f>
        <v>B2/21/03-A</v>
      </c>
    </row>
    <row r="78" spans="1:9" s="149" customFormat="1">
      <c r="A78" s="469"/>
      <c r="B78" s="470"/>
      <c r="C78" s="482"/>
      <c r="D78" s="471"/>
      <c r="E78" s="472"/>
      <c r="F78" s="473"/>
      <c r="H78" s="4" t="s">
        <v>1627</v>
      </c>
    </row>
    <row r="79" spans="1:9" s="149" customFormat="1" ht="108.5">
      <c r="A79" s="464" t="s">
        <v>6</v>
      </c>
      <c r="B79" s="463" t="s">
        <v>1323</v>
      </c>
      <c r="C79" s="549">
        <v>1</v>
      </c>
      <c r="D79" s="550" t="s">
        <v>0</v>
      </c>
      <c r="E79" s="548">
        <f>+_xlfn.XLOOKUP(I79,ccs!O:O,ccs!I:I,0,0,1)</f>
        <v>93750</v>
      </c>
      <c r="F79" s="548">
        <f>ROUND(ROUND(E79,2)*ROUND(C79,2),2)</f>
        <v>93750</v>
      </c>
      <c r="H79" s="4" t="s">
        <v>1627</v>
      </c>
      <c r="I79" s="545" t="str">
        <f>+_xlfn.CONCAT(H79,"-",A79)</f>
        <v>B2/21/03-B</v>
      </c>
    </row>
    <row r="80" spans="1:9" s="149" customFormat="1">
      <c r="A80" s="464"/>
      <c r="B80" s="463"/>
      <c r="C80" s="479"/>
      <c r="D80" s="462"/>
      <c r="E80" s="467"/>
      <c r="F80" s="466"/>
      <c r="H80" s="4" t="s">
        <v>1627</v>
      </c>
    </row>
    <row r="81" spans="1:9" s="149" customFormat="1" ht="108.5">
      <c r="A81" s="464" t="s">
        <v>7</v>
      </c>
      <c r="B81" s="463" t="s">
        <v>1322</v>
      </c>
      <c r="C81" s="549">
        <v>1</v>
      </c>
      <c r="D81" s="550" t="s">
        <v>0</v>
      </c>
      <c r="E81" s="548">
        <f>+_xlfn.XLOOKUP(I81,ccs!O:O,ccs!I:I,0,0,1)</f>
        <v>93750</v>
      </c>
      <c r="F81" s="548">
        <f>ROUND(ROUND(E81,2)*ROUND(C81,2),2)</f>
        <v>93750</v>
      </c>
      <c r="H81" s="4" t="s">
        <v>1627</v>
      </c>
      <c r="I81" s="545" t="str">
        <f>+_xlfn.CONCAT(H81,"-",A81)</f>
        <v>B2/21/03-C</v>
      </c>
    </row>
    <row r="82" spans="1:9" s="149" customFormat="1">
      <c r="A82" s="464"/>
      <c r="B82" s="463"/>
      <c r="C82" s="479"/>
      <c r="D82" s="462"/>
      <c r="E82" s="475"/>
      <c r="F82" s="466"/>
      <c r="H82" s="4" t="s">
        <v>1627</v>
      </c>
    </row>
    <row r="83" spans="1:9" s="149" customFormat="1" ht="108.5">
      <c r="A83" s="464" t="s">
        <v>8</v>
      </c>
      <c r="B83" s="463" t="s">
        <v>1323</v>
      </c>
      <c r="C83" s="549">
        <v>1</v>
      </c>
      <c r="D83" s="550" t="s">
        <v>0</v>
      </c>
      <c r="E83" s="548">
        <f>+_xlfn.XLOOKUP(I83,ccs!O:O,ccs!I:I,0,0,1)</f>
        <v>93750</v>
      </c>
      <c r="F83" s="548">
        <f>ROUND(ROUND(E83,2)*ROUND(C83,2),2)</f>
        <v>93750</v>
      </c>
      <c r="H83" s="4" t="s">
        <v>1627</v>
      </c>
      <c r="I83" s="545" t="str">
        <f>+_xlfn.CONCAT(H83,"-",A83)</f>
        <v>B2/21/03-D</v>
      </c>
    </row>
    <row r="84" spans="1:9" s="149" customFormat="1">
      <c r="A84" s="464"/>
      <c r="B84" s="463"/>
      <c r="C84" s="479"/>
      <c r="D84" s="462"/>
      <c r="E84" s="475"/>
      <c r="F84" s="466"/>
      <c r="H84" s="4" t="s">
        <v>1627</v>
      </c>
    </row>
    <row r="85" spans="1:9" s="149" customFormat="1" ht="108.5">
      <c r="A85" s="464" t="s">
        <v>10</v>
      </c>
      <c r="B85" s="463" t="s">
        <v>1322</v>
      </c>
      <c r="C85" s="549">
        <v>1</v>
      </c>
      <c r="D85" s="550" t="s">
        <v>0</v>
      </c>
      <c r="E85" s="548">
        <f>+_xlfn.XLOOKUP(I85,ccs!O:O,ccs!I:I,0,0,1)</f>
        <v>93750</v>
      </c>
      <c r="F85" s="548">
        <f>ROUND(ROUND(E85,2)*ROUND(C85,2),2)</f>
        <v>93750</v>
      </c>
      <c r="H85" s="4" t="s">
        <v>1627</v>
      </c>
      <c r="I85" s="545" t="str">
        <f>+_xlfn.CONCAT(H85,"-",A85)</f>
        <v>B2/21/03-E</v>
      </c>
    </row>
    <row r="86" spans="1:9" s="149" customFormat="1">
      <c r="A86" s="464"/>
      <c r="B86" s="463"/>
      <c r="C86" s="479"/>
      <c r="D86" s="462"/>
      <c r="E86" s="475"/>
      <c r="F86" s="466"/>
      <c r="H86" s="4" t="s">
        <v>1627</v>
      </c>
    </row>
    <row r="87" spans="1:9" s="149" customFormat="1" ht="108.5">
      <c r="A87" s="464" t="s">
        <v>5</v>
      </c>
      <c r="B87" s="463" t="s">
        <v>1323</v>
      </c>
      <c r="C87" s="549">
        <v>1</v>
      </c>
      <c r="D87" s="550" t="s">
        <v>0</v>
      </c>
      <c r="E87" s="548">
        <f>+_xlfn.XLOOKUP(I87,ccs!O:O,ccs!I:I,0,0,1)</f>
        <v>93750</v>
      </c>
      <c r="F87" s="548">
        <f>ROUND(ROUND(E87,2)*ROUND(C87,2),2)</f>
        <v>93750</v>
      </c>
      <c r="H87" s="4" t="s">
        <v>1628</v>
      </c>
      <c r="I87" s="545" t="str">
        <f>+_xlfn.CONCAT(H87,"-",A87)</f>
        <v>B2/21/04-A</v>
      </c>
    </row>
    <row r="88" spans="1:9" s="149" customFormat="1">
      <c r="A88" s="464"/>
      <c r="B88" s="463"/>
      <c r="C88" s="479"/>
      <c r="D88" s="462"/>
      <c r="E88" s="475"/>
      <c r="F88" s="466"/>
      <c r="H88" s="4" t="s">
        <v>1628</v>
      </c>
    </row>
    <row r="89" spans="1:9" s="149" customFormat="1" ht="108.5">
      <c r="A89" s="464" t="s">
        <v>6</v>
      </c>
      <c r="B89" s="463" t="s">
        <v>1322</v>
      </c>
      <c r="C89" s="549">
        <v>1</v>
      </c>
      <c r="D89" s="550" t="s">
        <v>0</v>
      </c>
      <c r="E89" s="548">
        <f>+_xlfn.XLOOKUP(I89,ccs!O:O,ccs!I:I,0,0,1)</f>
        <v>93750</v>
      </c>
      <c r="F89" s="548">
        <f>ROUND(ROUND(E89,2)*ROUND(C89,2),2)</f>
        <v>93750</v>
      </c>
      <c r="H89" s="4" t="s">
        <v>1628</v>
      </c>
      <c r="I89" s="545" t="str">
        <f>+_xlfn.CONCAT(H89,"-",A89)</f>
        <v>B2/21/04-B</v>
      </c>
    </row>
    <row r="90" spans="1:9" s="149" customFormat="1">
      <c r="A90" s="464"/>
      <c r="B90" s="463"/>
      <c r="C90" s="479"/>
      <c r="D90" s="462"/>
      <c r="E90" s="475"/>
      <c r="F90" s="466"/>
      <c r="H90" s="4" t="s">
        <v>1628</v>
      </c>
    </row>
    <row r="91" spans="1:9" s="149" customFormat="1" ht="108.5">
      <c r="A91" s="464" t="s">
        <v>7</v>
      </c>
      <c r="B91" s="463" t="s">
        <v>1323</v>
      </c>
      <c r="C91" s="549">
        <v>1</v>
      </c>
      <c r="D91" s="550" t="s">
        <v>0</v>
      </c>
      <c r="E91" s="548">
        <f>+_xlfn.XLOOKUP(I91,ccs!O:O,ccs!I:I,0,0,1)</f>
        <v>93750</v>
      </c>
      <c r="F91" s="548">
        <f>ROUND(ROUND(E91,2)*ROUND(C91,2),2)</f>
        <v>93750</v>
      </c>
      <c r="H91" s="4" t="s">
        <v>1628</v>
      </c>
      <c r="I91" s="545" t="str">
        <f>+_xlfn.CONCAT(H91,"-",A91)</f>
        <v>B2/21/04-C</v>
      </c>
    </row>
    <row r="92" spans="1:9" s="149" customFormat="1">
      <c r="A92" s="464"/>
      <c r="B92" s="463"/>
      <c r="C92" s="479"/>
      <c r="D92" s="462"/>
      <c r="E92" s="475"/>
      <c r="F92" s="466"/>
      <c r="H92" s="4" t="s">
        <v>1628</v>
      </c>
    </row>
    <row r="93" spans="1:9" s="149" customFormat="1" ht="108.5">
      <c r="A93" s="464" t="s">
        <v>8</v>
      </c>
      <c r="B93" s="463" t="s">
        <v>1322</v>
      </c>
      <c r="C93" s="549">
        <v>1</v>
      </c>
      <c r="D93" s="550" t="s">
        <v>0</v>
      </c>
      <c r="E93" s="548">
        <f>+_xlfn.XLOOKUP(I93,ccs!O:O,ccs!I:I,0,0,1)</f>
        <v>93750</v>
      </c>
      <c r="F93" s="548">
        <f>ROUND(ROUND(E93,2)*ROUND(C93,2),2)</f>
        <v>93750</v>
      </c>
      <c r="H93" s="4" t="s">
        <v>1628</v>
      </c>
      <c r="I93" s="545" t="str">
        <f>+_xlfn.CONCAT(H93,"-",A93)</f>
        <v>B2/21/04-D</v>
      </c>
    </row>
    <row r="94" spans="1:9" s="149" customFormat="1">
      <c r="A94" s="464"/>
      <c r="B94" s="463"/>
      <c r="C94" s="479"/>
      <c r="D94" s="462"/>
      <c r="E94" s="475"/>
      <c r="F94" s="466"/>
      <c r="H94" s="4" t="s">
        <v>1628</v>
      </c>
    </row>
    <row r="95" spans="1:9" s="149" customFormat="1" ht="108.5">
      <c r="A95" s="464" t="s">
        <v>10</v>
      </c>
      <c r="B95" s="463" t="s">
        <v>1323</v>
      </c>
      <c r="C95" s="549">
        <v>1</v>
      </c>
      <c r="D95" s="550" t="s">
        <v>0</v>
      </c>
      <c r="E95" s="548">
        <f>+_xlfn.XLOOKUP(I95,ccs!O:O,ccs!I:I,0,0,1)</f>
        <v>93750</v>
      </c>
      <c r="F95" s="548">
        <f>ROUND(ROUND(E95,2)*ROUND(C95,2),2)</f>
        <v>93750</v>
      </c>
      <c r="H95" s="4" t="s">
        <v>1628</v>
      </c>
      <c r="I95" s="545" t="str">
        <f>+_xlfn.CONCAT(H95,"-",A95)</f>
        <v>B2/21/04-E</v>
      </c>
    </row>
    <row r="96" spans="1:9" s="149" customFormat="1">
      <c r="A96" s="464"/>
      <c r="B96" s="463"/>
      <c r="C96" s="479"/>
      <c r="D96" s="462"/>
      <c r="E96" s="475"/>
      <c r="F96" s="466"/>
      <c r="H96" s="4" t="s">
        <v>1628</v>
      </c>
    </row>
    <row r="97" spans="1:9" s="149" customFormat="1" ht="108.5">
      <c r="A97" s="464" t="s">
        <v>5</v>
      </c>
      <c r="B97" s="463" t="s">
        <v>1321</v>
      </c>
      <c r="C97" s="549">
        <v>1</v>
      </c>
      <c r="D97" s="550" t="s">
        <v>0</v>
      </c>
      <c r="E97" s="548">
        <f>+_xlfn.XLOOKUP(I97,ccs!O:O,ccs!I:I,0,0,1)</f>
        <v>93750</v>
      </c>
      <c r="F97" s="548">
        <f>ROUND(ROUND(E97,2)*ROUND(C97,2),2)</f>
        <v>93750</v>
      </c>
      <c r="H97" s="4" t="s">
        <v>1629</v>
      </c>
      <c r="I97" s="545" t="str">
        <f>+_xlfn.CONCAT(H97,"-",A97)</f>
        <v>B2/21/05-A</v>
      </c>
    </row>
    <row r="98" spans="1:9" s="149" customFormat="1">
      <c r="A98" s="464"/>
      <c r="B98" s="463"/>
      <c r="C98" s="479"/>
      <c r="D98" s="462"/>
      <c r="E98" s="475"/>
      <c r="F98" s="466"/>
      <c r="H98" s="4" t="s">
        <v>1629</v>
      </c>
    </row>
    <row r="99" spans="1:9" s="149" customFormat="1" ht="108.5">
      <c r="A99" s="464" t="s">
        <v>6</v>
      </c>
      <c r="B99" s="463" t="s">
        <v>1322</v>
      </c>
      <c r="C99" s="549">
        <v>1</v>
      </c>
      <c r="D99" s="550" t="s">
        <v>0</v>
      </c>
      <c r="E99" s="548">
        <f>+_xlfn.XLOOKUP(I99,ccs!O:O,ccs!I:I,0,0,1)</f>
        <v>93750</v>
      </c>
      <c r="F99" s="548">
        <f>ROUND(ROUND(E99,2)*ROUND(C99,2),2)</f>
        <v>93750</v>
      </c>
      <c r="H99" s="4" t="s">
        <v>1629</v>
      </c>
      <c r="I99" s="545" t="str">
        <f>+_xlfn.CONCAT(H99,"-",A99)</f>
        <v>B2/21/05-B</v>
      </c>
    </row>
    <row r="100" spans="1:9" s="149" customFormat="1">
      <c r="A100" s="464"/>
      <c r="B100" s="463"/>
      <c r="C100" s="479"/>
      <c r="D100" s="462"/>
      <c r="E100" s="475"/>
      <c r="F100" s="466"/>
      <c r="H100" s="4" t="s">
        <v>1629</v>
      </c>
    </row>
    <row r="101" spans="1:9" s="149" customFormat="1" ht="108.5">
      <c r="A101" s="464" t="s">
        <v>7</v>
      </c>
      <c r="B101" s="463" t="s">
        <v>1323</v>
      </c>
      <c r="C101" s="549">
        <v>1</v>
      </c>
      <c r="D101" s="550" t="s">
        <v>0</v>
      </c>
      <c r="E101" s="548">
        <f>+_xlfn.XLOOKUP(I101,ccs!O:O,ccs!I:I,0,0,1)</f>
        <v>93750</v>
      </c>
      <c r="F101" s="548">
        <f>ROUND(ROUND(E101,2)*ROUND(C101,2),2)</f>
        <v>93750</v>
      </c>
      <c r="H101" s="4" t="s">
        <v>1629</v>
      </c>
      <c r="I101" s="545" t="str">
        <f>+_xlfn.CONCAT(H101,"-",A101)</f>
        <v>B2/21/05-C</v>
      </c>
    </row>
    <row r="102" spans="1:9" s="149" customFormat="1">
      <c r="A102" s="464"/>
      <c r="B102" s="463"/>
      <c r="C102" s="479"/>
      <c r="D102" s="462"/>
      <c r="E102" s="475"/>
      <c r="F102" s="466"/>
      <c r="H102" s="4" t="s">
        <v>1629</v>
      </c>
    </row>
    <row r="103" spans="1:9" s="149" customFormat="1" ht="93">
      <c r="A103" s="464" t="s">
        <v>8</v>
      </c>
      <c r="B103" s="463" t="s">
        <v>1324</v>
      </c>
      <c r="C103" s="549">
        <v>1</v>
      </c>
      <c r="D103" s="550" t="s">
        <v>0</v>
      </c>
      <c r="E103" s="548">
        <f>+_xlfn.XLOOKUP(I103,ccs!O:O,ccs!I:I,0,0,1)</f>
        <v>93750</v>
      </c>
      <c r="F103" s="548">
        <f>ROUND(ROUND(E103,2)*ROUND(C103,2),2)</f>
        <v>93750</v>
      </c>
      <c r="H103" s="4" t="s">
        <v>1629</v>
      </c>
      <c r="I103" s="545" t="str">
        <f>+_xlfn.CONCAT(H103,"-",A103)</f>
        <v>B2/21/05-D</v>
      </c>
    </row>
    <row r="104" spans="1:9" s="149" customFormat="1">
      <c r="A104" s="464"/>
      <c r="B104" s="463"/>
      <c r="C104" s="479"/>
      <c r="D104" s="462"/>
      <c r="E104" s="475"/>
      <c r="F104" s="466"/>
      <c r="H104" s="4" t="s">
        <v>1629</v>
      </c>
    </row>
    <row r="105" spans="1:9" s="149" customFormat="1" ht="93">
      <c r="A105" s="464" t="s">
        <v>10</v>
      </c>
      <c r="B105" s="463" t="s">
        <v>1325</v>
      </c>
      <c r="C105" s="549">
        <v>1</v>
      </c>
      <c r="D105" s="550" t="s">
        <v>0</v>
      </c>
      <c r="E105" s="548">
        <f>+_xlfn.XLOOKUP(I105,ccs!O:O,ccs!I:I,0,0,1)</f>
        <v>93750</v>
      </c>
      <c r="F105" s="548">
        <f>ROUND(ROUND(E105,2)*ROUND(C105,2),2)</f>
        <v>93750</v>
      </c>
      <c r="H105" s="4" t="s">
        <v>1629</v>
      </c>
      <c r="I105" s="545" t="str">
        <f>+_xlfn.CONCAT(H105,"-",A105)</f>
        <v>B2/21/05-E</v>
      </c>
    </row>
    <row r="106" spans="1:9" s="149" customFormat="1">
      <c r="A106" s="464"/>
      <c r="B106" s="463"/>
      <c r="C106" s="479"/>
      <c r="D106" s="462"/>
      <c r="E106" s="475"/>
      <c r="F106" s="466"/>
      <c r="H106" s="4" t="s">
        <v>1629</v>
      </c>
    </row>
    <row r="107" spans="1:9" s="149" customFormat="1">
      <c r="A107" s="464"/>
      <c r="B107" s="468"/>
      <c r="C107" s="479"/>
      <c r="D107" s="468"/>
      <c r="E107" s="467"/>
      <c r="F107" s="466"/>
      <c r="H107" s="4" t="s">
        <v>1629</v>
      </c>
    </row>
    <row r="108" spans="1:9" s="149" customFormat="1" ht="108.5">
      <c r="A108" s="464" t="s">
        <v>5</v>
      </c>
      <c r="B108" s="463" t="s">
        <v>1321</v>
      </c>
      <c r="C108" s="549">
        <v>1</v>
      </c>
      <c r="D108" s="550" t="s">
        <v>0</v>
      </c>
      <c r="E108" s="548">
        <f>+_xlfn.XLOOKUP(I108,ccs!O:O,ccs!I:I,0,0,1)</f>
        <v>93750</v>
      </c>
      <c r="F108" s="548">
        <f>ROUND(ROUND(E108,2)*ROUND(C108,2),2)</f>
        <v>93750</v>
      </c>
      <c r="H108" s="4" t="s">
        <v>1630</v>
      </c>
      <c r="I108" s="545" t="str">
        <f>+_xlfn.CONCAT(H108,"-",A108)</f>
        <v>B2/21/06-A</v>
      </c>
    </row>
    <row r="109" spans="1:9" s="149" customFormat="1">
      <c r="A109" s="464"/>
      <c r="B109" s="463"/>
      <c r="C109" s="479"/>
      <c r="D109" s="462"/>
      <c r="E109" s="467"/>
      <c r="F109" s="466"/>
      <c r="H109" s="4" t="s">
        <v>1630</v>
      </c>
    </row>
    <row r="110" spans="1:9" s="149" customFormat="1" ht="108.5">
      <c r="A110" s="464" t="s">
        <v>6</v>
      </c>
      <c r="B110" s="463" t="s">
        <v>1322</v>
      </c>
      <c r="C110" s="549">
        <v>1</v>
      </c>
      <c r="D110" s="550" t="s">
        <v>0</v>
      </c>
      <c r="E110" s="548">
        <f>+_xlfn.XLOOKUP(I110,ccs!O:O,ccs!I:I,0,0,1)</f>
        <v>93750</v>
      </c>
      <c r="F110" s="548">
        <f>ROUND(ROUND(E110,2)*ROUND(C110,2),2)</f>
        <v>93750</v>
      </c>
      <c r="H110" s="4" t="s">
        <v>1630</v>
      </c>
      <c r="I110" s="545" t="str">
        <f>+_xlfn.CONCAT(H110,"-",A110)</f>
        <v>B2/21/06-B</v>
      </c>
    </row>
    <row r="111" spans="1:9" s="149" customFormat="1">
      <c r="A111" s="464"/>
      <c r="B111" s="463"/>
      <c r="C111" s="479"/>
      <c r="D111" s="462"/>
      <c r="E111" s="475"/>
      <c r="F111" s="466"/>
      <c r="H111" s="4" t="s">
        <v>1630</v>
      </c>
    </row>
    <row r="112" spans="1:9" s="149" customFormat="1" ht="108.5">
      <c r="A112" s="464" t="s">
        <v>7</v>
      </c>
      <c r="B112" s="463" t="s">
        <v>1323</v>
      </c>
      <c r="C112" s="549">
        <v>1</v>
      </c>
      <c r="D112" s="550" t="s">
        <v>0</v>
      </c>
      <c r="E112" s="548">
        <f>+_xlfn.XLOOKUP(I112,ccs!O:O,ccs!I:I,0,0,1)</f>
        <v>93750</v>
      </c>
      <c r="F112" s="548">
        <f>ROUND(ROUND(E112,2)*ROUND(C112,2),2)</f>
        <v>93750</v>
      </c>
      <c r="H112" s="4" t="s">
        <v>1630</v>
      </c>
      <c r="I112" s="545" t="str">
        <f>+_xlfn.CONCAT(H112,"-",A112)</f>
        <v>B2/21/06-C</v>
      </c>
    </row>
    <row r="113" spans="1:9" s="149" customFormat="1">
      <c r="A113" s="464"/>
      <c r="B113" s="463"/>
      <c r="C113" s="479"/>
      <c r="D113" s="462"/>
      <c r="E113" s="467"/>
      <c r="F113" s="466"/>
      <c r="H113" s="4" t="s">
        <v>1630</v>
      </c>
    </row>
    <row r="114" spans="1:9" s="149" customFormat="1" ht="108.5">
      <c r="A114" s="464" t="s">
        <v>8</v>
      </c>
      <c r="B114" s="463" t="s">
        <v>1322</v>
      </c>
      <c r="C114" s="549">
        <v>1</v>
      </c>
      <c r="D114" s="550" t="s">
        <v>0</v>
      </c>
      <c r="E114" s="548">
        <f>+_xlfn.XLOOKUP(I114,ccs!O:O,ccs!I:I,0,0,1)</f>
        <v>93750</v>
      </c>
      <c r="F114" s="548">
        <f>ROUND(ROUND(E114,2)*ROUND(C114,2),2)</f>
        <v>93750</v>
      </c>
      <c r="H114" s="4" t="s">
        <v>1630</v>
      </c>
      <c r="I114" s="545" t="str">
        <f>+_xlfn.CONCAT(H114,"-",A114)</f>
        <v>B2/21/06-D</v>
      </c>
    </row>
    <row r="115" spans="1:9" s="149" customFormat="1">
      <c r="A115" s="464"/>
      <c r="B115" s="463"/>
      <c r="C115" s="479"/>
      <c r="D115" s="462"/>
      <c r="E115" s="475"/>
      <c r="F115" s="466"/>
      <c r="H115" s="4" t="s">
        <v>1630</v>
      </c>
    </row>
    <row r="116" spans="1:9" s="149" customFormat="1" ht="108.5">
      <c r="A116" s="464" t="s">
        <v>10</v>
      </c>
      <c r="B116" s="463" t="s">
        <v>1323</v>
      </c>
      <c r="C116" s="549">
        <v>1</v>
      </c>
      <c r="D116" s="550" t="s">
        <v>0</v>
      </c>
      <c r="E116" s="548">
        <f>+_xlfn.XLOOKUP(I116,ccs!O:O,ccs!I:I,0,0,1)</f>
        <v>93750</v>
      </c>
      <c r="F116" s="548">
        <f>ROUND(ROUND(E116,2)*ROUND(C116,2),2)</f>
        <v>93750</v>
      </c>
      <c r="H116" s="4" t="s">
        <v>1630</v>
      </c>
      <c r="I116" s="545" t="str">
        <f>+_xlfn.CONCAT(H116,"-",A116)</f>
        <v>B2/21/06-E</v>
      </c>
    </row>
    <row r="117" spans="1:9" s="149" customFormat="1">
      <c r="A117" s="464"/>
      <c r="B117" s="463"/>
      <c r="C117" s="479"/>
      <c r="D117" s="462"/>
      <c r="E117" s="475"/>
      <c r="F117" s="466"/>
      <c r="H117" s="4" t="s">
        <v>1630</v>
      </c>
    </row>
    <row r="118" spans="1:9" s="149" customFormat="1" ht="108.5">
      <c r="A118" s="464" t="s">
        <v>5</v>
      </c>
      <c r="B118" s="463" t="s">
        <v>1322</v>
      </c>
      <c r="C118" s="549">
        <v>1</v>
      </c>
      <c r="D118" s="550" t="s">
        <v>0</v>
      </c>
      <c r="E118" s="548">
        <f>+_xlfn.XLOOKUP(I118,ccs!O:O,ccs!I:I,0,0,1)</f>
        <v>93750</v>
      </c>
      <c r="F118" s="548">
        <f>ROUND(ROUND(E118,2)*ROUND(C118,2),2)</f>
        <v>93750</v>
      </c>
      <c r="H118" s="4" t="s">
        <v>1631</v>
      </c>
      <c r="I118" s="545" t="str">
        <f>+_xlfn.CONCAT(H118,"-",A118)</f>
        <v>B2/21/07-A</v>
      </c>
    </row>
    <row r="119" spans="1:9" s="149" customFormat="1">
      <c r="A119" s="464"/>
      <c r="B119" s="463"/>
      <c r="C119" s="479"/>
      <c r="D119" s="462"/>
      <c r="E119" s="475"/>
      <c r="F119" s="466"/>
      <c r="H119" s="4" t="s">
        <v>1631</v>
      </c>
    </row>
    <row r="120" spans="1:9" s="149" customFormat="1" ht="108.5">
      <c r="A120" s="464" t="s">
        <v>6</v>
      </c>
      <c r="B120" s="463" t="s">
        <v>1323</v>
      </c>
      <c r="C120" s="549">
        <v>1</v>
      </c>
      <c r="D120" s="550" t="s">
        <v>0</v>
      </c>
      <c r="E120" s="548">
        <f>+_xlfn.XLOOKUP(I120,ccs!O:O,ccs!I:I,0,0,1)</f>
        <v>93750</v>
      </c>
      <c r="F120" s="548">
        <f>ROUND(ROUND(E120,2)*ROUND(C120,2),2)</f>
        <v>93750</v>
      </c>
      <c r="H120" s="4" t="s">
        <v>1631</v>
      </c>
      <c r="I120" s="545" t="str">
        <f>+_xlfn.CONCAT(H120,"-",A120)</f>
        <v>B2/21/07-B</v>
      </c>
    </row>
    <row r="121" spans="1:9" s="149" customFormat="1">
      <c r="A121" s="464"/>
      <c r="B121" s="463"/>
      <c r="C121" s="479"/>
      <c r="D121" s="462"/>
      <c r="E121" s="475"/>
      <c r="F121" s="466"/>
      <c r="H121" s="4" t="s">
        <v>1631</v>
      </c>
    </row>
    <row r="122" spans="1:9" s="149" customFormat="1" ht="108.5">
      <c r="A122" s="464" t="s">
        <v>7</v>
      </c>
      <c r="B122" s="463" t="s">
        <v>1322</v>
      </c>
      <c r="C122" s="549">
        <v>1</v>
      </c>
      <c r="D122" s="550" t="s">
        <v>0</v>
      </c>
      <c r="E122" s="548">
        <f>+_xlfn.XLOOKUP(I122,ccs!O:O,ccs!I:I,0,0,1)</f>
        <v>93750</v>
      </c>
      <c r="F122" s="548">
        <f>ROUND(ROUND(E122,2)*ROUND(C122,2),2)</f>
        <v>93750</v>
      </c>
      <c r="H122" s="4" t="s">
        <v>1631</v>
      </c>
      <c r="I122" s="545" t="str">
        <f>+_xlfn.CONCAT(H122,"-",A122)</f>
        <v>B2/21/07-C</v>
      </c>
    </row>
    <row r="123" spans="1:9" s="149" customFormat="1">
      <c r="A123" s="464"/>
      <c r="B123" s="463"/>
      <c r="C123" s="479"/>
      <c r="D123" s="462"/>
      <c r="E123" s="475"/>
      <c r="F123" s="466"/>
      <c r="H123" s="4" t="s">
        <v>1631</v>
      </c>
    </row>
    <row r="124" spans="1:9" s="149" customFormat="1" ht="108.5">
      <c r="A124" s="464" t="s">
        <v>8</v>
      </c>
      <c r="B124" s="463" t="s">
        <v>1323</v>
      </c>
      <c r="C124" s="549">
        <v>1</v>
      </c>
      <c r="D124" s="550" t="s">
        <v>0</v>
      </c>
      <c r="E124" s="548">
        <f>+_xlfn.XLOOKUP(I124,ccs!O:O,ccs!I:I,0,0,1)</f>
        <v>93750</v>
      </c>
      <c r="F124" s="548">
        <f>ROUND(ROUND(E124,2)*ROUND(C124,2),2)</f>
        <v>93750</v>
      </c>
      <c r="H124" s="4" t="s">
        <v>1631</v>
      </c>
      <c r="I124" s="545" t="str">
        <f>+_xlfn.CONCAT(H124,"-",A124)</f>
        <v>B2/21/07-D</v>
      </c>
    </row>
    <row r="125" spans="1:9" s="149" customFormat="1">
      <c r="A125" s="464"/>
      <c r="B125" s="463"/>
      <c r="C125" s="479"/>
      <c r="D125" s="462"/>
      <c r="E125" s="475"/>
      <c r="F125" s="466"/>
      <c r="H125" s="4" t="s">
        <v>1631</v>
      </c>
    </row>
    <row r="126" spans="1:9" s="149" customFormat="1" ht="108.5">
      <c r="A126" s="464" t="s">
        <v>10</v>
      </c>
      <c r="B126" s="463" t="s">
        <v>1322</v>
      </c>
      <c r="C126" s="549">
        <v>1</v>
      </c>
      <c r="D126" s="550" t="s">
        <v>0</v>
      </c>
      <c r="E126" s="548">
        <f>+_xlfn.XLOOKUP(I126,ccs!O:O,ccs!I:I,0,0,1)</f>
        <v>93750</v>
      </c>
      <c r="F126" s="548">
        <f>ROUND(ROUND(E126,2)*ROUND(C126,2),2)</f>
        <v>93750</v>
      </c>
      <c r="H126" s="4" t="s">
        <v>1631</v>
      </c>
      <c r="I126" s="545" t="str">
        <f>+_xlfn.CONCAT(H126,"-",A126)</f>
        <v>B2/21/07-E</v>
      </c>
    </row>
    <row r="127" spans="1:9" s="149" customFormat="1">
      <c r="A127" s="464"/>
      <c r="B127" s="463"/>
      <c r="C127" s="479"/>
      <c r="D127" s="462"/>
      <c r="E127" s="475"/>
      <c r="F127" s="466"/>
      <c r="H127" s="4" t="s">
        <v>1631</v>
      </c>
    </row>
    <row r="128" spans="1:9" s="149" customFormat="1" ht="108.5">
      <c r="A128" s="464" t="s">
        <v>5</v>
      </c>
      <c r="B128" s="463" t="s">
        <v>1323</v>
      </c>
      <c r="C128" s="549">
        <v>1</v>
      </c>
      <c r="D128" s="550" t="s">
        <v>0</v>
      </c>
      <c r="E128" s="548">
        <f>+_xlfn.XLOOKUP(I128,ccs!O:O,ccs!I:I,0,0,1)</f>
        <v>93750</v>
      </c>
      <c r="F128" s="548">
        <f>ROUND(ROUND(E128,2)*ROUND(C128,2),2)</f>
        <v>93750</v>
      </c>
      <c r="H128" s="4" t="s">
        <v>1632</v>
      </c>
      <c r="I128" s="545" t="str">
        <f>+_xlfn.CONCAT(H128,"-",A128)</f>
        <v>B2/21/08-A</v>
      </c>
    </row>
    <row r="129" spans="1:9" s="149" customFormat="1">
      <c r="A129" s="464"/>
      <c r="B129" s="463"/>
      <c r="C129" s="479"/>
      <c r="D129" s="462"/>
      <c r="E129" s="475"/>
      <c r="F129" s="466"/>
      <c r="H129" s="4" t="s">
        <v>1632</v>
      </c>
    </row>
    <row r="130" spans="1:9" s="149" customFormat="1" ht="108.5">
      <c r="A130" s="464" t="s">
        <v>6</v>
      </c>
      <c r="B130" s="463" t="s">
        <v>1321</v>
      </c>
      <c r="C130" s="549">
        <v>1</v>
      </c>
      <c r="D130" s="550" t="s">
        <v>0</v>
      </c>
      <c r="E130" s="548">
        <f>+_xlfn.XLOOKUP(I130,ccs!O:O,ccs!I:I,0,0,1)</f>
        <v>93750</v>
      </c>
      <c r="F130" s="548">
        <f>ROUND(ROUND(E130,2)*ROUND(C130,2),2)</f>
        <v>93750</v>
      </c>
      <c r="H130" s="4" t="s">
        <v>1632</v>
      </c>
      <c r="I130" s="545" t="str">
        <f>+_xlfn.CONCAT(H130,"-",A130)</f>
        <v>B2/21/08-B</v>
      </c>
    </row>
    <row r="131" spans="1:9" s="149" customFormat="1">
      <c r="A131" s="464"/>
      <c r="B131" s="463"/>
      <c r="C131" s="479"/>
      <c r="D131" s="462"/>
      <c r="E131" s="475"/>
      <c r="F131" s="466"/>
      <c r="H131" s="4" t="s">
        <v>1632</v>
      </c>
    </row>
    <row r="132" spans="1:9" s="149" customFormat="1" ht="108.5">
      <c r="A132" s="464" t="s">
        <v>7</v>
      </c>
      <c r="B132" s="463" t="s">
        <v>1322</v>
      </c>
      <c r="C132" s="549">
        <v>1</v>
      </c>
      <c r="D132" s="550" t="s">
        <v>0</v>
      </c>
      <c r="E132" s="548">
        <f>+_xlfn.XLOOKUP(I132,ccs!O:O,ccs!I:I,0,0,1)</f>
        <v>93750</v>
      </c>
      <c r="F132" s="548">
        <f>ROUND(ROUND(E132,2)*ROUND(C132,2),2)</f>
        <v>93750</v>
      </c>
      <c r="H132" s="4" t="s">
        <v>1632</v>
      </c>
      <c r="I132" s="545" t="str">
        <f>+_xlfn.CONCAT(H132,"-",A132)</f>
        <v>B2/21/08-C</v>
      </c>
    </row>
    <row r="133" spans="1:9" s="149" customFormat="1">
      <c r="A133" s="464"/>
      <c r="B133" s="463"/>
      <c r="C133" s="479"/>
      <c r="D133" s="462"/>
      <c r="E133" s="475"/>
      <c r="F133" s="466"/>
      <c r="H133" s="4" t="s">
        <v>1632</v>
      </c>
    </row>
    <row r="134" spans="1:9" s="149" customFormat="1" ht="108.5">
      <c r="A134" s="464" t="s">
        <v>8</v>
      </c>
      <c r="B134" s="463" t="s">
        <v>1323</v>
      </c>
      <c r="C134" s="549">
        <v>1</v>
      </c>
      <c r="D134" s="550" t="s">
        <v>0</v>
      </c>
      <c r="E134" s="548">
        <f>+_xlfn.XLOOKUP(I134,ccs!O:O,ccs!I:I,0,0,1)</f>
        <v>93750</v>
      </c>
      <c r="F134" s="548">
        <f>ROUND(ROUND(E134,2)*ROUND(C134,2),2)</f>
        <v>93750</v>
      </c>
      <c r="H134" s="4" t="s">
        <v>1632</v>
      </c>
      <c r="I134" s="545" t="str">
        <f>+_xlfn.CONCAT(H134,"-",A134)</f>
        <v>B2/21/08-D</v>
      </c>
    </row>
    <row r="135" spans="1:9" s="149" customFormat="1">
      <c r="A135" s="464"/>
      <c r="B135" s="463"/>
      <c r="C135" s="479"/>
      <c r="D135" s="462"/>
      <c r="E135" s="475"/>
      <c r="F135" s="466"/>
      <c r="H135" s="4" t="s">
        <v>1632</v>
      </c>
    </row>
    <row r="136" spans="1:9" s="149" customFormat="1" ht="108.5">
      <c r="A136" s="464" t="s">
        <v>10</v>
      </c>
      <c r="B136" s="463" t="s">
        <v>1321</v>
      </c>
      <c r="C136" s="549">
        <v>1</v>
      </c>
      <c r="D136" s="550" t="s">
        <v>0</v>
      </c>
      <c r="E136" s="548">
        <f>+_xlfn.XLOOKUP(I136,ccs!O:O,ccs!I:I,0,0,1)</f>
        <v>93750</v>
      </c>
      <c r="F136" s="548">
        <f>ROUND(ROUND(E136,2)*ROUND(C136,2),2)</f>
        <v>93750</v>
      </c>
      <c r="H136" s="4" t="s">
        <v>1632</v>
      </c>
      <c r="I136" s="545" t="str">
        <f>+_xlfn.CONCAT(H136,"-",A136)</f>
        <v>B2/21/08-E</v>
      </c>
    </row>
    <row r="137" spans="1:9" s="149" customFormat="1">
      <c r="A137" s="464"/>
      <c r="B137" s="463"/>
      <c r="C137" s="479"/>
      <c r="D137" s="462"/>
      <c r="E137" s="467"/>
      <c r="F137" s="466"/>
      <c r="H137" s="4" t="s">
        <v>1632</v>
      </c>
    </row>
    <row r="138" spans="1:9" s="149" customFormat="1" ht="108.5">
      <c r="A138" s="464" t="s">
        <v>5</v>
      </c>
      <c r="B138" s="463" t="s">
        <v>1322</v>
      </c>
      <c r="C138" s="549">
        <v>1</v>
      </c>
      <c r="D138" s="550" t="s">
        <v>0</v>
      </c>
      <c r="E138" s="548">
        <f>+_xlfn.XLOOKUP(I138,ccs!O:O,ccs!I:I,0,0,1)</f>
        <v>93750</v>
      </c>
      <c r="F138" s="548">
        <f>ROUND(ROUND(E138,2)*ROUND(C138,2),2)</f>
        <v>93750</v>
      </c>
      <c r="H138" s="4" t="s">
        <v>1633</v>
      </c>
      <c r="I138" s="545" t="str">
        <f>+_xlfn.CONCAT(H138,"-",A138)</f>
        <v>B2/21/09-A</v>
      </c>
    </row>
    <row r="139" spans="1:9" s="149" customFormat="1">
      <c r="A139" s="464"/>
      <c r="B139" s="463"/>
      <c r="C139" s="479"/>
      <c r="D139" s="462"/>
      <c r="E139" s="475"/>
      <c r="F139" s="466"/>
      <c r="H139" s="4" t="s">
        <v>1633</v>
      </c>
    </row>
    <row r="140" spans="1:9" s="149" customFormat="1" ht="108.5">
      <c r="A140" s="464" t="s">
        <v>6</v>
      </c>
      <c r="B140" s="463" t="s">
        <v>1323</v>
      </c>
      <c r="C140" s="549">
        <v>1</v>
      </c>
      <c r="D140" s="550" t="s">
        <v>0</v>
      </c>
      <c r="E140" s="548">
        <f>+_xlfn.XLOOKUP(I140,ccs!O:O,ccs!I:I,0,0,1)</f>
        <v>93750</v>
      </c>
      <c r="F140" s="548">
        <f>ROUND(ROUND(E140,2)*ROUND(C140,2),2)</f>
        <v>93750</v>
      </c>
      <c r="H140" s="4" t="s">
        <v>1633</v>
      </c>
      <c r="I140" s="545" t="str">
        <f>+_xlfn.CONCAT(H140,"-",A140)</f>
        <v>B2/21/09-B</v>
      </c>
    </row>
    <row r="141" spans="1:9" s="149" customFormat="1">
      <c r="A141" s="464"/>
      <c r="B141" s="463"/>
      <c r="C141" s="479"/>
      <c r="D141" s="462"/>
      <c r="E141" s="467"/>
      <c r="F141" s="466"/>
      <c r="H141" s="4" t="s">
        <v>1633</v>
      </c>
    </row>
    <row r="142" spans="1:9" s="149" customFormat="1" ht="108.5">
      <c r="A142" s="464" t="s">
        <v>7</v>
      </c>
      <c r="B142" s="463" t="s">
        <v>1322</v>
      </c>
      <c r="C142" s="549">
        <v>1</v>
      </c>
      <c r="D142" s="550" t="s">
        <v>0</v>
      </c>
      <c r="E142" s="548">
        <f>+_xlfn.XLOOKUP(I142,ccs!O:O,ccs!I:I,0,0,1)</f>
        <v>93750</v>
      </c>
      <c r="F142" s="548">
        <f>ROUND(ROUND(E142,2)*ROUND(C142,2),2)</f>
        <v>93750</v>
      </c>
      <c r="H142" s="4" t="s">
        <v>1633</v>
      </c>
      <c r="I142" s="545" t="str">
        <f>+_xlfn.CONCAT(H142,"-",A142)</f>
        <v>B2/21/09-C</v>
      </c>
    </row>
    <row r="143" spans="1:9" s="149" customFormat="1">
      <c r="A143" s="464"/>
      <c r="B143" s="463"/>
      <c r="C143" s="479"/>
      <c r="D143" s="462"/>
      <c r="E143" s="475"/>
      <c r="F143" s="466"/>
      <c r="H143" s="4" t="s">
        <v>1633</v>
      </c>
    </row>
    <row r="144" spans="1:9" s="149" customFormat="1" ht="108.5">
      <c r="A144" s="464" t="s">
        <v>8</v>
      </c>
      <c r="B144" s="463" t="s">
        <v>1323</v>
      </c>
      <c r="C144" s="549">
        <v>1</v>
      </c>
      <c r="D144" s="550" t="s">
        <v>0</v>
      </c>
      <c r="E144" s="548">
        <f>+_xlfn.XLOOKUP(I144,ccs!O:O,ccs!I:I,0,0,1)</f>
        <v>93750</v>
      </c>
      <c r="F144" s="548">
        <f>ROUND(ROUND(E144,2)*ROUND(C144,2),2)</f>
        <v>93750</v>
      </c>
      <c r="H144" s="4" t="s">
        <v>1633</v>
      </c>
      <c r="I144" s="545" t="str">
        <f>+_xlfn.CONCAT(H144,"-",A144)</f>
        <v>B2/21/09-D</v>
      </c>
    </row>
    <row r="145" spans="1:9" s="149" customFormat="1">
      <c r="A145" s="464"/>
      <c r="B145" s="463"/>
      <c r="C145" s="479"/>
      <c r="D145" s="462"/>
      <c r="E145" s="475"/>
      <c r="F145" s="466"/>
      <c r="H145" s="4" t="s">
        <v>1633</v>
      </c>
    </row>
    <row r="146" spans="1:9" s="149" customFormat="1" ht="108.5">
      <c r="A146" s="464" t="s">
        <v>10</v>
      </c>
      <c r="B146" s="463" t="s">
        <v>1322</v>
      </c>
      <c r="C146" s="549">
        <v>1</v>
      </c>
      <c r="D146" s="550" t="s">
        <v>0</v>
      </c>
      <c r="E146" s="548">
        <f>+_xlfn.XLOOKUP(I146,ccs!O:O,ccs!I:I,0,0,1)</f>
        <v>93750</v>
      </c>
      <c r="F146" s="548">
        <f>ROUND(ROUND(E146,2)*ROUND(C146,2),2)</f>
        <v>93750</v>
      </c>
      <c r="H146" s="4" t="s">
        <v>1633</v>
      </c>
      <c r="I146" s="545" t="str">
        <f>+_xlfn.CONCAT(H146,"-",A146)</f>
        <v>B2/21/09-E</v>
      </c>
    </row>
    <row r="147" spans="1:9" s="149" customFormat="1">
      <c r="A147" s="464"/>
      <c r="B147" s="463"/>
      <c r="C147" s="479"/>
      <c r="D147" s="462"/>
      <c r="E147" s="475"/>
      <c r="F147" s="466"/>
      <c r="H147" s="4" t="s">
        <v>1633</v>
      </c>
    </row>
    <row r="148" spans="1:9" s="149" customFormat="1" ht="108.5">
      <c r="A148" s="464" t="s">
        <v>5</v>
      </c>
      <c r="B148" s="463" t="s">
        <v>1323</v>
      </c>
      <c r="C148" s="549">
        <v>1</v>
      </c>
      <c r="D148" s="550" t="s">
        <v>0</v>
      </c>
      <c r="E148" s="548">
        <f>+_xlfn.XLOOKUP(I148,ccs!O:O,ccs!I:I,0,0,1)</f>
        <v>93750</v>
      </c>
      <c r="F148" s="548">
        <f>ROUND(ROUND(E148,2)*ROUND(C148,2),2)</f>
        <v>93750</v>
      </c>
      <c r="H148" s="4" t="s">
        <v>1634</v>
      </c>
      <c r="I148" s="545" t="str">
        <f>+_xlfn.CONCAT(H148,"-",A148)</f>
        <v>B2/21/10-A</v>
      </c>
    </row>
    <row r="149" spans="1:9" s="149" customFormat="1">
      <c r="A149" s="464"/>
      <c r="B149" s="463"/>
      <c r="C149" s="479"/>
      <c r="D149" s="462"/>
      <c r="E149" s="475"/>
      <c r="F149" s="466"/>
      <c r="H149" s="4" t="s">
        <v>1634</v>
      </c>
    </row>
    <row r="150" spans="1:9" s="149" customFormat="1" ht="108.5">
      <c r="A150" s="464" t="s">
        <v>6</v>
      </c>
      <c r="B150" s="463" t="s">
        <v>1322</v>
      </c>
      <c r="C150" s="549">
        <v>1</v>
      </c>
      <c r="D150" s="550" t="s">
        <v>0</v>
      </c>
      <c r="E150" s="548">
        <f>+_xlfn.XLOOKUP(I150,ccs!O:O,ccs!I:I,0,0,1)</f>
        <v>93750</v>
      </c>
      <c r="F150" s="548">
        <f>ROUND(ROUND(E150,2)*ROUND(C150,2),2)</f>
        <v>93750</v>
      </c>
      <c r="H150" s="4" t="s">
        <v>1634</v>
      </c>
      <c r="I150" s="545" t="str">
        <f>+_xlfn.CONCAT(H150,"-",A150)</f>
        <v>B2/21/10-B</v>
      </c>
    </row>
    <row r="151" spans="1:9" s="149" customFormat="1">
      <c r="A151" s="464"/>
      <c r="B151" s="463"/>
      <c r="C151" s="479"/>
      <c r="D151" s="462"/>
      <c r="E151" s="475"/>
      <c r="F151" s="466"/>
      <c r="H151" s="4" t="s">
        <v>1634</v>
      </c>
    </row>
    <row r="152" spans="1:9" s="149" customFormat="1" ht="108.5">
      <c r="A152" s="464" t="s">
        <v>7</v>
      </c>
      <c r="B152" s="463" t="s">
        <v>1323</v>
      </c>
      <c r="C152" s="549">
        <v>1</v>
      </c>
      <c r="D152" s="550" t="s">
        <v>0</v>
      </c>
      <c r="E152" s="548">
        <f>+_xlfn.XLOOKUP(I152,ccs!O:O,ccs!I:I,0,0,1)</f>
        <v>93750</v>
      </c>
      <c r="F152" s="548">
        <f>ROUND(ROUND(E152,2)*ROUND(C152,2),2)</f>
        <v>93750</v>
      </c>
      <c r="H152" s="4" t="s">
        <v>1634</v>
      </c>
      <c r="I152" s="545" t="str">
        <f>+_xlfn.CONCAT(H152,"-",A152)</f>
        <v>B2/21/10-C</v>
      </c>
    </row>
    <row r="153" spans="1:9" s="149" customFormat="1">
      <c r="A153" s="464"/>
      <c r="B153" s="463"/>
      <c r="C153" s="479"/>
      <c r="D153" s="462"/>
      <c r="E153" s="475"/>
      <c r="F153" s="466"/>
      <c r="H153" s="4" t="s">
        <v>1634</v>
      </c>
    </row>
    <row r="154" spans="1:9" s="149" customFormat="1" ht="108.5">
      <c r="A154" s="464" t="s">
        <v>8</v>
      </c>
      <c r="B154" s="463" t="s">
        <v>1322</v>
      </c>
      <c r="C154" s="549">
        <v>1</v>
      </c>
      <c r="D154" s="550" t="s">
        <v>0</v>
      </c>
      <c r="E154" s="548">
        <f>+_xlfn.XLOOKUP(I154,ccs!O:O,ccs!I:I,0,0,1)</f>
        <v>93750</v>
      </c>
      <c r="F154" s="548">
        <f>ROUND(ROUND(E154,2)*ROUND(C154,2),2)</f>
        <v>93750</v>
      </c>
      <c r="H154" s="4" t="s">
        <v>1634</v>
      </c>
      <c r="I154" s="545" t="str">
        <f>+_xlfn.CONCAT(H154,"-",A154)</f>
        <v>B2/21/10-D</v>
      </c>
    </row>
    <row r="155" spans="1:9" s="149" customFormat="1">
      <c r="A155" s="464"/>
      <c r="B155" s="463"/>
      <c r="C155" s="479"/>
      <c r="D155" s="462"/>
      <c r="E155" s="475"/>
      <c r="F155" s="466"/>
      <c r="H155" s="4" t="s">
        <v>1634</v>
      </c>
    </row>
    <row r="156" spans="1:9" s="149" customFormat="1" ht="108.5">
      <c r="A156" s="464" t="s">
        <v>10</v>
      </c>
      <c r="B156" s="463" t="s">
        <v>1323</v>
      </c>
      <c r="C156" s="549">
        <v>1</v>
      </c>
      <c r="D156" s="550" t="s">
        <v>0</v>
      </c>
      <c r="E156" s="548">
        <f>+_xlfn.XLOOKUP(I156,ccs!O:O,ccs!I:I,0,0,1)</f>
        <v>93750</v>
      </c>
      <c r="F156" s="548">
        <f>ROUND(ROUND(E156,2)*ROUND(C156,2),2)</f>
        <v>93750</v>
      </c>
      <c r="H156" s="4" t="s">
        <v>1634</v>
      </c>
      <c r="I156" s="545" t="str">
        <f>+_xlfn.CONCAT(H156,"-",A156)</f>
        <v>B2/21/10-E</v>
      </c>
    </row>
    <row r="157" spans="1:9" s="149" customFormat="1">
      <c r="A157" s="464"/>
      <c r="B157" s="463"/>
      <c r="C157" s="479"/>
      <c r="D157" s="462"/>
      <c r="E157" s="475"/>
      <c r="F157" s="466"/>
      <c r="H157" s="4" t="s">
        <v>1634</v>
      </c>
    </row>
    <row r="158" spans="1:9" s="149" customFormat="1" ht="108.5">
      <c r="A158" s="464" t="s">
        <v>5</v>
      </c>
      <c r="B158" s="463" t="s">
        <v>1321</v>
      </c>
      <c r="C158" s="549">
        <v>1</v>
      </c>
      <c r="D158" s="550" t="s">
        <v>0</v>
      </c>
      <c r="E158" s="548">
        <f>+_xlfn.XLOOKUP(I158,ccs!O:O,ccs!I:I,0,0,1)</f>
        <v>93750</v>
      </c>
      <c r="F158" s="548">
        <f>ROUND(ROUND(E158,2)*ROUND(C158,2),2)</f>
        <v>93750</v>
      </c>
      <c r="H158" s="4" t="s">
        <v>1635</v>
      </c>
      <c r="I158" s="545" t="str">
        <f>+_xlfn.CONCAT(H158,"-",A158)</f>
        <v>B2/21/11-A</v>
      </c>
    </row>
    <row r="159" spans="1:9" s="149" customFormat="1">
      <c r="A159" s="464"/>
      <c r="B159" s="463"/>
      <c r="C159" s="479"/>
      <c r="D159" s="462"/>
      <c r="E159" s="475"/>
      <c r="F159" s="466"/>
      <c r="H159" s="4" t="s">
        <v>1635</v>
      </c>
    </row>
    <row r="160" spans="1:9" s="149" customFormat="1" ht="108.5">
      <c r="A160" s="464" t="s">
        <v>6</v>
      </c>
      <c r="B160" s="463" t="s">
        <v>1322</v>
      </c>
      <c r="C160" s="549">
        <v>1</v>
      </c>
      <c r="D160" s="550" t="s">
        <v>0</v>
      </c>
      <c r="E160" s="548">
        <f>+_xlfn.XLOOKUP(I160,ccs!O:O,ccs!I:I,0,0,1)</f>
        <v>93750</v>
      </c>
      <c r="F160" s="548">
        <f>ROUND(ROUND(E160,2)*ROUND(C160,2),2)</f>
        <v>93750</v>
      </c>
      <c r="H160" s="4" t="s">
        <v>1635</v>
      </c>
      <c r="I160" s="545" t="str">
        <f>+_xlfn.CONCAT(H160,"-",A160)</f>
        <v>B2/21/11-B</v>
      </c>
    </row>
    <row r="161" spans="1:9" s="149" customFormat="1">
      <c r="A161" s="464"/>
      <c r="B161" s="463"/>
      <c r="C161" s="479"/>
      <c r="D161" s="462"/>
      <c r="E161" s="475"/>
      <c r="F161" s="466"/>
      <c r="H161" s="4" t="s">
        <v>1635</v>
      </c>
    </row>
    <row r="162" spans="1:9" s="149" customFormat="1" ht="108.5">
      <c r="A162" s="464" t="s">
        <v>7</v>
      </c>
      <c r="B162" s="463" t="s">
        <v>1323</v>
      </c>
      <c r="C162" s="549">
        <v>1</v>
      </c>
      <c r="D162" s="550" t="s">
        <v>0</v>
      </c>
      <c r="E162" s="548">
        <f>+_xlfn.XLOOKUP(I162,ccs!O:O,ccs!I:I,0,0,1)</f>
        <v>93750</v>
      </c>
      <c r="F162" s="548">
        <f>ROUND(ROUND(E162,2)*ROUND(C162,2),2)</f>
        <v>93750</v>
      </c>
      <c r="H162" s="4" t="s">
        <v>1635</v>
      </c>
      <c r="I162" s="545" t="str">
        <f>+_xlfn.CONCAT(H162,"-",A162)</f>
        <v>B2/21/11-C</v>
      </c>
    </row>
    <row r="163" spans="1:9" s="149" customFormat="1">
      <c r="A163" s="464"/>
      <c r="B163" s="463"/>
      <c r="C163" s="479"/>
      <c r="D163" s="462"/>
      <c r="E163" s="475"/>
      <c r="F163" s="466"/>
      <c r="H163" s="4" t="s">
        <v>1635</v>
      </c>
    </row>
    <row r="164" spans="1:9" s="149" customFormat="1" ht="93">
      <c r="A164" s="464" t="s">
        <v>8</v>
      </c>
      <c r="B164" s="463" t="s">
        <v>1326</v>
      </c>
      <c r="C164" s="549">
        <v>1</v>
      </c>
      <c r="D164" s="550" t="s">
        <v>0</v>
      </c>
      <c r="E164" s="548">
        <f>+_xlfn.XLOOKUP(I164,ccs!O:O,ccs!I:I,0,0,1)</f>
        <v>93750</v>
      </c>
      <c r="F164" s="548">
        <f>ROUND(ROUND(E164,2)*ROUND(C164,2),2)</f>
        <v>93750</v>
      </c>
      <c r="H164" s="4" t="s">
        <v>1635</v>
      </c>
      <c r="I164" s="545" t="str">
        <f>+_xlfn.CONCAT(H164,"-",A164)</f>
        <v>B2/21/11-D</v>
      </c>
    </row>
    <row r="165" spans="1:9" s="149" customFormat="1">
      <c r="A165" s="464"/>
      <c r="B165" s="463"/>
      <c r="C165" s="479"/>
      <c r="D165" s="462"/>
      <c r="E165" s="475"/>
      <c r="F165" s="466"/>
      <c r="H165" s="4" t="s">
        <v>1635</v>
      </c>
    </row>
    <row r="166" spans="1:9" s="149" customFormat="1" ht="93">
      <c r="A166" s="464" t="s">
        <v>10</v>
      </c>
      <c r="B166" s="463" t="s">
        <v>1327</v>
      </c>
      <c r="C166" s="549">
        <v>1</v>
      </c>
      <c r="D166" s="550" t="s">
        <v>0</v>
      </c>
      <c r="E166" s="548">
        <f>+_xlfn.XLOOKUP(I166,ccs!O:O,ccs!I:I,0,0,1)</f>
        <v>93750</v>
      </c>
      <c r="F166" s="548">
        <f>ROUND(ROUND(E166,2)*ROUND(C166,2),2)</f>
        <v>93750</v>
      </c>
      <c r="H166" s="4" t="s">
        <v>1635</v>
      </c>
      <c r="I166" s="545" t="str">
        <f>+_xlfn.CONCAT(H166,"-",A166)</f>
        <v>B2/21/11-E</v>
      </c>
    </row>
    <row r="167" spans="1:9" s="149" customFormat="1">
      <c r="A167" s="464"/>
      <c r="B167" s="463"/>
      <c r="C167" s="479"/>
      <c r="D167" s="462"/>
      <c r="E167" s="475"/>
      <c r="F167" s="466"/>
      <c r="H167" s="4" t="s">
        <v>1635</v>
      </c>
    </row>
    <row r="168" spans="1:9" s="149" customFormat="1" ht="93">
      <c r="A168" s="464" t="s">
        <v>5</v>
      </c>
      <c r="B168" s="463" t="s">
        <v>1325</v>
      </c>
      <c r="C168" s="549">
        <v>1</v>
      </c>
      <c r="D168" s="550" t="s">
        <v>0</v>
      </c>
      <c r="E168" s="548">
        <f>+_xlfn.XLOOKUP(I168,ccs!O:O,ccs!I:I,0,0,1)</f>
        <v>93750</v>
      </c>
      <c r="F168" s="548">
        <f>ROUND(ROUND(E168,2)*ROUND(C168,2),2)</f>
        <v>93750</v>
      </c>
      <c r="H168" s="4" t="s">
        <v>1636</v>
      </c>
      <c r="I168" s="545" t="str">
        <f>+_xlfn.CONCAT(H168,"-",A168)</f>
        <v>B2/21/12-A</v>
      </c>
    </row>
    <row r="169" spans="1:9" s="149" customFormat="1">
      <c r="A169" s="464"/>
      <c r="B169" s="463"/>
      <c r="C169" s="479"/>
      <c r="D169" s="462"/>
      <c r="E169" s="467"/>
      <c r="F169" s="466"/>
      <c r="H169" s="4" t="s">
        <v>1636</v>
      </c>
    </row>
    <row r="170" spans="1:9" s="149" customFormat="1" ht="93">
      <c r="A170" s="464" t="s">
        <v>6</v>
      </c>
      <c r="B170" s="463" t="s">
        <v>1326</v>
      </c>
      <c r="C170" s="549">
        <v>1</v>
      </c>
      <c r="D170" s="550" t="s">
        <v>0</v>
      </c>
      <c r="E170" s="548">
        <f>+_xlfn.XLOOKUP(I170,ccs!O:O,ccs!I:I,0,0,1)</f>
        <v>93750</v>
      </c>
      <c r="F170" s="548">
        <f>ROUND(ROUND(E170,2)*ROUND(C170,2),2)</f>
        <v>93750</v>
      </c>
      <c r="H170" s="4" t="s">
        <v>1636</v>
      </c>
      <c r="I170" s="545" t="str">
        <f>+_xlfn.CONCAT(H170,"-",A170)</f>
        <v>B2/21/12-B</v>
      </c>
    </row>
    <row r="171" spans="1:9" s="149" customFormat="1">
      <c r="A171" s="464"/>
      <c r="B171" s="463"/>
      <c r="C171" s="479"/>
      <c r="D171" s="462"/>
      <c r="E171" s="467"/>
      <c r="F171" s="466"/>
      <c r="H171" s="4" t="s">
        <v>1636</v>
      </c>
    </row>
    <row r="172" spans="1:9" s="149" customFormat="1" ht="108.5">
      <c r="A172" s="464" t="s">
        <v>7</v>
      </c>
      <c r="B172" s="463" t="s">
        <v>1328</v>
      </c>
      <c r="C172" s="549">
        <v>1</v>
      </c>
      <c r="D172" s="550" t="s">
        <v>0</v>
      </c>
      <c r="E172" s="548">
        <f>+_xlfn.XLOOKUP(I172,ccs!O:O,ccs!I:I,0,0,1)</f>
        <v>93750</v>
      </c>
      <c r="F172" s="548">
        <f>ROUND(ROUND(E172,2)*ROUND(C172,2),2)</f>
        <v>93750</v>
      </c>
      <c r="H172" s="4" t="s">
        <v>1636</v>
      </c>
      <c r="I172" s="545" t="str">
        <f>+_xlfn.CONCAT(H172,"-",A172)</f>
        <v>B2/21/12-C</v>
      </c>
    </row>
    <row r="173" spans="1:9" s="149" customFormat="1">
      <c r="A173" s="464"/>
      <c r="B173" s="463"/>
      <c r="C173" s="479"/>
      <c r="D173" s="462"/>
      <c r="E173" s="467"/>
      <c r="F173" s="466"/>
      <c r="H173" s="4" t="s">
        <v>1636</v>
      </c>
    </row>
    <row r="174" spans="1:9" s="149" customFormat="1" ht="108.5">
      <c r="A174" s="464" t="s">
        <v>8</v>
      </c>
      <c r="B174" s="463" t="s">
        <v>1329</v>
      </c>
      <c r="C174" s="549">
        <v>1</v>
      </c>
      <c r="D174" s="550" t="s">
        <v>0</v>
      </c>
      <c r="E174" s="548">
        <f>+_xlfn.XLOOKUP(I174,ccs!O:O,ccs!I:I,0,0,1)</f>
        <v>93750</v>
      </c>
      <c r="F174" s="548">
        <f>ROUND(ROUND(E174,2)*ROUND(C174,2),2)</f>
        <v>93750</v>
      </c>
      <c r="H174" s="4" t="s">
        <v>1636</v>
      </c>
      <c r="I174" s="545" t="str">
        <f>+_xlfn.CONCAT(H174,"-",A174)</f>
        <v>B2/21/12-D</v>
      </c>
    </row>
    <row r="175" spans="1:9" s="149" customFormat="1">
      <c r="A175" s="464"/>
      <c r="B175" s="463"/>
      <c r="C175" s="479"/>
      <c r="D175" s="462"/>
      <c r="E175" s="467"/>
      <c r="F175" s="466"/>
      <c r="H175" s="4" t="s">
        <v>1636</v>
      </c>
    </row>
    <row r="176" spans="1:9" s="149" customFormat="1" ht="108.5">
      <c r="A176" s="464" t="s">
        <v>10</v>
      </c>
      <c r="B176" s="463" t="s">
        <v>1329</v>
      </c>
      <c r="C176" s="549">
        <v>1</v>
      </c>
      <c r="D176" s="550" t="s">
        <v>0</v>
      </c>
      <c r="E176" s="548">
        <f>+_xlfn.XLOOKUP(I176,ccs!O:O,ccs!I:I,0,0,1)</f>
        <v>93750</v>
      </c>
      <c r="F176" s="548">
        <f>ROUND(ROUND(E176,2)*ROUND(C176,2),2)</f>
        <v>93750</v>
      </c>
      <c r="H176" s="4" t="s">
        <v>1636</v>
      </c>
      <c r="I176" s="545" t="str">
        <f>+_xlfn.CONCAT(H176,"-",A176)</f>
        <v>B2/21/12-E</v>
      </c>
    </row>
    <row r="177" spans="1:9" s="149" customFormat="1">
      <c r="A177" s="464"/>
      <c r="B177" s="463"/>
      <c r="C177" s="479"/>
      <c r="D177" s="462"/>
      <c r="E177" s="467"/>
      <c r="F177" s="466"/>
      <c r="H177" s="4" t="s">
        <v>1636</v>
      </c>
    </row>
    <row r="178" spans="1:9" s="149" customFormat="1" ht="108.5">
      <c r="A178" s="464" t="s">
        <v>5</v>
      </c>
      <c r="B178" s="463" t="s">
        <v>1321</v>
      </c>
      <c r="C178" s="549">
        <v>1</v>
      </c>
      <c r="D178" s="550" t="s">
        <v>0</v>
      </c>
      <c r="E178" s="548">
        <f>+_xlfn.XLOOKUP(I178,ccs!O:O,ccs!I:I,0,0,1)</f>
        <v>93750</v>
      </c>
      <c r="F178" s="548">
        <f>ROUND(ROUND(E178,2)*ROUND(C178,2),2)</f>
        <v>93750</v>
      </c>
      <c r="H178" s="4" t="s">
        <v>1637</v>
      </c>
      <c r="I178" s="545" t="str">
        <f>+_xlfn.CONCAT(H178,"-",A178)</f>
        <v>B2/21/13-A</v>
      </c>
    </row>
    <row r="179" spans="1:9" s="149" customFormat="1">
      <c r="A179" s="464"/>
      <c r="B179" s="468"/>
      <c r="C179" s="479"/>
      <c r="D179" s="468"/>
      <c r="E179" s="467"/>
      <c r="F179" s="466"/>
      <c r="H179" s="4" t="s">
        <v>1637</v>
      </c>
    </row>
    <row r="180" spans="1:9" s="149" customFormat="1" ht="108.5">
      <c r="A180" s="464" t="s">
        <v>6</v>
      </c>
      <c r="B180" s="463" t="s">
        <v>1330</v>
      </c>
      <c r="C180" s="549">
        <v>1</v>
      </c>
      <c r="D180" s="550" t="s">
        <v>0</v>
      </c>
      <c r="E180" s="548">
        <f>+_xlfn.XLOOKUP(I180,ccs!O:O,ccs!I:I,0,0,1)</f>
        <v>93750</v>
      </c>
      <c r="F180" s="548">
        <f>ROUND(ROUND(E180,2)*ROUND(C180,2),2)</f>
        <v>93750</v>
      </c>
      <c r="H180" s="4" t="s">
        <v>1637</v>
      </c>
      <c r="I180" s="545" t="str">
        <f>+_xlfn.CONCAT(H180,"-",A180)</f>
        <v>B2/21/13-B</v>
      </c>
    </row>
    <row r="181" spans="1:9" s="149" customFormat="1">
      <c r="A181" s="464"/>
      <c r="B181" s="463"/>
      <c r="C181" s="479"/>
      <c r="D181" s="462"/>
      <c r="E181" s="475"/>
      <c r="F181" s="466"/>
      <c r="H181" s="4" t="s">
        <v>1637</v>
      </c>
    </row>
    <row r="182" spans="1:9" s="149" customFormat="1" ht="108.5">
      <c r="A182" s="464" t="s">
        <v>7</v>
      </c>
      <c r="B182" s="463" t="s">
        <v>1331</v>
      </c>
      <c r="C182" s="549">
        <v>1</v>
      </c>
      <c r="D182" s="550" t="s">
        <v>0</v>
      </c>
      <c r="E182" s="548">
        <f>+_xlfn.XLOOKUP(I182,ccs!O:O,ccs!I:I,0,0,1)</f>
        <v>93750</v>
      </c>
      <c r="F182" s="548">
        <f>ROUND(ROUND(E182,2)*ROUND(C182,2),2)</f>
        <v>93750</v>
      </c>
      <c r="H182" s="4" t="s">
        <v>1637</v>
      </c>
      <c r="I182" s="545" t="str">
        <f>+_xlfn.CONCAT(H182,"-",A182)</f>
        <v>B2/21/13-C</v>
      </c>
    </row>
    <row r="183" spans="1:9" s="149" customFormat="1">
      <c r="A183" s="464"/>
      <c r="B183" s="463"/>
      <c r="C183" s="479"/>
      <c r="D183" s="462"/>
      <c r="E183" s="475"/>
      <c r="F183" s="466"/>
      <c r="H183" s="4" t="s">
        <v>1637</v>
      </c>
    </row>
    <row r="184" spans="1:9" s="149" customFormat="1" ht="93">
      <c r="A184" s="464" t="s">
        <v>8</v>
      </c>
      <c r="B184" s="463" t="s">
        <v>1332</v>
      </c>
      <c r="C184" s="549">
        <v>1</v>
      </c>
      <c r="D184" s="550" t="s">
        <v>0</v>
      </c>
      <c r="E184" s="548">
        <f>+_xlfn.XLOOKUP(I184,ccs!O:O,ccs!I:I,0,0,1)</f>
        <v>93750</v>
      </c>
      <c r="F184" s="548">
        <f>ROUND(ROUND(E184,2)*ROUND(C184,2),2)</f>
        <v>93750</v>
      </c>
      <c r="H184" s="4" t="s">
        <v>1637</v>
      </c>
      <c r="I184" s="545" t="str">
        <f>+_xlfn.CONCAT(H184,"-",A184)</f>
        <v>B2/21/13-D</v>
      </c>
    </row>
    <row r="185" spans="1:9" s="149" customFormat="1">
      <c r="A185" s="469"/>
      <c r="B185" s="470"/>
      <c r="C185" s="482"/>
      <c r="D185" s="471"/>
      <c r="E185" s="472"/>
      <c r="F185" s="473"/>
      <c r="H185" s="4" t="s">
        <v>1637</v>
      </c>
    </row>
    <row r="186" spans="1:9" s="224" customFormat="1">
      <c r="A186" s="243"/>
      <c r="B186" s="226"/>
      <c r="C186" s="235"/>
      <c r="D186" s="225"/>
      <c r="E186" s="203"/>
      <c r="F186" s="203"/>
      <c r="H186" s="4" t="s">
        <v>1637</v>
      </c>
    </row>
    <row r="187" spans="1:9">
      <c r="E187" s="227"/>
      <c r="F187" s="227"/>
      <c r="H187" s="4" t="s">
        <v>1637</v>
      </c>
    </row>
    <row r="188" spans="1:9">
      <c r="E188" s="227"/>
      <c r="F188" s="227"/>
      <c r="H188" s="4" t="s">
        <v>1637</v>
      </c>
    </row>
    <row r="189" spans="1:9">
      <c r="E189" s="227"/>
      <c r="F189" s="227"/>
      <c r="H189" s="4" t="s">
        <v>1637</v>
      </c>
    </row>
    <row r="190" spans="1:9">
      <c r="E190" s="227"/>
      <c r="F190" s="227"/>
      <c r="H190" s="4" t="s">
        <v>1637</v>
      </c>
    </row>
    <row r="191" spans="1:9">
      <c r="E191" s="227"/>
      <c r="F191" s="227"/>
      <c r="H191" s="4" t="s">
        <v>1637</v>
      </c>
    </row>
    <row r="192" spans="1:9">
      <c r="E192" s="227"/>
      <c r="F192" s="227"/>
      <c r="H192" s="4" t="s">
        <v>1637</v>
      </c>
    </row>
    <row r="193" spans="2:8">
      <c r="E193" s="227"/>
      <c r="F193" s="227"/>
      <c r="H193" s="4" t="s">
        <v>1637</v>
      </c>
    </row>
    <row r="194" spans="2:8">
      <c r="E194" s="227"/>
      <c r="F194" s="227"/>
      <c r="H194" s="4" t="s">
        <v>1637</v>
      </c>
    </row>
    <row r="195" spans="2:8">
      <c r="B195" s="142" t="s">
        <v>41</v>
      </c>
      <c r="E195" s="227"/>
      <c r="F195" s="299"/>
      <c r="H195" s="4" t="s">
        <v>1637</v>
      </c>
    </row>
    <row r="196" spans="2:8">
      <c r="B196" s="150" t="s">
        <v>9</v>
      </c>
      <c r="E196" s="31" t="s">
        <v>12</v>
      </c>
      <c r="F196" s="227">
        <f>SUM(F3:F195)</f>
        <v>6604209.2699999996</v>
      </c>
      <c r="H196" s="4" t="s">
        <v>1637</v>
      </c>
    </row>
    <row r="197" spans="2:8" ht="16" thickBot="1">
      <c r="E197" s="227"/>
      <c r="F197" s="300"/>
      <c r="H197" s="4" t="s">
        <v>1637</v>
      </c>
    </row>
    <row r="198" spans="2:8" ht="16" thickTop="1">
      <c r="E198" s="227"/>
      <c r="F198" s="227"/>
    </row>
  </sheetData>
  <sheetProtection selectLockedCells="1" selectUnlockedCells="1"/>
  <autoFilter ref="A1:I198" xr:uid="{4855C8D7-888D-452A-9695-D5EF46DD650D}"/>
  <phoneticPr fontId="17" type="noConversion"/>
  <conditionalFormatting sqref="A6:A20 A79:A184">
    <cfRule type="expression" dxfId="8" priority="5" stopIfTrue="1">
      <formula>ISBLANK(D6)</formula>
    </cfRule>
  </conditionalFormatting>
  <conditionalFormatting sqref="A22:A77">
    <cfRule type="expression" dxfId="7" priority="4" stopIfTrue="1">
      <formula>ISBLANK(D22)</formula>
    </cfRule>
  </conditionalFormatting>
  <conditionalFormatting sqref="A78">
    <cfRule type="expression" dxfId="6" priority="2" stopIfTrue="1">
      <formula>"isblank($D10)"</formula>
    </cfRule>
  </conditionalFormatting>
  <conditionalFormatting sqref="A185">
    <cfRule type="expression" dxfId="5" priority="1" stopIfTrue="1">
      <formula>"isblank($D10)"</formula>
    </cfRule>
  </conditionalFormatting>
  <dataValidations disablePrompts="1" count="1">
    <dataValidation allowBlank="1" showErrorMessage="1" errorTitle="Numerical Value" error="Please input numerical value only" promptTitle="Numerical Values" prompt="Please provide numerical values only_x000a_Text input will not be accepted" sqref="B185 B78" xr:uid="{0B43D794-4833-4CF1-891D-67A1701BA4BA}"/>
  </dataValidations>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Roman,Regular"FIRE SUPPRESSION
&amp;8 1RI12073-073D06-DAH-BOQ-PM-0003-01&amp;R&amp;"Times New Roman,Regular"21 - Page &amp;P of &amp;N</oddFooter>
  </headerFooter>
  <rowBreaks count="12" manualBreakCount="12">
    <brk id="44" max="16383" man="1"/>
    <brk id="76" max="16383" man="1"/>
    <brk id="86" max="16383" man="1"/>
    <brk id="96" max="16383" man="1"/>
    <brk id="107" max="16383" man="1"/>
    <brk id="117" max="16383" man="1"/>
    <brk id="127" max="16383" man="1"/>
    <brk id="137" max="16383" man="1"/>
    <brk id="147" max="16383" man="1"/>
    <brk id="157" max="16383" man="1"/>
    <brk id="167" max="16383" man="1"/>
    <brk id="177"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A090-9DC4-4A44-BD6E-FB0B180306D8}">
  <sheetPr>
    <tabColor rgb="FFFFFF00"/>
  </sheetPr>
  <dimension ref="A1:I400"/>
  <sheetViews>
    <sheetView showZeros="0" view="pageBreakPreview" topLeftCell="A2" zoomScaleNormal="115" zoomScaleSheetLayoutView="100" workbookViewId="0">
      <selection activeCell="E14" sqref="E14:F14"/>
    </sheetView>
  </sheetViews>
  <sheetFormatPr defaultColWidth="9.1796875" defaultRowHeight="15.5"/>
  <cols>
    <col min="1" max="1" width="7.6328125" style="211" customWidth="1"/>
    <col min="2" max="2" width="38.6328125" style="71" customWidth="1"/>
    <col min="3" max="4" width="9.6328125" style="78" customWidth="1"/>
    <col min="5" max="5" width="12.453125" style="148" customWidth="1"/>
    <col min="6" max="6" width="12.6328125" style="148" customWidth="1"/>
    <col min="7" max="16384" width="9.1796875" style="149"/>
  </cols>
  <sheetData>
    <row r="1" spans="1:9">
      <c r="A1" s="238" t="s">
        <v>0</v>
      </c>
      <c r="B1" s="187" t="s">
        <v>35</v>
      </c>
      <c r="C1" s="155" t="s">
        <v>3</v>
      </c>
      <c r="D1" s="156" t="s">
        <v>1</v>
      </c>
      <c r="E1" s="301" t="s">
        <v>2</v>
      </c>
      <c r="F1" s="301" t="s">
        <v>4</v>
      </c>
      <c r="H1" s="4" t="s">
        <v>1592</v>
      </c>
      <c r="I1" s="4" t="s">
        <v>1593</v>
      </c>
    </row>
    <row r="2" spans="1:9">
      <c r="A2" s="239"/>
      <c r="B2" s="154"/>
      <c r="C2" s="157"/>
      <c r="D2" s="158"/>
      <c r="E2" s="310"/>
      <c r="F2" s="31" t="s">
        <v>12</v>
      </c>
      <c r="H2" s="4"/>
      <c r="I2" s="4"/>
    </row>
    <row r="3" spans="1:9">
      <c r="A3" s="240"/>
      <c r="B3" s="160"/>
      <c r="C3" s="161"/>
      <c r="D3" s="162"/>
      <c r="E3" s="163"/>
      <c r="F3" s="163"/>
      <c r="H3" s="4"/>
      <c r="I3" s="4"/>
    </row>
    <row r="4" spans="1:9" s="168" customFormat="1">
      <c r="A4" s="241"/>
      <c r="B4" s="164" t="s">
        <v>42</v>
      </c>
      <c r="C4" s="165"/>
      <c r="D4" s="166"/>
      <c r="E4" s="167"/>
      <c r="F4" s="167"/>
      <c r="H4" s="4" t="s">
        <v>1638</v>
      </c>
      <c r="I4" s="12"/>
    </row>
    <row r="5" spans="1:9">
      <c r="A5" s="242"/>
      <c r="B5" s="169"/>
      <c r="C5" s="79"/>
      <c r="D5" s="170"/>
      <c r="H5" s="4" t="s">
        <v>1638</v>
      </c>
      <c r="I5" s="4"/>
    </row>
    <row r="6" spans="1:9" s="4" customFormat="1" ht="31">
      <c r="A6" s="30"/>
      <c r="B6" s="35" t="s">
        <v>1333</v>
      </c>
      <c r="C6" s="32"/>
      <c r="D6" s="32"/>
      <c r="E6" s="97"/>
      <c r="F6" s="97"/>
      <c r="H6" s="4" t="s">
        <v>1638</v>
      </c>
    </row>
    <row r="7" spans="1:9" s="4" customFormat="1">
      <c r="A7" s="30"/>
      <c r="B7" s="35"/>
      <c r="C7" s="32"/>
      <c r="D7" s="32"/>
      <c r="E7" s="97"/>
      <c r="F7" s="97"/>
      <c r="H7" s="4" t="s">
        <v>1638</v>
      </c>
    </row>
    <row r="8" spans="1:9" s="224" customFormat="1">
      <c r="A8" s="231"/>
      <c r="B8" s="151" t="s">
        <v>1334</v>
      </c>
      <c r="C8" s="228"/>
      <c r="D8" s="229"/>
      <c r="E8" s="230"/>
      <c r="F8" s="230"/>
      <c r="H8" s="4" t="s">
        <v>1638</v>
      </c>
      <c r="I8" s="4"/>
    </row>
    <row r="9" spans="1:9" s="224" customFormat="1">
      <c r="A9" s="231"/>
      <c r="B9" s="151"/>
      <c r="C9" s="228"/>
      <c r="D9" s="229"/>
      <c r="E9" s="230"/>
      <c r="F9" s="230"/>
      <c r="H9" s="4" t="s">
        <v>1638</v>
      </c>
      <c r="I9" s="149"/>
    </row>
    <row r="10" spans="1:9" s="224" customFormat="1" ht="31">
      <c r="A10" s="231" t="s">
        <v>5</v>
      </c>
      <c r="B10" s="153" t="s">
        <v>1335</v>
      </c>
      <c r="C10" s="32">
        <v>1</v>
      </c>
      <c r="D10" s="231" t="s">
        <v>0</v>
      </c>
      <c r="E10" s="548">
        <f>+_xlfn.XLOOKUP(I10,ccs!O:O,ccs!I:I,0,0,1)</f>
        <v>32525</v>
      </c>
      <c r="F10" s="548">
        <f>ROUND(ROUND(E10,2)*ROUND(C10,2),2)</f>
        <v>32525</v>
      </c>
      <c r="H10" s="4" t="s">
        <v>1638</v>
      </c>
      <c r="I10" s="545" t="str">
        <f>+_xlfn.CONCAT(H10,"-",A10)</f>
        <v>B2/22/01-A</v>
      </c>
    </row>
    <row r="11" spans="1:9" s="224" customFormat="1">
      <c r="A11" s="231"/>
      <c r="B11" s="151"/>
      <c r="C11" s="228"/>
      <c r="D11" s="229"/>
      <c r="E11" s="230"/>
      <c r="F11" s="230"/>
      <c r="H11" s="4" t="s">
        <v>1638</v>
      </c>
      <c r="I11" s="149"/>
    </row>
    <row r="12" spans="1:9" s="4" customFormat="1">
      <c r="A12" s="30"/>
      <c r="B12" s="35" t="s">
        <v>563</v>
      </c>
      <c r="C12" s="32"/>
      <c r="D12" s="32"/>
      <c r="E12" s="97"/>
      <c r="F12" s="97"/>
      <c r="H12" s="4" t="s">
        <v>1638</v>
      </c>
    </row>
    <row r="13" spans="1:9" s="4" customFormat="1">
      <c r="A13" s="30"/>
      <c r="B13" s="35"/>
      <c r="C13" s="32"/>
      <c r="D13" s="32"/>
      <c r="E13" s="97"/>
      <c r="F13" s="97"/>
      <c r="H13" s="4" t="s">
        <v>1638</v>
      </c>
    </row>
    <row r="14" spans="1:9" s="224" customFormat="1">
      <c r="A14" s="231" t="s">
        <v>6</v>
      </c>
      <c r="B14" s="153" t="s">
        <v>1553</v>
      </c>
      <c r="C14" s="232">
        <v>46</v>
      </c>
      <c r="D14" s="231" t="s">
        <v>289</v>
      </c>
      <c r="E14" s="548">
        <f>+_xlfn.XLOOKUP(I14,ccs!O:O,ccs!I:I,0,0,1)</f>
        <v>186.25</v>
      </c>
      <c r="F14" s="548">
        <f>ROUND(ROUND(E14,2)*ROUND(C14,2),2)</f>
        <v>8567.5</v>
      </c>
      <c r="H14" s="4" t="s">
        <v>1638</v>
      </c>
      <c r="I14" s="545" t="str">
        <f>+_xlfn.CONCAT(H14,"-",A14)</f>
        <v>B2/22/01-B</v>
      </c>
    </row>
    <row r="15" spans="1:9" s="224" customFormat="1">
      <c r="A15" s="231"/>
      <c r="B15" s="153"/>
      <c r="C15" s="233"/>
      <c r="D15" s="231"/>
      <c r="E15" s="234"/>
      <c r="F15" s="227"/>
      <c r="H15" s="4" t="s">
        <v>1638</v>
      </c>
    </row>
    <row r="16" spans="1:9" s="224" customFormat="1">
      <c r="A16" s="231" t="s">
        <v>7</v>
      </c>
      <c r="B16" s="153" t="s">
        <v>1554</v>
      </c>
      <c r="C16" s="232">
        <v>4</v>
      </c>
      <c r="D16" s="231" t="s">
        <v>289</v>
      </c>
      <c r="E16" s="548">
        <f>+_xlfn.XLOOKUP(I16,ccs!O:O,ccs!I:I,0,0,1)</f>
        <v>205.63</v>
      </c>
      <c r="F16" s="548">
        <f>ROUND(ROUND(E16,2)*ROUND(C16,2),2)</f>
        <v>822.52</v>
      </c>
      <c r="H16" s="4" t="s">
        <v>1638</v>
      </c>
      <c r="I16" s="545" t="str">
        <f>+_xlfn.CONCAT(H16,"-",A16)</f>
        <v>B2/22/01-C</v>
      </c>
    </row>
    <row r="17" spans="1:9" s="224" customFormat="1">
      <c r="A17" s="231"/>
      <c r="B17" s="153"/>
      <c r="C17" s="233"/>
      <c r="D17" s="231"/>
      <c r="E17" s="234"/>
      <c r="F17" s="227"/>
      <c r="H17" s="4" t="s">
        <v>1638</v>
      </c>
    </row>
    <row r="18" spans="1:9" s="4" customFormat="1">
      <c r="A18" s="32"/>
      <c r="B18" s="35" t="s">
        <v>564</v>
      </c>
      <c r="C18" s="32"/>
      <c r="D18" s="32"/>
      <c r="E18" s="98"/>
      <c r="F18" s="97"/>
      <c r="H18" s="4" t="s">
        <v>1638</v>
      </c>
    </row>
    <row r="19" spans="1:9" s="4" customFormat="1">
      <c r="A19" s="32"/>
      <c r="B19" s="35"/>
      <c r="C19" s="32"/>
      <c r="D19" s="32"/>
      <c r="E19" s="98"/>
      <c r="F19" s="97"/>
      <c r="H19" s="4" t="s">
        <v>1638</v>
      </c>
    </row>
    <row r="20" spans="1:9" s="224" customFormat="1">
      <c r="A20" s="231" t="s">
        <v>8</v>
      </c>
      <c r="B20" s="153" t="s">
        <v>1555</v>
      </c>
      <c r="C20" s="225">
        <v>2</v>
      </c>
      <c r="D20" s="231" t="s">
        <v>289</v>
      </c>
      <c r="E20" s="548">
        <f>+_xlfn.XLOOKUP(I20,ccs!O:O,ccs!I:I,0,0,1)</f>
        <v>94.63</v>
      </c>
      <c r="F20" s="548">
        <f>ROUND(ROUND(E20,2)*ROUND(C20,2),2)</f>
        <v>189.26</v>
      </c>
      <c r="H20" s="4" t="s">
        <v>1638</v>
      </c>
      <c r="I20" s="545" t="str">
        <f>+_xlfn.CONCAT(H20,"-",A20)</f>
        <v>B2/22/01-D</v>
      </c>
    </row>
    <row r="21" spans="1:9" s="224" customFormat="1">
      <c r="A21" s="231"/>
      <c r="B21" s="153"/>
      <c r="C21" s="225"/>
      <c r="D21" s="225"/>
      <c r="E21" s="31"/>
      <c r="F21" s="31"/>
      <c r="H21" s="4" t="s">
        <v>1638</v>
      </c>
    </row>
    <row r="22" spans="1:9" s="224" customFormat="1">
      <c r="A22" s="231" t="s">
        <v>10</v>
      </c>
      <c r="B22" s="153" t="s">
        <v>1556</v>
      </c>
      <c r="C22" s="225">
        <v>111</v>
      </c>
      <c r="D22" s="231" t="s">
        <v>289</v>
      </c>
      <c r="E22" s="548">
        <f>+_xlfn.XLOOKUP(I22,ccs!O:O,ccs!I:I,0,0,1)</f>
        <v>98.38</v>
      </c>
      <c r="F22" s="548">
        <f>ROUND(ROUND(E22,2)*ROUND(C22,2),2)</f>
        <v>10920.18</v>
      </c>
      <c r="H22" s="4" t="s">
        <v>1638</v>
      </c>
      <c r="I22" s="545" t="str">
        <f>+_xlfn.CONCAT(H22,"-",A22)</f>
        <v>B2/22/01-E</v>
      </c>
    </row>
    <row r="23" spans="1:9" s="224" customFormat="1">
      <c r="A23" s="231"/>
      <c r="B23" s="153"/>
      <c r="C23" s="235"/>
      <c r="D23" s="225"/>
      <c r="E23" s="31"/>
      <c r="F23" s="31"/>
      <c r="H23" s="4" t="s">
        <v>1638</v>
      </c>
    </row>
    <row r="24" spans="1:9" s="224" customFormat="1">
      <c r="A24" s="231" t="s">
        <v>11</v>
      </c>
      <c r="B24" s="153" t="s">
        <v>1557</v>
      </c>
      <c r="C24" s="225">
        <v>37</v>
      </c>
      <c r="D24" s="231" t="s">
        <v>289</v>
      </c>
      <c r="E24" s="548">
        <f>+_xlfn.XLOOKUP(I24,ccs!O:O,ccs!I:I,0,0,1)</f>
        <v>139.25</v>
      </c>
      <c r="F24" s="548">
        <f>ROUND(ROUND(E24,2)*ROUND(C24,2),2)</f>
        <v>5152.25</v>
      </c>
      <c r="H24" s="4" t="s">
        <v>1638</v>
      </c>
      <c r="I24" s="545" t="str">
        <f>+_xlfn.CONCAT(H24,"-",A24)</f>
        <v>B2/22/01-F</v>
      </c>
    </row>
    <row r="25" spans="1:9" s="224" customFormat="1">
      <c r="A25" s="231"/>
      <c r="B25" s="153"/>
      <c r="C25" s="225"/>
      <c r="D25" s="225"/>
      <c r="E25" s="31"/>
      <c r="F25" s="31"/>
      <c r="H25" s="4" t="s">
        <v>1638</v>
      </c>
    </row>
    <row r="26" spans="1:9" s="224" customFormat="1">
      <c r="A26" s="231" t="s">
        <v>27</v>
      </c>
      <c r="B26" s="153" t="s">
        <v>1558</v>
      </c>
      <c r="C26" s="225">
        <v>4</v>
      </c>
      <c r="D26" s="231" t="s">
        <v>289</v>
      </c>
      <c r="E26" s="548">
        <f>+_xlfn.XLOOKUP(I26,ccs!O:O,ccs!I:I,0,0,1)</f>
        <v>164</v>
      </c>
      <c r="F26" s="548">
        <f>ROUND(ROUND(E26,2)*ROUND(C26,2),2)</f>
        <v>656</v>
      </c>
      <c r="H26" s="4" t="s">
        <v>1638</v>
      </c>
      <c r="I26" s="545" t="str">
        <f>+_xlfn.CONCAT(H26,"-",A26)</f>
        <v>B2/22/01-G</v>
      </c>
    </row>
    <row r="27" spans="1:9" s="4" customFormat="1">
      <c r="A27" s="32"/>
      <c r="B27" s="7"/>
      <c r="C27" s="32"/>
      <c r="D27" s="32"/>
      <c r="E27" s="98"/>
      <c r="F27" s="97"/>
      <c r="H27" s="4" t="s">
        <v>1638</v>
      </c>
    </row>
    <row r="28" spans="1:9" s="483" customFormat="1" ht="31">
      <c r="A28" s="32"/>
      <c r="B28" s="35" t="s">
        <v>1336</v>
      </c>
      <c r="C28" s="32"/>
      <c r="D28" s="32"/>
      <c r="E28" s="98"/>
      <c r="F28" s="97"/>
      <c r="H28" s="4" t="s">
        <v>1638</v>
      </c>
    </row>
    <row r="29" spans="1:9" s="483" customFormat="1">
      <c r="A29" s="32"/>
      <c r="B29" s="7"/>
      <c r="C29" s="32"/>
      <c r="D29" s="32"/>
      <c r="E29" s="98"/>
      <c r="F29" s="97"/>
      <c r="H29" s="4" t="s">
        <v>1638</v>
      </c>
    </row>
    <row r="30" spans="1:9" s="483" customFormat="1" ht="62">
      <c r="A30" s="32"/>
      <c r="B30" s="35" t="s">
        <v>1337</v>
      </c>
      <c r="C30" s="32"/>
      <c r="D30" s="32"/>
      <c r="E30" s="98"/>
      <c r="F30" s="97"/>
      <c r="H30" s="4" t="s">
        <v>1638</v>
      </c>
    </row>
    <row r="31" spans="1:9" s="483" customFormat="1">
      <c r="A31" s="32"/>
      <c r="B31" s="7"/>
      <c r="C31" s="32"/>
      <c r="D31" s="32"/>
      <c r="E31" s="98"/>
      <c r="F31" s="97"/>
      <c r="H31" s="4" t="s">
        <v>1638</v>
      </c>
    </row>
    <row r="32" spans="1:9" s="483" customFormat="1" ht="31">
      <c r="A32" s="32"/>
      <c r="B32" s="36" t="s">
        <v>1559</v>
      </c>
      <c r="C32" s="225"/>
      <c r="D32" s="231"/>
      <c r="E32" s="31"/>
      <c r="F32" s="31">
        <f>ROUND(ROUND(E32,2)*ROUND(C32,2),2)</f>
        <v>0</v>
      </c>
      <c r="H32" s="4" t="s">
        <v>1638</v>
      </c>
    </row>
    <row r="33" spans="1:9" s="483" customFormat="1">
      <c r="A33" s="32"/>
      <c r="B33" s="35"/>
      <c r="C33" s="32"/>
      <c r="D33" s="32"/>
      <c r="E33" s="98"/>
      <c r="F33" s="97"/>
      <c r="H33" s="4" t="s">
        <v>1638</v>
      </c>
    </row>
    <row r="34" spans="1:9" s="484" customFormat="1">
      <c r="A34" s="231" t="s">
        <v>28</v>
      </c>
      <c r="B34" s="153" t="s">
        <v>1555</v>
      </c>
      <c r="C34" s="225">
        <v>15</v>
      </c>
      <c r="D34" s="231" t="s">
        <v>179</v>
      </c>
      <c r="E34" s="548">
        <f>+_xlfn.XLOOKUP(I34,ccs!O:O,ccs!I:I,0,0,1)</f>
        <v>32.5</v>
      </c>
      <c r="F34" s="548">
        <f>ROUND(ROUND(E34,2)*ROUND(C34,2),2)</f>
        <v>487.5</v>
      </c>
      <c r="H34" s="4" t="s">
        <v>1638</v>
      </c>
      <c r="I34" s="545" t="str">
        <f>+_xlfn.CONCAT(H34,"-",A34)</f>
        <v>B2/22/01-H</v>
      </c>
    </row>
    <row r="35" spans="1:9" s="484" customFormat="1">
      <c r="A35" s="231"/>
      <c r="B35" s="153"/>
      <c r="C35" s="225"/>
      <c r="D35" s="225"/>
      <c r="E35" s="31"/>
      <c r="F35" s="31"/>
      <c r="H35" s="4" t="s">
        <v>1638</v>
      </c>
    </row>
    <row r="36" spans="1:9" s="484" customFormat="1">
      <c r="A36" s="231" t="s">
        <v>33</v>
      </c>
      <c r="B36" s="153" t="s">
        <v>1560</v>
      </c>
      <c r="C36" s="225">
        <v>20</v>
      </c>
      <c r="D36" s="231" t="s">
        <v>179</v>
      </c>
      <c r="E36" s="548">
        <f>+_xlfn.XLOOKUP(I36,ccs!O:O,ccs!I:I,0,0,1)</f>
        <v>40.75</v>
      </c>
      <c r="F36" s="548">
        <f>ROUND(ROUND(E36,2)*ROUND(C36,2),2)</f>
        <v>815</v>
      </c>
      <c r="H36" s="4" t="s">
        <v>1638</v>
      </c>
      <c r="I36" s="545" t="str">
        <f>+_xlfn.CONCAT(H36,"-",A36)</f>
        <v>B2/22/01-J</v>
      </c>
    </row>
    <row r="37" spans="1:9" s="483" customFormat="1">
      <c r="A37" s="32"/>
      <c r="B37" s="36"/>
      <c r="C37" s="225"/>
      <c r="D37" s="225"/>
      <c r="E37" s="31"/>
      <c r="F37" s="31"/>
      <c r="H37" s="4" t="s">
        <v>1638</v>
      </c>
    </row>
    <row r="38" spans="1:9" s="483" customFormat="1" ht="31">
      <c r="A38" s="32"/>
      <c r="B38" s="36" t="s">
        <v>1561</v>
      </c>
      <c r="C38" s="225"/>
      <c r="D38" s="231"/>
      <c r="E38" s="31"/>
      <c r="F38" s="31">
        <f>ROUND(ROUND(E38,2)*ROUND(C38,2),2)</f>
        <v>0</v>
      </c>
      <c r="H38" s="4" t="s">
        <v>1639</v>
      </c>
    </row>
    <row r="39" spans="1:9" s="483" customFormat="1">
      <c r="A39" s="32"/>
      <c r="B39" s="36"/>
      <c r="C39" s="225"/>
      <c r="D39" s="225"/>
      <c r="E39" s="31"/>
      <c r="F39" s="31"/>
      <c r="H39" s="4" t="s">
        <v>1639</v>
      </c>
    </row>
    <row r="40" spans="1:9" s="484" customFormat="1">
      <c r="A40" s="231" t="s">
        <v>5</v>
      </c>
      <c r="B40" s="153" t="s">
        <v>1557</v>
      </c>
      <c r="C40" s="225">
        <v>10</v>
      </c>
      <c r="D40" s="231" t="s">
        <v>179</v>
      </c>
      <c r="E40" s="548">
        <f>+_xlfn.XLOOKUP(I40,ccs!O:O,ccs!I:I,0,0,1)</f>
        <v>114.25</v>
      </c>
      <c r="F40" s="548">
        <f>ROUND(ROUND(E40,2)*ROUND(C40,2),2)</f>
        <v>1142.5</v>
      </c>
      <c r="H40" s="4" t="s">
        <v>1639</v>
      </c>
      <c r="I40" s="545" t="str">
        <f>+_xlfn.CONCAT(H40,"-",A40)</f>
        <v>B2/22/02-A</v>
      </c>
    </row>
    <row r="41" spans="1:9" s="484" customFormat="1">
      <c r="A41" s="231"/>
      <c r="B41" s="153"/>
      <c r="C41" s="225">
        <v>0</v>
      </c>
      <c r="D41" s="231"/>
      <c r="E41" s="31"/>
      <c r="F41" s="31"/>
      <c r="H41" s="4" t="s">
        <v>1639</v>
      </c>
    </row>
    <row r="42" spans="1:9" s="483" customFormat="1" ht="31">
      <c r="A42" s="32"/>
      <c r="B42" s="36" t="s">
        <v>1562</v>
      </c>
      <c r="C42" s="225">
        <v>0</v>
      </c>
      <c r="D42" s="231"/>
      <c r="E42" s="31"/>
      <c r="F42" s="31">
        <f>ROUND(ROUND(E42,2)*ROUND(C42,2),2)</f>
        <v>0</v>
      </c>
      <c r="H42" s="4" t="s">
        <v>1639</v>
      </c>
    </row>
    <row r="43" spans="1:9" s="483" customFormat="1">
      <c r="A43" s="32"/>
      <c r="B43" s="7"/>
      <c r="C43" s="225">
        <v>0</v>
      </c>
      <c r="D43" s="32"/>
      <c r="E43" s="98"/>
      <c r="F43" s="97"/>
      <c r="H43" s="4" t="s">
        <v>1639</v>
      </c>
    </row>
    <row r="44" spans="1:9" s="484" customFormat="1">
      <c r="A44" s="231" t="s">
        <v>6</v>
      </c>
      <c r="B44" s="153" t="s">
        <v>1554</v>
      </c>
      <c r="C44" s="225">
        <v>25</v>
      </c>
      <c r="D44" s="231" t="s">
        <v>179</v>
      </c>
      <c r="E44" s="548">
        <f>+_xlfn.XLOOKUP(I44,ccs!O:O,ccs!I:I,0,0,1)</f>
        <v>214.25</v>
      </c>
      <c r="F44" s="548">
        <f>ROUND(ROUND(E44,2)*ROUND(C44,2),2)</f>
        <v>5356.25</v>
      </c>
      <c r="H44" s="4" t="s">
        <v>1639</v>
      </c>
      <c r="I44" s="545" t="str">
        <f>+_xlfn.CONCAT(H44,"-",A44)</f>
        <v>B2/22/02-B</v>
      </c>
    </row>
    <row r="45" spans="1:9" s="484" customFormat="1">
      <c r="A45" s="231"/>
      <c r="B45" s="153"/>
      <c r="C45" s="225">
        <f t="shared" ref="C45:C49" si="0">CEILING(E45,5)</f>
        <v>0</v>
      </c>
      <c r="D45" s="231"/>
      <c r="E45" s="234"/>
      <c r="F45" s="227"/>
      <c r="H45" s="4" t="s">
        <v>1639</v>
      </c>
    </row>
    <row r="46" spans="1:9" s="4" customFormat="1" ht="62">
      <c r="A46" s="32"/>
      <c r="B46" s="35" t="s">
        <v>1338</v>
      </c>
      <c r="C46" s="225">
        <f t="shared" si="0"/>
        <v>0</v>
      </c>
      <c r="D46" s="32"/>
      <c r="E46" s="98"/>
      <c r="F46" s="97"/>
      <c r="H46" s="4" t="s">
        <v>1639</v>
      </c>
    </row>
    <row r="47" spans="1:9" s="4" customFormat="1">
      <c r="A47" s="32"/>
      <c r="B47" s="7"/>
      <c r="C47" s="225">
        <f t="shared" si="0"/>
        <v>0</v>
      </c>
      <c r="D47" s="32"/>
      <c r="E47" s="98"/>
      <c r="F47" s="97"/>
      <c r="H47" s="4" t="s">
        <v>1639</v>
      </c>
    </row>
    <row r="48" spans="1:9" s="4" customFormat="1" ht="31">
      <c r="A48" s="32"/>
      <c r="B48" s="36" t="s">
        <v>1563</v>
      </c>
      <c r="C48" s="225">
        <f t="shared" si="0"/>
        <v>0</v>
      </c>
      <c r="D48" s="231"/>
      <c r="E48" s="31"/>
      <c r="F48" s="31">
        <f>ROUND(ROUND(E48,2)*ROUND(C48,2),2)</f>
        <v>0</v>
      </c>
      <c r="H48" s="4" t="s">
        <v>1639</v>
      </c>
    </row>
    <row r="49" spans="1:9" s="4" customFormat="1">
      <c r="A49" s="32"/>
      <c r="B49" s="7"/>
      <c r="C49" s="225">
        <f t="shared" si="0"/>
        <v>0</v>
      </c>
      <c r="D49" s="231"/>
      <c r="E49" s="234"/>
      <c r="F49" s="97"/>
      <c r="H49" s="4" t="s">
        <v>1639</v>
      </c>
    </row>
    <row r="50" spans="1:9" s="224" customFormat="1">
      <c r="A50" s="231" t="s">
        <v>7</v>
      </c>
      <c r="B50" s="153" t="s">
        <v>1555</v>
      </c>
      <c r="C50" s="225">
        <v>240</v>
      </c>
      <c r="D50" s="231" t="s">
        <v>179</v>
      </c>
      <c r="E50" s="548">
        <f>+_xlfn.XLOOKUP(I50,ccs!O:O,ccs!I:I,0,0,1)</f>
        <v>25.63</v>
      </c>
      <c r="F50" s="548">
        <f>ROUND(ROUND(E50,2)*ROUND(C50,2),2)</f>
        <v>6151.2</v>
      </c>
      <c r="H50" s="4" t="s">
        <v>1639</v>
      </c>
      <c r="I50" s="545" t="str">
        <f>+_xlfn.CONCAT(H50,"-",A50)</f>
        <v>B2/22/02-C</v>
      </c>
    </row>
    <row r="51" spans="1:9" s="224" customFormat="1">
      <c r="A51" s="231"/>
      <c r="B51" s="153"/>
      <c r="C51" s="225">
        <v>0</v>
      </c>
      <c r="D51" s="225"/>
      <c r="E51" s="31"/>
      <c r="F51" s="31"/>
      <c r="H51" s="4" t="s">
        <v>1639</v>
      </c>
    </row>
    <row r="52" spans="1:9" s="224" customFormat="1">
      <c r="A52" s="231" t="s">
        <v>8</v>
      </c>
      <c r="B52" s="153" t="s">
        <v>1560</v>
      </c>
      <c r="C52" s="225">
        <v>30</v>
      </c>
      <c r="D52" s="231" t="s">
        <v>179</v>
      </c>
      <c r="E52" s="548">
        <f>+_xlfn.XLOOKUP(I52,ccs!O:O,ccs!I:I,0,0,1)</f>
        <v>32.25</v>
      </c>
      <c r="F52" s="548">
        <f>ROUND(ROUND(E52,2)*ROUND(C52,2),2)</f>
        <v>967.5</v>
      </c>
      <c r="H52" s="4" t="s">
        <v>1639</v>
      </c>
      <c r="I52" s="545" t="str">
        <f>+_xlfn.CONCAT(H52,"-",A52)</f>
        <v>B2/22/02-D</v>
      </c>
    </row>
    <row r="53" spans="1:9" s="4" customFormat="1">
      <c r="A53" s="32"/>
      <c r="B53" s="36"/>
      <c r="C53" s="225">
        <v>0</v>
      </c>
      <c r="D53" s="225"/>
      <c r="E53" s="31"/>
      <c r="F53" s="31"/>
      <c r="H53" s="4" t="s">
        <v>1639</v>
      </c>
    </row>
    <row r="54" spans="1:9" s="224" customFormat="1">
      <c r="A54" s="231" t="s">
        <v>10</v>
      </c>
      <c r="B54" s="153" t="s">
        <v>1556</v>
      </c>
      <c r="C54" s="225">
        <v>285</v>
      </c>
      <c r="D54" s="231" t="s">
        <v>179</v>
      </c>
      <c r="E54" s="548">
        <f>+_xlfn.XLOOKUP(I54,ccs!O:O,ccs!I:I,0,0,1)</f>
        <v>32</v>
      </c>
      <c r="F54" s="548">
        <f>ROUND(ROUND(E54,2)*ROUND(C54,2),2)</f>
        <v>9120</v>
      </c>
      <c r="H54" s="4" t="s">
        <v>1639</v>
      </c>
      <c r="I54" s="545" t="str">
        <f>+_xlfn.CONCAT(H54,"-",A54)</f>
        <v>B2/22/02-E</v>
      </c>
    </row>
    <row r="55" spans="1:9" s="224" customFormat="1">
      <c r="A55" s="231"/>
      <c r="B55" s="153"/>
      <c r="C55" s="225">
        <v>0</v>
      </c>
      <c r="D55" s="231"/>
      <c r="E55" s="31"/>
      <c r="F55" s="31"/>
      <c r="H55" s="4" t="s">
        <v>1639</v>
      </c>
    </row>
    <row r="56" spans="1:9" s="224" customFormat="1">
      <c r="A56" s="231" t="s">
        <v>11</v>
      </c>
      <c r="B56" s="153" t="s">
        <v>1557</v>
      </c>
      <c r="C56" s="225">
        <v>150</v>
      </c>
      <c r="D56" s="231" t="s">
        <v>179</v>
      </c>
      <c r="E56" s="548">
        <f>+_xlfn.XLOOKUP(I56,ccs!O:O,ccs!I:I,0,0,1)</f>
        <v>53</v>
      </c>
      <c r="F56" s="548">
        <f>ROUND(ROUND(E56,2)*ROUND(C56,2),2)</f>
        <v>7950</v>
      </c>
      <c r="H56" s="4" t="s">
        <v>1639</v>
      </c>
      <c r="I56" s="545" t="str">
        <f>+_xlfn.CONCAT(H56,"-",A56)</f>
        <v>B2/22/02-F</v>
      </c>
    </row>
    <row r="57" spans="1:9" s="224" customFormat="1">
      <c r="A57" s="231"/>
      <c r="B57" s="153"/>
      <c r="C57" s="225">
        <v>0</v>
      </c>
      <c r="D57" s="231"/>
      <c r="E57" s="31"/>
      <c r="F57" s="31"/>
      <c r="H57" s="4" t="s">
        <v>1639</v>
      </c>
    </row>
    <row r="58" spans="1:9" s="224" customFormat="1">
      <c r="A58" s="231" t="s">
        <v>27</v>
      </c>
      <c r="B58" s="153" t="s">
        <v>1558</v>
      </c>
      <c r="C58" s="225">
        <v>105</v>
      </c>
      <c r="D58" s="231" t="s">
        <v>179</v>
      </c>
      <c r="E58" s="548">
        <f>+_xlfn.XLOOKUP(I58,ccs!O:O,ccs!I:I,0,0,1)</f>
        <v>55.88</v>
      </c>
      <c r="F58" s="548">
        <f>ROUND(ROUND(E58,2)*ROUND(C58,2),2)</f>
        <v>5867.4</v>
      </c>
      <c r="H58" s="4" t="s">
        <v>1639</v>
      </c>
      <c r="I58" s="545" t="str">
        <f>+_xlfn.CONCAT(H58,"-",A58)</f>
        <v>B2/22/02-G</v>
      </c>
    </row>
    <row r="59" spans="1:9" s="224" customFormat="1">
      <c r="A59" s="231"/>
      <c r="B59" s="153"/>
      <c r="C59" s="225">
        <v>0</v>
      </c>
      <c r="D59" s="231"/>
      <c r="E59" s="31"/>
      <c r="F59" s="31"/>
      <c r="H59" s="4" t="s">
        <v>1639</v>
      </c>
    </row>
    <row r="60" spans="1:9" s="4" customFormat="1" ht="31">
      <c r="A60" s="32"/>
      <c r="B60" s="36" t="s">
        <v>1564</v>
      </c>
      <c r="C60" s="225">
        <v>0</v>
      </c>
      <c r="D60" s="231"/>
      <c r="E60" s="31"/>
      <c r="F60" s="31">
        <f>ROUND(ROUND(E60,2)*ROUND(C60,2),2)</f>
        <v>0</v>
      </c>
      <c r="H60" s="4" t="s">
        <v>1639</v>
      </c>
    </row>
    <row r="61" spans="1:9" s="4" customFormat="1">
      <c r="A61" s="32"/>
      <c r="B61" s="7"/>
      <c r="C61" s="225">
        <v>0</v>
      </c>
      <c r="D61" s="32"/>
      <c r="E61" s="98"/>
      <c r="F61" s="97"/>
      <c r="H61" s="4" t="s">
        <v>1639</v>
      </c>
    </row>
    <row r="62" spans="1:9" s="224" customFormat="1">
      <c r="A62" s="231" t="s">
        <v>28</v>
      </c>
      <c r="B62" s="153" t="s">
        <v>1554</v>
      </c>
      <c r="C62" s="225">
        <v>50</v>
      </c>
      <c r="D62" s="231" t="s">
        <v>179</v>
      </c>
      <c r="E62" s="548">
        <f>+_xlfn.XLOOKUP(I62,ccs!O:O,ccs!I:I,0,0,1)</f>
        <v>90</v>
      </c>
      <c r="F62" s="548">
        <f>ROUND(ROUND(E62,2)*ROUND(C62,2),2)</f>
        <v>4500</v>
      </c>
      <c r="H62" s="4" t="s">
        <v>1639</v>
      </c>
      <c r="I62" s="545" t="str">
        <f>+_xlfn.CONCAT(H62,"-",A62)</f>
        <v>B2/22/02-H</v>
      </c>
    </row>
    <row r="63" spans="1:9" s="224" customFormat="1">
      <c r="A63" s="231"/>
      <c r="B63" s="153"/>
      <c r="C63" s="225">
        <v>0</v>
      </c>
      <c r="D63" s="231"/>
      <c r="E63" s="234"/>
      <c r="F63" s="227"/>
      <c r="H63" s="4" t="s">
        <v>1639</v>
      </c>
    </row>
    <row r="64" spans="1:9" s="4" customFormat="1" ht="46.5">
      <c r="A64" s="32"/>
      <c r="B64" s="35" t="s">
        <v>1339</v>
      </c>
      <c r="C64" s="225">
        <v>0</v>
      </c>
      <c r="D64" s="32"/>
      <c r="E64" s="98"/>
      <c r="F64" s="97"/>
      <c r="H64" s="4" t="s">
        <v>1639</v>
      </c>
    </row>
    <row r="65" spans="1:9" s="4" customFormat="1">
      <c r="A65" s="32"/>
      <c r="B65" s="7"/>
      <c r="C65" s="225">
        <v>0</v>
      </c>
      <c r="D65" s="32"/>
      <c r="E65" s="98"/>
      <c r="F65" s="97"/>
      <c r="H65" s="4" t="s">
        <v>1639</v>
      </c>
    </row>
    <row r="66" spans="1:9" s="4" customFormat="1" ht="31">
      <c r="A66" s="32"/>
      <c r="B66" s="36" t="s">
        <v>1563</v>
      </c>
      <c r="C66" s="225">
        <v>0</v>
      </c>
      <c r="D66" s="231"/>
      <c r="E66" s="31"/>
      <c r="F66" s="31">
        <f>ROUND(ROUND(E66,2)*ROUND(C66,2),2)</f>
        <v>0</v>
      </c>
      <c r="H66" s="4" t="s">
        <v>1639</v>
      </c>
    </row>
    <row r="67" spans="1:9" s="4" customFormat="1">
      <c r="A67" s="32"/>
      <c r="B67" s="7"/>
      <c r="C67" s="225">
        <v>0</v>
      </c>
      <c r="D67" s="231"/>
      <c r="E67" s="234"/>
      <c r="F67" s="97"/>
      <c r="H67" s="4" t="s">
        <v>1639</v>
      </c>
    </row>
    <row r="68" spans="1:9" s="4" customFormat="1">
      <c r="A68" s="231" t="s">
        <v>33</v>
      </c>
      <c r="B68" s="153" t="s">
        <v>1565</v>
      </c>
      <c r="C68" s="225">
        <v>855</v>
      </c>
      <c r="D68" s="231" t="s">
        <v>179</v>
      </c>
      <c r="E68" s="548">
        <f>+_xlfn.XLOOKUP(I68,ccs!O:O,ccs!I:I,0,0,1)</f>
        <v>17.75</v>
      </c>
      <c r="F68" s="548">
        <f>ROUND(ROUND(E68,2)*ROUND(C68,2),2)</f>
        <v>15176.25</v>
      </c>
      <c r="H68" s="4" t="s">
        <v>1639</v>
      </c>
      <c r="I68" s="545" t="str">
        <f>+_xlfn.CONCAT(H68,"-",A68)</f>
        <v>B2/22/02-J</v>
      </c>
    </row>
    <row r="69" spans="1:9" s="224" customFormat="1">
      <c r="A69" s="231"/>
      <c r="B69" s="153"/>
      <c r="C69" s="225">
        <v>0</v>
      </c>
      <c r="D69" s="225"/>
      <c r="E69" s="31"/>
      <c r="F69" s="31"/>
      <c r="H69" s="4" t="s">
        <v>1639</v>
      </c>
    </row>
    <row r="70" spans="1:9" s="224" customFormat="1" ht="31">
      <c r="A70" s="32"/>
      <c r="B70" s="35" t="s">
        <v>1340</v>
      </c>
      <c r="C70" s="225">
        <v>0</v>
      </c>
      <c r="D70" s="32"/>
      <c r="E70" s="98"/>
      <c r="F70" s="97"/>
      <c r="H70" s="4" t="s">
        <v>1640</v>
      </c>
    </row>
    <row r="71" spans="1:9" s="224" customFormat="1">
      <c r="A71" s="32"/>
      <c r="B71" s="7"/>
      <c r="C71" s="225">
        <v>0</v>
      </c>
      <c r="D71" s="32"/>
      <c r="E71" s="98"/>
      <c r="F71" s="97"/>
      <c r="H71" s="4" t="s">
        <v>1640</v>
      </c>
    </row>
    <row r="72" spans="1:9" s="4" customFormat="1" ht="31">
      <c r="A72" s="32"/>
      <c r="B72" s="36" t="s">
        <v>1563</v>
      </c>
      <c r="C72" s="225">
        <v>0</v>
      </c>
      <c r="D72" s="231"/>
      <c r="E72" s="31"/>
      <c r="F72" s="31">
        <f>ROUND(ROUND(E72,2)*ROUND(C72,2),2)</f>
        <v>0</v>
      </c>
      <c r="H72" s="4" t="s">
        <v>1640</v>
      </c>
    </row>
    <row r="73" spans="1:9" s="224" customFormat="1">
      <c r="A73" s="32"/>
      <c r="B73" s="7"/>
      <c r="C73" s="225">
        <v>0</v>
      </c>
      <c r="D73" s="32"/>
      <c r="E73" s="234"/>
      <c r="F73" s="97"/>
      <c r="H73" s="4" t="s">
        <v>1640</v>
      </c>
    </row>
    <row r="74" spans="1:9" s="224" customFormat="1">
      <c r="A74" s="231" t="s">
        <v>5</v>
      </c>
      <c r="B74" s="153" t="s">
        <v>1555</v>
      </c>
      <c r="C74" s="225">
        <v>15</v>
      </c>
      <c r="D74" s="231" t="s">
        <v>179</v>
      </c>
      <c r="E74" s="548">
        <f>+_xlfn.XLOOKUP(I74,ccs!O:O,ccs!I:I,0,0,1)</f>
        <v>25.63</v>
      </c>
      <c r="F74" s="548">
        <f>ROUND(ROUND(E74,2)*ROUND(C74,2),2)</f>
        <v>384.45</v>
      </c>
      <c r="H74" s="4" t="s">
        <v>1640</v>
      </c>
      <c r="I74" s="545" t="str">
        <f>+_xlfn.CONCAT(H74,"-",A74)</f>
        <v>B2/22/03-A</v>
      </c>
    </row>
    <row r="75" spans="1:9" s="224" customFormat="1">
      <c r="A75" s="231"/>
      <c r="B75" s="153"/>
      <c r="C75" s="225">
        <v>0</v>
      </c>
      <c r="D75" s="225"/>
      <c r="E75" s="31"/>
      <c r="F75" s="31"/>
      <c r="H75" s="4" t="s">
        <v>1640</v>
      </c>
    </row>
    <row r="76" spans="1:9" s="4" customFormat="1">
      <c r="A76" s="231" t="s">
        <v>6</v>
      </c>
      <c r="B76" s="153" t="s">
        <v>1556</v>
      </c>
      <c r="C76" s="225">
        <v>1270</v>
      </c>
      <c r="D76" s="231" t="s">
        <v>179</v>
      </c>
      <c r="E76" s="548">
        <f>+_xlfn.XLOOKUP(I76,ccs!O:O,ccs!I:I,0,0,1)</f>
        <v>32</v>
      </c>
      <c r="F76" s="548">
        <f>ROUND(ROUND(E76,2)*ROUND(C76,2),2)</f>
        <v>40640</v>
      </c>
      <c r="H76" s="4" t="s">
        <v>1640</v>
      </c>
      <c r="I76" s="545" t="str">
        <f>+_xlfn.CONCAT(H76,"-",A76)</f>
        <v>B2/22/03-B</v>
      </c>
    </row>
    <row r="77" spans="1:9" s="224" customFormat="1">
      <c r="A77" s="231"/>
      <c r="B77" s="153"/>
      <c r="C77" s="225">
        <v>0</v>
      </c>
      <c r="D77" s="231"/>
      <c r="E77" s="31"/>
      <c r="F77" s="31"/>
      <c r="H77" s="4" t="s">
        <v>1640</v>
      </c>
    </row>
    <row r="78" spans="1:9" s="224" customFormat="1">
      <c r="A78" s="231" t="s">
        <v>7</v>
      </c>
      <c r="B78" s="153" t="s">
        <v>1557</v>
      </c>
      <c r="C78" s="225">
        <v>475</v>
      </c>
      <c r="D78" s="231" t="s">
        <v>179</v>
      </c>
      <c r="E78" s="548">
        <f>+_xlfn.XLOOKUP(I78,ccs!O:O,ccs!I:I,0,0,1)</f>
        <v>53</v>
      </c>
      <c r="F78" s="548">
        <f>ROUND(ROUND(E78,2)*ROUND(C78,2),2)</f>
        <v>25175</v>
      </c>
      <c r="H78" s="4" t="s">
        <v>1640</v>
      </c>
      <c r="I78" s="545" t="str">
        <f>+_xlfn.CONCAT(H78,"-",A78)</f>
        <v>B2/22/03-C</v>
      </c>
    </row>
    <row r="79" spans="1:9" s="224" customFormat="1">
      <c r="A79" s="231"/>
      <c r="B79" s="153"/>
      <c r="C79" s="225">
        <v>0</v>
      </c>
      <c r="D79" s="231"/>
      <c r="E79" s="31"/>
      <c r="F79" s="31"/>
      <c r="H79" s="4" t="s">
        <v>1640</v>
      </c>
    </row>
    <row r="80" spans="1:9" s="224" customFormat="1">
      <c r="A80" s="231" t="s">
        <v>8</v>
      </c>
      <c r="B80" s="153" t="s">
        <v>1558</v>
      </c>
      <c r="C80" s="225">
        <v>90</v>
      </c>
      <c r="D80" s="231" t="s">
        <v>179</v>
      </c>
      <c r="E80" s="548">
        <f>+_xlfn.XLOOKUP(I80,ccs!O:O,ccs!I:I,0,0,1)</f>
        <v>55.88</v>
      </c>
      <c r="F80" s="548">
        <f>ROUND(ROUND(E80,2)*ROUND(C80,2),2)</f>
        <v>5029.2</v>
      </c>
      <c r="H80" s="4" t="s">
        <v>1640</v>
      </c>
      <c r="I80" s="545" t="str">
        <f>+_xlfn.CONCAT(H80,"-",A80)</f>
        <v>B2/22/03-D</v>
      </c>
    </row>
    <row r="81" spans="1:9" s="224" customFormat="1">
      <c r="A81" s="231"/>
      <c r="B81" s="153"/>
      <c r="C81" s="225">
        <v>0</v>
      </c>
      <c r="D81" s="231"/>
      <c r="E81" s="31"/>
      <c r="F81" s="31"/>
      <c r="H81" s="4" t="s">
        <v>1640</v>
      </c>
    </row>
    <row r="82" spans="1:9" s="224" customFormat="1" ht="31">
      <c r="A82" s="32"/>
      <c r="B82" s="36" t="s">
        <v>1564</v>
      </c>
      <c r="C82" s="225">
        <v>0</v>
      </c>
      <c r="D82" s="231"/>
      <c r="E82" s="31"/>
      <c r="F82" s="31">
        <f>ROUND(ROUND(E82,2)*ROUND(C82,2),2)</f>
        <v>0</v>
      </c>
      <c r="H82" s="4" t="s">
        <v>1640</v>
      </c>
    </row>
    <row r="83" spans="1:9" s="224" customFormat="1">
      <c r="A83" s="32"/>
      <c r="B83" s="7"/>
      <c r="C83" s="225">
        <v>0</v>
      </c>
      <c r="D83" s="32"/>
      <c r="E83" s="98"/>
      <c r="F83" s="97"/>
      <c r="H83" s="4" t="s">
        <v>1640</v>
      </c>
    </row>
    <row r="84" spans="1:9" s="4" customFormat="1">
      <c r="A84" s="231" t="s">
        <v>10</v>
      </c>
      <c r="B84" s="153" t="s">
        <v>1566</v>
      </c>
      <c r="C84" s="225">
        <v>240</v>
      </c>
      <c r="D84" s="231" t="s">
        <v>179</v>
      </c>
      <c r="E84" s="548">
        <f>+_xlfn.XLOOKUP(I84,ccs!O:O,ccs!I:I,0,0,1)</f>
        <v>94.13</v>
      </c>
      <c r="F84" s="548">
        <f>ROUND(ROUND(E84,2)*ROUND(C84,2),2)</f>
        <v>22591.200000000001</v>
      </c>
      <c r="H84" s="4" t="s">
        <v>1640</v>
      </c>
      <c r="I84" s="545" t="str">
        <f>+_xlfn.CONCAT(H84,"-",A84)</f>
        <v>B2/22/03-E</v>
      </c>
    </row>
    <row r="85" spans="1:9" s="224" customFormat="1">
      <c r="A85" s="231"/>
      <c r="B85" s="153"/>
      <c r="C85" s="225">
        <v>0</v>
      </c>
      <c r="D85" s="231"/>
      <c r="E85" s="234"/>
      <c r="F85" s="227"/>
      <c r="H85" s="4" t="s">
        <v>1640</v>
      </c>
    </row>
    <row r="86" spans="1:9" s="4" customFormat="1">
      <c r="A86" s="231" t="s">
        <v>11</v>
      </c>
      <c r="B86" s="153" t="s">
        <v>1554</v>
      </c>
      <c r="C86" s="225">
        <v>180</v>
      </c>
      <c r="D86" s="231" t="s">
        <v>179</v>
      </c>
      <c r="E86" s="548">
        <f>+_xlfn.XLOOKUP(I86,ccs!O:O,ccs!I:I,0,0,1)</f>
        <v>124.5</v>
      </c>
      <c r="F86" s="548">
        <f>ROUND(ROUND(E86,2)*ROUND(C86,2),2)</f>
        <v>22410</v>
      </c>
      <c r="H86" s="4" t="s">
        <v>1640</v>
      </c>
      <c r="I86" s="545" t="str">
        <f>+_xlfn.CONCAT(H86,"-",A86)</f>
        <v>B2/22/03-F</v>
      </c>
    </row>
    <row r="87" spans="1:9" s="4" customFormat="1">
      <c r="A87" s="231"/>
      <c r="B87" s="153"/>
      <c r="C87" s="225">
        <v>0</v>
      </c>
      <c r="D87" s="231"/>
      <c r="E87" s="234"/>
      <c r="F87" s="227"/>
      <c r="H87" s="4" t="s">
        <v>1640</v>
      </c>
    </row>
    <row r="88" spans="1:9" s="4" customFormat="1">
      <c r="A88" s="231" t="s">
        <v>27</v>
      </c>
      <c r="B88" s="153" t="s">
        <v>1567</v>
      </c>
      <c r="C88" s="225">
        <v>60</v>
      </c>
      <c r="D88" s="231" t="s">
        <v>179</v>
      </c>
      <c r="E88" s="548">
        <f>+_xlfn.XLOOKUP(I88,ccs!O:O,ccs!I:I,0,0,1)</f>
        <v>303.63</v>
      </c>
      <c r="F88" s="548">
        <f>ROUND(ROUND(E88,2)*ROUND(C88,2),2)</f>
        <v>18217.8</v>
      </c>
      <c r="H88" s="4" t="s">
        <v>1640</v>
      </c>
      <c r="I88" s="545" t="str">
        <f>+_xlfn.CONCAT(H88,"-",A88)</f>
        <v>B2/22/03-G</v>
      </c>
    </row>
    <row r="89" spans="1:9" s="4" customFormat="1">
      <c r="A89" s="231"/>
      <c r="B89" s="153"/>
      <c r="C89" s="225">
        <v>0</v>
      </c>
      <c r="D89" s="231"/>
      <c r="E89" s="31"/>
      <c r="F89" s="31"/>
      <c r="H89" s="4" t="s">
        <v>1640</v>
      </c>
    </row>
    <row r="90" spans="1:9" s="224" customFormat="1">
      <c r="A90" s="231" t="s">
        <v>28</v>
      </c>
      <c r="B90" s="153" t="s">
        <v>1568</v>
      </c>
      <c r="C90" s="225">
        <v>10</v>
      </c>
      <c r="D90" s="231" t="s">
        <v>179</v>
      </c>
      <c r="E90" s="548">
        <f>+_xlfn.XLOOKUP(I90,ccs!O:O,ccs!I:I,0,0,1)</f>
        <v>311.63</v>
      </c>
      <c r="F90" s="548">
        <f>ROUND(ROUND(E90,2)*ROUND(C90,2),2)</f>
        <v>3116.3</v>
      </c>
      <c r="H90" s="4" t="s">
        <v>1640</v>
      </c>
      <c r="I90" s="545" t="str">
        <f>+_xlfn.CONCAT(H90,"-",A90)</f>
        <v>B2/22/03-H</v>
      </c>
    </row>
    <row r="91" spans="1:9" s="224" customFormat="1">
      <c r="A91" s="30"/>
      <c r="B91" s="36"/>
      <c r="C91" s="225">
        <v>0</v>
      </c>
      <c r="D91" s="32"/>
      <c r="E91" s="97"/>
      <c r="F91" s="97"/>
      <c r="H91" s="4" t="s">
        <v>1640</v>
      </c>
    </row>
    <row r="92" spans="1:9" s="4" customFormat="1" ht="31">
      <c r="A92" s="32"/>
      <c r="B92" s="35" t="s">
        <v>1341</v>
      </c>
      <c r="C92" s="225">
        <v>0</v>
      </c>
      <c r="D92" s="32"/>
      <c r="E92" s="98"/>
      <c r="F92" s="97"/>
      <c r="H92" s="4" t="s">
        <v>1640</v>
      </c>
    </row>
    <row r="93" spans="1:9" s="4" customFormat="1">
      <c r="A93" s="32"/>
      <c r="B93" s="7"/>
      <c r="C93" s="225">
        <v>0</v>
      </c>
      <c r="D93" s="32"/>
      <c r="E93" s="98"/>
      <c r="F93" s="97"/>
      <c r="H93" s="4" t="s">
        <v>1640</v>
      </c>
    </row>
    <row r="94" spans="1:9" s="4" customFormat="1" ht="31">
      <c r="A94" s="32"/>
      <c r="B94" s="36" t="s">
        <v>1563</v>
      </c>
      <c r="C94" s="225">
        <v>0</v>
      </c>
      <c r="D94" s="231"/>
      <c r="E94" s="31"/>
      <c r="F94" s="31">
        <f>ROUND(ROUND(E94,2)*ROUND(C94,2),2)</f>
        <v>0</v>
      </c>
      <c r="H94" s="4" t="s">
        <v>1640</v>
      </c>
    </row>
    <row r="95" spans="1:9" s="4" customFormat="1">
      <c r="A95" s="32"/>
      <c r="B95" s="7"/>
      <c r="C95" s="225">
        <v>0</v>
      </c>
      <c r="D95" s="231"/>
      <c r="E95" s="234"/>
      <c r="F95" s="97"/>
      <c r="H95" s="4" t="s">
        <v>1640</v>
      </c>
    </row>
    <row r="96" spans="1:9" s="4" customFormat="1">
      <c r="A96" s="231" t="s">
        <v>33</v>
      </c>
      <c r="B96" s="153" t="s">
        <v>1565</v>
      </c>
      <c r="C96" s="225">
        <v>1200</v>
      </c>
      <c r="D96" s="231" t="s">
        <v>179</v>
      </c>
      <c r="E96" s="548">
        <f>+_xlfn.XLOOKUP(I96,ccs!O:O,ccs!I:I,0,0,1)</f>
        <v>17.75</v>
      </c>
      <c r="F96" s="548">
        <f>ROUND(ROUND(E96,2)*ROUND(C96,2),2)</f>
        <v>21300</v>
      </c>
      <c r="H96" s="4" t="s">
        <v>1640</v>
      </c>
      <c r="I96" s="545" t="str">
        <f>+_xlfn.CONCAT(H96,"-",A96)</f>
        <v>B2/22/03-J</v>
      </c>
    </row>
    <row r="97" spans="1:9" s="4" customFormat="1">
      <c r="A97" s="231"/>
      <c r="B97" s="153"/>
      <c r="C97" s="225">
        <v>0</v>
      </c>
      <c r="D97" s="225"/>
      <c r="E97" s="31"/>
      <c r="F97" s="31"/>
      <c r="H97" s="4" t="s">
        <v>1640</v>
      </c>
    </row>
    <row r="98" spans="1:9" s="224" customFormat="1">
      <c r="A98" s="231" t="s">
        <v>34</v>
      </c>
      <c r="B98" s="153" t="s">
        <v>1560</v>
      </c>
      <c r="C98" s="225">
        <v>40</v>
      </c>
      <c r="D98" s="231" t="s">
        <v>179</v>
      </c>
      <c r="E98" s="548">
        <f>+_xlfn.XLOOKUP(I98,ccs!O:O,ccs!I:I,0,0,1)</f>
        <v>32.25</v>
      </c>
      <c r="F98" s="548">
        <f>ROUND(ROUND(E98,2)*ROUND(C98,2),2)</f>
        <v>1290</v>
      </c>
      <c r="H98" s="4" t="s">
        <v>1640</v>
      </c>
      <c r="I98" s="545" t="str">
        <f>+_xlfn.CONCAT(H98,"-",A98)</f>
        <v>B2/22/03-K</v>
      </c>
    </row>
    <row r="99" spans="1:9" s="4" customFormat="1">
      <c r="A99" s="32"/>
      <c r="B99" s="36"/>
      <c r="C99" s="225">
        <v>0</v>
      </c>
      <c r="D99" s="225"/>
      <c r="E99" s="31"/>
      <c r="F99" s="31"/>
      <c r="H99" s="4" t="s">
        <v>1640</v>
      </c>
    </row>
    <row r="100" spans="1:9" s="224" customFormat="1">
      <c r="A100" s="231" t="s">
        <v>39</v>
      </c>
      <c r="B100" s="153" t="s">
        <v>1556</v>
      </c>
      <c r="C100" s="225">
        <v>385</v>
      </c>
      <c r="D100" s="231" t="s">
        <v>179</v>
      </c>
      <c r="E100" s="548">
        <f>+_xlfn.XLOOKUP(I100,ccs!O:O,ccs!I:I,0,0,1)</f>
        <v>32</v>
      </c>
      <c r="F100" s="548">
        <f>ROUND(ROUND(E100,2)*ROUND(C100,2),2)</f>
        <v>12320</v>
      </c>
      <c r="H100" s="4" t="s">
        <v>1640</v>
      </c>
      <c r="I100" s="545" t="str">
        <f>+_xlfn.CONCAT(H100,"-",A100)</f>
        <v>B2/22/03-L</v>
      </c>
    </row>
    <row r="101" spans="1:9" s="224" customFormat="1">
      <c r="A101" s="30"/>
      <c r="B101" s="36"/>
      <c r="C101" s="225">
        <v>0</v>
      </c>
      <c r="D101" s="32"/>
      <c r="E101" s="97"/>
      <c r="F101" s="97"/>
      <c r="H101" s="4" t="s">
        <v>1640</v>
      </c>
    </row>
    <row r="102" spans="1:9" s="224" customFormat="1" ht="31">
      <c r="A102" s="32"/>
      <c r="B102" s="35" t="s">
        <v>1342</v>
      </c>
      <c r="C102" s="225">
        <v>0</v>
      </c>
      <c r="D102" s="32"/>
      <c r="E102" s="98"/>
      <c r="F102" s="97"/>
      <c r="H102" s="4" t="s">
        <v>1641</v>
      </c>
    </row>
    <row r="103" spans="1:9" s="4" customFormat="1">
      <c r="A103" s="32"/>
      <c r="B103" s="7"/>
      <c r="C103" s="225">
        <v>0</v>
      </c>
      <c r="D103" s="32"/>
      <c r="E103" s="98"/>
      <c r="F103" s="97"/>
      <c r="H103" s="4" t="s">
        <v>1641</v>
      </c>
    </row>
    <row r="104" spans="1:9" s="224" customFormat="1" ht="31">
      <c r="A104" s="32"/>
      <c r="B104" s="36" t="s">
        <v>1559</v>
      </c>
      <c r="C104" s="225">
        <v>0</v>
      </c>
      <c r="D104" s="231"/>
      <c r="E104" s="31"/>
      <c r="F104" s="31">
        <f>ROUND(ROUND(E104,2)*ROUND(C104,2),2)</f>
        <v>0</v>
      </c>
      <c r="H104" s="4" t="s">
        <v>1641</v>
      </c>
    </row>
    <row r="105" spans="1:9" s="224" customFormat="1">
      <c r="A105" s="231"/>
      <c r="B105" s="153"/>
      <c r="C105" s="225">
        <v>0</v>
      </c>
      <c r="D105" s="225"/>
      <c r="E105" s="31"/>
      <c r="F105" s="31"/>
      <c r="H105" s="4" t="s">
        <v>1641</v>
      </c>
    </row>
    <row r="106" spans="1:9" s="224" customFormat="1">
      <c r="A106" s="231" t="s">
        <v>5</v>
      </c>
      <c r="B106" s="153" t="s">
        <v>1560</v>
      </c>
      <c r="C106" s="225">
        <v>15</v>
      </c>
      <c r="D106" s="231" t="s">
        <v>179</v>
      </c>
      <c r="E106" s="548">
        <f>+_xlfn.XLOOKUP(I106,ccs!O:O,ccs!I:I,0,0,1)</f>
        <v>40.75</v>
      </c>
      <c r="F106" s="548">
        <f>ROUND(ROUND(E106,2)*ROUND(C106,2),2)</f>
        <v>611.25</v>
      </c>
      <c r="H106" s="4" t="s">
        <v>1641</v>
      </c>
      <c r="I106" s="545" t="str">
        <f>+_xlfn.CONCAT(H106,"-",A106)</f>
        <v>B2/22/04-A</v>
      </c>
    </row>
    <row r="107" spans="1:9" s="224" customFormat="1">
      <c r="A107" s="32"/>
      <c r="B107" s="36"/>
      <c r="C107" s="225"/>
      <c r="D107" s="225"/>
      <c r="E107" s="31"/>
      <c r="F107" s="31"/>
      <c r="H107" s="4" t="s">
        <v>1641</v>
      </c>
    </row>
    <row r="108" spans="1:9" s="224" customFormat="1" ht="31">
      <c r="A108" s="32" t="s">
        <v>6</v>
      </c>
      <c r="B108" s="35" t="s">
        <v>1343</v>
      </c>
      <c r="C108" s="225">
        <v>1</v>
      </c>
      <c r="D108" s="231" t="s">
        <v>0</v>
      </c>
      <c r="E108" s="548">
        <f>+_xlfn.XLOOKUP(I108,ccs!O:O,ccs!I:I,0,0,1)</f>
        <v>32525</v>
      </c>
      <c r="F108" s="548">
        <f>ROUND(ROUND(E108,2)*ROUND(C108,2),2)</f>
        <v>32525</v>
      </c>
      <c r="H108" s="4" t="s">
        <v>1641</v>
      </c>
      <c r="I108" s="545" t="str">
        <f>+_xlfn.CONCAT(H108,"-",A108)</f>
        <v>B2/22/04-B</v>
      </c>
    </row>
    <row r="109" spans="1:9" s="4" customFormat="1">
      <c r="A109" s="32"/>
      <c r="B109" s="7"/>
      <c r="C109" s="32"/>
      <c r="D109" s="32"/>
      <c r="E109" s="98"/>
      <c r="F109" s="97"/>
      <c r="H109" s="4" t="s">
        <v>1641</v>
      </c>
    </row>
    <row r="110" spans="1:9" s="4" customFormat="1">
      <c r="A110" s="32"/>
      <c r="B110" s="35" t="s">
        <v>1344</v>
      </c>
      <c r="C110" s="32"/>
      <c r="D110" s="32"/>
      <c r="E110" s="98"/>
      <c r="F110" s="97"/>
      <c r="H110" s="4" t="s">
        <v>1641</v>
      </c>
    </row>
    <row r="111" spans="1:9" s="4" customFormat="1">
      <c r="A111" s="32"/>
      <c r="B111" s="7"/>
      <c r="C111" s="32"/>
      <c r="D111" s="32"/>
      <c r="E111" s="98"/>
      <c r="F111" s="97"/>
      <c r="H111" s="4" t="s">
        <v>1641</v>
      </c>
    </row>
    <row r="112" spans="1:9" s="224" customFormat="1" ht="31">
      <c r="A112" s="32"/>
      <c r="B112" s="35" t="s">
        <v>1345</v>
      </c>
      <c r="C112" s="32"/>
      <c r="D112" s="32"/>
      <c r="E112" s="98"/>
      <c r="F112" s="97"/>
      <c r="H112" s="4" t="s">
        <v>1641</v>
      </c>
    </row>
    <row r="113" spans="1:9" s="224" customFormat="1">
      <c r="A113" s="32"/>
      <c r="B113" s="35"/>
      <c r="C113" s="32"/>
      <c r="D113" s="32"/>
      <c r="E113" s="98"/>
      <c r="F113" s="97"/>
      <c r="H113" s="4" t="s">
        <v>1641</v>
      </c>
    </row>
    <row r="114" spans="1:9" s="224" customFormat="1">
      <c r="A114" s="225" t="s">
        <v>7</v>
      </c>
      <c r="B114" s="153" t="s">
        <v>1569</v>
      </c>
      <c r="C114" s="231">
        <v>15</v>
      </c>
      <c r="D114" s="231" t="s">
        <v>179</v>
      </c>
      <c r="E114" s="548">
        <f>+_xlfn.XLOOKUP(I114,ccs!O:O,ccs!I:I,0,0,1)</f>
        <v>32.5</v>
      </c>
      <c r="F114" s="548">
        <f>ROUND(ROUND(E114,2)*ROUND(C114,2),2)</f>
        <v>487.5</v>
      </c>
      <c r="H114" s="4" t="s">
        <v>1641</v>
      </c>
      <c r="I114" s="545" t="str">
        <f>+_xlfn.CONCAT(H114,"-",A114)</f>
        <v>B2/22/04-C</v>
      </c>
    </row>
    <row r="115" spans="1:9" s="224" customFormat="1">
      <c r="A115" s="225"/>
      <c r="B115" s="153"/>
      <c r="C115" s="231">
        <v>0</v>
      </c>
      <c r="D115" s="231"/>
      <c r="E115" s="31"/>
      <c r="F115" s="31"/>
      <c r="H115" s="4" t="s">
        <v>1641</v>
      </c>
    </row>
    <row r="116" spans="1:9" s="224" customFormat="1">
      <c r="A116" s="225" t="s">
        <v>8</v>
      </c>
      <c r="B116" s="153" t="s">
        <v>1570</v>
      </c>
      <c r="C116" s="231">
        <v>75</v>
      </c>
      <c r="D116" s="231" t="s">
        <v>179</v>
      </c>
      <c r="E116" s="548">
        <f>+_xlfn.XLOOKUP(I116,ccs!O:O,ccs!I:I,0,0,1)</f>
        <v>124.5</v>
      </c>
      <c r="F116" s="548">
        <f>ROUND(ROUND(E116,2)*ROUND(C116,2),2)</f>
        <v>9337.5</v>
      </c>
      <c r="H116" s="4" t="s">
        <v>1641</v>
      </c>
      <c r="I116" s="545" t="str">
        <f>+_xlfn.CONCAT(H116,"-",A116)</f>
        <v>B2/22/04-D</v>
      </c>
    </row>
    <row r="117" spans="1:9" s="224" customFormat="1">
      <c r="A117" s="225"/>
      <c r="B117" s="153"/>
      <c r="C117" s="231">
        <v>0</v>
      </c>
      <c r="D117" s="231"/>
      <c r="E117" s="31"/>
      <c r="F117" s="31"/>
      <c r="H117" s="4" t="s">
        <v>1641</v>
      </c>
    </row>
    <row r="118" spans="1:9" s="224" customFormat="1">
      <c r="A118" s="225" t="s">
        <v>10</v>
      </c>
      <c r="B118" s="153" t="s">
        <v>1571</v>
      </c>
      <c r="C118" s="231">
        <v>30</v>
      </c>
      <c r="D118" s="231" t="s">
        <v>179</v>
      </c>
      <c r="E118" s="548">
        <f>+_xlfn.XLOOKUP(I118,ccs!O:O,ccs!I:I,0,0,1)</f>
        <v>311.63</v>
      </c>
      <c r="F118" s="548">
        <f>ROUND(ROUND(E118,2)*ROUND(C118,2),2)</f>
        <v>9348.9</v>
      </c>
      <c r="H118" s="4" t="s">
        <v>1641</v>
      </c>
      <c r="I118" s="545" t="str">
        <f>+_xlfn.CONCAT(H118,"-",A118)</f>
        <v>B2/22/04-E</v>
      </c>
    </row>
    <row r="119" spans="1:9" s="224" customFormat="1">
      <c r="A119" s="32"/>
      <c r="B119" s="35"/>
      <c r="C119" s="231">
        <v>0</v>
      </c>
      <c r="D119" s="32"/>
      <c r="E119" s="98"/>
      <c r="F119" s="97"/>
      <c r="H119" s="4" t="s">
        <v>1641</v>
      </c>
    </row>
    <row r="120" spans="1:9" s="224" customFormat="1" ht="31">
      <c r="A120" s="32"/>
      <c r="B120" s="35" t="s">
        <v>1346</v>
      </c>
      <c r="C120" s="231">
        <v>0</v>
      </c>
      <c r="D120" s="32"/>
      <c r="E120" s="98"/>
      <c r="F120" s="97"/>
      <c r="H120" s="4" t="s">
        <v>1641</v>
      </c>
    </row>
    <row r="121" spans="1:9" s="224" customFormat="1">
      <c r="A121" s="32"/>
      <c r="B121" s="35"/>
      <c r="C121" s="231">
        <v>0</v>
      </c>
      <c r="D121" s="32"/>
      <c r="E121" s="98"/>
      <c r="F121" s="97"/>
      <c r="H121" s="4" t="s">
        <v>1641</v>
      </c>
    </row>
    <row r="122" spans="1:9" s="224" customFormat="1">
      <c r="A122" s="225" t="s">
        <v>11</v>
      </c>
      <c r="B122" s="153" t="s">
        <v>1572</v>
      </c>
      <c r="C122" s="231">
        <v>15</v>
      </c>
      <c r="D122" s="231" t="s">
        <v>179</v>
      </c>
      <c r="E122" s="548">
        <f>+_xlfn.XLOOKUP(I122,ccs!O:O,ccs!I:I,0,0,1)</f>
        <v>21.25</v>
      </c>
      <c r="F122" s="548">
        <f>ROUND(ROUND(E122,2)*ROUND(C122,2),2)</f>
        <v>318.75</v>
      </c>
      <c r="H122" s="4" t="s">
        <v>1641</v>
      </c>
      <c r="I122" s="545" t="str">
        <f>+_xlfn.CONCAT(H122,"-",A122)</f>
        <v>B2/22/04-F</v>
      </c>
    </row>
    <row r="123" spans="1:9" s="224" customFormat="1">
      <c r="A123" s="225"/>
      <c r="B123" s="153"/>
      <c r="C123" s="231">
        <v>0</v>
      </c>
      <c r="D123" s="225"/>
      <c r="E123" s="31"/>
      <c r="F123" s="31"/>
      <c r="H123" s="4" t="s">
        <v>1641</v>
      </c>
    </row>
    <row r="124" spans="1:9" s="224" customFormat="1">
      <c r="A124" s="225" t="s">
        <v>27</v>
      </c>
      <c r="B124" s="153" t="s">
        <v>1569</v>
      </c>
      <c r="C124" s="231">
        <v>1270</v>
      </c>
      <c r="D124" s="231" t="s">
        <v>179</v>
      </c>
      <c r="E124" s="548">
        <f>+_xlfn.XLOOKUP(I124,ccs!O:O,ccs!I:I,0,0,1)</f>
        <v>32.5</v>
      </c>
      <c r="F124" s="548">
        <f>ROUND(ROUND(E124,2)*ROUND(C124,2),2)</f>
        <v>41275</v>
      </c>
      <c r="H124" s="4" t="s">
        <v>1641</v>
      </c>
      <c r="I124" s="545" t="str">
        <f>+_xlfn.CONCAT(H124,"-",A124)</f>
        <v>B2/22/04-G</v>
      </c>
    </row>
    <row r="125" spans="1:9" s="224" customFormat="1">
      <c r="A125" s="225"/>
      <c r="B125" s="153"/>
      <c r="C125" s="231">
        <v>0</v>
      </c>
      <c r="D125" s="225"/>
      <c r="E125" s="31"/>
      <c r="F125" s="31"/>
      <c r="H125" s="4" t="s">
        <v>1641</v>
      </c>
    </row>
    <row r="126" spans="1:9" s="224" customFormat="1">
      <c r="A126" s="225" t="s">
        <v>28</v>
      </c>
      <c r="B126" s="153" t="s">
        <v>1573</v>
      </c>
      <c r="C126" s="231">
        <v>475</v>
      </c>
      <c r="D126" s="231" t="s">
        <v>179</v>
      </c>
      <c r="E126" s="548">
        <f>+_xlfn.XLOOKUP(I126,ccs!O:O,ccs!I:I,0,0,1)</f>
        <v>41.75</v>
      </c>
      <c r="F126" s="548">
        <f>ROUND(ROUND(E126,2)*ROUND(C126,2),2)</f>
        <v>19831.25</v>
      </c>
      <c r="H126" s="4" t="s">
        <v>1641</v>
      </c>
      <c r="I126" s="545" t="str">
        <f>+_xlfn.CONCAT(H126,"-",A126)</f>
        <v>B2/22/04-H</v>
      </c>
    </row>
    <row r="127" spans="1:9" s="224" customFormat="1">
      <c r="A127" s="225"/>
      <c r="B127" s="153"/>
      <c r="C127" s="231">
        <v>0</v>
      </c>
      <c r="D127" s="225"/>
      <c r="E127" s="31"/>
      <c r="F127" s="31"/>
      <c r="H127" s="4" t="s">
        <v>1641</v>
      </c>
    </row>
    <row r="128" spans="1:9" s="224" customFormat="1">
      <c r="A128" s="225" t="s">
        <v>33</v>
      </c>
      <c r="B128" s="153" t="s">
        <v>1574</v>
      </c>
      <c r="C128" s="231">
        <v>90</v>
      </c>
      <c r="D128" s="231" t="s">
        <v>179</v>
      </c>
      <c r="E128" s="548">
        <f>+_xlfn.XLOOKUP(I128,ccs!O:O,ccs!I:I,0,0,1)</f>
        <v>77.13</v>
      </c>
      <c r="F128" s="548">
        <f>ROUND(ROUND(E128,2)*ROUND(C128,2),2)</f>
        <v>6941.7</v>
      </c>
      <c r="H128" s="4" t="s">
        <v>1641</v>
      </c>
      <c r="I128" s="545" t="str">
        <f>+_xlfn.CONCAT(H128,"-",A128)</f>
        <v>B2/22/04-J</v>
      </c>
    </row>
    <row r="129" spans="1:9" s="224" customFormat="1">
      <c r="A129" s="225"/>
      <c r="B129" s="153"/>
      <c r="C129" s="231">
        <v>0</v>
      </c>
      <c r="D129" s="225"/>
      <c r="E129" s="31"/>
      <c r="F129" s="31"/>
      <c r="H129" s="4" t="s">
        <v>1641</v>
      </c>
    </row>
    <row r="130" spans="1:9" s="224" customFormat="1">
      <c r="A130" s="225" t="s">
        <v>34</v>
      </c>
      <c r="B130" s="153" t="s">
        <v>1575</v>
      </c>
      <c r="C130" s="231">
        <v>240</v>
      </c>
      <c r="D130" s="231" t="s">
        <v>179</v>
      </c>
      <c r="E130" s="548">
        <f>+_xlfn.XLOOKUP(I130,ccs!O:O,ccs!I:I,0,0,1)</f>
        <v>94.13</v>
      </c>
      <c r="F130" s="548">
        <f>ROUND(ROUND(E130,2)*ROUND(C130,2),2)</f>
        <v>22591.200000000001</v>
      </c>
      <c r="H130" s="4" t="s">
        <v>1641</v>
      </c>
      <c r="I130" s="545" t="str">
        <f>+_xlfn.CONCAT(H130,"-",A130)</f>
        <v>B2/22/04-K</v>
      </c>
    </row>
    <row r="131" spans="1:9" s="224" customFormat="1">
      <c r="A131" s="225"/>
      <c r="B131" s="153"/>
      <c r="C131" s="231">
        <v>0</v>
      </c>
      <c r="D131" s="225"/>
      <c r="E131" s="31"/>
      <c r="F131" s="31"/>
      <c r="H131" s="4" t="s">
        <v>1641</v>
      </c>
    </row>
    <row r="132" spans="1:9" s="4" customFormat="1">
      <c r="A132" s="225" t="s">
        <v>39</v>
      </c>
      <c r="B132" s="153" t="s">
        <v>1570</v>
      </c>
      <c r="C132" s="231">
        <v>180</v>
      </c>
      <c r="D132" s="231" t="s">
        <v>179</v>
      </c>
      <c r="E132" s="548">
        <f>+_xlfn.XLOOKUP(I132,ccs!O:O,ccs!I:I,0,0,1)</f>
        <v>124.5</v>
      </c>
      <c r="F132" s="548">
        <f>ROUND(ROUND(E132,2)*ROUND(C132,2),2)</f>
        <v>22410</v>
      </c>
      <c r="H132" s="4" t="s">
        <v>1641</v>
      </c>
      <c r="I132" s="545" t="str">
        <f>+_xlfn.CONCAT(H132,"-",A132)</f>
        <v>B2/22/04-L</v>
      </c>
    </row>
    <row r="133" spans="1:9" s="4" customFormat="1">
      <c r="A133" s="225"/>
      <c r="B133" s="153"/>
      <c r="C133" s="231">
        <v>0</v>
      </c>
      <c r="D133" s="225"/>
      <c r="E133" s="31"/>
      <c r="F133" s="31"/>
      <c r="H133" s="4" t="s">
        <v>1641</v>
      </c>
    </row>
    <row r="134" spans="1:9" s="224" customFormat="1">
      <c r="A134" s="225" t="s">
        <v>38</v>
      </c>
      <c r="B134" s="153" t="s">
        <v>1576</v>
      </c>
      <c r="C134" s="231">
        <v>60</v>
      </c>
      <c r="D134" s="231" t="s">
        <v>179</v>
      </c>
      <c r="E134" s="548">
        <f>+_xlfn.XLOOKUP(I134,ccs!O:O,ccs!I:I,0,0,1)</f>
        <v>311.63</v>
      </c>
      <c r="F134" s="548">
        <f>ROUND(ROUND(E134,2)*ROUND(C134,2),2)</f>
        <v>18697.8</v>
      </c>
      <c r="H134" s="4" t="s">
        <v>1641</v>
      </c>
      <c r="I134" s="545" t="str">
        <f>+_xlfn.CONCAT(H134,"-",A134)</f>
        <v>B2/22/04-M</v>
      </c>
    </row>
    <row r="135" spans="1:9" s="224" customFormat="1">
      <c r="A135" s="225"/>
      <c r="B135" s="153"/>
      <c r="C135" s="231">
        <v>0</v>
      </c>
      <c r="D135" s="225"/>
      <c r="E135" s="31"/>
      <c r="F135" s="31"/>
      <c r="H135" s="4" t="s">
        <v>1641</v>
      </c>
    </row>
    <row r="136" spans="1:9" s="224" customFormat="1">
      <c r="A136" s="225" t="s">
        <v>204</v>
      </c>
      <c r="B136" s="153" t="s">
        <v>1571</v>
      </c>
      <c r="C136" s="231">
        <v>10</v>
      </c>
      <c r="D136" s="231" t="s">
        <v>179</v>
      </c>
      <c r="E136" s="548">
        <f>+_xlfn.XLOOKUP(I136,ccs!O:O,ccs!I:I,0,0,1)</f>
        <v>311.63</v>
      </c>
      <c r="F136" s="548">
        <f>ROUND(ROUND(E136,2)*ROUND(C136,2),2)</f>
        <v>3116.3</v>
      </c>
      <c r="H136" s="4" t="s">
        <v>1641</v>
      </c>
      <c r="I136" s="545" t="str">
        <f>+_xlfn.CONCAT(H136,"-",A136)</f>
        <v>B2/22/04-N</v>
      </c>
    </row>
    <row r="137" spans="1:9" s="224" customFormat="1">
      <c r="A137" s="225"/>
      <c r="B137" s="153"/>
      <c r="C137" s="231">
        <v>0</v>
      </c>
      <c r="D137" s="225"/>
      <c r="E137" s="31"/>
      <c r="F137" s="31"/>
      <c r="H137" s="4" t="s">
        <v>1641</v>
      </c>
    </row>
    <row r="138" spans="1:9" s="224" customFormat="1" ht="46.5">
      <c r="A138" s="32"/>
      <c r="B138" s="35" t="s">
        <v>1347</v>
      </c>
      <c r="C138" s="231">
        <v>0</v>
      </c>
      <c r="D138" s="32"/>
      <c r="E138" s="98"/>
      <c r="F138" s="97"/>
      <c r="H138" s="4" t="s">
        <v>1642</v>
      </c>
    </row>
    <row r="139" spans="1:9" s="224" customFormat="1">
      <c r="A139" s="32"/>
      <c r="B139" s="35"/>
      <c r="C139" s="231">
        <v>0</v>
      </c>
      <c r="D139" s="32"/>
      <c r="E139" s="98"/>
      <c r="F139" s="97"/>
      <c r="H139" s="4" t="s">
        <v>1642</v>
      </c>
    </row>
    <row r="140" spans="1:9" s="224" customFormat="1">
      <c r="A140" s="225" t="s">
        <v>5</v>
      </c>
      <c r="B140" s="153" t="s">
        <v>1577</v>
      </c>
      <c r="C140" s="231">
        <v>1200</v>
      </c>
      <c r="D140" s="231" t="s">
        <v>179</v>
      </c>
      <c r="E140" s="548">
        <f>+_xlfn.XLOOKUP(I140,ccs!O:O,ccs!I:I,0,0,1)</f>
        <v>21.25</v>
      </c>
      <c r="F140" s="548">
        <f>ROUND(ROUND(E140,2)*ROUND(C140,2),2)</f>
        <v>25500</v>
      </c>
      <c r="H140" s="4" t="s">
        <v>1642</v>
      </c>
      <c r="I140" s="545" t="str">
        <f>+_xlfn.CONCAT(H140,"-",A140)</f>
        <v>B2/22/05-A</v>
      </c>
    </row>
    <row r="141" spans="1:9" s="224" customFormat="1">
      <c r="A141" s="225"/>
      <c r="B141" s="153"/>
      <c r="C141" s="231">
        <v>0</v>
      </c>
      <c r="D141" s="225"/>
      <c r="E141" s="31"/>
      <c r="F141" s="31"/>
      <c r="H141" s="4" t="s">
        <v>1642</v>
      </c>
    </row>
    <row r="142" spans="1:9" s="224" customFormat="1">
      <c r="A142" s="225" t="s">
        <v>6</v>
      </c>
      <c r="B142" s="153" t="s">
        <v>1578</v>
      </c>
      <c r="C142" s="231">
        <v>40</v>
      </c>
      <c r="D142" s="231" t="s">
        <v>179</v>
      </c>
      <c r="E142" s="548">
        <f>+_xlfn.XLOOKUP(I142,ccs!O:O,ccs!I:I,0,0,1)</f>
        <v>32.5</v>
      </c>
      <c r="F142" s="548">
        <f>ROUND(ROUND(E142,2)*ROUND(C142,2),2)</f>
        <v>1300</v>
      </c>
      <c r="H142" s="4" t="s">
        <v>1642</v>
      </c>
      <c r="I142" s="545" t="str">
        <f>+_xlfn.CONCAT(H142,"-",A142)</f>
        <v>B2/22/05-B</v>
      </c>
    </row>
    <row r="143" spans="1:9" s="224" customFormat="1">
      <c r="A143" s="225"/>
      <c r="B143" s="153"/>
      <c r="C143" s="231">
        <v>0</v>
      </c>
      <c r="D143" s="225"/>
      <c r="E143" s="31"/>
      <c r="F143" s="31"/>
      <c r="H143" s="4" t="s">
        <v>1642</v>
      </c>
    </row>
    <row r="144" spans="1:9" s="224" customFormat="1">
      <c r="A144" s="225" t="s">
        <v>7</v>
      </c>
      <c r="B144" s="153" t="s">
        <v>1569</v>
      </c>
      <c r="C144" s="231">
        <v>385</v>
      </c>
      <c r="D144" s="231" t="s">
        <v>179</v>
      </c>
      <c r="E144" s="548">
        <f>+_xlfn.XLOOKUP(I144,ccs!O:O,ccs!I:I,0,0,1)</f>
        <v>40.5</v>
      </c>
      <c r="F144" s="548">
        <f>ROUND(ROUND(E144,2)*ROUND(C144,2),2)</f>
        <v>15592.5</v>
      </c>
      <c r="H144" s="4" t="s">
        <v>1642</v>
      </c>
      <c r="I144" s="545" t="str">
        <f>+_xlfn.CONCAT(H144,"-",A144)</f>
        <v>B2/22/05-C</v>
      </c>
    </row>
    <row r="145" spans="1:9" s="224" customFormat="1">
      <c r="A145" s="225"/>
      <c r="B145" s="153"/>
      <c r="C145" s="231">
        <v>0</v>
      </c>
      <c r="D145" s="225"/>
      <c r="E145" s="31"/>
      <c r="F145" s="31"/>
      <c r="H145" s="4" t="s">
        <v>1642</v>
      </c>
    </row>
    <row r="146" spans="1:9" s="224" customFormat="1" ht="31">
      <c r="A146" s="32"/>
      <c r="B146" s="35" t="s">
        <v>1348</v>
      </c>
      <c r="C146" s="231">
        <v>0</v>
      </c>
      <c r="D146" s="32"/>
      <c r="E146" s="31"/>
      <c r="F146" s="97"/>
      <c r="H146" s="4" t="s">
        <v>1642</v>
      </c>
    </row>
    <row r="147" spans="1:9" s="224" customFormat="1">
      <c r="A147" s="32"/>
      <c r="B147" s="35"/>
      <c r="C147" s="231">
        <v>0</v>
      </c>
      <c r="D147" s="32"/>
      <c r="E147" s="31"/>
      <c r="F147" s="97"/>
      <c r="H147" s="4" t="s">
        <v>1642</v>
      </c>
    </row>
    <row r="148" spans="1:9" s="4" customFormat="1">
      <c r="A148" s="225" t="s">
        <v>8</v>
      </c>
      <c r="B148" s="153" t="s">
        <v>1572</v>
      </c>
      <c r="C148" s="231">
        <v>255</v>
      </c>
      <c r="D148" s="231" t="s">
        <v>179</v>
      </c>
      <c r="E148" s="548">
        <f>+_xlfn.XLOOKUP(I148,ccs!O:O,ccs!I:I,0,0,1)</f>
        <v>21.25</v>
      </c>
      <c r="F148" s="548">
        <f>ROUND(ROUND(E148,2)*ROUND(C148,2),2)</f>
        <v>5418.75</v>
      </c>
      <c r="H148" s="4" t="s">
        <v>1642</v>
      </c>
      <c r="I148" s="545" t="str">
        <f>+_xlfn.CONCAT(H148,"-",A148)</f>
        <v>B2/22/05-D</v>
      </c>
    </row>
    <row r="149" spans="1:9" s="4" customFormat="1">
      <c r="A149" s="225"/>
      <c r="B149" s="153"/>
      <c r="C149" s="231">
        <v>0</v>
      </c>
      <c r="D149" s="225"/>
      <c r="E149" s="31"/>
      <c r="F149" s="31"/>
      <c r="H149" s="4" t="s">
        <v>1642</v>
      </c>
    </row>
    <row r="150" spans="1:9" s="224" customFormat="1">
      <c r="A150" s="225" t="s">
        <v>10</v>
      </c>
      <c r="B150" s="153" t="s">
        <v>1578</v>
      </c>
      <c r="C150" s="231">
        <v>50</v>
      </c>
      <c r="D150" s="231" t="s">
        <v>179</v>
      </c>
      <c r="E150" s="548">
        <f>+_xlfn.XLOOKUP(I150,ccs!O:O,ccs!I:I,0,0,1)</f>
        <v>26.63</v>
      </c>
      <c r="F150" s="548">
        <f>ROUND(ROUND(E150,2)*ROUND(C150,2),2)</f>
        <v>1331.5</v>
      </c>
      <c r="H150" s="4" t="s">
        <v>1642</v>
      </c>
      <c r="I150" s="545" t="str">
        <f>+_xlfn.CONCAT(H150,"-",A150)</f>
        <v>B2/22/05-E</v>
      </c>
    </row>
    <row r="151" spans="1:9" s="224" customFormat="1">
      <c r="A151" s="225"/>
      <c r="B151" s="153"/>
      <c r="C151" s="231">
        <v>0</v>
      </c>
      <c r="D151" s="225"/>
      <c r="E151" s="31"/>
      <c r="F151" s="31"/>
      <c r="H151" s="4" t="s">
        <v>1642</v>
      </c>
    </row>
    <row r="152" spans="1:9" s="224" customFormat="1">
      <c r="A152" s="225" t="s">
        <v>11</v>
      </c>
      <c r="B152" s="153" t="s">
        <v>1569</v>
      </c>
      <c r="C152" s="231">
        <v>285</v>
      </c>
      <c r="D152" s="231" t="s">
        <v>179</v>
      </c>
      <c r="E152" s="548">
        <f>+_xlfn.XLOOKUP(I152,ccs!O:O,ccs!I:I,0,0,1)</f>
        <v>32.5</v>
      </c>
      <c r="F152" s="548">
        <f>ROUND(ROUND(E152,2)*ROUND(C152,2),2)</f>
        <v>9262.5</v>
      </c>
      <c r="H152" s="4" t="s">
        <v>1642</v>
      </c>
      <c r="I152" s="545" t="str">
        <f>+_xlfn.CONCAT(H152,"-",A152)</f>
        <v>B2/22/05-F</v>
      </c>
    </row>
    <row r="153" spans="1:9" s="224" customFormat="1">
      <c r="A153" s="225"/>
      <c r="B153" s="153"/>
      <c r="C153" s="231">
        <v>0</v>
      </c>
      <c r="D153" s="225"/>
      <c r="E153" s="31"/>
      <c r="F153" s="31"/>
      <c r="H153" s="4" t="s">
        <v>1642</v>
      </c>
    </row>
    <row r="154" spans="1:9" s="224" customFormat="1">
      <c r="A154" s="225" t="s">
        <v>27</v>
      </c>
      <c r="B154" s="153" t="s">
        <v>1573</v>
      </c>
      <c r="C154" s="231">
        <v>160</v>
      </c>
      <c r="D154" s="231" t="s">
        <v>179</v>
      </c>
      <c r="E154" s="548">
        <f>+_xlfn.XLOOKUP(I154,ccs!O:O,ccs!I:I,0,0,1)</f>
        <v>41.75</v>
      </c>
      <c r="F154" s="548">
        <f>ROUND(ROUND(E154,2)*ROUND(C154,2),2)</f>
        <v>6680</v>
      </c>
      <c r="H154" s="4" t="s">
        <v>1642</v>
      </c>
      <c r="I154" s="545" t="str">
        <f>+_xlfn.CONCAT(H154,"-",A154)</f>
        <v>B2/22/05-G</v>
      </c>
    </row>
    <row r="155" spans="1:9" s="224" customFormat="1">
      <c r="A155" s="225"/>
      <c r="B155" s="153"/>
      <c r="C155" s="231">
        <v>0</v>
      </c>
      <c r="D155" s="225"/>
      <c r="E155" s="31"/>
      <c r="F155" s="31"/>
      <c r="H155" s="4" t="s">
        <v>1642</v>
      </c>
    </row>
    <row r="156" spans="1:9" s="224" customFormat="1">
      <c r="A156" s="225" t="s">
        <v>28</v>
      </c>
      <c r="B156" s="153" t="s">
        <v>1574</v>
      </c>
      <c r="C156" s="231">
        <v>105</v>
      </c>
      <c r="D156" s="231" t="s">
        <v>179</v>
      </c>
      <c r="E156" s="548">
        <f>+_xlfn.XLOOKUP(I156,ccs!O:O,ccs!I:I,0,0,1)</f>
        <v>77.13</v>
      </c>
      <c r="F156" s="548">
        <f>ROUND(ROUND(E156,2)*ROUND(C156,2),2)</f>
        <v>8098.65</v>
      </c>
      <c r="H156" s="4" t="s">
        <v>1642</v>
      </c>
      <c r="I156" s="545" t="str">
        <f>+_xlfn.CONCAT(H156,"-",A156)</f>
        <v>B2/22/05-H</v>
      </c>
    </row>
    <row r="157" spans="1:9" s="224" customFormat="1">
      <c r="A157" s="225"/>
      <c r="B157" s="153"/>
      <c r="C157" s="231">
        <v>0</v>
      </c>
      <c r="D157" s="225"/>
      <c r="E157" s="31"/>
      <c r="F157" s="31"/>
      <c r="H157" s="4" t="s">
        <v>1642</v>
      </c>
    </row>
    <row r="158" spans="1:9" s="224" customFormat="1">
      <c r="A158" s="225" t="s">
        <v>33</v>
      </c>
      <c r="B158" s="153" t="s">
        <v>1570</v>
      </c>
      <c r="C158" s="231">
        <v>75</v>
      </c>
      <c r="D158" s="231" t="s">
        <v>179</v>
      </c>
      <c r="E158" s="548">
        <f>+_xlfn.XLOOKUP(I158,ccs!O:O,ccs!I:I,0,0,1)</f>
        <v>124.5</v>
      </c>
      <c r="F158" s="548">
        <f>ROUND(ROUND(E158,2)*ROUND(C158,2),2)</f>
        <v>9337.5</v>
      </c>
      <c r="H158" s="4" t="s">
        <v>1642</v>
      </c>
      <c r="I158" s="545" t="str">
        <f>+_xlfn.CONCAT(H158,"-",A158)</f>
        <v>B2/22/05-J</v>
      </c>
    </row>
    <row r="159" spans="1:9" s="4" customFormat="1">
      <c r="A159" s="225"/>
      <c r="B159" s="153"/>
      <c r="C159" s="231">
        <v>0</v>
      </c>
      <c r="D159" s="225"/>
      <c r="E159" s="31"/>
      <c r="F159" s="31"/>
      <c r="H159" s="4" t="s">
        <v>1642</v>
      </c>
    </row>
    <row r="160" spans="1:9" s="224" customFormat="1" ht="46.5">
      <c r="A160" s="32"/>
      <c r="B160" s="35" t="s">
        <v>1349</v>
      </c>
      <c r="C160" s="231">
        <v>0</v>
      </c>
      <c r="D160" s="32"/>
      <c r="E160" s="98"/>
      <c r="F160" s="97"/>
      <c r="H160" s="4" t="s">
        <v>1642</v>
      </c>
    </row>
    <row r="161" spans="1:9" s="224" customFormat="1">
      <c r="A161" s="32"/>
      <c r="B161" s="35"/>
      <c r="C161" s="231">
        <v>0</v>
      </c>
      <c r="D161" s="32"/>
      <c r="E161" s="98"/>
      <c r="F161" s="97"/>
      <c r="H161" s="4" t="s">
        <v>1642</v>
      </c>
    </row>
    <row r="162" spans="1:9" s="224" customFormat="1">
      <c r="A162" s="225" t="s">
        <v>34</v>
      </c>
      <c r="B162" s="153" t="s">
        <v>1577</v>
      </c>
      <c r="C162" s="231">
        <v>855</v>
      </c>
      <c r="D162" s="231" t="s">
        <v>179</v>
      </c>
      <c r="E162" s="548">
        <f>+_xlfn.XLOOKUP(I162,ccs!O:O,ccs!I:I,0,0,1)</f>
        <v>21.25</v>
      </c>
      <c r="F162" s="548">
        <f>ROUND(ROUND(E162,2)*ROUND(C162,2),2)</f>
        <v>18168.75</v>
      </c>
      <c r="H162" s="4" t="s">
        <v>1642</v>
      </c>
      <c r="I162" s="545" t="str">
        <f>+_xlfn.CONCAT(H162,"-",A162)</f>
        <v>B2/22/05-K</v>
      </c>
    </row>
    <row r="163" spans="1:9" s="224" customFormat="1">
      <c r="A163" s="225"/>
      <c r="B163" s="153"/>
      <c r="C163" s="231"/>
      <c r="D163" s="231"/>
      <c r="E163" s="31"/>
      <c r="F163" s="31"/>
      <c r="H163" s="4" t="s">
        <v>1642</v>
      </c>
    </row>
    <row r="164" spans="1:9" s="224" customFormat="1" ht="31">
      <c r="A164" s="32"/>
      <c r="B164" s="35" t="s">
        <v>1350</v>
      </c>
      <c r="C164" s="32"/>
      <c r="D164" s="32"/>
      <c r="E164" s="98"/>
      <c r="F164" s="97"/>
      <c r="H164" s="4" t="s">
        <v>1642</v>
      </c>
    </row>
    <row r="165" spans="1:9" s="224" customFormat="1">
      <c r="A165" s="32"/>
      <c r="B165" s="7"/>
      <c r="C165" s="32"/>
      <c r="D165" s="32"/>
      <c r="E165" s="98"/>
      <c r="F165" s="97"/>
      <c r="H165" s="4" t="s">
        <v>1642</v>
      </c>
    </row>
    <row r="166" spans="1:9" s="224" customFormat="1">
      <c r="A166" s="225"/>
      <c r="B166" s="151" t="s">
        <v>1351</v>
      </c>
      <c r="C166" s="225"/>
      <c r="D166" s="231"/>
      <c r="E166" s="31"/>
      <c r="F166" s="31"/>
      <c r="H166" s="4" t="s">
        <v>1642</v>
      </c>
    </row>
    <row r="167" spans="1:9" s="224" customFormat="1">
      <c r="A167" s="32"/>
      <c r="B167" s="7"/>
      <c r="C167" s="32"/>
      <c r="D167" s="32"/>
      <c r="E167" s="98"/>
      <c r="F167" s="97"/>
      <c r="H167" s="4" t="s">
        <v>1642</v>
      </c>
    </row>
    <row r="168" spans="1:9" s="224" customFormat="1">
      <c r="A168" s="225" t="s">
        <v>39</v>
      </c>
      <c r="B168" s="153" t="s">
        <v>1352</v>
      </c>
      <c r="C168" s="225">
        <v>44</v>
      </c>
      <c r="D168" s="231" t="s">
        <v>289</v>
      </c>
      <c r="E168" s="548">
        <f>+_xlfn.XLOOKUP(I168,ccs!O:O,ccs!I:I,0,0,1)</f>
        <v>44</v>
      </c>
      <c r="F168" s="548">
        <f>ROUND(ROUND(E168,2)*ROUND(C168,2),2)</f>
        <v>1936</v>
      </c>
      <c r="H168" s="4" t="s">
        <v>1642</v>
      </c>
      <c r="I168" s="545" t="str">
        <f>+_xlfn.CONCAT(H168,"-",A168)</f>
        <v>B2/22/05-L</v>
      </c>
    </row>
    <row r="169" spans="1:9" s="224" customFormat="1">
      <c r="A169" s="32"/>
      <c r="B169" s="7"/>
      <c r="C169" s="32"/>
      <c r="D169" s="32"/>
      <c r="E169" s="98"/>
      <c r="F169" s="97"/>
      <c r="H169" s="4" t="s">
        <v>1642</v>
      </c>
    </row>
    <row r="170" spans="1:9" s="224" customFormat="1">
      <c r="A170" s="32"/>
      <c r="B170" s="35" t="s">
        <v>1353</v>
      </c>
      <c r="C170" s="32"/>
      <c r="D170" s="32"/>
      <c r="E170" s="31"/>
      <c r="F170" s="31"/>
      <c r="H170" s="4" t="s">
        <v>1643</v>
      </c>
    </row>
    <row r="171" spans="1:9" s="224" customFormat="1">
      <c r="A171" s="32"/>
      <c r="B171" s="7"/>
      <c r="C171" s="32"/>
      <c r="D171" s="231"/>
      <c r="E171" s="98"/>
      <c r="F171" s="97"/>
      <c r="H171" s="4" t="s">
        <v>1643</v>
      </c>
    </row>
    <row r="172" spans="1:9" s="4" customFormat="1">
      <c r="A172" s="225" t="s">
        <v>5</v>
      </c>
      <c r="B172" s="153" t="s">
        <v>1573</v>
      </c>
      <c r="C172" s="225">
        <v>2</v>
      </c>
      <c r="D172" s="231" t="s">
        <v>289</v>
      </c>
      <c r="E172" s="548">
        <f>+_xlfn.XLOOKUP(I172,ccs!O:O,ccs!I:I,0,0,1)</f>
        <v>3340.5</v>
      </c>
      <c r="F172" s="548">
        <f>ROUND(ROUND(E172,2)*ROUND(C172,2),2)</f>
        <v>6681</v>
      </c>
      <c r="H172" s="4" t="s">
        <v>1643</v>
      </c>
      <c r="I172" s="545" t="str">
        <f>+_xlfn.CONCAT(H172,"-",A172)</f>
        <v>B2/22/06-A</v>
      </c>
    </row>
    <row r="173" spans="1:9" s="4" customFormat="1">
      <c r="A173" s="225"/>
      <c r="B173" s="153"/>
      <c r="C173" s="225"/>
      <c r="D173" s="225"/>
      <c r="E173" s="31"/>
      <c r="F173" s="31"/>
      <c r="H173" s="4" t="s">
        <v>1643</v>
      </c>
    </row>
    <row r="174" spans="1:9" s="224" customFormat="1">
      <c r="A174" s="225" t="s">
        <v>6</v>
      </c>
      <c r="B174" s="153" t="s">
        <v>1579</v>
      </c>
      <c r="C174" s="225">
        <v>15</v>
      </c>
      <c r="D174" s="231" t="s">
        <v>289</v>
      </c>
      <c r="E174" s="548">
        <f>+_xlfn.XLOOKUP(I174,ccs!O:O,ccs!I:I,0,0,1)</f>
        <v>5328.63</v>
      </c>
      <c r="F174" s="548">
        <f>ROUND(ROUND(E174,2)*ROUND(C174,2),2)</f>
        <v>79929.45</v>
      </c>
      <c r="H174" s="4" t="s">
        <v>1643</v>
      </c>
      <c r="I174" s="545" t="str">
        <f>+_xlfn.CONCAT(H174,"-",A174)</f>
        <v>B2/22/06-B</v>
      </c>
    </row>
    <row r="175" spans="1:9" s="224" customFormat="1">
      <c r="A175" s="225"/>
      <c r="B175" s="153"/>
      <c r="C175" s="225"/>
      <c r="D175" s="225"/>
      <c r="E175" s="31"/>
      <c r="F175" s="31"/>
      <c r="H175" s="4" t="s">
        <v>1643</v>
      </c>
    </row>
    <row r="176" spans="1:9" s="224" customFormat="1">
      <c r="A176" s="225" t="s">
        <v>7</v>
      </c>
      <c r="B176" s="153" t="s">
        <v>1570</v>
      </c>
      <c r="C176" s="225">
        <v>25</v>
      </c>
      <c r="D176" s="231" t="s">
        <v>289</v>
      </c>
      <c r="E176" s="548">
        <f>+_xlfn.XLOOKUP(I176,ccs!O:O,ccs!I:I,0,0,1)</f>
        <v>10600</v>
      </c>
      <c r="F176" s="548">
        <f>ROUND(ROUND(E176,2)*ROUND(C176,2),2)</f>
        <v>265000</v>
      </c>
      <c r="H176" s="4" t="s">
        <v>1643</v>
      </c>
      <c r="I176" s="545" t="str">
        <f>+_xlfn.CONCAT(H176,"-",A176)</f>
        <v>B2/22/06-C</v>
      </c>
    </row>
    <row r="177" spans="1:9" s="224" customFormat="1">
      <c r="A177" s="225"/>
      <c r="B177" s="153"/>
      <c r="C177" s="225"/>
      <c r="D177" s="225"/>
      <c r="E177" s="31"/>
      <c r="F177" s="31"/>
      <c r="H177" s="4" t="s">
        <v>1643</v>
      </c>
    </row>
    <row r="178" spans="1:9" s="224" customFormat="1">
      <c r="A178" s="225" t="s">
        <v>8</v>
      </c>
      <c r="B178" s="153" t="s">
        <v>1576</v>
      </c>
      <c r="C178" s="225">
        <v>2</v>
      </c>
      <c r="D178" s="231" t="s">
        <v>289</v>
      </c>
      <c r="E178" s="548">
        <f>+_xlfn.XLOOKUP(I178,ccs!O:O,ccs!I:I,0,0,1)</f>
        <v>15514.63</v>
      </c>
      <c r="F178" s="548">
        <f>ROUND(ROUND(E178,2)*ROUND(C178,2),2)</f>
        <v>31029.26</v>
      </c>
      <c r="H178" s="4" t="s">
        <v>1643</v>
      </c>
      <c r="I178" s="545" t="str">
        <f>+_xlfn.CONCAT(H178,"-",A178)</f>
        <v>B2/22/06-D</v>
      </c>
    </row>
    <row r="179" spans="1:9" s="224" customFormat="1">
      <c r="A179" s="225"/>
      <c r="B179" s="153"/>
      <c r="C179" s="225"/>
      <c r="D179" s="225"/>
      <c r="E179" s="31"/>
      <c r="F179" s="31"/>
      <c r="H179" s="4" t="s">
        <v>1643</v>
      </c>
    </row>
    <row r="180" spans="1:9" s="224" customFormat="1">
      <c r="A180" s="225" t="s">
        <v>10</v>
      </c>
      <c r="B180" s="153" t="s">
        <v>1571</v>
      </c>
      <c r="C180" s="225">
        <v>1</v>
      </c>
      <c r="D180" s="231" t="s">
        <v>289</v>
      </c>
      <c r="E180" s="548">
        <f>+_xlfn.XLOOKUP(I180,ccs!O:O,ccs!I:I,0,0,1)</f>
        <v>22606.13</v>
      </c>
      <c r="F180" s="548">
        <f>ROUND(ROUND(E180,2)*ROUND(C180,2),2)</f>
        <v>22606.13</v>
      </c>
      <c r="H180" s="4" t="s">
        <v>1643</v>
      </c>
      <c r="I180" s="545" t="str">
        <f>+_xlfn.CONCAT(H180,"-",A180)</f>
        <v>B2/22/06-E</v>
      </c>
    </row>
    <row r="181" spans="1:9" s="224" customFormat="1">
      <c r="A181" s="225"/>
      <c r="B181" s="153"/>
      <c r="C181" s="225"/>
      <c r="D181" s="231"/>
      <c r="E181" s="31"/>
      <c r="F181" s="31"/>
      <c r="H181" s="4" t="s">
        <v>1643</v>
      </c>
    </row>
    <row r="182" spans="1:9" s="224" customFormat="1">
      <c r="A182" s="225"/>
      <c r="B182" s="35" t="s">
        <v>1354</v>
      </c>
      <c r="C182" s="225"/>
      <c r="D182" s="231"/>
      <c r="E182" s="31"/>
      <c r="F182" s="31"/>
      <c r="H182" s="4" t="s">
        <v>1643</v>
      </c>
    </row>
    <row r="183" spans="1:9" s="224" customFormat="1">
      <c r="A183" s="225"/>
      <c r="B183" s="35"/>
      <c r="C183" s="225"/>
      <c r="D183" s="231"/>
      <c r="E183" s="31"/>
      <c r="F183" s="31"/>
      <c r="H183" s="4" t="s">
        <v>1643</v>
      </c>
    </row>
    <row r="184" spans="1:9" s="224" customFormat="1">
      <c r="A184" s="225" t="s">
        <v>11</v>
      </c>
      <c r="B184" s="153" t="s">
        <v>1580</v>
      </c>
      <c r="C184" s="225">
        <v>17</v>
      </c>
      <c r="D184" s="231" t="s">
        <v>289</v>
      </c>
      <c r="E184" s="548">
        <f>+_xlfn.XLOOKUP(I184,ccs!O:O,ccs!I:I,0,0,1)</f>
        <v>471.88</v>
      </c>
      <c r="F184" s="548">
        <f>ROUND(ROUND(E184,2)*ROUND(C184,2),2)</f>
        <v>8021.96</v>
      </c>
      <c r="H184" s="4" t="s">
        <v>1643</v>
      </c>
      <c r="I184" s="545" t="str">
        <f>+_xlfn.CONCAT(H184,"-",A184)</f>
        <v>B2/22/06-F</v>
      </c>
    </row>
    <row r="185" spans="1:9" s="224" customFormat="1">
      <c r="A185" s="225"/>
      <c r="B185" s="153"/>
      <c r="C185" s="225"/>
      <c r="D185" s="225"/>
      <c r="E185" s="31"/>
      <c r="F185" s="31"/>
      <c r="H185" s="4" t="s">
        <v>1643</v>
      </c>
    </row>
    <row r="186" spans="1:9" s="224" customFormat="1">
      <c r="A186" s="225" t="s">
        <v>27</v>
      </c>
      <c r="B186" s="153" t="s">
        <v>1581</v>
      </c>
      <c r="C186" s="225">
        <v>2</v>
      </c>
      <c r="D186" s="231" t="s">
        <v>289</v>
      </c>
      <c r="E186" s="548">
        <f>+_xlfn.XLOOKUP(I186,ccs!O:O,ccs!I:I,0,0,1)</f>
        <v>596.88</v>
      </c>
      <c r="F186" s="548">
        <f>ROUND(ROUND(E186,2)*ROUND(C186,2),2)</f>
        <v>1193.76</v>
      </c>
      <c r="H186" s="4" t="s">
        <v>1643</v>
      </c>
      <c r="I186" s="545" t="str">
        <f>+_xlfn.CONCAT(H186,"-",A186)</f>
        <v>B2/22/06-G</v>
      </c>
    </row>
    <row r="187" spans="1:9" s="224" customFormat="1">
      <c r="A187" s="225"/>
      <c r="B187" s="153"/>
      <c r="C187" s="225"/>
      <c r="D187" s="225"/>
      <c r="E187" s="31"/>
      <c r="F187" s="31"/>
      <c r="H187" s="4" t="s">
        <v>1643</v>
      </c>
    </row>
    <row r="188" spans="1:9" s="224" customFormat="1">
      <c r="A188" s="32" t="s">
        <v>28</v>
      </c>
      <c r="B188" s="35" t="s">
        <v>1355</v>
      </c>
      <c r="C188" s="32">
        <v>50</v>
      </c>
      <c r="D188" s="231" t="s">
        <v>289</v>
      </c>
      <c r="E188" s="548">
        <f>+_xlfn.XLOOKUP(I188,ccs!O:O,ccs!I:I,0,0,1)</f>
        <v>1192.25</v>
      </c>
      <c r="F188" s="548">
        <f>ROUND(ROUND(E188,2)*ROUND(C188,2),2)</f>
        <v>59612.5</v>
      </c>
      <c r="H188" s="4" t="s">
        <v>1643</v>
      </c>
      <c r="I188" s="545" t="str">
        <f>+_xlfn.CONCAT(H188,"-",A188)</f>
        <v>B2/22/06-H</v>
      </c>
    </row>
    <row r="189" spans="1:9" s="4" customFormat="1">
      <c r="A189" s="32"/>
      <c r="B189" s="7"/>
      <c r="C189" s="32"/>
      <c r="D189" s="32"/>
      <c r="E189" s="98"/>
      <c r="F189" s="97"/>
      <c r="H189" s="4" t="s">
        <v>1643</v>
      </c>
    </row>
    <row r="190" spans="1:9" s="4" customFormat="1">
      <c r="A190" s="32" t="s">
        <v>33</v>
      </c>
      <c r="B190" s="35" t="s">
        <v>1356</v>
      </c>
      <c r="C190" s="32">
        <v>25</v>
      </c>
      <c r="D190" s="231" t="s">
        <v>289</v>
      </c>
      <c r="E190" s="548">
        <f>+_xlfn.XLOOKUP(I190,ccs!O:O,ccs!I:I,0,0,1)</f>
        <v>26.13</v>
      </c>
      <c r="F190" s="548">
        <f>ROUND(ROUND(E190,2)*ROUND(C190,2),2)</f>
        <v>653.25</v>
      </c>
      <c r="H190" s="4" t="s">
        <v>1643</v>
      </c>
      <c r="I190" s="545" t="str">
        <f>+_xlfn.CONCAT(H190,"-",A190)</f>
        <v>B2/22/06-J</v>
      </c>
    </row>
    <row r="191" spans="1:9" s="4" customFormat="1">
      <c r="A191" s="32"/>
      <c r="B191" s="36"/>
      <c r="C191" s="32"/>
      <c r="D191" s="32"/>
      <c r="E191" s="31"/>
      <c r="F191" s="31"/>
      <c r="H191" s="4" t="s">
        <v>1643</v>
      </c>
    </row>
    <row r="192" spans="1:9" s="4" customFormat="1" ht="31">
      <c r="A192" s="32"/>
      <c r="B192" s="35" t="s">
        <v>1357</v>
      </c>
      <c r="C192" s="32"/>
      <c r="D192" s="32"/>
      <c r="E192" s="31"/>
      <c r="F192" s="31"/>
      <c r="H192" s="4" t="s">
        <v>1643</v>
      </c>
    </row>
    <row r="193" spans="1:9" s="224" customFormat="1">
      <c r="A193" s="32"/>
      <c r="B193" s="36"/>
      <c r="C193" s="32"/>
      <c r="D193" s="32"/>
      <c r="E193" s="98"/>
      <c r="F193" s="97"/>
      <c r="H193" s="4" t="s">
        <v>1643</v>
      </c>
    </row>
    <row r="194" spans="1:9" s="224" customFormat="1">
      <c r="A194" s="225" t="s">
        <v>34</v>
      </c>
      <c r="B194" s="153" t="s">
        <v>1572</v>
      </c>
      <c r="C194" s="225">
        <v>1</v>
      </c>
      <c r="D194" s="231" t="s">
        <v>289</v>
      </c>
      <c r="E194" s="548">
        <f>+_xlfn.XLOOKUP(I194,ccs!O:O,ccs!I:I,0,0,1)</f>
        <v>227.38</v>
      </c>
      <c r="F194" s="548">
        <f>ROUND(ROUND(E194,2)*ROUND(C194,2),2)</f>
        <v>227.38</v>
      </c>
      <c r="H194" s="4" t="s">
        <v>1643</v>
      </c>
      <c r="I194" s="545" t="str">
        <f>+_xlfn.CONCAT(H194,"-",A194)</f>
        <v>B2/22/06-K</v>
      </c>
    </row>
    <row r="195" spans="1:9" s="224" customFormat="1">
      <c r="A195" s="225"/>
      <c r="B195" s="153"/>
      <c r="C195" s="225"/>
      <c r="D195" s="225"/>
      <c r="E195" s="31"/>
      <c r="F195" s="31"/>
      <c r="H195" s="4" t="s">
        <v>1643</v>
      </c>
    </row>
    <row r="196" spans="1:9" s="4" customFormat="1">
      <c r="A196" s="225" t="s">
        <v>39</v>
      </c>
      <c r="B196" s="153" t="s">
        <v>1569</v>
      </c>
      <c r="C196" s="225">
        <v>92</v>
      </c>
      <c r="D196" s="231" t="s">
        <v>289</v>
      </c>
      <c r="E196" s="548">
        <f>+_xlfn.XLOOKUP(I196,ccs!O:O,ccs!I:I,0,0,1)</f>
        <v>77.88</v>
      </c>
      <c r="F196" s="548">
        <f>ROUND(ROUND(E196,2)*ROUND(C196,2),2)</f>
        <v>7164.96</v>
      </c>
      <c r="H196" s="4" t="s">
        <v>1643</v>
      </c>
      <c r="I196" s="545" t="str">
        <f>+_xlfn.CONCAT(H196,"-",A196)</f>
        <v>B2/22/06-L</v>
      </c>
    </row>
    <row r="197" spans="1:9" s="4" customFormat="1">
      <c r="A197" s="225"/>
      <c r="B197" s="153"/>
      <c r="C197" s="225"/>
      <c r="D197" s="225"/>
      <c r="E197" s="31"/>
      <c r="F197" s="31"/>
      <c r="H197" s="4" t="s">
        <v>1643</v>
      </c>
    </row>
    <row r="198" spans="1:9" s="4" customFormat="1">
      <c r="A198" s="32"/>
      <c r="B198" s="35" t="s">
        <v>1358</v>
      </c>
      <c r="C198" s="32"/>
      <c r="D198" s="32"/>
      <c r="E198" s="98"/>
      <c r="F198" s="97"/>
      <c r="H198" s="4" t="s">
        <v>1643</v>
      </c>
    </row>
    <row r="199" spans="1:9" s="4" customFormat="1">
      <c r="A199" s="32"/>
      <c r="B199" s="7"/>
      <c r="C199" s="32"/>
      <c r="D199" s="32"/>
      <c r="E199" s="98"/>
      <c r="F199" s="97"/>
      <c r="H199" s="4" t="s">
        <v>1643</v>
      </c>
    </row>
    <row r="200" spans="1:9" s="4" customFormat="1" ht="108.5">
      <c r="A200" s="32"/>
      <c r="B200" s="35" t="s">
        <v>1359</v>
      </c>
      <c r="C200" s="32"/>
      <c r="D200" s="32"/>
      <c r="E200" s="98"/>
      <c r="F200" s="97"/>
      <c r="H200" s="4" t="s">
        <v>1643</v>
      </c>
    </row>
    <row r="201" spans="1:9" s="4" customFormat="1">
      <c r="A201" s="32"/>
      <c r="B201" s="35"/>
      <c r="C201" s="32"/>
      <c r="D201" s="32"/>
      <c r="E201" s="98"/>
      <c r="F201" s="97"/>
      <c r="H201" s="4" t="s">
        <v>1643</v>
      </c>
    </row>
    <row r="202" spans="1:9" s="4" customFormat="1">
      <c r="A202" s="225" t="s">
        <v>38</v>
      </c>
      <c r="B202" s="153" t="s">
        <v>1360</v>
      </c>
      <c r="C202" s="225">
        <v>2</v>
      </c>
      <c r="D202" s="225" t="s">
        <v>289</v>
      </c>
      <c r="E202" s="548">
        <f>+_xlfn.XLOOKUP(I202,ccs!O:O,ccs!I:I,0,0,1)</f>
        <v>34581.25</v>
      </c>
      <c r="F202" s="548">
        <f>ROUND(ROUND(E202,2)*ROUND(C202,2),2)</f>
        <v>69162.5</v>
      </c>
      <c r="H202" s="4" t="s">
        <v>1643</v>
      </c>
      <c r="I202" s="545" t="str">
        <f>+_xlfn.CONCAT(H202,"-",A202)</f>
        <v>B2/22/06-M</v>
      </c>
    </row>
    <row r="203" spans="1:9" s="224" customFormat="1">
      <c r="A203" s="225"/>
      <c r="B203" s="153"/>
      <c r="C203" s="225"/>
      <c r="D203" s="225"/>
      <c r="E203" s="31"/>
      <c r="F203" s="31"/>
      <c r="H203" s="4" t="s">
        <v>1643</v>
      </c>
    </row>
    <row r="204" spans="1:9" s="224" customFormat="1">
      <c r="A204" s="225" t="s">
        <v>204</v>
      </c>
      <c r="B204" s="153" t="s">
        <v>1361</v>
      </c>
      <c r="C204" s="225">
        <v>2</v>
      </c>
      <c r="D204" s="225" t="s">
        <v>289</v>
      </c>
      <c r="E204" s="548">
        <f>+_xlfn.XLOOKUP(I204,ccs!O:O,ccs!I:I,0,0,1)</f>
        <v>34581.25</v>
      </c>
      <c r="F204" s="548">
        <f>ROUND(ROUND(E204,2)*ROUND(C204,2),2)</f>
        <v>69162.5</v>
      </c>
      <c r="H204" s="4" t="s">
        <v>1643</v>
      </c>
      <c r="I204" s="545" t="str">
        <f>+_xlfn.CONCAT(H204,"-",A204)</f>
        <v>B2/22/06-N</v>
      </c>
    </row>
    <row r="205" spans="1:9" s="224" customFormat="1">
      <c r="A205" s="225"/>
      <c r="B205" s="153"/>
      <c r="C205" s="225"/>
      <c r="D205" s="225"/>
      <c r="E205" s="31"/>
      <c r="F205" s="31"/>
      <c r="H205" s="4" t="s">
        <v>1643</v>
      </c>
    </row>
    <row r="206" spans="1:9" s="224" customFormat="1" ht="31">
      <c r="A206" s="32"/>
      <c r="B206" s="35" t="s">
        <v>1362</v>
      </c>
      <c r="C206" s="32"/>
      <c r="D206" s="32"/>
      <c r="E206" s="98"/>
      <c r="F206" s="97"/>
      <c r="H206" s="4" t="s">
        <v>1644</v>
      </c>
    </row>
    <row r="207" spans="1:9" s="224" customFormat="1">
      <c r="A207" s="32"/>
      <c r="B207" s="7"/>
      <c r="C207" s="32"/>
      <c r="D207" s="32"/>
      <c r="E207" s="98"/>
      <c r="F207" s="97"/>
      <c r="H207" s="4" t="s">
        <v>1644</v>
      </c>
    </row>
    <row r="208" spans="1:9" s="224" customFormat="1" ht="108.5">
      <c r="A208" s="32"/>
      <c r="B208" s="35" t="s">
        <v>1363</v>
      </c>
      <c r="C208" s="32"/>
      <c r="D208" s="32"/>
      <c r="E208" s="98"/>
      <c r="F208" s="97"/>
      <c r="H208" s="4" t="s">
        <v>1644</v>
      </c>
    </row>
    <row r="209" spans="1:9" s="4" customFormat="1">
      <c r="A209" s="32"/>
      <c r="B209" s="35"/>
      <c r="C209" s="32"/>
      <c r="D209" s="32"/>
      <c r="E209" s="98"/>
      <c r="F209" s="97"/>
      <c r="H209" s="4" t="s">
        <v>1644</v>
      </c>
    </row>
    <row r="210" spans="1:9" s="224" customFormat="1">
      <c r="A210" s="225" t="s">
        <v>5</v>
      </c>
      <c r="B210" s="153" t="s">
        <v>1364</v>
      </c>
      <c r="C210" s="225">
        <v>1</v>
      </c>
      <c r="D210" s="225" t="s">
        <v>627</v>
      </c>
      <c r="E210" s="548">
        <f>+_xlfn.XLOOKUP(I210,ccs!O:O,ccs!I:I,0,0,1)</f>
        <v>65615</v>
      </c>
      <c r="F210" s="548">
        <f>ROUND(ROUND(E210,2)*ROUND(C210,2),2)</f>
        <v>65615</v>
      </c>
      <c r="H210" s="4" t="s">
        <v>1644</v>
      </c>
      <c r="I210" s="545" t="str">
        <f>+_xlfn.CONCAT(H210,"-",A210)</f>
        <v>B2/22/07-A</v>
      </c>
    </row>
    <row r="211" spans="1:9" s="4" customFormat="1">
      <c r="A211" s="32"/>
      <c r="B211" s="7"/>
      <c r="C211" s="32"/>
      <c r="D211" s="32"/>
      <c r="E211" s="98"/>
      <c r="F211" s="97"/>
      <c r="H211" s="4" t="s">
        <v>1644</v>
      </c>
    </row>
    <row r="212" spans="1:9" s="4" customFormat="1">
      <c r="A212" s="225" t="s">
        <v>6</v>
      </c>
      <c r="B212" s="153" t="s">
        <v>1365</v>
      </c>
      <c r="C212" s="225">
        <v>1</v>
      </c>
      <c r="D212" s="225" t="s">
        <v>627</v>
      </c>
      <c r="E212" s="548">
        <f>+_xlfn.XLOOKUP(I212,ccs!O:O,ccs!I:I,0,0,1)</f>
        <v>65615</v>
      </c>
      <c r="F212" s="548">
        <f>ROUND(ROUND(E212,2)*ROUND(C212,2),2)</f>
        <v>65615</v>
      </c>
      <c r="H212" s="4" t="s">
        <v>1644</v>
      </c>
      <c r="I212" s="545" t="str">
        <f>+_xlfn.CONCAT(H212,"-",A212)</f>
        <v>B2/22/07-B</v>
      </c>
    </row>
    <row r="213" spans="1:9" s="224" customFormat="1">
      <c r="A213" s="32"/>
      <c r="B213" s="7"/>
      <c r="C213" s="32"/>
      <c r="D213" s="32"/>
      <c r="E213" s="98"/>
      <c r="F213" s="97"/>
      <c r="H213" s="4" t="s">
        <v>1644</v>
      </c>
    </row>
    <row r="214" spans="1:9" s="224" customFormat="1" ht="93">
      <c r="A214" s="32"/>
      <c r="B214" s="35" t="s">
        <v>1366</v>
      </c>
      <c r="C214" s="32"/>
      <c r="D214" s="32"/>
      <c r="E214" s="98"/>
      <c r="F214" s="97"/>
      <c r="H214" s="4" t="s">
        <v>1644</v>
      </c>
    </row>
    <row r="215" spans="1:9" s="224" customFormat="1">
      <c r="A215" s="32"/>
      <c r="B215" s="35"/>
      <c r="C215" s="32"/>
      <c r="D215" s="32"/>
      <c r="E215" s="98"/>
      <c r="F215" s="97"/>
      <c r="H215" s="4" t="s">
        <v>1644</v>
      </c>
    </row>
    <row r="216" spans="1:9" s="224" customFormat="1">
      <c r="A216" s="225" t="s">
        <v>7</v>
      </c>
      <c r="B216" s="153" t="s">
        <v>1367</v>
      </c>
      <c r="C216" s="225">
        <v>1</v>
      </c>
      <c r="D216" s="225" t="s">
        <v>627</v>
      </c>
      <c r="E216" s="548">
        <f>+_xlfn.XLOOKUP(I216,ccs!O:O,ccs!I:I,0,0,1)</f>
        <v>0</v>
      </c>
      <c r="F216" s="548" t="s">
        <v>6449</v>
      </c>
      <c r="H216" s="4" t="s">
        <v>1644</v>
      </c>
      <c r="I216" s="545" t="str">
        <f>+_xlfn.CONCAT(H216,"-",A216)</f>
        <v>B2/22/07-C</v>
      </c>
    </row>
    <row r="217" spans="1:9" s="224" customFormat="1">
      <c r="A217" s="32"/>
      <c r="B217" s="7"/>
      <c r="C217" s="32"/>
      <c r="D217" s="32"/>
      <c r="E217" s="98"/>
      <c r="F217" s="97"/>
      <c r="H217" s="4" t="s">
        <v>1644</v>
      </c>
    </row>
    <row r="218" spans="1:9" s="224" customFormat="1" ht="31">
      <c r="A218" s="32"/>
      <c r="B218" s="35" t="s">
        <v>1368</v>
      </c>
      <c r="C218" s="32"/>
      <c r="D218" s="32"/>
      <c r="E218" s="98"/>
      <c r="F218" s="97"/>
      <c r="H218" s="4" t="s">
        <v>1644</v>
      </c>
    </row>
    <row r="219" spans="1:9" s="224" customFormat="1">
      <c r="A219" s="32"/>
      <c r="B219" s="7"/>
      <c r="C219" s="32"/>
      <c r="D219" s="32"/>
      <c r="E219" s="98"/>
      <c r="F219" s="97"/>
      <c r="H219" s="4" t="s">
        <v>1644</v>
      </c>
    </row>
    <row r="220" spans="1:9" s="224" customFormat="1">
      <c r="A220" s="225" t="s">
        <v>8</v>
      </c>
      <c r="B220" s="153" t="s">
        <v>1369</v>
      </c>
      <c r="C220" s="225">
        <v>1</v>
      </c>
      <c r="D220" s="225" t="s">
        <v>289</v>
      </c>
      <c r="E220" s="548">
        <f>+_xlfn.XLOOKUP(I220,ccs!O:O,ccs!I:I,0,0,1)</f>
        <v>9559.3799999999992</v>
      </c>
      <c r="F220" s="548">
        <f>ROUND(ROUND(E220,2)*ROUND(C220,2),2)</f>
        <v>9559.3799999999992</v>
      </c>
      <c r="H220" s="4" t="s">
        <v>1644</v>
      </c>
      <c r="I220" s="545" t="str">
        <f>+_xlfn.CONCAT(H220,"-",A220)</f>
        <v>B2/22/07-D</v>
      </c>
    </row>
    <row r="221" spans="1:9" s="224" customFormat="1">
      <c r="A221" s="32"/>
      <c r="B221" s="7"/>
      <c r="C221" s="32"/>
      <c r="D221" s="32"/>
      <c r="E221" s="98"/>
      <c r="F221" s="97"/>
      <c r="H221" s="4" t="s">
        <v>1644</v>
      </c>
    </row>
    <row r="222" spans="1:9" s="224" customFormat="1" ht="31">
      <c r="A222" s="32"/>
      <c r="B222" s="35" t="s">
        <v>1370</v>
      </c>
      <c r="C222" s="32"/>
      <c r="D222" s="32"/>
      <c r="E222" s="98"/>
      <c r="F222" s="97"/>
      <c r="H222" s="4" t="s">
        <v>1644</v>
      </c>
    </row>
    <row r="223" spans="1:9" s="224" customFormat="1">
      <c r="A223" s="32"/>
      <c r="B223" s="7"/>
      <c r="C223" s="32"/>
      <c r="D223" s="32"/>
      <c r="E223" s="98"/>
      <c r="F223" s="97"/>
      <c r="H223" s="4" t="s">
        <v>1644</v>
      </c>
    </row>
    <row r="224" spans="1:9" s="224" customFormat="1" ht="62">
      <c r="A224" s="32"/>
      <c r="B224" s="35" t="s">
        <v>1371</v>
      </c>
      <c r="C224" s="32"/>
      <c r="D224" s="32"/>
      <c r="E224" s="98"/>
      <c r="F224" s="97"/>
      <c r="H224" s="4" t="s">
        <v>1644</v>
      </c>
    </row>
    <row r="225" spans="1:9" s="224" customFormat="1">
      <c r="A225" s="32"/>
      <c r="B225" s="35"/>
      <c r="C225" s="32"/>
      <c r="D225" s="32"/>
      <c r="E225" s="98"/>
      <c r="F225" s="97"/>
      <c r="H225" s="4" t="s">
        <v>1644</v>
      </c>
    </row>
    <row r="226" spans="1:9" s="4" customFormat="1">
      <c r="A226" s="225" t="s">
        <v>10</v>
      </c>
      <c r="B226" s="153" t="s">
        <v>1574</v>
      </c>
      <c r="C226" s="231">
        <v>1480</v>
      </c>
      <c r="D226" s="231" t="s">
        <v>179</v>
      </c>
      <c r="E226" s="548">
        <f>+_xlfn.XLOOKUP(I226,ccs!O:O,ccs!I:I,0,0,1)</f>
        <v>73.5</v>
      </c>
      <c r="F226" s="548">
        <f>ROUND(ROUND(E226,2)*ROUND(C226,2),2)</f>
        <v>108780</v>
      </c>
      <c r="H226" s="4" t="s">
        <v>1644</v>
      </c>
      <c r="I226" s="545" t="str">
        <f>+_xlfn.CONCAT(H226,"-",A226)</f>
        <v>B2/22/07-E</v>
      </c>
    </row>
    <row r="227" spans="1:9" s="224" customFormat="1">
      <c r="A227" s="225"/>
      <c r="B227" s="153"/>
      <c r="C227" s="231"/>
      <c r="D227" s="231"/>
      <c r="E227" s="31"/>
      <c r="F227" s="31"/>
      <c r="H227" s="4" t="s">
        <v>1644</v>
      </c>
    </row>
    <row r="228" spans="1:9" s="224" customFormat="1">
      <c r="A228" s="225" t="s">
        <v>11</v>
      </c>
      <c r="B228" s="153" t="s">
        <v>1579</v>
      </c>
      <c r="C228" s="231">
        <v>180</v>
      </c>
      <c r="D228" s="231" t="s">
        <v>179</v>
      </c>
      <c r="E228" s="548">
        <f>+_xlfn.XLOOKUP(I228,ccs!O:O,ccs!I:I,0,0,1)</f>
        <v>79.13</v>
      </c>
      <c r="F228" s="548">
        <f>ROUND(ROUND(E228,2)*ROUND(C228,2),2)</f>
        <v>14243.4</v>
      </c>
      <c r="H228" s="4" t="s">
        <v>1644</v>
      </c>
      <c r="I228" s="545" t="str">
        <f>+_xlfn.CONCAT(H228,"-",A228)</f>
        <v>B2/22/07-F</v>
      </c>
    </row>
    <row r="229" spans="1:9" s="224" customFormat="1">
      <c r="A229" s="225"/>
      <c r="B229" s="153"/>
      <c r="C229" s="231"/>
      <c r="D229" s="231"/>
      <c r="E229" s="31"/>
      <c r="F229" s="31"/>
      <c r="H229" s="4" t="s">
        <v>1644</v>
      </c>
    </row>
    <row r="230" spans="1:9" s="224" customFormat="1">
      <c r="A230" s="225" t="s">
        <v>5</v>
      </c>
      <c r="B230" s="153" t="s">
        <v>1580</v>
      </c>
      <c r="C230" s="231">
        <v>750</v>
      </c>
      <c r="D230" s="231" t="s">
        <v>179</v>
      </c>
      <c r="E230" s="548">
        <f>+_xlfn.XLOOKUP(I230,ccs!O:O,ccs!I:I,0,0,1)</f>
        <v>87</v>
      </c>
      <c r="F230" s="548">
        <f>ROUND(ROUND(E230,2)*ROUND(C230,2),2)</f>
        <v>65250</v>
      </c>
      <c r="H230" s="4" t="s">
        <v>1645</v>
      </c>
      <c r="I230" s="545" t="str">
        <f>+_xlfn.CONCAT(H230,"-",A230)</f>
        <v>B2/22/08-A</v>
      </c>
    </row>
    <row r="231" spans="1:9" s="224" customFormat="1">
      <c r="A231" s="32"/>
      <c r="B231" s="7"/>
      <c r="C231" s="32"/>
      <c r="D231" s="32"/>
      <c r="E231" s="98"/>
      <c r="F231" s="97"/>
      <c r="H231" s="4" t="s">
        <v>1645</v>
      </c>
    </row>
    <row r="232" spans="1:9" s="224" customFormat="1">
      <c r="A232" s="225" t="s">
        <v>6</v>
      </c>
      <c r="B232" s="153" t="s">
        <v>1571</v>
      </c>
      <c r="C232" s="231">
        <v>2190</v>
      </c>
      <c r="D232" s="231" t="s">
        <v>179</v>
      </c>
      <c r="E232" s="548">
        <f>+_xlfn.XLOOKUP(I232,ccs!O:O,ccs!I:I,0,0,1)</f>
        <v>137.5</v>
      </c>
      <c r="F232" s="548">
        <f>ROUND(ROUND(E232,2)*ROUND(C232,2),2)</f>
        <v>301125</v>
      </c>
      <c r="H232" s="4" t="s">
        <v>1645</v>
      </c>
      <c r="I232" s="545" t="str">
        <f>+_xlfn.CONCAT(H232,"-",A232)</f>
        <v>B2/22/08-B</v>
      </c>
    </row>
    <row r="233" spans="1:9" s="4" customFormat="1">
      <c r="A233" s="32"/>
      <c r="B233" s="7"/>
      <c r="C233" s="32"/>
      <c r="D233" s="32"/>
      <c r="E233" s="98"/>
      <c r="F233" s="97"/>
      <c r="H233" s="4" t="s">
        <v>1645</v>
      </c>
    </row>
    <row r="234" spans="1:9" s="4" customFormat="1" ht="46.5">
      <c r="A234" s="32"/>
      <c r="B234" s="35" t="s">
        <v>1372</v>
      </c>
      <c r="C234" s="32"/>
      <c r="D234" s="32"/>
      <c r="E234" s="98"/>
      <c r="F234" s="97"/>
      <c r="H234" s="4" t="s">
        <v>1645</v>
      </c>
    </row>
    <row r="235" spans="1:9" s="224" customFormat="1">
      <c r="A235" s="225"/>
      <c r="B235" s="153"/>
      <c r="C235" s="231"/>
      <c r="D235" s="237"/>
      <c r="E235" s="234"/>
      <c r="F235" s="227"/>
      <c r="H235" s="4" t="s">
        <v>1645</v>
      </c>
    </row>
    <row r="236" spans="1:9" s="4" customFormat="1">
      <c r="A236" s="225" t="s">
        <v>7</v>
      </c>
      <c r="B236" s="153" t="s">
        <v>1574</v>
      </c>
      <c r="C236" s="231">
        <v>85</v>
      </c>
      <c r="D236" s="231" t="s">
        <v>179</v>
      </c>
      <c r="E236" s="548">
        <f>+_xlfn.XLOOKUP(I236,ccs!O:O,ccs!I:I,0,0,1)</f>
        <v>52.13</v>
      </c>
      <c r="F236" s="548">
        <f>ROUND(ROUND(E236,2)*ROUND(C236,2),2)</f>
        <v>4431.05</v>
      </c>
      <c r="H236" s="4" t="s">
        <v>1645</v>
      </c>
      <c r="I236" s="545" t="str">
        <f>+_xlfn.CONCAT(H236,"-",A236)</f>
        <v>B2/22/08-C</v>
      </c>
    </row>
    <row r="237" spans="1:9" s="4" customFormat="1">
      <c r="A237" s="225"/>
      <c r="B237" s="153"/>
      <c r="C237" s="32"/>
      <c r="D237" s="231"/>
      <c r="E237" s="234"/>
      <c r="F237" s="227"/>
      <c r="H237" s="4" t="s">
        <v>1645</v>
      </c>
    </row>
    <row r="238" spans="1:9" s="4" customFormat="1">
      <c r="A238" s="225" t="s">
        <v>8</v>
      </c>
      <c r="B238" s="153" t="s">
        <v>1570</v>
      </c>
      <c r="C238" s="231">
        <v>495</v>
      </c>
      <c r="D238" s="231" t="s">
        <v>179</v>
      </c>
      <c r="E238" s="548">
        <f>+_xlfn.XLOOKUP(I238,ccs!O:O,ccs!I:I,0,0,1)</f>
        <v>87</v>
      </c>
      <c r="F238" s="548">
        <f>ROUND(ROUND(E238,2)*ROUND(C238,2),2)</f>
        <v>43065</v>
      </c>
      <c r="H238" s="4" t="s">
        <v>1645</v>
      </c>
      <c r="I238" s="545" t="str">
        <f>+_xlfn.CONCAT(H238,"-",A238)</f>
        <v>B2/22/08-D</v>
      </c>
    </row>
    <row r="239" spans="1:9" s="224" customFormat="1">
      <c r="A239" s="225"/>
      <c r="B239" s="153"/>
      <c r="C239" s="231"/>
      <c r="D239" s="237"/>
      <c r="E239" s="234"/>
      <c r="F239" s="227"/>
      <c r="H239" s="4" t="s">
        <v>1645</v>
      </c>
    </row>
    <row r="240" spans="1:9" s="4" customFormat="1">
      <c r="A240" s="225" t="s">
        <v>10</v>
      </c>
      <c r="B240" s="153" t="s">
        <v>1571</v>
      </c>
      <c r="C240" s="231">
        <v>1935</v>
      </c>
      <c r="D240" s="231" t="s">
        <v>179</v>
      </c>
      <c r="E240" s="548">
        <f>+_xlfn.XLOOKUP(I240,ccs!O:O,ccs!I:I,0,0,1)</f>
        <v>137.5</v>
      </c>
      <c r="F240" s="548">
        <f>ROUND(ROUND(E240,2)*ROUND(C240,2),2)</f>
        <v>266062.5</v>
      </c>
      <c r="H240" s="4" t="s">
        <v>1645</v>
      </c>
      <c r="I240" s="545" t="str">
        <f>+_xlfn.CONCAT(H240,"-",A240)</f>
        <v>B2/22/08-E</v>
      </c>
    </row>
    <row r="241" spans="1:9" s="224" customFormat="1">
      <c r="A241" s="225"/>
      <c r="B241" s="153"/>
      <c r="C241" s="231"/>
      <c r="D241" s="237"/>
      <c r="E241" s="234"/>
      <c r="F241" s="227"/>
      <c r="H241" s="4" t="s">
        <v>1645</v>
      </c>
    </row>
    <row r="242" spans="1:9" s="224" customFormat="1" ht="46.5">
      <c r="A242" s="32"/>
      <c r="B242" s="35" t="s">
        <v>1373</v>
      </c>
      <c r="C242" s="32"/>
      <c r="D242" s="32"/>
      <c r="E242" s="98"/>
      <c r="F242" s="97"/>
      <c r="H242" s="4" t="s">
        <v>1645</v>
      </c>
    </row>
    <row r="243" spans="1:9" s="224" customFormat="1">
      <c r="A243" s="32"/>
      <c r="B243" s="35"/>
      <c r="C243" s="32"/>
      <c r="D243" s="32"/>
      <c r="E243" s="98"/>
      <c r="F243" s="97"/>
      <c r="H243" s="4" t="s">
        <v>1645</v>
      </c>
    </row>
    <row r="244" spans="1:9" s="224" customFormat="1">
      <c r="A244" s="225"/>
      <c r="B244" s="153"/>
      <c r="C244" s="231"/>
      <c r="D244" s="231"/>
      <c r="E244" s="31"/>
      <c r="F244" s="31"/>
      <c r="H244" s="4" t="s">
        <v>1645</v>
      </c>
    </row>
    <row r="245" spans="1:9" s="224" customFormat="1">
      <c r="A245" s="225" t="s">
        <v>11</v>
      </c>
      <c r="B245" s="153" t="s">
        <v>1582</v>
      </c>
      <c r="C245" s="231">
        <v>180</v>
      </c>
      <c r="D245" s="231" t="s">
        <v>179</v>
      </c>
      <c r="E245" s="548">
        <f>+_xlfn.XLOOKUP(I245,ccs!O:O,ccs!I:I,0,0,1)</f>
        <v>778.5</v>
      </c>
      <c r="F245" s="548">
        <f>ROUND(ROUND(E245,2)*ROUND(C245,2),2)</f>
        <v>140130</v>
      </c>
      <c r="H245" s="4" t="s">
        <v>1645</v>
      </c>
      <c r="I245" s="545" t="str">
        <f>+_xlfn.CONCAT(H245,"-",A245)</f>
        <v>B2/22/08-F</v>
      </c>
    </row>
    <row r="246" spans="1:9" s="4" customFormat="1">
      <c r="A246" s="32"/>
      <c r="B246" s="7"/>
      <c r="C246" s="32"/>
      <c r="D246" s="32"/>
      <c r="E246" s="98"/>
      <c r="F246" s="97"/>
      <c r="H246" s="4" t="s">
        <v>1645</v>
      </c>
    </row>
    <row r="247" spans="1:9" s="224" customFormat="1">
      <c r="A247" s="32"/>
      <c r="B247" s="7"/>
      <c r="C247" s="32"/>
      <c r="D247" s="32"/>
      <c r="E247" s="98"/>
      <c r="F247" s="97"/>
      <c r="H247" s="4" t="s">
        <v>1645</v>
      </c>
    </row>
    <row r="248" spans="1:9" s="224" customFormat="1" ht="62">
      <c r="A248" s="32"/>
      <c r="B248" s="35" t="s">
        <v>1374</v>
      </c>
      <c r="C248" s="32"/>
      <c r="D248" s="32"/>
      <c r="E248" s="98"/>
      <c r="F248" s="97"/>
      <c r="H248" s="4" t="s">
        <v>1645</v>
      </c>
    </row>
    <row r="249" spans="1:9" s="224" customFormat="1">
      <c r="A249" s="32"/>
      <c r="B249" s="35"/>
      <c r="C249" s="32"/>
      <c r="D249" s="32"/>
      <c r="E249" s="98"/>
      <c r="F249" s="97"/>
      <c r="H249" s="4" t="s">
        <v>1645</v>
      </c>
    </row>
    <row r="250" spans="1:9" s="4" customFormat="1">
      <c r="A250" s="225" t="s">
        <v>27</v>
      </c>
      <c r="B250" s="153" t="s">
        <v>1581</v>
      </c>
      <c r="C250" s="231">
        <v>45</v>
      </c>
      <c r="D250" s="231" t="s">
        <v>179</v>
      </c>
      <c r="E250" s="548">
        <f>+_xlfn.XLOOKUP(I250,ccs!O:O,ccs!I:I,0,0,1)</f>
        <v>137.5</v>
      </c>
      <c r="F250" s="548">
        <f>ROUND(ROUND(E250,2)*ROUND(C250,2),2)</f>
        <v>6187.5</v>
      </c>
      <c r="H250" s="4" t="s">
        <v>1645</v>
      </c>
      <c r="I250" s="545" t="str">
        <f>+_xlfn.CONCAT(H250,"-",A250)</f>
        <v>B2/22/08-G</v>
      </c>
    </row>
    <row r="251" spans="1:9" s="224" customFormat="1">
      <c r="A251" s="225"/>
      <c r="B251" s="153"/>
      <c r="C251" s="231"/>
      <c r="D251" s="231"/>
      <c r="E251" s="31"/>
      <c r="F251" s="31"/>
      <c r="H251" s="4" t="s">
        <v>1645</v>
      </c>
    </row>
    <row r="252" spans="1:9" s="4" customFormat="1">
      <c r="A252" s="225" t="s">
        <v>28</v>
      </c>
      <c r="B252" s="153" t="s">
        <v>1583</v>
      </c>
      <c r="C252" s="231">
        <v>45</v>
      </c>
      <c r="D252" s="231" t="s">
        <v>179</v>
      </c>
      <c r="E252" s="548">
        <f>+_xlfn.XLOOKUP(I252,ccs!O:O,ccs!I:I,0,0,1)</f>
        <v>676.63</v>
      </c>
      <c r="F252" s="548">
        <f>ROUND(ROUND(E252,2)*ROUND(C252,2),2)</f>
        <v>30448.35</v>
      </c>
      <c r="H252" s="4" t="s">
        <v>1645</v>
      </c>
      <c r="I252" s="545" t="str">
        <f>+_xlfn.CONCAT(H252,"-",A252)</f>
        <v>B2/22/08-H</v>
      </c>
    </row>
    <row r="253" spans="1:9" s="4" customFormat="1">
      <c r="A253" s="225"/>
      <c r="B253" s="153"/>
      <c r="C253" s="231"/>
      <c r="D253" s="231"/>
      <c r="E253" s="31"/>
      <c r="F253" s="31"/>
      <c r="H253" s="4" t="s">
        <v>1645</v>
      </c>
    </row>
    <row r="254" spans="1:9" s="4" customFormat="1">
      <c r="A254" s="225" t="s">
        <v>33</v>
      </c>
      <c r="B254" s="153" t="s">
        <v>1582</v>
      </c>
      <c r="C254" s="231">
        <v>435</v>
      </c>
      <c r="D254" s="231" t="s">
        <v>179</v>
      </c>
      <c r="E254" s="548">
        <f>+_xlfn.XLOOKUP(I254,ccs!O:O,ccs!I:I,0,0,1)</f>
        <v>778.5</v>
      </c>
      <c r="F254" s="548">
        <f>ROUND(ROUND(E254,2)*ROUND(C254,2),2)</f>
        <v>338647.5</v>
      </c>
      <c r="H254" s="4" t="s">
        <v>1645</v>
      </c>
      <c r="I254" s="545" t="str">
        <f>+_xlfn.CONCAT(H254,"-",A254)</f>
        <v>B2/22/08-J</v>
      </c>
    </row>
    <row r="255" spans="1:9" s="4" customFormat="1">
      <c r="A255" s="225"/>
      <c r="B255" s="153"/>
      <c r="C255" s="231"/>
      <c r="D255" s="231"/>
      <c r="E255" s="31"/>
      <c r="F255" s="31"/>
      <c r="H255" s="4" t="s">
        <v>1645</v>
      </c>
    </row>
    <row r="256" spans="1:9" s="4" customFormat="1" ht="46.5">
      <c r="A256" s="32"/>
      <c r="B256" s="35" t="s">
        <v>1375</v>
      </c>
      <c r="C256" s="32"/>
      <c r="D256" s="32"/>
      <c r="E256" s="98"/>
      <c r="F256" s="97"/>
      <c r="H256" s="4" t="s">
        <v>1645</v>
      </c>
    </row>
    <row r="257" spans="1:9" s="4" customFormat="1">
      <c r="A257" s="32"/>
      <c r="B257" s="35"/>
      <c r="C257" s="32"/>
      <c r="D257" s="32"/>
      <c r="E257" s="98"/>
      <c r="F257" s="97"/>
      <c r="H257" s="4" t="s">
        <v>1645</v>
      </c>
    </row>
    <row r="258" spans="1:9" s="4" customFormat="1">
      <c r="A258" s="225" t="s">
        <v>34</v>
      </c>
      <c r="B258" s="153" t="s">
        <v>1574</v>
      </c>
      <c r="C258" s="225">
        <v>15</v>
      </c>
      <c r="D258" s="231" t="s">
        <v>179</v>
      </c>
      <c r="E258" s="548">
        <f>+_xlfn.XLOOKUP(I258,ccs!O:O,ccs!I:I,0,0,1)</f>
        <v>52.13</v>
      </c>
      <c r="F258" s="548">
        <f>ROUND(ROUND(E258,2)*ROUND(C258,2),2)</f>
        <v>781.95</v>
      </c>
      <c r="H258" s="4" t="s">
        <v>1645</v>
      </c>
      <c r="I258" s="545" t="str">
        <f>+_xlfn.CONCAT(H258,"-",A258)</f>
        <v>B2/22/08-K</v>
      </c>
    </row>
    <row r="259" spans="1:9" s="4" customFormat="1">
      <c r="A259" s="32"/>
      <c r="B259" s="35"/>
      <c r="C259" s="32"/>
      <c r="D259" s="32"/>
      <c r="E259" s="98"/>
      <c r="F259" s="97"/>
      <c r="H259" s="4" t="s">
        <v>1645</v>
      </c>
    </row>
    <row r="260" spans="1:9" s="224" customFormat="1" ht="31">
      <c r="A260" s="32"/>
      <c r="B260" s="35" t="s">
        <v>1376</v>
      </c>
      <c r="C260" s="32"/>
      <c r="D260" s="32"/>
      <c r="E260" s="98"/>
      <c r="F260" s="97"/>
      <c r="H260" s="4" t="s">
        <v>1646</v>
      </c>
    </row>
    <row r="261" spans="1:9" s="224" customFormat="1">
      <c r="A261" s="32"/>
      <c r="B261" s="7"/>
      <c r="C261" s="32"/>
      <c r="D261" s="32"/>
      <c r="E261" s="98"/>
      <c r="F261" s="97"/>
      <c r="H261" s="4" t="s">
        <v>1646</v>
      </c>
    </row>
    <row r="262" spans="1:9" s="4" customFormat="1">
      <c r="A262" s="32"/>
      <c r="B262" s="35" t="s">
        <v>1377</v>
      </c>
      <c r="C262" s="32"/>
      <c r="D262" s="32"/>
      <c r="E262" s="98"/>
      <c r="F262" s="97"/>
      <c r="H262" s="4" t="s">
        <v>1646</v>
      </c>
    </row>
    <row r="263" spans="1:9" s="4" customFormat="1">
      <c r="A263" s="231"/>
      <c r="B263" s="153"/>
      <c r="C263" s="233"/>
      <c r="D263" s="231"/>
      <c r="E263" s="31"/>
      <c r="F263" s="31"/>
      <c r="H263" s="4" t="s">
        <v>1646</v>
      </c>
    </row>
    <row r="264" spans="1:9" s="4" customFormat="1">
      <c r="A264" s="225" t="s">
        <v>5</v>
      </c>
      <c r="B264" s="153" t="s">
        <v>1378</v>
      </c>
      <c r="C264" s="225">
        <v>150</v>
      </c>
      <c r="D264" s="231" t="s">
        <v>289</v>
      </c>
      <c r="E264" s="548">
        <f>+_xlfn.XLOOKUP(I264,ccs!O:O,ccs!I:I,0,0,1)</f>
        <v>471.88</v>
      </c>
      <c r="F264" s="548">
        <f>ROUND(ROUND(E264,2)*ROUND(C264,2),2)</f>
        <v>70782</v>
      </c>
      <c r="H264" s="4" t="s">
        <v>1646</v>
      </c>
      <c r="I264" s="545" t="str">
        <f>+_xlfn.CONCAT(H264,"-",A264)</f>
        <v>B2/22/09-A</v>
      </c>
    </row>
    <row r="265" spans="1:9" s="4" customFormat="1">
      <c r="A265" s="225"/>
      <c r="B265" s="153"/>
      <c r="C265" s="225"/>
      <c r="D265" s="225"/>
      <c r="E265" s="31"/>
      <c r="F265" s="31"/>
      <c r="H265" s="4" t="s">
        <v>1646</v>
      </c>
    </row>
    <row r="266" spans="1:9" s="4" customFormat="1">
      <c r="A266" s="225" t="s">
        <v>6</v>
      </c>
      <c r="B266" s="153" t="s">
        <v>1379</v>
      </c>
      <c r="C266" s="225">
        <v>2</v>
      </c>
      <c r="D266" s="231" t="s">
        <v>289</v>
      </c>
      <c r="E266" s="548">
        <f>+_xlfn.XLOOKUP(I266,ccs!O:O,ccs!I:I,0,0,1)</f>
        <v>676.63</v>
      </c>
      <c r="F266" s="548">
        <f>ROUND(ROUND(E266,2)*ROUND(C266,2),2)</f>
        <v>1353.26</v>
      </c>
      <c r="H266" s="4" t="s">
        <v>1646</v>
      </c>
      <c r="I266" s="545" t="str">
        <f>+_xlfn.CONCAT(H266,"-",A266)</f>
        <v>B2/22/09-B</v>
      </c>
    </row>
    <row r="267" spans="1:9" s="4" customFormat="1">
      <c r="A267" s="32"/>
      <c r="B267" s="7"/>
      <c r="C267" s="32"/>
      <c r="D267" s="32"/>
      <c r="E267" s="98"/>
      <c r="F267" s="97"/>
      <c r="H267" s="4" t="s">
        <v>1646</v>
      </c>
    </row>
    <row r="268" spans="1:9" s="4" customFormat="1">
      <c r="A268" s="225" t="s">
        <v>7</v>
      </c>
      <c r="B268" s="153" t="s">
        <v>1380</v>
      </c>
      <c r="C268" s="225">
        <v>26</v>
      </c>
      <c r="D268" s="231" t="s">
        <v>289</v>
      </c>
      <c r="E268" s="548">
        <f>+_xlfn.XLOOKUP(I268,ccs!O:O,ccs!I:I,0,0,1)</f>
        <v>217.25</v>
      </c>
      <c r="F268" s="548">
        <f>ROUND(ROUND(E268,2)*ROUND(C268,2),2)</f>
        <v>5648.5</v>
      </c>
      <c r="H268" s="4" t="s">
        <v>1646</v>
      </c>
      <c r="I268" s="545" t="str">
        <f>+_xlfn.CONCAT(H268,"-",A268)</f>
        <v>B2/22/09-C</v>
      </c>
    </row>
    <row r="269" spans="1:9" s="4" customFormat="1">
      <c r="A269" s="225"/>
      <c r="B269" s="153"/>
      <c r="C269" s="225"/>
      <c r="D269" s="225"/>
      <c r="E269" s="31"/>
      <c r="F269" s="31"/>
      <c r="H269" s="4" t="s">
        <v>1646</v>
      </c>
    </row>
    <row r="270" spans="1:9" s="4" customFormat="1">
      <c r="A270" s="225" t="s">
        <v>8</v>
      </c>
      <c r="B270" s="153" t="s">
        <v>1381</v>
      </c>
      <c r="C270" s="225">
        <v>2</v>
      </c>
      <c r="D270" s="231" t="s">
        <v>289</v>
      </c>
      <c r="E270" s="548">
        <f>+_xlfn.XLOOKUP(I270,ccs!O:O,ccs!I:I,0,0,1)</f>
        <v>257.13</v>
      </c>
      <c r="F270" s="548">
        <f>ROUND(ROUND(E270,2)*ROUND(C270,2),2)</f>
        <v>514.26</v>
      </c>
      <c r="H270" s="4" t="s">
        <v>1646</v>
      </c>
      <c r="I270" s="545" t="str">
        <f>+_xlfn.CONCAT(H270,"-",A270)</f>
        <v>B2/22/09-D</v>
      </c>
    </row>
    <row r="271" spans="1:9" s="4" customFormat="1">
      <c r="A271" s="32"/>
      <c r="B271" s="7"/>
      <c r="C271" s="32"/>
      <c r="D271" s="32"/>
      <c r="E271" s="98"/>
      <c r="F271" s="97"/>
      <c r="H271" s="4" t="s">
        <v>1646</v>
      </c>
    </row>
    <row r="272" spans="1:9" s="4" customFormat="1">
      <c r="A272" s="225" t="s">
        <v>10</v>
      </c>
      <c r="B272" s="153" t="s">
        <v>1382</v>
      </c>
      <c r="C272" s="225">
        <v>40</v>
      </c>
      <c r="D272" s="231" t="s">
        <v>289</v>
      </c>
      <c r="E272" s="548">
        <f>+_xlfn.XLOOKUP(I272,ccs!O:O,ccs!I:I,0,0,1)</f>
        <v>217.25</v>
      </c>
      <c r="F272" s="548">
        <f>ROUND(ROUND(E272,2)*ROUND(C272,2),2)</f>
        <v>8690</v>
      </c>
      <c r="H272" s="4" t="s">
        <v>1646</v>
      </c>
      <c r="I272" s="545" t="str">
        <f>+_xlfn.CONCAT(H272,"-",A272)</f>
        <v>B2/22/09-E</v>
      </c>
    </row>
    <row r="273" spans="1:9" s="4" customFormat="1">
      <c r="A273" s="32"/>
      <c r="B273" s="7"/>
      <c r="C273" s="32"/>
      <c r="D273" s="32"/>
      <c r="E273" s="98"/>
      <c r="F273" s="97"/>
      <c r="H273" s="4" t="s">
        <v>1646</v>
      </c>
    </row>
    <row r="274" spans="1:9" s="4" customFormat="1">
      <c r="A274" s="32"/>
      <c r="B274" s="35" t="s">
        <v>1383</v>
      </c>
      <c r="C274" s="32"/>
      <c r="D274" s="32"/>
      <c r="E274" s="98"/>
      <c r="F274" s="97"/>
      <c r="H274" s="4" t="s">
        <v>1646</v>
      </c>
    </row>
    <row r="275" spans="1:9" s="4" customFormat="1">
      <c r="A275" s="32"/>
      <c r="B275" s="7"/>
      <c r="C275" s="32"/>
      <c r="D275" s="32"/>
      <c r="E275" s="98"/>
      <c r="F275" s="97"/>
      <c r="H275" s="4" t="s">
        <v>1646</v>
      </c>
    </row>
    <row r="276" spans="1:9" s="4" customFormat="1">
      <c r="A276" s="32" t="s">
        <v>11</v>
      </c>
      <c r="B276" s="36" t="s">
        <v>1384</v>
      </c>
      <c r="C276" s="32">
        <v>80</v>
      </c>
      <c r="D276" s="231" t="s">
        <v>289</v>
      </c>
      <c r="E276" s="548">
        <f>+_xlfn.XLOOKUP(I276,ccs!O:O,ccs!I:I,0,0,1)</f>
        <v>756.25</v>
      </c>
      <c r="F276" s="548">
        <f>ROUND(ROUND(E276,2)*ROUND(C276,2),2)</f>
        <v>60500</v>
      </c>
      <c r="H276" s="4" t="s">
        <v>1646</v>
      </c>
      <c r="I276" s="545" t="str">
        <f>+_xlfn.CONCAT(H276,"-",A276)</f>
        <v>B2/22/09-F</v>
      </c>
    </row>
    <row r="277" spans="1:9" s="4" customFormat="1">
      <c r="A277" s="32"/>
      <c r="B277" s="7"/>
      <c r="C277" s="32"/>
      <c r="D277" s="32"/>
      <c r="E277" s="98"/>
      <c r="F277" s="97"/>
      <c r="H277" s="4" t="s">
        <v>1646</v>
      </c>
    </row>
    <row r="278" spans="1:9" s="4" customFormat="1">
      <c r="A278" s="32" t="s">
        <v>27</v>
      </c>
      <c r="B278" s="36" t="s">
        <v>1385</v>
      </c>
      <c r="C278" s="32">
        <v>40</v>
      </c>
      <c r="D278" s="231" t="s">
        <v>289</v>
      </c>
      <c r="E278" s="548">
        <f>+_xlfn.XLOOKUP(I278,ccs!O:O,ccs!I:I,0,0,1)</f>
        <v>881.25</v>
      </c>
      <c r="F278" s="548">
        <f>ROUND(ROUND(E278,2)*ROUND(C278,2),2)</f>
        <v>35250</v>
      </c>
      <c r="H278" s="4" t="s">
        <v>1646</v>
      </c>
      <c r="I278" s="545" t="str">
        <f>+_xlfn.CONCAT(H278,"-",A278)</f>
        <v>B2/22/09-G</v>
      </c>
    </row>
    <row r="279" spans="1:9" s="4" customFormat="1">
      <c r="A279" s="32"/>
      <c r="B279" s="36"/>
      <c r="C279" s="32"/>
      <c r="D279" s="225"/>
      <c r="E279" s="31"/>
      <c r="F279" s="31"/>
      <c r="H279" s="4" t="s">
        <v>1646</v>
      </c>
    </row>
    <row r="280" spans="1:9" s="4" customFormat="1">
      <c r="A280" s="32" t="s">
        <v>28</v>
      </c>
      <c r="B280" s="36" t="s">
        <v>1386</v>
      </c>
      <c r="C280" s="32">
        <v>35</v>
      </c>
      <c r="D280" s="231" t="s">
        <v>289</v>
      </c>
      <c r="E280" s="548">
        <f>+_xlfn.XLOOKUP(I280,ccs!O:O,ccs!I:I,0,0,1)</f>
        <v>756.25</v>
      </c>
      <c r="F280" s="548">
        <f>ROUND(ROUND(E280,2)*ROUND(C280,2),2)</f>
        <v>26468.75</v>
      </c>
      <c r="H280" s="4" t="s">
        <v>1646</v>
      </c>
      <c r="I280" s="545" t="str">
        <f>+_xlfn.CONCAT(H280,"-",A280)</f>
        <v>B2/22/09-H</v>
      </c>
    </row>
    <row r="281" spans="1:9" s="4" customFormat="1">
      <c r="A281" s="32"/>
      <c r="B281" s="36"/>
      <c r="C281" s="32"/>
      <c r="D281" s="225"/>
      <c r="E281" s="31"/>
      <c r="F281" s="31"/>
      <c r="H281" s="4" t="s">
        <v>1646</v>
      </c>
    </row>
    <row r="282" spans="1:9" s="4" customFormat="1">
      <c r="A282" s="32"/>
      <c r="B282" s="35" t="s">
        <v>1387</v>
      </c>
      <c r="C282" s="32"/>
      <c r="D282" s="32"/>
      <c r="E282" s="98"/>
      <c r="F282" s="97"/>
      <c r="H282" s="4" t="s">
        <v>1646</v>
      </c>
    </row>
    <row r="283" spans="1:9" s="4" customFormat="1">
      <c r="A283" s="225"/>
      <c r="B283" s="151"/>
      <c r="C283" s="237"/>
      <c r="D283" s="237"/>
      <c r="E283" s="234"/>
      <c r="F283" s="227"/>
      <c r="H283" s="4" t="s">
        <v>1646</v>
      </c>
    </row>
    <row r="284" spans="1:9" s="4" customFormat="1">
      <c r="A284" s="225" t="s">
        <v>33</v>
      </c>
      <c r="B284" s="153" t="s">
        <v>1388</v>
      </c>
      <c r="C284" s="225">
        <v>17</v>
      </c>
      <c r="D284" s="225" t="s">
        <v>289</v>
      </c>
      <c r="E284" s="548">
        <f>+_xlfn.XLOOKUP(I284,ccs!O:O,ccs!I:I,0,0,1)</f>
        <v>16421.88</v>
      </c>
      <c r="F284" s="548">
        <f>ROUND(ROUND(E284,2)*ROUND(C284,2),2)</f>
        <v>279171.96000000002</v>
      </c>
      <c r="H284" s="4" t="s">
        <v>1646</v>
      </c>
      <c r="I284" s="545" t="str">
        <f>+_xlfn.CONCAT(H284,"-",A284)</f>
        <v>B2/22/09-J</v>
      </c>
    </row>
    <row r="285" spans="1:9" s="4" customFormat="1">
      <c r="A285" s="32"/>
      <c r="B285" s="7"/>
      <c r="C285" s="32"/>
      <c r="D285" s="32"/>
      <c r="E285" s="98"/>
      <c r="F285" s="97"/>
      <c r="H285" s="4" t="s">
        <v>1646</v>
      </c>
    </row>
    <row r="286" spans="1:9" s="4" customFormat="1">
      <c r="A286" s="32"/>
      <c r="B286" s="35" t="s">
        <v>1389</v>
      </c>
      <c r="C286" s="32"/>
      <c r="D286" s="225"/>
      <c r="E286" s="31"/>
      <c r="F286" s="31"/>
      <c r="H286" s="4" t="s">
        <v>1646</v>
      </c>
    </row>
    <row r="287" spans="1:9" s="4" customFormat="1">
      <c r="A287" s="32"/>
      <c r="B287" s="35"/>
      <c r="C287" s="32"/>
      <c r="D287" s="225"/>
      <c r="E287" s="31"/>
      <c r="F287" s="31"/>
      <c r="H287" s="4" t="s">
        <v>1646</v>
      </c>
    </row>
    <row r="288" spans="1:9" s="4" customFormat="1">
      <c r="A288" s="32" t="s">
        <v>34</v>
      </c>
      <c r="B288" s="36" t="s">
        <v>1390</v>
      </c>
      <c r="C288" s="32">
        <v>2</v>
      </c>
      <c r="D288" s="225" t="s">
        <v>289</v>
      </c>
      <c r="E288" s="548">
        <f>+_xlfn.XLOOKUP(I288,ccs!O:O,ccs!I:I,0,0,1)</f>
        <v>11262.5</v>
      </c>
      <c r="F288" s="548">
        <f>ROUND(ROUND(E288,2)*ROUND(C288,2),2)</f>
        <v>22525</v>
      </c>
      <c r="H288" s="4" t="s">
        <v>1646</v>
      </c>
      <c r="I288" s="545" t="str">
        <f>+_xlfn.CONCAT(H288,"-",A288)</f>
        <v>B2/22/09-K</v>
      </c>
    </row>
    <row r="289" spans="1:9" s="4" customFormat="1">
      <c r="A289" s="32"/>
      <c r="B289" s="35"/>
      <c r="C289" s="32"/>
      <c r="D289" s="225"/>
      <c r="E289" s="31"/>
      <c r="F289" s="31"/>
      <c r="H289" s="4" t="s">
        <v>1646</v>
      </c>
    </row>
    <row r="290" spans="1:9" s="4" customFormat="1">
      <c r="A290" s="32" t="s">
        <v>39</v>
      </c>
      <c r="B290" s="36" t="s">
        <v>1391</v>
      </c>
      <c r="C290" s="32">
        <v>14</v>
      </c>
      <c r="D290" s="225" t="s">
        <v>289</v>
      </c>
      <c r="E290" s="548">
        <f>+_xlfn.XLOOKUP(I290,ccs!O:O,ccs!I:I,0,0,1)</f>
        <v>11262.5</v>
      </c>
      <c r="F290" s="548">
        <f>ROUND(ROUND(E290,2)*ROUND(C290,2),2)</f>
        <v>157675</v>
      </c>
      <c r="H290" s="4" t="s">
        <v>1646</v>
      </c>
      <c r="I290" s="545" t="str">
        <f>+_xlfn.CONCAT(H290,"-",A290)</f>
        <v>B2/22/09-L</v>
      </c>
    </row>
    <row r="291" spans="1:9" s="4" customFormat="1">
      <c r="A291" s="32"/>
      <c r="B291" s="35"/>
      <c r="C291" s="32"/>
      <c r="D291" s="225"/>
      <c r="E291" s="31"/>
      <c r="F291" s="31"/>
      <c r="H291" s="4" t="s">
        <v>1646</v>
      </c>
    </row>
    <row r="292" spans="1:9" s="4" customFormat="1">
      <c r="A292" s="32" t="s">
        <v>38</v>
      </c>
      <c r="B292" s="36" t="s">
        <v>1392</v>
      </c>
      <c r="C292" s="32">
        <v>6</v>
      </c>
      <c r="D292" s="225" t="s">
        <v>289</v>
      </c>
      <c r="E292" s="548">
        <f>+_xlfn.XLOOKUP(I292,ccs!O:O,ccs!I:I,0,0,1)</f>
        <v>11262.5</v>
      </c>
      <c r="F292" s="548">
        <f>ROUND(ROUND(E292,2)*ROUND(C292,2),2)</f>
        <v>67575</v>
      </c>
      <c r="H292" s="4" t="s">
        <v>1646</v>
      </c>
      <c r="I292" s="545" t="str">
        <f>+_xlfn.CONCAT(H292,"-",A292)</f>
        <v>B2/22/09-M</v>
      </c>
    </row>
    <row r="293" spans="1:9" s="4" customFormat="1">
      <c r="A293" s="32"/>
      <c r="B293" s="7"/>
      <c r="C293" s="32"/>
      <c r="D293" s="32"/>
      <c r="E293" s="98"/>
      <c r="F293" s="97"/>
      <c r="H293" s="4" t="s">
        <v>1646</v>
      </c>
    </row>
    <row r="294" spans="1:9" s="4" customFormat="1">
      <c r="A294" s="32"/>
      <c r="B294" s="35" t="s">
        <v>1393</v>
      </c>
      <c r="C294" s="32"/>
      <c r="D294" s="225"/>
      <c r="E294" s="31"/>
      <c r="F294" s="31"/>
      <c r="H294" s="4" t="s">
        <v>1646</v>
      </c>
    </row>
    <row r="295" spans="1:9" s="4" customFormat="1">
      <c r="A295" s="32"/>
      <c r="B295" s="35"/>
      <c r="C295" s="32"/>
      <c r="D295" s="225"/>
      <c r="E295" s="31"/>
      <c r="F295" s="31"/>
      <c r="H295" s="4" t="s">
        <v>1646</v>
      </c>
    </row>
    <row r="296" spans="1:9" s="4" customFormat="1">
      <c r="A296" s="32" t="s">
        <v>204</v>
      </c>
      <c r="B296" s="36" t="s">
        <v>1394</v>
      </c>
      <c r="C296" s="32">
        <v>1</v>
      </c>
      <c r="D296" s="225" t="s">
        <v>289</v>
      </c>
      <c r="E296" s="548">
        <f>+_xlfn.XLOOKUP(I296,ccs!O:O,ccs!I:I,0,0,1)</f>
        <v>11900</v>
      </c>
      <c r="F296" s="548">
        <f>ROUND(ROUND(E296,2)*ROUND(C296,2),2)</f>
        <v>11900</v>
      </c>
      <c r="H296" s="4" t="s">
        <v>1646</v>
      </c>
      <c r="I296" s="545" t="str">
        <f>+_xlfn.CONCAT(H296,"-",A296)</f>
        <v>B2/22/09-N</v>
      </c>
    </row>
    <row r="297" spans="1:9" s="4" customFormat="1">
      <c r="A297" s="32"/>
      <c r="B297" s="36"/>
      <c r="C297" s="32"/>
      <c r="D297" s="225"/>
      <c r="E297" s="31"/>
      <c r="F297" s="31"/>
      <c r="H297" s="4" t="s">
        <v>1646</v>
      </c>
    </row>
    <row r="298" spans="1:9" s="4" customFormat="1">
      <c r="A298" s="32" t="s">
        <v>507</v>
      </c>
      <c r="B298" s="35" t="s">
        <v>1395</v>
      </c>
      <c r="C298" s="32">
        <v>30</v>
      </c>
      <c r="D298" s="231" t="s">
        <v>289</v>
      </c>
      <c r="E298" s="548">
        <f>+_xlfn.XLOOKUP(I298,ccs!O:O,ccs!I:I,0,0,1)</f>
        <v>1381.25</v>
      </c>
      <c r="F298" s="548">
        <f>ROUND(ROUND(E298,2)*ROUND(C298,2),2)</f>
        <v>41437.5</v>
      </c>
      <c r="H298" s="4" t="s">
        <v>1646</v>
      </c>
      <c r="I298" s="545" t="str">
        <f>+_xlfn.CONCAT(H298,"-",A298)</f>
        <v>B2/22/09-P</v>
      </c>
    </row>
    <row r="299" spans="1:9" s="4" customFormat="1">
      <c r="A299" s="32"/>
      <c r="B299" s="7"/>
      <c r="C299" s="32"/>
      <c r="D299" s="32"/>
      <c r="E299" s="98"/>
      <c r="F299" s="97"/>
      <c r="H299" s="4" t="s">
        <v>1646</v>
      </c>
    </row>
    <row r="300" spans="1:9" s="4" customFormat="1">
      <c r="A300" s="32" t="s">
        <v>508</v>
      </c>
      <c r="B300" s="35" t="s">
        <v>1396</v>
      </c>
      <c r="C300" s="32">
        <v>55</v>
      </c>
      <c r="D300" s="231" t="s">
        <v>289</v>
      </c>
      <c r="E300" s="548">
        <f>+_xlfn.XLOOKUP(I300,ccs!O:O,ccs!I:I,0,0,1)</f>
        <v>14795</v>
      </c>
      <c r="F300" s="548">
        <f>ROUND(ROUND(E300,2)*ROUND(C300,2),2)</f>
        <v>813725</v>
      </c>
      <c r="H300" s="4" t="s">
        <v>1646</v>
      </c>
      <c r="I300" s="545" t="str">
        <f>+_xlfn.CONCAT(H300,"-",A300)</f>
        <v>B2/22/09-Q</v>
      </c>
    </row>
    <row r="301" spans="1:9" s="4" customFormat="1">
      <c r="A301" s="32"/>
      <c r="B301" s="7"/>
      <c r="C301" s="32"/>
      <c r="D301" s="32"/>
      <c r="E301" s="98"/>
      <c r="F301" s="97"/>
      <c r="H301" s="4" t="s">
        <v>1646</v>
      </c>
    </row>
    <row r="302" spans="1:9" s="4" customFormat="1" ht="31">
      <c r="A302" s="32"/>
      <c r="B302" s="35" t="s">
        <v>1397</v>
      </c>
      <c r="C302" s="32"/>
      <c r="D302" s="32"/>
      <c r="E302" s="98"/>
      <c r="F302" s="97"/>
      <c r="H302" s="4" t="s">
        <v>1647</v>
      </c>
    </row>
    <row r="303" spans="1:9" s="4" customFormat="1">
      <c r="A303" s="32"/>
      <c r="B303" s="7"/>
      <c r="C303" s="32"/>
      <c r="D303" s="32"/>
      <c r="E303" s="98"/>
      <c r="F303" s="97"/>
      <c r="H303" s="4" t="s">
        <v>1647</v>
      </c>
    </row>
    <row r="304" spans="1:9" s="4" customFormat="1">
      <c r="A304" s="32"/>
      <c r="B304" s="35" t="s">
        <v>1398</v>
      </c>
      <c r="C304" s="32"/>
      <c r="D304" s="32"/>
      <c r="E304" s="98"/>
      <c r="F304" s="97"/>
      <c r="H304" s="4" t="s">
        <v>1647</v>
      </c>
    </row>
    <row r="305" spans="1:9" s="4" customFormat="1">
      <c r="A305" s="32"/>
      <c r="B305" s="7"/>
      <c r="C305" s="32"/>
      <c r="D305" s="32"/>
      <c r="E305" s="98"/>
      <c r="F305" s="97"/>
      <c r="H305" s="4" t="s">
        <v>1647</v>
      </c>
    </row>
    <row r="306" spans="1:9" s="4" customFormat="1">
      <c r="A306" s="32"/>
      <c r="B306" s="7" t="s">
        <v>1399</v>
      </c>
      <c r="C306" s="32"/>
      <c r="D306" s="225"/>
      <c r="E306" s="31"/>
      <c r="F306" s="31">
        <f>ROUND(ROUND(E306,2)*ROUND(C308,2),2)</f>
        <v>0</v>
      </c>
      <c r="H306" s="4" t="s">
        <v>1647</v>
      </c>
    </row>
    <row r="307" spans="1:9" s="4" customFormat="1">
      <c r="A307" s="32"/>
      <c r="B307" s="7"/>
      <c r="C307" s="32"/>
      <c r="D307" s="32"/>
      <c r="E307" s="98"/>
      <c r="F307" s="97"/>
      <c r="H307" s="4" t="s">
        <v>1647</v>
      </c>
    </row>
    <row r="308" spans="1:9" s="224" customFormat="1">
      <c r="A308" s="32" t="s">
        <v>5</v>
      </c>
      <c r="B308" s="7" t="s">
        <v>1584</v>
      </c>
      <c r="C308" s="32">
        <v>5</v>
      </c>
      <c r="D308" s="225" t="s">
        <v>289</v>
      </c>
      <c r="E308" s="548">
        <f>+_xlfn.XLOOKUP(I308,ccs!O:O,ccs!I:I,0,0,1)</f>
        <v>1381.25</v>
      </c>
      <c r="F308" s="548">
        <f>ROUND(ROUND(E308,2)*ROUND(C308,2),2)</f>
        <v>6906.25</v>
      </c>
      <c r="H308" s="4" t="s">
        <v>1647</v>
      </c>
      <c r="I308" s="545" t="str">
        <f>+_xlfn.CONCAT(H308,"-",A308)</f>
        <v>B2/22/10-A</v>
      </c>
    </row>
    <row r="309" spans="1:9" s="4" customFormat="1">
      <c r="A309" s="32"/>
      <c r="B309" s="7"/>
      <c r="C309" s="32"/>
      <c r="D309" s="32"/>
      <c r="E309" s="98"/>
      <c r="F309" s="97"/>
      <c r="H309" s="4" t="s">
        <v>1647</v>
      </c>
    </row>
    <row r="310" spans="1:9" s="4" customFormat="1">
      <c r="A310" s="32"/>
      <c r="B310" s="7" t="s">
        <v>1400</v>
      </c>
      <c r="C310" s="32"/>
      <c r="D310" s="225"/>
      <c r="E310" s="31"/>
      <c r="F310" s="31"/>
      <c r="H310" s="4" t="s">
        <v>1647</v>
      </c>
    </row>
    <row r="311" spans="1:9" s="4" customFormat="1">
      <c r="A311" s="32"/>
      <c r="B311" s="7"/>
      <c r="C311" s="32"/>
      <c r="D311" s="32"/>
      <c r="E311" s="98"/>
      <c r="F311" s="97"/>
      <c r="H311" s="4" t="s">
        <v>1647</v>
      </c>
    </row>
    <row r="312" spans="1:9" s="4" customFormat="1">
      <c r="A312" s="32" t="s">
        <v>6</v>
      </c>
      <c r="B312" s="7" t="s">
        <v>1585</v>
      </c>
      <c r="C312" s="32">
        <v>5</v>
      </c>
      <c r="D312" s="225" t="s">
        <v>289</v>
      </c>
      <c r="E312" s="548">
        <f>+_xlfn.XLOOKUP(I312,ccs!O:O,ccs!I:I,0,0,1)</f>
        <v>1381.25</v>
      </c>
      <c r="F312" s="548">
        <f>ROUND(ROUND(E312,2)*ROUND(C312,2),2)</f>
        <v>6906.25</v>
      </c>
      <c r="H312" s="4" t="s">
        <v>1647</v>
      </c>
      <c r="I312" s="545" t="str">
        <f>+_xlfn.CONCAT(H312,"-",A312)</f>
        <v>B2/22/10-B</v>
      </c>
    </row>
    <row r="313" spans="1:9" s="4" customFormat="1">
      <c r="A313" s="32"/>
      <c r="B313" s="7"/>
      <c r="C313" s="32"/>
      <c r="D313" s="32"/>
      <c r="E313" s="98"/>
      <c r="F313" s="97"/>
      <c r="H313" s="4" t="s">
        <v>1647</v>
      </c>
    </row>
    <row r="314" spans="1:9" s="4" customFormat="1">
      <c r="A314" s="32"/>
      <c r="B314" s="7" t="s">
        <v>1401</v>
      </c>
      <c r="C314" s="32"/>
      <c r="D314" s="225"/>
      <c r="E314" s="31"/>
      <c r="F314" s="31"/>
      <c r="H314" s="4" t="s">
        <v>1647</v>
      </c>
    </row>
    <row r="315" spans="1:9" s="4" customFormat="1">
      <c r="A315" s="32"/>
      <c r="B315" s="7"/>
      <c r="C315" s="32"/>
      <c r="D315" s="32"/>
      <c r="E315" s="98"/>
      <c r="F315" s="97"/>
      <c r="H315" s="4" t="s">
        <v>1647</v>
      </c>
    </row>
    <row r="316" spans="1:9" s="4" customFormat="1">
      <c r="A316" s="32" t="s">
        <v>7</v>
      </c>
      <c r="B316" s="7" t="s">
        <v>1586</v>
      </c>
      <c r="C316" s="32">
        <v>28</v>
      </c>
      <c r="D316" s="225" t="s">
        <v>289</v>
      </c>
      <c r="E316" s="548">
        <f>+_xlfn.XLOOKUP(I316,ccs!O:O,ccs!I:I,0,0,1)</f>
        <v>1381.25</v>
      </c>
      <c r="F316" s="548">
        <f>ROUND(ROUND(E316,2)*ROUND(C316,2),2)</f>
        <v>38675</v>
      </c>
      <c r="H316" s="4" t="s">
        <v>1647</v>
      </c>
      <c r="I316" s="545" t="str">
        <f>+_xlfn.CONCAT(H316,"-",A316)</f>
        <v>B2/22/10-C</v>
      </c>
    </row>
    <row r="317" spans="1:9" s="4" customFormat="1">
      <c r="A317" s="32"/>
      <c r="B317" s="7"/>
      <c r="C317" s="32"/>
      <c r="D317" s="32"/>
      <c r="E317" s="98"/>
      <c r="F317" s="97"/>
      <c r="H317" s="4" t="s">
        <v>1647</v>
      </c>
    </row>
    <row r="318" spans="1:9" s="224" customFormat="1">
      <c r="A318" s="32"/>
      <c r="B318" s="35" t="s">
        <v>1402</v>
      </c>
      <c r="C318" s="32"/>
      <c r="D318" s="231"/>
      <c r="E318" s="31"/>
      <c r="F318" s="31"/>
      <c r="H318" s="4" t="s">
        <v>1647</v>
      </c>
    </row>
    <row r="319" spans="1:9" s="4" customFormat="1">
      <c r="A319" s="32"/>
      <c r="B319" s="7"/>
      <c r="C319" s="32"/>
      <c r="D319" s="32"/>
      <c r="E319" s="98"/>
      <c r="F319" s="97"/>
      <c r="H319" s="4" t="s">
        <v>1647</v>
      </c>
    </row>
    <row r="320" spans="1:9" s="224" customFormat="1">
      <c r="A320" s="32" t="s">
        <v>8</v>
      </c>
      <c r="B320" s="7" t="s">
        <v>1403</v>
      </c>
      <c r="C320" s="32">
        <v>35</v>
      </c>
      <c r="D320" s="225" t="s">
        <v>289</v>
      </c>
      <c r="E320" s="548">
        <f>+_xlfn.XLOOKUP(I320,ccs!O:O,ccs!I:I,0,0,1)</f>
        <v>14795</v>
      </c>
      <c r="F320" s="548">
        <f>ROUND(ROUND(E320,2)*ROUND(C320,2),2)</f>
        <v>517825</v>
      </c>
      <c r="H320" s="4" t="s">
        <v>1647</v>
      </c>
      <c r="I320" s="545" t="str">
        <f>+_xlfn.CONCAT(H320,"-",A320)</f>
        <v>B2/22/10-D</v>
      </c>
    </row>
    <row r="321" spans="1:9" s="4" customFormat="1">
      <c r="A321" s="32"/>
      <c r="B321" s="7"/>
      <c r="C321" s="32"/>
      <c r="D321" s="32"/>
      <c r="E321" s="98"/>
      <c r="F321" s="97"/>
      <c r="H321" s="4" t="s">
        <v>1647</v>
      </c>
    </row>
    <row r="322" spans="1:9" s="224" customFormat="1" ht="31">
      <c r="A322" s="32"/>
      <c r="B322" s="35" t="s">
        <v>1404</v>
      </c>
      <c r="C322" s="32"/>
      <c r="D322" s="32"/>
      <c r="E322" s="98"/>
      <c r="F322" s="97"/>
      <c r="H322" s="4" t="s">
        <v>1647</v>
      </c>
    </row>
    <row r="323" spans="1:9" s="224" customFormat="1">
      <c r="A323" s="32"/>
      <c r="B323" s="7"/>
      <c r="C323" s="32"/>
      <c r="D323" s="32"/>
      <c r="E323" s="98"/>
      <c r="F323" s="97"/>
      <c r="H323" s="4" t="s">
        <v>1647</v>
      </c>
    </row>
    <row r="324" spans="1:9" s="224" customFormat="1" ht="108.5">
      <c r="A324" s="32"/>
      <c r="B324" s="35" t="s">
        <v>1405</v>
      </c>
      <c r="C324" s="32"/>
      <c r="D324" s="32"/>
      <c r="E324" s="98"/>
      <c r="F324" s="97"/>
      <c r="H324" s="4" t="s">
        <v>1647</v>
      </c>
    </row>
    <row r="325" spans="1:9" s="224" customFormat="1">
      <c r="A325" s="32"/>
      <c r="B325" s="7"/>
      <c r="C325" s="32"/>
      <c r="D325" s="32"/>
      <c r="E325" s="98"/>
      <c r="F325" s="97"/>
      <c r="H325" s="4" t="s">
        <v>1647</v>
      </c>
    </row>
    <row r="326" spans="1:9" s="224" customFormat="1">
      <c r="A326" s="225" t="s">
        <v>10</v>
      </c>
      <c r="B326" s="153" t="s">
        <v>1406</v>
      </c>
      <c r="C326" s="231">
        <v>1</v>
      </c>
      <c r="D326" s="231" t="s">
        <v>627</v>
      </c>
      <c r="E326" s="548">
        <f>+_xlfn.XLOOKUP(I326,ccs!O:O,ccs!I:I,0,0,1)</f>
        <v>12537.5</v>
      </c>
      <c r="F326" s="548">
        <f>ROUND(ROUND(E326,2)*ROUND(C326,2),2)</f>
        <v>12537.5</v>
      </c>
      <c r="H326" s="4" t="s">
        <v>1647</v>
      </c>
      <c r="I326" s="545" t="str">
        <f>+_xlfn.CONCAT(H326,"-",A326)</f>
        <v>B2/22/10-E</v>
      </c>
    </row>
    <row r="327" spans="1:9" s="224" customFormat="1">
      <c r="A327" s="225"/>
      <c r="B327" s="153"/>
      <c r="C327" s="153"/>
      <c r="D327" s="153"/>
      <c r="E327" s="31"/>
      <c r="F327" s="31"/>
      <c r="H327" s="4" t="s">
        <v>1647</v>
      </c>
    </row>
    <row r="328" spans="1:9" s="224" customFormat="1" ht="31">
      <c r="A328" s="225"/>
      <c r="B328" s="35" t="s">
        <v>1407</v>
      </c>
      <c r="C328" s="153"/>
      <c r="D328" s="153"/>
      <c r="E328" s="31"/>
      <c r="F328" s="31"/>
      <c r="H328" s="4" t="s">
        <v>1648</v>
      </c>
    </row>
    <row r="329" spans="1:9" s="224" customFormat="1">
      <c r="A329" s="225"/>
      <c r="B329" s="153"/>
      <c r="C329" s="153"/>
      <c r="D329" s="153"/>
      <c r="E329" s="31"/>
      <c r="F329" s="31"/>
      <c r="H329" s="4" t="s">
        <v>1648</v>
      </c>
    </row>
    <row r="330" spans="1:9" s="4" customFormat="1" ht="93">
      <c r="A330" s="7"/>
      <c r="B330" s="35" t="s">
        <v>1408</v>
      </c>
      <c r="C330" s="98"/>
      <c r="D330" s="98"/>
      <c r="E330" s="203"/>
      <c r="F330" s="203"/>
      <c r="H330" s="4" t="s">
        <v>1648</v>
      </c>
    </row>
    <row r="331" spans="1:9" s="224" customFormat="1">
      <c r="A331" s="7"/>
      <c r="B331" s="7"/>
      <c r="C331" s="98"/>
      <c r="D331" s="98"/>
      <c r="E331" s="203"/>
      <c r="F331" s="203"/>
      <c r="H331" s="4" t="s">
        <v>1648</v>
      </c>
    </row>
    <row r="332" spans="1:9" s="4" customFormat="1">
      <c r="A332" s="206" t="s">
        <v>5</v>
      </c>
      <c r="B332" s="36" t="s">
        <v>1409</v>
      </c>
      <c r="C332" s="98">
        <v>1</v>
      </c>
      <c r="D332" s="98" t="s">
        <v>289</v>
      </c>
      <c r="E332" s="548">
        <f>+_xlfn.XLOOKUP(I332,ccs!O:O,ccs!I:I,0,0,1)</f>
        <v>46300</v>
      </c>
      <c r="F332" s="548">
        <f>ROUND(ROUND(E332,2)*ROUND(C332,2),2)</f>
        <v>46300</v>
      </c>
      <c r="H332" s="4" t="s">
        <v>1648</v>
      </c>
      <c r="I332" s="545" t="str">
        <f>+_xlfn.CONCAT(H332,"-",A332)</f>
        <v>B2/22/11-A</v>
      </c>
    </row>
    <row r="333" spans="1:9" s="224" customFormat="1">
      <c r="A333" s="242"/>
      <c r="B333" s="71"/>
      <c r="C333" s="52"/>
      <c r="D333" s="52"/>
      <c r="E333" s="203"/>
      <c r="F333" s="203"/>
      <c r="H333" s="4" t="s">
        <v>1648</v>
      </c>
    </row>
    <row r="334" spans="1:9" s="4" customFormat="1">
      <c r="A334" s="242"/>
      <c r="B334" s="35" t="s">
        <v>1410</v>
      </c>
      <c r="C334" s="52"/>
      <c r="D334" s="52"/>
      <c r="E334" s="203"/>
      <c r="F334" s="203"/>
      <c r="H334" s="4" t="s">
        <v>1648</v>
      </c>
    </row>
    <row r="335" spans="1:9" s="224" customFormat="1">
      <c r="A335" s="242"/>
      <c r="B335" s="71"/>
      <c r="C335" s="52"/>
      <c r="D335" s="52"/>
      <c r="E335" s="203"/>
      <c r="F335" s="203"/>
      <c r="H335" s="4" t="s">
        <v>1648</v>
      </c>
    </row>
    <row r="336" spans="1:9" s="4" customFormat="1">
      <c r="A336" s="206" t="s">
        <v>6</v>
      </c>
      <c r="B336" s="36" t="s">
        <v>1411</v>
      </c>
      <c r="C336" s="98">
        <v>1</v>
      </c>
      <c r="D336" s="98" t="s">
        <v>289</v>
      </c>
      <c r="E336" s="548">
        <f>+_xlfn.XLOOKUP(I336,ccs!O:O,ccs!I:I,0,0,1)</f>
        <v>32525</v>
      </c>
      <c r="F336" s="548">
        <f>ROUND(ROUND(E336,2)*ROUND(C336,2),2)</f>
        <v>32525</v>
      </c>
      <c r="H336" s="4" t="s">
        <v>1648</v>
      </c>
      <c r="I336" s="545" t="str">
        <f>+_xlfn.CONCAT(H336,"-",A336)</f>
        <v>B2/22/11-B</v>
      </c>
    </row>
    <row r="337" spans="1:9" s="224" customFormat="1">
      <c r="A337" s="32"/>
      <c r="B337" s="7"/>
      <c r="C337" s="32"/>
      <c r="D337" s="32"/>
      <c r="E337" s="98"/>
      <c r="F337" s="97"/>
      <c r="H337" s="4" t="s">
        <v>1648</v>
      </c>
    </row>
    <row r="338" spans="1:9" s="224" customFormat="1" ht="31">
      <c r="A338" s="32"/>
      <c r="B338" s="35" t="s">
        <v>1412</v>
      </c>
      <c r="C338" s="32"/>
      <c r="D338" s="32"/>
      <c r="E338" s="98"/>
      <c r="F338" s="97"/>
      <c r="H338" s="4" t="s">
        <v>1648</v>
      </c>
    </row>
    <row r="339" spans="1:9" s="224" customFormat="1">
      <c r="A339" s="32"/>
      <c r="B339" s="7"/>
      <c r="C339" s="32"/>
      <c r="D339" s="32"/>
      <c r="E339" s="98"/>
      <c r="F339" s="97"/>
      <c r="H339" s="4" t="s">
        <v>1648</v>
      </c>
    </row>
    <row r="340" spans="1:9" s="4" customFormat="1">
      <c r="A340" s="32" t="s">
        <v>7</v>
      </c>
      <c r="B340" s="7" t="s">
        <v>1413</v>
      </c>
      <c r="C340" s="32">
        <v>19</v>
      </c>
      <c r="D340" s="231" t="s">
        <v>289</v>
      </c>
      <c r="E340" s="548">
        <f>+_xlfn.XLOOKUP(I340,ccs!O:O,ccs!I:I,0,0,1)</f>
        <v>16900</v>
      </c>
      <c r="F340" s="548">
        <f>ROUND(ROUND(E340,2)*ROUND(C340,2),2)</f>
        <v>321100</v>
      </c>
      <c r="H340" s="4" t="s">
        <v>1648</v>
      </c>
      <c r="I340" s="545" t="str">
        <f>+_xlfn.CONCAT(H340,"-",A340)</f>
        <v>B2/22/11-C</v>
      </c>
    </row>
    <row r="341" spans="1:9" s="4" customFormat="1">
      <c r="A341" s="32"/>
      <c r="B341" s="7"/>
      <c r="C341" s="32"/>
      <c r="D341" s="32"/>
      <c r="E341" s="98"/>
      <c r="F341" s="97"/>
      <c r="H341" s="4" t="s">
        <v>1648</v>
      </c>
    </row>
    <row r="342" spans="1:9" s="4" customFormat="1">
      <c r="A342" s="32" t="s">
        <v>8</v>
      </c>
      <c r="B342" s="7" t="s">
        <v>1414</v>
      </c>
      <c r="C342" s="32">
        <v>19</v>
      </c>
      <c r="D342" s="231" t="s">
        <v>289</v>
      </c>
      <c r="E342" s="548">
        <f>+_xlfn.XLOOKUP(I342,ccs!O:O,ccs!I:I,0,0,1)</f>
        <v>32525</v>
      </c>
      <c r="F342" s="548">
        <f>ROUND(ROUND(E342,2)*ROUND(C342,2),2)</f>
        <v>617975</v>
      </c>
      <c r="H342" s="4" t="s">
        <v>1648</v>
      </c>
      <c r="I342" s="545" t="str">
        <f>+_xlfn.CONCAT(H342,"-",A342)</f>
        <v>B2/22/11-D</v>
      </c>
    </row>
    <row r="343" spans="1:9" s="4" customFormat="1">
      <c r="A343" s="32"/>
      <c r="B343" s="7"/>
      <c r="C343" s="32"/>
      <c r="D343" s="32"/>
      <c r="E343" s="98"/>
      <c r="F343" s="97"/>
      <c r="H343" s="4" t="s">
        <v>1648</v>
      </c>
    </row>
    <row r="344" spans="1:9" s="4" customFormat="1" ht="31">
      <c r="A344" s="32"/>
      <c r="B344" s="35" t="s">
        <v>1415</v>
      </c>
      <c r="C344" s="32"/>
      <c r="D344" s="32"/>
      <c r="E344" s="98"/>
      <c r="F344" s="97"/>
      <c r="H344" s="4" t="s">
        <v>1648</v>
      </c>
    </row>
    <row r="345" spans="1:9" s="4" customFormat="1">
      <c r="A345" s="32"/>
      <c r="B345" s="7"/>
      <c r="C345" s="32"/>
      <c r="D345" s="32"/>
      <c r="E345" s="98"/>
      <c r="F345" s="97"/>
      <c r="H345" s="4" t="s">
        <v>1648</v>
      </c>
    </row>
    <row r="346" spans="1:9" s="224" customFormat="1">
      <c r="A346" s="225" t="s">
        <v>10</v>
      </c>
      <c r="B346" s="153" t="s">
        <v>1416</v>
      </c>
      <c r="C346" s="225">
        <v>1</v>
      </c>
      <c r="D346" s="231" t="s">
        <v>289</v>
      </c>
      <c r="E346" s="548">
        <f>+_xlfn.XLOOKUP(I346,ccs!O:O,ccs!I:I,0,0,1)</f>
        <v>1818.75</v>
      </c>
      <c r="F346" s="548">
        <f>ROUND(ROUND(E346,2)*ROUND(C346,2),2)</f>
        <v>1818.75</v>
      </c>
      <c r="H346" s="4" t="s">
        <v>1648</v>
      </c>
      <c r="I346" s="545" t="str">
        <f>+_xlfn.CONCAT(H346,"-",A346)</f>
        <v>B2/22/11-E</v>
      </c>
    </row>
    <row r="347" spans="1:9" s="224" customFormat="1">
      <c r="A347" s="32"/>
      <c r="B347" s="7"/>
      <c r="C347" s="32"/>
      <c r="D347" s="32"/>
      <c r="E347" s="98"/>
      <c r="F347" s="97"/>
      <c r="H347" s="4" t="s">
        <v>1648</v>
      </c>
    </row>
    <row r="348" spans="1:9" s="4" customFormat="1">
      <c r="A348" s="225" t="s">
        <v>11</v>
      </c>
      <c r="B348" s="153" t="s">
        <v>1417</v>
      </c>
      <c r="C348" s="225">
        <v>12</v>
      </c>
      <c r="D348" s="231" t="s">
        <v>289</v>
      </c>
      <c r="E348" s="548">
        <f>+_xlfn.XLOOKUP(I348,ccs!O:O,ccs!I:I,0,0,1)</f>
        <v>1818.75</v>
      </c>
      <c r="F348" s="548">
        <f>ROUND(ROUND(E348,2)*ROUND(C348,2),2)</f>
        <v>21825</v>
      </c>
      <c r="H348" s="4" t="s">
        <v>1648</v>
      </c>
      <c r="I348" s="545" t="str">
        <f>+_xlfn.CONCAT(H348,"-",A348)</f>
        <v>B2/22/11-F</v>
      </c>
    </row>
    <row r="349" spans="1:9" s="4" customFormat="1">
      <c r="A349" s="32"/>
      <c r="B349" s="7"/>
      <c r="C349" s="32"/>
      <c r="D349" s="32"/>
      <c r="E349" s="98"/>
      <c r="F349" s="97"/>
      <c r="H349" s="4" t="s">
        <v>1648</v>
      </c>
    </row>
    <row r="350" spans="1:9" s="224" customFormat="1">
      <c r="A350" s="225" t="s">
        <v>27</v>
      </c>
      <c r="B350" s="153" t="s">
        <v>1418</v>
      </c>
      <c r="C350" s="225">
        <v>12</v>
      </c>
      <c r="D350" s="231" t="s">
        <v>289</v>
      </c>
      <c r="E350" s="548">
        <f>+_xlfn.XLOOKUP(I350,ccs!O:O,ccs!I:I,0,0,1)</f>
        <v>1818.75</v>
      </c>
      <c r="F350" s="548">
        <f>ROUND(ROUND(E350,2)*ROUND(C350,2),2)</f>
        <v>21825</v>
      </c>
      <c r="H350" s="4" t="s">
        <v>1648</v>
      </c>
      <c r="I350" s="545" t="str">
        <f>+_xlfn.CONCAT(H350,"-",A350)</f>
        <v>B2/22/11-G</v>
      </c>
    </row>
    <row r="351" spans="1:9" s="224" customFormat="1">
      <c r="A351" s="32"/>
      <c r="B351" s="7"/>
      <c r="C351" s="32"/>
      <c r="D351" s="32"/>
      <c r="E351" s="98"/>
      <c r="F351" s="97"/>
      <c r="H351" s="4" t="s">
        <v>1648</v>
      </c>
    </row>
    <row r="352" spans="1:9" s="224" customFormat="1">
      <c r="A352" s="225" t="s">
        <v>28</v>
      </c>
      <c r="B352" s="153" t="s">
        <v>1419</v>
      </c>
      <c r="C352" s="225">
        <v>5</v>
      </c>
      <c r="D352" s="231" t="s">
        <v>289</v>
      </c>
      <c r="E352" s="548">
        <f>+_xlfn.XLOOKUP(I352,ccs!O:O,ccs!I:I,0,0,1)</f>
        <v>1818.75</v>
      </c>
      <c r="F352" s="548">
        <f>ROUND(ROUND(E352,2)*ROUND(C352,2),2)</f>
        <v>9093.75</v>
      </c>
      <c r="H352" s="4" t="s">
        <v>1648</v>
      </c>
      <c r="I352" s="545" t="str">
        <f>+_xlfn.CONCAT(H352,"-",A352)</f>
        <v>B2/22/11-H</v>
      </c>
    </row>
    <row r="353" spans="1:9" s="224" customFormat="1">
      <c r="A353" s="225"/>
      <c r="B353" s="7"/>
      <c r="C353" s="32"/>
      <c r="D353" s="32"/>
      <c r="E353" s="98"/>
      <c r="F353" s="97"/>
      <c r="H353" s="4" t="s">
        <v>1648</v>
      </c>
    </row>
    <row r="354" spans="1:9" s="224" customFormat="1">
      <c r="A354" s="225" t="s">
        <v>33</v>
      </c>
      <c r="B354" s="153" t="s">
        <v>1420</v>
      </c>
      <c r="C354" s="225">
        <v>5</v>
      </c>
      <c r="D354" s="231" t="s">
        <v>289</v>
      </c>
      <c r="E354" s="548">
        <f>+_xlfn.XLOOKUP(I354,ccs!O:O,ccs!I:I,0,0,1)</f>
        <v>1818.75</v>
      </c>
      <c r="F354" s="548">
        <f>ROUND(ROUND(E354,2)*ROUND(C354,2),2)</f>
        <v>9093.75</v>
      </c>
      <c r="H354" s="4" t="s">
        <v>1648</v>
      </c>
      <c r="I354" s="545" t="str">
        <f>+_xlfn.CONCAT(H354,"-",A354)</f>
        <v>B2/22/11-J</v>
      </c>
    </row>
    <row r="355" spans="1:9" s="4" customFormat="1">
      <c r="A355" s="225"/>
      <c r="B355" s="7"/>
      <c r="C355" s="32"/>
      <c r="D355" s="32"/>
      <c r="E355" s="98"/>
      <c r="F355" s="97"/>
      <c r="H355" s="4" t="s">
        <v>1648</v>
      </c>
    </row>
    <row r="356" spans="1:9" s="224" customFormat="1">
      <c r="A356" s="225" t="s">
        <v>34</v>
      </c>
      <c r="B356" s="153" t="s">
        <v>1421</v>
      </c>
      <c r="C356" s="225">
        <v>5</v>
      </c>
      <c r="D356" s="231" t="s">
        <v>289</v>
      </c>
      <c r="E356" s="548">
        <f>+_xlfn.XLOOKUP(I356,ccs!O:O,ccs!I:I,0,0,1)</f>
        <v>1818.75</v>
      </c>
      <c r="F356" s="548">
        <f>ROUND(ROUND(E356,2)*ROUND(C356,2),2)</f>
        <v>9093.75</v>
      </c>
      <c r="H356" s="4" t="s">
        <v>1648</v>
      </c>
      <c r="I356" s="545" t="str">
        <f>+_xlfn.CONCAT(H356,"-",A356)</f>
        <v>B2/22/11-K</v>
      </c>
    </row>
    <row r="357" spans="1:9" s="4" customFormat="1">
      <c r="A357" s="32"/>
      <c r="B357" s="35"/>
      <c r="C357" s="32"/>
      <c r="D357" s="32"/>
      <c r="E357" s="98"/>
      <c r="F357" s="97"/>
      <c r="H357" s="4" t="s">
        <v>1648</v>
      </c>
    </row>
    <row r="358" spans="1:9" s="4" customFormat="1" ht="31">
      <c r="A358" s="32"/>
      <c r="B358" s="35" t="s">
        <v>1422</v>
      </c>
      <c r="C358" s="32"/>
      <c r="D358" s="32"/>
      <c r="E358" s="98"/>
      <c r="F358" s="97"/>
      <c r="H358" s="4" t="s">
        <v>1649</v>
      </c>
    </row>
    <row r="359" spans="1:9" s="4" customFormat="1">
      <c r="A359" s="32"/>
      <c r="B359" s="7"/>
      <c r="C359" s="32"/>
      <c r="D359" s="32"/>
      <c r="E359" s="98"/>
      <c r="F359" s="97"/>
      <c r="H359" s="4" t="s">
        <v>1649</v>
      </c>
    </row>
    <row r="360" spans="1:9" s="4" customFormat="1" ht="46.5">
      <c r="A360" s="225" t="s">
        <v>5</v>
      </c>
      <c r="B360" s="153" t="s">
        <v>1423</v>
      </c>
      <c r="C360" s="225">
        <v>98</v>
      </c>
      <c r="D360" s="231" t="s">
        <v>289</v>
      </c>
      <c r="E360" s="548">
        <f>+_xlfn.XLOOKUP(I360,ccs!O:O,ccs!I:I,0,0,1)</f>
        <v>4712.5</v>
      </c>
      <c r="F360" s="548">
        <f>ROUND(ROUND(E360,2)*ROUND(C360,2),2)</f>
        <v>461825</v>
      </c>
      <c r="H360" s="4" t="s">
        <v>1649</v>
      </c>
      <c r="I360" s="545" t="str">
        <f>+_xlfn.CONCAT(H360,"-",A360)</f>
        <v>B2/22/12-A</v>
      </c>
    </row>
    <row r="361" spans="1:9" s="4" customFormat="1">
      <c r="A361" s="32"/>
      <c r="B361" s="7"/>
      <c r="C361" s="32"/>
      <c r="D361" s="32"/>
      <c r="E361" s="98"/>
      <c r="F361" s="97"/>
      <c r="H361" s="4" t="s">
        <v>1649</v>
      </c>
    </row>
    <row r="362" spans="1:9" s="4" customFormat="1" ht="46.5">
      <c r="A362" s="225" t="s">
        <v>6</v>
      </c>
      <c r="B362" s="153" t="s">
        <v>1424</v>
      </c>
      <c r="C362" s="225">
        <v>19</v>
      </c>
      <c r="D362" s="231" t="s">
        <v>289</v>
      </c>
      <c r="E362" s="548">
        <f>+_xlfn.XLOOKUP(I362,ccs!O:O,ccs!I:I,0,0,1)</f>
        <v>6087.5</v>
      </c>
      <c r="F362" s="548">
        <f>ROUND(ROUND(E362,2)*ROUND(C362,2),2)</f>
        <v>115662.5</v>
      </c>
      <c r="H362" s="4" t="s">
        <v>1649</v>
      </c>
      <c r="I362" s="545" t="str">
        <f>+_xlfn.CONCAT(H362,"-",A362)</f>
        <v>B2/22/12-B</v>
      </c>
    </row>
    <row r="363" spans="1:9" s="4" customFormat="1">
      <c r="A363" s="32"/>
      <c r="B363" s="7"/>
      <c r="C363" s="32"/>
      <c r="D363" s="32"/>
      <c r="E363" s="98"/>
      <c r="F363" s="97"/>
      <c r="H363" s="4" t="s">
        <v>1649</v>
      </c>
    </row>
    <row r="364" spans="1:9" s="4" customFormat="1" ht="46.5">
      <c r="A364" s="225" t="s">
        <v>7</v>
      </c>
      <c r="B364" s="153" t="s">
        <v>1425</v>
      </c>
      <c r="C364" s="225">
        <v>59</v>
      </c>
      <c r="D364" s="231" t="s">
        <v>289</v>
      </c>
      <c r="E364" s="548">
        <f>+_xlfn.XLOOKUP(I364,ccs!O:O,ccs!I:I,0,0,1)</f>
        <v>3750</v>
      </c>
      <c r="F364" s="548">
        <f>ROUND(ROUND(E364,2)*ROUND(C364,2),2)</f>
        <v>221250</v>
      </c>
      <c r="H364" s="4" t="s">
        <v>1649</v>
      </c>
      <c r="I364" s="545" t="str">
        <f>+_xlfn.CONCAT(H364,"-",A364)</f>
        <v>B2/22/12-C</v>
      </c>
    </row>
    <row r="365" spans="1:9" s="4" customFormat="1">
      <c r="A365" s="225"/>
      <c r="B365" s="153"/>
      <c r="C365" s="225"/>
      <c r="D365" s="225"/>
      <c r="E365" s="234"/>
      <c r="F365" s="227"/>
      <c r="H365" s="4" t="s">
        <v>1649</v>
      </c>
    </row>
    <row r="366" spans="1:9" s="4" customFormat="1" ht="62">
      <c r="A366" s="225" t="s">
        <v>8</v>
      </c>
      <c r="B366" s="153" t="s">
        <v>1426</v>
      </c>
      <c r="C366" s="225">
        <v>19</v>
      </c>
      <c r="D366" s="231" t="s">
        <v>289</v>
      </c>
      <c r="E366" s="548">
        <f>+_xlfn.XLOOKUP(I366,ccs!O:O,ccs!I:I,0,0,1)</f>
        <v>4712.5</v>
      </c>
      <c r="F366" s="548">
        <f>ROUND(ROUND(E366,2)*ROUND(C366,2),2)</f>
        <v>89537.5</v>
      </c>
      <c r="H366" s="4" t="s">
        <v>1649</v>
      </c>
      <c r="I366" s="545" t="str">
        <f>+_xlfn.CONCAT(H366,"-",A366)</f>
        <v>B2/22/12-D</v>
      </c>
    </row>
    <row r="367" spans="1:9" s="4" customFormat="1">
      <c r="A367" s="225"/>
      <c r="B367" s="153"/>
      <c r="C367" s="225"/>
      <c r="D367" s="225"/>
      <c r="E367" s="234"/>
      <c r="F367" s="227"/>
      <c r="H367" s="4" t="s">
        <v>1649</v>
      </c>
    </row>
    <row r="368" spans="1:9" s="4" customFormat="1" ht="46.5">
      <c r="A368" s="32" t="s">
        <v>10</v>
      </c>
      <c r="B368" s="153" t="s">
        <v>1427</v>
      </c>
      <c r="C368" s="225">
        <v>78</v>
      </c>
      <c r="D368" s="231" t="s">
        <v>289</v>
      </c>
      <c r="E368" s="548">
        <f>+_xlfn.XLOOKUP(I368,ccs!O:O,ccs!I:I,0,0,1)</f>
        <v>1531.25</v>
      </c>
      <c r="F368" s="548">
        <f>ROUND(ROUND(E368,2)*ROUND(C368,2),2)</f>
        <v>119437.5</v>
      </c>
      <c r="H368" s="4" t="s">
        <v>1649</v>
      </c>
      <c r="I368" s="545" t="str">
        <f>+_xlfn.CONCAT(H368,"-",A368)</f>
        <v>B2/22/12-E</v>
      </c>
    </row>
    <row r="369" spans="1:9" s="4" customFormat="1">
      <c r="A369" s="32"/>
      <c r="B369" s="7"/>
      <c r="C369" s="32"/>
      <c r="D369" s="32"/>
      <c r="E369" s="98"/>
      <c r="F369" s="97"/>
      <c r="H369" s="4" t="s">
        <v>1649</v>
      </c>
    </row>
    <row r="370" spans="1:9" s="4" customFormat="1" ht="62">
      <c r="A370" s="32" t="s">
        <v>11</v>
      </c>
      <c r="B370" s="153" t="s">
        <v>1428</v>
      </c>
      <c r="C370" s="225">
        <v>78</v>
      </c>
      <c r="D370" s="231" t="s">
        <v>289</v>
      </c>
      <c r="E370" s="548">
        <f>+_xlfn.XLOOKUP(I370,ccs!O:O,ccs!I:I,0,0,1)</f>
        <v>937.5</v>
      </c>
      <c r="F370" s="548">
        <f>ROUND(ROUND(E370,2)*ROUND(C370,2),2)</f>
        <v>73125</v>
      </c>
      <c r="H370" s="4" t="s">
        <v>1649</v>
      </c>
      <c r="I370" s="545" t="str">
        <f>+_xlfn.CONCAT(H370,"-",A370)</f>
        <v>B2/22/12-F</v>
      </c>
    </row>
    <row r="371" spans="1:9" s="4" customFormat="1">
      <c r="A371" s="32"/>
      <c r="B371" s="7"/>
      <c r="C371" s="32"/>
      <c r="D371" s="32"/>
      <c r="E371" s="98"/>
      <c r="F371" s="97"/>
      <c r="H371" s="4" t="s">
        <v>1649</v>
      </c>
    </row>
    <row r="372" spans="1:9" s="4" customFormat="1" ht="46.5">
      <c r="A372" s="225" t="s">
        <v>27</v>
      </c>
      <c r="B372" s="153" t="s">
        <v>1429</v>
      </c>
      <c r="C372" s="225">
        <v>7</v>
      </c>
      <c r="D372" s="231" t="s">
        <v>289</v>
      </c>
      <c r="E372" s="548">
        <f>+_xlfn.XLOOKUP(I372,ccs!O:O,ccs!I:I,0,0,1)</f>
        <v>1371.88</v>
      </c>
      <c r="F372" s="548">
        <f>ROUND(ROUND(E372,2)*ROUND(C372,2),2)</f>
        <v>9603.16</v>
      </c>
      <c r="H372" s="4" t="s">
        <v>1649</v>
      </c>
      <c r="I372" s="545" t="str">
        <f>+_xlfn.CONCAT(H372,"-",A372)</f>
        <v>B2/22/12-G</v>
      </c>
    </row>
    <row r="373" spans="1:9" s="4" customFormat="1">
      <c r="A373" s="225"/>
      <c r="B373" s="153"/>
      <c r="C373" s="225"/>
      <c r="D373" s="225"/>
      <c r="E373" s="234"/>
      <c r="F373" s="227"/>
      <c r="H373" s="4" t="s">
        <v>1649</v>
      </c>
    </row>
    <row r="374" spans="1:9" s="4" customFormat="1">
      <c r="A374" s="32" t="s">
        <v>28</v>
      </c>
      <c r="B374" s="7" t="s">
        <v>1430</v>
      </c>
      <c r="C374" s="225">
        <v>7</v>
      </c>
      <c r="D374" s="231" t="s">
        <v>289</v>
      </c>
      <c r="E374" s="548">
        <f>+_xlfn.XLOOKUP(I374,ccs!O:O,ccs!I:I,0,0,1)</f>
        <v>778.13</v>
      </c>
      <c r="F374" s="548">
        <f>ROUND(ROUND(E374,2)*ROUND(C374,2),2)</f>
        <v>5446.91</v>
      </c>
      <c r="H374" s="4" t="s">
        <v>1649</v>
      </c>
      <c r="I374" s="545" t="str">
        <f>+_xlfn.CONCAT(H374,"-",A374)</f>
        <v>B2/22/12-H</v>
      </c>
    </row>
    <row r="375" spans="1:9" s="4" customFormat="1">
      <c r="A375" s="32"/>
      <c r="B375" s="7"/>
      <c r="C375" s="32"/>
      <c r="D375" s="32"/>
      <c r="E375" s="98"/>
      <c r="F375" s="97"/>
      <c r="H375" s="4" t="s">
        <v>1649</v>
      </c>
    </row>
    <row r="376" spans="1:9" s="4" customFormat="1" ht="46.5">
      <c r="A376" s="225" t="s">
        <v>33</v>
      </c>
      <c r="B376" s="153" t="s">
        <v>1431</v>
      </c>
      <c r="C376" s="225">
        <v>38</v>
      </c>
      <c r="D376" s="231" t="s">
        <v>289</v>
      </c>
      <c r="E376" s="548">
        <f>+_xlfn.XLOOKUP(I376,ccs!O:O,ccs!I:I,0,0,1)</f>
        <v>2287.5</v>
      </c>
      <c r="F376" s="548">
        <f>ROUND(ROUND(E376,2)*ROUND(C376,2),2)</f>
        <v>86925</v>
      </c>
      <c r="H376" s="4" t="s">
        <v>1649</v>
      </c>
      <c r="I376" s="545" t="str">
        <f>+_xlfn.CONCAT(H376,"-",A376)</f>
        <v>B2/22/12-J</v>
      </c>
    </row>
    <row r="377" spans="1:9" s="4" customFormat="1">
      <c r="A377" s="225"/>
      <c r="B377" s="153"/>
      <c r="C377" s="225"/>
      <c r="D377" s="225"/>
      <c r="E377" s="31"/>
      <c r="F377" s="31"/>
      <c r="H377" s="4" t="s">
        <v>1649</v>
      </c>
    </row>
    <row r="378" spans="1:9" s="4" customFormat="1" ht="46.5">
      <c r="A378" s="225" t="s">
        <v>34</v>
      </c>
      <c r="B378" s="153" t="s">
        <v>1432</v>
      </c>
      <c r="C378" s="225">
        <v>14</v>
      </c>
      <c r="D378" s="231" t="s">
        <v>289</v>
      </c>
      <c r="E378" s="548">
        <f>+_xlfn.XLOOKUP(I378,ccs!O:O,ccs!I:I,0,0,1)</f>
        <v>2700</v>
      </c>
      <c r="F378" s="548">
        <f>ROUND(ROUND(E378,2)*ROUND(C378,2),2)</f>
        <v>37800</v>
      </c>
      <c r="H378" s="4" t="s">
        <v>1649</v>
      </c>
      <c r="I378" s="545" t="str">
        <f>+_xlfn.CONCAT(H378,"-",A378)</f>
        <v>B2/22/12-K</v>
      </c>
    </row>
    <row r="379" spans="1:9" s="4" customFormat="1">
      <c r="A379" s="225"/>
      <c r="B379" s="153"/>
      <c r="C379" s="225"/>
      <c r="D379" s="225"/>
      <c r="E379" s="31"/>
      <c r="F379" s="31"/>
      <c r="H379" s="4" t="s">
        <v>1649</v>
      </c>
    </row>
    <row r="380" spans="1:9" s="4" customFormat="1" ht="46.5">
      <c r="A380" s="225" t="s">
        <v>5</v>
      </c>
      <c r="B380" s="153" t="s">
        <v>1433</v>
      </c>
      <c r="C380" s="225">
        <v>7</v>
      </c>
      <c r="D380" s="231" t="s">
        <v>289</v>
      </c>
      <c r="E380" s="548">
        <f>+_xlfn.XLOOKUP(I380,ccs!O:O,ccs!I:I,0,0,1)</f>
        <v>1531.25</v>
      </c>
      <c r="F380" s="548">
        <f>ROUND(ROUND(E380,2)*ROUND(C380,2),2)</f>
        <v>10718.75</v>
      </c>
      <c r="H380" s="4" t="s">
        <v>1650</v>
      </c>
      <c r="I380" s="545" t="str">
        <f>+_xlfn.CONCAT(H380,"-",A380)</f>
        <v>B2/22/13-A</v>
      </c>
    </row>
    <row r="381" spans="1:9" s="4" customFormat="1">
      <c r="A381" s="32"/>
      <c r="B381" s="7"/>
      <c r="C381" s="32"/>
      <c r="D381" s="32"/>
      <c r="E381" s="98"/>
      <c r="F381" s="97"/>
      <c r="H381" s="4" t="s">
        <v>1650</v>
      </c>
    </row>
    <row r="382" spans="1:9" s="4" customFormat="1" ht="46.5">
      <c r="A382" s="225" t="s">
        <v>6</v>
      </c>
      <c r="B382" s="153" t="s">
        <v>1434</v>
      </c>
      <c r="C382" s="225">
        <v>13</v>
      </c>
      <c r="D382" s="231" t="s">
        <v>289</v>
      </c>
      <c r="E382" s="548">
        <f>+_xlfn.XLOOKUP(I382,ccs!O:O,ccs!I:I,0,0,1)</f>
        <v>1806.25</v>
      </c>
      <c r="F382" s="548">
        <f>ROUND(ROUND(E382,2)*ROUND(C382,2),2)</f>
        <v>23481.25</v>
      </c>
      <c r="H382" s="4" t="s">
        <v>1650</v>
      </c>
      <c r="I382" s="545" t="str">
        <f>+_xlfn.CONCAT(H382,"-",A382)</f>
        <v>B2/22/13-B</v>
      </c>
    </row>
    <row r="383" spans="1:9" s="4" customFormat="1">
      <c r="A383" s="32"/>
      <c r="B383" s="7"/>
      <c r="C383" s="32"/>
      <c r="D383" s="32"/>
      <c r="E383" s="98"/>
      <c r="F383" s="97"/>
      <c r="H383" s="4" t="s">
        <v>1650</v>
      </c>
    </row>
    <row r="384" spans="1:9" s="4" customFormat="1">
      <c r="A384" s="32"/>
      <c r="B384" s="7"/>
      <c r="C384" s="32"/>
      <c r="D384" s="32"/>
      <c r="E384" s="98"/>
      <c r="F384" s="97"/>
      <c r="H384" s="4" t="s">
        <v>1650</v>
      </c>
    </row>
    <row r="385" spans="1:8" s="4" customFormat="1">
      <c r="A385" s="220"/>
      <c r="B385" s="35"/>
      <c r="C385" s="98"/>
      <c r="D385" s="98"/>
      <c r="E385" s="97"/>
      <c r="F385" s="97"/>
      <c r="H385" s="4" t="s">
        <v>1650</v>
      </c>
    </row>
    <row r="386" spans="1:8" s="4" customFormat="1">
      <c r="A386" s="220"/>
      <c r="B386" s="35"/>
      <c r="C386" s="98"/>
      <c r="D386" s="98"/>
      <c r="E386" s="97"/>
      <c r="F386" s="97"/>
      <c r="H386" s="4" t="s">
        <v>1650</v>
      </c>
    </row>
    <row r="387" spans="1:8" s="4" customFormat="1">
      <c r="A387" s="206"/>
      <c r="B387" s="7"/>
      <c r="C387" s="98"/>
      <c r="D387" s="98"/>
      <c r="E387" s="97"/>
      <c r="F387" s="97"/>
      <c r="H387" s="4" t="s">
        <v>1650</v>
      </c>
    </row>
    <row r="388" spans="1:8" s="4" customFormat="1">
      <c r="A388" s="206"/>
      <c r="B388" s="36"/>
      <c r="C388" s="225"/>
      <c r="D388" s="225"/>
      <c r="E388" s="31"/>
      <c r="F388" s="31"/>
      <c r="H388" s="4" t="s">
        <v>1650</v>
      </c>
    </row>
    <row r="389" spans="1:8" s="4" customFormat="1">
      <c r="A389" s="206"/>
      <c r="B389" s="7"/>
      <c r="C389" s="98"/>
      <c r="D389" s="98"/>
      <c r="E389" s="97"/>
      <c r="F389" s="97"/>
      <c r="H389" s="4" t="s">
        <v>1650</v>
      </c>
    </row>
    <row r="390" spans="1:8">
      <c r="H390" s="4" t="s">
        <v>1650</v>
      </c>
    </row>
    <row r="391" spans="1:8">
      <c r="H391" s="4" t="s">
        <v>1650</v>
      </c>
    </row>
    <row r="392" spans="1:8">
      <c r="H392" s="4" t="s">
        <v>1650</v>
      </c>
    </row>
    <row r="393" spans="1:8">
      <c r="H393" s="4" t="s">
        <v>1650</v>
      </c>
    </row>
    <row r="394" spans="1:8">
      <c r="H394" s="4" t="s">
        <v>1650</v>
      </c>
    </row>
    <row r="395" spans="1:8">
      <c r="H395" s="4" t="s">
        <v>1650</v>
      </c>
    </row>
    <row r="396" spans="1:8">
      <c r="H396" s="4" t="s">
        <v>1650</v>
      </c>
    </row>
    <row r="397" spans="1:8">
      <c r="B397" s="159" t="s">
        <v>42</v>
      </c>
      <c r="F397" s="302"/>
      <c r="H397" s="4" t="s">
        <v>1650</v>
      </c>
    </row>
    <row r="398" spans="1:8">
      <c r="B398" s="71" t="s">
        <v>9</v>
      </c>
      <c r="E398" s="31" t="s">
        <v>12</v>
      </c>
      <c r="F398" s="148">
        <f>SUM(F3:F397)</f>
        <v>7190873.6400000006</v>
      </c>
      <c r="H398" s="4" t="s">
        <v>1650</v>
      </c>
    </row>
    <row r="399" spans="1:8" ht="16" thickBot="1">
      <c r="F399" s="303"/>
      <c r="H399" s="4" t="s">
        <v>1650</v>
      </c>
    </row>
    <row r="400" spans="1:8" ht="16" thickTop="1"/>
  </sheetData>
  <sheetProtection selectLockedCells="1" selectUnlockedCells="1"/>
  <autoFilter ref="A1:I400" xr:uid="{F18AA090-9DC4-4A44-BD6E-FB0B180306D8}"/>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Roman,Regular"PLUMBING
&amp;8 1RI12073-073D06-DAH-BOQ-PM-0003-01&amp;R&amp;"Times New Roman,Regular"22 - Page &amp;P of &amp;N</oddFooter>
  </headerFooter>
  <rowBreaks count="12" manualBreakCount="12">
    <brk id="37" max="16383" man="1"/>
    <brk id="69" max="16383" man="1"/>
    <brk id="101" max="16383" man="1"/>
    <brk id="137" max="16383" man="1"/>
    <brk id="169" max="16383" man="1"/>
    <brk id="205" max="16383" man="1"/>
    <brk id="229" max="16383" man="1"/>
    <brk id="259" max="16383" man="1"/>
    <brk id="301" max="16383" man="1"/>
    <brk id="327" max="16383" man="1"/>
    <brk id="357" max="16383" man="1"/>
    <brk id="37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DB8CC-AABE-4463-B841-BA8B0C9CBAF3}">
  <sheetPr>
    <tabColor rgb="FFFFFF00"/>
  </sheetPr>
  <dimension ref="A1:I777"/>
  <sheetViews>
    <sheetView showZeros="0" view="pageBreakPreview" zoomScaleNormal="100" zoomScaleSheetLayoutView="100" workbookViewId="0">
      <selection activeCell="E47" sqref="E47"/>
    </sheetView>
  </sheetViews>
  <sheetFormatPr defaultColWidth="9.1796875" defaultRowHeight="15.5"/>
  <cols>
    <col min="1" max="1" width="7.6328125" style="211" customWidth="1"/>
    <col min="2" max="2" width="41" style="71" customWidth="1"/>
    <col min="3" max="3" width="8.81640625" style="78" customWidth="1"/>
    <col min="4" max="4" width="9.6328125" style="78" customWidth="1"/>
    <col min="5" max="5" width="13.36328125" style="148" customWidth="1"/>
    <col min="6" max="6" width="13.81640625" style="148" customWidth="1"/>
    <col min="7" max="16384" width="9.1796875" style="149"/>
  </cols>
  <sheetData>
    <row r="1" spans="1:9">
      <c r="A1" s="238" t="s">
        <v>0</v>
      </c>
      <c r="B1" s="187" t="s">
        <v>35</v>
      </c>
      <c r="C1" s="155" t="s">
        <v>3</v>
      </c>
      <c r="D1" s="156" t="s">
        <v>1</v>
      </c>
      <c r="E1" s="301" t="s">
        <v>2</v>
      </c>
      <c r="F1" s="301" t="s">
        <v>4</v>
      </c>
      <c r="H1" s="4" t="s">
        <v>1592</v>
      </c>
      <c r="I1" s="4" t="s">
        <v>1593</v>
      </c>
    </row>
    <row r="2" spans="1:9">
      <c r="A2" s="239"/>
      <c r="B2" s="154"/>
      <c r="C2" s="157"/>
      <c r="D2" s="158"/>
      <c r="E2" s="310"/>
      <c r="F2" s="31" t="s">
        <v>12</v>
      </c>
      <c r="H2" s="4"/>
      <c r="I2" s="4"/>
    </row>
    <row r="3" spans="1:9">
      <c r="A3" s="240"/>
      <c r="B3" s="160"/>
      <c r="C3" s="161"/>
      <c r="D3" s="162"/>
      <c r="E3" s="163"/>
      <c r="F3" s="163"/>
      <c r="H3" s="4"/>
      <c r="I3" s="4"/>
    </row>
    <row r="4" spans="1:9" s="168" customFormat="1" ht="30">
      <c r="A4" s="241"/>
      <c r="B4" s="164" t="s">
        <v>43</v>
      </c>
      <c r="C4" s="165"/>
      <c r="D4" s="166"/>
      <c r="E4" s="167"/>
      <c r="F4" s="167"/>
      <c r="H4" s="4" t="s">
        <v>1651</v>
      </c>
      <c r="I4" s="12"/>
    </row>
    <row r="5" spans="1:9">
      <c r="A5" s="242"/>
      <c r="B5" s="169"/>
      <c r="C5" s="79"/>
      <c r="D5" s="170"/>
      <c r="H5" s="4" t="s">
        <v>1651</v>
      </c>
      <c r="I5" s="4"/>
    </row>
    <row r="6" spans="1:9" s="416" customFormat="1" ht="31">
      <c r="A6" s="242"/>
      <c r="B6" s="50" t="s">
        <v>559</v>
      </c>
      <c r="C6" s="52"/>
      <c r="D6" s="52"/>
      <c r="E6" s="203"/>
      <c r="F6" s="203"/>
      <c r="H6" s="4" t="s">
        <v>1651</v>
      </c>
      <c r="I6" s="4"/>
    </row>
    <row r="7" spans="1:9" s="416" customFormat="1">
      <c r="A7" s="242"/>
      <c r="B7" s="50"/>
      <c r="C7" s="52"/>
      <c r="D7" s="52"/>
      <c r="E7" s="203"/>
      <c r="F7" s="203"/>
      <c r="H7" s="4" t="s">
        <v>1651</v>
      </c>
      <c r="I7" s="4"/>
    </row>
    <row r="8" spans="1:9" s="416" customFormat="1">
      <c r="A8" s="242"/>
      <c r="B8" s="50" t="s">
        <v>560</v>
      </c>
      <c r="C8" s="52"/>
      <c r="D8" s="52"/>
      <c r="E8" s="203"/>
      <c r="F8" s="203"/>
      <c r="H8" s="4" t="s">
        <v>1651</v>
      </c>
    </row>
    <row r="9" spans="1:9" s="417" customFormat="1" ht="31">
      <c r="A9" s="243" t="s">
        <v>5</v>
      </c>
      <c r="B9" s="153" t="s">
        <v>561</v>
      </c>
      <c r="C9" s="233">
        <v>1</v>
      </c>
      <c r="D9" s="231" t="s">
        <v>0</v>
      </c>
      <c r="E9" s="548">
        <f>+_xlfn.XLOOKUP(I9,ccs!O:O,ccs!I:I,0,0,1)</f>
        <v>32525</v>
      </c>
      <c r="F9" s="548">
        <f>ROUND(ROUND(E9,2)*ROUND(C9,2),2)</f>
        <v>32525</v>
      </c>
      <c r="H9" s="4" t="s">
        <v>1651</v>
      </c>
      <c r="I9" s="545" t="str">
        <f>+_xlfn.CONCAT(H9,"-",A9)</f>
        <v>B2/23/01-A</v>
      </c>
    </row>
    <row r="10" spans="1:9" s="416" customFormat="1">
      <c r="A10" s="242"/>
      <c r="B10" s="50"/>
      <c r="C10" s="52"/>
      <c r="D10" s="52"/>
      <c r="E10" s="203"/>
      <c r="F10" s="203"/>
      <c r="H10" s="4" t="s">
        <v>1651</v>
      </c>
    </row>
    <row r="11" spans="1:9" s="416" customFormat="1" ht="31">
      <c r="A11" s="242"/>
      <c r="B11" s="50" t="s">
        <v>562</v>
      </c>
      <c r="C11" s="52"/>
      <c r="D11" s="52"/>
      <c r="E11" s="203"/>
      <c r="F11" s="203"/>
      <c r="H11" s="4" t="s">
        <v>1651</v>
      </c>
    </row>
    <row r="12" spans="1:9" s="416" customFormat="1">
      <c r="A12" s="242"/>
      <c r="B12" s="71"/>
      <c r="C12" s="52"/>
      <c r="D12" s="52"/>
      <c r="E12" s="203"/>
      <c r="F12" s="203"/>
      <c r="H12" s="4" t="s">
        <v>1651</v>
      </c>
    </row>
    <row r="13" spans="1:9" s="416" customFormat="1">
      <c r="A13" s="242" t="s">
        <v>6</v>
      </c>
      <c r="B13" s="53" t="s">
        <v>563</v>
      </c>
      <c r="C13" s="233">
        <v>1</v>
      </c>
      <c r="D13" s="52" t="s">
        <v>0</v>
      </c>
      <c r="E13" s="548">
        <f>+_xlfn.XLOOKUP(I13,ccs!O:O,ccs!I:I,0,0,1)</f>
        <v>32525</v>
      </c>
      <c r="F13" s="548">
        <f>ROUND(ROUND(E13,2)*ROUND(C13,2),2)</f>
        <v>32525</v>
      </c>
      <c r="H13" s="4" t="s">
        <v>1651</v>
      </c>
      <c r="I13" s="545" t="str">
        <f>+_xlfn.CONCAT(H13,"-",A13)</f>
        <v>B2/23/01-B</v>
      </c>
    </row>
    <row r="14" spans="1:9" s="416" customFormat="1">
      <c r="A14" s="242"/>
      <c r="B14" s="71"/>
      <c r="C14" s="52"/>
      <c r="D14" s="52"/>
      <c r="E14" s="203"/>
      <c r="F14" s="203"/>
      <c r="H14" s="4" t="s">
        <v>1651</v>
      </c>
    </row>
    <row r="15" spans="1:9" s="416" customFormat="1">
      <c r="A15" s="242" t="s">
        <v>7</v>
      </c>
      <c r="B15" s="53" t="s">
        <v>564</v>
      </c>
      <c r="C15" s="233">
        <v>1</v>
      </c>
      <c r="D15" s="52" t="s">
        <v>0</v>
      </c>
      <c r="E15" s="548">
        <f>+_xlfn.XLOOKUP(I15,ccs!O:O,ccs!I:I,0,0,1)</f>
        <v>32525</v>
      </c>
      <c r="F15" s="548">
        <f>ROUND(ROUND(E15,2)*ROUND(C15,2),2)</f>
        <v>32525</v>
      </c>
      <c r="H15" s="4" t="s">
        <v>1651</v>
      </c>
      <c r="I15" s="545" t="str">
        <f>+_xlfn.CONCAT(H15,"-",A15)</f>
        <v>B2/23/01-C</v>
      </c>
    </row>
    <row r="16" spans="1:9" s="416" customFormat="1">
      <c r="A16" s="242"/>
      <c r="B16" s="71"/>
      <c r="C16" s="52"/>
      <c r="D16" s="52"/>
      <c r="E16" s="203"/>
      <c r="F16" s="203"/>
      <c r="H16" s="4" t="s">
        <v>1651</v>
      </c>
    </row>
    <row r="17" spans="1:9" s="416" customFormat="1">
      <c r="A17" s="242" t="s">
        <v>8</v>
      </c>
      <c r="B17" s="53" t="s">
        <v>565</v>
      </c>
      <c r="C17" s="233">
        <v>1</v>
      </c>
      <c r="D17" s="52" t="s">
        <v>0</v>
      </c>
      <c r="E17" s="548">
        <f>+_xlfn.XLOOKUP(I17,ccs!O:O,ccs!I:I,0,0,1)</f>
        <v>32525</v>
      </c>
      <c r="F17" s="548">
        <f>ROUND(ROUND(E17,2)*ROUND(C17,2),2)</f>
        <v>32525</v>
      </c>
      <c r="H17" s="4" t="s">
        <v>1651</v>
      </c>
      <c r="I17" s="545" t="str">
        <f>+_xlfn.CONCAT(H17,"-",A17)</f>
        <v>B2/23/01-D</v>
      </c>
    </row>
    <row r="18" spans="1:9" s="416" customFormat="1">
      <c r="A18" s="242"/>
      <c r="B18" s="71"/>
      <c r="C18" s="52"/>
      <c r="D18" s="52"/>
      <c r="E18" s="203"/>
      <c r="F18" s="203"/>
      <c r="H18" s="4" t="s">
        <v>1651</v>
      </c>
    </row>
    <row r="19" spans="1:9" s="416" customFormat="1">
      <c r="A19" s="242" t="s">
        <v>10</v>
      </c>
      <c r="B19" s="53" t="s">
        <v>566</v>
      </c>
      <c r="C19" s="233">
        <v>1</v>
      </c>
      <c r="D19" s="52" t="s">
        <v>0</v>
      </c>
      <c r="E19" s="548">
        <f>+_xlfn.XLOOKUP(I19,ccs!O:O,ccs!I:I,0,0,1)</f>
        <v>32525</v>
      </c>
      <c r="F19" s="548">
        <f>ROUND(ROUND(E19,2)*ROUND(C19,2),2)</f>
        <v>32525</v>
      </c>
      <c r="H19" s="4" t="s">
        <v>1651</v>
      </c>
      <c r="I19" s="545" t="str">
        <f>+_xlfn.CONCAT(H19,"-",A19)</f>
        <v>B2/23/01-E</v>
      </c>
    </row>
    <row r="20" spans="1:9" s="416" customFormat="1">
      <c r="A20" s="242"/>
      <c r="B20" s="53"/>
      <c r="C20" s="52"/>
      <c r="D20" s="52"/>
      <c r="E20" s="203"/>
      <c r="F20" s="203"/>
      <c r="H20" s="4" t="s">
        <v>1651</v>
      </c>
    </row>
    <row r="21" spans="1:9" s="416" customFormat="1">
      <c r="A21" s="220" t="s">
        <v>11</v>
      </c>
      <c r="B21" s="36" t="s">
        <v>567</v>
      </c>
      <c r="C21" s="233">
        <v>1</v>
      </c>
      <c r="D21" s="52" t="s">
        <v>0</v>
      </c>
      <c r="E21" s="548">
        <f>+_xlfn.XLOOKUP(I21,ccs!O:O,ccs!I:I,0,0,1)</f>
        <v>32525</v>
      </c>
      <c r="F21" s="548">
        <f>ROUND(ROUND(E21,2)*ROUND(C21,2),2)</f>
        <v>32525</v>
      </c>
      <c r="H21" s="4" t="s">
        <v>1651</v>
      </c>
      <c r="I21" s="545" t="str">
        <f>+_xlfn.CONCAT(H21,"-",A21)</f>
        <v>B2/23/01-F</v>
      </c>
    </row>
    <row r="22" spans="1:9" s="416" customFormat="1">
      <c r="A22" s="242"/>
      <c r="B22" s="71"/>
      <c r="C22" s="52"/>
      <c r="D22" s="52"/>
      <c r="E22" s="203"/>
      <c r="F22" s="203"/>
      <c r="H22" s="4" t="s">
        <v>1651</v>
      </c>
    </row>
    <row r="23" spans="1:9" s="416" customFormat="1">
      <c r="A23" s="242"/>
      <c r="B23" s="50" t="s">
        <v>568</v>
      </c>
      <c r="C23" s="52"/>
      <c r="D23" s="52"/>
      <c r="E23" s="203"/>
      <c r="F23" s="203"/>
      <c r="H23" s="4" t="s">
        <v>1651</v>
      </c>
    </row>
    <row r="24" spans="1:9" s="416" customFormat="1">
      <c r="A24" s="242"/>
      <c r="B24" s="50"/>
      <c r="C24" s="52"/>
      <c r="D24" s="52"/>
      <c r="E24" s="203"/>
      <c r="F24" s="203"/>
      <c r="H24" s="4" t="s">
        <v>1651</v>
      </c>
    </row>
    <row r="25" spans="1:9" s="416" customFormat="1">
      <c r="A25" s="242"/>
      <c r="B25" s="50" t="s">
        <v>569</v>
      </c>
      <c r="C25" s="52"/>
      <c r="D25" s="52"/>
      <c r="E25" s="203"/>
      <c r="F25" s="203"/>
      <c r="H25" s="4" t="s">
        <v>1651</v>
      </c>
    </row>
    <row r="26" spans="1:9" s="416" customFormat="1">
      <c r="A26" s="242"/>
      <c r="B26" s="50"/>
      <c r="C26" s="52"/>
      <c r="D26" s="52"/>
      <c r="E26" s="203"/>
      <c r="F26" s="203"/>
      <c r="H26" s="4" t="s">
        <v>1651</v>
      </c>
    </row>
    <row r="27" spans="1:9" s="416" customFormat="1">
      <c r="A27" s="242"/>
      <c r="B27" s="159" t="s">
        <v>570</v>
      </c>
      <c r="C27" s="52"/>
      <c r="D27" s="52"/>
      <c r="E27" s="203"/>
      <c r="F27" s="203"/>
      <c r="H27" s="4" t="s">
        <v>1651</v>
      </c>
    </row>
    <row r="28" spans="1:9" s="416" customFormat="1">
      <c r="A28" s="242"/>
      <c r="B28" s="71"/>
      <c r="C28" s="52"/>
      <c r="D28" s="52"/>
      <c r="E28" s="203"/>
      <c r="F28" s="203"/>
      <c r="H28" s="4" t="s">
        <v>1651</v>
      </c>
    </row>
    <row r="29" spans="1:9" s="416" customFormat="1" ht="31">
      <c r="A29" s="242" t="s">
        <v>27</v>
      </c>
      <c r="B29" s="53" t="s">
        <v>571</v>
      </c>
      <c r="C29" s="52">
        <v>1575</v>
      </c>
      <c r="D29" s="52" t="s">
        <v>168</v>
      </c>
      <c r="E29" s="548">
        <f>+_xlfn.XLOOKUP(I29,ccs!O:O,ccs!I:I,0,0,1)</f>
        <v>29</v>
      </c>
      <c r="F29" s="548">
        <f>ROUND(ROUND(E29,2)*ROUND(C29,2),2)</f>
        <v>45675</v>
      </c>
      <c r="H29" s="4" t="s">
        <v>1651</v>
      </c>
      <c r="I29" s="545" t="str">
        <f>+_xlfn.CONCAT(H29,"-",A29)</f>
        <v>B2/23/01-G</v>
      </c>
    </row>
    <row r="30" spans="1:9" s="416" customFormat="1">
      <c r="A30" s="242"/>
      <c r="B30" s="53"/>
      <c r="C30" s="52"/>
      <c r="D30" s="52"/>
      <c r="E30" s="55"/>
      <c r="F30" s="203"/>
      <c r="H30" s="4" t="s">
        <v>1651</v>
      </c>
    </row>
    <row r="31" spans="1:9" s="416" customFormat="1" ht="31">
      <c r="A31" s="242" t="s">
        <v>28</v>
      </c>
      <c r="B31" s="153" t="s">
        <v>572</v>
      </c>
      <c r="C31" s="52">
        <v>1269</v>
      </c>
      <c r="D31" s="52" t="s">
        <v>168</v>
      </c>
      <c r="E31" s="548">
        <f>+_xlfn.XLOOKUP(I31,ccs!O:O,ccs!I:I,0,0,1)</f>
        <v>60</v>
      </c>
      <c r="F31" s="548">
        <f>ROUND(ROUND(E31,2)*ROUND(C31,2),2)</f>
        <v>76140</v>
      </c>
      <c r="H31" s="4" t="s">
        <v>1651</v>
      </c>
      <c r="I31" s="545" t="str">
        <f>+_xlfn.CONCAT(H31,"-",A31)</f>
        <v>B2/23/01-H</v>
      </c>
    </row>
    <row r="32" spans="1:9" s="416" customFormat="1">
      <c r="A32" s="242"/>
      <c r="B32" s="71"/>
      <c r="E32" s="55"/>
      <c r="F32" s="203"/>
      <c r="H32" s="4" t="s">
        <v>1651</v>
      </c>
    </row>
    <row r="33" spans="1:9" s="416" customFormat="1">
      <c r="A33" s="242"/>
      <c r="B33" s="159" t="s">
        <v>573</v>
      </c>
      <c r="C33" s="52"/>
      <c r="D33" s="52"/>
      <c r="E33" s="203"/>
      <c r="F33" s="203"/>
      <c r="H33" s="4" t="s">
        <v>1651</v>
      </c>
    </row>
    <row r="34" spans="1:9" s="416" customFormat="1">
      <c r="A34" s="242"/>
      <c r="B34" s="71"/>
      <c r="C34" s="52"/>
      <c r="D34" s="52"/>
      <c r="E34" s="203"/>
      <c r="F34" s="203"/>
      <c r="H34" s="4" t="s">
        <v>1651</v>
      </c>
    </row>
    <row r="35" spans="1:9" s="416" customFormat="1" ht="31">
      <c r="A35" s="242" t="s">
        <v>33</v>
      </c>
      <c r="B35" s="53" t="s">
        <v>571</v>
      </c>
      <c r="C35" s="52">
        <v>2858</v>
      </c>
      <c r="D35" s="52" t="s">
        <v>168</v>
      </c>
      <c r="E35" s="548">
        <f>+_xlfn.XLOOKUP(I35,ccs!O:O,ccs!I:I,0,0,1)</f>
        <v>29</v>
      </c>
      <c r="F35" s="548">
        <f>ROUND(ROUND(E35,2)*ROUND(C35,2),2)</f>
        <v>82882</v>
      </c>
      <c r="H35" s="4" t="s">
        <v>1651</v>
      </c>
      <c r="I35" s="545" t="str">
        <f>+_xlfn.CONCAT(H35,"-",A35)</f>
        <v>B2/23/01-J</v>
      </c>
    </row>
    <row r="36" spans="1:9" s="416" customFormat="1">
      <c r="A36" s="242"/>
      <c r="B36" s="71"/>
      <c r="C36" s="52"/>
      <c r="E36" s="203"/>
      <c r="F36" s="203"/>
      <c r="H36" s="4" t="s">
        <v>1651</v>
      </c>
    </row>
    <row r="37" spans="1:9" s="416" customFormat="1" ht="31">
      <c r="A37" s="242" t="s">
        <v>5</v>
      </c>
      <c r="B37" s="153" t="s">
        <v>572</v>
      </c>
      <c r="C37" s="52">
        <v>81</v>
      </c>
      <c r="D37" s="52" t="s">
        <v>168</v>
      </c>
      <c r="E37" s="548">
        <f>+_xlfn.XLOOKUP(I37,ccs!O:O,ccs!I:I,0,0,1)</f>
        <v>60</v>
      </c>
      <c r="F37" s="548">
        <f>ROUND(ROUND(E37,2)*ROUND(C37,2),2)</f>
        <v>4860</v>
      </c>
      <c r="H37" s="4" t="s">
        <v>1652</v>
      </c>
      <c r="I37" s="545" t="str">
        <f>+_xlfn.CONCAT(H37,"-",A37)</f>
        <v>B2/23/02-A</v>
      </c>
    </row>
    <row r="38" spans="1:9" s="416" customFormat="1">
      <c r="A38" s="242"/>
      <c r="B38" s="71"/>
      <c r="E38" s="55"/>
      <c r="F38" s="203"/>
      <c r="H38" s="4" t="s">
        <v>1652</v>
      </c>
    </row>
    <row r="39" spans="1:9" s="416" customFormat="1">
      <c r="A39" s="242"/>
      <c r="B39" s="159" t="s">
        <v>574</v>
      </c>
      <c r="C39" s="52"/>
      <c r="D39" s="52"/>
      <c r="E39" s="203"/>
      <c r="F39" s="203"/>
      <c r="H39" s="4" t="s">
        <v>1652</v>
      </c>
    </row>
    <row r="40" spans="1:9" s="416" customFormat="1">
      <c r="A40" s="242"/>
      <c r="B40" s="71"/>
      <c r="C40" s="52"/>
      <c r="D40" s="52"/>
      <c r="E40" s="203"/>
      <c r="F40" s="203"/>
      <c r="H40" s="4" t="s">
        <v>1652</v>
      </c>
    </row>
    <row r="41" spans="1:9" s="416" customFormat="1" ht="31">
      <c r="A41" s="242" t="s">
        <v>6</v>
      </c>
      <c r="B41" s="53" t="s">
        <v>571</v>
      </c>
      <c r="C41" s="52">
        <v>2858</v>
      </c>
      <c r="D41" s="52" t="s">
        <v>168</v>
      </c>
      <c r="E41" s="548">
        <f>+_xlfn.XLOOKUP(I41,ccs!O:O,ccs!I:I,0,0,1)</f>
        <v>29</v>
      </c>
      <c r="F41" s="548">
        <f>ROUND(ROUND(E41,2)*ROUND(C41,2),2)</f>
        <v>82882</v>
      </c>
      <c r="H41" s="4" t="s">
        <v>1652</v>
      </c>
      <c r="I41" s="545" t="str">
        <f>+_xlfn.CONCAT(H41,"-",A41)</f>
        <v>B2/23/02-B</v>
      </c>
    </row>
    <row r="42" spans="1:9" s="416" customFormat="1">
      <c r="A42" s="242"/>
      <c r="B42" s="53"/>
      <c r="C42" s="52"/>
      <c r="E42" s="203"/>
      <c r="F42" s="203"/>
      <c r="H42" s="4" t="s">
        <v>1652</v>
      </c>
    </row>
    <row r="43" spans="1:9" s="416" customFormat="1" ht="31">
      <c r="A43" s="242" t="s">
        <v>7</v>
      </c>
      <c r="B43" s="153" t="s">
        <v>572</v>
      </c>
      <c r="C43" s="52">
        <v>81</v>
      </c>
      <c r="D43" s="52" t="s">
        <v>168</v>
      </c>
      <c r="E43" s="548">
        <f>+_xlfn.XLOOKUP(I43,ccs!O:O,ccs!I:I,0,0,1)</f>
        <v>60</v>
      </c>
      <c r="F43" s="548">
        <f>ROUND(ROUND(E43,2)*ROUND(C43,2),2)</f>
        <v>4860</v>
      </c>
      <c r="H43" s="4" t="s">
        <v>1652</v>
      </c>
      <c r="I43" s="545" t="str">
        <f>+_xlfn.CONCAT(H43,"-",A43)</f>
        <v>B2/23/02-C</v>
      </c>
    </row>
    <row r="44" spans="1:9" s="416" customFormat="1">
      <c r="A44" s="242"/>
      <c r="B44" s="71"/>
      <c r="E44" s="55"/>
      <c r="F44" s="203"/>
      <c r="H44" s="4" t="s">
        <v>1652</v>
      </c>
    </row>
    <row r="45" spans="1:9" s="416" customFormat="1">
      <c r="A45" s="242"/>
      <c r="B45" s="159" t="s">
        <v>575</v>
      </c>
      <c r="C45" s="52"/>
      <c r="D45" s="52"/>
      <c r="E45" s="203"/>
      <c r="F45" s="203"/>
      <c r="H45" s="4" t="s">
        <v>1652</v>
      </c>
    </row>
    <row r="46" spans="1:9" s="416" customFormat="1">
      <c r="A46" s="242"/>
      <c r="B46" s="71"/>
      <c r="C46" s="52"/>
      <c r="D46" s="52"/>
      <c r="E46" s="203"/>
      <c r="F46" s="203"/>
      <c r="H46" s="4" t="s">
        <v>1652</v>
      </c>
    </row>
    <row r="47" spans="1:9" s="416" customFormat="1" ht="31">
      <c r="A47" s="242" t="s">
        <v>8</v>
      </c>
      <c r="B47" s="53" t="s">
        <v>571</v>
      </c>
      <c r="C47" s="225">
        <v>2382</v>
      </c>
      <c r="D47" s="52" t="s">
        <v>168</v>
      </c>
      <c r="E47" s="548">
        <f>+_xlfn.XLOOKUP(I47,ccs!O:O,ccs!I:I,0,0,1)</f>
        <v>29</v>
      </c>
      <c r="F47" s="548">
        <f>ROUND(ROUND(E47,2)*ROUND(C47,2),2)</f>
        <v>69078</v>
      </c>
      <c r="H47" s="4" t="s">
        <v>1652</v>
      </c>
      <c r="I47" s="545" t="str">
        <f>+_xlfn.CONCAT(H47,"-",A47)</f>
        <v>B2/23/02-D</v>
      </c>
    </row>
    <row r="48" spans="1:9" s="416" customFormat="1">
      <c r="A48" s="242"/>
      <c r="B48" s="53"/>
      <c r="C48" s="225"/>
      <c r="E48" s="203"/>
      <c r="F48" s="203"/>
      <c r="H48" s="4" t="s">
        <v>1652</v>
      </c>
    </row>
    <row r="49" spans="1:9" s="416" customFormat="1" ht="31">
      <c r="A49" s="242" t="s">
        <v>10</v>
      </c>
      <c r="B49" s="153" t="s">
        <v>572</v>
      </c>
      <c r="C49" s="52">
        <v>68</v>
      </c>
      <c r="D49" s="52" t="s">
        <v>168</v>
      </c>
      <c r="E49" s="548">
        <f>+_xlfn.XLOOKUP(I49,ccs!O:O,ccs!I:I,0,0,1)</f>
        <v>60</v>
      </c>
      <c r="F49" s="548">
        <f>ROUND(ROUND(E49,2)*ROUND(C49,2),2)</f>
        <v>4080</v>
      </c>
      <c r="H49" s="4" t="s">
        <v>1652</v>
      </c>
      <c r="I49" s="545" t="str">
        <f>+_xlfn.CONCAT(H49,"-",A49)</f>
        <v>B2/23/02-E</v>
      </c>
    </row>
    <row r="50" spans="1:9" s="416" customFormat="1">
      <c r="A50" s="242"/>
      <c r="B50" s="71"/>
      <c r="E50" s="55"/>
      <c r="F50" s="203"/>
      <c r="H50" s="4" t="s">
        <v>1652</v>
      </c>
    </row>
    <row r="51" spans="1:9" s="416" customFormat="1">
      <c r="A51" s="242"/>
      <c r="B51" s="50" t="s">
        <v>576</v>
      </c>
      <c r="C51" s="52"/>
      <c r="D51" s="52"/>
      <c r="E51" s="203"/>
      <c r="F51" s="203"/>
      <c r="H51" s="4" t="s">
        <v>1652</v>
      </c>
    </row>
    <row r="52" spans="1:9" s="416" customFormat="1">
      <c r="A52" s="242"/>
      <c r="B52" s="50"/>
      <c r="C52" s="52"/>
      <c r="D52" s="52"/>
      <c r="E52" s="203"/>
      <c r="F52" s="203"/>
      <c r="H52" s="4" t="s">
        <v>1652</v>
      </c>
    </row>
    <row r="53" spans="1:9" s="417" customFormat="1">
      <c r="A53" s="242" t="s">
        <v>11</v>
      </c>
      <c r="B53" s="153" t="s">
        <v>577</v>
      </c>
      <c r="C53" s="233">
        <v>1</v>
      </c>
      <c r="D53" s="52" t="s">
        <v>0</v>
      </c>
      <c r="E53" s="548">
        <f>+_xlfn.XLOOKUP(I53,ccs!O:O,ccs!I:I,0,0,1)</f>
        <v>12500</v>
      </c>
      <c r="F53" s="548">
        <f>ROUND(ROUND(E53,2)*ROUND(C53,2),2)</f>
        <v>12500</v>
      </c>
      <c r="H53" s="4" t="s">
        <v>1652</v>
      </c>
      <c r="I53" s="545" t="str">
        <f>+_xlfn.CONCAT(H53,"-",A53)</f>
        <v>B2/23/02-F</v>
      </c>
    </row>
    <row r="54" spans="1:9" s="417" customFormat="1">
      <c r="A54" s="242"/>
      <c r="B54" s="153"/>
      <c r="C54" s="225"/>
      <c r="D54" s="225"/>
      <c r="E54" s="227"/>
      <c r="F54" s="227"/>
      <c r="H54" s="4" t="s">
        <v>1652</v>
      </c>
    </row>
    <row r="55" spans="1:9" s="416" customFormat="1">
      <c r="A55" s="242"/>
      <c r="B55" s="50" t="s">
        <v>578</v>
      </c>
      <c r="C55" s="52"/>
      <c r="D55" s="52"/>
      <c r="E55" s="203"/>
      <c r="F55" s="203"/>
      <c r="H55" s="4" t="s">
        <v>1652</v>
      </c>
    </row>
    <row r="56" spans="1:9" s="416" customFormat="1">
      <c r="A56" s="242"/>
      <c r="B56" s="50"/>
      <c r="C56" s="52"/>
      <c r="D56" s="52"/>
      <c r="E56" s="203"/>
      <c r="F56" s="203"/>
      <c r="H56" s="4" t="s">
        <v>1652</v>
      </c>
    </row>
    <row r="57" spans="1:9" s="416" customFormat="1" ht="46.5">
      <c r="A57" s="242"/>
      <c r="B57" s="50" t="s">
        <v>579</v>
      </c>
      <c r="C57" s="52"/>
      <c r="D57" s="52"/>
      <c r="E57" s="203"/>
      <c r="F57" s="203"/>
      <c r="H57" s="4" t="s">
        <v>1652</v>
      </c>
    </row>
    <row r="58" spans="1:9" s="416" customFormat="1">
      <c r="A58" s="242"/>
      <c r="B58" s="50"/>
      <c r="C58" s="52"/>
      <c r="D58" s="52"/>
      <c r="E58" s="203"/>
      <c r="F58" s="203"/>
      <c r="H58" s="4" t="s">
        <v>1652</v>
      </c>
    </row>
    <row r="59" spans="1:9" s="416" customFormat="1">
      <c r="A59" s="242"/>
      <c r="B59" s="50" t="s">
        <v>570</v>
      </c>
      <c r="C59" s="52"/>
      <c r="D59" s="52"/>
      <c r="E59" s="203"/>
      <c r="F59" s="203"/>
      <c r="H59" s="4" t="s">
        <v>1652</v>
      </c>
    </row>
    <row r="60" spans="1:9" s="416" customFormat="1">
      <c r="A60" s="242"/>
      <c r="B60" s="50"/>
      <c r="C60" s="52"/>
      <c r="D60" s="52"/>
      <c r="E60" s="203"/>
      <c r="F60" s="203"/>
      <c r="H60" s="4" t="s">
        <v>1652</v>
      </c>
    </row>
    <row r="61" spans="1:9" s="4" customFormat="1">
      <c r="A61" s="206" t="s">
        <v>27</v>
      </c>
      <c r="B61" s="36" t="s">
        <v>1572</v>
      </c>
      <c r="C61" s="98">
        <v>510</v>
      </c>
      <c r="D61" s="52" t="s">
        <v>179</v>
      </c>
      <c r="E61" s="548">
        <f>+_xlfn.XLOOKUP(I61,ccs!O:O,ccs!I:I,0,0,1)</f>
        <v>25.63</v>
      </c>
      <c r="F61" s="548">
        <f>ROUND(ROUND(E61,2)*ROUND(C61,2),2)</f>
        <v>13071.3</v>
      </c>
      <c r="H61" s="4" t="s">
        <v>1652</v>
      </c>
      <c r="I61" s="545" t="str">
        <f>+_xlfn.CONCAT(H61,"-",A61)</f>
        <v>B2/23/02-G</v>
      </c>
    </row>
    <row r="62" spans="1:9" s="4" customFormat="1">
      <c r="A62" s="206"/>
      <c r="B62" s="7"/>
      <c r="C62" s="98"/>
      <c r="D62" s="98"/>
      <c r="E62" s="98"/>
      <c r="F62" s="98"/>
      <c r="H62" s="4" t="s">
        <v>1652</v>
      </c>
    </row>
    <row r="63" spans="1:9" s="4" customFormat="1">
      <c r="A63" s="206" t="s">
        <v>28</v>
      </c>
      <c r="B63" s="36" t="s">
        <v>1578</v>
      </c>
      <c r="C63" s="98">
        <v>20</v>
      </c>
      <c r="D63" s="52" t="s">
        <v>179</v>
      </c>
      <c r="E63" s="548">
        <f>+_xlfn.XLOOKUP(I63,ccs!O:O,ccs!I:I,0,0,1)</f>
        <v>32.25</v>
      </c>
      <c r="F63" s="548">
        <f>ROUND(ROUND(E63,2)*ROUND(C63,2),2)</f>
        <v>645</v>
      </c>
      <c r="H63" s="4" t="s">
        <v>1652</v>
      </c>
      <c r="I63" s="545" t="str">
        <f>+_xlfn.CONCAT(H63,"-",A63)</f>
        <v>B2/23/02-H</v>
      </c>
    </row>
    <row r="64" spans="1:9" s="4" customFormat="1">
      <c r="A64" s="206"/>
      <c r="B64" s="7"/>
      <c r="C64" s="98"/>
      <c r="D64" s="98"/>
      <c r="E64" s="98"/>
      <c r="F64" s="98"/>
      <c r="H64" s="4" t="s">
        <v>1652</v>
      </c>
    </row>
    <row r="65" spans="1:9" s="4" customFormat="1">
      <c r="A65" s="206" t="s">
        <v>33</v>
      </c>
      <c r="B65" s="36" t="s">
        <v>1569</v>
      </c>
      <c r="C65" s="98">
        <v>10</v>
      </c>
      <c r="D65" s="52" t="s">
        <v>179</v>
      </c>
      <c r="E65" s="548">
        <f>+_xlfn.XLOOKUP(I65,ccs!O:O,ccs!I:I,0,0,1)</f>
        <v>32</v>
      </c>
      <c r="F65" s="548">
        <f>ROUND(ROUND(E65,2)*ROUND(C65,2),2)</f>
        <v>320</v>
      </c>
      <c r="H65" s="4" t="s">
        <v>1652</v>
      </c>
      <c r="I65" s="545" t="str">
        <f>+_xlfn.CONCAT(H65,"-",A65)</f>
        <v>B2/23/02-J</v>
      </c>
    </row>
    <row r="66" spans="1:9" s="4" customFormat="1">
      <c r="A66" s="206"/>
      <c r="B66" s="7"/>
      <c r="C66" s="98"/>
      <c r="D66" s="98"/>
      <c r="E66" s="98"/>
      <c r="F66" s="98"/>
      <c r="H66" s="4" t="s">
        <v>1652</v>
      </c>
    </row>
    <row r="67" spans="1:9" s="4" customFormat="1">
      <c r="A67" s="206" t="s">
        <v>34</v>
      </c>
      <c r="B67" s="36" t="s">
        <v>1573</v>
      </c>
      <c r="C67" s="98">
        <v>10</v>
      </c>
      <c r="D67" s="52" t="s">
        <v>179</v>
      </c>
      <c r="E67" s="548">
        <f>+_xlfn.XLOOKUP(I67,ccs!O:O,ccs!I:I,0,0,1)</f>
        <v>53</v>
      </c>
      <c r="F67" s="548">
        <f>ROUND(ROUND(E67,2)*ROUND(C67,2),2)</f>
        <v>530</v>
      </c>
      <c r="H67" s="4" t="s">
        <v>1652</v>
      </c>
      <c r="I67" s="545" t="str">
        <f>+_xlfn.CONCAT(H67,"-",A67)</f>
        <v>B2/23/02-K</v>
      </c>
    </row>
    <row r="68" spans="1:9" s="4" customFormat="1">
      <c r="A68" s="206"/>
      <c r="B68" s="36"/>
      <c r="C68" s="98"/>
      <c r="D68" s="52"/>
      <c r="E68" s="98"/>
      <c r="F68" s="98"/>
      <c r="H68" s="4" t="s">
        <v>1652</v>
      </c>
    </row>
    <row r="69" spans="1:9" s="4" customFormat="1">
      <c r="A69" s="206"/>
      <c r="B69" s="50" t="s">
        <v>573</v>
      </c>
      <c r="C69" s="98"/>
      <c r="D69" s="52"/>
      <c r="E69" s="98"/>
      <c r="F69" s="98"/>
      <c r="H69" s="4" t="s">
        <v>1653</v>
      </c>
    </row>
    <row r="70" spans="1:9" s="4" customFormat="1">
      <c r="A70" s="206"/>
      <c r="B70" s="36"/>
      <c r="C70" s="98"/>
      <c r="D70" s="52"/>
      <c r="E70" s="98"/>
      <c r="F70" s="98"/>
      <c r="H70" s="4" t="s">
        <v>1653</v>
      </c>
    </row>
    <row r="71" spans="1:9" s="4" customFormat="1">
      <c r="A71" s="206" t="s">
        <v>5</v>
      </c>
      <c r="B71" s="36" t="s">
        <v>1572</v>
      </c>
      <c r="C71" s="98">
        <v>1480</v>
      </c>
      <c r="D71" s="52" t="s">
        <v>179</v>
      </c>
      <c r="E71" s="548">
        <f>+_xlfn.XLOOKUP(I71,ccs!O:O,ccs!I:I,0,0,1)</f>
        <v>25.63</v>
      </c>
      <c r="F71" s="548">
        <f>ROUND(ROUND(E71,2)*ROUND(C71,2),2)</f>
        <v>37932.400000000001</v>
      </c>
      <c r="H71" s="4" t="s">
        <v>1653</v>
      </c>
      <c r="I71" s="545" t="str">
        <f>+_xlfn.CONCAT(H71,"-",A71)</f>
        <v>B2/23/03-A</v>
      </c>
    </row>
    <row r="72" spans="1:9" s="4" customFormat="1">
      <c r="A72" s="206"/>
      <c r="B72" s="7"/>
      <c r="C72" s="98"/>
      <c r="D72" s="98"/>
      <c r="E72" s="98"/>
      <c r="F72" s="98"/>
      <c r="H72" s="4" t="s">
        <v>1653</v>
      </c>
    </row>
    <row r="73" spans="1:9" s="4" customFormat="1">
      <c r="A73" s="206" t="s">
        <v>6</v>
      </c>
      <c r="B73" s="36" t="s">
        <v>1578</v>
      </c>
      <c r="C73" s="98">
        <v>60</v>
      </c>
      <c r="D73" s="52" t="s">
        <v>179</v>
      </c>
      <c r="E73" s="548">
        <f>+_xlfn.XLOOKUP(I73,ccs!O:O,ccs!I:I,0,0,1)</f>
        <v>32.25</v>
      </c>
      <c r="F73" s="548">
        <f>ROUND(ROUND(E73,2)*ROUND(C73,2),2)</f>
        <v>1935</v>
      </c>
      <c r="H73" s="4" t="s">
        <v>1653</v>
      </c>
      <c r="I73" s="545" t="str">
        <f>+_xlfn.CONCAT(H73,"-",A73)</f>
        <v>B2/23/03-B</v>
      </c>
    </row>
    <row r="74" spans="1:9" s="4" customFormat="1">
      <c r="A74" s="206"/>
      <c r="B74" s="36"/>
      <c r="C74" s="98"/>
      <c r="D74" s="52"/>
      <c r="E74" s="98"/>
      <c r="F74" s="98"/>
      <c r="H74" s="4" t="s">
        <v>1653</v>
      </c>
    </row>
    <row r="75" spans="1:9" s="4" customFormat="1">
      <c r="A75" s="206"/>
      <c r="B75" s="50" t="s">
        <v>574</v>
      </c>
      <c r="C75" s="98"/>
      <c r="D75" s="52"/>
      <c r="E75" s="98"/>
      <c r="F75" s="98"/>
      <c r="H75" s="4" t="s">
        <v>1653</v>
      </c>
    </row>
    <row r="76" spans="1:9" s="4" customFormat="1">
      <c r="A76" s="206"/>
      <c r="B76" s="36"/>
      <c r="C76" s="98"/>
      <c r="D76" s="52"/>
      <c r="E76" s="98"/>
      <c r="F76" s="98"/>
      <c r="H76" s="4" t="s">
        <v>1653</v>
      </c>
    </row>
    <row r="77" spans="1:9" s="4" customFormat="1">
      <c r="A77" s="206" t="s">
        <v>7</v>
      </c>
      <c r="B77" s="36" t="s">
        <v>1572</v>
      </c>
      <c r="C77" s="98">
        <v>1480</v>
      </c>
      <c r="D77" s="52" t="s">
        <v>179</v>
      </c>
      <c r="E77" s="548">
        <f>+_xlfn.XLOOKUP(I77,ccs!O:O,ccs!I:I,0,0,1)</f>
        <v>25.63</v>
      </c>
      <c r="F77" s="548">
        <f>ROUND(ROUND(E77,2)*ROUND(C77,2),2)</f>
        <v>37932.400000000001</v>
      </c>
      <c r="H77" s="4" t="s">
        <v>1653</v>
      </c>
      <c r="I77" s="545" t="str">
        <f>+_xlfn.CONCAT(H77,"-",A77)</f>
        <v>B2/23/03-C</v>
      </c>
    </row>
    <row r="78" spans="1:9" s="4" customFormat="1">
      <c r="A78" s="206"/>
      <c r="B78" s="7"/>
      <c r="C78" s="98"/>
      <c r="D78" s="98"/>
      <c r="E78" s="98"/>
      <c r="F78" s="98"/>
      <c r="H78" s="4" t="s">
        <v>1653</v>
      </c>
    </row>
    <row r="79" spans="1:9" s="4" customFormat="1">
      <c r="A79" s="206" t="s">
        <v>8</v>
      </c>
      <c r="B79" s="36" t="s">
        <v>1578</v>
      </c>
      <c r="C79" s="98">
        <v>60</v>
      </c>
      <c r="D79" s="52" t="s">
        <v>179</v>
      </c>
      <c r="E79" s="548">
        <f>+_xlfn.XLOOKUP(I79,ccs!O:O,ccs!I:I,0,0,1)</f>
        <v>32.25</v>
      </c>
      <c r="F79" s="548">
        <f>ROUND(ROUND(E79,2)*ROUND(C79,2),2)</f>
        <v>1935</v>
      </c>
      <c r="H79" s="4" t="s">
        <v>1653</v>
      </c>
      <c r="I79" s="545" t="str">
        <f>+_xlfn.CONCAT(H79,"-",A79)</f>
        <v>B2/23/03-D</v>
      </c>
    </row>
    <row r="80" spans="1:9" s="4" customFormat="1">
      <c r="A80" s="206"/>
      <c r="B80" s="36"/>
      <c r="C80" s="98"/>
      <c r="D80" s="52"/>
      <c r="E80" s="98"/>
      <c r="F80" s="98"/>
      <c r="H80" s="4" t="s">
        <v>1653</v>
      </c>
    </row>
    <row r="81" spans="1:9" s="4" customFormat="1">
      <c r="A81" s="206"/>
      <c r="B81" s="50" t="s">
        <v>575</v>
      </c>
      <c r="C81" s="98"/>
      <c r="D81" s="52"/>
      <c r="E81" s="98"/>
      <c r="F81" s="98"/>
      <c r="H81" s="4" t="s">
        <v>1653</v>
      </c>
    </row>
    <row r="82" spans="1:9" s="4" customFormat="1">
      <c r="A82" s="206"/>
      <c r="B82" s="36"/>
      <c r="C82" s="98"/>
      <c r="D82" s="52"/>
      <c r="E82" s="98"/>
      <c r="F82" s="98"/>
      <c r="H82" s="4" t="s">
        <v>1653</v>
      </c>
    </row>
    <row r="83" spans="1:9" s="4" customFormat="1">
      <c r="A83" s="206" t="s">
        <v>10</v>
      </c>
      <c r="B83" s="36" t="s">
        <v>1572</v>
      </c>
      <c r="C83" s="98">
        <v>1260</v>
      </c>
      <c r="D83" s="52" t="s">
        <v>179</v>
      </c>
      <c r="E83" s="548">
        <f>+_xlfn.XLOOKUP(I83,ccs!O:O,ccs!I:I,0,0,1)</f>
        <v>25.63</v>
      </c>
      <c r="F83" s="548">
        <f>ROUND(ROUND(E83,2)*ROUND(C83,2),2)</f>
        <v>32293.8</v>
      </c>
      <c r="H83" s="4" t="s">
        <v>1653</v>
      </c>
      <c r="I83" s="545" t="str">
        <f>+_xlfn.CONCAT(H83,"-",A83)</f>
        <v>B2/23/03-E</v>
      </c>
    </row>
    <row r="84" spans="1:9" s="4" customFormat="1">
      <c r="A84" s="206"/>
      <c r="B84" s="7"/>
      <c r="C84" s="98"/>
      <c r="D84" s="98"/>
      <c r="E84" s="98"/>
      <c r="F84" s="98"/>
      <c r="H84" s="4" t="s">
        <v>1653</v>
      </c>
    </row>
    <row r="85" spans="1:9" s="4" customFormat="1">
      <c r="A85" s="206" t="s">
        <v>11</v>
      </c>
      <c r="B85" s="36" t="s">
        <v>1578</v>
      </c>
      <c r="C85" s="98">
        <v>50</v>
      </c>
      <c r="D85" s="52" t="s">
        <v>179</v>
      </c>
      <c r="E85" s="548">
        <f>+_xlfn.XLOOKUP(I85,ccs!O:O,ccs!I:I,0,0,1)</f>
        <v>32.25</v>
      </c>
      <c r="F85" s="548">
        <f>ROUND(ROUND(E85,2)*ROUND(C85,2),2)</f>
        <v>1612.5</v>
      </c>
      <c r="H85" s="4" t="s">
        <v>1653</v>
      </c>
      <c r="I85" s="545" t="str">
        <f>+_xlfn.CONCAT(H85,"-",A85)</f>
        <v>B2/23/03-F</v>
      </c>
    </row>
    <row r="86" spans="1:9" s="4" customFormat="1">
      <c r="A86" s="206"/>
      <c r="B86" s="36"/>
      <c r="C86" s="98"/>
      <c r="D86" s="52"/>
      <c r="E86" s="98"/>
      <c r="F86" s="98"/>
      <c r="H86" s="4" t="s">
        <v>1653</v>
      </c>
    </row>
    <row r="87" spans="1:9" s="416" customFormat="1" ht="62">
      <c r="A87" s="242"/>
      <c r="B87" s="35" t="s">
        <v>580</v>
      </c>
      <c r="C87" s="52"/>
      <c r="D87" s="52"/>
      <c r="E87" s="203"/>
      <c r="F87" s="203"/>
      <c r="H87" s="4" t="s">
        <v>1653</v>
      </c>
    </row>
    <row r="88" spans="1:9" s="416" customFormat="1">
      <c r="A88" s="242"/>
      <c r="B88" s="35"/>
      <c r="C88" s="52"/>
      <c r="D88" s="52"/>
      <c r="E88" s="203"/>
      <c r="F88" s="203"/>
      <c r="H88" s="4" t="s">
        <v>1653</v>
      </c>
    </row>
    <row r="89" spans="1:9" s="416" customFormat="1">
      <c r="A89" s="242"/>
      <c r="B89" s="35" t="s">
        <v>570</v>
      </c>
      <c r="C89" s="52"/>
      <c r="D89" s="52"/>
      <c r="E89" s="203"/>
      <c r="F89" s="203"/>
      <c r="H89" s="4" t="s">
        <v>1653</v>
      </c>
    </row>
    <row r="90" spans="1:9" s="416" customFormat="1">
      <c r="A90" s="242"/>
      <c r="B90" s="35"/>
      <c r="C90" s="52"/>
      <c r="D90" s="52"/>
      <c r="E90" s="203"/>
      <c r="F90" s="203"/>
      <c r="H90" s="4" t="s">
        <v>1653</v>
      </c>
    </row>
    <row r="91" spans="1:9" s="4" customFormat="1">
      <c r="A91" s="206" t="s">
        <v>27</v>
      </c>
      <c r="B91" s="36" t="s">
        <v>1572</v>
      </c>
      <c r="C91" s="98">
        <f>25+389</f>
        <v>414</v>
      </c>
      <c r="D91" s="52" t="s">
        <v>179</v>
      </c>
      <c r="E91" s="548">
        <f>+_xlfn.XLOOKUP(I91,ccs!O:O,ccs!I:I,0,0,1)</f>
        <v>25.63</v>
      </c>
      <c r="F91" s="548">
        <f>ROUND(ROUND(E91,2)*ROUND(C91,2),2)</f>
        <v>10610.82</v>
      </c>
      <c r="H91" s="4" t="s">
        <v>1653</v>
      </c>
      <c r="I91" s="545" t="str">
        <f>+_xlfn.CONCAT(H91,"-",A91)</f>
        <v>B2/23/03-G</v>
      </c>
    </row>
    <row r="92" spans="1:9" s="4" customFormat="1">
      <c r="A92" s="206"/>
      <c r="B92" s="7"/>
      <c r="C92" s="98"/>
      <c r="D92" s="98"/>
      <c r="E92" s="98"/>
      <c r="F92" s="98"/>
      <c r="H92" s="4" t="s">
        <v>1653</v>
      </c>
      <c r="I92" s="416"/>
    </row>
    <row r="93" spans="1:9" s="4" customFormat="1">
      <c r="A93" s="206" t="s">
        <v>28</v>
      </c>
      <c r="B93" s="36" t="s">
        <v>1578</v>
      </c>
      <c r="C93" s="98">
        <f>75+211</f>
        <v>286</v>
      </c>
      <c r="D93" s="52" t="s">
        <v>179</v>
      </c>
      <c r="E93" s="548">
        <f>+_xlfn.XLOOKUP(I93,ccs!O:O,ccs!I:I,0,0,1)</f>
        <v>32.25</v>
      </c>
      <c r="F93" s="548">
        <f>ROUND(ROUND(E93,2)*ROUND(C93,2),2)</f>
        <v>9223.5</v>
      </c>
      <c r="H93" s="4" t="s">
        <v>1653</v>
      </c>
      <c r="I93" s="545" t="str">
        <f>+_xlfn.CONCAT(H93,"-",A93)</f>
        <v>B2/23/03-H</v>
      </c>
    </row>
    <row r="94" spans="1:9" s="4" customFormat="1">
      <c r="A94" s="206"/>
      <c r="B94" s="7"/>
      <c r="C94" s="98"/>
      <c r="D94" s="98"/>
      <c r="E94" s="98"/>
      <c r="F94" s="98"/>
      <c r="H94" s="4" t="s">
        <v>1653</v>
      </c>
    </row>
    <row r="95" spans="1:9" s="4" customFormat="1">
      <c r="A95" s="206" t="s">
        <v>33</v>
      </c>
      <c r="B95" s="36" t="s">
        <v>1569</v>
      </c>
      <c r="C95" s="98">
        <f>50+62</f>
        <v>112</v>
      </c>
      <c r="D95" s="52" t="s">
        <v>179</v>
      </c>
      <c r="E95" s="548">
        <f>+_xlfn.XLOOKUP(I95,ccs!O:O,ccs!I:I,0,0,1)</f>
        <v>32</v>
      </c>
      <c r="F95" s="548">
        <f>ROUND(ROUND(E95,2)*ROUND(C95,2),2)</f>
        <v>3584</v>
      </c>
      <c r="H95" s="4" t="s">
        <v>1653</v>
      </c>
      <c r="I95" s="545" t="str">
        <f>+_xlfn.CONCAT(H95,"-",A95)</f>
        <v>B2/23/03-J</v>
      </c>
    </row>
    <row r="96" spans="1:9" s="4" customFormat="1">
      <c r="A96" s="206"/>
      <c r="B96" s="7"/>
      <c r="C96" s="98"/>
      <c r="D96" s="98"/>
      <c r="E96" s="98"/>
      <c r="F96" s="98"/>
      <c r="H96" s="4" t="s">
        <v>1653</v>
      </c>
    </row>
    <row r="97" spans="1:9" s="4" customFormat="1">
      <c r="A97" s="206" t="s">
        <v>34</v>
      </c>
      <c r="B97" s="36" t="s">
        <v>1573</v>
      </c>
      <c r="C97" s="98">
        <f>45+119</f>
        <v>164</v>
      </c>
      <c r="D97" s="52" t="s">
        <v>179</v>
      </c>
      <c r="E97" s="548">
        <f>+_xlfn.XLOOKUP(I97,ccs!O:O,ccs!I:I,0,0,1)</f>
        <v>53</v>
      </c>
      <c r="F97" s="548">
        <f>ROUND(ROUND(E97,2)*ROUND(C97,2),2)</f>
        <v>8692</v>
      </c>
      <c r="H97" s="4" t="s">
        <v>1653</v>
      </c>
      <c r="I97" s="545" t="str">
        <f>+_xlfn.CONCAT(H97,"-",A97)</f>
        <v>B2/23/03-K</v>
      </c>
    </row>
    <row r="98" spans="1:9" s="4" customFormat="1">
      <c r="A98" s="206"/>
      <c r="B98" s="7"/>
      <c r="C98" s="98"/>
      <c r="D98" s="52"/>
      <c r="E98" s="98"/>
      <c r="F98" s="98"/>
      <c r="H98" s="4" t="s">
        <v>1653</v>
      </c>
    </row>
    <row r="99" spans="1:9" s="4" customFormat="1">
      <c r="A99" s="206" t="s">
        <v>39</v>
      </c>
      <c r="B99" s="36" t="s">
        <v>1574</v>
      </c>
      <c r="C99" s="98">
        <f>35+84</f>
        <v>119</v>
      </c>
      <c r="D99" s="52" t="s">
        <v>179</v>
      </c>
      <c r="E99" s="548">
        <f>+_xlfn.XLOOKUP(I99,ccs!O:O,ccs!I:I,0,0,1)</f>
        <v>55.88</v>
      </c>
      <c r="F99" s="548">
        <f>ROUND(ROUND(E99,2)*ROUND(C99,2),2)</f>
        <v>6649.72</v>
      </c>
      <c r="H99" s="4" t="s">
        <v>1653</v>
      </c>
      <c r="I99" s="545" t="str">
        <f>+_xlfn.CONCAT(H99,"-",A99)</f>
        <v>B2/23/03-L</v>
      </c>
    </row>
    <row r="100" spans="1:9" s="4" customFormat="1">
      <c r="A100" s="206"/>
      <c r="B100" s="7"/>
      <c r="C100" s="98"/>
      <c r="D100" s="52"/>
      <c r="E100" s="98"/>
      <c r="F100" s="98"/>
      <c r="H100" s="4" t="s">
        <v>1653</v>
      </c>
    </row>
    <row r="101" spans="1:9" s="4" customFormat="1">
      <c r="A101" s="206" t="s">
        <v>38</v>
      </c>
      <c r="B101" s="36" t="s">
        <v>1579</v>
      </c>
      <c r="C101" s="98">
        <v>10</v>
      </c>
      <c r="D101" s="52" t="s">
        <v>179</v>
      </c>
      <c r="E101" s="548">
        <f>+_xlfn.XLOOKUP(I101,ccs!O:O,ccs!I:I,0,0,1)</f>
        <v>60.75</v>
      </c>
      <c r="F101" s="548">
        <f>ROUND(ROUND(E101,2)*ROUND(C101,2),2)</f>
        <v>607.5</v>
      </c>
      <c r="H101" s="4" t="s">
        <v>1653</v>
      </c>
      <c r="I101" s="545" t="str">
        <f>+_xlfn.CONCAT(H101,"-",A101)</f>
        <v>B2/23/03-M</v>
      </c>
    </row>
    <row r="102" spans="1:9" s="4" customFormat="1">
      <c r="A102" s="206"/>
      <c r="B102" s="7"/>
      <c r="C102" s="98"/>
      <c r="D102" s="52"/>
      <c r="E102" s="98"/>
      <c r="F102" s="98"/>
      <c r="H102" s="4" t="s">
        <v>1653</v>
      </c>
    </row>
    <row r="103" spans="1:9" s="4" customFormat="1">
      <c r="A103" s="206" t="s">
        <v>204</v>
      </c>
      <c r="B103" s="36" t="s">
        <v>1581</v>
      </c>
      <c r="C103" s="98">
        <v>10</v>
      </c>
      <c r="D103" s="52" t="s">
        <v>179</v>
      </c>
      <c r="E103" s="548">
        <f>+_xlfn.XLOOKUP(I103,ccs!O:O,ccs!I:I,0,0,1)</f>
        <v>84</v>
      </c>
      <c r="F103" s="548">
        <f>ROUND(ROUND(E103,2)*ROUND(C103,2),2)</f>
        <v>840</v>
      </c>
      <c r="H103" s="4" t="s">
        <v>1653</v>
      </c>
      <c r="I103" s="545" t="str">
        <f>+_xlfn.CONCAT(H103,"-",A103)</f>
        <v>B2/23/03-N</v>
      </c>
    </row>
    <row r="104" spans="1:9" s="4" customFormat="1">
      <c r="A104" s="206"/>
      <c r="B104" s="7"/>
      <c r="C104" s="98"/>
      <c r="D104" s="52"/>
      <c r="E104" s="98"/>
      <c r="F104" s="98"/>
      <c r="H104" s="4" t="s">
        <v>1653</v>
      </c>
    </row>
    <row r="105" spans="1:9" s="4" customFormat="1">
      <c r="A105" s="206" t="s">
        <v>507</v>
      </c>
      <c r="B105" s="36" t="s">
        <v>1583</v>
      </c>
      <c r="C105" s="98">
        <v>43</v>
      </c>
      <c r="D105" s="52" t="s">
        <v>179</v>
      </c>
      <c r="E105" s="548">
        <f>+_xlfn.XLOOKUP(I105,ccs!O:O,ccs!I:I,0,0,1)</f>
        <v>108</v>
      </c>
      <c r="F105" s="548">
        <f>ROUND(ROUND(E105,2)*ROUND(C105,2),2)</f>
        <v>4644</v>
      </c>
      <c r="H105" s="4" t="s">
        <v>1653</v>
      </c>
      <c r="I105" s="545" t="str">
        <f>+_xlfn.CONCAT(H105,"-",A105)</f>
        <v>B2/23/03-P</v>
      </c>
    </row>
    <row r="106" spans="1:9" s="4" customFormat="1">
      <c r="A106" s="206"/>
      <c r="B106" s="7"/>
      <c r="C106" s="98"/>
      <c r="D106" s="98"/>
      <c r="E106" s="98"/>
      <c r="H106" s="4" t="s">
        <v>1653</v>
      </c>
    </row>
    <row r="107" spans="1:9" s="416" customFormat="1">
      <c r="A107" s="242"/>
      <c r="B107" s="35" t="s">
        <v>581</v>
      </c>
      <c r="C107" s="52"/>
      <c r="D107" s="52"/>
      <c r="E107" s="203"/>
      <c r="H107" s="4" t="s">
        <v>1654</v>
      </c>
    </row>
    <row r="108" spans="1:9" s="416" customFormat="1">
      <c r="A108" s="242"/>
      <c r="B108" s="35"/>
      <c r="C108" s="52"/>
      <c r="D108" s="52"/>
      <c r="H108" s="4" t="s">
        <v>1654</v>
      </c>
    </row>
    <row r="109" spans="1:9" s="416" customFormat="1">
      <c r="A109" s="206" t="s">
        <v>5</v>
      </c>
      <c r="B109" s="36" t="s">
        <v>1572</v>
      </c>
      <c r="C109" s="98">
        <v>156</v>
      </c>
      <c r="D109" s="52" t="s">
        <v>179</v>
      </c>
      <c r="E109" s="548">
        <f>+_xlfn.XLOOKUP(I109,ccs!O:O,ccs!I:I,0,0,1)</f>
        <v>25.63</v>
      </c>
      <c r="F109" s="548">
        <f>ROUND(ROUND(E109,2)*ROUND(C109,2),2)</f>
        <v>3998.28</v>
      </c>
      <c r="H109" s="4" t="s">
        <v>1654</v>
      </c>
      <c r="I109" s="545" t="str">
        <f>+_xlfn.CONCAT(H109,"-",A109)</f>
        <v>B2/23/04-A</v>
      </c>
    </row>
    <row r="110" spans="1:9" s="416" customFormat="1">
      <c r="A110" s="206"/>
      <c r="B110" s="7"/>
      <c r="C110" s="98"/>
      <c r="D110" s="98"/>
      <c r="H110" s="4" t="s">
        <v>1654</v>
      </c>
    </row>
    <row r="111" spans="1:9" s="416" customFormat="1">
      <c r="A111" s="206" t="s">
        <v>6</v>
      </c>
      <c r="B111" s="36" t="s">
        <v>1578</v>
      </c>
      <c r="C111" s="98">
        <v>82</v>
      </c>
      <c r="D111" s="52" t="s">
        <v>179</v>
      </c>
      <c r="E111" s="548">
        <f>+_xlfn.XLOOKUP(I111,ccs!O:O,ccs!I:I,0,0,1)</f>
        <v>32.25</v>
      </c>
      <c r="F111" s="548">
        <f>ROUND(ROUND(E111,2)*ROUND(C111,2),2)</f>
        <v>2644.5</v>
      </c>
      <c r="H111" s="4" t="s">
        <v>1654</v>
      </c>
      <c r="I111" s="545" t="str">
        <f>+_xlfn.CONCAT(H111,"-",A111)</f>
        <v>B2/23/04-B</v>
      </c>
    </row>
    <row r="112" spans="1:9" s="416" customFormat="1">
      <c r="A112" s="206"/>
      <c r="B112" s="7"/>
      <c r="C112" s="98"/>
      <c r="D112" s="98"/>
      <c r="H112" s="4" t="s">
        <v>1654</v>
      </c>
    </row>
    <row r="113" spans="1:9" s="416" customFormat="1">
      <c r="A113" s="206" t="s">
        <v>7</v>
      </c>
      <c r="B113" s="36" t="s">
        <v>1569</v>
      </c>
      <c r="C113" s="98">
        <v>110</v>
      </c>
      <c r="D113" s="52" t="s">
        <v>179</v>
      </c>
      <c r="E113" s="548">
        <f>+_xlfn.XLOOKUP(I113,ccs!O:O,ccs!I:I,0,0,1)</f>
        <v>32</v>
      </c>
      <c r="F113" s="548">
        <f>ROUND(ROUND(E113,2)*ROUND(C113,2),2)</f>
        <v>3520</v>
      </c>
      <c r="H113" s="4" t="s">
        <v>1654</v>
      </c>
      <c r="I113" s="545" t="str">
        <f>+_xlfn.CONCAT(H113,"-",A113)</f>
        <v>B2/23/04-C</v>
      </c>
    </row>
    <row r="114" spans="1:9" s="416" customFormat="1">
      <c r="A114" s="206"/>
      <c r="B114" s="36"/>
      <c r="C114" s="98"/>
      <c r="D114" s="52"/>
      <c r="E114" s="203"/>
      <c r="H114" s="4" t="s">
        <v>1654</v>
      </c>
    </row>
    <row r="115" spans="1:9" s="416" customFormat="1">
      <c r="A115" s="242"/>
      <c r="B115" s="35" t="s">
        <v>582</v>
      </c>
      <c r="C115" s="52"/>
      <c r="D115" s="52"/>
      <c r="E115" s="203"/>
      <c r="H115" s="4" t="s">
        <v>1654</v>
      </c>
    </row>
    <row r="116" spans="1:9" s="416" customFormat="1">
      <c r="A116" s="242"/>
      <c r="B116" s="35"/>
      <c r="C116" s="52"/>
      <c r="D116" s="52"/>
      <c r="E116" s="203"/>
      <c r="F116" s="203"/>
      <c r="H116" s="4" t="s">
        <v>1654</v>
      </c>
    </row>
    <row r="117" spans="1:9" s="416" customFormat="1">
      <c r="A117" s="206" t="s">
        <v>8</v>
      </c>
      <c r="B117" s="36" t="s">
        <v>1572</v>
      </c>
      <c r="C117" s="98">
        <v>156</v>
      </c>
      <c r="D117" s="52" t="s">
        <v>179</v>
      </c>
      <c r="E117" s="548">
        <f>+_xlfn.XLOOKUP(I117,ccs!O:O,ccs!I:I,0,0,1)</f>
        <v>25.63</v>
      </c>
      <c r="F117" s="548">
        <f>ROUND(ROUND(E117,2)*ROUND(C117,2),2)</f>
        <v>3998.28</v>
      </c>
      <c r="H117" s="4" t="s">
        <v>1654</v>
      </c>
      <c r="I117" s="545" t="str">
        <f>+_xlfn.CONCAT(H117,"-",A117)</f>
        <v>B2/23/04-D</v>
      </c>
    </row>
    <row r="118" spans="1:9" s="416" customFormat="1">
      <c r="A118" s="206"/>
      <c r="B118" s="7"/>
      <c r="C118" s="98"/>
      <c r="D118" s="98"/>
      <c r="E118" s="203"/>
      <c r="F118" s="203"/>
      <c r="H118" s="4" t="s">
        <v>1654</v>
      </c>
    </row>
    <row r="119" spans="1:9" s="416" customFormat="1">
      <c r="A119" s="206" t="s">
        <v>10</v>
      </c>
      <c r="B119" s="36" t="s">
        <v>1578</v>
      </c>
      <c r="C119" s="98">
        <v>82</v>
      </c>
      <c r="D119" s="52" t="s">
        <v>179</v>
      </c>
      <c r="E119" s="548">
        <f>+_xlfn.XLOOKUP(I119,ccs!O:O,ccs!I:I,0,0,1)</f>
        <v>32.25</v>
      </c>
      <c r="F119" s="548">
        <f>ROUND(ROUND(E119,2)*ROUND(C119,2),2)</f>
        <v>2644.5</v>
      </c>
      <c r="H119" s="4" t="s">
        <v>1654</v>
      </c>
      <c r="I119" s="545" t="str">
        <f>+_xlfn.CONCAT(H119,"-",A119)</f>
        <v>B2/23/04-E</v>
      </c>
    </row>
    <row r="120" spans="1:9" s="416" customFormat="1">
      <c r="A120" s="206"/>
      <c r="B120" s="7"/>
      <c r="C120" s="98"/>
      <c r="D120" s="98"/>
      <c r="E120" s="203"/>
      <c r="F120" s="203"/>
      <c r="H120" s="4" t="s">
        <v>1654</v>
      </c>
    </row>
    <row r="121" spans="1:9" s="416" customFormat="1">
      <c r="A121" s="206" t="s">
        <v>11</v>
      </c>
      <c r="B121" s="36" t="s">
        <v>1569</v>
      </c>
      <c r="C121" s="98">
        <v>110</v>
      </c>
      <c r="D121" s="52" t="s">
        <v>179</v>
      </c>
      <c r="E121" s="548">
        <f>+_xlfn.XLOOKUP(I121,ccs!O:O,ccs!I:I,0,0,1)</f>
        <v>32</v>
      </c>
      <c r="F121" s="548">
        <f>ROUND(ROUND(E121,2)*ROUND(C121,2),2)</f>
        <v>3520</v>
      </c>
      <c r="H121" s="4" t="s">
        <v>1654</v>
      </c>
      <c r="I121" s="545" t="str">
        <f>+_xlfn.CONCAT(H121,"-",A121)</f>
        <v>B2/23/04-F</v>
      </c>
    </row>
    <row r="122" spans="1:9" s="416" customFormat="1">
      <c r="A122" s="206"/>
      <c r="B122" s="36"/>
      <c r="C122" s="98"/>
      <c r="D122" s="52"/>
      <c r="E122" s="203"/>
      <c r="F122" s="203"/>
      <c r="H122" s="4" t="s">
        <v>1654</v>
      </c>
    </row>
    <row r="123" spans="1:9" s="416" customFormat="1">
      <c r="A123" s="242"/>
      <c r="B123" s="35" t="s">
        <v>583</v>
      </c>
      <c r="C123" s="52"/>
      <c r="D123" s="52"/>
      <c r="E123" s="203"/>
      <c r="F123" s="203"/>
      <c r="H123" s="4" t="s">
        <v>1654</v>
      </c>
    </row>
    <row r="124" spans="1:9" s="416" customFormat="1">
      <c r="A124" s="242"/>
      <c r="B124" s="35"/>
      <c r="C124" s="52"/>
      <c r="D124" s="52"/>
      <c r="E124" s="203"/>
      <c r="H124" s="4" t="s">
        <v>1654</v>
      </c>
    </row>
    <row r="125" spans="1:9" s="416" customFormat="1">
      <c r="A125" s="206" t="s">
        <v>27</v>
      </c>
      <c r="B125" s="36" t="s">
        <v>1572</v>
      </c>
      <c r="C125" s="98">
        <f>C117*(5/6)</f>
        <v>130</v>
      </c>
      <c r="D125" s="52" t="s">
        <v>179</v>
      </c>
      <c r="E125" s="548">
        <f>+_xlfn.XLOOKUP(I125,ccs!O:O,ccs!I:I,0,0,1)</f>
        <v>25.63</v>
      </c>
      <c r="F125" s="548">
        <f>ROUND(ROUND(E125,2)*ROUND(C125,2),2)</f>
        <v>3331.9</v>
      </c>
      <c r="H125" s="4" t="s">
        <v>1654</v>
      </c>
      <c r="I125" s="545" t="str">
        <f>+_xlfn.CONCAT(H125,"-",A125)</f>
        <v>B2/23/04-G</v>
      </c>
    </row>
    <row r="126" spans="1:9" s="416" customFormat="1">
      <c r="A126" s="206"/>
      <c r="B126" s="7"/>
      <c r="C126" s="98"/>
      <c r="D126" s="98"/>
      <c r="E126" s="203"/>
      <c r="H126" s="4" t="s">
        <v>1654</v>
      </c>
    </row>
    <row r="127" spans="1:9" s="416" customFormat="1">
      <c r="A127" s="206" t="s">
        <v>28</v>
      </c>
      <c r="B127" s="36" t="s">
        <v>1578</v>
      </c>
      <c r="C127" s="98">
        <v>69</v>
      </c>
      <c r="D127" s="52" t="s">
        <v>179</v>
      </c>
      <c r="E127" s="548">
        <f>+_xlfn.XLOOKUP(I127,ccs!O:O,ccs!I:I,0,0,1)</f>
        <v>32.25</v>
      </c>
      <c r="F127" s="548">
        <f>ROUND(ROUND(E127,2)*ROUND(C127,2),2)</f>
        <v>2225.25</v>
      </c>
      <c r="H127" s="4" t="s">
        <v>1654</v>
      </c>
      <c r="I127" s="545" t="str">
        <f>+_xlfn.CONCAT(H127,"-",A127)</f>
        <v>B2/23/04-H</v>
      </c>
    </row>
    <row r="128" spans="1:9" s="416" customFormat="1">
      <c r="A128" s="206"/>
      <c r="B128" s="7"/>
      <c r="C128" s="98"/>
      <c r="D128" s="98"/>
      <c r="E128" s="203"/>
      <c r="H128" s="4" t="s">
        <v>1654</v>
      </c>
    </row>
    <row r="129" spans="1:9" s="416" customFormat="1">
      <c r="A129" s="206" t="s">
        <v>33</v>
      </c>
      <c r="B129" s="36" t="s">
        <v>1569</v>
      </c>
      <c r="C129" s="98">
        <v>92</v>
      </c>
      <c r="D129" s="52" t="s">
        <v>179</v>
      </c>
      <c r="E129" s="548">
        <f>+_xlfn.XLOOKUP(I129,ccs!O:O,ccs!I:I,0,0,1)</f>
        <v>32</v>
      </c>
      <c r="F129" s="548">
        <f>ROUND(ROUND(E129,2)*ROUND(C129,2),2)</f>
        <v>2944</v>
      </c>
      <c r="H129" s="4" t="s">
        <v>1654</v>
      </c>
      <c r="I129" s="545" t="str">
        <f>+_xlfn.CONCAT(H129,"-",A129)</f>
        <v>B2/23/04-J</v>
      </c>
    </row>
    <row r="130" spans="1:9" s="4" customFormat="1">
      <c r="A130" s="206"/>
      <c r="B130" s="7"/>
      <c r="C130" s="98"/>
      <c r="D130" s="98"/>
      <c r="E130" s="98"/>
      <c r="F130" s="98"/>
      <c r="H130" s="4" t="s">
        <v>1654</v>
      </c>
    </row>
    <row r="131" spans="1:9" s="416" customFormat="1" ht="77.5">
      <c r="A131" s="242"/>
      <c r="B131" s="35" t="s">
        <v>584</v>
      </c>
      <c r="C131" s="52"/>
      <c r="D131" s="52"/>
      <c r="E131" s="203"/>
      <c r="F131" s="203"/>
      <c r="H131" s="4" t="s">
        <v>1654</v>
      </c>
    </row>
    <row r="132" spans="1:9" s="416" customFormat="1">
      <c r="A132" s="242"/>
      <c r="B132" s="35"/>
      <c r="C132" s="52"/>
      <c r="D132" s="52"/>
      <c r="E132" s="203"/>
      <c r="F132" s="203"/>
      <c r="H132" s="4" t="s">
        <v>1654</v>
      </c>
    </row>
    <row r="133" spans="1:9" s="416" customFormat="1">
      <c r="A133" s="242"/>
      <c r="B133" s="35" t="s">
        <v>570</v>
      </c>
      <c r="C133" s="52"/>
      <c r="D133" s="52"/>
      <c r="E133" s="203"/>
      <c r="F133" s="203"/>
      <c r="H133" s="4" t="s">
        <v>1654</v>
      </c>
    </row>
    <row r="134" spans="1:9" s="416" customFormat="1">
      <c r="A134" s="242"/>
      <c r="B134" s="35"/>
      <c r="C134" s="52"/>
      <c r="D134" s="52"/>
      <c r="E134" s="203"/>
      <c r="F134" s="203"/>
      <c r="H134" s="4" t="s">
        <v>1654</v>
      </c>
    </row>
    <row r="135" spans="1:9" s="4" customFormat="1">
      <c r="A135" s="206" t="s">
        <v>34</v>
      </c>
      <c r="B135" s="36" t="s">
        <v>1569</v>
      </c>
      <c r="C135" s="98">
        <v>31</v>
      </c>
      <c r="D135" s="52" t="s">
        <v>179</v>
      </c>
      <c r="E135" s="548">
        <f>+_xlfn.XLOOKUP(I135,ccs!O:O,ccs!I:I,0,0,1)</f>
        <v>32</v>
      </c>
      <c r="F135" s="548">
        <f>ROUND(ROUND(E135,2)*ROUND(C135,2),2)</f>
        <v>992</v>
      </c>
      <c r="H135" s="4" t="s">
        <v>1654</v>
      </c>
      <c r="I135" s="545" t="str">
        <f>+_xlfn.CONCAT(H135,"-",A135)</f>
        <v>B2/23/04-K</v>
      </c>
    </row>
    <row r="136" spans="1:9" s="4" customFormat="1">
      <c r="A136" s="206"/>
      <c r="B136" s="7"/>
      <c r="C136" s="98"/>
      <c r="D136" s="98"/>
      <c r="E136" s="98"/>
      <c r="F136" s="98"/>
      <c r="H136" s="4" t="s">
        <v>1654</v>
      </c>
    </row>
    <row r="137" spans="1:9" s="4" customFormat="1">
      <c r="A137" s="206" t="s">
        <v>39</v>
      </c>
      <c r="B137" s="36" t="s">
        <v>1573</v>
      </c>
      <c r="C137" s="98">
        <v>41</v>
      </c>
      <c r="D137" s="52" t="s">
        <v>179</v>
      </c>
      <c r="E137" s="548">
        <f>+_xlfn.XLOOKUP(I137,ccs!O:O,ccs!I:I,0,0,1)</f>
        <v>53</v>
      </c>
      <c r="F137" s="548">
        <f>ROUND(ROUND(E137,2)*ROUND(C137,2),2)</f>
        <v>2173</v>
      </c>
      <c r="H137" s="4" t="s">
        <v>1654</v>
      </c>
      <c r="I137" s="545" t="str">
        <f>+_xlfn.CONCAT(H137,"-",A137)</f>
        <v>B2/23/04-L</v>
      </c>
    </row>
    <row r="138" spans="1:9" s="4" customFormat="1">
      <c r="A138" s="206"/>
      <c r="B138" s="7"/>
      <c r="C138" s="98"/>
      <c r="D138" s="98"/>
      <c r="E138" s="98"/>
      <c r="F138" s="98"/>
      <c r="H138" s="4" t="s">
        <v>1654</v>
      </c>
    </row>
    <row r="139" spans="1:9" s="4" customFormat="1">
      <c r="A139" s="206" t="s">
        <v>38</v>
      </c>
      <c r="B139" s="36" t="s">
        <v>1574</v>
      </c>
      <c r="C139" s="98">
        <v>74</v>
      </c>
      <c r="D139" s="52" t="s">
        <v>179</v>
      </c>
      <c r="E139" s="548">
        <f>+_xlfn.XLOOKUP(I139,ccs!O:O,ccs!I:I,0,0,1)</f>
        <v>55.88</v>
      </c>
      <c r="F139" s="548">
        <f>ROUND(ROUND(E139,2)*ROUND(C139,2),2)</f>
        <v>4135.12</v>
      </c>
      <c r="H139" s="4" t="s">
        <v>1654</v>
      </c>
      <c r="I139" s="545" t="str">
        <f>+_xlfn.CONCAT(H139,"-",A139)</f>
        <v>B2/23/04-M</v>
      </c>
    </row>
    <row r="140" spans="1:9" s="4" customFormat="1">
      <c r="A140" s="206"/>
      <c r="B140" s="7"/>
      <c r="C140" s="98"/>
      <c r="D140" s="98"/>
      <c r="E140" s="98"/>
      <c r="F140" s="98"/>
      <c r="H140" s="4" t="s">
        <v>1654</v>
      </c>
    </row>
    <row r="141" spans="1:9" s="4" customFormat="1">
      <c r="A141" s="206" t="s">
        <v>204</v>
      </c>
      <c r="B141" s="36" t="s">
        <v>1579</v>
      </c>
      <c r="C141" s="98">
        <v>14</v>
      </c>
      <c r="D141" s="52" t="s">
        <v>179</v>
      </c>
      <c r="E141" s="548">
        <f>+_xlfn.XLOOKUP(I141,ccs!O:O,ccs!I:I,0,0,1)</f>
        <v>60.75</v>
      </c>
      <c r="F141" s="548">
        <f>ROUND(ROUND(E141,2)*ROUND(C141,2),2)</f>
        <v>850.5</v>
      </c>
      <c r="H141" s="4" t="s">
        <v>1654</v>
      </c>
      <c r="I141" s="545" t="str">
        <f>+_xlfn.CONCAT(H141,"-",A141)</f>
        <v>B2/23/04-N</v>
      </c>
    </row>
    <row r="142" spans="1:9" s="4" customFormat="1">
      <c r="A142" s="206"/>
      <c r="B142" s="7"/>
      <c r="C142" s="98"/>
      <c r="D142" s="98"/>
      <c r="E142" s="98"/>
      <c r="F142" s="98"/>
      <c r="H142" s="4" t="s">
        <v>1654</v>
      </c>
    </row>
    <row r="143" spans="1:9" s="4" customFormat="1">
      <c r="A143" s="206" t="s">
        <v>507</v>
      </c>
      <c r="B143" s="36" t="s">
        <v>1587</v>
      </c>
      <c r="C143" s="98">
        <v>12</v>
      </c>
      <c r="D143" s="52" t="s">
        <v>179</v>
      </c>
      <c r="E143" s="548">
        <f>+_xlfn.XLOOKUP(I143,ccs!O:O,ccs!I:I,0,0,1)</f>
        <v>65.5</v>
      </c>
      <c r="F143" s="548">
        <f>ROUND(ROUND(E143,2)*ROUND(C143,2),2)</f>
        <v>786</v>
      </c>
      <c r="H143" s="4" t="s">
        <v>1654</v>
      </c>
      <c r="I143" s="545" t="str">
        <f>+_xlfn.CONCAT(H143,"-",A143)</f>
        <v>B2/23/04-P</v>
      </c>
    </row>
    <row r="144" spans="1:9" s="4" customFormat="1">
      <c r="A144" s="206"/>
      <c r="B144" s="7"/>
      <c r="C144" s="98"/>
      <c r="D144" s="98"/>
      <c r="E144" s="98"/>
      <c r="F144" s="98"/>
      <c r="H144" s="4" t="s">
        <v>1654</v>
      </c>
    </row>
    <row r="145" spans="1:9" s="4" customFormat="1">
      <c r="A145" s="206" t="s">
        <v>5</v>
      </c>
      <c r="B145" s="36" t="s">
        <v>1581</v>
      </c>
      <c r="C145" s="98">
        <v>74</v>
      </c>
      <c r="D145" s="52" t="s">
        <v>179</v>
      </c>
      <c r="E145" s="548">
        <f>+_xlfn.XLOOKUP(I145,ccs!O:O,ccs!I:I,0,0,1)</f>
        <v>84</v>
      </c>
      <c r="F145" s="548">
        <f>ROUND(ROUND(E145,2)*ROUND(C145,2),2)</f>
        <v>6216</v>
      </c>
      <c r="H145" s="4" t="s">
        <v>1655</v>
      </c>
      <c r="I145" s="545" t="str">
        <f>+_xlfn.CONCAT(H145,"-",A145)</f>
        <v>B2/23/05-A</v>
      </c>
    </row>
    <row r="146" spans="1:9" s="4" customFormat="1">
      <c r="A146" s="206"/>
      <c r="B146" s="7"/>
      <c r="C146" s="98"/>
      <c r="D146" s="98"/>
      <c r="E146" s="98"/>
      <c r="F146" s="98"/>
      <c r="H146" s="4" t="s">
        <v>1655</v>
      </c>
    </row>
    <row r="147" spans="1:9" s="4" customFormat="1">
      <c r="A147" s="206" t="s">
        <v>6</v>
      </c>
      <c r="B147" s="36" t="s">
        <v>1583</v>
      </c>
      <c r="C147" s="98">
        <v>22</v>
      </c>
      <c r="D147" s="52" t="s">
        <v>179</v>
      </c>
      <c r="E147" s="548">
        <f>+_xlfn.XLOOKUP(I147,ccs!O:O,ccs!I:I,0,0,1)</f>
        <v>108</v>
      </c>
      <c r="F147" s="548">
        <f>ROUND(ROUND(E147,2)*ROUND(C147,2),2)</f>
        <v>2376</v>
      </c>
      <c r="H147" s="4" t="s">
        <v>1655</v>
      </c>
      <c r="I147" s="545" t="str">
        <f>+_xlfn.CONCAT(H147,"-",A147)</f>
        <v>B2/23/05-B</v>
      </c>
    </row>
    <row r="148" spans="1:9" s="4" customFormat="1">
      <c r="A148" s="206"/>
      <c r="B148" s="7"/>
      <c r="C148" s="98"/>
      <c r="D148" s="98"/>
      <c r="E148" s="98"/>
      <c r="F148" s="98"/>
      <c r="H148" s="4" t="s">
        <v>1655</v>
      </c>
    </row>
    <row r="149" spans="1:9" s="416" customFormat="1">
      <c r="A149" s="242"/>
      <c r="B149" s="35" t="s">
        <v>581</v>
      </c>
      <c r="C149" s="52"/>
      <c r="D149" s="52"/>
      <c r="E149" s="203"/>
      <c r="F149" s="203"/>
      <c r="H149" s="4" t="s">
        <v>1655</v>
      </c>
    </row>
    <row r="150" spans="1:9" s="416" customFormat="1">
      <c r="A150" s="242"/>
      <c r="B150" s="35"/>
      <c r="C150" s="52"/>
      <c r="D150" s="52"/>
      <c r="E150" s="203"/>
      <c r="H150" s="4" t="s">
        <v>1655</v>
      </c>
    </row>
    <row r="151" spans="1:9" s="416" customFormat="1">
      <c r="A151" s="206" t="s">
        <v>7</v>
      </c>
      <c r="B151" s="36" t="s">
        <v>1572</v>
      </c>
      <c r="C151" s="374">
        <v>773</v>
      </c>
      <c r="D151" s="52" t="s">
        <v>179</v>
      </c>
      <c r="E151" s="548">
        <f>+_xlfn.XLOOKUP(I151,ccs!O:O,ccs!I:I,0,0,1)</f>
        <v>25.63</v>
      </c>
      <c r="F151" s="548">
        <f>ROUND(ROUND(E151,2)*ROUND(C151,2),2)</f>
        <v>19811.990000000002</v>
      </c>
      <c r="H151" s="4" t="s">
        <v>1655</v>
      </c>
      <c r="I151" s="545" t="str">
        <f>+_xlfn.CONCAT(H151,"-",A151)</f>
        <v>B2/23/05-C</v>
      </c>
    </row>
    <row r="152" spans="1:9" s="416" customFormat="1">
      <c r="A152" s="206"/>
      <c r="B152" s="7"/>
      <c r="C152" s="203"/>
      <c r="D152" s="98"/>
      <c r="E152" s="203"/>
      <c r="H152" s="4" t="s">
        <v>1655</v>
      </c>
    </row>
    <row r="153" spans="1:9" s="416" customFormat="1">
      <c r="A153" s="206" t="s">
        <v>8</v>
      </c>
      <c r="B153" s="36" t="s">
        <v>1578</v>
      </c>
      <c r="C153" s="374">
        <v>184</v>
      </c>
      <c r="D153" s="52" t="s">
        <v>179</v>
      </c>
      <c r="E153" s="548">
        <f>+_xlfn.XLOOKUP(I153,ccs!O:O,ccs!I:I,0,0,1)</f>
        <v>32.25</v>
      </c>
      <c r="F153" s="548">
        <f>ROUND(ROUND(E153,2)*ROUND(C153,2),2)</f>
        <v>5934</v>
      </c>
      <c r="H153" s="4" t="s">
        <v>1655</v>
      </c>
      <c r="I153" s="545" t="str">
        <f>+_xlfn.CONCAT(H153,"-",A153)</f>
        <v>B2/23/05-D</v>
      </c>
    </row>
    <row r="154" spans="1:9" s="416" customFormat="1">
      <c r="A154" s="206"/>
      <c r="B154" s="7"/>
      <c r="C154" s="203"/>
      <c r="D154" s="98"/>
      <c r="E154" s="203"/>
      <c r="H154" s="4" t="s">
        <v>1655</v>
      </c>
    </row>
    <row r="155" spans="1:9" s="416" customFormat="1">
      <c r="A155" s="206" t="s">
        <v>10</v>
      </c>
      <c r="B155" s="36" t="s">
        <v>1569</v>
      </c>
      <c r="C155" s="374">
        <v>436</v>
      </c>
      <c r="D155" s="52" t="s">
        <v>179</v>
      </c>
      <c r="E155" s="548">
        <f>+_xlfn.XLOOKUP(I155,ccs!O:O,ccs!I:I,0,0,1)</f>
        <v>32</v>
      </c>
      <c r="F155" s="548">
        <f>ROUND(ROUND(E155,2)*ROUND(C155,2),2)</f>
        <v>13952</v>
      </c>
      <c r="H155" s="4" t="s">
        <v>1655</v>
      </c>
      <c r="I155" s="545" t="str">
        <f>+_xlfn.CONCAT(H155,"-",A155)</f>
        <v>B2/23/05-E</v>
      </c>
    </row>
    <row r="156" spans="1:9" s="416" customFormat="1">
      <c r="A156" s="206"/>
      <c r="B156" s="7"/>
      <c r="C156" s="418"/>
      <c r="D156" s="98"/>
      <c r="E156" s="203"/>
      <c r="H156" s="4" t="s">
        <v>1655</v>
      </c>
    </row>
    <row r="157" spans="1:9" s="416" customFormat="1">
      <c r="A157" s="206" t="s">
        <v>11</v>
      </c>
      <c r="B157" s="36" t="s">
        <v>1573</v>
      </c>
      <c r="C157" s="374">
        <v>78</v>
      </c>
      <c r="D157" s="52" t="s">
        <v>179</v>
      </c>
      <c r="E157" s="548">
        <f>+_xlfn.XLOOKUP(I157,ccs!O:O,ccs!I:I,0,0,1)</f>
        <v>53</v>
      </c>
      <c r="F157" s="548">
        <f>ROUND(ROUND(E157,2)*ROUND(C157,2),2)</f>
        <v>4134</v>
      </c>
      <c r="H157" s="4" t="s">
        <v>1655</v>
      </c>
      <c r="I157" s="545" t="str">
        <f>+_xlfn.CONCAT(H157,"-",A157)</f>
        <v>B2/23/05-F</v>
      </c>
    </row>
    <row r="158" spans="1:9" s="416" customFormat="1">
      <c r="A158" s="206"/>
      <c r="B158" s="7"/>
      <c r="C158" s="374"/>
      <c r="D158" s="52"/>
      <c r="E158" s="203"/>
      <c r="F158" s="203"/>
      <c r="H158" s="4" t="s">
        <v>1655</v>
      </c>
    </row>
    <row r="159" spans="1:9" s="416" customFormat="1">
      <c r="A159" s="206" t="s">
        <v>27</v>
      </c>
      <c r="B159" s="36" t="s">
        <v>1574</v>
      </c>
      <c r="C159" s="374">
        <v>133</v>
      </c>
      <c r="D159" s="52" t="s">
        <v>179</v>
      </c>
      <c r="E159" s="548">
        <f>+_xlfn.XLOOKUP(I159,ccs!O:O,ccs!I:I,0,0,1)</f>
        <v>55.88</v>
      </c>
      <c r="F159" s="548">
        <f>ROUND(ROUND(E159,2)*ROUND(C159,2),2)</f>
        <v>7432.04</v>
      </c>
      <c r="H159" s="4" t="s">
        <v>1655</v>
      </c>
      <c r="I159" s="545" t="str">
        <f>+_xlfn.CONCAT(H159,"-",A159)</f>
        <v>B2/23/05-G</v>
      </c>
    </row>
    <row r="160" spans="1:9" s="416" customFormat="1">
      <c r="A160" s="206"/>
      <c r="B160" s="7"/>
      <c r="C160" s="374"/>
      <c r="D160" s="52"/>
      <c r="E160" s="203"/>
      <c r="F160" s="203"/>
      <c r="H160" s="4" t="s">
        <v>1655</v>
      </c>
    </row>
    <row r="161" spans="1:9" s="416" customFormat="1">
      <c r="A161" s="206" t="s">
        <v>28</v>
      </c>
      <c r="B161" s="36" t="s">
        <v>1579</v>
      </c>
      <c r="C161" s="374">
        <v>211</v>
      </c>
      <c r="D161" s="52" t="s">
        <v>179</v>
      </c>
      <c r="E161" s="548">
        <f>+_xlfn.XLOOKUP(I161,ccs!O:O,ccs!I:I,0,0,1)</f>
        <v>60.75</v>
      </c>
      <c r="F161" s="548">
        <f>ROUND(ROUND(E161,2)*ROUND(C161,2),2)</f>
        <v>12818.25</v>
      </c>
      <c r="H161" s="4" t="s">
        <v>1655</v>
      </c>
      <c r="I161" s="545" t="str">
        <f>+_xlfn.CONCAT(H161,"-",A161)</f>
        <v>B2/23/05-H</v>
      </c>
    </row>
    <row r="162" spans="1:9" s="416" customFormat="1">
      <c r="A162" s="206"/>
      <c r="B162" s="7"/>
      <c r="C162" s="374"/>
      <c r="D162" s="52"/>
      <c r="E162" s="203"/>
      <c r="F162" s="203"/>
      <c r="H162" s="4" t="s">
        <v>1655</v>
      </c>
    </row>
    <row r="163" spans="1:9" s="416" customFormat="1">
      <c r="A163" s="206" t="s">
        <v>33</v>
      </c>
      <c r="B163" s="36" t="s">
        <v>1587</v>
      </c>
      <c r="C163" s="374">
        <v>242</v>
      </c>
      <c r="D163" s="52" t="s">
        <v>179</v>
      </c>
      <c r="E163" s="548">
        <f>+_xlfn.XLOOKUP(I163,ccs!O:O,ccs!I:I,0,0,1)</f>
        <v>65.5</v>
      </c>
      <c r="F163" s="548">
        <f>ROUND(ROUND(E163,2)*ROUND(C163,2),2)</f>
        <v>15851</v>
      </c>
      <c r="H163" s="4" t="s">
        <v>1655</v>
      </c>
      <c r="I163" s="545" t="str">
        <f>+_xlfn.CONCAT(H163,"-",A163)</f>
        <v>B2/23/05-J</v>
      </c>
    </row>
    <row r="164" spans="1:9" s="416" customFormat="1">
      <c r="A164" s="206"/>
      <c r="B164" s="7"/>
      <c r="C164" s="374"/>
      <c r="D164" s="52"/>
      <c r="E164" s="203"/>
      <c r="F164" s="203"/>
      <c r="H164" s="4" t="s">
        <v>1655</v>
      </c>
    </row>
    <row r="165" spans="1:9" s="416" customFormat="1">
      <c r="A165" s="242"/>
      <c r="B165" s="35" t="s">
        <v>582</v>
      </c>
      <c r="C165" s="55"/>
      <c r="D165" s="52"/>
      <c r="E165" s="203"/>
      <c r="F165" s="203"/>
      <c r="H165" s="4" t="s">
        <v>1655</v>
      </c>
    </row>
    <row r="166" spans="1:9" s="416" customFormat="1">
      <c r="A166" s="242"/>
      <c r="B166" s="35"/>
      <c r="C166" s="55"/>
      <c r="D166" s="52"/>
      <c r="E166" s="203"/>
      <c r="F166" s="203"/>
      <c r="H166" s="4" t="s">
        <v>1655</v>
      </c>
    </row>
    <row r="167" spans="1:9" s="416" customFormat="1">
      <c r="A167" s="206" t="s">
        <v>34</v>
      </c>
      <c r="B167" s="36" t="s">
        <v>1572</v>
      </c>
      <c r="C167" s="374">
        <v>773</v>
      </c>
      <c r="D167" s="52" t="s">
        <v>179</v>
      </c>
      <c r="E167" s="548">
        <f>+_xlfn.XLOOKUP(I167,ccs!O:O,ccs!I:I,0,0,1)</f>
        <v>25.63</v>
      </c>
      <c r="F167" s="548">
        <f>ROUND(ROUND(E167,2)*ROUND(C167,2),2)</f>
        <v>19811.990000000002</v>
      </c>
      <c r="H167" s="4" t="s">
        <v>1655</v>
      </c>
      <c r="I167" s="545" t="str">
        <f>+_xlfn.CONCAT(H167,"-",A167)</f>
        <v>B2/23/05-K</v>
      </c>
    </row>
    <row r="168" spans="1:9" s="416" customFormat="1">
      <c r="A168" s="206"/>
      <c r="B168" s="7"/>
      <c r="C168" s="203"/>
      <c r="D168" s="98"/>
      <c r="E168" s="203"/>
      <c r="F168" s="203"/>
      <c r="H168" s="4" t="s">
        <v>1655</v>
      </c>
    </row>
    <row r="169" spans="1:9" s="416" customFormat="1">
      <c r="A169" s="206" t="s">
        <v>39</v>
      </c>
      <c r="B169" s="36" t="s">
        <v>1578</v>
      </c>
      <c r="C169" s="374">
        <v>184</v>
      </c>
      <c r="D169" s="52" t="s">
        <v>179</v>
      </c>
      <c r="E169" s="548">
        <f>+_xlfn.XLOOKUP(I169,ccs!O:O,ccs!I:I,0,0,1)</f>
        <v>32.25</v>
      </c>
      <c r="F169" s="548">
        <f>ROUND(ROUND(E169,2)*ROUND(C169,2),2)</f>
        <v>5934</v>
      </c>
      <c r="H169" s="4" t="s">
        <v>1655</v>
      </c>
      <c r="I169" s="545" t="str">
        <f>+_xlfn.CONCAT(H169,"-",A169)</f>
        <v>B2/23/05-L</v>
      </c>
    </row>
    <row r="170" spans="1:9" s="416" customFormat="1">
      <c r="A170" s="206"/>
      <c r="B170" s="7"/>
      <c r="C170" s="203"/>
      <c r="D170" s="98"/>
      <c r="E170" s="203"/>
      <c r="F170" s="203"/>
      <c r="H170" s="4" t="s">
        <v>1655</v>
      </c>
    </row>
    <row r="171" spans="1:9" s="416" customFormat="1">
      <c r="A171" s="206" t="s">
        <v>38</v>
      </c>
      <c r="B171" s="36" t="s">
        <v>1569</v>
      </c>
      <c r="C171" s="374">
        <v>436</v>
      </c>
      <c r="D171" s="52" t="s">
        <v>179</v>
      </c>
      <c r="E171" s="548">
        <f>+_xlfn.XLOOKUP(I171,ccs!O:O,ccs!I:I,0,0,1)</f>
        <v>32</v>
      </c>
      <c r="F171" s="548">
        <f>ROUND(ROUND(E171,2)*ROUND(C171,2),2)</f>
        <v>13952</v>
      </c>
      <c r="H171" s="4" t="s">
        <v>1655</v>
      </c>
      <c r="I171" s="545" t="str">
        <f>+_xlfn.CONCAT(H171,"-",A171)</f>
        <v>B2/23/05-M</v>
      </c>
    </row>
    <row r="172" spans="1:9" s="416" customFormat="1">
      <c r="A172" s="206"/>
      <c r="B172" s="7"/>
      <c r="C172" s="418"/>
      <c r="D172" s="98"/>
      <c r="E172" s="203"/>
      <c r="F172" s="203"/>
      <c r="H172" s="4" t="s">
        <v>1655</v>
      </c>
    </row>
    <row r="173" spans="1:9" s="416" customFormat="1">
      <c r="A173" s="206" t="s">
        <v>204</v>
      </c>
      <c r="B173" s="36" t="s">
        <v>1573</v>
      </c>
      <c r="C173" s="374">
        <v>78</v>
      </c>
      <c r="D173" s="52" t="s">
        <v>179</v>
      </c>
      <c r="E173" s="548">
        <f>+_xlfn.XLOOKUP(I173,ccs!O:O,ccs!I:I,0,0,1)</f>
        <v>53</v>
      </c>
      <c r="F173" s="548">
        <f>ROUND(ROUND(E173,2)*ROUND(C173,2),2)</f>
        <v>4134</v>
      </c>
      <c r="H173" s="4" t="s">
        <v>1655</v>
      </c>
      <c r="I173" s="545" t="str">
        <f>+_xlfn.CONCAT(H173,"-",A173)</f>
        <v>B2/23/05-N</v>
      </c>
    </row>
    <row r="174" spans="1:9" s="416" customFormat="1">
      <c r="A174" s="206"/>
      <c r="B174" s="7"/>
      <c r="C174" s="374"/>
      <c r="D174" s="52"/>
      <c r="E174" s="203"/>
      <c r="F174" s="203"/>
      <c r="H174" s="4" t="s">
        <v>1655</v>
      </c>
    </row>
    <row r="175" spans="1:9" s="416" customFormat="1">
      <c r="A175" s="206" t="s">
        <v>507</v>
      </c>
      <c r="B175" s="36" t="s">
        <v>1574</v>
      </c>
      <c r="C175" s="374">
        <v>133</v>
      </c>
      <c r="D175" s="52" t="s">
        <v>179</v>
      </c>
      <c r="E175" s="548">
        <f>+_xlfn.XLOOKUP(I175,ccs!O:O,ccs!I:I,0,0,1)</f>
        <v>55.88</v>
      </c>
      <c r="F175" s="548">
        <f>ROUND(ROUND(E175,2)*ROUND(C175,2),2)</f>
        <v>7432.04</v>
      </c>
      <c r="H175" s="4" t="s">
        <v>1655</v>
      </c>
      <c r="I175" s="545" t="str">
        <f>+_xlfn.CONCAT(H175,"-",A175)</f>
        <v>B2/23/05-P</v>
      </c>
    </row>
    <row r="176" spans="1:9" s="416" customFormat="1">
      <c r="A176" s="206"/>
      <c r="B176" s="7"/>
      <c r="C176" s="374"/>
      <c r="D176" s="52"/>
      <c r="E176" s="203"/>
      <c r="F176" s="203"/>
      <c r="H176" s="4" t="s">
        <v>1655</v>
      </c>
    </row>
    <row r="177" spans="1:9" s="416" customFormat="1">
      <c r="A177" s="206" t="s">
        <v>508</v>
      </c>
      <c r="B177" s="36" t="s">
        <v>1579</v>
      </c>
      <c r="C177" s="374">
        <v>211</v>
      </c>
      <c r="D177" s="52" t="s">
        <v>179</v>
      </c>
      <c r="E177" s="548">
        <f>+_xlfn.XLOOKUP(I177,ccs!O:O,ccs!I:I,0,0,1)</f>
        <v>60.75</v>
      </c>
      <c r="F177" s="548">
        <f>ROUND(ROUND(E177,2)*ROUND(C177,2),2)</f>
        <v>12818.25</v>
      </c>
      <c r="H177" s="4" t="s">
        <v>1655</v>
      </c>
      <c r="I177" s="545" t="str">
        <f>+_xlfn.CONCAT(H177,"-",A177)</f>
        <v>B2/23/05-Q</v>
      </c>
    </row>
    <row r="178" spans="1:9" s="416" customFormat="1">
      <c r="A178" s="206"/>
      <c r="B178" s="7"/>
      <c r="C178" s="374"/>
      <c r="D178" s="52"/>
      <c r="E178" s="203"/>
      <c r="F178" s="203"/>
      <c r="H178" s="4" t="s">
        <v>1655</v>
      </c>
    </row>
    <row r="179" spans="1:9" s="416" customFormat="1">
      <c r="A179" s="206" t="s">
        <v>738</v>
      </c>
      <c r="B179" s="36" t="s">
        <v>1587</v>
      </c>
      <c r="C179" s="374">
        <v>242</v>
      </c>
      <c r="D179" s="52" t="s">
        <v>179</v>
      </c>
      <c r="E179" s="548">
        <f>+_xlfn.XLOOKUP(I179,ccs!O:O,ccs!I:I,0,0,1)</f>
        <v>65.5</v>
      </c>
      <c r="F179" s="548">
        <f>ROUND(ROUND(E179,2)*ROUND(C179,2),2)</f>
        <v>15851</v>
      </c>
      <c r="H179" s="4" t="s">
        <v>1655</v>
      </c>
      <c r="I179" s="545" t="str">
        <f>+_xlfn.CONCAT(H179,"-",A179)</f>
        <v>B2/23/05-R</v>
      </c>
    </row>
    <row r="180" spans="1:9" s="416" customFormat="1">
      <c r="A180" s="242"/>
      <c r="B180" s="35"/>
      <c r="C180" s="55"/>
      <c r="D180" s="52"/>
      <c r="E180" s="203"/>
      <c r="F180" s="203"/>
      <c r="H180" s="4" t="s">
        <v>1655</v>
      </c>
    </row>
    <row r="181" spans="1:9" s="416" customFormat="1">
      <c r="A181" s="242"/>
      <c r="B181" s="35" t="s">
        <v>583</v>
      </c>
      <c r="C181" s="55"/>
      <c r="D181" s="52"/>
      <c r="E181" s="203"/>
      <c r="F181" s="203"/>
      <c r="H181" s="4" t="s">
        <v>1655</v>
      </c>
    </row>
    <row r="182" spans="1:9" s="416" customFormat="1">
      <c r="A182" s="242"/>
      <c r="B182" s="35"/>
      <c r="C182" s="55"/>
      <c r="D182" s="52"/>
      <c r="E182" s="203"/>
      <c r="F182" s="203"/>
      <c r="H182" s="4" t="s">
        <v>1655</v>
      </c>
    </row>
    <row r="183" spans="1:9" s="416" customFormat="1">
      <c r="A183" s="206" t="s">
        <v>739</v>
      </c>
      <c r="B183" s="36" t="s">
        <v>1572</v>
      </c>
      <c r="C183" s="55">
        <v>644</v>
      </c>
      <c r="D183" s="52" t="s">
        <v>179</v>
      </c>
      <c r="E183" s="548">
        <f>+_xlfn.XLOOKUP(I183,ccs!O:O,ccs!I:I,0,0,1)</f>
        <v>25.63</v>
      </c>
      <c r="F183" s="548">
        <f>ROUND(ROUND(E183,2)*ROUND(C183,2),2)</f>
        <v>16505.72</v>
      </c>
      <c r="H183" s="4" t="s">
        <v>1655</v>
      </c>
      <c r="I183" s="545" t="str">
        <f>+_xlfn.CONCAT(H183,"-",A183)</f>
        <v>B2/23/05-S</v>
      </c>
    </row>
    <row r="184" spans="1:9" s="416" customFormat="1">
      <c r="A184" s="206"/>
      <c r="B184" s="7"/>
      <c r="C184" s="374"/>
      <c r="D184" s="98"/>
      <c r="E184" s="203"/>
      <c r="F184" s="203"/>
      <c r="H184" s="4" t="s">
        <v>1655</v>
      </c>
    </row>
    <row r="185" spans="1:9" s="416" customFormat="1">
      <c r="A185" s="206" t="s">
        <v>216</v>
      </c>
      <c r="B185" s="36" t="s">
        <v>1578</v>
      </c>
      <c r="C185" s="55">
        <v>152</v>
      </c>
      <c r="D185" s="52" t="s">
        <v>179</v>
      </c>
      <c r="E185" s="548">
        <f>+_xlfn.XLOOKUP(I185,ccs!O:O,ccs!I:I,0,0,1)</f>
        <v>32.25</v>
      </c>
      <c r="F185" s="548">
        <f>ROUND(ROUND(E185,2)*ROUND(C185,2),2)</f>
        <v>4902</v>
      </c>
      <c r="H185" s="4" t="s">
        <v>1655</v>
      </c>
      <c r="I185" s="545" t="str">
        <f>+_xlfn.CONCAT(H185,"-",A185)</f>
        <v>B2/23/05-T</v>
      </c>
    </row>
    <row r="186" spans="1:9" s="416" customFormat="1">
      <c r="A186" s="206"/>
      <c r="B186" s="7"/>
      <c r="C186" s="374"/>
      <c r="D186" s="98"/>
      <c r="E186" s="203"/>
      <c r="F186" s="203"/>
      <c r="H186" s="4" t="s">
        <v>1655</v>
      </c>
    </row>
    <row r="187" spans="1:9" s="416" customFormat="1">
      <c r="A187" s="206" t="s">
        <v>5</v>
      </c>
      <c r="B187" s="36" t="s">
        <v>1569</v>
      </c>
      <c r="C187" s="55">
        <v>363</v>
      </c>
      <c r="D187" s="52" t="s">
        <v>179</v>
      </c>
      <c r="E187" s="548">
        <f>+_xlfn.XLOOKUP(I187,ccs!O:O,ccs!I:I,0,0,1)</f>
        <v>32</v>
      </c>
      <c r="F187" s="548">
        <f>ROUND(ROUND(E187,2)*ROUND(C187,2),2)</f>
        <v>11616</v>
      </c>
      <c r="H187" s="4" t="s">
        <v>1656</v>
      </c>
      <c r="I187" s="545" t="str">
        <f>+_xlfn.CONCAT(H187,"-",A187)</f>
        <v>B2/23/06-A</v>
      </c>
    </row>
    <row r="188" spans="1:9" s="416" customFormat="1">
      <c r="A188" s="206"/>
      <c r="B188" s="7"/>
      <c r="C188" s="418"/>
      <c r="D188" s="98"/>
      <c r="E188" s="203"/>
      <c r="F188" s="203"/>
      <c r="H188" s="4" t="s">
        <v>1656</v>
      </c>
    </row>
    <row r="189" spans="1:9" s="416" customFormat="1">
      <c r="A189" s="206" t="s">
        <v>6</v>
      </c>
      <c r="B189" s="36" t="s">
        <v>1573</v>
      </c>
      <c r="C189" s="374">
        <v>65</v>
      </c>
      <c r="D189" s="52" t="s">
        <v>179</v>
      </c>
      <c r="E189" s="548">
        <f>+_xlfn.XLOOKUP(I189,ccs!O:O,ccs!I:I,0,0,1)</f>
        <v>53</v>
      </c>
      <c r="F189" s="548">
        <f>ROUND(ROUND(E189,2)*ROUND(C189,2),2)</f>
        <v>3445</v>
      </c>
      <c r="H189" s="4" t="s">
        <v>1656</v>
      </c>
      <c r="I189" s="545" t="str">
        <f>+_xlfn.CONCAT(H189,"-",A189)</f>
        <v>B2/23/06-B</v>
      </c>
    </row>
    <row r="190" spans="1:9" s="416" customFormat="1">
      <c r="A190" s="206"/>
      <c r="B190" s="7"/>
      <c r="C190" s="374"/>
      <c r="D190" s="52"/>
      <c r="E190" s="203"/>
      <c r="F190" s="203"/>
      <c r="H190" s="4" t="s">
        <v>1656</v>
      </c>
    </row>
    <row r="191" spans="1:9" s="416" customFormat="1">
      <c r="A191" s="206" t="s">
        <v>7</v>
      </c>
      <c r="B191" s="36" t="s">
        <v>1574</v>
      </c>
      <c r="C191" s="374">
        <v>111</v>
      </c>
      <c r="D191" s="52" t="s">
        <v>179</v>
      </c>
      <c r="E191" s="548">
        <f>+_xlfn.XLOOKUP(I191,ccs!O:O,ccs!I:I,0,0,1)</f>
        <v>55.88</v>
      </c>
      <c r="F191" s="548">
        <f>ROUND(ROUND(E191,2)*ROUND(C191,2),2)</f>
        <v>6202.68</v>
      </c>
      <c r="H191" s="4" t="s">
        <v>1656</v>
      </c>
      <c r="I191" s="545" t="str">
        <f>+_xlfn.CONCAT(H191,"-",A191)</f>
        <v>B2/23/06-C</v>
      </c>
    </row>
    <row r="192" spans="1:9" s="416" customFormat="1">
      <c r="A192" s="206"/>
      <c r="B192" s="7"/>
      <c r="C192" s="374"/>
      <c r="D192" s="52"/>
      <c r="E192" s="203"/>
      <c r="F192" s="203"/>
      <c r="H192" s="4" t="s">
        <v>1656</v>
      </c>
    </row>
    <row r="193" spans="1:9" s="416" customFormat="1">
      <c r="A193" s="206" t="s">
        <v>8</v>
      </c>
      <c r="B193" s="36" t="s">
        <v>1579</v>
      </c>
      <c r="C193" s="374">
        <v>176</v>
      </c>
      <c r="D193" s="52" t="s">
        <v>179</v>
      </c>
      <c r="E193" s="548">
        <f>+_xlfn.XLOOKUP(I193,ccs!O:O,ccs!I:I,0,0,1)</f>
        <v>60.75</v>
      </c>
      <c r="F193" s="548">
        <f>ROUND(ROUND(E193,2)*ROUND(C193,2),2)</f>
        <v>10692</v>
      </c>
      <c r="H193" s="4" t="s">
        <v>1656</v>
      </c>
      <c r="I193" s="545" t="str">
        <f>+_xlfn.CONCAT(H193,"-",A193)</f>
        <v>B2/23/06-D</v>
      </c>
    </row>
    <row r="194" spans="1:9" s="416" customFormat="1">
      <c r="A194" s="206"/>
      <c r="B194" s="7"/>
      <c r="C194" s="374"/>
      <c r="D194" s="52"/>
      <c r="E194" s="203"/>
      <c r="F194" s="203"/>
      <c r="H194" s="4" t="s">
        <v>1656</v>
      </c>
    </row>
    <row r="195" spans="1:9" s="416" customFormat="1">
      <c r="A195" s="206" t="s">
        <v>10</v>
      </c>
      <c r="B195" s="36" t="s">
        <v>1587</v>
      </c>
      <c r="C195" s="374">
        <v>202</v>
      </c>
      <c r="D195" s="52" t="s">
        <v>179</v>
      </c>
      <c r="E195" s="548">
        <f>+_xlfn.XLOOKUP(I195,ccs!O:O,ccs!I:I,0,0,1)</f>
        <v>65.5</v>
      </c>
      <c r="F195" s="548">
        <f>ROUND(ROUND(E195,2)*ROUND(C195,2),2)</f>
        <v>13231</v>
      </c>
      <c r="H195" s="4" t="s">
        <v>1656</v>
      </c>
      <c r="I195" s="545" t="str">
        <f>+_xlfn.CONCAT(H195,"-",A195)</f>
        <v>B2/23/06-E</v>
      </c>
    </row>
    <row r="196" spans="1:9" s="416" customFormat="1">
      <c r="A196" s="206"/>
      <c r="B196" s="36"/>
      <c r="C196" s="374"/>
      <c r="D196" s="52"/>
      <c r="E196" s="203"/>
      <c r="F196" s="203"/>
      <c r="H196" s="4" t="s">
        <v>1656</v>
      </c>
    </row>
    <row r="197" spans="1:9" s="416" customFormat="1" ht="31">
      <c r="A197" s="242"/>
      <c r="B197" s="50" t="s">
        <v>585</v>
      </c>
      <c r="C197" s="52"/>
      <c r="D197" s="52"/>
      <c r="E197" s="203"/>
      <c r="F197" s="203"/>
      <c r="H197" s="4" t="s">
        <v>1656</v>
      </c>
    </row>
    <row r="198" spans="1:9" s="416" customFormat="1">
      <c r="A198" s="242"/>
      <c r="B198" s="71"/>
      <c r="C198" s="52"/>
      <c r="D198" s="52"/>
      <c r="E198" s="203"/>
      <c r="F198" s="203"/>
      <c r="H198" s="4" t="s">
        <v>1656</v>
      </c>
    </row>
    <row r="199" spans="1:9" s="416" customFormat="1">
      <c r="A199" s="242"/>
      <c r="B199" s="50" t="s">
        <v>586</v>
      </c>
      <c r="C199" s="52"/>
      <c r="D199" s="52"/>
      <c r="E199" s="203"/>
      <c r="F199" s="203"/>
      <c r="H199" s="4" t="s">
        <v>1656</v>
      </c>
    </row>
    <row r="200" spans="1:9" s="416" customFormat="1">
      <c r="A200" s="242"/>
      <c r="B200" s="71"/>
      <c r="C200" s="52"/>
      <c r="D200" s="52"/>
      <c r="E200" s="203"/>
      <c r="F200" s="203"/>
      <c r="H200" s="4" t="s">
        <v>1656</v>
      </c>
    </row>
    <row r="201" spans="1:9" s="416" customFormat="1" ht="77.5">
      <c r="A201" s="242" t="s">
        <v>11</v>
      </c>
      <c r="B201" s="53" t="s">
        <v>587</v>
      </c>
      <c r="C201" s="233">
        <v>1</v>
      </c>
      <c r="D201" s="52" t="s">
        <v>0</v>
      </c>
      <c r="E201" s="548">
        <f>+_xlfn.XLOOKUP(I201,ccs!O:O,ccs!I:I,0,0,1)</f>
        <v>1100125</v>
      </c>
      <c r="F201" s="548">
        <f>ROUND(ROUND(E201,2)*ROUND(C201,2),2)</f>
        <v>1100125</v>
      </c>
      <c r="H201" s="4" t="s">
        <v>1656</v>
      </c>
      <c r="I201" s="545" t="str">
        <f>+_xlfn.CONCAT(H201,"-",A201)</f>
        <v>B2/23/06-F</v>
      </c>
    </row>
    <row r="202" spans="1:9" s="416" customFormat="1">
      <c r="A202" s="242"/>
      <c r="B202" s="71"/>
      <c r="C202" s="52"/>
      <c r="D202" s="52"/>
      <c r="E202" s="203"/>
      <c r="F202" s="203"/>
      <c r="H202" s="4" t="s">
        <v>1656</v>
      </c>
    </row>
    <row r="203" spans="1:9" s="416" customFormat="1">
      <c r="A203" s="242"/>
      <c r="B203" s="50" t="s">
        <v>588</v>
      </c>
      <c r="C203" s="52"/>
      <c r="D203" s="52"/>
      <c r="E203" s="203"/>
      <c r="F203" s="203"/>
      <c r="H203" s="4" t="s">
        <v>1656</v>
      </c>
    </row>
    <row r="204" spans="1:9" s="416" customFormat="1">
      <c r="A204" s="242"/>
      <c r="B204" s="71"/>
      <c r="C204" s="52"/>
      <c r="D204" s="52"/>
      <c r="E204" s="203"/>
      <c r="F204" s="203"/>
      <c r="H204" s="4" t="s">
        <v>1656</v>
      </c>
    </row>
    <row r="205" spans="1:9" s="416" customFormat="1" ht="62">
      <c r="A205" s="242"/>
      <c r="B205" s="50" t="s">
        <v>589</v>
      </c>
      <c r="C205" s="52"/>
      <c r="D205" s="52"/>
      <c r="E205" s="203"/>
      <c r="F205" s="203"/>
      <c r="H205" s="4" t="s">
        <v>1656</v>
      </c>
    </row>
    <row r="206" spans="1:9" s="416" customFormat="1">
      <c r="A206" s="242"/>
      <c r="B206" s="50"/>
      <c r="C206" s="52"/>
      <c r="D206" s="52"/>
      <c r="E206" s="203"/>
      <c r="F206" s="203"/>
      <c r="H206" s="4" t="s">
        <v>1656</v>
      </c>
    </row>
    <row r="207" spans="1:9" s="4" customFormat="1">
      <c r="A207" s="206" t="s">
        <v>27</v>
      </c>
      <c r="B207" s="36" t="s">
        <v>1574</v>
      </c>
      <c r="C207" s="98">
        <v>50</v>
      </c>
      <c r="D207" s="52" t="s">
        <v>179</v>
      </c>
      <c r="E207" s="548">
        <f>+_xlfn.XLOOKUP(I207,ccs!O:O,ccs!I:I,0,0,1)</f>
        <v>126.63</v>
      </c>
      <c r="F207" s="548">
        <f>ROUND(ROUND(E207,2)*ROUND(C207,2),2)</f>
        <v>6331.5</v>
      </c>
      <c r="H207" s="4" t="s">
        <v>1656</v>
      </c>
      <c r="I207" s="545" t="str">
        <f>+_xlfn.CONCAT(H207,"-",A207)</f>
        <v>B2/23/06-G</v>
      </c>
    </row>
    <row r="208" spans="1:9" s="416" customFormat="1">
      <c r="A208" s="242"/>
      <c r="B208" s="71"/>
      <c r="C208" s="52"/>
      <c r="D208" s="52"/>
      <c r="E208" s="203"/>
      <c r="F208" s="203"/>
      <c r="H208" s="4" t="s">
        <v>1656</v>
      </c>
    </row>
    <row r="209" spans="1:9" s="416" customFormat="1">
      <c r="A209" s="242" t="s">
        <v>28</v>
      </c>
      <c r="B209" s="50" t="s">
        <v>590</v>
      </c>
      <c r="C209" s="233">
        <v>1</v>
      </c>
      <c r="D209" s="52" t="s">
        <v>0</v>
      </c>
      <c r="E209" s="548">
        <f>+_xlfn.XLOOKUP(I209,ccs!O:O,ccs!I:I,0,0,1)</f>
        <v>12304.13</v>
      </c>
      <c r="F209" s="548">
        <f>ROUND(ROUND(E209,2)*ROUND(C209,2),2)</f>
        <v>12304.13</v>
      </c>
      <c r="H209" s="4" t="s">
        <v>1656</v>
      </c>
      <c r="I209" s="545" t="str">
        <f>+_xlfn.CONCAT(H209,"-",A209)</f>
        <v>B2/23/06-H</v>
      </c>
    </row>
    <row r="210" spans="1:9" s="417" customFormat="1">
      <c r="A210" s="242"/>
      <c r="B210" s="153"/>
      <c r="C210" s="225"/>
      <c r="D210" s="225"/>
      <c r="E210" s="203"/>
      <c r="F210" s="203"/>
      <c r="H210" s="4" t="s">
        <v>1656</v>
      </c>
    </row>
    <row r="211" spans="1:9" s="416" customFormat="1">
      <c r="A211" s="242"/>
      <c r="B211" s="50" t="s">
        <v>591</v>
      </c>
      <c r="C211" s="52"/>
      <c r="D211" s="52"/>
      <c r="E211" s="203"/>
      <c r="F211" s="203"/>
      <c r="H211" s="4" t="s">
        <v>1656</v>
      </c>
    </row>
    <row r="212" spans="1:9" s="416" customFormat="1">
      <c r="A212" s="242"/>
      <c r="B212" s="71"/>
      <c r="C212" s="52"/>
      <c r="D212" s="52"/>
      <c r="E212" s="203"/>
      <c r="F212" s="203"/>
      <c r="H212" s="4" t="s">
        <v>1656</v>
      </c>
    </row>
    <row r="213" spans="1:9" s="416" customFormat="1">
      <c r="A213" s="242"/>
      <c r="B213" s="50" t="s">
        <v>592</v>
      </c>
      <c r="C213" s="52"/>
      <c r="D213" s="52"/>
      <c r="E213" s="203"/>
      <c r="F213" s="203"/>
      <c r="H213" s="4" t="s">
        <v>1656</v>
      </c>
    </row>
    <row r="214" spans="1:9" s="416" customFormat="1">
      <c r="A214" s="242"/>
      <c r="B214" s="71"/>
      <c r="C214" s="52"/>
      <c r="D214" s="52"/>
      <c r="E214" s="203"/>
      <c r="F214" s="203"/>
      <c r="H214" s="4" t="s">
        <v>1656</v>
      </c>
    </row>
    <row r="215" spans="1:9" s="416" customFormat="1">
      <c r="A215" s="242" t="s">
        <v>33</v>
      </c>
      <c r="B215" s="53" t="s">
        <v>593</v>
      </c>
      <c r="C215" s="233">
        <v>1</v>
      </c>
      <c r="D215" s="52" t="s">
        <v>0</v>
      </c>
      <c r="E215" s="548">
        <f>+_xlfn.XLOOKUP(I215,ccs!O:O,ccs!I:I,0,0,1)</f>
        <v>10968.75</v>
      </c>
      <c r="F215" s="548">
        <f>ROUND(ROUND(E215,2)*ROUND(C215,2),2)</f>
        <v>10968.75</v>
      </c>
      <c r="H215" s="4" t="s">
        <v>1656</v>
      </c>
      <c r="I215" s="545" t="str">
        <f>+_xlfn.CONCAT(H215,"-",A215)</f>
        <v>B2/23/06-J</v>
      </c>
    </row>
    <row r="216" spans="1:9" s="416" customFormat="1">
      <c r="A216" s="242"/>
      <c r="B216" s="71"/>
      <c r="C216" s="52"/>
      <c r="D216" s="52"/>
      <c r="E216" s="203"/>
      <c r="F216" s="203"/>
      <c r="H216" s="4" t="s">
        <v>1656</v>
      </c>
    </row>
    <row r="217" spans="1:9" s="416" customFormat="1">
      <c r="A217" s="242" t="s">
        <v>34</v>
      </c>
      <c r="B217" s="53" t="s">
        <v>594</v>
      </c>
      <c r="C217" s="233">
        <v>1</v>
      </c>
      <c r="D217" s="52" t="s">
        <v>0</v>
      </c>
      <c r="E217" s="548">
        <f>+_xlfn.XLOOKUP(I217,ccs!O:O,ccs!I:I,0,0,1)</f>
        <v>9718.75</v>
      </c>
      <c r="F217" s="548">
        <f>ROUND(ROUND(E217,2)*ROUND(C217,2),2)</f>
        <v>9718.75</v>
      </c>
      <c r="H217" s="4" t="s">
        <v>1656</v>
      </c>
      <c r="I217" s="545" t="str">
        <f>+_xlfn.CONCAT(H217,"-",A217)</f>
        <v>B2/23/06-K</v>
      </c>
    </row>
    <row r="218" spans="1:9" s="416" customFormat="1">
      <c r="A218" s="242"/>
      <c r="B218" s="71"/>
      <c r="C218" s="52"/>
      <c r="D218" s="52"/>
      <c r="E218" s="203"/>
      <c r="F218" s="203"/>
      <c r="H218" s="4" t="s">
        <v>1656</v>
      </c>
    </row>
    <row r="219" spans="1:9" s="416" customFormat="1">
      <c r="A219" s="242" t="s">
        <v>39</v>
      </c>
      <c r="B219" s="53" t="s">
        <v>565</v>
      </c>
      <c r="C219" s="233">
        <v>1</v>
      </c>
      <c r="D219" s="52" t="s">
        <v>0</v>
      </c>
      <c r="E219" s="548">
        <f>+_xlfn.XLOOKUP(I219,ccs!O:O,ccs!I:I,0,0,1)</f>
        <v>5968.75</v>
      </c>
      <c r="F219" s="548">
        <f>ROUND(ROUND(E219,2)*ROUND(C219,2),2)</f>
        <v>5968.75</v>
      </c>
      <c r="H219" s="4" t="s">
        <v>1656</v>
      </c>
      <c r="I219" s="545" t="str">
        <f>+_xlfn.CONCAT(H219,"-",A219)</f>
        <v>B2/23/06-L</v>
      </c>
    </row>
    <row r="220" spans="1:9" s="416" customFormat="1">
      <c r="A220" s="242"/>
      <c r="B220" s="71"/>
      <c r="C220" s="52"/>
      <c r="D220" s="52"/>
      <c r="E220" s="203"/>
      <c r="F220" s="203"/>
      <c r="H220" s="4" t="s">
        <v>1656</v>
      </c>
    </row>
    <row r="221" spans="1:9" s="416" customFormat="1">
      <c r="A221" s="242" t="s">
        <v>5</v>
      </c>
      <c r="B221" s="53" t="s">
        <v>595</v>
      </c>
      <c r="C221" s="233">
        <v>1</v>
      </c>
      <c r="D221" s="52" t="s">
        <v>0</v>
      </c>
      <c r="E221" s="548">
        <f>+_xlfn.XLOOKUP(I221,ccs!O:O,ccs!I:I,0,0,1)</f>
        <v>9718.75</v>
      </c>
      <c r="F221" s="548">
        <f>ROUND(ROUND(E221,2)*ROUND(C221,2),2)</f>
        <v>9718.75</v>
      </c>
      <c r="H221" s="4" t="s">
        <v>1657</v>
      </c>
      <c r="I221" s="545" t="str">
        <f>+_xlfn.CONCAT(H221,"-",A221)</f>
        <v>B2/23/07-A</v>
      </c>
    </row>
    <row r="222" spans="1:9" s="416" customFormat="1">
      <c r="A222" s="242"/>
      <c r="B222" s="71"/>
      <c r="C222" s="52"/>
      <c r="D222" s="52"/>
      <c r="E222" s="203"/>
      <c r="F222" s="203"/>
      <c r="H222" s="4" t="s">
        <v>1657</v>
      </c>
    </row>
    <row r="223" spans="1:9" s="416" customFormat="1">
      <c r="A223" s="242" t="s">
        <v>6</v>
      </c>
      <c r="B223" s="53" t="s">
        <v>596</v>
      </c>
      <c r="C223" s="233">
        <v>1</v>
      </c>
      <c r="D223" s="52" t="s">
        <v>0</v>
      </c>
      <c r="E223" s="548">
        <f>+_xlfn.XLOOKUP(I223,ccs!O:O,ccs!I:I,0,0,1)</f>
        <v>17218.75</v>
      </c>
      <c r="F223" s="548">
        <f>ROUND(ROUND(E223,2)*ROUND(C223,2),2)</f>
        <v>17218.75</v>
      </c>
      <c r="H223" s="4" t="s">
        <v>1657</v>
      </c>
      <c r="I223" s="545" t="str">
        <f>+_xlfn.CONCAT(H223,"-",A223)</f>
        <v>B2/23/07-B</v>
      </c>
    </row>
    <row r="224" spans="1:9" s="416" customFormat="1">
      <c r="A224" s="242"/>
      <c r="B224" s="71"/>
      <c r="C224" s="52"/>
      <c r="D224" s="52"/>
      <c r="E224" s="203"/>
      <c r="F224" s="203"/>
      <c r="H224" s="4" t="s">
        <v>1657</v>
      </c>
    </row>
    <row r="225" spans="1:9" s="416" customFormat="1">
      <c r="A225" s="242" t="s">
        <v>7</v>
      </c>
      <c r="B225" s="53" t="s">
        <v>597</v>
      </c>
      <c r="C225" s="233">
        <v>1</v>
      </c>
      <c r="D225" s="52" t="s">
        <v>0</v>
      </c>
      <c r="E225" s="548">
        <f>+_xlfn.XLOOKUP(I225,ccs!O:O,ccs!I:I,0,0,1)</f>
        <v>46937.5</v>
      </c>
      <c r="F225" s="548">
        <f>ROUND(ROUND(E225,2)*ROUND(C225,2),2)</f>
        <v>46937.5</v>
      </c>
      <c r="H225" s="4" t="s">
        <v>1657</v>
      </c>
      <c r="I225" s="545" t="str">
        <f>+_xlfn.CONCAT(H225,"-",A225)</f>
        <v>B2/23/07-C</v>
      </c>
    </row>
    <row r="226" spans="1:9" s="416" customFormat="1">
      <c r="A226" s="242"/>
      <c r="B226" s="71"/>
      <c r="C226" s="52"/>
      <c r="D226" s="52"/>
      <c r="E226" s="203"/>
      <c r="F226" s="203"/>
      <c r="H226" s="4" t="s">
        <v>1657</v>
      </c>
    </row>
    <row r="227" spans="1:9" s="416" customFormat="1">
      <c r="A227" s="242" t="s">
        <v>8</v>
      </c>
      <c r="B227" s="53" t="s">
        <v>598</v>
      </c>
      <c r="C227" s="233">
        <v>1</v>
      </c>
      <c r="D227" s="52" t="s">
        <v>0</v>
      </c>
      <c r="E227" s="548">
        <f>+_xlfn.XLOOKUP(I227,ccs!O:O,ccs!I:I,0,0,1)</f>
        <v>9718.75</v>
      </c>
      <c r="F227" s="548">
        <f>ROUND(ROUND(E227,2)*ROUND(C227,2),2)</f>
        <v>9718.75</v>
      </c>
      <c r="H227" s="4" t="s">
        <v>1657</v>
      </c>
      <c r="I227" s="545" t="str">
        <f>+_xlfn.CONCAT(H227,"-",A227)</f>
        <v>B2/23/07-D</v>
      </c>
    </row>
    <row r="228" spans="1:9" s="416" customFormat="1">
      <c r="A228" s="242"/>
      <c r="B228" s="50"/>
      <c r="C228" s="52"/>
      <c r="D228" s="52"/>
      <c r="E228" s="203"/>
      <c r="F228" s="203"/>
      <c r="H228" s="4" t="s">
        <v>1657</v>
      </c>
    </row>
    <row r="229" spans="1:9" s="416" customFormat="1">
      <c r="A229" s="242" t="s">
        <v>10</v>
      </c>
      <c r="B229" s="50" t="s">
        <v>599</v>
      </c>
      <c r="C229" s="233">
        <v>1</v>
      </c>
      <c r="D229" s="52" t="s">
        <v>0</v>
      </c>
      <c r="E229" s="548">
        <f>+_xlfn.XLOOKUP(I229,ccs!O:O,ccs!I:I,0,0,1)</f>
        <v>9718.75</v>
      </c>
      <c r="F229" s="548">
        <f>ROUND(ROUND(E229,2)*ROUND(C229,2),2)</f>
        <v>9718.75</v>
      </c>
      <c r="H229" s="4" t="s">
        <v>1657</v>
      </c>
      <c r="I229" s="545" t="str">
        <f>+_xlfn.CONCAT(H229,"-",A229)</f>
        <v>B2/23/07-E</v>
      </c>
    </row>
    <row r="230" spans="1:9" s="416" customFormat="1">
      <c r="A230" s="242"/>
      <c r="B230" s="50"/>
      <c r="C230" s="52"/>
      <c r="D230" s="52"/>
      <c r="E230" s="203"/>
      <c r="F230" s="203"/>
      <c r="H230" s="4" t="s">
        <v>1657</v>
      </c>
    </row>
    <row r="231" spans="1:9" s="416" customFormat="1" ht="62">
      <c r="A231" s="242"/>
      <c r="B231" s="50" t="s">
        <v>600</v>
      </c>
      <c r="C231" s="52"/>
      <c r="D231" s="52"/>
      <c r="E231" s="203"/>
      <c r="F231" s="203"/>
      <c r="H231" s="4" t="s">
        <v>1657</v>
      </c>
    </row>
    <row r="232" spans="1:9" s="417" customFormat="1">
      <c r="A232" s="243" t="s">
        <v>11</v>
      </c>
      <c r="B232" s="153" t="s">
        <v>601</v>
      </c>
      <c r="C232" s="225">
        <v>2</v>
      </c>
      <c r="D232" s="225" t="s">
        <v>289</v>
      </c>
      <c r="E232" s="548">
        <f>+_xlfn.XLOOKUP(I232,ccs!O:O,ccs!I:I,0,0,1)</f>
        <v>325412.5</v>
      </c>
      <c r="F232" s="548">
        <f>ROUND(ROUND(E232,2)*ROUND(C232,2),2)</f>
        <v>650825</v>
      </c>
      <c r="H232" s="4" t="s">
        <v>1657</v>
      </c>
      <c r="I232" s="545" t="str">
        <f>+_xlfn.CONCAT(H232,"-",A232)</f>
        <v>B2/23/07-F</v>
      </c>
    </row>
    <row r="233" spans="1:9" s="416" customFormat="1">
      <c r="A233" s="242"/>
      <c r="B233" s="71"/>
      <c r="C233" s="52"/>
      <c r="D233" s="52"/>
      <c r="E233" s="203"/>
      <c r="F233" s="203"/>
      <c r="H233" s="4" t="s">
        <v>1657</v>
      </c>
    </row>
    <row r="234" spans="1:9" s="416" customFormat="1" ht="31">
      <c r="A234" s="242"/>
      <c r="B234" s="50" t="s">
        <v>602</v>
      </c>
      <c r="C234" s="52"/>
      <c r="D234" s="52"/>
      <c r="E234" s="203"/>
      <c r="F234" s="203"/>
      <c r="H234" s="4" t="s">
        <v>1657</v>
      </c>
    </row>
    <row r="235" spans="1:9" s="416" customFormat="1">
      <c r="A235" s="242"/>
      <c r="B235" s="50"/>
      <c r="C235" s="52"/>
      <c r="D235" s="52"/>
      <c r="E235" s="203"/>
      <c r="F235" s="203"/>
      <c r="H235" s="4" t="s">
        <v>1657</v>
      </c>
    </row>
    <row r="236" spans="1:9" s="417" customFormat="1">
      <c r="A236" s="243" t="s">
        <v>27</v>
      </c>
      <c r="B236" s="153" t="s">
        <v>1574</v>
      </c>
      <c r="C236" s="225">
        <v>1</v>
      </c>
      <c r="D236" s="225" t="s">
        <v>289</v>
      </c>
      <c r="E236" s="548">
        <f>+_xlfn.XLOOKUP(I236,ccs!O:O,ccs!I:I,0,0,1)</f>
        <v>11587.5</v>
      </c>
      <c r="F236" s="548">
        <f>ROUND(ROUND(E236,2)*ROUND(C236,2),2)</f>
        <v>11587.5</v>
      </c>
      <c r="H236" s="4" t="s">
        <v>1657</v>
      </c>
      <c r="I236" s="545" t="str">
        <f>+_xlfn.CONCAT(H236,"-",A236)</f>
        <v>B2/23/07-G</v>
      </c>
    </row>
    <row r="237" spans="1:9" s="417" customFormat="1">
      <c r="A237" s="243"/>
      <c r="B237" s="153"/>
      <c r="C237" s="225"/>
      <c r="D237" s="225"/>
      <c r="E237" s="203"/>
      <c r="F237" s="203"/>
      <c r="H237" s="4" t="s">
        <v>1657</v>
      </c>
    </row>
    <row r="238" spans="1:9" s="417" customFormat="1">
      <c r="A238" s="243"/>
      <c r="B238" s="35" t="s">
        <v>603</v>
      </c>
      <c r="C238" s="98"/>
      <c r="D238" s="225"/>
      <c r="E238" s="203"/>
      <c r="F238" s="203"/>
      <c r="H238" s="4" t="s">
        <v>1657</v>
      </c>
    </row>
    <row r="239" spans="1:9" s="417" customFormat="1">
      <c r="A239" s="243"/>
      <c r="B239" s="35"/>
      <c r="C239" s="98"/>
      <c r="D239" s="225"/>
      <c r="E239" s="203"/>
      <c r="F239" s="203"/>
      <c r="H239" s="4" t="s">
        <v>1657</v>
      </c>
    </row>
    <row r="240" spans="1:9" s="417" customFormat="1">
      <c r="A240" s="243" t="s">
        <v>28</v>
      </c>
      <c r="B240" s="36" t="s">
        <v>604</v>
      </c>
      <c r="C240" s="98">
        <v>4</v>
      </c>
      <c r="D240" s="225" t="s">
        <v>289</v>
      </c>
      <c r="E240" s="548">
        <f>+_xlfn.XLOOKUP(I240,ccs!O:O,ccs!I:I,0,0,1)</f>
        <v>11587.5</v>
      </c>
      <c r="F240" s="548">
        <f>ROUND(ROUND(E240,2)*ROUND(C240,2),2)</f>
        <v>46350</v>
      </c>
      <c r="H240" s="4" t="s">
        <v>1657</v>
      </c>
      <c r="I240" s="545" t="str">
        <f>+_xlfn.CONCAT(H240,"-",A240)</f>
        <v>B2/23/07-H</v>
      </c>
    </row>
    <row r="241" spans="1:9" s="417" customFormat="1">
      <c r="A241" s="243"/>
      <c r="B241" s="36"/>
      <c r="C241" s="98"/>
      <c r="D241" s="225"/>
      <c r="E241" s="203"/>
      <c r="F241" s="203"/>
      <c r="H241" s="4" t="s">
        <v>1657</v>
      </c>
    </row>
    <row r="242" spans="1:9" s="416" customFormat="1">
      <c r="A242" s="242"/>
      <c r="B242" s="50" t="s">
        <v>605</v>
      </c>
      <c r="C242" s="52"/>
      <c r="D242" s="52"/>
      <c r="E242" s="203"/>
      <c r="F242" s="203"/>
      <c r="H242" s="4" t="s">
        <v>1657</v>
      </c>
    </row>
    <row r="243" spans="1:9" s="416" customFormat="1">
      <c r="A243" s="242"/>
      <c r="B243" s="71"/>
      <c r="C243" s="52"/>
      <c r="D243" s="52"/>
      <c r="E243" s="203"/>
      <c r="F243" s="203"/>
      <c r="H243" s="4" t="s">
        <v>1657</v>
      </c>
    </row>
    <row r="244" spans="1:9" s="416" customFormat="1" ht="46.5">
      <c r="A244" s="242"/>
      <c r="B244" s="35" t="s">
        <v>606</v>
      </c>
      <c r="C244" s="52"/>
      <c r="D244" s="52"/>
      <c r="E244" s="203"/>
      <c r="F244" s="203"/>
      <c r="H244" s="4" t="s">
        <v>1657</v>
      </c>
    </row>
    <row r="245" spans="1:9" s="416" customFormat="1">
      <c r="A245" s="242"/>
      <c r="B245" s="35"/>
      <c r="C245" s="52"/>
      <c r="D245" s="52"/>
      <c r="E245" s="203"/>
      <c r="F245" s="203"/>
      <c r="H245" s="4" t="s">
        <v>1657</v>
      </c>
    </row>
    <row r="246" spans="1:9" s="416" customFormat="1">
      <c r="A246" s="242"/>
      <c r="B246" s="35" t="s">
        <v>607</v>
      </c>
      <c r="C246" s="52"/>
      <c r="D246" s="52"/>
      <c r="E246" s="203"/>
      <c r="F246" s="203"/>
      <c r="H246" s="4" t="s">
        <v>1657</v>
      </c>
    </row>
    <row r="247" spans="1:9" s="416" customFormat="1">
      <c r="A247" s="242"/>
      <c r="B247" s="35"/>
      <c r="C247" s="52"/>
      <c r="D247" s="52"/>
      <c r="E247" s="203"/>
      <c r="F247" s="203"/>
      <c r="H247" s="4" t="s">
        <v>1657</v>
      </c>
    </row>
    <row r="248" spans="1:9" s="416" customFormat="1">
      <c r="A248" s="242" t="s">
        <v>33</v>
      </c>
      <c r="B248" s="36" t="s">
        <v>1579</v>
      </c>
      <c r="C248" s="98">
        <f>CEILING((956*1.2),1)</f>
        <v>1148</v>
      </c>
      <c r="D248" s="52" t="s">
        <v>179</v>
      </c>
      <c r="E248" s="548">
        <f>+_xlfn.XLOOKUP(I248,ccs!O:O,ccs!I:I,0,0,1)</f>
        <v>140.63</v>
      </c>
      <c r="F248" s="548">
        <f>ROUND(ROUND(E248,2)*ROUND(C248,2),2)</f>
        <v>161443.24</v>
      </c>
      <c r="H248" s="4" t="s">
        <v>1657</v>
      </c>
      <c r="I248" s="545" t="str">
        <f>+_xlfn.CONCAT(H248,"-",A248)</f>
        <v>B2/23/07-J</v>
      </c>
    </row>
    <row r="249" spans="1:9" s="416" customFormat="1">
      <c r="A249" s="242"/>
      <c r="B249" s="7"/>
      <c r="C249" s="98"/>
      <c r="D249" s="98"/>
      <c r="E249" s="203"/>
      <c r="F249" s="203"/>
      <c r="H249" s="4" t="s">
        <v>1657</v>
      </c>
    </row>
    <row r="250" spans="1:9" s="416" customFormat="1">
      <c r="A250" s="242" t="s">
        <v>34</v>
      </c>
      <c r="B250" s="36" t="s">
        <v>1581</v>
      </c>
      <c r="C250" s="98">
        <f>CEILING((242*1.2),1)</f>
        <v>291</v>
      </c>
      <c r="D250" s="52" t="s">
        <v>179</v>
      </c>
      <c r="E250" s="548">
        <f>+_xlfn.XLOOKUP(I250,ccs!O:O,ccs!I:I,0,0,1)</f>
        <v>329.88</v>
      </c>
      <c r="F250" s="548">
        <f>ROUND(ROUND(E250,2)*ROUND(C250,2),2)</f>
        <v>95995.08</v>
      </c>
      <c r="H250" s="4" t="s">
        <v>1657</v>
      </c>
      <c r="I250" s="545" t="str">
        <f>+_xlfn.CONCAT(H250,"-",A250)</f>
        <v>B2/23/07-K</v>
      </c>
    </row>
    <row r="251" spans="1:9" s="416" customFormat="1">
      <c r="A251" s="242"/>
      <c r="B251" s="7"/>
      <c r="C251" s="98"/>
      <c r="D251" s="98"/>
      <c r="E251" s="203"/>
      <c r="F251" s="203"/>
      <c r="H251" s="4" t="s">
        <v>1657</v>
      </c>
    </row>
    <row r="252" spans="1:9" s="416" customFormat="1">
      <c r="A252" s="242" t="s">
        <v>39</v>
      </c>
      <c r="B252" s="36" t="s">
        <v>1583</v>
      </c>
      <c r="C252" s="98">
        <f>CEILING((386*1.2),1)</f>
        <v>464</v>
      </c>
      <c r="D252" s="52" t="s">
        <v>179</v>
      </c>
      <c r="E252" s="548">
        <f>+_xlfn.XLOOKUP(I252,ccs!O:O,ccs!I:I,0,0,1)</f>
        <v>493</v>
      </c>
      <c r="F252" s="548">
        <f>ROUND(ROUND(E252,2)*ROUND(C252,2),2)</f>
        <v>228752</v>
      </c>
      <c r="H252" s="4" t="s">
        <v>1657</v>
      </c>
      <c r="I252" s="545" t="str">
        <f>+_xlfn.CONCAT(H252,"-",A252)</f>
        <v>B2/23/07-L</v>
      </c>
    </row>
    <row r="253" spans="1:9" s="416" customFormat="1">
      <c r="A253" s="242"/>
      <c r="B253" s="7"/>
      <c r="C253" s="98"/>
      <c r="D253" s="98"/>
      <c r="E253" s="203"/>
      <c r="F253" s="203"/>
      <c r="H253" s="4" t="s">
        <v>1657</v>
      </c>
    </row>
    <row r="254" spans="1:9" s="416" customFormat="1">
      <c r="A254" s="242" t="s">
        <v>38</v>
      </c>
      <c r="B254" s="36" t="s">
        <v>1582</v>
      </c>
      <c r="C254" s="98">
        <f>CEILING((344*1.2),1)</f>
        <v>413</v>
      </c>
      <c r="D254" s="52" t="s">
        <v>179</v>
      </c>
      <c r="E254" s="548">
        <f>+_xlfn.XLOOKUP(I254,ccs!O:O,ccs!I:I,0,0,1)</f>
        <v>726.75</v>
      </c>
      <c r="F254" s="548">
        <f>ROUND(ROUND(E254,2)*ROUND(C254,2),2)</f>
        <v>300147.75</v>
      </c>
      <c r="H254" s="4" t="s">
        <v>1657</v>
      </c>
      <c r="I254" s="545" t="str">
        <f>+_xlfn.CONCAT(H254,"-",A254)</f>
        <v>B2/23/07-M</v>
      </c>
    </row>
    <row r="255" spans="1:9" s="416" customFormat="1">
      <c r="A255" s="242"/>
      <c r="B255" s="7"/>
      <c r="C255" s="98"/>
      <c r="D255" s="52"/>
      <c r="E255" s="203"/>
      <c r="F255" s="203"/>
      <c r="H255" s="4" t="s">
        <v>1657</v>
      </c>
    </row>
    <row r="256" spans="1:9" s="416" customFormat="1">
      <c r="A256" s="242" t="s">
        <v>5</v>
      </c>
      <c r="B256" s="36" t="s">
        <v>1588</v>
      </c>
      <c r="C256" s="98">
        <f>CEILING((160*1.2),1)</f>
        <v>192</v>
      </c>
      <c r="D256" s="52" t="s">
        <v>179</v>
      </c>
      <c r="E256" s="548">
        <f>+_xlfn.XLOOKUP(I256,ccs!O:O,ccs!I:I,0,0,1)</f>
        <v>908.38</v>
      </c>
      <c r="F256" s="548">
        <f>ROUND(ROUND(E256,2)*ROUND(C256,2),2)</f>
        <v>174408.95999999999</v>
      </c>
      <c r="H256" s="4" t="s">
        <v>1658</v>
      </c>
      <c r="I256" s="545" t="str">
        <f>+_xlfn.CONCAT(H256,"-",A256)</f>
        <v>B2/23/08-A</v>
      </c>
    </row>
    <row r="257" spans="1:9" s="416" customFormat="1">
      <c r="A257" s="242"/>
      <c r="B257" s="35"/>
      <c r="C257" s="52"/>
      <c r="D257" s="52"/>
      <c r="E257" s="203"/>
      <c r="F257" s="203"/>
      <c r="H257" s="4" t="s">
        <v>1658</v>
      </c>
    </row>
    <row r="258" spans="1:9" s="416" customFormat="1">
      <c r="A258" s="242" t="s">
        <v>6</v>
      </c>
      <c r="B258" s="36" t="s">
        <v>1589</v>
      </c>
      <c r="C258" s="98">
        <f>CEILING((196*1.2),1)</f>
        <v>236</v>
      </c>
      <c r="D258" s="52" t="s">
        <v>179</v>
      </c>
      <c r="E258" s="548">
        <f>+_xlfn.XLOOKUP(I258,ccs!O:O,ccs!I:I,0,0,1)</f>
        <v>1090.1300000000001</v>
      </c>
      <c r="F258" s="548">
        <f>ROUND(ROUND(E258,2)*ROUND(C258,2),2)</f>
        <v>257270.68</v>
      </c>
      <c r="H258" s="4" t="s">
        <v>1658</v>
      </c>
      <c r="I258" s="545" t="str">
        <f>+_xlfn.CONCAT(H258,"-",A258)</f>
        <v>B2/23/08-B</v>
      </c>
    </row>
    <row r="259" spans="1:9" s="416" customFormat="1">
      <c r="A259" s="242"/>
      <c r="B259" s="36"/>
      <c r="C259" s="98"/>
      <c r="D259" s="52"/>
      <c r="E259" s="203"/>
      <c r="F259" s="203"/>
      <c r="H259" s="4" t="s">
        <v>1658</v>
      </c>
    </row>
    <row r="260" spans="1:9" s="416" customFormat="1">
      <c r="A260" s="242" t="s">
        <v>7</v>
      </c>
      <c r="B260" s="36" t="s">
        <v>1590</v>
      </c>
      <c r="C260" s="98">
        <f>CEILING((90*1.2),1)</f>
        <v>108</v>
      </c>
      <c r="D260" s="52" t="s">
        <v>179</v>
      </c>
      <c r="E260" s="548">
        <f>+_xlfn.XLOOKUP(I260,ccs!O:O,ccs!I:I,0,0,1)</f>
        <v>1271.75</v>
      </c>
      <c r="F260" s="548">
        <f>ROUND(ROUND(E260,2)*ROUND(C260,2),2)</f>
        <v>137349</v>
      </c>
      <c r="H260" s="4" t="s">
        <v>1658</v>
      </c>
      <c r="I260" s="545" t="str">
        <f>+_xlfn.CONCAT(H260,"-",A260)</f>
        <v>B2/23/08-C</v>
      </c>
    </row>
    <row r="261" spans="1:9" s="416" customFormat="1">
      <c r="A261" s="242"/>
      <c r="B261" s="36"/>
      <c r="C261" s="98"/>
      <c r="D261" s="52"/>
      <c r="E261" s="203"/>
      <c r="F261" s="203"/>
      <c r="H261" s="4" t="s">
        <v>1658</v>
      </c>
    </row>
    <row r="262" spans="1:9" s="416" customFormat="1" ht="46.5">
      <c r="A262" s="242"/>
      <c r="B262" s="35" t="s">
        <v>608</v>
      </c>
      <c r="C262" s="52"/>
      <c r="D262" s="52"/>
      <c r="E262" s="203"/>
      <c r="F262" s="203"/>
      <c r="H262" s="4" t="s">
        <v>1658</v>
      </c>
    </row>
    <row r="263" spans="1:9" s="416" customFormat="1">
      <c r="A263" s="242"/>
      <c r="B263" s="35"/>
      <c r="C263" s="52"/>
      <c r="D263" s="52"/>
      <c r="E263" s="203"/>
      <c r="F263" s="203"/>
      <c r="H263" s="4" t="s">
        <v>1658</v>
      </c>
    </row>
    <row r="264" spans="1:9" s="416" customFormat="1">
      <c r="A264" s="242"/>
      <c r="B264" s="35" t="s">
        <v>570</v>
      </c>
      <c r="C264" s="52"/>
      <c r="D264" s="52"/>
      <c r="E264" s="203"/>
      <c r="F264" s="203"/>
      <c r="H264" s="4" t="s">
        <v>1658</v>
      </c>
    </row>
    <row r="265" spans="1:9" s="416" customFormat="1">
      <c r="A265" s="242"/>
      <c r="B265" s="35"/>
      <c r="C265" s="52"/>
      <c r="D265" s="52"/>
      <c r="E265" s="203"/>
      <c r="F265" s="203"/>
      <c r="H265" s="4" t="s">
        <v>1658</v>
      </c>
    </row>
    <row r="266" spans="1:9" s="4" customFormat="1">
      <c r="A266" s="206" t="s">
        <v>8</v>
      </c>
      <c r="B266" s="36" t="s">
        <v>1572</v>
      </c>
      <c r="C266" s="98">
        <f>25+389</f>
        <v>414</v>
      </c>
      <c r="D266" s="52" t="s">
        <v>179</v>
      </c>
      <c r="E266" s="548">
        <f>+_xlfn.XLOOKUP(I266,ccs!O:O,ccs!I:I,0,0,1)</f>
        <v>82.5</v>
      </c>
      <c r="F266" s="548">
        <f>ROUND(ROUND(E266,2)*ROUND(C266,2),2)</f>
        <v>34155</v>
      </c>
      <c r="H266" s="4" t="s">
        <v>1658</v>
      </c>
      <c r="I266" s="545" t="str">
        <f>+_xlfn.CONCAT(H266,"-",A266)</f>
        <v>B2/23/08-D</v>
      </c>
    </row>
    <row r="267" spans="1:9" s="4" customFormat="1">
      <c r="A267" s="206"/>
      <c r="B267" s="7"/>
      <c r="C267" s="98"/>
      <c r="D267" s="98"/>
      <c r="E267" s="98"/>
      <c r="F267" s="98"/>
      <c r="H267" s="4" t="s">
        <v>1658</v>
      </c>
      <c r="I267" s="416"/>
    </row>
    <row r="268" spans="1:9" s="4" customFormat="1">
      <c r="A268" s="206" t="s">
        <v>10</v>
      </c>
      <c r="B268" s="36" t="s">
        <v>1578</v>
      </c>
      <c r="C268" s="98">
        <f>75+211</f>
        <v>286</v>
      </c>
      <c r="D268" s="52" t="s">
        <v>179</v>
      </c>
      <c r="E268" s="548">
        <f>+_xlfn.XLOOKUP(I268,ccs!O:O,ccs!I:I,0,0,1)</f>
        <v>98</v>
      </c>
      <c r="F268" s="548">
        <f>ROUND(ROUND(E268,2)*ROUND(C268,2),2)</f>
        <v>28028</v>
      </c>
      <c r="H268" s="4" t="s">
        <v>1658</v>
      </c>
      <c r="I268" s="545" t="str">
        <f>+_xlfn.CONCAT(H268,"-",A268)</f>
        <v>B2/23/08-E</v>
      </c>
    </row>
    <row r="269" spans="1:9" s="4" customFormat="1">
      <c r="A269" s="206"/>
      <c r="B269" s="7"/>
      <c r="C269" s="98"/>
      <c r="D269" s="98"/>
      <c r="E269" s="98"/>
      <c r="F269" s="98"/>
      <c r="H269" s="4" t="s">
        <v>1658</v>
      </c>
    </row>
    <row r="270" spans="1:9" s="4" customFormat="1">
      <c r="A270" s="206" t="s">
        <v>11</v>
      </c>
      <c r="B270" s="36" t="s">
        <v>1569</v>
      </c>
      <c r="C270" s="98">
        <f>50+93</f>
        <v>143</v>
      </c>
      <c r="D270" s="52" t="s">
        <v>179</v>
      </c>
      <c r="E270" s="548">
        <f>+_xlfn.XLOOKUP(I270,ccs!O:O,ccs!I:I,0,0,1)</f>
        <v>119.88</v>
      </c>
      <c r="F270" s="548">
        <f>ROUND(ROUND(E270,2)*ROUND(C270,2),2)</f>
        <v>17142.84</v>
      </c>
      <c r="H270" s="4" t="s">
        <v>1658</v>
      </c>
      <c r="I270" s="545" t="str">
        <f>+_xlfn.CONCAT(H270,"-",A270)</f>
        <v>B2/23/08-F</v>
      </c>
    </row>
    <row r="271" spans="1:9" s="4" customFormat="1">
      <c r="A271" s="206"/>
      <c r="B271" s="7"/>
      <c r="C271" s="98"/>
      <c r="D271" s="98"/>
      <c r="E271" s="98"/>
      <c r="F271" s="98"/>
      <c r="H271" s="4" t="s">
        <v>1658</v>
      </c>
    </row>
    <row r="272" spans="1:9" s="4" customFormat="1">
      <c r="A272" s="206" t="s">
        <v>27</v>
      </c>
      <c r="B272" s="36" t="s">
        <v>1573</v>
      </c>
      <c r="C272" s="98">
        <f>45+160</f>
        <v>205</v>
      </c>
      <c r="D272" s="52" t="s">
        <v>179</v>
      </c>
      <c r="E272" s="548">
        <f>+_xlfn.XLOOKUP(I272,ccs!O:O,ccs!I:I,0,0,1)</f>
        <v>145</v>
      </c>
      <c r="F272" s="548">
        <f>ROUND(ROUND(E272,2)*ROUND(C272,2),2)</f>
        <v>29725</v>
      </c>
      <c r="H272" s="4" t="s">
        <v>1658</v>
      </c>
      <c r="I272" s="545" t="str">
        <f>+_xlfn.CONCAT(H272,"-",A272)</f>
        <v>B2/23/08-G</v>
      </c>
    </row>
    <row r="273" spans="1:9" s="4" customFormat="1">
      <c r="A273" s="206"/>
      <c r="B273" s="7"/>
      <c r="C273" s="98"/>
      <c r="D273" s="52"/>
      <c r="E273" s="98"/>
      <c r="F273" s="98"/>
      <c r="H273" s="4" t="s">
        <v>1658</v>
      </c>
    </row>
    <row r="274" spans="1:9" s="4" customFormat="1">
      <c r="A274" s="206" t="s">
        <v>28</v>
      </c>
      <c r="B274" s="36" t="s">
        <v>1574</v>
      </c>
      <c r="C274" s="98">
        <f>35+158</f>
        <v>193</v>
      </c>
      <c r="D274" s="52" t="s">
        <v>179</v>
      </c>
      <c r="E274" s="548">
        <f>+_xlfn.XLOOKUP(I274,ccs!O:O,ccs!I:I,0,0,1)</f>
        <v>126.63</v>
      </c>
      <c r="F274" s="548">
        <f>ROUND(ROUND(E274,2)*ROUND(C274,2),2)</f>
        <v>24439.59</v>
      </c>
      <c r="H274" s="4" t="s">
        <v>1658</v>
      </c>
      <c r="I274" s="545" t="str">
        <f>+_xlfn.CONCAT(H274,"-",A274)</f>
        <v>B2/23/08-H</v>
      </c>
    </row>
    <row r="275" spans="1:9" s="4" customFormat="1">
      <c r="A275" s="206"/>
      <c r="B275" s="7"/>
      <c r="C275" s="98"/>
      <c r="D275" s="52"/>
      <c r="E275" s="98"/>
      <c r="F275" s="98"/>
      <c r="H275" s="4" t="s">
        <v>1658</v>
      </c>
    </row>
    <row r="276" spans="1:9" s="4" customFormat="1">
      <c r="A276" s="206" t="s">
        <v>33</v>
      </c>
      <c r="B276" s="36" t="s">
        <v>1579</v>
      </c>
      <c r="C276" s="98">
        <v>24</v>
      </c>
      <c r="D276" s="52" t="s">
        <v>179</v>
      </c>
      <c r="E276" s="548">
        <f>+_xlfn.XLOOKUP(I276,ccs!O:O,ccs!I:I,0,0,1)</f>
        <v>140.63</v>
      </c>
      <c r="F276" s="548">
        <f>ROUND(ROUND(E276,2)*ROUND(C276,2),2)</f>
        <v>3375.12</v>
      </c>
      <c r="H276" s="4" t="s">
        <v>1658</v>
      </c>
      <c r="I276" s="545" t="str">
        <f>+_xlfn.CONCAT(H276,"-",A276)</f>
        <v>B2/23/08-J</v>
      </c>
    </row>
    <row r="277" spans="1:9" s="4" customFormat="1">
      <c r="A277" s="206"/>
      <c r="B277" s="7"/>
      <c r="C277" s="98"/>
      <c r="D277" s="52"/>
      <c r="E277" s="98"/>
      <c r="F277" s="98"/>
      <c r="H277" s="4" t="s">
        <v>1658</v>
      </c>
    </row>
    <row r="278" spans="1:9" s="4" customFormat="1">
      <c r="A278" s="206" t="s">
        <v>34</v>
      </c>
      <c r="B278" s="36" t="s">
        <v>1587</v>
      </c>
      <c r="C278" s="98">
        <v>21</v>
      </c>
      <c r="D278" s="52" t="s">
        <v>179</v>
      </c>
      <c r="E278" s="548">
        <f>+_xlfn.XLOOKUP(I278,ccs!O:O,ccs!I:I,0,0,1)</f>
        <v>246.63</v>
      </c>
      <c r="F278" s="548">
        <f>ROUND(ROUND(E278,2)*ROUND(C278,2),2)</f>
        <v>5179.2299999999996</v>
      </c>
      <c r="H278" s="4" t="s">
        <v>1658</v>
      </c>
      <c r="I278" s="545" t="str">
        <f>+_xlfn.CONCAT(H278,"-",A278)</f>
        <v>B2/23/08-K</v>
      </c>
    </row>
    <row r="279" spans="1:9" s="4" customFormat="1">
      <c r="A279" s="206"/>
      <c r="B279" s="7"/>
      <c r="C279" s="98"/>
      <c r="D279" s="52"/>
      <c r="E279" s="98"/>
      <c r="F279" s="98"/>
      <c r="H279" s="4" t="s">
        <v>1658</v>
      </c>
    </row>
    <row r="280" spans="1:9" s="4" customFormat="1">
      <c r="A280" s="206" t="s">
        <v>39</v>
      </c>
      <c r="B280" s="36" t="s">
        <v>1581</v>
      </c>
      <c r="C280" s="98">
        <v>75</v>
      </c>
      <c r="D280" s="52" t="s">
        <v>179</v>
      </c>
      <c r="E280" s="548">
        <f>+_xlfn.XLOOKUP(I280,ccs!O:O,ccs!I:I,0,0,1)</f>
        <v>329.88</v>
      </c>
      <c r="F280" s="548">
        <f>ROUND(ROUND(E280,2)*ROUND(C280,2),2)</f>
        <v>24741</v>
      </c>
      <c r="H280" s="4" t="s">
        <v>1658</v>
      </c>
      <c r="I280" s="545" t="str">
        <f>+_xlfn.CONCAT(H280,"-",A280)</f>
        <v>B2/23/08-L</v>
      </c>
    </row>
    <row r="281" spans="1:9" s="4" customFormat="1">
      <c r="A281" s="206"/>
      <c r="B281" s="7"/>
      <c r="C281" s="98"/>
      <c r="D281" s="52"/>
      <c r="E281" s="98"/>
      <c r="F281" s="98"/>
      <c r="H281" s="4" t="s">
        <v>1658</v>
      </c>
    </row>
    <row r="282" spans="1:9" s="4" customFormat="1">
      <c r="A282" s="206" t="s">
        <v>38</v>
      </c>
      <c r="B282" s="36" t="s">
        <v>1583</v>
      </c>
      <c r="C282" s="98">
        <v>65</v>
      </c>
      <c r="D282" s="52" t="s">
        <v>179</v>
      </c>
      <c r="E282" s="548">
        <f>+_xlfn.XLOOKUP(I282,ccs!O:O,ccs!I:I,0,0,1)</f>
        <v>493</v>
      </c>
      <c r="F282" s="548">
        <f>ROUND(ROUND(E282,2)*ROUND(C282,2),2)</f>
        <v>32045</v>
      </c>
      <c r="H282" s="4" t="s">
        <v>1658</v>
      </c>
      <c r="I282" s="545" t="str">
        <f>+_xlfn.CONCAT(H282,"-",A282)</f>
        <v>B2/23/08-M</v>
      </c>
    </row>
    <row r="283" spans="1:9" s="4" customFormat="1">
      <c r="A283" s="206"/>
      <c r="B283" s="7"/>
      <c r="C283" s="98"/>
      <c r="D283" s="98"/>
      <c r="E283" s="98"/>
      <c r="F283" s="98"/>
      <c r="H283" s="4" t="s">
        <v>1658</v>
      </c>
    </row>
    <row r="284" spans="1:9" s="416" customFormat="1">
      <c r="A284" s="242"/>
      <c r="B284" s="35" t="s">
        <v>581</v>
      </c>
      <c r="C284" s="52"/>
      <c r="D284" s="52"/>
      <c r="E284" s="203"/>
      <c r="F284" s="203"/>
      <c r="H284" s="4" t="s">
        <v>1658</v>
      </c>
    </row>
    <row r="285" spans="1:9" s="416" customFormat="1">
      <c r="A285" s="242"/>
      <c r="B285" s="35"/>
      <c r="C285" s="52"/>
      <c r="D285" s="52"/>
      <c r="E285" s="203"/>
      <c r="H285" s="4" t="s">
        <v>1658</v>
      </c>
    </row>
    <row r="286" spans="1:9" s="416" customFormat="1">
      <c r="A286" s="206" t="s">
        <v>204</v>
      </c>
      <c r="B286" s="36" t="s">
        <v>1572</v>
      </c>
      <c r="C286" s="374">
        <v>929</v>
      </c>
      <c r="D286" s="52" t="s">
        <v>179</v>
      </c>
      <c r="E286" s="548">
        <f>+_xlfn.XLOOKUP(I286,ccs!O:O,ccs!I:I,0,0,1)</f>
        <v>82.5</v>
      </c>
      <c r="F286" s="548">
        <f>ROUND(ROUND(E286,2)*ROUND(C286,2),2)</f>
        <v>76642.5</v>
      </c>
      <c r="H286" s="4" t="s">
        <v>1658</v>
      </c>
      <c r="I286" s="545" t="str">
        <f>+_xlfn.CONCAT(H286,"-",A286)</f>
        <v>B2/23/08-N</v>
      </c>
    </row>
    <row r="287" spans="1:9" s="416" customFormat="1">
      <c r="A287" s="206"/>
      <c r="B287" s="7"/>
      <c r="C287" s="374"/>
      <c r="D287" s="98"/>
      <c r="E287" s="203"/>
      <c r="H287" s="4" t="s">
        <v>1658</v>
      </c>
    </row>
    <row r="288" spans="1:9" s="416" customFormat="1">
      <c r="A288" s="206" t="s">
        <v>507</v>
      </c>
      <c r="B288" s="36" t="s">
        <v>1578</v>
      </c>
      <c r="C288" s="374">
        <v>266</v>
      </c>
      <c r="D288" s="52" t="s">
        <v>179</v>
      </c>
      <c r="E288" s="548">
        <f>+_xlfn.XLOOKUP(I288,ccs!O:O,ccs!I:I,0,0,1)</f>
        <v>98</v>
      </c>
      <c r="F288" s="548">
        <f>ROUND(ROUND(E288,2)*ROUND(C288,2),2)</f>
        <v>26068</v>
      </c>
      <c r="H288" s="4" t="s">
        <v>1658</v>
      </c>
      <c r="I288" s="545" t="str">
        <f>+_xlfn.CONCAT(H288,"-",A288)</f>
        <v>B2/23/08-P</v>
      </c>
    </row>
    <row r="289" spans="1:9" s="416" customFormat="1">
      <c r="A289" s="206"/>
      <c r="B289" s="7"/>
      <c r="C289" s="374"/>
      <c r="D289" s="98"/>
      <c r="E289" s="203"/>
      <c r="H289" s="4" t="s">
        <v>1658</v>
      </c>
    </row>
    <row r="290" spans="1:9" s="416" customFormat="1">
      <c r="A290" s="206" t="s">
        <v>508</v>
      </c>
      <c r="B290" s="36" t="s">
        <v>1569</v>
      </c>
      <c r="C290" s="374">
        <v>546</v>
      </c>
      <c r="D290" s="52" t="s">
        <v>179</v>
      </c>
      <c r="E290" s="548">
        <f>+_xlfn.XLOOKUP(I290,ccs!O:O,ccs!I:I,0,0,1)</f>
        <v>119.88</v>
      </c>
      <c r="F290" s="548">
        <f>ROUND(ROUND(E290,2)*ROUND(C290,2),2)</f>
        <v>65454.48</v>
      </c>
      <c r="H290" s="4" t="s">
        <v>1658</v>
      </c>
      <c r="I290" s="545" t="str">
        <f>+_xlfn.CONCAT(H290,"-",A290)</f>
        <v>B2/23/08-Q</v>
      </c>
    </row>
    <row r="291" spans="1:9" s="416" customFormat="1">
      <c r="A291" s="206"/>
      <c r="B291" s="7"/>
      <c r="C291" s="418"/>
      <c r="D291" s="98"/>
      <c r="E291" s="203"/>
      <c r="H291" s="4" t="s">
        <v>1658</v>
      </c>
    </row>
    <row r="292" spans="1:9" s="416" customFormat="1">
      <c r="A292" s="206" t="s">
        <v>738</v>
      </c>
      <c r="B292" s="36" t="s">
        <v>1573</v>
      </c>
      <c r="C292" s="374">
        <v>78</v>
      </c>
      <c r="D292" s="52" t="s">
        <v>179</v>
      </c>
      <c r="E292" s="548">
        <f>+_xlfn.XLOOKUP(I292,ccs!O:O,ccs!I:I,0,0,1)</f>
        <v>145</v>
      </c>
      <c r="F292" s="548">
        <f>ROUND(ROUND(E292,2)*ROUND(C292,2),2)</f>
        <v>11310</v>
      </c>
      <c r="H292" s="4" t="s">
        <v>1658</v>
      </c>
      <c r="I292" s="545" t="str">
        <f>+_xlfn.CONCAT(H292,"-",A292)</f>
        <v>B2/23/08-R</v>
      </c>
    </row>
    <row r="293" spans="1:9" s="416" customFormat="1">
      <c r="A293" s="206"/>
      <c r="B293" s="7"/>
      <c r="C293" s="374"/>
      <c r="D293" s="52"/>
      <c r="E293" s="203"/>
      <c r="F293" s="203"/>
      <c r="H293" s="4" t="s">
        <v>1658</v>
      </c>
    </row>
    <row r="294" spans="1:9" s="416" customFormat="1">
      <c r="A294" s="206" t="s">
        <v>739</v>
      </c>
      <c r="B294" s="36" t="s">
        <v>1574</v>
      </c>
      <c r="C294" s="374">
        <v>133</v>
      </c>
      <c r="D294" s="52" t="s">
        <v>179</v>
      </c>
      <c r="E294" s="548">
        <f>+_xlfn.XLOOKUP(I294,ccs!O:O,ccs!I:I,0,0,1)</f>
        <v>126.63</v>
      </c>
      <c r="F294" s="548">
        <f>ROUND(ROUND(E294,2)*ROUND(C294,2),2)</f>
        <v>16841.79</v>
      </c>
      <c r="H294" s="4" t="s">
        <v>1658</v>
      </c>
      <c r="I294" s="545" t="str">
        <f>+_xlfn.CONCAT(H294,"-",A294)</f>
        <v>B2/23/08-S</v>
      </c>
    </row>
    <row r="295" spans="1:9" s="416" customFormat="1">
      <c r="A295" s="206"/>
      <c r="B295" s="7"/>
      <c r="C295" s="374"/>
      <c r="D295" s="52"/>
      <c r="E295" s="203"/>
      <c r="F295" s="203"/>
      <c r="H295" s="4" t="s">
        <v>1658</v>
      </c>
    </row>
    <row r="296" spans="1:9" s="416" customFormat="1">
      <c r="A296" s="206" t="s">
        <v>5</v>
      </c>
      <c r="B296" s="36" t="s">
        <v>1579</v>
      </c>
      <c r="C296" s="374">
        <v>211</v>
      </c>
      <c r="D296" s="52" t="s">
        <v>179</v>
      </c>
      <c r="E296" s="548">
        <f>+_xlfn.XLOOKUP(I296,ccs!O:O,ccs!I:I,0,0,1)</f>
        <v>140.63</v>
      </c>
      <c r="F296" s="548">
        <f>ROUND(ROUND(E296,2)*ROUND(C296,2),2)</f>
        <v>29672.93</v>
      </c>
      <c r="H296" s="4" t="s">
        <v>1659</v>
      </c>
      <c r="I296" s="545" t="str">
        <f>+_xlfn.CONCAT(H296,"-",A296)</f>
        <v>B2/23/09-A</v>
      </c>
    </row>
    <row r="297" spans="1:9" s="416" customFormat="1">
      <c r="A297" s="206"/>
      <c r="B297" s="7"/>
      <c r="C297" s="374"/>
      <c r="D297" s="52"/>
      <c r="E297" s="203"/>
      <c r="F297" s="203"/>
      <c r="H297" s="4" t="s">
        <v>1659</v>
      </c>
    </row>
    <row r="298" spans="1:9" s="416" customFormat="1">
      <c r="A298" s="206" t="s">
        <v>6</v>
      </c>
      <c r="B298" s="36" t="s">
        <v>1587</v>
      </c>
      <c r="C298" s="374">
        <v>242</v>
      </c>
      <c r="D298" s="52" t="s">
        <v>179</v>
      </c>
      <c r="E298" s="548">
        <f>+_xlfn.XLOOKUP(I298,ccs!O:O,ccs!I:I,0,0,1)</f>
        <v>246.63</v>
      </c>
      <c r="F298" s="548">
        <f>ROUND(ROUND(E298,2)*ROUND(C298,2),2)</f>
        <v>59684.46</v>
      </c>
      <c r="H298" s="4" t="s">
        <v>1659</v>
      </c>
      <c r="I298" s="545" t="str">
        <f>+_xlfn.CONCAT(H298,"-",A298)</f>
        <v>B2/23/09-B</v>
      </c>
    </row>
    <row r="299" spans="1:9" s="416" customFormat="1">
      <c r="A299" s="206"/>
      <c r="B299" s="7"/>
      <c r="C299" s="374"/>
      <c r="D299" s="52"/>
      <c r="E299" s="203"/>
      <c r="F299" s="203"/>
      <c r="H299" s="4" t="s">
        <v>1659</v>
      </c>
    </row>
    <row r="300" spans="1:9" s="416" customFormat="1">
      <c r="A300" s="242"/>
      <c r="B300" s="35" t="s">
        <v>582</v>
      </c>
      <c r="C300" s="55"/>
      <c r="D300" s="52"/>
      <c r="E300" s="203"/>
      <c r="F300" s="203"/>
      <c r="H300" s="4" t="s">
        <v>1659</v>
      </c>
    </row>
    <row r="301" spans="1:9" s="416" customFormat="1">
      <c r="A301" s="242"/>
      <c r="B301" s="35"/>
      <c r="C301" s="55"/>
      <c r="D301" s="52"/>
      <c r="E301" s="203"/>
      <c r="F301" s="203"/>
      <c r="H301" s="4" t="s">
        <v>1659</v>
      </c>
    </row>
    <row r="302" spans="1:9" s="416" customFormat="1">
      <c r="A302" s="206" t="s">
        <v>7</v>
      </c>
      <c r="B302" s="36" t="s">
        <v>1572</v>
      </c>
      <c r="C302" s="374">
        <v>929</v>
      </c>
      <c r="D302" s="52" t="s">
        <v>179</v>
      </c>
      <c r="E302" s="548">
        <f>+_xlfn.XLOOKUP(I302,ccs!O:O,ccs!I:I,0,0,1)</f>
        <v>82.5</v>
      </c>
      <c r="F302" s="548">
        <f>ROUND(ROUND(E302,2)*ROUND(C302,2),2)</f>
        <v>76642.5</v>
      </c>
      <c r="H302" s="4" t="s">
        <v>1659</v>
      </c>
      <c r="I302" s="545" t="str">
        <f>+_xlfn.CONCAT(H302,"-",A302)</f>
        <v>B2/23/09-C</v>
      </c>
    </row>
    <row r="303" spans="1:9" s="416" customFormat="1">
      <c r="A303" s="206"/>
      <c r="B303" s="7"/>
      <c r="C303" s="374"/>
      <c r="D303" s="98"/>
      <c r="E303" s="203"/>
      <c r="F303" s="203"/>
      <c r="H303" s="4" t="s">
        <v>1659</v>
      </c>
    </row>
    <row r="304" spans="1:9" s="416" customFormat="1">
      <c r="A304" s="206" t="s">
        <v>8</v>
      </c>
      <c r="B304" s="36" t="s">
        <v>1578</v>
      </c>
      <c r="C304" s="374">
        <v>266</v>
      </c>
      <c r="D304" s="52" t="s">
        <v>179</v>
      </c>
      <c r="E304" s="548">
        <f>+_xlfn.XLOOKUP(I304,ccs!O:O,ccs!I:I,0,0,1)</f>
        <v>98</v>
      </c>
      <c r="F304" s="548">
        <f>ROUND(ROUND(E304,2)*ROUND(C304,2),2)</f>
        <v>26068</v>
      </c>
      <c r="H304" s="4" t="s">
        <v>1659</v>
      </c>
      <c r="I304" s="545" t="str">
        <f>+_xlfn.CONCAT(H304,"-",A304)</f>
        <v>B2/23/09-D</v>
      </c>
    </row>
    <row r="305" spans="1:9" s="416" customFormat="1">
      <c r="A305" s="206"/>
      <c r="B305" s="7"/>
      <c r="C305" s="374"/>
      <c r="D305" s="98"/>
      <c r="E305" s="203"/>
      <c r="F305" s="203"/>
      <c r="H305" s="4" t="s">
        <v>1659</v>
      </c>
    </row>
    <row r="306" spans="1:9" s="416" customFormat="1">
      <c r="A306" s="206" t="s">
        <v>10</v>
      </c>
      <c r="B306" s="36" t="s">
        <v>1569</v>
      </c>
      <c r="C306" s="374">
        <v>546</v>
      </c>
      <c r="D306" s="52" t="s">
        <v>179</v>
      </c>
      <c r="E306" s="548">
        <f>+_xlfn.XLOOKUP(I306,ccs!O:O,ccs!I:I,0,0,1)</f>
        <v>119.88</v>
      </c>
      <c r="F306" s="548">
        <f>ROUND(ROUND(E306,2)*ROUND(C306,2),2)</f>
        <v>65454.48</v>
      </c>
      <c r="H306" s="4" t="s">
        <v>1659</v>
      </c>
      <c r="I306" s="545" t="str">
        <f>+_xlfn.CONCAT(H306,"-",A306)</f>
        <v>B2/23/09-E</v>
      </c>
    </row>
    <row r="307" spans="1:9" s="416" customFormat="1">
      <c r="A307" s="206"/>
      <c r="B307" s="7"/>
      <c r="C307" s="418"/>
      <c r="D307" s="98"/>
      <c r="E307" s="203"/>
      <c r="F307" s="203"/>
      <c r="H307" s="4" t="s">
        <v>1659</v>
      </c>
    </row>
    <row r="308" spans="1:9" s="416" customFormat="1">
      <c r="A308" s="206" t="s">
        <v>11</v>
      </c>
      <c r="B308" s="36" t="s">
        <v>1573</v>
      </c>
      <c r="C308" s="374">
        <v>78</v>
      </c>
      <c r="D308" s="52" t="s">
        <v>179</v>
      </c>
      <c r="E308" s="548">
        <f>+_xlfn.XLOOKUP(I308,ccs!O:O,ccs!I:I,0,0,1)</f>
        <v>145</v>
      </c>
      <c r="F308" s="548">
        <f>ROUND(ROUND(E308,2)*ROUND(C308,2),2)</f>
        <v>11310</v>
      </c>
      <c r="H308" s="4" t="s">
        <v>1659</v>
      </c>
      <c r="I308" s="545" t="str">
        <f>+_xlfn.CONCAT(H308,"-",A308)</f>
        <v>B2/23/09-F</v>
      </c>
    </row>
    <row r="309" spans="1:9" s="416" customFormat="1">
      <c r="A309" s="206"/>
      <c r="B309" s="7"/>
      <c r="C309" s="374"/>
      <c r="D309" s="52"/>
      <c r="E309" s="203"/>
      <c r="F309" s="203"/>
      <c r="H309" s="4" t="s">
        <v>1659</v>
      </c>
    </row>
    <row r="310" spans="1:9" s="416" customFormat="1">
      <c r="A310" s="206" t="s">
        <v>27</v>
      </c>
      <c r="B310" s="36" t="s">
        <v>1574</v>
      </c>
      <c r="C310" s="374">
        <v>133</v>
      </c>
      <c r="D310" s="52" t="s">
        <v>179</v>
      </c>
      <c r="E310" s="548">
        <f>+_xlfn.XLOOKUP(I310,ccs!O:O,ccs!I:I,0,0,1)</f>
        <v>126.63</v>
      </c>
      <c r="F310" s="548">
        <f>ROUND(ROUND(E310,2)*ROUND(C310,2),2)</f>
        <v>16841.79</v>
      </c>
      <c r="H310" s="4" t="s">
        <v>1659</v>
      </c>
      <c r="I310" s="545" t="str">
        <f>+_xlfn.CONCAT(H310,"-",A310)</f>
        <v>B2/23/09-G</v>
      </c>
    </row>
    <row r="311" spans="1:9" s="416" customFormat="1">
      <c r="A311" s="206"/>
      <c r="B311" s="7"/>
      <c r="C311" s="374"/>
      <c r="D311" s="52"/>
      <c r="E311" s="203"/>
      <c r="F311" s="203"/>
      <c r="H311" s="4" t="s">
        <v>1659</v>
      </c>
    </row>
    <row r="312" spans="1:9" s="416" customFormat="1">
      <c r="A312" s="206" t="s">
        <v>28</v>
      </c>
      <c r="B312" s="36" t="s">
        <v>1579</v>
      </c>
      <c r="C312" s="374">
        <v>211</v>
      </c>
      <c r="D312" s="52" t="s">
        <v>179</v>
      </c>
      <c r="E312" s="548">
        <f>+_xlfn.XLOOKUP(I312,ccs!O:O,ccs!I:I,0,0,1)</f>
        <v>140.63</v>
      </c>
      <c r="F312" s="548">
        <f>ROUND(ROUND(E312,2)*ROUND(C312,2),2)</f>
        <v>29672.93</v>
      </c>
      <c r="H312" s="4" t="s">
        <v>1659</v>
      </c>
      <c r="I312" s="545" t="str">
        <f>+_xlfn.CONCAT(H312,"-",A312)</f>
        <v>B2/23/09-H</v>
      </c>
    </row>
    <row r="313" spans="1:9" s="416" customFormat="1">
      <c r="A313" s="206"/>
      <c r="B313" s="7"/>
      <c r="C313" s="374"/>
      <c r="D313" s="52"/>
      <c r="E313" s="203"/>
      <c r="F313" s="203"/>
      <c r="H313" s="4" t="s">
        <v>1659</v>
      </c>
    </row>
    <row r="314" spans="1:9" s="416" customFormat="1">
      <c r="A314" s="206" t="s">
        <v>33</v>
      </c>
      <c r="B314" s="36" t="s">
        <v>1587</v>
      </c>
      <c r="C314" s="374">
        <v>242</v>
      </c>
      <c r="D314" s="52" t="s">
        <v>179</v>
      </c>
      <c r="E314" s="548">
        <f>+_xlfn.XLOOKUP(I314,ccs!O:O,ccs!I:I,0,0,1)</f>
        <v>246.63</v>
      </c>
      <c r="F314" s="548">
        <f>ROUND(ROUND(E314,2)*ROUND(C314,2),2)</f>
        <v>59684.46</v>
      </c>
      <c r="H314" s="4" t="s">
        <v>1659</v>
      </c>
      <c r="I314" s="545" t="str">
        <f>+_xlfn.CONCAT(H314,"-",A314)</f>
        <v>B2/23/09-J</v>
      </c>
    </row>
    <row r="315" spans="1:9" s="416" customFormat="1">
      <c r="A315" s="242"/>
      <c r="B315" s="35"/>
      <c r="C315" s="55"/>
      <c r="D315" s="52"/>
      <c r="E315" s="203"/>
      <c r="F315" s="203"/>
      <c r="H315" s="4" t="s">
        <v>1659</v>
      </c>
    </row>
    <row r="316" spans="1:9" s="416" customFormat="1">
      <c r="A316" s="242"/>
      <c r="B316" s="35" t="s">
        <v>583</v>
      </c>
      <c r="C316" s="55"/>
      <c r="D316" s="52"/>
      <c r="E316" s="203"/>
      <c r="F316" s="203"/>
      <c r="H316" s="4" t="s">
        <v>1659</v>
      </c>
    </row>
    <row r="317" spans="1:9" s="416" customFormat="1">
      <c r="A317" s="242"/>
      <c r="B317" s="35"/>
      <c r="C317" s="55"/>
      <c r="D317" s="52"/>
      <c r="E317" s="203"/>
      <c r="F317" s="203"/>
      <c r="H317" s="4" t="s">
        <v>1659</v>
      </c>
    </row>
    <row r="318" spans="1:9" s="416" customFormat="1">
      <c r="A318" s="206" t="s">
        <v>34</v>
      </c>
      <c r="B318" s="36" t="s">
        <v>1572</v>
      </c>
      <c r="C318" s="374">
        <v>774</v>
      </c>
      <c r="D318" s="52" t="s">
        <v>179</v>
      </c>
      <c r="E318" s="548">
        <f>+_xlfn.XLOOKUP(I318,ccs!O:O,ccs!I:I,0,0,1)</f>
        <v>82.5</v>
      </c>
      <c r="F318" s="548">
        <f>ROUND(ROUND(E318,2)*ROUND(C318,2),2)</f>
        <v>63855</v>
      </c>
      <c r="H318" s="4" t="s">
        <v>1659</v>
      </c>
      <c r="I318" s="545" t="str">
        <f>+_xlfn.CONCAT(H318,"-",A318)</f>
        <v>B2/23/09-K</v>
      </c>
    </row>
    <row r="319" spans="1:9" s="416" customFormat="1">
      <c r="A319" s="206"/>
      <c r="B319" s="7"/>
      <c r="C319" s="374"/>
      <c r="D319" s="98"/>
      <c r="E319" s="203"/>
      <c r="F319" s="203"/>
      <c r="H319" s="4" t="s">
        <v>1659</v>
      </c>
    </row>
    <row r="320" spans="1:9" s="416" customFormat="1">
      <c r="A320" s="206" t="s">
        <v>39</v>
      </c>
      <c r="B320" s="36" t="s">
        <v>1578</v>
      </c>
      <c r="C320" s="374">
        <v>221</v>
      </c>
      <c r="D320" s="52" t="s">
        <v>179</v>
      </c>
      <c r="E320" s="548">
        <f>+_xlfn.XLOOKUP(I320,ccs!O:O,ccs!I:I,0,0,1)</f>
        <v>98</v>
      </c>
      <c r="F320" s="548">
        <f>ROUND(ROUND(E320,2)*ROUND(C320,2),2)</f>
        <v>21658</v>
      </c>
      <c r="H320" s="4" t="s">
        <v>1659</v>
      </c>
      <c r="I320" s="545" t="str">
        <f>+_xlfn.CONCAT(H320,"-",A320)</f>
        <v>B2/23/09-L</v>
      </c>
    </row>
    <row r="321" spans="1:9" s="416" customFormat="1">
      <c r="A321" s="206"/>
      <c r="B321" s="7"/>
      <c r="C321" s="374"/>
      <c r="D321" s="98"/>
      <c r="E321" s="203"/>
      <c r="F321" s="203"/>
      <c r="H321" s="4" t="s">
        <v>1659</v>
      </c>
    </row>
    <row r="322" spans="1:9" s="416" customFormat="1">
      <c r="A322" s="206" t="s">
        <v>38</v>
      </c>
      <c r="B322" s="36" t="s">
        <v>1569</v>
      </c>
      <c r="C322" s="374">
        <v>455</v>
      </c>
      <c r="D322" s="52" t="s">
        <v>179</v>
      </c>
      <c r="E322" s="548">
        <f>+_xlfn.XLOOKUP(I322,ccs!O:O,ccs!I:I,0,0,1)</f>
        <v>119.88</v>
      </c>
      <c r="F322" s="548">
        <f>ROUND(ROUND(E322,2)*ROUND(C322,2),2)</f>
        <v>54545.4</v>
      </c>
      <c r="H322" s="4" t="s">
        <v>1659</v>
      </c>
      <c r="I322" s="545" t="str">
        <f>+_xlfn.CONCAT(H322,"-",A322)</f>
        <v>B2/23/09-M</v>
      </c>
    </row>
    <row r="323" spans="1:9" s="416" customFormat="1">
      <c r="A323" s="206"/>
      <c r="B323" s="7"/>
      <c r="C323" s="418"/>
      <c r="D323" s="98"/>
      <c r="E323" s="203"/>
      <c r="F323" s="203"/>
      <c r="H323" s="4" t="s">
        <v>1659</v>
      </c>
    </row>
    <row r="324" spans="1:9" s="416" customFormat="1">
      <c r="A324" s="206" t="s">
        <v>204</v>
      </c>
      <c r="B324" s="36" t="s">
        <v>1573</v>
      </c>
      <c r="C324" s="374">
        <v>65</v>
      </c>
      <c r="D324" s="52" t="s">
        <v>179</v>
      </c>
      <c r="E324" s="548">
        <f>+_xlfn.XLOOKUP(I324,ccs!O:O,ccs!I:I,0,0,1)</f>
        <v>145</v>
      </c>
      <c r="F324" s="548">
        <f>ROUND(ROUND(E324,2)*ROUND(C324,2),2)</f>
        <v>9425</v>
      </c>
      <c r="H324" s="4" t="s">
        <v>1659</v>
      </c>
      <c r="I324" s="545" t="str">
        <f>+_xlfn.CONCAT(H324,"-",A324)</f>
        <v>B2/23/09-N</v>
      </c>
    </row>
    <row r="325" spans="1:9" s="416" customFormat="1">
      <c r="A325" s="206"/>
      <c r="B325" s="7"/>
      <c r="C325" s="374"/>
      <c r="D325" s="52"/>
      <c r="E325" s="203"/>
      <c r="F325" s="203"/>
      <c r="H325" s="4" t="s">
        <v>1659</v>
      </c>
    </row>
    <row r="326" spans="1:9" s="416" customFormat="1">
      <c r="A326" s="206" t="s">
        <v>507</v>
      </c>
      <c r="B326" s="36" t="s">
        <v>1574</v>
      </c>
      <c r="C326" s="374">
        <v>111</v>
      </c>
      <c r="D326" s="52" t="s">
        <v>179</v>
      </c>
      <c r="E326" s="548">
        <f>+_xlfn.XLOOKUP(I326,ccs!O:O,ccs!I:I,0,0,1)</f>
        <v>126.63</v>
      </c>
      <c r="F326" s="548">
        <f>ROUND(ROUND(E326,2)*ROUND(C326,2),2)</f>
        <v>14055.93</v>
      </c>
      <c r="H326" s="4" t="s">
        <v>1659</v>
      </c>
      <c r="I326" s="545" t="str">
        <f>+_xlfn.CONCAT(H326,"-",A326)</f>
        <v>B2/23/09-P</v>
      </c>
    </row>
    <row r="327" spans="1:9" s="416" customFormat="1">
      <c r="A327" s="206"/>
      <c r="B327" s="7"/>
      <c r="C327" s="374"/>
      <c r="D327" s="52"/>
      <c r="E327" s="203"/>
      <c r="F327" s="203"/>
      <c r="H327" s="4" t="s">
        <v>1659</v>
      </c>
    </row>
    <row r="328" spans="1:9" s="416" customFormat="1">
      <c r="A328" s="206" t="s">
        <v>508</v>
      </c>
      <c r="B328" s="36" t="s">
        <v>1579</v>
      </c>
      <c r="C328" s="374">
        <v>176</v>
      </c>
      <c r="D328" s="52" t="s">
        <v>179</v>
      </c>
      <c r="E328" s="548">
        <f>+_xlfn.XLOOKUP(I328,ccs!O:O,ccs!I:I,0,0,1)</f>
        <v>140.63</v>
      </c>
      <c r="F328" s="548">
        <f>ROUND(ROUND(E328,2)*ROUND(C328,2),2)</f>
        <v>24750.880000000001</v>
      </c>
      <c r="H328" s="4" t="s">
        <v>1659</v>
      </c>
      <c r="I328" s="545" t="str">
        <f>+_xlfn.CONCAT(H328,"-",A328)</f>
        <v>B2/23/09-Q</v>
      </c>
    </row>
    <row r="329" spans="1:9" s="416" customFormat="1">
      <c r="A329" s="206"/>
      <c r="B329" s="7"/>
      <c r="C329" s="374"/>
      <c r="D329" s="52"/>
      <c r="E329" s="203"/>
      <c r="F329" s="203"/>
      <c r="H329" s="4" t="s">
        <v>1659</v>
      </c>
    </row>
    <row r="330" spans="1:9" s="416" customFormat="1">
      <c r="A330" s="206" t="s">
        <v>738</v>
      </c>
      <c r="B330" s="36" t="s">
        <v>1587</v>
      </c>
      <c r="C330" s="374">
        <v>202</v>
      </c>
      <c r="D330" s="52" t="s">
        <v>179</v>
      </c>
      <c r="E330" s="548">
        <f>+_xlfn.XLOOKUP(I330,ccs!O:O,ccs!I:I,0,0,1)</f>
        <v>246.63</v>
      </c>
      <c r="F330" s="548">
        <f>ROUND(ROUND(E330,2)*ROUND(C330,2),2)</f>
        <v>49819.26</v>
      </c>
      <c r="H330" s="4" t="s">
        <v>1659</v>
      </c>
      <c r="I330" s="545" t="str">
        <f>+_xlfn.CONCAT(H330,"-",A330)</f>
        <v>B2/23/09-R</v>
      </c>
    </row>
    <row r="331" spans="1:9" s="416" customFormat="1">
      <c r="A331" s="242"/>
      <c r="B331" s="35"/>
      <c r="C331" s="52"/>
      <c r="D331" s="52"/>
      <c r="E331" s="203"/>
      <c r="F331" s="203"/>
      <c r="H331" s="4" t="s">
        <v>1659</v>
      </c>
    </row>
    <row r="332" spans="1:9" s="416" customFormat="1" ht="46.5">
      <c r="A332" s="242"/>
      <c r="B332" s="50" t="s">
        <v>609</v>
      </c>
      <c r="C332" s="52"/>
      <c r="D332" s="52"/>
      <c r="E332" s="203"/>
      <c r="F332" s="203"/>
      <c r="H332" s="4" t="s">
        <v>1660</v>
      </c>
    </row>
    <row r="333" spans="1:9" s="416" customFormat="1">
      <c r="A333" s="242"/>
      <c r="B333" s="50"/>
      <c r="C333" s="52"/>
      <c r="D333" s="52"/>
      <c r="E333" s="203"/>
      <c r="F333" s="203"/>
      <c r="H333" s="4" t="s">
        <v>1660</v>
      </c>
    </row>
    <row r="334" spans="1:9" s="416" customFormat="1">
      <c r="A334" s="242"/>
      <c r="B334" s="50" t="s">
        <v>570</v>
      </c>
      <c r="C334" s="52"/>
      <c r="D334" s="52"/>
      <c r="E334" s="203"/>
      <c r="F334" s="203"/>
      <c r="H334" s="4" t="s">
        <v>1660</v>
      </c>
    </row>
    <row r="335" spans="1:9" s="416" customFormat="1">
      <c r="A335" s="242"/>
      <c r="B335" s="50"/>
      <c r="C335" s="52"/>
      <c r="D335" s="52"/>
      <c r="E335" s="203"/>
      <c r="F335" s="203"/>
      <c r="H335" s="4" t="s">
        <v>1660</v>
      </c>
    </row>
    <row r="336" spans="1:9" s="4" customFormat="1">
      <c r="A336" s="206" t="s">
        <v>5</v>
      </c>
      <c r="B336" s="36" t="s">
        <v>1572</v>
      </c>
      <c r="C336" s="98">
        <v>510</v>
      </c>
      <c r="D336" s="52" t="s">
        <v>179</v>
      </c>
      <c r="E336" s="548">
        <f>+_xlfn.XLOOKUP(I336,ccs!O:O,ccs!I:I,0,0,1)</f>
        <v>82.5</v>
      </c>
      <c r="F336" s="548">
        <f>ROUND(ROUND(E336,2)*ROUND(C336,2),2)</f>
        <v>42075</v>
      </c>
      <c r="H336" s="4" t="s">
        <v>1660</v>
      </c>
      <c r="I336" s="545" t="str">
        <f>+_xlfn.CONCAT(H336,"-",A336)</f>
        <v>B2/23/10-A</v>
      </c>
    </row>
    <row r="337" spans="1:9" s="4" customFormat="1">
      <c r="A337" s="206"/>
      <c r="B337" s="7"/>
      <c r="C337" s="98"/>
      <c r="D337" s="98"/>
      <c r="E337" s="98"/>
      <c r="F337" s="98"/>
      <c r="H337" s="4" t="s">
        <v>1660</v>
      </c>
    </row>
    <row r="338" spans="1:9" s="4" customFormat="1">
      <c r="A338" s="206" t="s">
        <v>6</v>
      </c>
      <c r="B338" s="36" t="s">
        <v>1578</v>
      </c>
      <c r="C338" s="98">
        <v>20</v>
      </c>
      <c r="D338" s="52" t="s">
        <v>179</v>
      </c>
      <c r="E338" s="548">
        <f>+_xlfn.XLOOKUP(I338,ccs!O:O,ccs!I:I,0,0,1)</f>
        <v>98</v>
      </c>
      <c r="F338" s="548">
        <f>ROUND(ROUND(E338,2)*ROUND(C338,2),2)</f>
        <v>1960</v>
      </c>
      <c r="H338" s="4" t="s">
        <v>1660</v>
      </c>
      <c r="I338" s="545" t="str">
        <f>+_xlfn.CONCAT(H338,"-",A338)</f>
        <v>B2/23/10-B</v>
      </c>
    </row>
    <row r="339" spans="1:9" s="4" customFormat="1">
      <c r="A339" s="206"/>
      <c r="B339" s="7"/>
      <c r="C339" s="98"/>
      <c r="D339" s="98"/>
      <c r="E339" s="98"/>
      <c r="F339" s="98"/>
      <c r="H339" s="4" t="s">
        <v>1660</v>
      </c>
    </row>
    <row r="340" spans="1:9" s="4" customFormat="1">
      <c r="A340" s="206" t="s">
        <v>7</v>
      </c>
      <c r="B340" s="36" t="s">
        <v>1569</v>
      </c>
      <c r="C340" s="98">
        <v>10</v>
      </c>
      <c r="D340" s="52" t="s">
        <v>179</v>
      </c>
      <c r="E340" s="548">
        <f>+_xlfn.XLOOKUP(I340,ccs!O:O,ccs!I:I,0,0,1)</f>
        <v>119.88</v>
      </c>
      <c r="F340" s="548">
        <f>ROUND(ROUND(E340,2)*ROUND(C340,2),2)</f>
        <v>1198.8</v>
      </c>
      <c r="H340" s="4" t="s">
        <v>1660</v>
      </c>
      <c r="I340" s="545" t="str">
        <f>+_xlfn.CONCAT(H340,"-",A340)</f>
        <v>B2/23/10-C</v>
      </c>
    </row>
    <row r="341" spans="1:9" s="4" customFormat="1">
      <c r="A341" s="206"/>
      <c r="B341" s="7"/>
      <c r="C341" s="98"/>
      <c r="D341" s="98"/>
      <c r="E341" s="98"/>
      <c r="F341" s="98"/>
      <c r="H341" s="4" t="s">
        <v>1660</v>
      </c>
    </row>
    <row r="342" spans="1:9" s="4" customFormat="1">
      <c r="A342" s="206" t="s">
        <v>8</v>
      </c>
      <c r="B342" s="36" t="s">
        <v>1573</v>
      </c>
      <c r="C342" s="98">
        <v>10</v>
      </c>
      <c r="D342" s="52" t="s">
        <v>179</v>
      </c>
      <c r="E342" s="548">
        <f>+_xlfn.XLOOKUP(I342,ccs!O:O,ccs!I:I,0,0,1)</f>
        <v>145</v>
      </c>
      <c r="F342" s="548">
        <f>ROUND(ROUND(E342,2)*ROUND(C342,2),2)</f>
        <v>1450</v>
      </c>
      <c r="H342" s="4" t="s">
        <v>1660</v>
      </c>
      <c r="I342" s="545" t="str">
        <f>+_xlfn.CONCAT(H342,"-",A342)</f>
        <v>B2/23/10-D</v>
      </c>
    </row>
    <row r="343" spans="1:9" s="4" customFormat="1">
      <c r="A343" s="206"/>
      <c r="B343" s="36"/>
      <c r="C343" s="98"/>
      <c r="D343" s="52"/>
      <c r="E343" s="98"/>
      <c r="F343" s="98"/>
      <c r="H343" s="4" t="s">
        <v>1660</v>
      </c>
    </row>
    <row r="344" spans="1:9" s="4" customFormat="1">
      <c r="A344" s="206"/>
      <c r="B344" s="50" t="s">
        <v>573</v>
      </c>
      <c r="C344" s="98"/>
      <c r="D344" s="52"/>
      <c r="E344" s="98"/>
      <c r="F344" s="98"/>
      <c r="H344" s="4" t="s">
        <v>1660</v>
      </c>
    </row>
    <row r="345" spans="1:9" s="4" customFormat="1">
      <c r="A345" s="206"/>
      <c r="B345" s="36"/>
      <c r="C345" s="98"/>
      <c r="D345" s="52"/>
      <c r="E345" s="98"/>
      <c r="F345" s="98"/>
      <c r="H345" s="4" t="s">
        <v>1660</v>
      </c>
    </row>
    <row r="346" spans="1:9" s="4" customFormat="1">
      <c r="A346" s="206" t="s">
        <v>10</v>
      </c>
      <c r="B346" s="36" t="s">
        <v>1572</v>
      </c>
      <c r="C346" s="98">
        <v>1480</v>
      </c>
      <c r="D346" s="52" t="s">
        <v>179</v>
      </c>
      <c r="E346" s="548">
        <f>+_xlfn.XLOOKUP(I346,ccs!O:O,ccs!I:I,0,0,1)</f>
        <v>82.5</v>
      </c>
      <c r="F346" s="548">
        <f>ROUND(ROUND(E346,2)*ROUND(C346,2),2)</f>
        <v>122100</v>
      </c>
      <c r="H346" s="4" t="s">
        <v>1660</v>
      </c>
      <c r="I346" s="545" t="str">
        <f>+_xlfn.CONCAT(H346,"-",A346)</f>
        <v>B2/23/10-E</v>
      </c>
    </row>
    <row r="347" spans="1:9" s="4" customFormat="1">
      <c r="A347" s="206"/>
      <c r="B347" s="7"/>
      <c r="C347" s="98"/>
      <c r="D347" s="98"/>
      <c r="E347" s="98"/>
      <c r="F347" s="98"/>
      <c r="H347" s="4" t="s">
        <v>1660</v>
      </c>
    </row>
    <row r="348" spans="1:9" s="4" customFormat="1">
      <c r="A348" s="206" t="s">
        <v>11</v>
      </c>
      <c r="B348" s="36" t="s">
        <v>1578</v>
      </c>
      <c r="C348" s="98">
        <v>60</v>
      </c>
      <c r="D348" s="52" t="s">
        <v>179</v>
      </c>
      <c r="E348" s="548">
        <f>+_xlfn.XLOOKUP(I348,ccs!O:O,ccs!I:I,0,0,1)</f>
        <v>98</v>
      </c>
      <c r="F348" s="548">
        <f>ROUND(ROUND(E348,2)*ROUND(C348,2),2)</f>
        <v>5880</v>
      </c>
      <c r="H348" s="4" t="s">
        <v>1660</v>
      </c>
      <c r="I348" s="545" t="str">
        <f>+_xlfn.CONCAT(H348,"-",A348)</f>
        <v>B2/23/10-F</v>
      </c>
    </row>
    <row r="349" spans="1:9" s="4" customFormat="1">
      <c r="A349" s="206"/>
      <c r="B349" s="36"/>
      <c r="C349" s="98"/>
      <c r="D349" s="52"/>
      <c r="E349" s="98"/>
      <c r="F349" s="98"/>
      <c r="H349" s="4" t="s">
        <v>1660</v>
      </c>
    </row>
    <row r="350" spans="1:9" s="4" customFormat="1">
      <c r="A350" s="206"/>
      <c r="B350" s="50" t="s">
        <v>574</v>
      </c>
      <c r="C350" s="98"/>
      <c r="D350" s="52"/>
      <c r="E350" s="98"/>
      <c r="F350" s="98"/>
      <c r="H350" s="4" t="s">
        <v>1660</v>
      </c>
    </row>
    <row r="351" spans="1:9" s="4" customFormat="1">
      <c r="A351" s="206"/>
      <c r="B351" s="36"/>
      <c r="C351" s="98"/>
      <c r="D351" s="52"/>
      <c r="E351" s="98"/>
      <c r="F351" s="98"/>
      <c r="H351" s="4" t="s">
        <v>1660</v>
      </c>
    </row>
    <row r="352" spans="1:9" s="4" customFormat="1">
      <c r="A352" s="206" t="s">
        <v>27</v>
      </c>
      <c r="B352" s="36" t="s">
        <v>1572</v>
      </c>
      <c r="C352" s="98">
        <v>1480</v>
      </c>
      <c r="D352" s="52" t="s">
        <v>179</v>
      </c>
      <c r="E352" s="548">
        <f>+_xlfn.XLOOKUP(I352,ccs!O:O,ccs!I:I,0,0,1)</f>
        <v>82.5</v>
      </c>
      <c r="F352" s="548">
        <f>ROUND(ROUND(E352,2)*ROUND(C352,2),2)</f>
        <v>122100</v>
      </c>
      <c r="H352" s="4" t="s">
        <v>1660</v>
      </c>
      <c r="I352" s="545" t="str">
        <f>+_xlfn.CONCAT(H352,"-",A352)</f>
        <v>B2/23/10-G</v>
      </c>
    </row>
    <row r="353" spans="1:9" s="4" customFormat="1">
      <c r="A353" s="206"/>
      <c r="B353" s="7"/>
      <c r="C353" s="98"/>
      <c r="D353" s="98"/>
      <c r="E353" s="98"/>
      <c r="F353" s="98"/>
      <c r="H353" s="4" t="s">
        <v>1660</v>
      </c>
    </row>
    <row r="354" spans="1:9" s="4" customFormat="1">
      <c r="A354" s="206" t="s">
        <v>28</v>
      </c>
      <c r="B354" s="36" t="s">
        <v>1578</v>
      </c>
      <c r="C354" s="98">
        <v>60</v>
      </c>
      <c r="D354" s="52" t="s">
        <v>179</v>
      </c>
      <c r="E354" s="548">
        <f>+_xlfn.XLOOKUP(I354,ccs!O:O,ccs!I:I,0,0,1)</f>
        <v>98</v>
      </c>
      <c r="F354" s="548">
        <f>ROUND(ROUND(E354,2)*ROUND(C354,2),2)</f>
        <v>5880</v>
      </c>
      <c r="H354" s="4" t="s">
        <v>1660</v>
      </c>
      <c r="I354" s="545" t="str">
        <f>+_xlfn.CONCAT(H354,"-",A354)</f>
        <v>B2/23/10-H</v>
      </c>
    </row>
    <row r="355" spans="1:9" s="4" customFormat="1">
      <c r="A355" s="206"/>
      <c r="B355" s="36"/>
      <c r="C355" s="98"/>
      <c r="D355" s="52"/>
      <c r="E355" s="98"/>
      <c r="F355" s="98"/>
      <c r="H355" s="4" t="s">
        <v>1660</v>
      </c>
    </row>
    <row r="356" spans="1:9" s="4" customFormat="1">
      <c r="A356" s="206"/>
      <c r="B356" s="50" t="s">
        <v>575</v>
      </c>
      <c r="C356" s="98"/>
      <c r="D356" s="52"/>
      <c r="E356" s="98"/>
      <c r="F356" s="98"/>
      <c r="H356" s="4" t="s">
        <v>1660</v>
      </c>
    </row>
    <row r="357" spans="1:9" s="4" customFormat="1">
      <c r="A357" s="206"/>
      <c r="B357" s="36"/>
      <c r="C357" s="98"/>
      <c r="D357" s="52"/>
      <c r="E357" s="98"/>
      <c r="F357" s="98"/>
      <c r="H357" s="4" t="s">
        <v>1660</v>
      </c>
    </row>
    <row r="358" spans="1:9" s="4" customFormat="1">
      <c r="A358" s="206" t="s">
        <v>33</v>
      </c>
      <c r="B358" s="36" t="s">
        <v>1572</v>
      </c>
      <c r="C358" s="98">
        <v>1260</v>
      </c>
      <c r="D358" s="52" t="s">
        <v>179</v>
      </c>
      <c r="E358" s="548">
        <f>+_xlfn.XLOOKUP(I358,ccs!O:O,ccs!I:I,0,0,1)</f>
        <v>82.5</v>
      </c>
      <c r="F358" s="548">
        <f>ROUND(ROUND(E358,2)*ROUND(C358,2),2)</f>
        <v>103950</v>
      </c>
      <c r="H358" s="4" t="s">
        <v>1660</v>
      </c>
      <c r="I358" s="545" t="str">
        <f>+_xlfn.CONCAT(H358,"-",A358)</f>
        <v>B2/23/10-J</v>
      </c>
    </row>
    <row r="359" spans="1:9" s="4" customFormat="1">
      <c r="A359" s="206"/>
      <c r="B359" s="7"/>
      <c r="C359" s="98"/>
      <c r="D359" s="98"/>
      <c r="E359" s="98"/>
      <c r="F359" s="98"/>
      <c r="H359" s="4" t="s">
        <v>1660</v>
      </c>
    </row>
    <row r="360" spans="1:9" s="4" customFormat="1">
      <c r="A360" s="206" t="s">
        <v>34</v>
      </c>
      <c r="B360" s="36" t="s">
        <v>1578</v>
      </c>
      <c r="C360" s="98">
        <v>50</v>
      </c>
      <c r="D360" s="52" t="s">
        <v>179</v>
      </c>
      <c r="E360" s="548">
        <f>+_xlfn.XLOOKUP(I360,ccs!O:O,ccs!I:I,0,0,1)</f>
        <v>98</v>
      </c>
      <c r="F360" s="548">
        <f>ROUND(ROUND(E360,2)*ROUND(C360,2),2)</f>
        <v>4900</v>
      </c>
      <c r="H360" s="4" t="s">
        <v>1660</v>
      </c>
      <c r="I360" s="545" t="str">
        <f>+_xlfn.CONCAT(H360,"-",A360)</f>
        <v>B2/23/10-K</v>
      </c>
    </row>
    <row r="361" spans="1:9" s="416" customFormat="1">
      <c r="A361" s="242"/>
      <c r="B361" s="71"/>
      <c r="C361" s="52"/>
      <c r="D361" s="52"/>
      <c r="E361" s="203"/>
      <c r="F361" s="203"/>
      <c r="H361" s="4" t="s">
        <v>1660</v>
      </c>
    </row>
    <row r="362" spans="1:9" s="416" customFormat="1">
      <c r="A362" s="242" t="s">
        <v>39</v>
      </c>
      <c r="B362" s="53" t="s">
        <v>610</v>
      </c>
      <c r="C362" s="233">
        <v>1</v>
      </c>
      <c r="D362" s="52" t="s">
        <v>0</v>
      </c>
      <c r="E362" s="548">
        <f>+_xlfn.XLOOKUP(I362,ccs!O:O,ccs!I:I,0,0,1)</f>
        <v>5171.88</v>
      </c>
      <c r="F362" s="548">
        <f>ROUND(ROUND(E362,2)*ROUND(C362,2),2)</f>
        <v>5171.88</v>
      </c>
      <c r="H362" s="4" t="s">
        <v>1660</v>
      </c>
      <c r="I362" s="545" t="str">
        <f>+_xlfn.CONCAT(H362,"-",A362)</f>
        <v>B2/23/10-L</v>
      </c>
    </row>
    <row r="363" spans="1:9" s="416" customFormat="1">
      <c r="A363" s="242"/>
      <c r="B363" s="71"/>
      <c r="C363" s="52"/>
      <c r="D363" s="52"/>
      <c r="E363" s="203"/>
      <c r="F363" s="203"/>
      <c r="H363" s="4" t="s">
        <v>1660</v>
      </c>
    </row>
    <row r="364" spans="1:9" s="416" customFormat="1">
      <c r="A364" s="242" t="s">
        <v>38</v>
      </c>
      <c r="B364" s="53" t="s">
        <v>611</v>
      </c>
      <c r="C364" s="233">
        <v>1</v>
      </c>
      <c r="D364" s="52" t="s">
        <v>0</v>
      </c>
      <c r="E364" s="548">
        <f>+_xlfn.XLOOKUP(I364,ccs!O:O,ccs!I:I,0,0,1)</f>
        <v>5171.88</v>
      </c>
      <c r="F364" s="548">
        <f>ROUND(ROUND(E364,2)*ROUND(C364,2),2)</f>
        <v>5171.88</v>
      </c>
      <c r="H364" s="4" t="s">
        <v>1660</v>
      </c>
      <c r="I364" s="545" t="str">
        <f>+_xlfn.CONCAT(H364,"-",A364)</f>
        <v>B2/23/10-M</v>
      </c>
    </row>
    <row r="365" spans="1:9" s="416" customFormat="1">
      <c r="A365" s="242"/>
      <c r="B365" s="71"/>
      <c r="C365" s="52"/>
      <c r="D365" s="52"/>
      <c r="E365" s="203"/>
      <c r="F365" s="203"/>
      <c r="H365" s="4" t="s">
        <v>1660</v>
      </c>
    </row>
    <row r="366" spans="1:9" s="416" customFormat="1">
      <c r="A366" s="242" t="s">
        <v>204</v>
      </c>
      <c r="B366" s="53" t="s">
        <v>612</v>
      </c>
      <c r="C366" s="233">
        <v>1</v>
      </c>
      <c r="D366" s="52" t="s">
        <v>0</v>
      </c>
      <c r="E366" s="548">
        <f>+_xlfn.XLOOKUP(I366,ccs!O:O,ccs!I:I,0,0,1)</f>
        <v>5171.88</v>
      </c>
      <c r="F366" s="548">
        <f>ROUND(ROUND(E366,2)*ROUND(C366,2),2)</f>
        <v>5171.88</v>
      </c>
      <c r="H366" s="4" t="s">
        <v>1660</v>
      </c>
      <c r="I366" s="545" t="str">
        <f>+_xlfn.CONCAT(H366,"-",A366)</f>
        <v>B2/23/10-N</v>
      </c>
    </row>
    <row r="367" spans="1:9" s="416" customFormat="1">
      <c r="A367" s="242"/>
      <c r="B367" s="71"/>
      <c r="C367" s="52"/>
      <c r="D367" s="52"/>
      <c r="E367" s="203"/>
      <c r="F367" s="203"/>
      <c r="H367" s="4" t="s">
        <v>1660</v>
      </c>
    </row>
    <row r="368" spans="1:9" s="416" customFormat="1">
      <c r="A368" s="242" t="s">
        <v>507</v>
      </c>
      <c r="B368" s="53" t="s">
        <v>613</v>
      </c>
      <c r="C368" s="233">
        <v>1</v>
      </c>
      <c r="D368" s="52" t="s">
        <v>0</v>
      </c>
      <c r="E368" s="548">
        <f>+_xlfn.XLOOKUP(I368,ccs!O:O,ccs!I:I,0,0,1)</f>
        <v>8921.8799999999992</v>
      </c>
      <c r="F368" s="548">
        <f>ROUND(ROUND(E368,2)*ROUND(C368,2),2)</f>
        <v>8921.8799999999992</v>
      </c>
      <c r="H368" s="4" t="s">
        <v>1660</v>
      </c>
      <c r="I368" s="545" t="str">
        <f>+_xlfn.CONCAT(H368,"-",A368)</f>
        <v>B2/23/10-P</v>
      </c>
    </row>
    <row r="369" spans="1:9" s="416" customFormat="1">
      <c r="A369" s="242"/>
      <c r="B369" s="71"/>
      <c r="C369" s="52"/>
      <c r="D369" s="52"/>
      <c r="E369" s="203"/>
      <c r="F369" s="203"/>
      <c r="H369" s="4" t="s">
        <v>1660</v>
      </c>
    </row>
    <row r="370" spans="1:9" s="416" customFormat="1" ht="31">
      <c r="A370" s="242" t="s">
        <v>508</v>
      </c>
      <c r="B370" s="53" t="s">
        <v>614</v>
      </c>
      <c r="C370" s="233">
        <v>1</v>
      </c>
      <c r="D370" s="52" t="s">
        <v>0</v>
      </c>
      <c r="E370" s="548">
        <f>+_xlfn.XLOOKUP(I370,ccs!O:O,ccs!I:I,0,0,1)</f>
        <v>11421.88</v>
      </c>
      <c r="F370" s="548">
        <f>ROUND(ROUND(E370,2)*ROUND(C370,2),2)</f>
        <v>11421.88</v>
      </c>
      <c r="H370" s="4" t="s">
        <v>1660</v>
      </c>
      <c r="I370" s="545" t="str">
        <f>+_xlfn.CONCAT(H370,"-",A370)</f>
        <v>B2/23/10-Q</v>
      </c>
    </row>
    <row r="371" spans="1:9" s="416" customFormat="1">
      <c r="A371" s="242"/>
      <c r="B371" s="71"/>
      <c r="C371" s="52"/>
      <c r="D371" s="52"/>
      <c r="E371" s="203"/>
      <c r="F371" s="203"/>
      <c r="H371" s="4" t="s">
        <v>1660</v>
      </c>
    </row>
    <row r="372" spans="1:9" s="416" customFormat="1">
      <c r="A372" s="242" t="s">
        <v>5</v>
      </c>
      <c r="B372" s="53" t="s">
        <v>615</v>
      </c>
      <c r="C372" s="233">
        <v>1</v>
      </c>
      <c r="D372" s="52" t="s">
        <v>0</v>
      </c>
      <c r="E372" s="548">
        <f>+_xlfn.XLOOKUP(I372,ccs!O:O,ccs!I:I,0,0,1)</f>
        <v>5171.88</v>
      </c>
      <c r="F372" s="548">
        <f>ROUND(ROUND(E372,2)*ROUND(C372,2),2)</f>
        <v>5171.88</v>
      </c>
      <c r="H372" s="4" t="s">
        <v>1661</v>
      </c>
      <c r="I372" s="545" t="str">
        <f>+_xlfn.CONCAT(H372,"-",A372)</f>
        <v>B2/23/11-A</v>
      </c>
    </row>
    <row r="373" spans="1:9" s="416" customFormat="1">
      <c r="A373" s="242"/>
      <c r="B373" s="71"/>
      <c r="C373" s="52"/>
      <c r="D373" s="52"/>
      <c r="E373" s="203"/>
      <c r="F373" s="203"/>
      <c r="H373" s="4" t="s">
        <v>1661</v>
      </c>
    </row>
    <row r="374" spans="1:9" s="416" customFormat="1" ht="31">
      <c r="A374" s="242" t="s">
        <v>6</v>
      </c>
      <c r="B374" s="53" t="s">
        <v>616</v>
      </c>
      <c r="C374" s="233">
        <v>1</v>
      </c>
      <c r="D374" s="52" t="s">
        <v>0</v>
      </c>
      <c r="E374" s="548">
        <f>+_xlfn.XLOOKUP(I374,ccs!O:O,ccs!I:I,0,0,1)</f>
        <v>5484.38</v>
      </c>
      <c r="F374" s="548">
        <f>ROUND(ROUND(E374,2)*ROUND(C374,2),2)</f>
        <v>5484.38</v>
      </c>
      <c r="H374" s="4" t="s">
        <v>1661</v>
      </c>
      <c r="I374" s="545" t="str">
        <f>+_xlfn.CONCAT(H374,"-",A374)</f>
        <v>B2/23/11-B</v>
      </c>
    </row>
    <row r="375" spans="1:9" s="416" customFormat="1">
      <c r="A375" s="242"/>
      <c r="B375" s="53"/>
      <c r="C375" s="52"/>
      <c r="D375" s="52"/>
      <c r="E375" s="203"/>
      <c r="F375" s="203"/>
      <c r="H375" s="4" t="s">
        <v>1661</v>
      </c>
    </row>
    <row r="376" spans="1:9" s="416" customFormat="1">
      <c r="A376" s="242"/>
      <c r="B376" s="35" t="s">
        <v>617</v>
      </c>
      <c r="C376" s="52"/>
      <c r="D376" s="52"/>
      <c r="E376" s="203"/>
      <c r="F376" s="203"/>
      <c r="H376" s="4" t="s">
        <v>1661</v>
      </c>
    </row>
    <row r="377" spans="1:9" s="416" customFormat="1">
      <c r="A377" s="242"/>
      <c r="B377" s="53"/>
      <c r="C377" s="52"/>
      <c r="D377" s="52"/>
      <c r="E377" s="203"/>
      <c r="F377" s="203"/>
      <c r="H377" s="4" t="s">
        <v>1661</v>
      </c>
    </row>
    <row r="378" spans="1:9" s="416" customFormat="1">
      <c r="A378" s="242" t="s">
        <v>7</v>
      </c>
      <c r="B378" s="53" t="s">
        <v>618</v>
      </c>
      <c r="C378" s="225">
        <v>2</v>
      </c>
      <c r="D378" s="225" t="s">
        <v>289</v>
      </c>
      <c r="E378" s="548">
        <f>+_xlfn.XLOOKUP(I378,ccs!O:O,ccs!I:I,0,0,1)</f>
        <v>5768.75</v>
      </c>
      <c r="F378" s="548">
        <f>ROUND(ROUND(E378,2)*ROUND(C378,2),2)</f>
        <v>11537.5</v>
      </c>
      <c r="H378" s="4" t="s">
        <v>1661</v>
      </c>
      <c r="I378" s="545" t="str">
        <f>+_xlfn.CONCAT(H378,"-",A378)</f>
        <v>B2/23/11-C</v>
      </c>
    </row>
    <row r="379" spans="1:9" s="416" customFormat="1">
      <c r="A379" s="242"/>
      <c r="B379" s="53"/>
      <c r="C379" s="52"/>
      <c r="D379" s="52"/>
      <c r="E379" s="203"/>
      <c r="F379" s="203"/>
      <c r="H379" s="4" t="s">
        <v>1661</v>
      </c>
    </row>
    <row r="380" spans="1:9" s="416" customFormat="1">
      <c r="A380" s="242"/>
      <c r="B380" s="35" t="s">
        <v>619</v>
      </c>
      <c r="C380" s="52"/>
      <c r="D380" s="52"/>
      <c r="E380" s="203"/>
      <c r="F380" s="203"/>
      <c r="H380" s="4" t="s">
        <v>1661</v>
      </c>
    </row>
    <row r="381" spans="1:9" s="416" customFormat="1">
      <c r="A381" s="242"/>
      <c r="B381" s="35"/>
      <c r="C381" s="52"/>
      <c r="D381" s="52"/>
      <c r="E381" s="203"/>
      <c r="F381" s="203"/>
      <c r="H381" s="4" t="s">
        <v>1661</v>
      </c>
    </row>
    <row r="382" spans="1:9" s="416" customFormat="1">
      <c r="A382" s="242"/>
      <c r="B382" s="50" t="s">
        <v>620</v>
      </c>
      <c r="C382" s="52"/>
      <c r="D382" s="52"/>
      <c r="E382" s="203"/>
      <c r="F382" s="203"/>
      <c r="H382" s="4" t="s">
        <v>1661</v>
      </c>
    </row>
    <row r="383" spans="1:9" s="416" customFormat="1">
      <c r="A383" s="242" t="s">
        <v>8</v>
      </c>
      <c r="B383" s="53" t="s">
        <v>621</v>
      </c>
      <c r="C383" s="225">
        <v>1</v>
      </c>
      <c r="D383" s="225" t="s">
        <v>289</v>
      </c>
      <c r="E383" s="548">
        <f>+_xlfn.XLOOKUP(I383,ccs!O:O,ccs!I:I,0,0,1)</f>
        <v>18230.38</v>
      </c>
      <c r="F383" s="548">
        <f>ROUND(ROUND(E383,2)*ROUND(C383,2),2)</f>
        <v>18230.38</v>
      </c>
      <c r="H383" s="4" t="s">
        <v>1661</v>
      </c>
      <c r="I383" s="545" t="str">
        <f>+_xlfn.CONCAT(H383,"-",A383)</f>
        <v>B2/23/11-D</v>
      </c>
    </row>
    <row r="384" spans="1:9" s="416" customFormat="1">
      <c r="A384" s="242"/>
      <c r="B384" s="53"/>
      <c r="C384" s="225"/>
      <c r="D384" s="225"/>
      <c r="E384" s="203"/>
      <c r="F384" s="203"/>
      <c r="H384" s="4" t="s">
        <v>1661</v>
      </c>
    </row>
    <row r="385" spans="1:9" s="416" customFormat="1">
      <c r="A385" s="242"/>
      <c r="B385" s="50" t="s">
        <v>570</v>
      </c>
      <c r="C385" s="225"/>
      <c r="D385" s="225"/>
      <c r="E385" s="203"/>
      <c r="F385" s="203"/>
      <c r="H385" s="4" t="s">
        <v>1661</v>
      </c>
    </row>
    <row r="386" spans="1:9" s="416" customFormat="1">
      <c r="A386" s="242" t="s">
        <v>10</v>
      </c>
      <c r="B386" s="53" t="s">
        <v>622</v>
      </c>
      <c r="C386" s="225">
        <v>1</v>
      </c>
      <c r="D386" s="225" t="s">
        <v>289</v>
      </c>
      <c r="E386" s="548">
        <f>+_xlfn.XLOOKUP(I386,ccs!O:O,ccs!I:I,0,0,1)</f>
        <v>2287.5</v>
      </c>
      <c r="F386" s="548">
        <f>ROUND(ROUND(E386,2)*ROUND(C386,2),2)</f>
        <v>2287.5</v>
      </c>
      <c r="H386" s="4" t="s">
        <v>1661</v>
      </c>
      <c r="I386" s="545" t="str">
        <f>+_xlfn.CONCAT(H386,"-",A386)</f>
        <v>B2/23/11-E</v>
      </c>
    </row>
    <row r="387" spans="1:9" s="416" customFormat="1">
      <c r="A387" s="242"/>
      <c r="B387" s="53"/>
      <c r="C387" s="52"/>
      <c r="D387" s="52"/>
      <c r="E387" s="203"/>
      <c r="F387" s="203"/>
      <c r="H387" s="4" t="s">
        <v>1661</v>
      </c>
    </row>
    <row r="388" spans="1:9" s="416" customFormat="1">
      <c r="A388" s="220"/>
      <c r="B388" s="35" t="s">
        <v>623</v>
      </c>
      <c r="C388" s="98"/>
      <c r="D388" s="98"/>
      <c r="E388" s="98"/>
      <c r="F388" s="97"/>
      <c r="H388" s="4" t="s">
        <v>1661</v>
      </c>
    </row>
    <row r="389" spans="1:9" s="416" customFormat="1">
      <c r="A389" s="220"/>
      <c r="B389" s="7"/>
      <c r="C389" s="98"/>
      <c r="D389" s="98"/>
      <c r="E389" s="98"/>
      <c r="F389" s="97"/>
      <c r="H389" s="4" t="s">
        <v>1661</v>
      </c>
    </row>
    <row r="390" spans="1:9" s="416" customFormat="1" ht="93">
      <c r="A390" s="220"/>
      <c r="B390" s="35" t="s">
        <v>624</v>
      </c>
      <c r="C390" s="98"/>
      <c r="D390" s="98"/>
      <c r="E390" s="98"/>
      <c r="F390" s="97"/>
      <c r="H390" s="4" t="s">
        <v>1661</v>
      </c>
    </row>
    <row r="391" spans="1:9" s="416" customFormat="1">
      <c r="A391" s="220"/>
      <c r="B391" s="35"/>
      <c r="C391" s="98"/>
      <c r="D391" s="98"/>
      <c r="E391" s="98"/>
      <c r="F391" s="97"/>
      <c r="H391" s="4" t="s">
        <v>1661</v>
      </c>
    </row>
    <row r="392" spans="1:9" s="416" customFormat="1">
      <c r="A392" s="236" t="s">
        <v>11</v>
      </c>
      <c r="B392" s="153" t="s">
        <v>625</v>
      </c>
      <c r="C392" s="225">
        <v>4</v>
      </c>
      <c r="D392" s="225" t="s">
        <v>289</v>
      </c>
      <c r="E392" s="548">
        <f>+_xlfn.XLOOKUP(I392,ccs!O:O,ccs!I:I,0,0,1)</f>
        <v>36287.5</v>
      </c>
      <c r="F392" s="548">
        <f>ROUND(ROUND(E392,2)*ROUND(C392,2),2)</f>
        <v>145150</v>
      </c>
      <c r="H392" s="4" t="s">
        <v>1661</v>
      </c>
      <c r="I392" s="545" t="str">
        <f>+_xlfn.CONCAT(H392,"-",A392)</f>
        <v>B2/23/11-F</v>
      </c>
    </row>
    <row r="393" spans="1:9" s="416" customFormat="1">
      <c r="A393" s="236"/>
      <c r="B393" s="153"/>
      <c r="C393" s="225"/>
      <c r="D393" s="225"/>
      <c r="E393" s="31"/>
      <c r="F393" s="31"/>
      <c r="H393" s="4" t="s">
        <v>1661</v>
      </c>
    </row>
    <row r="394" spans="1:9" s="416" customFormat="1">
      <c r="A394" s="236" t="s">
        <v>27</v>
      </c>
      <c r="B394" s="153" t="s">
        <v>626</v>
      </c>
      <c r="C394" s="225">
        <v>1</v>
      </c>
      <c r="D394" s="225" t="s">
        <v>627</v>
      </c>
      <c r="E394" s="548">
        <f>+_xlfn.XLOOKUP(I394,ccs!O:O,ccs!I:I,0,0,1)</f>
        <v>12962.5</v>
      </c>
      <c r="F394" s="548">
        <f>ROUND(ROUND(E394,2)*ROUND(C394,2),2)</f>
        <v>12962.5</v>
      </c>
      <c r="H394" s="4" t="s">
        <v>1661</v>
      </c>
      <c r="I394" s="545" t="str">
        <f>+_xlfn.CONCAT(H394,"-",A394)</f>
        <v>B2/23/11-G</v>
      </c>
    </row>
    <row r="395" spans="1:9" s="416" customFormat="1">
      <c r="A395" s="220"/>
      <c r="B395" s="7"/>
      <c r="C395" s="98"/>
      <c r="D395" s="98"/>
      <c r="E395" s="98"/>
      <c r="F395" s="97"/>
      <c r="H395" s="4" t="s">
        <v>1661</v>
      </c>
    </row>
    <row r="396" spans="1:9" s="416" customFormat="1">
      <c r="A396" s="220"/>
      <c r="B396" s="35" t="s">
        <v>628</v>
      </c>
      <c r="C396" s="98"/>
      <c r="D396" s="98"/>
      <c r="E396" s="98"/>
      <c r="F396" s="97"/>
      <c r="H396" s="4" t="s">
        <v>1661</v>
      </c>
    </row>
    <row r="397" spans="1:9" s="416" customFormat="1">
      <c r="A397" s="220"/>
      <c r="B397" s="7"/>
      <c r="C397" s="98"/>
      <c r="D397" s="98"/>
      <c r="E397" s="98"/>
      <c r="F397" s="97"/>
      <c r="H397" s="4" t="s">
        <v>1661</v>
      </c>
    </row>
    <row r="398" spans="1:9" s="416" customFormat="1">
      <c r="A398" s="220"/>
      <c r="B398" s="35" t="s">
        <v>629</v>
      </c>
      <c r="C398" s="98"/>
      <c r="D398" s="98"/>
      <c r="E398" s="98"/>
      <c r="F398" s="97"/>
      <c r="H398" s="4" t="s">
        <v>1661</v>
      </c>
    </row>
    <row r="399" spans="1:9" s="416" customFormat="1">
      <c r="A399" s="220"/>
      <c r="B399" s="35"/>
      <c r="C399" s="98"/>
      <c r="D399" s="98"/>
      <c r="E399" s="98"/>
      <c r="F399" s="97"/>
      <c r="H399" s="4" t="s">
        <v>1661</v>
      </c>
    </row>
    <row r="400" spans="1:9" s="416" customFormat="1">
      <c r="A400" s="236" t="s">
        <v>28</v>
      </c>
      <c r="B400" s="153" t="s">
        <v>630</v>
      </c>
      <c r="C400" s="225">
        <v>1</v>
      </c>
      <c r="D400" s="225" t="s">
        <v>289</v>
      </c>
      <c r="E400" s="548">
        <f>+_xlfn.XLOOKUP(I400,ccs!O:O,ccs!I:I,0,0,1)</f>
        <v>20025.13</v>
      </c>
      <c r="F400" s="548">
        <f>ROUND(ROUND(E400,2)*ROUND(C400,2),2)</f>
        <v>20025.13</v>
      </c>
      <c r="H400" s="4" t="s">
        <v>1661</v>
      </c>
      <c r="I400" s="545" t="str">
        <f>+_xlfn.CONCAT(H400,"-",A400)</f>
        <v>B2/23/11-H</v>
      </c>
    </row>
    <row r="401" spans="1:9" s="416" customFormat="1">
      <c r="A401" s="242"/>
      <c r="B401" s="53"/>
      <c r="C401" s="52"/>
      <c r="D401" s="52"/>
      <c r="E401" s="203"/>
      <c r="F401" s="203"/>
      <c r="H401" s="4" t="s">
        <v>1661</v>
      </c>
    </row>
    <row r="402" spans="1:9" s="416" customFormat="1">
      <c r="A402" s="242"/>
      <c r="B402" s="50" t="s">
        <v>631</v>
      </c>
      <c r="C402" s="52"/>
      <c r="D402" s="52"/>
      <c r="E402" s="203"/>
      <c r="F402" s="203"/>
      <c r="H402" s="4" t="s">
        <v>1662</v>
      </c>
    </row>
    <row r="403" spans="1:9" s="416" customFormat="1">
      <c r="A403" s="242"/>
      <c r="B403" s="71"/>
      <c r="C403" s="52"/>
      <c r="D403" s="52"/>
      <c r="E403" s="203"/>
      <c r="F403" s="203"/>
      <c r="H403" s="4" t="s">
        <v>1662</v>
      </c>
    </row>
    <row r="404" spans="1:9" s="416" customFormat="1" ht="62">
      <c r="A404" s="242"/>
      <c r="B404" s="50" t="s">
        <v>632</v>
      </c>
      <c r="C404" s="52"/>
      <c r="D404" s="52"/>
      <c r="E404" s="203"/>
      <c r="F404" s="203"/>
      <c r="H404" s="4" t="s">
        <v>1662</v>
      </c>
    </row>
    <row r="405" spans="1:9" s="416" customFormat="1">
      <c r="A405" s="242"/>
      <c r="B405" s="71"/>
      <c r="C405" s="52"/>
      <c r="D405" s="52"/>
      <c r="E405" s="203"/>
      <c r="F405" s="203"/>
      <c r="H405" s="4" t="s">
        <v>1662</v>
      </c>
    </row>
    <row r="406" spans="1:9" s="416" customFormat="1">
      <c r="A406" s="242"/>
      <c r="B406" s="159" t="s">
        <v>570</v>
      </c>
      <c r="C406" s="52"/>
      <c r="D406" s="52"/>
      <c r="E406" s="203"/>
      <c r="F406" s="203"/>
      <c r="H406" s="4" t="s">
        <v>1662</v>
      </c>
    </row>
    <row r="407" spans="1:9" s="416" customFormat="1">
      <c r="A407" s="242"/>
      <c r="B407" s="71"/>
      <c r="C407" s="52"/>
      <c r="D407" s="52"/>
      <c r="E407" s="203"/>
      <c r="F407" s="203"/>
      <c r="H407" s="4" t="s">
        <v>1662</v>
      </c>
    </row>
    <row r="408" spans="1:9" s="416" customFormat="1">
      <c r="A408" s="242" t="s">
        <v>5</v>
      </c>
      <c r="B408" s="53" t="s">
        <v>633</v>
      </c>
      <c r="C408" s="225">
        <f>CEILING((13505*1.5),1)</f>
        <v>20258</v>
      </c>
      <c r="D408" s="52" t="s">
        <v>634</v>
      </c>
      <c r="E408" s="548">
        <f>+_xlfn.XLOOKUP(I408,ccs!O:O,ccs!I:I,0,0,1)</f>
        <v>48.88</v>
      </c>
      <c r="F408" s="548">
        <f>ROUND(ROUND(E408,2)*ROUND(C408,2),2)</f>
        <v>990211.04</v>
      </c>
      <c r="H408" s="4" t="s">
        <v>1662</v>
      </c>
      <c r="I408" s="545" t="str">
        <f>+_xlfn.CONCAT(H408,"-",A408)</f>
        <v>B2/23/12-A</v>
      </c>
    </row>
    <row r="409" spans="1:9" s="416" customFormat="1">
      <c r="A409" s="242"/>
      <c r="B409" s="71"/>
      <c r="C409" s="52"/>
      <c r="D409" s="52"/>
      <c r="E409" s="55"/>
      <c r="F409" s="203"/>
      <c r="H409" s="4" t="s">
        <v>1662</v>
      </c>
    </row>
    <row r="410" spans="1:9" s="416" customFormat="1">
      <c r="A410" s="242"/>
      <c r="B410" s="159" t="s">
        <v>573</v>
      </c>
      <c r="C410" s="52"/>
      <c r="D410" s="52"/>
      <c r="E410" s="203"/>
      <c r="F410" s="203"/>
      <c r="H410" s="4" t="s">
        <v>1662</v>
      </c>
    </row>
    <row r="411" spans="1:9" s="416" customFormat="1">
      <c r="A411" s="242"/>
      <c r="B411" s="71"/>
      <c r="C411" s="52"/>
      <c r="D411" s="52"/>
      <c r="E411" s="203"/>
      <c r="F411" s="203"/>
      <c r="H411" s="4" t="s">
        <v>1662</v>
      </c>
    </row>
    <row r="412" spans="1:9" s="416" customFormat="1">
      <c r="A412" s="242" t="s">
        <v>6</v>
      </c>
      <c r="B412" s="53" t="s">
        <v>633</v>
      </c>
      <c r="C412" s="225">
        <f>CEILING((13540*1.5),1)</f>
        <v>20310</v>
      </c>
      <c r="D412" s="52" t="s">
        <v>634</v>
      </c>
      <c r="E412" s="548">
        <f>+_xlfn.XLOOKUP(I412,ccs!O:O,ccs!I:I,0,0,1)</f>
        <v>48.88</v>
      </c>
      <c r="F412" s="548">
        <f>ROUND(ROUND(E412,2)*ROUND(C412,2),2)</f>
        <v>992752.8</v>
      </c>
      <c r="H412" s="4" t="s">
        <v>1662</v>
      </c>
      <c r="I412" s="545" t="str">
        <f>+_xlfn.CONCAT(H412,"-",A412)</f>
        <v>B2/23/12-B</v>
      </c>
    </row>
    <row r="413" spans="1:9" s="416" customFormat="1">
      <c r="A413" s="242"/>
      <c r="B413" s="71"/>
      <c r="C413" s="52"/>
      <c r="D413" s="52"/>
      <c r="E413" s="203"/>
      <c r="F413" s="203"/>
      <c r="H413" s="4" t="s">
        <v>1662</v>
      </c>
    </row>
    <row r="414" spans="1:9" s="416" customFormat="1">
      <c r="A414" s="242"/>
      <c r="B414" s="159" t="s">
        <v>574</v>
      </c>
      <c r="C414" s="52"/>
      <c r="D414" s="52"/>
      <c r="E414" s="203"/>
      <c r="F414" s="203"/>
      <c r="H414" s="4" t="s">
        <v>1662</v>
      </c>
    </row>
    <row r="415" spans="1:9" s="416" customFormat="1">
      <c r="A415" s="242"/>
      <c r="B415" s="71"/>
      <c r="C415" s="52"/>
      <c r="D415" s="52"/>
      <c r="E415" s="203"/>
      <c r="F415" s="203"/>
      <c r="H415" s="4" t="s">
        <v>1662</v>
      </c>
    </row>
    <row r="416" spans="1:9" s="416" customFormat="1">
      <c r="A416" s="242" t="s">
        <v>7</v>
      </c>
      <c r="B416" s="53" t="s">
        <v>633</v>
      </c>
      <c r="C416" s="225">
        <f>CEILING((13540*1.5),1)</f>
        <v>20310</v>
      </c>
      <c r="D416" s="52" t="s">
        <v>634</v>
      </c>
      <c r="E416" s="548">
        <f>+_xlfn.XLOOKUP(I416,ccs!O:O,ccs!I:I,0,0,1)</f>
        <v>48.88</v>
      </c>
      <c r="F416" s="548">
        <f>ROUND(ROUND(E416,2)*ROUND(C416,2),2)</f>
        <v>992752.8</v>
      </c>
      <c r="H416" s="4" t="s">
        <v>1662</v>
      </c>
      <c r="I416" s="545" t="str">
        <f>+_xlfn.CONCAT(H416,"-",A416)</f>
        <v>B2/23/12-C</v>
      </c>
    </row>
    <row r="417" spans="1:9" s="416" customFormat="1">
      <c r="A417" s="242"/>
      <c r="B417" s="53"/>
      <c r="C417" s="52"/>
      <c r="D417" s="52"/>
      <c r="E417" s="203"/>
      <c r="F417" s="203"/>
      <c r="H417" s="4" t="s">
        <v>1662</v>
      </c>
    </row>
    <row r="418" spans="1:9" s="416" customFormat="1">
      <c r="A418" s="242"/>
      <c r="B418" s="159" t="s">
        <v>575</v>
      </c>
      <c r="C418" s="52"/>
      <c r="D418" s="52"/>
      <c r="E418" s="203"/>
      <c r="F418" s="203"/>
      <c r="H418" s="4" t="s">
        <v>1662</v>
      </c>
    </row>
    <row r="419" spans="1:9" s="416" customFormat="1">
      <c r="A419" s="242"/>
      <c r="B419" s="71"/>
      <c r="C419" s="52"/>
      <c r="D419" s="52"/>
      <c r="E419" s="203"/>
      <c r="F419" s="203"/>
      <c r="H419" s="4" t="s">
        <v>1662</v>
      </c>
    </row>
    <row r="420" spans="1:9" s="416" customFormat="1">
      <c r="A420" s="242" t="s">
        <v>8</v>
      </c>
      <c r="B420" s="53" t="s">
        <v>633</v>
      </c>
      <c r="C420" s="225">
        <f>C416*0.8333</f>
        <v>16924.323</v>
      </c>
      <c r="D420" s="52" t="s">
        <v>634</v>
      </c>
      <c r="E420" s="548">
        <f>+_xlfn.XLOOKUP(I420,ccs!O:O,ccs!I:I,0,0,1)</f>
        <v>48.88</v>
      </c>
      <c r="F420" s="548">
        <f>ROUND(ROUND(E420,2)*ROUND(C420,2),2)</f>
        <v>827260.76</v>
      </c>
      <c r="H420" s="4" t="s">
        <v>1662</v>
      </c>
      <c r="I420" s="545" t="str">
        <f>+_xlfn.CONCAT(H420,"-",A420)</f>
        <v>B2/23/12-D</v>
      </c>
    </row>
    <row r="421" spans="1:9" s="416" customFormat="1">
      <c r="A421" s="242"/>
      <c r="B421" s="53"/>
      <c r="C421" s="225"/>
      <c r="D421" s="52"/>
      <c r="E421" s="203"/>
      <c r="F421" s="203"/>
      <c r="H421" s="4" t="s">
        <v>1662</v>
      </c>
    </row>
    <row r="422" spans="1:9" s="416" customFormat="1">
      <c r="A422" s="242"/>
      <c r="B422" s="50" t="s">
        <v>635</v>
      </c>
      <c r="C422" s="52"/>
      <c r="D422" s="52"/>
      <c r="E422" s="203"/>
      <c r="F422" s="203"/>
      <c r="H422" s="4" t="s">
        <v>1662</v>
      </c>
    </row>
    <row r="423" spans="1:9" s="416" customFormat="1">
      <c r="A423" s="242"/>
      <c r="B423" s="71"/>
      <c r="C423" s="52"/>
      <c r="D423" s="52"/>
      <c r="E423" s="203"/>
      <c r="F423" s="203"/>
      <c r="H423" s="4" t="s">
        <v>1662</v>
      </c>
    </row>
    <row r="424" spans="1:9" s="416" customFormat="1">
      <c r="A424" s="242" t="s">
        <v>10</v>
      </c>
      <c r="B424" s="53" t="s">
        <v>635</v>
      </c>
      <c r="C424" s="233">
        <v>1</v>
      </c>
      <c r="D424" s="52" t="s">
        <v>0</v>
      </c>
      <c r="E424" s="548">
        <f>+_xlfn.XLOOKUP(I424,ccs!O:O,ccs!I:I,0,0,1)</f>
        <v>699005.38</v>
      </c>
      <c r="F424" s="548">
        <f>ROUND(ROUND(E424,2)*ROUND(C424,2),2)</f>
        <v>699005.38</v>
      </c>
      <c r="H424" s="4" t="s">
        <v>1662</v>
      </c>
      <c r="I424" s="545" t="str">
        <f>+_xlfn.CONCAT(H424,"-",A424)</f>
        <v>B2/23/12-E</v>
      </c>
    </row>
    <row r="425" spans="1:9" s="416" customFormat="1">
      <c r="A425" s="242"/>
      <c r="B425" s="71"/>
      <c r="C425" s="52"/>
      <c r="D425" s="52"/>
      <c r="E425" s="203"/>
      <c r="F425" s="203"/>
      <c r="H425" s="4" t="s">
        <v>1662</v>
      </c>
    </row>
    <row r="426" spans="1:9" s="416" customFormat="1">
      <c r="A426" s="242"/>
      <c r="B426" s="50" t="s">
        <v>636</v>
      </c>
      <c r="C426" s="52"/>
      <c r="D426" s="52"/>
      <c r="E426" s="203"/>
      <c r="F426" s="203"/>
      <c r="H426" s="4" t="s">
        <v>1662</v>
      </c>
    </row>
    <row r="427" spans="1:9" s="416" customFormat="1">
      <c r="A427" s="242"/>
      <c r="B427" s="71"/>
      <c r="C427" s="52"/>
      <c r="D427" s="52"/>
      <c r="E427" s="203"/>
      <c r="F427" s="203"/>
      <c r="H427" s="4" t="s">
        <v>1662</v>
      </c>
    </row>
    <row r="428" spans="1:9" s="416" customFormat="1">
      <c r="A428" s="242" t="s">
        <v>11</v>
      </c>
      <c r="B428" s="53" t="s">
        <v>637</v>
      </c>
      <c r="C428" s="233">
        <v>1</v>
      </c>
      <c r="D428" s="52" t="s">
        <v>0</v>
      </c>
      <c r="E428" s="548">
        <f>+_xlfn.XLOOKUP(I428,ccs!O:O,ccs!I:I,0,0,1)</f>
        <v>1088017</v>
      </c>
      <c r="F428" s="548">
        <f>ROUND(ROUND(E428,2)*ROUND(C428,2),2)</f>
        <v>1088017</v>
      </c>
      <c r="H428" s="4" t="s">
        <v>1662</v>
      </c>
      <c r="I428" s="545" t="str">
        <f>+_xlfn.CONCAT(H428,"-",A428)</f>
        <v>B2/23/12-F</v>
      </c>
    </row>
    <row r="429" spans="1:9" s="416" customFormat="1">
      <c r="A429" s="242"/>
      <c r="B429" s="71"/>
      <c r="C429" s="52"/>
      <c r="D429" s="52"/>
      <c r="E429" s="203"/>
      <c r="F429" s="203"/>
      <c r="H429" s="4" t="s">
        <v>1662</v>
      </c>
    </row>
    <row r="430" spans="1:9" s="416" customFormat="1">
      <c r="A430" s="242"/>
      <c r="B430" s="50" t="s">
        <v>638</v>
      </c>
      <c r="C430" s="52"/>
      <c r="D430" s="52"/>
      <c r="E430" s="203"/>
      <c r="F430" s="203"/>
      <c r="H430" s="4" t="s">
        <v>1662</v>
      </c>
    </row>
    <row r="431" spans="1:9" s="416" customFormat="1">
      <c r="A431" s="242"/>
      <c r="B431" s="71"/>
      <c r="C431" s="52"/>
      <c r="D431" s="52"/>
      <c r="E431" s="203"/>
      <c r="F431" s="203"/>
      <c r="H431" s="4" t="s">
        <v>1662</v>
      </c>
    </row>
    <row r="432" spans="1:9" s="416" customFormat="1">
      <c r="A432" s="242"/>
      <c r="B432" s="50" t="s">
        <v>639</v>
      </c>
      <c r="C432" s="52"/>
      <c r="D432" s="52"/>
      <c r="E432" s="203"/>
      <c r="F432" s="203"/>
      <c r="H432" s="4" t="s">
        <v>1662</v>
      </c>
    </row>
    <row r="433" spans="1:9" s="416" customFormat="1">
      <c r="A433" s="242"/>
      <c r="B433" s="71"/>
      <c r="C433" s="52"/>
      <c r="D433" s="52"/>
      <c r="E433" s="203"/>
      <c r="F433" s="203"/>
      <c r="H433" s="4" t="s">
        <v>1662</v>
      </c>
    </row>
    <row r="434" spans="1:9" s="416" customFormat="1">
      <c r="A434" s="242" t="s">
        <v>27</v>
      </c>
      <c r="B434" s="53" t="s">
        <v>640</v>
      </c>
      <c r="C434" s="233">
        <v>1</v>
      </c>
      <c r="D434" s="52" t="s">
        <v>0</v>
      </c>
      <c r="E434" s="548">
        <f>+_xlfn.XLOOKUP(I434,ccs!O:O,ccs!I:I,0,0,1)</f>
        <v>610261.88</v>
      </c>
      <c r="F434" s="548">
        <f>ROUND(ROUND(E434,2)*ROUND(C434,2),2)</f>
        <v>610261.88</v>
      </c>
      <c r="H434" s="4" t="s">
        <v>1662</v>
      </c>
      <c r="I434" s="545" t="str">
        <f>+_xlfn.CONCAT(H434,"-",A434)</f>
        <v>B2/23/12-G</v>
      </c>
    </row>
    <row r="435" spans="1:9" s="416" customFormat="1">
      <c r="A435" s="242"/>
      <c r="B435" s="71"/>
      <c r="C435" s="52"/>
      <c r="D435" s="52"/>
      <c r="E435" s="203"/>
      <c r="F435" s="203"/>
      <c r="H435" s="4" t="s">
        <v>1662</v>
      </c>
    </row>
    <row r="436" spans="1:9" s="416" customFormat="1">
      <c r="A436" s="242"/>
      <c r="B436" s="53" t="s">
        <v>641</v>
      </c>
      <c r="C436" s="52"/>
      <c r="D436" s="52"/>
      <c r="E436" s="203"/>
      <c r="F436" s="203"/>
      <c r="H436" s="4" t="s">
        <v>1662</v>
      </c>
    </row>
    <row r="437" spans="1:9" s="416" customFormat="1">
      <c r="A437" s="242"/>
      <c r="B437" s="53"/>
      <c r="C437" s="52"/>
      <c r="D437" s="52"/>
      <c r="E437" s="203"/>
      <c r="F437" s="203"/>
      <c r="H437" s="4" t="s">
        <v>1662</v>
      </c>
    </row>
    <row r="438" spans="1:9" s="417" customFormat="1">
      <c r="A438" s="243" t="s">
        <v>28</v>
      </c>
      <c r="B438" s="150" t="s">
        <v>642</v>
      </c>
      <c r="C438" s="233">
        <v>1</v>
      </c>
      <c r="D438" s="52" t="s">
        <v>0</v>
      </c>
      <c r="E438" s="548">
        <f>+_xlfn.XLOOKUP(I438,ccs!O:O,ccs!I:I,0,0,1)</f>
        <v>406841.25</v>
      </c>
      <c r="F438" s="548">
        <f>ROUND(ROUND(E438,2)*ROUND(C438,2),2)</f>
        <v>406841.25</v>
      </c>
      <c r="H438" s="4" t="s">
        <v>1662</v>
      </c>
      <c r="I438" s="545" t="str">
        <f>+_xlfn.CONCAT(H438,"-",A438)</f>
        <v>B2/23/12-H</v>
      </c>
    </row>
    <row r="439" spans="1:9" s="416" customFormat="1">
      <c r="A439" s="242"/>
      <c r="B439" s="71"/>
      <c r="C439" s="52"/>
      <c r="D439" s="52"/>
      <c r="E439" s="203"/>
      <c r="F439" s="203"/>
      <c r="H439" s="4" t="s">
        <v>1662</v>
      </c>
    </row>
    <row r="440" spans="1:9" s="416" customFormat="1">
      <c r="A440" s="242" t="s">
        <v>5</v>
      </c>
      <c r="B440" s="53" t="s">
        <v>643</v>
      </c>
      <c r="C440" s="233">
        <v>1</v>
      </c>
      <c r="D440" s="52" t="s">
        <v>0</v>
      </c>
      <c r="E440" s="548">
        <f>+_xlfn.XLOOKUP(I440,ccs!O:O,ccs!I:I,0,0,1)</f>
        <v>804767.75</v>
      </c>
      <c r="F440" s="548">
        <f>ROUND(ROUND(E440,2)*ROUND(C440,2),2)</f>
        <v>804767.75</v>
      </c>
      <c r="H440" s="4" t="s">
        <v>1663</v>
      </c>
      <c r="I440" s="545" t="str">
        <f>+_xlfn.CONCAT(H440,"-",A440)</f>
        <v>B2/23/13-A</v>
      </c>
    </row>
    <row r="441" spans="1:9" s="416" customFormat="1">
      <c r="A441" s="242"/>
      <c r="B441" s="53"/>
      <c r="C441" s="52"/>
      <c r="D441" s="52"/>
      <c r="E441" s="203"/>
      <c r="F441" s="203"/>
      <c r="H441" s="4" t="s">
        <v>1663</v>
      </c>
    </row>
    <row r="442" spans="1:9" s="416" customFormat="1">
      <c r="A442" s="242" t="s">
        <v>6</v>
      </c>
      <c r="B442" s="53" t="s">
        <v>644</v>
      </c>
      <c r="C442" s="233">
        <v>1</v>
      </c>
      <c r="D442" s="52" t="s">
        <v>0</v>
      </c>
      <c r="E442" s="548">
        <f>+_xlfn.XLOOKUP(I442,ccs!O:O,ccs!I:I,0,0,1)</f>
        <v>161379</v>
      </c>
      <c r="F442" s="548">
        <f>ROUND(ROUND(E442,2)*ROUND(C442,2),2)</f>
        <v>161379</v>
      </c>
      <c r="H442" s="4" t="s">
        <v>1663</v>
      </c>
      <c r="I442" s="545" t="str">
        <f>+_xlfn.CONCAT(H442,"-",A442)</f>
        <v>B2/23/13-B</v>
      </c>
    </row>
    <row r="443" spans="1:9" s="416" customFormat="1">
      <c r="A443" s="242"/>
      <c r="B443" s="53"/>
      <c r="C443" s="52"/>
      <c r="D443" s="52"/>
      <c r="E443" s="203"/>
      <c r="F443" s="203"/>
      <c r="H443" s="4" t="s">
        <v>1663</v>
      </c>
    </row>
    <row r="444" spans="1:9" s="416" customFormat="1">
      <c r="A444" s="242"/>
      <c r="B444" s="50" t="s">
        <v>645</v>
      </c>
      <c r="C444" s="52"/>
      <c r="D444" s="52"/>
      <c r="E444" s="203"/>
      <c r="F444" s="203"/>
      <c r="H444" s="4" t="s">
        <v>1663</v>
      </c>
    </row>
    <row r="445" spans="1:9" s="416" customFormat="1">
      <c r="A445" s="242"/>
      <c r="B445" s="71"/>
      <c r="C445" s="52"/>
      <c r="D445" s="52"/>
      <c r="E445" s="203"/>
      <c r="F445" s="203"/>
      <c r="H445" s="4" t="s">
        <v>1663</v>
      </c>
    </row>
    <row r="446" spans="1:9" s="416" customFormat="1">
      <c r="A446" s="243"/>
      <c r="B446" s="151" t="s">
        <v>646</v>
      </c>
      <c r="C446" s="225"/>
      <c r="D446" s="225"/>
      <c r="E446" s="203"/>
      <c r="F446" s="227"/>
      <c r="H446" s="4" t="s">
        <v>1663</v>
      </c>
    </row>
    <row r="447" spans="1:9" s="416" customFormat="1">
      <c r="A447" s="243"/>
      <c r="B447" s="150"/>
      <c r="C447" s="225"/>
      <c r="D447" s="225"/>
      <c r="E447" s="203"/>
      <c r="F447" s="227"/>
      <c r="H447" s="4" t="s">
        <v>1663</v>
      </c>
    </row>
    <row r="448" spans="1:9" s="416" customFormat="1" ht="93">
      <c r="A448" s="243"/>
      <c r="B448" s="151" t="s">
        <v>647</v>
      </c>
      <c r="C448" s="225"/>
      <c r="D448" s="225"/>
      <c r="E448" s="203"/>
      <c r="F448" s="227"/>
      <c r="H448" s="4" t="s">
        <v>1663</v>
      </c>
    </row>
    <row r="449" spans="1:9" s="416" customFormat="1">
      <c r="A449" s="243"/>
      <c r="B449" s="142" t="s">
        <v>570</v>
      </c>
      <c r="C449" s="225"/>
      <c r="D449" s="225"/>
      <c r="E449" s="227"/>
      <c r="F449" s="227"/>
      <c r="H449" s="4" t="s">
        <v>1663</v>
      </c>
    </row>
    <row r="450" spans="1:9" s="416" customFormat="1">
      <c r="A450" s="243"/>
      <c r="B450" s="142"/>
      <c r="C450" s="225"/>
      <c r="D450" s="225"/>
      <c r="E450" s="227"/>
      <c r="F450" s="227"/>
      <c r="H450" s="4" t="s">
        <v>1663</v>
      </c>
    </row>
    <row r="451" spans="1:9" s="416" customFormat="1">
      <c r="A451" s="236" t="s">
        <v>7</v>
      </c>
      <c r="B451" s="153" t="s">
        <v>648</v>
      </c>
      <c r="C451" s="225">
        <v>1</v>
      </c>
      <c r="D451" s="225" t="s">
        <v>289</v>
      </c>
      <c r="E451" s="548">
        <f>+_xlfn.XLOOKUP(I451,ccs!O:O,ccs!I:I,0,0,1)</f>
        <v>2287.5</v>
      </c>
      <c r="F451" s="548">
        <f>ROUND(ROUND(E451,2)*ROUND(C451,2),2)</f>
        <v>2287.5</v>
      </c>
      <c r="H451" s="4" t="s">
        <v>1663</v>
      </c>
      <c r="I451" s="545" t="str">
        <f>+_xlfn.CONCAT(H451,"-",A451)</f>
        <v>B2/23/13-C</v>
      </c>
    </row>
    <row r="452" spans="1:9" s="416" customFormat="1">
      <c r="A452" s="236"/>
      <c r="B452" s="153"/>
      <c r="C452" s="225"/>
      <c r="D452" s="225"/>
      <c r="E452" s="203"/>
      <c r="F452" s="203"/>
      <c r="H452" s="4" t="s">
        <v>1663</v>
      </c>
    </row>
    <row r="453" spans="1:9" s="416" customFormat="1">
      <c r="A453" s="236" t="s">
        <v>8</v>
      </c>
      <c r="B453" s="153" t="s">
        <v>649</v>
      </c>
      <c r="C453" s="225">
        <v>1</v>
      </c>
      <c r="D453" s="225" t="s">
        <v>289</v>
      </c>
      <c r="E453" s="548">
        <f>+_xlfn.XLOOKUP(I453,ccs!O:O,ccs!I:I,0,0,1)</f>
        <v>2287.5</v>
      </c>
      <c r="F453" s="548">
        <f>ROUND(ROUND(E453,2)*ROUND(C453,2),2)</f>
        <v>2287.5</v>
      </c>
      <c r="H453" s="4" t="s">
        <v>1663</v>
      </c>
      <c r="I453" s="545" t="str">
        <f>+_xlfn.CONCAT(H453,"-",A453)</f>
        <v>B2/23/13-D</v>
      </c>
    </row>
    <row r="454" spans="1:9" s="416" customFormat="1">
      <c r="A454" s="236"/>
      <c r="B454" s="153"/>
      <c r="C454" s="225"/>
      <c r="D454" s="225"/>
      <c r="E454" s="203"/>
      <c r="F454" s="203"/>
      <c r="H454" s="4" t="s">
        <v>1663</v>
      </c>
    </row>
    <row r="455" spans="1:9" s="416" customFormat="1">
      <c r="A455" s="236" t="s">
        <v>10</v>
      </c>
      <c r="B455" s="153" t="s">
        <v>650</v>
      </c>
      <c r="C455" s="225">
        <v>1</v>
      </c>
      <c r="D455" s="225" t="s">
        <v>289</v>
      </c>
      <c r="E455" s="548">
        <f>+_xlfn.XLOOKUP(I455,ccs!O:O,ccs!I:I,0,0,1)</f>
        <v>2287.5</v>
      </c>
      <c r="F455" s="548">
        <f>ROUND(ROUND(E455,2)*ROUND(C455,2),2)</f>
        <v>2287.5</v>
      </c>
      <c r="H455" s="4" t="s">
        <v>1663</v>
      </c>
      <c r="I455" s="545" t="str">
        <f>+_xlfn.CONCAT(H455,"-",A455)</f>
        <v>B2/23/13-E</v>
      </c>
    </row>
    <row r="456" spans="1:9" s="416" customFormat="1">
      <c r="A456" s="236"/>
      <c r="B456" s="153"/>
      <c r="C456" s="225"/>
      <c r="D456" s="225"/>
      <c r="E456" s="203"/>
      <c r="F456" s="203"/>
      <c r="H456" s="4" t="s">
        <v>1663</v>
      </c>
    </row>
    <row r="457" spans="1:9" s="416" customFormat="1">
      <c r="A457" s="236" t="s">
        <v>11</v>
      </c>
      <c r="B457" s="153" t="s">
        <v>651</v>
      </c>
      <c r="C457" s="225">
        <v>1</v>
      </c>
      <c r="D457" s="225" t="s">
        <v>289</v>
      </c>
      <c r="E457" s="548">
        <f>+_xlfn.XLOOKUP(I457,ccs!O:O,ccs!I:I,0,0,1)</f>
        <v>2287.5</v>
      </c>
      <c r="F457" s="548">
        <f>ROUND(ROUND(E457,2)*ROUND(C457,2),2)</f>
        <v>2287.5</v>
      </c>
      <c r="H457" s="4" t="s">
        <v>1663</v>
      </c>
      <c r="I457" s="545" t="str">
        <f>+_xlfn.CONCAT(H457,"-",A457)</f>
        <v>B2/23/13-F</v>
      </c>
    </row>
    <row r="458" spans="1:9" s="416" customFormat="1">
      <c r="A458" s="236"/>
      <c r="B458" s="153"/>
      <c r="C458" s="225"/>
      <c r="D458" s="225"/>
      <c r="E458" s="203"/>
      <c r="F458" s="203"/>
      <c r="H458" s="4" t="s">
        <v>1663</v>
      </c>
    </row>
    <row r="459" spans="1:9" s="416" customFormat="1">
      <c r="A459" s="236" t="s">
        <v>27</v>
      </c>
      <c r="B459" s="153" t="s">
        <v>652</v>
      </c>
      <c r="C459" s="225">
        <v>1</v>
      </c>
      <c r="D459" s="225" t="s">
        <v>289</v>
      </c>
      <c r="E459" s="548">
        <f>+_xlfn.XLOOKUP(I459,ccs!O:O,ccs!I:I,0,0,1)</f>
        <v>2287.5</v>
      </c>
      <c r="F459" s="548">
        <f>ROUND(ROUND(E459,2)*ROUND(C459,2),2)</f>
        <v>2287.5</v>
      </c>
      <c r="H459" s="4" t="s">
        <v>1663</v>
      </c>
      <c r="I459" s="545" t="str">
        <f>+_xlfn.CONCAT(H459,"-",A459)</f>
        <v>B2/23/13-G</v>
      </c>
    </row>
    <row r="460" spans="1:9" s="416" customFormat="1">
      <c r="A460" s="236"/>
      <c r="B460" s="153"/>
      <c r="C460" s="225"/>
      <c r="D460" s="225"/>
      <c r="E460" s="203"/>
      <c r="F460" s="203"/>
      <c r="H460" s="4" t="s">
        <v>1663</v>
      </c>
    </row>
    <row r="461" spans="1:9" s="416" customFormat="1">
      <c r="A461" s="236"/>
      <c r="B461" s="151" t="s">
        <v>573</v>
      </c>
      <c r="C461" s="225"/>
      <c r="D461" s="225"/>
      <c r="E461" s="203"/>
      <c r="F461" s="203"/>
      <c r="H461" s="4" t="s">
        <v>1663</v>
      </c>
    </row>
    <row r="462" spans="1:9" s="416" customFormat="1">
      <c r="A462" s="236"/>
      <c r="B462" s="151"/>
      <c r="C462" s="225"/>
      <c r="D462" s="225"/>
      <c r="E462" s="203"/>
      <c r="F462" s="203"/>
      <c r="H462" s="4" t="s">
        <v>1663</v>
      </c>
    </row>
    <row r="463" spans="1:9" s="416" customFormat="1">
      <c r="A463" s="236" t="s">
        <v>28</v>
      </c>
      <c r="B463" s="153" t="s">
        <v>653</v>
      </c>
      <c r="C463" s="225">
        <v>6</v>
      </c>
      <c r="D463" s="225" t="s">
        <v>289</v>
      </c>
      <c r="E463" s="548">
        <f>+_xlfn.XLOOKUP(I463,ccs!O:O,ccs!I:I,0,0,1)</f>
        <v>2287.5</v>
      </c>
      <c r="F463" s="548">
        <f>ROUND(ROUND(E463,2)*ROUND(C463,2),2)</f>
        <v>13725</v>
      </c>
      <c r="H463" s="4" t="s">
        <v>1663</v>
      </c>
      <c r="I463" s="545" t="str">
        <f>+_xlfn.CONCAT(H463,"-",A463)</f>
        <v>B2/23/13-H</v>
      </c>
    </row>
    <row r="464" spans="1:9" s="416" customFormat="1">
      <c r="A464" s="236"/>
      <c r="B464" s="153"/>
      <c r="C464" s="225"/>
      <c r="D464" s="225"/>
      <c r="E464" s="203"/>
      <c r="F464" s="203"/>
      <c r="H464" s="4" t="s">
        <v>1663</v>
      </c>
    </row>
    <row r="465" spans="1:9" s="416" customFormat="1">
      <c r="A465" s="236" t="s">
        <v>33</v>
      </c>
      <c r="B465" s="153" t="s">
        <v>654</v>
      </c>
      <c r="C465" s="225">
        <v>6</v>
      </c>
      <c r="D465" s="225" t="s">
        <v>289</v>
      </c>
      <c r="E465" s="548">
        <f>+_xlfn.XLOOKUP(I465,ccs!O:O,ccs!I:I,0,0,1)</f>
        <v>2287.5</v>
      </c>
      <c r="F465" s="548">
        <f>ROUND(ROUND(E465,2)*ROUND(C465,2),2)</f>
        <v>13725</v>
      </c>
      <c r="H465" s="4" t="s">
        <v>1663</v>
      </c>
      <c r="I465" s="545" t="str">
        <f>+_xlfn.CONCAT(H465,"-",A465)</f>
        <v>B2/23/13-J</v>
      </c>
    </row>
    <row r="466" spans="1:9" s="416" customFormat="1">
      <c r="A466" s="236"/>
      <c r="B466" s="153"/>
      <c r="C466" s="225"/>
      <c r="D466" s="225"/>
      <c r="E466" s="203"/>
      <c r="F466" s="203"/>
      <c r="H466" s="4" t="s">
        <v>1663</v>
      </c>
    </row>
    <row r="467" spans="1:9" s="416" customFormat="1">
      <c r="A467" s="243" t="s">
        <v>34</v>
      </c>
      <c r="B467" s="153" t="s">
        <v>655</v>
      </c>
      <c r="C467" s="225">
        <v>6</v>
      </c>
      <c r="D467" s="225" t="s">
        <v>289</v>
      </c>
      <c r="E467" s="548">
        <f>+_xlfn.XLOOKUP(I467,ccs!O:O,ccs!I:I,0,0,1)</f>
        <v>2287.5</v>
      </c>
      <c r="F467" s="548">
        <f>ROUND(ROUND(E467,2)*ROUND(C467,2),2)</f>
        <v>13725</v>
      </c>
      <c r="H467" s="4" t="s">
        <v>1663</v>
      </c>
      <c r="I467" s="545" t="str">
        <f>+_xlfn.CONCAT(H467,"-",A467)</f>
        <v>B2/23/13-K</v>
      </c>
    </row>
    <row r="468" spans="1:9" s="416" customFormat="1">
      <c r="A468" s="243"/>
      <c r="B468" s="153"/>
      <c r="C468" s="225"/>
      <c r="D468" s="225"/>
      <c r="E468" s="227"/>
      <c r="F468" s="227"/>
      <c r="H468" s="4" t="s">
        <v>1663</v>
      </c>
    </row>
    <row r="469" spans="1:9" s="416" customFormat="1">
      <c r="A469" s="236" t="s">
        <v>39</v>
      </c>
      <c r="B469" s="153" t="s">
        <v>656</v>
      </c>
      <c r="C469" s="225">
        <v>6</v>
      </c>
      <c r="D469" s="225" t="s">
        <v>289</v>
      </c>
      <c r="E469" s="548">
        <f>+_xlfn.XLOOKUP(I469,ccs!O:O,ccs!I:I,0,0,1)</f>
        <v>2287.5</v>
      </c>
      <c r="F469" s="548">
        <f>ROUND(ROUND(E469,2)*ROUND(C469,2),2)</f>
        <v>13725</v>
      </c>
      <c r="H469" s="4" t="s">
        <v>1663</v>
      </c>
      <c r="I469" s="545" t="str">
        <f>+_xlfn.CONCAT(H469,"-",A469)</f>
        <v>B2/23/13-L</v>
      </c>
    </row>
    <row r="470" spans="1:9" s="416" customFormat="1">
      <c r="A470" s="236"/>
      <c r="B470" s="153"/>
      <c r="C470" s="225"/>
      <c r="D470" s="225"/>
      <c r="E470" s="203"/>
      <c r="F470" s="203"/>
      <c r="H470" s="4" t="s">
        <v>1663</v>
      </c>
    </row>
    <row r="471" spans="1:9" s="416" customFormat="1">
      <c r="A471" s="236" t="s">
        <v>38</v>
      </c>
      <c r="B471" s="153" t="s">
        <v>657</v>
      </c>
      <c r="C471" s="225">
        <v>6</v>
      </c>
      <c r="D471" s="225" t="s">
        <v>289</v>
      </c>
      <c r="E471" s="548">
        <f>+_xlfn.XLOOKUP(I471,ccs!O:O,ccs!I:I,0,0,1)</f>
        <v>2287.5</v>
      </c>
      <c r="F471" s="548">
        <f>ROUND(ROUND(E471,2)*ROUND(C471,2),2)</f>
        <v>13725</v>
      </c>
      <c r="H471" s="4" t="s">
        <v>1663</v>
      </c>
      <c r="I471" s="545" t="str">
        <f>+_xlfn.CONCAT(H471,"-",A471)</f>
        <v>B2/23/13-M</v>
      </c>
    </row>
    <row r="472" spans="1:9" s="416" customFormat="1">
      <c r="A472" s="236"/>
      <c r="B472" s="153"/>
      <c r="C472" s="225"/>
      <c r="D472" s="225"/>
      <c r="E472" s="203"/>
      <c r="F472" s="203"/>
      <c r="H472" s="4" t="s">
        <v>1663</v>
      </c>
    </row>
    <row r="473" spans="1:9" s="416" customFormat="1">
      <c r="A473" s="236" t="s">
        <v>204</v>
      </c>
      <c r="B473" s="153" t="s">
        <v>658</v>
      </c>
      <c r="C473" s="225">
        <v>6</v>
      </c>
      <c r="D473" s="225" t="s">
        <v>289</v>
      </c>
      <c r="E473" s="548">
        <f>+_xlfn.XLOOKUP(I473,ccs!O:O,ccs!I:I,0,0,1)</f>
        <v>2287.5</v>
      </c>
      <c r="F473" s="548">
        <f>ROUND(ROUND(E473,2)*ROUND(C473,2),2)</f>
        <v>13725</v>
      </c>
      <c r="H473" s="4" t="s">
        <v>1663</v>
      </c>
      <c r="I473" s="545" t="str">
        <f>+_xlfn.CONCAT(H473,"-",A473)</f>
        <v>B2/23/13-N</v>
      </c>
    </row>
    <row r="474" spans="1:9" s="416" customFormat="1">
      <c r="A474" s="236"/>
      <c r="B474" s="153"/>
      <c r="C474" s="225"/>
      <c r="D474" s="225"/>
      <c r="E474" s="203"/>
      <c r="F474" s="203"/>
      <c r="H474" s="4" t="s">
        <v>1663</v>
      </c>
    </row>
    <row r="475" spans="1:9" s="416" customFormat="1">
      <c r="A475" s="236" t="s">
        <v>507</v>
      </c>
      <c r="B475" s="153" t="s">
        <v>659</v>
      </c>
      <c r="C475" s="225">
        <v>6</v>
      </c>
      <c r="D475" s="225" t="s">
        <v>289</v>
      </c>
      <c r="E475" s="548">
        <f>+_xlfn.XLOOKUP(I475,ccs!O:O,ccs!I:I,0,0,1)</f>
        <v>2287.5</v>
      </c>
      <c r="F475" s="548">
        <f>ROUND(ROUND(E475,2)*ROUND(C475,2),2)</f>
        <v>13725</v>
      </c>
      <c r="H475" s="4" t="s">
        <v>1663</v>
      </c>
      <c r="I475" s="545" t="str">
        <f>+_xlfn.CONCAT(H475,"-",A475)</f>
        <v>B2/23/13-P</v>
      </c>
    </row>
    <row r="476" spans="1:9" s="416" customFormat="1">
      <c r="A476" s="236"/>
      <c r="B476" s="153"/>
      <c r="C476" s="225"/>
      <c r="D476" s="225"/>
      <c r="E476" s="203"/>
      <c r="F476" s="203"/>
      <c r="H476" s="4" t="s">
        <v>1663</v>
      </c>
    </row>
    <row r="477" spans="1:9" s="416" customFormat="1">
      <c r="A477" s="236" t="s">
        <v>5</v>
      </c>
      <c r="B477" s="153" t="s">
        <v>660</v>
      </c>
      <c r="C477" s="225">
        <v>6</v>
      </c>
      <c r="D477" s="225" t="s">
        <v>289</v>
      </c>
      <c r="E477" s="548">
        <f>+_xlfn.XLOOKUP(I477,ccs!O:O,ccs!I:I,0,0,1)</f>
        <v>2287.5</v>
      </c>
      <c r="F477" s="548">
        <f>ROUND(ROUND(E477,2)*ROUND(C477,2),2)</f>
        <v>13725</v>
      </c>
      <c r="H477" s="4" t="s">
        <v>1664</v>
      </c>
      <c r="I477" s="545" t="str">
        <f>+_xlfn.CONCAT(H477,"-",A477)</f>
        <v>B2/23/14-A</v>
      </c>
    </row>
    <row r="478" spans="1:9" s="416" customFormat="1">
      <c r="A478" s="236"/>
      <c r="B478" s="153"/>
      <c r="C478" s="225"/>
      <c r="D478" s="225"/>
      <c r="E478" s="203"/>
      <c r="F478" s="203"/>
      <c r="H478" s="4" t="s">
        <v>1664</v>
      </c>
    </row>
    <row r="479" spans="1:9" s="416" customFormat="1">
      <c r="A479" s="236"/>
      <c r="B479" s="151" t="s">
        <v>574</v>
      </c>
      <c r="C479" s="225"/>
      <c r="D479" s="225"/>
      <c r="E479" s="203"/>
      <c r="F479" s="203"/>
      <c r="H479" s="4" t="s">
        <v>1664</v>
      </c>
    </row>
    <row r="480" spans="1:9" s="416" customFormat="1">
      <c r="A480" s="236"/>
      <c r="B480" s="151"/>
      <c r="C480" s="225"/>
      <c r="D480" s="225"/>
      <c r="E480" s="203"/>
      <c r="F480" s="203"/>
      <c r="H480" s="4" t="s">
        <v>1664</v>
      </c>
    </row>
    <row r="481" spans="1:9" s="416" customFormat="1">
      <c r="A481" s="236" t="s">
        <v>6</v>
      </c>
      <c r="B481" s="153" t="s">
        <v>661</v>
      </c>
      <c r="C481" s="225">
        <v>6</v>
      </c>
      <c r="D481" s="225" t="s">
        <v>289</v>
      </c>
      <c r="E481" s="548">
        <f>+_xlfn.XLOOKUP(I481,ccs!O:O,ccs!I:I,0,0,1)</f>
        <v>2287.5</v>
      </c>
      <c r="F481" s="548">
        <f>ROUND(ROUND(E481,2)*ROUND(C481,2),2)</f>
        <v>13725</v>
      </c>
      <c r="H481" s="4" t="s">
        <v>1664</v>
      </c>
      <c r="I481" s="545" t="str">
        <f>+_xlfn.CONCAT(H481,"-",A481)</f>
        <v>B2/23/14-B</v>
      </c>
    </row>
    <row r="482" spans="1:9" s="416" customFormat="1">
      <c r="A482" s="236"/>
      <c r="B482" s="153"/>
      <c r="C482" s="225"/>
      <c r="D482" s="225"/>
      <c r="E482" s="203"/>
      <c r="F482" s="203"/>
      <c r="H482" s="4" t="s">
        <v>1664</v>
      </c>
    </row>
    <row r="483" spans="1:9" s="416" customFormat="1">
      <c r="A483" s="236" t="s">
        <v>7</v>
      </c>
      <c r="B483" s="153" t="s">
        <v>662</v>
      </c>
      <c r="C483" s="225">
        <v>6</v>
      </c>
      <c r="D483" s="225" t="s">
        <v>289</v>
      </c>
      <c r="E483" s="548">
        <f>+_xlfn.XLOOKUP(I483,ccs!O:O,ccs!I:I,0,0,1)</f>
        <v>2287.5</v>
      </c>
      <c r="F483" s="548">
        <f>ROUND(ROUND(E483,2)*ROUND(C483,2),2)</f>
        <v>13725</v>
      </c>
      <c r="H483" s="4" t="s">
        <v>1664</v>
      </c>
      <c r="I483" s="545" t="str">
        <f>+_xlfn.CONCAT(H483,"-",A483)</f>
        <v>B2/23/14-C</v>
      </c>
    </row>
    <row r="484" spans="1:9" s="416" customFormat="1">
      <c r="A484" s="236"/>
      <c r="B484" s="153"/>
      <c r="C484" s="225"/>
      <c r="D484" s="225"/>
      <c r="E484" s="203"/>
      <c r="F484" s="203"/>
      <c r="H484" s="4" t="s">
        <v>1664</v>
      </c>
    </row>
    <row r="485" spans="1:9" s="416" customFormat="1">
      <c r="A485" s="236" t="s">
        <v>8</v>
      </c>
      <c r="B485" s="153" t="s">
        <v>663</v>
      </c>
      <c r="C485" s="225">
        <v>6</v>
      </c>
      <c r="D485" s="225" t="s">
        <v>289</v>
      </c>
      <c r="E485" s="548">
        <f>+_xlfn.XLOOKUP(I485,ccs!O:O,ccs!I:I,0,0,1)</f>
        <v>2287.5</v>
      </c>
      <c r="F485" s="548">
        <f>ROUND(ROUND(E485,2)*ROUND(C485,2),2)</f>
        <v>13725</v>
      </c>
      <c r="H485" s="4" t="s">
        <v>1664</v>
      </c>
      <c r="I485" s="545" t="str">
        <f>+_xlfn.CONCAT(H485,"-",A485)</f>
        <v>B2/23/14-D</v>
      </c>
    </row>
    <row r="486" spans="1:9" s="416" customFormat="1">
      <c r="A486" s="236"/>
      <c r="B486" s="153"/>
      <c r="C486" s="225"/>
      <c r="D486" s="225"/>
      <c r="E486" s="203"/>
      <c r="F486" s="203"/>
      <c r="H486" s="4" t="s">
        <v>1664</v>
      </c>
    </row>
    <row r="487" spans="1:9" s="416" customFormat="1">
      <c r="A487" s="236" t="s">
        <v>10</v>
      </c>
      <c r="B487" s="153" t="s">
        <v>664</v>
      </c>
      <c r="C487" s="225">
        <v>6</v>
      </c>
      <c r="D487" s="225" t="s">
        <v>289</v>
      </c>
      <c r="E487" s="548">
        <f>+_xlfn.XLOOKUP(I487,ccs!O:O,ccs!I:I,0,0,1)</f>
        <v>2287.5</v>
      </c>
      <c r="F487" s="548">
        <f>ROUND(ROUND(E487,2)*ROUND(C487,2),2)</f>
        <v>13725</v>
      </c>
      <c r="H487" s="4" t="s">
        <v>1664</v>
      </c>
      <c r="I487" s="545" t="str">
        <f>+_xlfn.CONCAT(H487,"-",A487)</f>
        <v>B2/23/14-E</v>
      </c>
    </row>
    <row r="488" spans="1:9" s="416" customFormat="1">
      <c r="A488" s="236"/>
      <c r="B488" s="153"/>
      <c r="C488" s="225"/>
      <c r="D488" s="225"/>
      <c r="E488" s="203"/>
      <c r="F488" s="203"/>
      <c r="H488" s="4" t="s">
        <v>1664</v>
      </c>
    </row>
    <row r="489" spans="1:9" s="416" customFormat="1">
      <c r="A489" s="236" t="s">
        <v>11</v>
      </c>
      <c r="B489" s="153" t="s">
        <v>665</v>
      </c>
      <c r="C489" s="225">
        <v>6</v>
      </c>
      <c r="D489" s="225" t="s">
        <v>289</v>
      </c>
      <c r="E489" s="548">
        <f>+_xlfn.XLOOKUP(I489,ccs!O:O,ccs!I:I,0,0,1)</f>
        <v>2287.5</v>
      </c>
      <c r="F489" s="548">
        <f>ROUND(ROUND(E489,2)*ROUND(C489,2),2)</f>
        <v>13725</v>
      </c>
      <c r="H489" s="4" t="s">
        <v>1664</v>
      </c>
      <c r="I489" s="545" t="str">
        <f>+_xlfn.CONCAT(H489,"-",A489)</f>
        <v>B2/23/14-F</v>
      </c>
    </row>
    <row r="490" spans="1:9" s="416" customFormat="1">
      <c r="A490" s="236"/>
      <c r="B490" s="153"/>
      <c r="C490" s="225"/>
      <c r="D490" s="225"/>
      <c r="E490" s="203"/>
      <c r="F490" s="203"/>
      <c r="H490" s="4" t="s">
        <v>1664</v>
      </c>
    </row>
    <row r="491" spans="1:9" s="416" customFormat="1">
      <c r="A491" s="236" t="s">
        <v>27</v>
      </c>
      <c r="B491" s="153" t="s">
        <v>666</v>
      </c>
      <c r="C491" s="225">
        <v>6</v>
      </c>
      <c r="D491" s="225" t="s">
        <v>289</v>
      </c>
      <c r="E491" s="548">
        <f>+_xlfn.XLOOKUP(I491,ccs!O:O,ccs!I:I,0,0,1)</f>
        <v>2287.5</v>
      </c>
      <c r="F491" s="548">
        <f>ROUND(ROUND(E491,2)*ROUND(C491,2),2)</f>
        <v>13725</v>
      </c>
      <c r="H491" s="4" t="s">
        <v>1664</v>
      </c>
      <c r="I491" s="545" t="str">
        <f>+_xlfn.CONCAT(H491,"-",A491)</f>
        <v>B2/23/14-G</v>
      </c>
    </row>
    <row r="492" spans="1:9" s="416" customFormat="1">
      <c r="A492" s="236"/>
      <c r="B492" s="153"/>
      <c r="C492" s="225"/>
      <c r="D492" s="225"/>
      <c r="E492" s="203"/>
      <c r="F492" s="203"/>
      <c r="H492" s="4" t="s">
        <v>1664</v>
      </c>
    </row>
    <row r="493" spans="1:9" s="416" customFormat="1">
      <c r="A493" s="236" t="s">
        <v>28</v>
      </c>
      <c r="B493" s="153" t="s">
        <v>667</v>
      </c>
      <c r="C493" s="225">
        <v>6</v>
      </c>
      <c r="D493" s="225" t="s">
        <v>289</v>
      </c>
      <c r="E493" s="548">
        <f>+_xlfn.XLOOKUP(I493,ccs!O:O,ccs!I:I,0,0,1)</f>
        <v>2287.5</v>
      </c>
      <c r="F493" s="548">
        <f>ROUND(ROUND(E493,2)*ROUND(C493,2),2)</f>
        <v>13725</v>
      </c>
      <c r="H493" s="4" t="s">
        <v>1664</v>
      </c>
      <c r="I493" s="545" t="str">
        <f>+_xlfn.CONCAT(H493,"-",A493)</f>
        <v>B2/23/14-H</v>
      </c>
    </row>
    <row r="494" spans="1:9" s="416" customFormat="1">
      <c r="A494" s="236"/>
      <c r="B494" s="153"/>
      <c r="C494" s="225"/>
      <c r="D494" s="225"/>
      <c r="E494" s="203"/>
      <c r="F494" s="203"/>
      <c r="H494" s="4" t="s">
        <v>1664</v>
      </c>
    </row>
    <row r="495" spans="1:9" s="416" customFormat="1">
      <c r="A495" s="236" t="s">
        <v>33</v>
      </c>
      <c r="B495" s="153" t="s">
        <v>668</v>
      </c>
      <c r="C495" s="225">
        <v>6</v>
      </c>
      <c r="D495" s="225" t="s">
        <v>289</v>
      </c>
      <c r="E495" s="548">
        <f>+_xlfn.XLOOKUP(I495,ccs!O:O,ccs!I:I,0,0,1)</f>
        <v>2287.5</v>
      </c>
      <c r="F495" s="548">
        <f>ROUND(ROUND(E495,2)*ROUND(C495,2),2)</f>
        <v>13725</v>
      </c>
      <c r="H495" s="4" t="s">
        <v>1664</v>
      </c>
      <c r="I495" s="545" t="str">
        <f>+_xlfn.CONCAT(H495,"-",A495)</f>
        <v>B2/23/14-J</v>
      </c>
    </row>
    <row r="496" spans="1:9" s="416" customFormat="1">
      <c r="A496" s="236"/>
      <c r="B496" s="153"/>
      <c r="C496" s="225"/>
      <c r="D496" s="225"/>
      <c r="E496" s="203"/>
      <c r="F496" s="203"/>
      <c r="H496" s="4" t="s">
        <v>1664</v>
      </c>
    </row>
    <row r="497" spans="1:9" s="416" customFormat="1">
      <c r="A497" s="236"/>
      <c r="B497" s="151" t="s">
        <v>575</v>
      </c>
      <c r="C497" s="225"/>
      <c r="D497" s="225"/>
      <c r="E497" s="203"/>
      <c r="F497" s="203"/>
      <c r="H497" s="4" t="s">
        <v>1664</v>
      </c>
    </row>
    <row r="498" spans="1:9" s="416" customFormat="1">
      <c r="A498" s="236"/>
      <c r="B498" s="151"/>
      <c r="C498" s="225"/>
      <c r="D498" s="225"/>
      <c r="E498" s="203"/>
      <c r="F498" s="203"/>
      <c r="H498" s="4" t="s">
        <v>1664</v>
      </c>
    </row>
    <row r="499" spans="1:9" s="416" customFormat="1">
      <c r="A499" s="236" t="s">
        <v>34</v>
      </c>
      <c r="B499" s="153" t="s">
        <v>669</v>
      </c>
      <c r="C499" s="225">
        <v>5</v>
      </c>
      <c r="D499" s="225" t="s">
        <v>289</v>
      </c>
      <c r="E499" s="548">
        <f>+_xlfn.XLOOKUP(I499,ccs!O:O,ccs!I:I,0,0,1)</f>
        <v>2287.5</v>
      </c>
      <c r="F499" s="548">
        <f>ROUND(ROUND(E499,2)*ROUND(C499,2),2)</f>
        <v>11437.5</v>
      </c>
      <c r="H499" s="4" t="s">
        <v>1664</v>
      </c>
      <c r="I499" s="545" t="str">
        <f>+_xlfn.CONCAT(H499,"-",A499)</f>
        <v>B2/23/14-K</v>
      </c>
    </row>
    <row r="500" spans="1:9" s="416" customFormat="1">
      <c r="A500" s="236"/>
      <c r="B500" s="153"/>
      <c r="C500" s="225"/>
      <c r="D500" s="225"/>
      <c r="E500" s="203"/>
      <c r="F500" s="203"/>
      <c r="H500" s="4" t="s">
        <v>1664</v>
      </c>
    </row>
    <row r="501" spans="1:9" s="416" customFormat="1">
      <c r="A501" s="236" t="s">
        <v>39</v>
      </c>
      <c r="B501" s="153" t="s">
        <v>670</v>
      </c>
      <c r="C501" s="225">
        <v>5</v>
      </c>
      <c r="D501" s="225" t="s">
        <v>289</v>
      </c>
      <c r="E501" s="548">
        <f>+_xlfn.XLOOKUP(I501,ccs!O:O,ccs!I:I,0,0,1)</f>
        <v>2287.5</v>
      </c>
      <c r="F501" s="548">
        <f>ROUND(ROUND(E501,2)*ROUND(C501,2),2)</f>
        <v>11437.5</v>
      </c>
      <c r="H501" s="4" t="s">
        <v>1664</v>
      </c>
      <c r="I501" s="545" t="str">
        <f>+_xlfn.CONCAT(H501,"-",A501)</f>
        <v>B2/23/14-L</v>
      </c>
    </row>
    <row r="502" spans="1:9" s="416" customFormat="1">
      <c r="A502" s="236"/>
      <c r="B502" s="153"/>
      <c r="C502" s="225"/>
      <c r="D502" s="225"/>
      <c r="E502" s="203"/>
      <c r="F502" s="203"/>
      <c r="H502" s="4" t="s">
        <v>1664</v>
      </c>
    </row>
    <row r="503" spans="1:9" s="416" customFormat="1">
      <c r="A503" s="236" t="s">
        <v>38</v>
      </c>
      <c r="B503" s="153" t="s">
        <v>671</v>
      </c>
      <c r="C503" s="225">
        <v>2</v>
      </c>
      <c r="D503" s="225" t="s">
        <v>289</v>
      </c>
      <c r="E503" s="548">
        <f>+_xlfn.XLOOKUP(I503,ccs!O:O,ccs!I:I,0,0,1)</f>
        <v>2287.5</v>
      </c>
      <c r="F503" s="548">
        <f>ROUND(ROUND(E503,2)*ROUND(C503,2),2)</f>
        <v>4575</v>
      </c>
      <c r="H503" s="4" t="s">
        <v>1664</v>
      </c>
      <c r="I503" s="545" t="str">
        <f>+_xlfn.CONCAT(H503,"-",A503)</f>
        <v>B2/23/14-M</v>
      </c>
    </row>
    <row r="504" spans="1:9" s="416" customFormat="1">
      <c r="A504" s="236"/>
      <c r="B504" s="153"/>
      <c r="C504" s="225"/>
      <c r="D504" s="225"/>
      <c r="E504" s="203"/>
      <c r="F504" s="203"/>
      <c r="H504" s="4" t="s">
        <v>1664</v>
      </c>
    </row>
    <row r="505" spans="1:9" s="416" customFormat="1">
      <c r="A505" s="236" t="s">
        <v>204</v>
      </c>
      <c r="B505" s="153" t="s">
        <v>672</v>
      </c>
      <c r="C505" s="225">
        <v>3</v>
      </c>
      <c r="D505" s="225" t="s">
        <v>289</v>
      </c>
      <c r="E505" s="548">
        <f>+_xlfn.XLOOKUP(I505,ccs!O:O,ccs!I:I,0,0,1)</f>
        <v>2287.5</v>
      </c>
      <c r="F505" s="548">
        <f>ROUND(ROUND(E505,2)*ROUND(C505,2),2)</f>
        <v>6862.5</v>
      </c>
      <c r="H505" s="4" t="s">
        <v>1664</v>
      </c>
      <c r="I505" s="545" t="str">
        <f>+_xlfn.CONCAT(H505,"-",A505)</f>
        <v>B2/23/14-N</v>
      </c>
    </row>
    <row r="506" spans="1:9" s="416" customFormat="1">
      <c r="A506" s="236"/>
      <c r="B506" s="153"/>
      <c r="C506" s="225"/>
      <c r="D506" s="225"/>
      <c r="E506" s="203"/>
      <c r="F506" s="203"/>
      <c r="H506" s="4" t="s">
        <v>1664</v>
      </c>
    </row>
    <row r="507" spans="1:9" s="416" customFormat="1">
      <c r="A507" s="236" t="s">
        <v>507</v>
      </c>
      <c r="B507" s="153" t="s">
        <v>673</v>
      </c>
      <c r="C507" s="225">
        <v>5</v>
      </c>
      <c r="D507" s="225" t="s">
        <v>289</v>
      </c>
      <c r="E507" s="548">
        <f>+_xlfn.XLOOKUP(I507,ccs!O:O,ccs!I:I,0,0,1)</f>
        <v>2287.5</v>
      </c>
      <c r="F507" s="548">
        <f>ROUND(ROUND(E507,2)*ROUND(C507,2),2)</f>
        <v>11437.5</v>
      </c>
      <c r="H507" s="4" t="s">
        <v>1664</v>
      </c>
      <c r="I507" s="545" t="str">
        <f>+_xlfn.CONCAT(H507,"-",A507)</f>
        <v>B2/23/14-P</v>
      </c>
    </row>
    <row r="508" spans="1:9" s="416" customFormat="1">
      <c r="A508" s="236"/>
      <c r="B508" s="153"/>
      <c r="C508" s="225"/>
      <c r="D508" s="225"/>
      <c r="E508" s="203"/>
      <c r="F508" s="203"/>
      <c r="H508" s="4" t="s">
        <v>1664</v>
      </c>
    </row>
    <row r="509" spans="1:9" s="416" customFormat="1">
      <c r="A509" s="236" t="s">
        <v>508</v>
      </c>
      <c r="B509" s="153" t="s">
        <v>674</v>
      </c>
      <c r="C509" s="225">
        <v>5</v>
      </c>
      <c r="D509" s="225" t="s">
        <v>289</v>
      </c>
      <c r="E509" s="548">
        <f>+_xlfn.XLOOKUP(I509,ccs!O:O,ccs!I:I,0,0,1)</f>
        <v>2287.5</v>
      </c>
      <c r="F509" s="548">
        <f>ROUND(ROUND(E509,2)*ROUND(C509,2),2)</f>
        <v>11437.5</v>
      </c>
      <c r="H509" s="4" t="s">
        <v>1664</v>
      </c>
      <c r="I509" s="545" t="str">
        <f>+_xlfn.CONCAT(H509,"-",A509)</f>
        <v>B2/23/14-Q</v>
      </c>
    </row>
    <row r="510" spans="1:9" s="416" customFormat="1">
      <c r="A510" s="236"/>
      <c r="B510" s="153"/>
      <c r="C510" s="225"/>
      <c r="D510" s="225"/>
      <c r="E510" s="203"/>
      <c r="F510" s="203"/>
      <c r="H510" s="4" t="s">
        <v>1664</v>
      </c>
    </row>
    <row r="511" spans="1:9" s="416" customFormat="1">
      <c r="A511" s="236" t="s">
        <v>738</v>
      </c>
      <c r="B511" s="153" t="s">
        <v>675</v>
      </c>
      <c r="C511" s="225">
        <v>5</v>
      </c>
      <c r="D511" s="225" t="s">
        <v>289</v>
      </c>
      <c r="E511" s="548">
        <f>+_xlfn.XLOOKUP(I511,ccs!O:O,ccs!I:I,0,0,1)</f>
        <v>2287.5</v>
      </c>
      <c r="F511" s="548">
        <f>ROUND(ROUND(E511,2)*ROUND(C511,2),2)</f>
        <v>11437.5</v>
      </c>
      <c r="H511" s="4" t="s">
        <v>1664</v>
      </c>
      <c r="I511" s="545" t="str">
        <f>+_xlfn.CONCAT(H511,"-",A511)</f>
        <v>B2/23/14-R</v>
      </c>
    </row>
    <row r="512" spans="1:9" s="416" customFormat="1">
      <c r="A512" s="236"/>
      <c r="B512" s="153"/>
      <c r="C512" s="225"/>
      <c r="D512" s="225"/>
      <c r="E512" s="203"/>
      <c r="F512" s="203"/>
      <c r="H512" s="4" t="s">
        <v>1664</v>
      </c>
    </row>
    <row r="513" spans="1:9" s="416" customFormat="1">
      <c r="A513" s="236" t="s">
        <v>739</v>
      </c>
      <c r="B513" s="153" t="s">
        <v>676</v>
      </c>
      <c r="C513" s="225">
        <v>5</v>
      </c>
      <c r="D513" s="225" t="s">
        <v>289</v>
      </c>
      <c r="E513" s="548">
        <f>+_xlfn.XLOOKUP(I513,ccs!O:O,ccs!I:I,0,0,1)</f>
        <v>2287.5</v>
      </c>
      <c r="F513" s="548">
        <f>ROUND(ROUND(E513,2)*ROUND(C513,2),2)</f>
        <v>11437.5</v>
      </c>
      <c r="H513" s="4" t="s">
        <v>1664</v>
      </c>
      <c r="I513" s="545" t="str">
        <f>+_xlfn.CONCAT(H513,"-",A513)</f>
        <v>B2/23/14-S</v>
      </c>
    </row>
    <row r="514" spans="1:9" s="416" customFormat="1">
      <c r="A514" s="236"/>
      <c r="B514" s="153"/>
      <c r="C514" s="225"/>
      <c r="D514" s="225"/>
      <c r="E514" s="203"/>
      <c r="F514" s="203"/>
      <c r="H514" s="4" t="s">
        <v>1664</v>
      </c>
    </row>
    <row r="515" spans="1:9" s="416" customFormat="1">
      <c r="A515" s="236" t="s">
        <v>216</v>
      </c>
      <c r="B515" s="153" t="s">
        <v>677</v>
      </c>
      <c r="C515" s="225">
        <v>5</v>
      </c>
      <c r="D515" s="225" t="s">
        <v>289</v>
      </c>
      <c r="E515" s="548">
        <f>+_xlfn.XLOOKUP(I515,ccs!O:O,ccs!I:I,0,0,1)</f>
        <v>2287.5</v>
      </c>
      <c r="F515" s="548">
        <f>ROUND(ROUND(E515,2)*ROUND(C515,2),2)</f>
        <v>11437.5</v>
      </c>
      <c r="H515" s="4" t="s">
        <v>1664</v>
      </c>
      <c r="I515" s="545" t="str">
        <f>+_xlfn.CONCAT(H515,"-",A515)</f>
        <v>B2/23/14-T</v>
      </c>
    </row>
    <row r="516" spans="1:9" s="416" customFormat="1">
      <c r="A516" s="236"/>
      <c r="B516" s="153"/>
      <c r="C516" s="225"/>
      <c r="D516" s="225"/>
      <c r="E516" s="203"/>
      <c r="F516" s="203"/>
      <c r="H516" s="4" t="s">
        <v>1664</v>
      </c>
    </row>
    <row r="517" spans="1:9" s="416" customFormat="1">
      <c r="A517" s="242"/>
      <c r="B517" s="149"/>
      <c r="C517" s="52"/>
      <c r="D517" s="52"/>
      <c r="E517" s="203"/>
      <c r="F517" s="203"/>
      <c r="H517" s="4" t="s">
        <v>1664</v>
      </c>
    </row>
    <row r="518" spans="1:9" s="416" customFormat="1">
      <c r="A518" s="220"/>
      <c r="B518" s="35" t="s">
        <v>678</v>
      </c>
      <c r="C518" s="98"/>
      <c r="D518" s="98"/>
      <c r="E518" s="98"/>
      <c r="F518" s="97"/>
      <c r="H518" s="4" t="s">
        <v>1665</v>
      </c>
    </row>
    <row r="519" spans="1:9" s="416" customFormat="1">
      <c r="A519" s="220"/>
      <c r="B519" s="7"/>
      <c r="C519" s="98"/>
      <c r="D519" s="98"/>
      <c r="E519" s="98"/>
      <c r="F519" s="97"/>
      <c r="H519" s="4" t="s">
        <v>1665</v>
      </c>
    </row>
    <row r="520" spans="1:9" s="416" customFormat="1" ht="93">
      <c r="A520" s="220"/>
      <c r="B520" s="35" t="s">
        <v>679</v>
      </c>
      <c r="C520" s="98"/>
      <c r="D520" s="98"/>
      <c r="E520" s="98"/>
      <c r="F520" s="97"/>
      <c r="H520" s="4" t="s">
        <v>1665</v>
      </c>
    </row>
    <row r="521" spans="1:9" s="416" customFormat="1">
      <c r="A521" s="220"/>
      <c r="B521" s="35"/>
      <c r="C521" s="98"/>
      <c r="D521" s="98"/>
      <c r="E521" s="98"/>
      <c r="F521" s="97"/>
      <c r="H521" s="4" t="s">
        <v>1665</v>
      </c>
    </row>
    <row r="522" spans="1:9" s="416" customFormat="1">
      <c r="A522" s="220"/>
      <c r="B522" s="142" t="s">
        <v>570</v>
      </c>
      <c r="C522" s="98"/>
      <c r="D522" s="98"/>
      <c r="E522" s="98"/>
      <c r="F522" s="97"/>
      <c r="H522" s="4" t="s">
        <v>1665</v>
      </c>
    </row>
    <row r="523" spans="1:9" s="416" customFormat="1">
      <c r="A523" s="220"/>
      <c r="B523" s="7"/>
      <c r="C523" s="98"/>
      <c r="D523" s="98"/>
      <c r="E523" s="98"/>
      <c r="F523" s="97"/>
      <c r="H523" s="4" t="s">
        <v>1665</v>
      </c>
    </row>
    <row r="524" spans="1:9" s="416" customFormat="1">
      <c r="A524" s="236" t="s">
        <v>5</v>
      </c>
      <c r="B524" s="153" t="s">
        <v>680</v>
      </c>
      <c r="C524" s="225">
        <v>41</v>
      </c>
      <c r="D524" s="225" t="s">
        <v>289</v>
      </c>
      <c r="E524" s="548">
        <f>+_xlfn.XLOOKUP(I524,ccs!O:O,ccs!I:I,0,0,1)</f>
        <v>6543.75</v>
      </c>
      <c r="F524" s="548">
        <f>ROUND(ROUND(E524,2)*ROUND(C524,2),2)</f>
        <v>268293.75</v>
      </c>
      <c r="H524" s="4" t="s">
        <v>1665</v>
      </c>
      <c r="I524" s="545" t="str">
        <f>+_xlfn.CONCAT(H524,"-",A524)</f>
        <v>B2/23/15-A</v>
      </c>
    </row>
    <row r="525" spans="1:9" s="416" customFormat="1">
      <c r="A525" s="236"/>
      <c r="B525" s="153"/>
      <c r="C525" s="225"/>
      <c r="D525" s="225"/>
      <c r="E525" s="203"/>
      <c r="F525" s="203"/>
      <c r="H525" s="4" t="s">
        <v>1665</v>
      </c>
    </row>
    <row r="526" spans="1:9" s="416" customFormat="1" ht="31">
      <c r="A526" s="242"/>
      <c r="B526" s="50" t="s">
        <v>681</v>
      </c>
      <c r="C526" s="52"/>
      <c r="D526" s="52"/>
      <c r="E526" s="203"/>
      <c r="F526" s="203"/>
      <c r="H526" s="4" t="s">
        <v>1665</v>
      </c>
    </row>
    <row r="527" spans="1:9" s="416" customFormat="1">
      <c r="A527" s="242"/>
      <c r="B527" s="50"/>
      <c r="C527" s="52"/>
      <c r="D527" s="52"/>
      <c r="E527" s="203"/>
      <c r="F527" s="203"/>
      <c r="H527" s="4" t="s">
        <v>1665</v>
      </c>
    </row>
    <row r="528" spans="1:9" s="416" customFormat="1">
      <c r="A528" s="242"/>
      <c r="B528" s="142" t="s">
        <v>570</v>
      </c>
      <c r="C528" s="52"/>
      <c r="D528" s="52"/>
      <c r="E528" s="203"/>
      <c r="F528" s="203"/>
      <c r="H528" s="4" t="s">
        <v>1665</v>
      </c>
    </row>
    <row r="529" spans="1:9" s="416" customFormat="1">
      <c r="A529" s="242"/>
      <c r="B529" s="142"/>
      <c r="C529" s="52"/>
      <c r="D529" s="52"/>
      <c r="E529" s="203"/>
      <c r="F529" s="203"/>
      <c r="H529" s="4" t="s">
        <v>1665</v>
      </c>
    </row>
    <row r="530" spans="1:9" s="416" customFormat="1" ht="31">
      <c r="A530" s="242"/>
      <c r="B530" s="35" t="s">
        <v>682</v>
      </c>
      <c r="C530" s="52"/>
      <c r="D530" s="419"/>
      <c r="E530" s="203"/>
      <c r="F530" s="203"/>
      <c r="H530" s="4" t="s">
        <v>1665</v>
      </c>
    </row>
    <row r="531" spans="1:9" s="416" customFormat="1">
      <c r="A531" s="242"/>
      <c r="B531" s="35"/>
      <c r="C531" s="52"/>
      <c r="D531" s="419"/>
      <c r="E531" s="203"/>
      <c r="F531" s="203"/>
      <c r="H531" s="4" t="s">
        <v>1665</v>
      </c>
    </row>
    <row r="532" spans="1:9" s="416" customFormat="1">
      <c r="A532" s="242" t="s">
        <v>6</v>
      </c>
      <c r="B532" s="36" t="s">
        <v>683</v>
      </c>
      <c r="C532" s="52">
        <v>131</v>
      </c>
      <c r="D532" s="225" t="s">
        <v>289</v>
      </c>
      <c r="E532" s="548">
        <f>+_xlfn.XLOOKUP(I532,ccs!O:O,ccs!I:I,0,0,1)</f>
        <v>517.25</v>
      </c>
      <c r="F532" s="548">
        <f>ROUND(ROUND(E532,2)*ROUND(C532,2),2)</f>
        <v>67759.75</v>
      </c>
      <c r="H532" s="4" t="s">
        <v>1665</v>
      </c>
      <c r="I532" s="545" t="str">
        <f>+_xlfn.CONCAT(H532,"-",A532)</f>
        <v>B2/23/15-B</v>
      </c>
    </row>
    <row r="533" spans="1:9" s="416" customFormat="1">
      <c r="A533" s="242"/>
      <c r="B533" s="36"/>
      <c r="C533" s="52"/>
      <c r="D533" s="419"/>
      <c r="E533" s="203"/>
      <c r="F533" s="203"/>
      <c r="H533" s="4" t="s">
        <v>1665</v>
      </c>
    </row>
    <row r="534" spans="1:9" s="416" customFormat="1">
      <c r="A534" s="242" t="s">
        <v>7</v>
      </c>
      <c r="B534" s="36" t="s">
        <v>683</v>
      </c>
      <c r="C534" s="52">
        <v>131</v>
      </c>
      <c r="D534" s="225" t="s">
        <v>289</v>
      </c>
      <c r="E534" s="548">
        <f>+_xlfn.XLOOKUP(I534,ccs!O:O,ccs!I:I,0,0,1)</f>
        <v>517.25</v>
      </c>
      <c r="F534" s="548">
        <f>ROUND(ROUND(E534,2)*ROUND(C534,2),2)</f>
        <v>67759.75</v>
      </c>
      <c r="H534" s="4" t="s">
        <v>1665</v>
      </c>
      <c r="I534" s="545" t="str">
        <f>+_xlfn.CONCAT(H534,"-",A534)</f>
        <v>B2/23/15-C</v>
      </c>
    </row>
    <row r="535" spans="1:9" s="416" customFormat="1">
      <c r="A535" s="242"/>
      <c r="B535" s="35"/>
      <c r="C535" s="52"/>
      <c r="D535" s="52"/>
      <c r="E535" s="203"/>
      <c r="F535" s="203"/>
      <c r="H535" s="4" t="s">
        <v>1665</v>
      </c>
    </row>
    <row r="536" spans="1:9" s="416" customFormat="1" ht="31">
      <c r="A536" s="242"/>
      <c r="B536" s="50" t="s">
        <v>684</v>
      </c>
      <c r="C536" s="52"/>
      <c r="D536" s="56"/>
      <c r="E536" s="203"/>
      <c r="F536" s="203"/>
      <c r="H536" s="4" t="s">
        <v>1665</v>
      </c>
    </row>
    <row r="537" spans="1:9" s="416" customFormat="1">
      <c r="A537" s="242"/>
      <c r="B537" s="50"/>
      <c r="C537" s="52"/>
      <c r="D537" s="56"/>
      <c r="E537" s="203"/>
      <c r="F537" s="203"/>
      <c r="H537" s="4" t="s">
        <v>1665</v>
      </c>
    </row>
    <row r="538" spans="1:9" s="416" customFormat="1">
      <c r="A538" s="242" t="s">
        <v>8</v>
      </c>
      <c r="B538" s="53" t="s">
        <v>685</v>
      </c>
      <c r="C538" s="52">
        <v>36</v>
      </c>
      <c r="D538" s="225" t="s">
        <v>289</v>
      </c>
      <c r="E538" s="548">
        <f>+_xlfn.XLOOKUP(I538,ccs!O:O,ccs!I:I,0,0,1)</f>
        <v>276.63</v>
      </c>
      <c r="F538" s="548">
        <f>ROUND(ROUND(E538,2)*ROUND(C538,2),2)</f>
        <v>9958.68</v>
      </c>
      <c r="H538" s="4" t="s">
        <v>1665</v>
      </c>
      <c r="I538" s="545" t="str">
        <f>+_xlfn.CONCAT(H538,"-",A538)</f>
        <v>B2/23/15-D</v>
      </c>
    </row>
    <row r="539" spans="1:9" s="416" customFormat="1">
      <c r="A539" s="242"/>
      <c r="B539" s="53"/>
      <c r="C539" s="52"/>
      <c r="D539" s="56"/>
      <c r="E539" s="203"/>
      <c r="F539" s="203"/>
      <c r="H539" s="4" t="s">
        <v>1665</v>
      </c>
    </row>
    <row r="540" spans="1:9" s="416" customFormat="1">
      <c r="A540" s="242" t="s">
        <v>10</v>
      </c>
      <c r="B540" s="53" t="s">
        <v>686</v>
      </c>
      <c r="C540" s="52">
        <v>1</v>
      </c>
      <c r="D540" s="225" t="s">
        <v>289</v>
      </c>
      <c r="E540" s="548">
        <f>+_xlfn.XLOOKUP(I540,ccs!O:O,ccs!I:I,0,0,1)</f>
        <v>454.75</v>
      </c>
      <c r="F540" s="548">
        <f>ROUND(ROUND(E540,2)*ROUND(C540,2),2)</f>
        <v>454.75</v>
      </c>
      <c r="H540" s="4" t="s">
        <v>1665</v>
      </c>
      <c r="I540" s="545" t="str">
        <f>+_xlfn.CONCAT(H540,"-",A540)</f>
        <v>B2/23/15-E</v>
      </c>
    </row>
    <row r="541" spans="1:9" s="416" customFormat="1">
      <c r="A541" s="242"/>
      <c r="B541" s="71"/>
      <c r="C541" s="52"/>
      <c r="D541" s="52"/>
      <c r="E541" s="203"/>
      <c r="F541" s="203"/>
      <c r="H541" s="4" t="s">
        <v>1665</v>
      </c>
    </row>
    <row r="542" spans="1:9" s="416" customFormat="1">
      <c r="A542" s="242" t="s">
        <v>11</v>
      </c>
      <c r="B542" s="53" t="s">
        <v>687</v>
      </c>
      <c r="C542" s="52">
        <v>9</v>
      </c>
      <c r="D542" s="225" t="s">
        <v>289</v>
      </c>
      <c r="E542" s="548">
        <f>+_xlfn.XLOOKUP(I542,ccs!O:O,ccs!I:I,0,0,1)</f>
        <v>642.25</v>
      </c>
      <c r="F542" s="548">
        <f>ROUND(ROUND(E542,2)*ROUND(C542,2),2)</f>
        <v>5780.25</v>
      </c>
      <c r="H542" s="4" t="s">
        <v>1665</v>
      </c>
      <c r="I542" s="545" t="str">
        <f>+_xlfn.CONCAT(H542,"-",A542)</f>
        <v>B2/23/15-F</v>
      </c>
    </row>
    <row r="543" spans="1:9" s="416" customFormat="1">
      <c r="A543" s="242"/>
      <c r="B543" s="71"/>
      <c r="C543" s="52"/>
      <c r="D543" s="52"/>
      <c r="E543" s="203"/>
      <c r="F543" s="203"/>
      <c r="H543" s="4" t="s">
        <v>1665</v>
      </c>
    </row>
    <row r="544" spans="1:9" s="416" customFormat="1">
      <c r="A544" s="242" t="s">
        <v>27</v>
      </c>
      <c r="B544" s="53" t="s">
        <v>688</v>
      </c>
      <c r="C544" s="52">
        <v>9</v>
      </c>
      <c r="D544" s="225" t="s">
        <v>289</v>
      </c>
      <c r="E544" s="548">
        <f>+_xlfn.XLOOKUP(I544,ccs!O:O,ccs!I:I,0,0,1)</f>
        <v>517.25</v>
      </c>
      <c r="F544" s="548">
        <f>ROUND(ROUND(E544,2)*ROUND(C544,2),2)</f>
        <v>4655.25</v>
      </c>
      <c r="H544" s="4" t="s">
        <v>1665</v>
      </c>
      <c r="I544" s="545" t="str">
        <f>+_xlfn.CONCAT(H544,"-",A544)</f>
        <v>B2/23/15-G</v>
      </c>
    </row>
    <row r="545" spans="1:9" s="416" customFormat="1">
      <c r="A545" s="242"/>
      <c r="B545" s="53"/>
      <c r="C545" s="52"/>
      <c r="D545" s="52"/>
      <c r="E545" s="203"/>
      <c r="F545" s="203"/>
      <c r="H545" s="4" t="s">
        <v>1665</v>
      </c>
    </row>
    <row r="546" spans="1:9" s="416" customFormat="1">
      <c r="A546" s="242" t="s">
        <v>28</v>
      </c>
      <c r="B546" s="53" t="s">
        <v>689</v>
      </c>
      <c r="C546" s="52">
        <v>12</v>
      </c>
      <c r="D546" s="225" t="s">
        <v>289</v>
      </c>
      <c r="E546" s="548">
        <f>+_xlfn.XLOOKUP(I546,ccs!O:O,ccs!I:I,0,0,1)</f>
        <v>1079.75</v>
      </c>
      <c r="F546" s="548">
        <f>ROUND(ROUND(E546,2)*ROUND(C546,2),2)</f>
        <v>12957</v>
      </c>
      <c r="H546" s="4" t="s">
        <v>1665</v>
      </c>
      <c r="I546" s="545" t="str">
        <f>+_xlfn.CONCAT(H546,"-",A546)</f>
        <v>B2/23/15-H</v>
      </c>
    </row>
    <row r="547" spans="1:9" s="416" customFormat="1">
      <c r="A547" s="242"/>
      <c r="B547" s="71"/>
      <c r="C547" s="52"/>
      <c r="D547" s="52"/>
      <c r="E547" s="203"/>
      <c r="F547" s="203"/>
      <c r="H547" s="4" t="s">
        <v>1665</v>
      </c>
    </row>
    <row r="548" spans="1:9" s="416" customFormat="1">
      <c r="A548" s="242" t="s">
        <v>33</v>
      </c>
      <c r="B548" s="53" t="s">
        <v>690</v>
      </c>
      <c r="C548" s="52">
        <v>12</v>
      </c>
      <c r="D548" s="225" t="s">
        <v>289</v>
      </c>
      <c r="E548" s="548">
        <f>+_xlfn.XLOOKUP(I548,ccs!O:O,ccs!I:I,0,0,1)</f>
        <v>892.25</v>
      </c>
      <c r="F548" s="548">
        <f>ROUND(ROUND(E548,2)*ROUND(C548,2),2)</f>
        <v>10707</v>
      </c>
      <c r="H548" s="4" t="s">
        <v>1665</v>
      </c>
      <c r="I548" s="545" t="str">
        <f>+_xlfn.CONCAT(H548,"-",A548)</f>
        <v>B2/23/15-J</v>
      </c>
    </row>
    <row r="549" spans="1:9" s="416" customFormat="1">
      <c r="A549" s="242"/>
      <c r="B549" s="53"/>
      <c r="C549" s="52"/>
      <c r="D549" s="52"/>
      <c r="E549" s="203"/>
      <c r="F549" s="203"/>
      <c r="H549" s="4" t="s">
        <v>1665</v>
      </c>
    </row>
    <row r="550" spans="1:9" s="416" customFormat="1">
      <c r="A550" s="242"/>
      <c r="B550" s="71"/>
      <c r="C550" s="52"/>
      <c r="D550" s="52"/>
      <c r="E550" s="203"/>
      <c r="F550" s="203"/>
      <c r="H550" s="4" t="s">
        <v>1665</v>
      </c>
    </row>
    <row r="551" spans="1:9" s="416" customFormat="1" ht="32.25" customHeight="1">
      <c r="A551" s="242"/>
      <c r="B551" s="50" t="s">
        <v>691</v>
      </c>
      <c r="C551" s="52"/>
      <c r="D551" s="52"/>
      <c r="E551" s="203"/>
      <c r="F551" s="203"/>
      <c r="H551" s="4" t="s">
        <v>1666</v>
      </c>
    </row>
    <row r="552" spans="1:9" s="416" customFormat="1">
      <c r="A552" s="242"/>
      <c r="B552" s="50"/>
      <c r="C552" s="52"/>
      <c r="D552" s="52"/>
      <c r="E552" s="203"/>
      <c r="F552" s="203"/>
      <c r="H552" s="4" t="s">
        <v>1666</v>
      </c>
    </row>
    <row r="553" spans="1:9" s="416" customFormat="1">
      <c r="A553" s="242" t="s">
        <v>5</v>
      </c>
      <c r="B553" s="53" t="s">
        <v>692</v>
      </c>
      <c r="C553" s="52">
        <v>36</v>
      </c>
      <c r="D553" s="225" t="s">
        <v>289</v>
      </c>
      <c r="E553" s="548">
        <f>+_xlfn.XLOOKUP(I553,ccs!O:O,ccs!I:I,0,0,1)</f>
        <v>1158.1300000000001</v>
      </c>
      <c r="F553" s="548">
        <f>ROUND(ROUND(E553,2)*ROUND(C553,2),2)</f>
        <v>41692.68</v>
      </c>
      <c r="H553" s="4" t="s">
        <v>1666</v>
      </c>
      <c r="I553" s="545" t="str">
        <f>+_xlfn.CONCAT(H553,"-",A553)</f>
        <v>B2/23/16-A</v>
      </c>
    </row>
    <row r="554" spans="1:9" s="416" customFormat="1">
      <c r="A554" s="242"/>
      <c r="B554" s="53"/>
      <c r="C554" s="52"/>
      <c r="D554" s="52"/>
      <c r="E554" s="203"/>
      <c r="F554" s="203"/>
      <c r="H554" s="4" t="s">
        <v>1666</v>
      </c>
    </row>
    <row r="555" spans="1:9" s="416" customFormat="1">
      <c r="A555" s="242" t="s">
        <v>6</v>
      </c>
      <c r="B555" s="53" t="s">
        <v>693</v>
      </c>
      <c r="C555" s="52">
        <v>36</v>
      </c>
      <c r="D555" s="225" t="s">
        <v>289</v>
      </c>
      <c r="E555" s="548">
        <f>+_xlfn.XLOOKUP(I555,ccs!O:O,ccs!I:I,0,0,1)</f>
        <v>1017.25</v>
      </c>
      <c r="F555" s="548">
        <f>ROUND(ROUND(E555,2)*ROUND(C555,2),2)</f>
        <v>36621</v>
      </c>
      <c r="H555" s="4" t="s">
        <v>1666</v>
      </c>
      <c r="I555" s="545" t="str">
        <f>+_xlfn.CONCAT(H555,"-",A555)</f>
        <v>B2/23/16-B</v>
      </c>
    </row>
    <row r="556" spans="1:9" s="416" customFormat="1">
      <c r="A556" s="242"/>
      <c r="B556" s="71"/>
      <c r="C556" s="52"/>
      <c r="D556" s="52"/>
      <c r="E556" s="203"/>
      <c r="F556" s="203"/>
      <c r="H556" s="4" t="s">
        <v>1666</v>
      </c>
    </row>
    <row r="557" spans="1:9" s="416" customFormat="1">
      <c r="A557" s="242"/>
      <c r="B557" s="50" t="s">
        <v>694</v>
      </c>
      <c r="C557" s="52"/>
      <c r="D557" s="52"/>
      <c r="E557" s="203"/>
      <c r="F557" s="203"/>
      <c r="H557" s="4" t="s">
        <v>1666</v>
      </c>
    </row>
    <row r="558" spans="1:9" s="416" customFormat="1">
      <c r="A558" s="242"/>
      <c r="B558" s="50"/>
      <c r="C558" s="52"/>
      <c r="D558" s="52"/>
      <c r="E558" s="203"/>
      <c r="F558" s="203"/>
      <c r="H558" s="4" t="s">
        <v>1666</v>
      </c>
    </row>
    <row r="559" spans="1:9" s="416" customFormat="1">
      <c r="A559" s="242" t="s">
        <v>7</v>
      </c>
      <c r="B559" s="53" t="s">
        <v>695</v>
      </c>
      <c r="C559" s="52">
        <v>4</v>
      </c>
      <c r="D559" s="225" t="s">
        <v>289</v>
      </c>
      <c r="E559" s="548">
        <f>+_xlfn.XLOOKUP(I559,ccs!O:O,ccs!I:I,0,0,1)</f>
        <v>229.75</v>
      </c>
      <c r="F559" s="548">
        <f>ROUND(ROUND(E559,2)*ROUND(C559,2),2)</f>
        <v>919</v>
      </c>
      <c r="H559" s="4" t="s">
        <v>1666</v>
      </c>
      <c r="I559" s="545" t="str">
        <f>+_xlfn.CONCAT(H559,"-",A559)</f>
        <v>B2/23/16-C</v>
      </c>
    </row>
    <row r="560" spans="1:9" s="416" customFormat="1">
      <c r="A560" s="242"/>
      <c r="B560" s="53"/>
      <c r="C560" s="52"/>
      <c r="D560" s="52"/>
      <c r="E560" s="203"/>
      <c r="F560" s="203"/>
      <c r="H560" s="4" t="s">
        <v>1666</v>
      </c>
    </row>
    <row r="561" spans="1:9" s="416" customFormat="1">
      <c r="A561" s="242" t="s">
        <v>8</v>
      </c>
      <c r="B561" s="53" t="s">
        <v>696</v>
      </c>
      <c r="C561" s="52">
        <v>4</v>
      </c>
      <c r="D561" s="225" t="s">
        <v>289</v>
      </c>
      <c r="E561" s="548">
        <f>+_xlfn.XLOOKUP(I561,ccs!O:O,ccs!I:I,0,0,1)</f>
        <v>267.25</v>
      </c>
      <c r="F561" s="548">
        <f>ROUND(ROUND(E561,2)*ROUND(C561,2),2)</f>
        <v>1069</v>
      </c>
      <c r="H561" s="4" t="s">
        <v>1666</v>
      </c>
      <c r="I561" s="545" t="str">
        <f>+_xlfn.CONCAT(H561,"-",A561)</f>
        <v>B2/23/16-D</v>
      </c>
    </row>
    <row r="562" spans="1:9" s="416" customFormat="1">
      <c r="A562" s="242"/>
      <c r="B562" s="71"/>
      <c r="C562" s="52"/>
      <c r="D562" s="52"/>
      <c r="E562" s="203"/>
      <c r="F562" s="203"/>
      <c r="H562" s="4" t="s">
        <v>1666</v>
      </c>
    </row>
    <row r="563" spans="1:9" s="416" customFormat="1">
      <c r="A563" s="242" t="s">
        <v>10</v>
      </c>
      <c r="B563" s="50" t="s">
        <v>697</v>
      </c>
      <c r="C563" s="233">
        <v>1</v>
      </c>
      <c r="D563" s="52" t="s">
        <v>0</v>
      </c>
      <c r="E563" s="548">
        <f>+_xlfn.XLOOKUP(I563,ccs!O:O,ccs!I:I,0,0,1)</f>
        <v>66325</v>
      </c>
      <c r="F563" s="548">
        <f>ROUND(ROUND(E563,2)*ROUND(C563,2),2)</f>
        <v>66325</v>
      </c>
      <c r="H563" s="4" t="s">
        <v>1666</v>
      </c>
      <c r="I563" s="545" t="str">
        <f>+_xlfn.CONCAT(H563,"-",A563)</f>
        <v>B2/23/16-E</v>
      </c>
    </row>
    <row r="564" spans="1:9" s="416" customFormat="1">
      <c r="A564" s="242"/>
      <c r="B564" s="50"/>
      <c r="C564" s="225"/>
      <c r="D564" s="52"/>
      <c r="E564" s="203"/>
      <c r="F564" s="203"/>
      <c r="H564" s="4" t="s">
        <v>1666</v>
      </c>
    </row>
    <row r="565" spans="1:9" s="416" customFormat="1">
      <c r="A565" s="242"/>
      <c r="B565" s="142" t="s">
        <v>573</v>
      </c>
      <c r="C565" s="52"/>
      <c r="D565" s="52"/>
      <c r="E565" s="203"/>
      <c r="F565" s="203"/>
      <c r="H565" s="4" t="s">
        <v>1666</v>
      </c>
    </row>
    <row r="566" spans="1:9" s="416" customFormat="1">
      <c r="A566" s="242"/>
      <c r="B566" s="142"/>
      <c r="C566" s="52"/>
      <c r="D566" s="52"/>
      <c r="E566" s="203"/>
      <c r="F566" s="203"/>
      <c r="H566" s="4" t="s">
        <v>1666</v>
      </c>
    </row>
    <row r="567" spans="1:9" s="416" customFormat="1" ht="31">
      <c r="A567" s="242"/>
      <c r="B567" s="35" t="s">
        <v>682</v>
      </c>
      <c r="C567" s="52"/>
      <c r="D567" s="419"/>
      <c r="E567" s="203"/>
      <c r="F567" s="203"/>
      <c r="H567" s="4" t="s">
        <v>1666</v>
      </c>
    </row>
    <row r="568" spans="1:9" s="416" customFormat="1">
      <c r="A568" s="242"/>
      <c r="B568" s="35"/>
      <c r="C568" s="52"/>
      <c r="D568" s="419"/>
      <c r="E568" s="203"/>
      <c r="F568" s="203"/>
      <c r="H568" s="4" t="s">
        <v>1666</v>
      </c>
    </row>
    <row r="569" spans="1:9" s="416" customFormat="1">
      <c r="A569" s="242" t="s">
        <v>11</v>
      </c>
      <c r="B569" s="36" t="s">
        <v>683</v>
      </c>
      <c r="C569" s="52">
        <v>30</v>
      </c>
      <c r="D569" s="225" t="s">
        <v>289</v>
      </c>
      <c r="E569" s="548">
        <f>+_xlfn.XLOOKUP(I569,ccs!O:O,ccs!I:I,0,0,1)</f>
        <v>517.25</v>
      </c>
      <c r="F569" s="548">
        <f>ROUND(ROUND(E569,2)*ROUND(C569,2),2)</f>
        <v>15517.5</v>
      </c>
      <c r="H569" s="4" t="s">
        <v>1666</v>
      </c>
      <c r="I569" s="545" t="str">
        <f>+_xlfn.CONCAT(H569,"-",A569)</f>
        <v>B2/23/16-F</v>
      </c>
    </row>
    <row r="570" spans="1:9" s="416" customFormat="1">
      <c r="A570" s="242"/>
      <c r="B570" s="36"/>
      <c r="C570" s="52"/>
      <c r="D570" s="419"/>
      <c r="E570" s="203"/>
      <c r="F570" s="203"/>
      <c r="H570" s="4" t="s">
        <v>1666</v>
      </c>
    </row>
    <row r="571" spans="1:9" s="416" customFormat="1">
      <c r="A571" s="242" t="s">
        <v>27</v>
      </c>
      <c r="B571" s="36" t="s">
        <v>683</v>
      </c>
      <c r="C571" s="52">
        <v>30</v>
      </c>
      <c r="D571" s="225" t="s">
        <v>289</v>
      </c>
      <c r="E571" s="548">
        <f>+_xlfn.XLOOKUP(I571,ccs!O:O,ccs!I:I,0,0,1)</f>
        <v>517.25</v>
      </c>
      <c r="F571" s="548">
        <f>ROUND(ROUND(E571,2)*ROUND(C571,2),2)</f>
        <v>15517.5</v>
      </c>
      <c r="H571" s="4" t="s">
        <v>1666</v>
      </c>
      <c r="I571" s="545" t="str">
        <f>+_xlfn.CONCAT(H571,"-",A571)</f>
        <v>B2/23/16-G</v>
      </c>
    </row>
    <row r="572" spans="1:9" s="416" customFormat="1">
      <c r="A572" s="242"/>
      <c r="B572" s="35"/>
      <c r="C572" s="52"/>
      <c r="D572" s="52"/>
      <c r="E572" s="203"/>
      <c r="F572" s="203"/>
      <c r="H572" s="4" t="s">
        <v>1666</v>
      </c>
    </row>
    <row r="573" spans="1:9" s="416" customFormat="1" ht="31">
      <c r="A573" s="242"/>
      <c r="B573" s="50" t="s">
        <v>684</v>
      </c>
      <c r="C573" s="52"/>
      <c r="D573" s="56"/>
      <c r="E573" s="203"/>
      <c r="F573" s="203"/>
      <c r="H573" s="4" t="s">
        <v>1666</v>
      </c>
    </row>
    <row r="574" spans="1:9" s="416" customFormat="1">
      <c r="A574" s="242"/>
      <c r="B574" s="50"/>
      <c r="C574" s="52"/>
      <c r="D574" s="56"/>
      <c r="E574" s="203"/>
      <c r="F574" s="203"/>
      <c r="H574" s="4" t="s">
        <v>1666</v>
      </c>
    </row>
    <row r="575" spans="1:9" s="416" customFormat="1">
      <c r="A575" s="242" t="s">
        <v>28</v>
      </c>
      <c r="B575" s="53" t="s">
        <v>685</v>
      </c>
      <c r="C575" s="52">
        <v>42</v>
      </c>
      <c r="D575" s="225" t="s">
        <v>289</v>
      </c>
      <c r="E575" s="548">
        <f>+_xlfn.XLOOKUP(I575,ccs!O:O,ccs!I:I,0,0,1)</f>
        <v>276.63</v>
      </c>
      <c r="F575" s="548">
        <f>ROUND(ROUND(E575,2)*ROUND(C575,2),2)</f>
        <v>11618.46</v>
      </c>
      <c r="H575" s="4" t="s">
        <v>1666</v>
      </c>
      <c r="I575" s="545" t="str">
        <f>+_xlfn.CONCAT(H575,"-",A575)</f>
        <v>B2/23/16-H</v>
      </c>
    </row>
    <row r="576" spans="1:9" s="416" customFormat="1">
      <c r="A576" s="242"/>
      <c r="B576" s="53"/>
      <c r="C576" s="52"/>
      <c r="D576" s="56"/>
      <c r="E576" s="203"/>
      <c r="F576" s="203"/>
      <c r="H576" s="4" t="s">
        <v>1666</v>
      </c>
    </row>
    <row r="577" spans="1:9" s="416" customFormat="1">
      <c r="A577" s="242" t="s">
        <v>33</v>
      </c>
      <c r="B577" s="53" t="s">
        <v>686</v>
      </c>
      <c r="C577" s="52">
        <v>42</v>
      </c>
      <c r="D577" s="225" t="s">
        <v>289</v>
      </c>
      <c r="E577" s="548">
        <f>+_xlfn.XLOOKUP(I577,ccs!O:O,ccs!I:I,0,0,1)</f>
        <v>454.75</v>
      </c>
      <c r="F577" s="548">
        <f>ROUND(ROUND(E577,2)*ROUND(C577,2),2)</f>
        <v>19099.5</v>
      </c>
      <c r="H577" s="4" t="s">
        <v>1666</v>
      </c>
      <c r="I577" s="545" t="str">
        <f>+_xlfn.CONCAT(H577,"-",A577)</f>
        <v>B2/23/16-J</v>
      </c>
    </row>
    <row r="578" spans="1:9" s="416" customFormat="1">
      <c r="A578" s="242"/>
      <c r="B578" s="71"/>
      <c r="C578" s="52"/>
      <c r="D578" s="52"/>
      <c r="E578" s="203"/>
      <c r="F578" s="203"/>
      <c r="H578" s="4" t="s">
        <v>1666</v>
      </c>
    </row>
    <row r="579" spans="1:9" s="416" customFormat="1">
      <c r="A579" s="242" t="s">
        <v>34</v>
      </c>
      <c r="B579" s="53" t="s">
        <v>687</v>
      </c>
      <c r="C579" s="52">
        <v>90</v>
      </c>
      <c r="D579" s="225" t="s">
        <v>289</v>
      </c>
      <c r="E579" s="548">
        <f>+_xlfn.XLOOKUP(I579,ccs!O:O,ccs!I:I,0,0,1)</f>
        <v>642.25</v>
      </c>
      <c r="F579" s="548">
        <f>ROUND(ROUND(E579,2)*ROUND(C579,2),2)</f>
        <v>57802.5</v>
      </c>
      <c r="H579" s="4" t="s">
        <v>1666</v>
      </c>
      <c r="I579" s="545" t="str">
        <f>+_xlfn.CONCAT(H579,"-",A579)</f>
        <v>B2/23/16-K</v>
      </c>
    </row>
    <row r="580" spans="1:9" s="416" customFormat="1">
      <c r="A580" s="242"/>
      <c r="B580" s="71"/>
      <c r="C580" s="52"/>
      <c r="D580" s="52"/>
      <c r="E580" s="203"/>
      <c r="F580" s="203"/>
      <c r="H580" s="4" t="s">
        <v>1666</v>
      </c>
    </row>
    <row r="581" spans="1:9" s="416" customFormat="1">
      <c r="A581" s="242" t="s">
        <v>39</v>
      </c>
      <c r="B581" s="53" t="s">
        <v>688</v>
      </c>
      <c r="C581" s="52">
        <v>90</v>
      </c>
      <c r="D581" s="225" t="s">
        <v>289</v>
      </c>
      <c r="E581" s="548">
        <f>+_xlfn.XLOOKUP(I581,ccs!O:O,ccs!I:I,0,0,1)</f>
        <v>517.25</v>
      </c>
      <c r="F581" s="548">
        <f>ROUND(ROUND(E581,2)*ROUND(C581,2),2)</f>
        <v>46552.5</v>
      </c>
      <c r="H581" s="4" t="s">
        <v>1666</v>
      </c>
      <c r="I581" s="545" t="str">
        <f>+_xlfn.CONCAT(H581,"-",A581)</f>
        <v>B2/23/16-L</v>
      </c>
    </row>
    <row r="582" spans="1:9" s="416" customFormat="1">
      <c r="A582" s="242"/>
      <c r="B582" s="53"/>
      <c r="C582" s="52"/>
      <c r="D582" s="52"/>
      <c r="E582" s="203"/>
      <c r="F582" s="203"/>
      <c r="H582" s="4" t="s">
        <v>1666</v>
      </c>
    </row>
    <row r="583" spans="1:9" s="416" customFormat="1">
      <c r="A583" s="242" t="s">
        <v>38</v>
      </c>
      <c r="B583" s="53" t="s">
        <v>689</v>
      </c>
      <c r="C583" s="52">
        <v>33</v>
      </c>
      <c r="D583" s="225" t="s">
        <v>289</v>
      </c>
      <c r="E583" s="548">
        <f>+_xlfn.XLOOKUP(I583,ccs!O:O,ccs!I:I,0,0,1)</f>
        <v>1079.75</v>
      </c>
      <c r="F583" s="548">
        <f>ROUND(ROUND(E583,2)*ROUND(C583,2),2)</f>
        <v>35631.75</v>
      </c>
      <c r="H583" s="4" t="s">
        <v>1666</v>
      </c>
      <c r="I583" s="545" t="str">
        <f>+_xlfn.CONCAT(H583,"-",A583)</f>
        <v>B2/23/16-M</v>
      </c>
    </row>
    <row r="584" spans="1:9" s="416" customFormat="1">
      <c r="A584" s="242"/>
      <c r="B584" s="71"/>
      <c r="C584" s="52"/>
      <c r="D584" s="52"/>
      <c r="E584" s="203"/>
      <c r="F584" s="203"/>
      <c r="H584" s="4" t="s">
        <v>1666</v>
      </c>
    </row>
    <row r="585" spans="1:9" s="416" customFormat="1">
      <c r="A585" s="242" t="s">
        <v>204</v>
      </c>
      <c r="B585" s="53" t="s">
        <v>690</v>
      </c>
      <c r="C585" s="52">
        <v>33</v>
      </c>
      <c r="D585" s="225" t="s">
        <v>289</v>
      </c>
      <c r="E585" s="548">
        <f>+_xlfn.XLOOKUP(I585,ccs!O:O,ccs!I:I,0,0,1)</f>
        <v>892.25</v>
      </c>
      <c r="F585" s="548">
        <f>ROUND(ROUND(E585,2)*ROUND(C585,2),2)</f>
        <v>29444.25</v>
      </c>
      <c r="H585" s="4" t="s">
        <v>1666</v>
      </c>
      <c r="I585" s="545" t="str">
        <f>+_xlfn.CONCAT(H585,"-",A585)</f>
        <v>B2/23/16-N</v>
      </c>
    </row>
    <row r="586" spans="1:9" s="416" customFormat="1">
      <c r="A586" s="242"/>
      <c r="B586" s="71"/>
      <c r="C586" s="52"/>
      <c r="D586" s="52"/>
      <c r="E586" s="203"/>
      <c r="F586" s="203"/>
      <c r="H586" s="4" t="s">
        <v>1666</v>
      </c>
    </row>
    <row r="587" spans="1:9" s="416" customFormat="1" ht="32.25" customHeight="1">
      <c r="A587" s="242"/>
      <c r="B587" s="50" t="s">
        <v>691</v>
      </c>
      <c r="C587" s="52"/>
      <c r="D587" s="52"/>
      <c r="E587" s="203"/>
      <c r="F587" s="203"/>
      <c r="H587" s="4" t="s">
        <v>1667</v>
      </c>
    </row>
    <row r="588" spans="1:9" s="416" customFormat="1">
      <c r="A588" s="242"/>
      <c r="B588" s="50"/>
      <c r="C588" s="52"/>
      <c r="D588" s="52"/>
      <c r="E588" s="203"/>
      <c r="F588" s="203"/>
      <c r="H588" s="4" t="s">
        <v>1667</v>
      </c>
    </row>
    <row r="589" spans="1:9" s="416" customFormat="1">
      <c r="A589" s="242" t="s">
        <v>5</v>
      </c>
      <c r="B589" s="53" t="s">
        <v>692</v>
      </c>
      <c r="C589" s="52">
        <v>12</v>
      </c>
      <c r="D589" s="225" t="s">
        <v>289</v>
      </c>
      <c r="E589" s="548">
        <f>+_xlfn.XLOOKUP(I589,ccs!O:O,ccs!I:I,0,0,1)</f>
        <v>1158.1300000000001</v>
      </c>
      <c r="F589" s="548">
        <f>ROUND(ROUND(E589,2)*ROUND(C589,2),2)</f>
        <v>13897.56</v>
      </c>
      <c r="H589" s="4" t="s">
        <v>1667</v>
      </c>
      <c r="I589" s="545" t="str">
        <f>+_xlfn.CONCAT(H589,"-",A589)</f>
        <v>B2/23/17-A</v>
      </c>
    </row>
    <row r="590" spans="1:9" s="416" customFormat="1">
      <c r="A590" s="242"/>
      <c r="B590" s="53"/>
      <c r="C590" s="52"/>
      <c r="D590" s="52"/>
      <c r="E590" s="203"/>
      <c r="F590" s="203"/>
      <c r="H590" s="4" t="s">
        <v>1667</v>
      </c>
    </row>
    <row r="591" spans="1:9" s="416" customFormat="1">
      <c r="A591" s="242" t="s">
        <v>6</v>
      </c>
      <c r="B591" s="53" t="s">
        <v>693</v>
      </c>
      <c r="C591" s="52">
        <v>12</v>
      </c>
      <c r="D591" s="225" t="s">
        <v>289</v>
      </c>
      <c r="E591" s="548">
        <f>+_xlfn.XLOOKUP(I591,ccs!O:O,ccs!I:I,0,0,1)</f>
        <v>1017.25</v>
      </c>
      <c r="F591" s="548">
        <f>ROUND(ROUND(E591,2)*ROUND(C591,2),2)</f>
        <v>12207</v>
      </c>
      <c r="H591" s="4" t="s">
        <v>1667</v>
      </c>
      <c r="I591" s="545" t="str">
        <f>+_xlfn.CONCAT(H591,"-",A591)</f>
        <v>B2/23/17-B</v>
      </c>
    </row>
    <row r="592" spans="1:9" s="416" customFormat="1">
      <c r="A592" s="242"/>
      <c r="B592" s="71"/>
      <c r="C592" s="52"/>
      <c r="D592" s="52"/>
      <c r="E592" s="203"/>
      <c r="F592" s="203"/>
      <c r="H592" s="4" t="s">
        <v>1667</v>
      </c>
    </row>
    <row r="593" spans="1:9" s="416" customFormat="1">
      <c r="A593" s="242" t="s">
        <v>7</v>
      </c>
      <c r="B593" s="50" t="s">
        <v>697</v>
      </c>
      <c r="C593" s="233">
        <v>1</v>
      </c>
      <c r="D593" s="52" t="s">
        <v>0</v>
      </c>
      <c r="E593" s="548">
        <f>+_xlfn.XLOOKUP(I593,ccs!O:O,ccs!I:I,0,0,1)</f>
        <v>66325</v>
      </c>
      <c r="F593" s="548">
        <f>ROUND(ROUND(E593,2)*ROUND(C593,2),2)</f>
        <v>66325</v>
      </c>
      <c r="H593" s="4" t="s">
        <v>1667</v>
      </c>
      <c r="I593" s="545" t="str">
        <f>+_xlfn.CONCAT(H593,"-",A593)</f>
        <v>B2/23/17-C</v>
      </c>
    </row>
    <row r="594" spans="1:9" s="416" customFormat="1">
      <c r="A594" s="242"/>
      <c r="B594" s="50"/>
      <c r="C594" s="225"/>
      <c r="D594" s="52"/>
      <c r="E594" s="203"/>
      <c r="F594" s="203"/>
      <c r="H594" s="4" t="s">
        <v>1667</v>
      </c>
    </row>
    <row r="595" spans="1:9" s="416" customFormat="1">
      <c r="A595" s="242"/>
      <c r="B595" s="142" t="s">
        <v>574</v>
      </c>
      <c r="C595" s="52"/>
      <c r="D595" s="52"/>
      <c r="E595" s="203"/>
      <c r="F595" s="203"/>
      <c r="H595" s="4" t="s">
        <v>1667</v>
      </c>
    </row>
    <row r="596" spans="1:9" s="416" customFormat="1">
      <c r="A596" s="242"/>
      <c r="B596" s="142"/>
      <c r="C596" s="52"/>
      <c r="D596" s="52"/>
      <c r="E596" s="203"/>
      <c r="F596" s="203"/>
      <c r="H596" s="4" t="s">
        <v>1667</v>
      </c>
    </row>
    <row r="597" spans="1:9" s="416" customFormat="1" ht="31">
      <c r="A597" s="242"/>
      <c r="B597" s="35" t="s">
        <v>682</v>
      </c>
      <c r="C597" s="52"/>
      <c r="D597" s="419"/>
      <c r="E597" s="203"/>
      <c r="F597" s="203"/>
      <c r="H597" s="4" t="s">
        <v>1667</v>
      </c>
    </row>
    <row r="598" spans="1:9" s="416" customFormat="1">
      <c r="A598" s="242"/>
      <c r="B598" s="35"/>
      <c r="C598" s="52"/>
      <c r="D598" s="419"/>
      <c r="E598" s="203"/>
      <c r="F598" s="203"/>
      <c r="H598" s="4" t="s">
        <v>1667</v>
      </c>
    </row>
    <row r="599" spans="1:9" s="416" customFormat="1">
      <c r="A599" s="242" t="s">
        <v>8</v>
      </c>
      <c r="B599" s="36" t="s">
        <v>683</v>
      </c>
      <c r="C599" s="52">
        <v>30</v>
      </c>
      <c r="D599" s="225" t="s">
        <v>289</v>
      </c>
      <c r="E599" s="548">
        <f>+_xlfn.XLOOKUP(I599,ccs!O:O,ccs!I:I,0,0,1)</f>
        <v>517.25</v>
      </c>
      <c r="F599" s="548">
        <f>ROUND(ROUND(E599,2)*ROUND(C599,2),2)</f>
        <v>15517.5</v>
      </c>
      <c r="H599" s="4" t="s">
        <v>1667</v>
      </c>
      <c r="I599" s="545" t="str">
        <f>+_xlfn.CONCAT(H599,"-",A599)</f>
        <v>B2/23/17-D</v>
      </c>
    </row>
    <row r="600" spans="1:9" s="416" customFormat="1">
      <c r="A600" s="242"/>
      <c r="B600" s="36"/>
      <c r="C600" s="52"/>
      <c r="D600" s="419"/>
      <c r="E600" s="203"/>
      <c r="F600" s="203"/>
      <c r="H600" s="4" t="s">
        <v>1667</v>
      </c>
    </row>
    <row r="601" spans="1:9" s="416" customFormat="1">
      <c r="A601" s="242" t="s">
        <v>10</v>
      </c>
      <c r="B601" s="36" t="s">
        <v>683</v>
      </c>
      <c r="C601" s="52">
        <v>30</v>
      </c>
      <c r="D601" s="225" t="s">
        <v>289</v>
      </c>
      <c r="E601" s="548">
        <f>+_xlfn.XLOOKUP(I601,ccs!O:O,ccs!I:I,0,0,1)</f>
        <v>517.25</v>
      </c>
      <c r="F601" s="548">
        <f>ROUND(ROUND(E601,2)*ROUND(C601,2),2)</f>
        <v>15517.5</v>
      </c>
      <c r="H601" s="4" t="s">
        <v>1667</v>
      </c>
      <c r="I601" s="545" t="str">
        <f>+_xlfn.CONCAT(H601,"-",A601)</f>
        <v>B2/23/17-E</v>
      </c>
    </row>
    <row r="602" spans="1:9" s="416" customFormat="1">
      <c r="A602" s="242"/>
      <c r="B602" s="35"/>
      <c r="C602" s="52"/>
      <c r="D602" s="52"/>
      <c r="E602" s="203"/>
      <c r="F602" s="203"/>
      <c r="H602" s="4" t="s">
        <v>1667</v>
      </c>
    </row>
    <row r="603" spans="1:9" s="416" customFormat="1" ht="31">
      <c r="A603" s="242"/>
      <c r="B603" s="50" t="s">
        <v>684</v>
      </c>
      <c r="C603" s="52"/>
      <c r="D603" s="56"/>
      <c r="E603" s="203"/>
      <c r="F603" s="203"/>
      <c r="H603" s="4" t="s">
        <v>1667</v>
      </c>
    </row>
    <row r="604" spans="1:9" s="416" customFormat="1">
      <c r="A604" s="242"/>
      <c r="B604" s="50"/>
      <c r="C604" s="52"/>
      <c r="D604" s="56"/>
      <c r="E604" s="203"/>
      <c r="F604" s="203"/>
      <c r="H604" s="4" t="s">
        <v>1667</v>
      </c>
    </row>
    <row r="605" spans="1:9" s="416" customFormat="1">
      <c r="A605" s="242" t="s">
        <v>11</v>
      </c>
      <c r="B605" s="53" t="s">
        <v>685</v>
      </c>
      <c r="C605" s="52">
        <v>42</v>
      </c>
      <c r="D605" s="225" t="s">
        <v>289</v>
      </c>
      <c r="E605" s="548">
        <f>+_xlfn.XLOOKUP(I605,ccs!O:O,ccs!I:I,0,0,1)</f>
        <v>276.63</v>
      </c>
      <c r="F605" s="548">
        <f>ROUND(ROUND(E605,2)*ROUND(C605,2),2)</f>
        <v>11618.46</v>
      </c>
      <c r="H605" s="4" t="s">
        <v>1667</v>
      </c>
      <c r="I605" s="545" t="str">
        <f>+_xlfn.CONCAT(H605,"-",A605)</f>
        <v>B2/23/17-F</v>
      </c>
    </row>
    <row r="606" spans="1:9" s="416" customFormat="1">
      <c r="A606" s="242"/>
      <c r="B606" s="53"/>
      <c r="C606" s="52"/>
      <c r="D606" s="56"/>
      <c r="E606" s="203"/>
      <c r="F606" s="203"/>
      <c r="H606" s="4" t="s">
        <v>1667</v>
      </c>
    </row>
    <row r="607" spans="1:9" s="416" customFormat="1">
      <c r="A607" s="242" t="s">
        <v>27</v>
      </c>
      <c r="B607" s="53" t="s">
        <v>686</v>
      </c>
      <c r="C607" s="52">
        <v>42</v>
      </c>
      <c r="D607" s="225" t="s">
        <v>289</v>
      </c>
      <c r="E607" s="548">
        <f>+_xlfn.XLOOKUP(I607,ccs!O:O,ccs!I:I,0,0,1)</f>
        <v>454.75</v>
      </c>
      <c r="F607" s="548">
        <f>ROUND(ROUND(E607,2)*ROUND(C607,2),2)</f>
        <v>19099.5</v>
      </c>
      <c r="H607" s="4" t="s">
        <v>1667</v>
      </c>
      <c r="I607" s="545" t="str">
        <f>+_xlfn.CONCAT(H607,"-",A607)</f>
        <v>B2/23/17-G</v>
      </c>
    </row>
    <row r="608" spans="1:9" s="416" customFormat="1">
      <c r="A608" s="242"/>
      <c r="B608" s="71"/>
      <c r="C608" s="52"/>
      <c r="D608" s="52"/>
      <c r="E608" s="203"/>
      <c r="F608" s="203"/>
      <c r="H608" s="4" t="s">
        <v>1667</v>
      </c>
    </row>
    <row r="609" spans="1:9" s="416" customFormat="1">
      <c r="A609" s="242" t="s">
        <v>28</v>
      </c>
      <c r="B609" s="53" t="s">
        <v>687</v>
      </c>
      <c r="C609" s="52">
        <v>90</v>
      </c>
      <c r="D609" s="225" t="s">
        <v>289</v>
      </c>
      <c r="E609" s="548">
        <f>+_xlfn.XLOOKUP(I609,ccs!O:O,ccs!I:I,0,0,1)</f>
        <v>642.25</v>
      </c>
      <c r="F609" s="548">
        <f>ROUND(ROUND(E609,2)*ROUND(C609,2),2)</f>
        <v>57802.5</v>
      </c>
      <c r="H609" s="4" t="s">
        <v>1667</v>
      </c>
      <c r="I609" s="545" t="str">
        <f>+_xlfn.CONCAT(H609,"-",A609)</f>
        <v>B2/23/17-H</v>
      </c>
    </row>
    <row r="610" spans="1:9" s="416" customFormat="1">
      <c r="A610" s="242"/>
      <c r="B610" s="71"/>
      <c r="C610" s="52"/>
      <c r="D610" s="52"/>
      <c r="E610" s="203"/>
      <c r="F610" s="203"/>
      <c r="H610" s="4" t="s">
        <v>1667</v>
      </c>
    </row>
    <row r="611" spans="1:9" s="416" customFormat="1">
      <c r="A611" s="242" t="s">
        <v>33</v>
      </c>
      <c r="B611" s="53" t="s">
        <v>688</v>
      </c>
      <c r="C611" s="52">
        <v>90</v>
      </c>
      <c r="D611" s="225" t="s">
        <v>289</v>
      </c>
      <c r="E611" s="548">
        <f>+_xlfn.XLOOKUP(I611,ccs!O:O,ccs!I:I,0,0,1)</f>
        <v>517.25</v>
      </c>
      <c r="F611" s="548">
        <f>ROUND(ROUND(E611,2)*ROUND(C611,2),2)</f>
        <v>46552.5</v>
      </c>
      <c r="H611" s="4" t="s">
        <v>1667</v>
      </c>
      <c r="I611" s="545" t="str">
        <f>+_xlfn.CONCAT(H611,"-",A611)</f>
        <v>B2/23/17-J</v>
      </c>
    </row>
    <row r="612" spans="1:9" s="416" customFormat="1">
      <c r="A612" s="242"/>
      <c r="B612" s="53"/>
      <c r="C612" s="52"/>
      <c r="D612" s="52"/>
      <c r="E612" s="203"/>
      <c r="F612" s="203"/>
      <c r="H612" s="4" t="s">
        <v>1667</v>
      </c>
    </row>
    <row r="613" spans="1:9" s="416" customFormat="1">
      <c r="A613" s="242" t="s">
        <v>34</v>
      </c>
      <c r="B613" s="53" t="s">
        <v>689</v>
      </c>
      <c r="C613" s="52">
        <v>30</v>
      </c>
      <c r="D613" s="225" t="s">
        <v>289</v>
      </c>
      <c r="E613" s="548">
        <f>+_xlfn.XLOOKUP(I613,ccs!O:O,ccs!I:I,0,0,1)</f>
        <v>1079.75</v>
      </c>
      <c r="F613" s="548">
        <f>ROUND(ROUND(E613,2)*ROUND(C613,2),2)</f>
        <v>32392.5</v>
      </c>
      <c r="H613" s="4" t="s">
        <v>1667</v>
      </c>
      <c r="I613" s="545" t="str">
        <f>+_xlfn.CONCAT(H613,"-",A613)</f>
        <v>B2/23/17-K</v>
      </c>
    </row>
    <row r="614" spans="1:9" s="416" customFormat="1">
      <c r="A614" s="242"/>
      <c r="B614" s="71"/>
      <c r="C614" s="52"/>
      <c r="D614" s="52"/>
      <c r="E614" s="203"/>
      <c r="F614" s="203"/>
      <c r="H614" s="4" t="s">
        <v>1667</v>
      </c>
    </row>
    <row r="615" spans="1:9" s="416" customFormat="1">
      <c r="A615" s="242" t="s">
        <v>39</v>
      </c>
      <c r="B615" s="53" t="s">
        <v>690</v>
      </c>
      <c r="C615" s="52">
        <v>30</v>
      </c>
      <c r="D615" s="225" t="s">
        <v>289</v>
      </c>
      <c r="E615" s="548">
        <f>+_xlfn.XLOOKUP(I615,ccs!O:O,ccs!I:I,0,0,1)</f>
        <v>892.25</v>
      </c>
      <c r="F615" s="548">
        <f>ROUND(ROUND(E615,2)*ROUND(C615,2),2)</f>
        <v>26767.5</v>
      </c>
      <c r="H615" s="4" t="s">
        <v>1667</v>
      </c>
      <c r="I615" s="545" t="str">
        <f>+_xlfn.CONCAT(H615,"-",A615)</f>
        <v>B2/23/17-L</v>
      </c>
    </row>
    <row r="616" spans="1:9" s="416" customFormat="1">
      <c r="A616" s="242"/>
      <c r="B616" s="71"/>
      <c r="C616" s="52"/>
      <c r="D616" s="52"/>
      <c r="E616" s="203"/>
      <c r="F616" s="203"/>
      <c r="H616" s="4" t="s">
        <v>1667</v>
      </c>
    </row>
    <row r="617" spans="1:9" s="416" customFormat="1" ht="32.25" customHeight="1">
      <c r="A617" s="242"/>
      <c r="B617" s="50" t="s">
        <v>691</v>
      </c>
      <c r="C617" s="52"/>
      <c r="D617" s="52"/>
      <c r="E617" s="203"/>
      <c r="F617" s="203"/>
      <c r="H617" s="4" t="s">
        <v>1667</v>
      </c>
    </row>
    <row r="618" spans="1:9" s="416" customFormat="1">
      <c r="A618" s="242"/>
      <c r="B618" s="50"/>
      <c r="C618" s="52"/>
      <c r="D618" s="52"/>
      <c r="E618" s="203"/>
      <c r="F618" s="203"/>
      <c r="H618" s="4" t="s">
        <v>1667</v>
      </c>
    </row>
    <row r="619" spans="1:9" s="416" customFormat="1">
      <c r="A619" s="242" t="s">
        <v>38</v>
      </c>
      <c r="B619" s="53" t="s">
        <v>692</v>
      </c>
      <c r="C619" s="52">
        <v>12</v>
      </c>
      <c r="D619" s="225" t="s">
        <v>289</v>
      </c>
      <c r="E619" s="548">
        <f>+_xlfn.XLOOKUP(I619,ccs!O:O,ccs!I:I,0,0,1)</f>
        <v>1158.1300000000001</v>
      </c>
      <c r="F619" s="548">
        <f>ROUND(ROUND(E619,2)*ROUND(C619,2),2)</f>
        <v>13897.56</v>
      </c>
      <c r="H619" s="4" t="s">
        <v>1667</v>
      </c>
      <c r="I619" s="545" t="str">
        <f>+_xlfn.CONCAT(H619,"-",A619)</f>
        <v>B2/23/17-M</v>
      </c>
    </row>
    <row r="620" spans="1:9" s="416" customFormat="1">
      <c r="A620" s="242"/>
      <c r="B620" s="53"/>
      <c r="C620" s="52"/>
      <c r="D620" s="52"/>
      <c r="E620" s="203"/>
      <c r="F620" s="203"/>
      <c r="H620" s="4" t="s">
        <v>1667</v>
      </c>
    </row>
    <row r="621" spans="1:9" s="416" customFormat="1">
      <c r="A621" s="242" t="s">
        <v>204</v>
      </c>
      <c r="B621" s="53" t="s">
        <v>693</v>
      </c>
      <c r="C621" s="52">
        <v>12</v>
      </c>
      <c r="D621" s="225" t="s">
        <v>289</v>
      </c>
      <c r="E621" s="548">
        <f>+_xlfn.XLOOKUP(I621,ccs!O:O,ccs!I:I,0,0,1)</f>
        <v>1017.25</v>
      </c>
      <c r="F621" s="548">
        <f>ROUND(ROUND(E621,2)*ROUND(C621,2),2)</f>
        <v>12207</v>
      </c>
      <c r="H621" s="4" t="s">
        <v>1667</v>
      </c>
      <c r="I621" s="545" t="str">
        <f>+_xlfn.CONCAT(H621,"-",A621)</f>
        <v>B2/23/17-N</v>
      </c>
    </row>
    <row r="622" spans="1:9" s="416" customFormat="1">
      <c r="A622" s="242"/>
      <c r="B622" s="50"/>
      <c r="C622" s="225"/>
      <c r="D622" s="52"/>
      <c r="E622" s="203"/>
      <c r="F622" s="203"/>
      <c r="H622" s="4" t="s">
        <v>1667</v>
      </c>
    </row>
    <row r="623" spans="1:9" s="416" customFormat="1">
      <c r="A623" s="242" t="s">
        <v>507</v>
      </c>
      <c r="B623" s="50" t="s">
        <v>697</v>
      </c>
      <c r="C623" s="233">
        <v>1</v>
      </c>
      <c r="D623" s="52" t="s">
        <v>0</v>
      </c>
      <c r="E623" s="548">
        <f>+_xlfn.XLOOKUP(I623,ccs!O:O,ccs!I:I,0,0,1)</f>
        <v>66325</v>
      </c>
      <c r="F623" s="548">
        <f>ROUND(ROUND(E623,2)*ROUND(C623,2),2)</f>
        <v>66325</v>
      </c>
      <c r="H623" s="4" t="s">
        <v>1667</v>
      </c>
      <c r="I623" s="545" t="str">
        <f>+_xlfn.CONCAT(H623,"-",A623)</f>
        <v>B2/23/17-P</v>
      </c>
    </row>
    <row r="624" spans="1:9" s="416" customFormat="1">
      <c r="A624" s="242"/>
      <c r="B624" s="50"/>
      <c r="C624" s="225"/>
      <c r="D624" s="52"/>
      <c r="E624" s="203"/>
      <c r="F624" s="203"/>
      <c r="H624" s="4" t="s">
        <v>1667</v>
      </c>
    </row>
    <row r="625" spans="1:9" s="416" customFormat="1">
      <c r="A625" s="242"/>
      <c r="B625" s="142" t="s">
        <v>575</v>
      </c>
      <c r="C625" s="52"/>
      <c r="D625" s="52"/>
      <c r="E625" s="203"/>
      <c r="F625" s="203"/>
      <c r="H625" s="4" t="s">
        <v>1668</v>
      </c>
    </row>
    <row r="626" spans="1:9" s="416" customFormat="1">
      <c r="A626" s="242"/>
      <c r="B626" s="142"/>
      <c r="C626" s="52"/>
      <c r="D626" s="52"/>
      <c r="E626" s="203"/>
      <c r="F626" s="203"/>
      <c r="H626" s="4" t="s">
        <v>1668</v>
      </c>
    </row>
    <row r="627" spans="1:9" s="416" customFormat="1" ht="31">
      <c r="A627" s="242"/>
      <c r="B627" s="35" t="s">
        <v>682</v>
      </c>
      <c r="C627" s="52"/>
      <c r="D627" s="419"/>
      <c r="E627" s="203"/>
      <c r="F627" s="203"/>
      <c r="H627" s="4" t="s">
        <v>1668</v>
      </c>
    </row>
    <row r="628" spans="1:9" s="416" customFormat="1">
      <c r="A628" s="242"/>
      <c r="B628" s="35"/>
      <c r="C628" s="52"/>
      <c r="D628" s="419"/>
      <c r="E628" s="203"/>
      <c r="F628" s="203"/>
      <c r="H628" s="4" t="s">
        <v>1668</v>
      </c>
    </row>
    <row r="629" spans="1:9" s="416" customFormat="1">
      <c r="A629" s="242" t="s">
        <v>5</v>
      </c>
      <c r="B629" s="36" t="s">
        <v>683</v>
      </c>
      <c r="C629" s="52">
        <v>25</v>
      </c>
      <c r="D629" s="225" t="s">
        <v>289</v>
      </c>
      <c r="E629" s="548">
        <f>+_xlfn.XLOOKUP(I629,ccs!O:O,ccs!I:I,0,0,1)</f>
        <v>517.25</v>
      </c>
      <c r="F629" s="548">
        <f>ROUND(ROUND(E629,2)*ROUND(C629,2),2)</f>
        <v>12931.25</v>
      </c>
      <c r="H629" s="4" t="s">
        <v>1668</v>
      </c>
      <c r="I629" s="545" t="str">
        <f>+_xlfn.CONCAT(H629,"-",A629)</f>
        <v>B2/23/18-A</v>
      </c>
    </row>
    <row r="630" spans="1:9" s="416" customFormat="1">
      <c r="A630" s="242"/>
      <c r="B630" s="36"/>
      <c r="C630" s="52"/>
      <c r="D630" s="419"/>
      <c r="E630" s="203"/>
      <c r="F630" s="203"/>
      <c r="H630" s="4" t="s">
        <v>1668</v>
      </c>
    </row>
    <row r="631" spans="1:9" s="416" customFormat="1">
      <c r="A631" s="242" t="s">
        <v>6</v>
      </c>
      <c r="B631" s="36" t="s">
        <v>683</v>
      </c>
      <c r="C631" s="52">
        <v>25</v>
      </c>
      <c r="D631" s="225" t="s">
        <v>289</v>
      </c>
      <c r="E631" s="548">
        <f>+_xlfn.XLOOKUP(I631,ccs!O:O,ccs!I:I,0,0,1)</f>
        <v>517.25</v>
      </c>
      <c r="F631" s="548">
        <f>ROUND(ROUND(E631,2)*ROUND(C631,2),2)</f>
        <v>12931.25</v>
      </c>
      <c r="H631" s="4" t="s">
        <v>1668</v>
      </c>
      <c r="I631" s="545" t="str">
        <f>+_xlfn.CONCAT(H631,"-",A631)</f>
        <v>B2/23/18-B</v>
      </c>
    </row>
    <row r="632" spans="1:9" s="416" customFormat="1">
      <c r="A632" s="242"/>
      <c r="B632" s="35"/>
      <c r="C632" s="52"/>
      <c r="D632" s="52"/>
      <c r="E632" s="203"/>
      <c r="F632" s="203"/>
      <c r="H632" s="4" t="s">
        <v>1668</v>
      </c>
    </row>
    <row r="633" spans="1:9" s="416" customFormat="1" ht="31">
      <c r="A633" s="242"/>
      <c r="B633" s="50" t="s">
        <v>684</v>
      </c>
      <c r="C633" s="52"/>
      <c r="D633" s="56"/>
      <c r="E633" s="203"/>
      <c r="F633" s="203"/>
      <c r="H633" s="4" t="s">
        <v>1668</v>
      </c>
    </row>
    <row r="634" spans="1:9" s="416" customFormat="1">
      <c r="A634" s="242"/>
      <c r="B634" s="50"/>
      <c r="C634" s="52"/>
      <c r="D634" s="56"/>
      <c r="E634" s="203"/>
      <c r="F634" s="203"/>
      <c r="H634" s="4" t="s">
        <v>1668</v>
      </c>
    </row>
    <row r="635" spans="1:9" s="416" customFormat="1">
      <c r="A635" s="242" t="s">
        <v>7</v>
      </c>
      <c r="B635" s="53" t="s">
        <v>685</v>
      </c>
      <c r="C635" s="52">
        <v>35</v>
      </c>
      <c r="D635" s="225" t="s">
        <v>289</v>
      </c>
      <c r="E635" s="548">
        <f>+_xlfn.XLOOKUP(I635,ccs!O:O,ccs!I:I,0,0,1)</f>
        <v>276.63</v>
      </c>
      <c r="F635" s="548">
        <f>ROUND(ROUND(E635,2)*ROUND(C635,2),2)</f>
        <v>9682.0499999999993</v>
      </c>
      <c r="H635" s="4" t="s">
        <v>1668</v>
      </c>
      <c r="I635" s="545" t="str">
        <f>+_xlfn.CONCAT(H635,"-",A635)</f>
        <v>B2/23/18-C</v>
      </c>
    </row>
    <row r="636" spans="1:9" s="416" customFormat="1">
      <c r="A636" s="242"/>
      <c r="B636" s="53"/>
      <c r="C636" s="52"/>
      <c r="D636" s="56"/>
      <c r="E636" s="203"/>
      <c r="F636" s="203"/>
      <c r="H636" s="4" t="s">
        <v>1668</v>
      </c>
    </row>
    <row r="637" spans="1:9" s="416" customFormat="1">
      <c r="A637" s="242" t="s">
        <v>8</v>
      </c>
      <c r="B637" s="53" t="s">
        <v>686</v>
      </c>
      <c r="C637" s="52">
        <v>35</v>
      </c>
      <c r="D637" s="225" t="s">
        <v>289</v>
      </c>
      <c r="E637" s="548">
        <f>+_xlfn.XLOOKUP(I637,ccs!O:O,ccs!I:I,0,0,1)</f>
        <v>454.75</v>
      </c>
      <c r="F637" s="548">
        <f>ROUND(ROUND(E637,2)*ROUND(C637,2),2)</f>
        <v>15916.25</v>
      </c>
      <c r="H637" s="4" t="s">
        <v>1668</v>
      </c>
      <c r="I637" s="545" t="str">
        <f>+_xlfn.CONCAT(H637,"-",A637)</f>
        <v>B2/23/18-D</v>
      </c>
    </row>
    <row r="638" spans="1:9" s="416" customFormat="1">
      <c r="A638" s="242"/>
      <c r="B638" s="71"/>
      <c r="C638" s="52"/>
      <c r="D638" s="52"/>
      <c r="E638" s="203"/>
      <c r="F638" s="203"/>
      <c r="H638" s="4" t="s">
        <v>1668</v>
      </c>
    </row>
    <row r="639" spans="1:9" s="416" customFormat="1">
      <c r="A639" s="242" t="s">
        <v>10</v>
      </c>
      <c r="B639" s="53" t="s">
        <v>687</v>
      </c>
      <c r="C639" s="52">
        <v>75</v>
      </c>
      <c r="D639" s="225" t="s">
        <v>289</v>
      </c>
      <c r="E639" s="548">
        <f>+_xlfn.XLOOKUP(I639,ccs!O:O,ccs!I:I,0,0,1)</f>
        <v>642.25</v>
      </c>
      <c r="F639" s="548">
        <f>ROUND(ROUND(E639,2)*ROUND(C639,2),2)</f>
        <v>48168.75</v>
      </c>
      <c r="H639" s="4" t="s">
        <v>1668</v>
      </c>
      <c r="I639" s="545" t="str">
        <f>+_xlfn.CONCAT(H639,"-",A639)</f>
        <v>B2/23/18-E</v>
      </c>
    </row>
    <row r="640" spans="1:9" s="416" customFormat="1">
      <c r="A640" s="242"/>
      <c r="B640" s="71"/>
      <c r="C640" s="52"/>
      <c r="D640" s="52"/>
      <c r="E640" s="203"/>
      <c r="F640" s="203"/>
      <c r="H640" s="4" t="s">
        <v>1668</v>
      </c>
    </row>
    <row r="641" spans="1:9" s="416" customFormat="1">
      <c r="A641" s="242" t="s">
        <v>11</v>
      </c>
      <c r="B641" s="53" t="s">
        <v>688</v>
      </c>
      <c r="C641" s="52">
        <v>75</v>
      </c>
      <c r="D641" s="225" t="s">
        <v>289</v>
      </c>
      <c r="E641" s="548">
        <f>+_xlfn.XLOOKUP(I641,ccs!O:O,ccs!I:I,0,0,1)</f>
        <v>517.25</v>
      </c>
      <c r="F641" s="548">
        <f>ROUND(ROUND(E641,2)*ROUND(C641,2),2)</f>
        <v>38793.75</v>
      </c>
      <c r="H641" s="4" t="s">
        <v>1668</v>
      </c>
      <c r="I641" s="545" t="str">
        <f>+_xlfn.CONCAT(H641,"-",A641)</f>
        <v>B2/23/18-F</v>
      </c>
    </row>
    <row r="642" spans="1:9" s="416" customFormat="1">
      <c r="A642" s="242"/>
      <c r="B642" s="53"/>
      <c r="C642" s="52"/>
      <c r="D642" s="52"/>
      <c r="E642" s="203"/>
      <c r="F642" s="203"/>
      <c r="H642" s="4" t="s">
        <v>1668</v>
      </c>
    </row>
    <row r="643" spans="1:9" s="416" customFormat="1">
      <c r="A643" s="242" t="s">
        <v>27</v>
      </c>
      <c r="B643" s="53" t="s">
        <v>689</v>
      </c>
      <c r="C643" s="52">
        <v>25</v>
      </c>
      <c r="D643" s="225" t="s">
        <v>289</v>
      </c>
      <c r="E643" s="548">
        <f>+_xlfn.XLOOKUP(I643,ccs!O:O,ccs!I:I,0,0,1)</f>
        <v>1079.75</v>
      </c>
      <c r="F643" s="548">
        <f>ROUND(ROUND(E643,2)*ROUND(C643,2),2)</f>
        <v>26993.75</v>
      </c>
      <c r="H643" s="4" t="s">
        <v>1668</v>
      </c>
      <c r="I643" s="545" t="str">
        <f>+_xlfn.CONCAT(H643,"-",A643)</f>
        <v>B2/23/18-G</v>
      </c>
    </row>
    <row r="644" spans="1:9" s="416" customFormat="1">
      <c r="A644" s="242"/>
      <c r="B644" s="71"/>
      <c r="C644" s="52"/>
      <c r="D644" s="52"/>
      <c r="E644" s="203"/>
      <c r="F644" s="203"/>
      <c r="H644" s="4" t="s">
        <v>1668</v>
      </c>
    </row>
    <row r="645" spans="1:9" s="416" customFormat="1">
      <c r="A645" s="242" t="s">
        <v>28</v>
      </c>
      <c r="B645" s="53" t="s">
        <v>690</v>
      </c>
      <c r="C645" s="52">
        <v>25</v>
      </c>
      <c r="D645" s="225" t="s">
        <v>289</v>
      </c>
      <c r="E645" s="548">
        <f>+_xlfn.XLOOKUP(I645,ccs!O:O,ccs!I:I,0,0,1)</f>
        <v>892.25</v>
      </c>
      <c r="F645" s="548">
        <f>ROUND(ROUND(E645,2)*ROUND(C645,2),2)</f>
        <v>22306.25</v>
      </c>
      <c r="H645" s="4" t="s">
        <v>1668</v>
      </c>
      <c r="I645" s="545" t="str">
        <f>+_xlfn.CONCAT(H645,"-",A645)</f>
        <v>B2/23/18-H</v>
      </c>
    </row>
    <row r="646" spans="1:9" s="416" customFormat="1">
      <c r="A646" s="242"/>
      <c r="B646" s="71"/>
      <c r="C646" s="52"/>
      <c r="D646" s="52"/>
      <c r="E646" s="203"/>
      <c r="F646" s="203"/>
      <c r="H646" s="4" t="s">
        <v>1668</v>
      </c>
    </row>
    <row r="647" spans="1:9" s="416" customFormat="1" ht="32.25" customHeight="1">
      <c r="A647" s="242"/>
      <c r="B647" s="50" t="s">
        <v>691</v>
      </c>
      <c r="C647" s="52"/>
      <c r="D647" s="52"/>
      <c r="E647" s="203"/>
      <c r="F647" s="203"/>
      <c r="H647" s="4" t="s">
        <v>1668</v>
      </c>
    </row>
    <row r="648" spans="1:9" s="416" customFormat="1">
      <c r="A648" s="242"/>
      <c r="B648" s="50"/>
      <c r="C648" s="52"/>
      <c r="D648" s="52"/>
      <c r="E648" s="203"/>
      <c r="F648" s="203"/>
      <c r="H648" s="4" t="s">
        <v>1668</v>
      </c>
    </row>
    <row r="649" spans="1:9" s="416" customFormat="1">
      <c r="A649" s="242" t="s">
        <v>33</v>
      </c>
      <c r="B649" s="53" t="s">
        <v>692</v>
      </c>
      <c r="C649" s="52">
        <v>10</v>
      </c>
      <c r="D649" s="225" t="s">
        <v>289</v>
      </c>
      <c r="E649" s="548">
        <f>+_xlfn.XLOOKUP(I649,ccs!O:O,ccs!I:I,0,0,1)</f>
        <v>1158.1300000000001</v>
      </c>
      <c r="F649" s="548">
        <f>ROUND(ROUND(E649,2)*ROUND(C649,2),2)</f>
        <v>11581.3</v>
      </c>
      <c r="H649" s="4" t="s">
        <v>1668</v>
      </c>
      <c r="I649" s="545" t="str">
        <f>+_xlfn.CONCAT(H649,"-",A649)</f>
        <v>B2/23/18-J</v>
      </c>
    </row>
    <row r="650" spans="1:9" s="416" customFormat="1">
      <c r="A650" s="242"/>
      <c r="B650" s="53"/>
      <c r="C650" s="52"/>
      <c r="D650" s="52"/>
      <c r="E650" s="203"/>
      <c r="F650" s="203"/>
      <c r="H650" s="4" t="s">
        <v>1668</v>
      </c>
    </row>
    <row r="651" spans="1:9" s="416" customFormat="1">
      <c r="A651" s="242" t="s">
        <v>34</v>
      </c>
      <c r="B651" s="53" t="s">
        <v>693</v>
      </c>
      <c r="C651" s="52">
        <v>10</v>
      </c>
      <c r="D651" s="225" t="s">
        <v>289</v>
      </c>
      <c r="E651" s="548">
        <f>+_xlfn.XLOOKUP(I651,ccs!O:O,ccs!I:I,0,0,1)</f>
        <v>1017.25</v>
      </c>
      <c r="F651" s="548">
        <f>ROUND(ROUND(E651,2)*ROUND(C651,2),2)</f>
        <v>10172.5</v>
      </c>
      <c r="H651" s="4" t="s">
        <v>1668</v>
      </c>
      <c r="I651" s="545" t="str">
        <f>+_xlfn.CONCAT(H651,"-",A651)</f>
        <v>B2/23/18-K</v>
      </c>
    </row>
    <row r="652" spans="1:9" s="416" customFormat="1">
      <c r="A652" s="242"/>
      <c r="B652" s="50"/>
      <c r="C652" s="225"/>
      <c r="D652" s="52"/>
      <c r="E652" s="203"/>
      <c r="F652" s="203"/>
      <c r="H652" s="4" t="s">
        <v>1668</v>
      </c>
    </row>
    <row r="653" spans="1:9" s="416" customFormat="1">
      <c r="A653" s="242" t="s">
        <v>39</v>
      </c>
      <c r="B653" s="50" t="s">
        <v>697</v>
      </c>
      <c r="C653" s="233">
        <v>1</v>
      </c>
      <c r="D653" s="52" t="s">
        <v>0</v>
      </c>
      <c r="E653" s="548">
        <f>+_xlfn.XLOOKUP(I653,ccs!O:O,ccs!I:I,0,0,1)</f>
        <v>66325</v>
      </c>
      <c r="F653" s="548">
        <f>ROUND(ROUND(E653,2)*ROUND(C653,2),2)</f>
        <v>66325</v>
      </c>
      <c r="H653" s="4" t="s">
        <v>1668</v>
      </c>
      <c r="I653" s="545" t="str">
        <f>+_xlfn.CONCAT(H653,"-",A653)</f>
        <v>B2/23/18-L</v>
      </c>
    </row>
    <row r="654" spans="1:9" s="416" customFormat="1">
      <c r="A654" s="242"/>
      <c r="B654" s="50"/>
      <c r="C654" s="225"/>
      <c r="D654" s="52"/>
      <c r="E654" s="203"/>
      <c r="F654" s="203"/>
      <c r="H654" s="4" t="s">
        <v>1668</v>
      </c>
    </row>
    <row r="655" spans="1:9" s="416" customFormat="1">
      <c r="A655" s="242"/>
      <c r="B655" s="71"/>
      <c r="C655" s="52"/>
      <c r="D655" s="52"/>
      <c r="E655" s="203"/>
      <c r="F655" s="203"/>
      <c r="H655" s="4" t="s">
        <v>1668</v>
      </c>
    </row>
    <row r="656" spans="1:9" s="416" customFormat="1" ht="31">
      <c r="A656" s="220"/>
      <c r="B656" s="35" t="s">
        <v>698</v>
      </c>
      <c r="C656" s="98"/>
      <c r="D656" s="98"/>
      <c r="E656" s="98"/>
      <c r="F656" s="97"/>
      <c r="H656" s="4" t="s">
        <v>1669</v>
      </c>
    </row>
    <row r="657" spans="1:9" s="416" customFormat="1">
      <c r="A657" s="220"/>
      <c r="B657" s="7"/>
      <c r="C657" s="98"/>
      <c r="D657" s="98"/>
      <c r="E657" s="98"/>
      <c r="F657" s="97"/>
      <c r="H657" s="4" t="s">
        <v>1669</v>
      </c>
    </row>
    <row r="658" spans="1:9" s="416" customFormat="1" ht="93">
      <c r="A658" s="220"/>
      <c r="B658" s="35" t="s">
        <v>699</v>
      </c>
      <c r="C658" s="98"/>
      <c r="D658" s="98"/>
      <c r="E658" s="98"/>
      <c r="F658" s="97"/>
      <c r="H658" s="4" t="s">
        <v>1669</v>
      </c>
    </row>
    <row r="659" spans="1:9" s="416" customFormat="1">
      <c r="A659" s="220"/>
      <c r="B659" s="35"/>
      <c r="C659" s="98"/>
      <c r="D659" s="98"/>
      <c r="E659" s="98"/>
      <c r="F659" s="97"/>
      <c r="H659" s="4" t="s">
        <v>1669</v>
      </c>
    </row>
    <row r="660" spans="1:9" s="416" customFormat="1">
      <c r="A660" s="236" t="s">
        <v>5</v>
      </c>
      <c r="B660" s="153" t="s">
        <v>700</v>
      </c>
      <c r="C660" s="225">
        <v>1</v>
      </c>
      <c r="D660" s="225" t="s">
        <v>289</v>
      </c>
      <c r="E660" s="548">
        <f>+_xlfn.XLOOKUP(I660,ccs!O:O,ccs!I:I,0,0,1)</f>
        <v>206055</v>
      </c>
      <c r="F660" s="548">
        <f>ROUND(ROUND(E660,2)*ROUND(C660,2),2)</f>
        <v>206055</v>
      </c>
      <c r="H660" s="4" t="s">
        <v>1669</v>
      </c>
      <c r="I660" s="545" t="str">
        <f>+_xlfn.CONCAT(H660,"-",A660)</f>
        <v>B2/23/19-A</v>
      </c>
    </row>
    <row r="661" spans="1:9" s="416" customFormat="1">
      <c r="A661" s="242"/>
      <c r="B661" s="71"/>
      <c r="C661" s="52"/>
      <c r="D661" s="52"/>
      <c r="E661" s="203"/>
      <c r="F661" s="203"/>
      <c r="H661" s="4" t="s">
        <v>1669</v>
      </c>
    </row>
    <row r="662" spans="1:9" s="416" customFormat="1" ht="31">
      <c r="A662" s="220"/>
      <c r="B662" s="35" t="s">
        <v>701</v>
      </c>
      <c r="C662" s="98"/>
      <c r="D662" s="98"/>
      <c r="E662" s="98"/>
      <c r="F662" s="97"/>
      <c r="H662" s="4" t="s">
        <v>1669</v>
      </c>
    </row>
    <row r="663" spans="1:9" s="416" customFormat="1">
      <c r="A663" s="220"/>
      <c r="B663" s="7"/>
      <c r="C663" s="98"/>
      <c r="D663" s="98"/>
      <c r="E663" s="98"/>
      <c r="F663" s="97"/>
      <c r="H663" s="4" t="s">
        <v>1669</v>
      </c>
    </row>
    <row r="664" spans="1:9" s="416" customFormat="1" ht="77.5">
      <c r="A664" s="220"/>
      <c r="B664" s="35" t="s">
        <v>702</v>
      </c>
      <c r="C664" s="98"/>
      <c r="D664" s="98"/>
      <c r="E664" s="98"/>
      <c r="F664" s="97"/>
      <c r="H664" s="4" t="s">
        <v>1669</v>
      </c>
    </row>
    <row r="665" spans="1:9" s="416" customFormat="1">
      <c r="A665" s="220"/>
      <c r="B665" s="35"/>
      <c r="C665" s="98"/>
      <c r="D665" s="98"/>
      <c r="E665" s="98"/>
      <c r="F665" s="97"/>
      <c r="H665" s="4" t="s">
        <v>1669</v>
      </c>
    </row>
    <row r="666" spans="1:9" s="416" customFormat="1">
      <c r="A666" s="220"/>
      <c r="B666" s="35" t="s">
        <v>620</v>
      </c>
      <c r="C666" s="98"/>
      <c r="D666" s="98"/>
      <c r="E666" s="98"/>
      <c r="F666" s="97"/>
      <c r="H666" s="4" t="s">
        <v>1669</v>
      </c>
    </row>
    <row r="667" spans="1:9" s="416" customFormat="1">
      <c r="A667" s="220"/>
      <c r="B667" s="35"/>
      <c r="C667" s="98"/>
      <c r="D667" s="98"/>
      <c r="E667" s="98"/>
      <c r="F667" s="97"/>
      <c r="H667" s="4" t="s">
        <v>1669</v>
      </c>
    </row>
    <row r="668" spans="1:9" s="416" customFormat="1">
      <c r="A668" s="220" t="s">
        <v>6</v>
      </c>
      <c r="B668" s="36" t="s">
        <v>703</v>
      </c>
      <c r="C668" s="225">
        <v>2</v>
      </c>
      <c r="D668" s="225" t="s">
        <v>289</v>
      </c>
      <c r="E668" s="548">
        <f>+_xlfn.XLOOKUP(I668,ccs!O:O,ccs!I:I,0,0,1)</f>
        <v>148965</v>
      </c>
      <c r="F668" s="548">
        <f>ROUND(ROUND(E668,2)*ROUND(C668,2),2)</f>
        <v>297930</v>
      </c>
      <c r="H668" s="4" t="s">
        <v>1669</v>
      </c>
      <c r="I668" s="545" t="str">
        <f>+_xlfn.CONCAT(H668,"-",A668)</f>
        <v>B2/23/19-B</v>
      </c>
    </row>
    <row r="669" spans="1:9" s="416" customFormat="1">
      <c r="A669" s="220"/>
      <c r="B669" s="36"/>
      <c r="C669" s="225"/>
      <c r="D669" s="225"/>
      <c r="E669" s="98"/>
      <c r="F669" s="97"/>
      <c r="H669" s="4" t="s">
        <v>1669</v>
      </c>
    </row>
    <row r="670" spans="1:9" s="416" customFormat="1">
      <c r="A670" s="220" t="s">
        <v>7</v>
      </c>
      <c r="B670" s="36" t="s">
        <v>704</v>
      </c>
      <c r="C670" s="225">
        <v>2</v>
      </c>
      <c r="D670" s="225" t="s">
        <v>289</v>
      </c>
      <c r="E670" s="548">
        <f>+_xlfn.XLOOKUP(I670,ccs!O:O,ccs!I:I,0,0,1)</f>
        <v>148965</v>
      </c>
      <c r="F670" s="548">
        <f>ROUND(ROUND(E670,2)*ROUND(C670,2),2)</f>
        <v>297930</v>
      </c>
      <c r="H670" s="4" t="s">
        <v>1669</v>
      </c>
      <c r="I670" s="545" t="str">
        <f>+_xlfn.CONCAT(H670,"-",A670)</f>
        <v>B2/23/19-C</v>
      </c>
    </row>
    <row r="671" spans="1:9" s="416" customFormat="1">
      <c r="A671" s="220"/>
      <c r="B671" s="36"/>
      <c r="C671" s="225"/>
      <c r="D671" s="225"/>
      <c r="E671" s="98"/>
      <c r="F671" s="97"/>
      <c r="H671" s="4" t="s">
        <v>1669</v>
      </c>
    </row>
    <row r="672" spans="1:9" s="416" customFormat="1">
      <c r="A672" s="220" t="s">
        <v>8</v>
      </c>
      <c r="B672" s="36" t="s">
        <v>705</v>
      </c>
      <c r="C672" s="225">
        <v>2</v>
      </c>
      <c r="D672" s="225" t="s">
        <v>289</v>
      </c>
      <c r="E672" s="548">
        <f>+_xlfn.XLOOKUP(I672,ccs!O:O,ccs!I:I,0,0,1)</f>
        <v>148965</v>
      </c>
      <c r="F672" s="548">
        <f>ROUND(ROUND(E672,2)*ROUND(C672,2),2)</f>
        <v>297930</v>
      </c>
      <c r="H672" s="4" t="s">
        <v>1669</v>
      </c>
      <c r="I672" s="545" t="str">
        <f>+_xlfn.CONCAT(H672,"-",A672)</f>
        <v>B2/23/19-D</v>
      </c>
    </row>
    <row r="673" spans="1:9" s="416" customFormat="1">
      <c r="A673" s="220"/>
      <c r="B673" s="36"/>
      <c r="C673" s="225"/>
      <c r="D673" s="225"/>
      <c r="E673" s="98"/>
      <c r="F673" s="97"/>
      <c r="H673" s="4" t="s">
        <v>1669</v>
      </c>
    </row>
    <row r="674" spans="1:9" s="416" customFormat="1">
      <c r="A674" s="220" t="s">
        <v>10</v>
      </c>
      <c r="B674" s="36" t="s">
        <v>706</v>
      </c>
      <c r="C674" s="225">
        <v>2</v>
      </c>
      <c r="D674" s="225" t="s">
        <v>289</v>
      </c>
      <c r="E674" s="548">
        <f>+_xlfn.XLOOKUP(I674,ccs!O:O,ccs!I:I,0,0,1)</f>
        <v>148965</v>
      </c>
      <c r="F674" s="548">
        <f>ROUND(ROUND(E674,2)*ROUND(C674,2),2)</f>
        <v>297930</v>
      </c>
      <c r="H674" s="4" t="s">
        <v>1669</v>
      </c>
      <c r="I674" s="545" t="str">
        <f>+_xlfn.CONCAT(H674,"-",A674)</f>
        <v>B2/23/19-E</v>
      </c>
    </row>
    <row r="675" spans="1:9" s="416" customFormat="1">
      <c r="A675" s="220"/>
      <c r="B675" s="35"/>
      <c r="C675" s="98"/>
      <c r="D675" s="98"/>
      <c r="E675" s="98"/>
      <c r="F675" s="97"/>
      <c r="H675" s="4" t="s">
        <v>1669</v>
      </c>
    </row>
    <row r="676" spans="1:9" s="416" customFormat="1">
      <c r="A676" s="220"/>
      <c r="B676" s="35" t="s">
        <v>570</v>
      </c>
      <c r="C676" s="98"/>
      <c r="D676" s="98"/>
      <c r="E676" s="98"/>
      <c r="F676" s="97"/>
      <c r="H676" s="4" t="s">
        <v>1669</v>
      </c>
    </row>
    <row r="677" spans="1:9" s="416" customFormat="1">
      <c r="A677" s="220"/>
      <c r="B677" s="35"/>
      <c r="C677" s="98"/>
      <c r="D677" s="98"/>
      <c r="E677" s="98"/>
      <c r="F677" s="97"/>
      <c r="H677" s="4" t="s">
        <v>1669</v>
      </c>
    </row>
    <row r="678" spans="1:9" s="416" customFormat="1">
      <c r="A678" s="236" t="s">
        <v>11</v>
      </c>
      <c r="B678" s="153" t="s">
        <v>707</v>
      </c>
      <c r="C678" s="225">
        <v>1</v>
      </c>
      <c r="D678" s="225" t="s">
        <v>289</v>
      </c>
      <c r="E678" s="548">
        <f>+_xlfn.XLOOKUP(I678,ccs!O:O,ccs!I:I,0,0,1)</f>
        <v>206055</v>
      </c>
      <c r="F678" s="548">
        <f>ROUND(ROUND(E678,2)*ROUND(C678,2),2)</f>
        <v>206055</v>
      </c>
      <c r="H678" s="4" t="s">
        <v>1669</v>
      </c>
      <c r="I678" s="545" t="str">
        <f>+_xlfn.CONCAT(H678,"-",A678)</f>
        <v>B2/23/19-F</v>
      </c>
    </row>
    <row r="679" spans="1:9" s="416" customFormat="1">
      <c r="A679" s="236"/>
      <c r="B679" s="153"/>
      <c r="C679" s="225"/>
      <c r="D679" s="225"/>
      <c r="E679" s="31"/>
      <c r="F679" s="31"/>
      <c r="H679" s="4" t="s">
        <v>1669</v>
      </c>
    </row>
    <row r="680" spans="1:9" s="416" customFormat="1">
      <c r="A680" s="236" t="s">
        <v>27</v>
      </c>
      <c r="B680" s="153" t="s">
        <v>708</v>
      </c>
      <c r="C680" s="225">
        <v>1</v>
      </c>
      <c r="D680" s="225" t="s">
        <v>289</v>
      </c>
      <c r="E680" s="548">
        <f>+_xlfn.XLOOKUP(I680,ccs!O:O,ccs!I:I,0,0,1)</f>
        <v>206055</v>
      </c>
      <c r="F680" s="548">
        <f>ROUND(ROUND(E680,2)*ROUND(C680,2),2)</f>
        <v>206055</v>
      </c>
      <c r="H680" s="4" t="s">
        <v>1669</v>
      </c>
      <c r="I680" s="545" t="str">
        <f>+_xlfn.CONCAT(H680,"-",A680)</f>
        <v>B2/23/19-G</v>
      </c>
    </row>
    <row r="681" spans="1:9" s="416" customFormat="1">
      <c r="A681" s="236"/>
      <c r="B681" s="153"/>
      <c r="C681" s="225"/>
      <c r="D681" s="225"/>
      <c r="E681" s="31"/>
      <c r="F681" s="31"/>
      <c r="H681" s="4" t="s">
        <v>1669</v>
      </c>
    </row>
    <row r="682" spans="1:9" s="416" customFormat="1">
      <c r="A682" s="236" t="s">
        <v>28</v>
      </c>
      <c r="B682" s="153" t="s">
        <v>709</v>
      </c>
      <c r="C682" s="225">
        <v>1</v>
      </c>
      <c r="D682" s="225" t="s">
        <v>289</v>
      </c>
      <c r="E682" s="548">
        <f>+_xlfn.XLOOKUP(I682,ccs!O:O,ccs!I:I,0,0,1)</f>
        <v>148965</v>
      </c>
      <c r="F682" s="548">
        <f>ROUND(ROUND(E682,2)*ROUND(C682,2),2)</f>
        <v>148965</v>
      </c>
      <c r="H682" s="4" t="s">
        <v>1669</v>
      </c>
      <c r="I682" s="545" t="str">
        <f>+_xlfn.CONCAT(H682,"-",A682)</f>
        <v>B2/23/19-H</v>
      </c>
    </row>
    <row r="683" spans="1:9" s="416" customFormat="1">
      <c r="A683" s="236"/>
      <c r="B683" s="153"/>
      <c r="C683" s="225"/>
      <c r="D683" s="225"/>
      <c r="E683" s="31"/>
      <c r="F683" s="31"/>
      <c r="H683" s="4" t="s">
        <v>1669</v>
      </c>
    </row>
    <row r="684" spans="1:9" s="416" customFormat="1">
      <c r="A684" s="236" t="s">
        <v>33</v>
      </c>
      <c r="B684" s="153" t="s">
        <v>710</v>
      </c>
      <c r="C684" s="225">
        <v>1</v>
      </c>
      <c r="D684" s="225" t="s">
        <v>289</v>
      </c>
      <c r="E684" s="548">
        <f>+_xlfn.XLOOKUP(I684,ccs!O:O,ccs!I:I,0,0,1)</f>
        <v>148965</v>
      </c>
      <c r="F684" s="548">
        <f>ROUND(ROUND(E684,2)*ROUND(C684,2),2)</f>
        <v>148965</v>
      </c>
      <c r="H684" s="4" t="s">
        <v>1669</v>
      </c>
      <c r="I684" s="545" t="str">
        <f>+_xlfn.CONCAT(H684,"-",A684)</f>
        <v>B2/23/19-J</v>
      </c>
    </row>
    <row r="685" spans="1:9" s="416" customFormat="1">
      <c r="A685" s="236"/>
      <c r="B685" s="153"/>
      <c r="C685" s="225"/>
      <c r="D685" s="225"/>
      <c r="E685" s="31"/>
      <c r="F685" s="31"/>
      <c r="H685" s="4" t="s">
        <v>1669</v>
      </c>
    </row>
    <row r="686" spans="1:9" s="416" customFormat="1">
      <c r="A686" s="236" t="s">
        <v>5</v>
      </c>
      <c r="B686" s="153" t="s">
        <v>711</v>
      </c>
      <c r="C686" s="225">
        <v>1</v>
      </c>
      <c r="D686" s="225" t="s">
        <v>289</v>
      </c>
      <c r="E686" s="548">
        <f>+_xlfn.XLOOKUP(I686,ccs!O:O,ccs!I:I,0,0,1)</f>
        <v>148965</v>
      </c>
      <c r="F686" s="548">
        <f>ROUND(ROUND(E686,2)*ROUND(C686,2),2)</f>
        <v>148965</v>
      </c>
      <c r="H686" s="4" t="s">
        <v>1670</v>
      </c>
      <c r="I686" s="545" t="str">
        <f>+_xlfn.CONCAT(H686,"-",A686)</f>
        <v>B2/23/20-A</v>
      </c>
    </row>
    <row r="687" spans="1:9" s="416" customFormat="1">
      <c r="A687" s="236"/>
      <c r="B687" s="153"/>
      <c r="C687" s="225"/>
      <c r="D687" s="225"/>
      <c r="E687" s="31"/>
      <c r="F687" s="31"/>
      <c r="H687" s="4" t="s">
        <v>1670</v>
      </c>
    </row>
    <row r="688" spans="1:9" s="416" customFormat="1">
      <c r="A688" s="236" t="s">
        <v>6</v>
      </c>
      <c r="B688" s="153" t="s">
        <v>712</v>
      </c>
      <c r="C688" s="225">
        <v>1</v>
      </c>
      <c r="D688" s="225" t="s">
        <v>289</v>
      </c>
      <c r="E688" s="548">
        <f>+_xlfn.XLOOKUP(I688,ccs!O:O,ccs!I:I,0,0,1)</f>
        <v>148965</v>
      </c>
      <c r="F688" s="548">
        <f>ROUND(ROUND(E688,2)*ROUND(C688,2),2)</f>
        <v>148965</v>
      </c>
      <c r="H688" s="4" t="s">
        <v>1670</v>
      </c>
      <c r="I688" s="545" t="str">
        <f>+_xlfn.CONCAT(H688,"-",A688)</f>
        <v>B2/23/20-B</v>
      </c>
    </row>
    <row r="689" spans="1:9" s="416" customFormat="1">
      <c r="A689" s="236"/>
      <c r="B689" s="153"/>
      <c r="C689" s="225"/>
      <c r="D689" s="225"/>
      <c r="E689" s="31"/>
      <c r="F689" s="31"/>
      <c r="H689" s="4" t="s">
        <v>1670</v>
      </c>
    </row>
    <row r="690" spans="1:9" s="416" customFormat="1">
      <c r="A690" s="236" t="s">
        <v>7</v>
      </c>
      <c r="B690" s="153" t="s">
        <v>713</v>
      </c>
      <c r="C690" s="225">
        <v>2</v>
      </c>
      <c r="D690" s="225" t="s">
        <v>289</v>
      </c>
      <c r="E690" s="548">
        <f>+_xlfn.XLOOKUP(I690,ccs!O:O,ccs!I:I,0,0,1)</f>
        <v>148965</v>
      </c>
      <c r="F690" s="548">
        <f>ROUND(ROUND(E690,2)*ROUND(C690,2),2)</f>
        <v>297930</v>
      </c>
      <c r="H690" s="4" t="s">
        <v>1670</v>
      </c>
      <c r="I690" s="545" t="str">
        <f>+_xlfn.CONCAT(H690,"-",A690)</f>
        <v>B2/23/20-C</v>
      </c>
    </row>
    <row r="691" spans="1:9" s="416" customFormat="1">
      <c r="A691" s="236"/>
      <c r="B691" s="153"/>
      <c r="C691" s="225"/>
      <c r="D691" s="225"/>
      <c r="E691" s="31"/>
      <c r="F691" s="31"/>
      <c r="H691" s="4" t="s">
        <v>1670</v>
      </c>
    </row>
    <row r="692" spans="1:9" s="416" customFormat="1">
      <c r="A692" s="236"/>
      <c r="B692" s="151" t="s">
        <v>573</v>
      </c>
      <c r="C692" s="225"/>
      <c r="D692" s="225"/>
      <c r="E692" s="31"/>
      <c r="F692" s="31"/>
      <c r="H692" s="4" t="s">
        <v>1670</v>
      </c>
    </row>
    <row r="693" spans="1:9" s="416" customFormat="1">
      <c r="A693" s="236" t="s">
        <v>8</v>
      </c>
      <c r="B693" s="153" t="s">
        <v>714</v>
      </c>
      <c r="C693" s="225">
        <v>6</v>
      </c>
      <c r="D693" s="225" t="s">
        <v>289</v>
      </c>
      <c r="E693" s="548">
        <f>+_xlfn.XLOOKUP(I693,ccs!O:O,ccs!I:I,0,0,1)</f>
        <v>206055</v>
      </c>
      <c r="F693" s="548">
        <f>ROUND(ROUND(E693,2)*ROUND(C693,2),2)</f>
        <v>1236330</v>
      </c>
      <c r="H693" s="4" t="s">
        <v>1670</v>
      </c>
      <c r="I693" s="545" t="str">
        <f>+_xlfn.CONCAT(H693,"-",A693)</f>
        <v>B2/23/20-D</v>
      </c>
    </row>
    <row r="694" spans="1:9" s="416" customFormat="1">
      <c r="A694" s="236"/>
      <c r="B694" s="153"/>
      <c r="C694" s="225"/>
      <c r="D694" s="225"/>
      <c r="E694" s="31"/>
      <c r="F694" s="31"/>
      <c r="H694" s="4" t="s">
        <v>1670</v>
      </c>
    </row>
    <row r="695" spans="1:9" s="416" customFormat="1">
      <c r="A695" s="236"/>
      <c r="B695" s="151" t="s">
        <v>574</v>
      </c>
      <c r="C695" s="225"/>
      <c r="D695" s="225"/>
      <c r="E695" s="31"/>
      <c r="F695" s="31"/>
      <c r="H695" s="4" t="s">
        <v>1670</v>
      </c>
    </row>
    <row r="696" spans="1:9" s="416" customFormat="1">
      <c r="A696" s="236" t="s">
        <v>10</v>
      </c>
      <c r="B696" s="153" t="s">
        <v>714</v>
      </c>
      <c r="C696" s="225">
        <v>6</v>
      </c>
      <c r="D696" s="225" t="s">
        <v>289</v>
      </c>
      <c r="E696" s="548">
        <f>+_xlfn.XLOOKUP(I696,ccs!O:O,ccs!I:I,0,0,1)</f>
        <v>206055</v>
      </c>
      <c r="F696" s="548">
        <f>ROUND(ROUND(E696,2)*ROUND(C696,2),2)</f>
        <v>1236330</v>
      </c>
      <c r="H696" s="4" t="s">
        <v>1670</v>
      </c>
      <c r="I696" s="545" t="str">
        <f>+_xlfn.CONCAT(H696,"-",A696)</f>
        <v>B2/23/20-E</v>
      </c>
    </row>
    <row r="697" spans="1:9" s="416" customFormat="1">
      <c r="A697" s="236"/>
      <c r="B697" s="153"/>
      <c r="C697" s="225"/>
      <c r="D697" s="225"/>
      <c r="E697" s="31"/>
      <c r="F697" s="31"/>
      <c r="H697" s="4" t="s">
        <v>1670</v>
      </c>
    </row>
    <row r="698" spans="1:9" s="416" customFormat="1">
      <c r="A698" s="236"/>
      <c r="B698" s="151" t="s">
        <v>575</v>
      </c>
      <c r="C698" s="225"/>
      <c r="D698" s="225"/>
      <c r="E698" s="31"/>
      <c r="F698" s="31"/>
      <c r="H698" s="4" t="s">
        <v>1670</v>
      </c>
    </row>
    <row r="699" spans="1:9" s="416" customFormat="1">
      <c r="A699" s="236" t="s">
        <v>11</v>
      </c>
      <c r="B699" s="153" t="s">
        <v>715</v>
      </c>
      <c r="C699" s="225">
        <v>5</v>
      </c>
      <c r="D699" s="225" t="s">
        <v>289</v>
      </c>
      <c r="E699" s="548">
        <f>+_xlfn.XLOOKUP(I699,ccs!O:O,ccs!I:I,0,0,1)</f>
        <v>206055</v>
      </c>
      <c r="F699" s="548">
        <f>ROUND(ROUND(E699,2)*ROUND(C699,2),2)</f>
        <v>1030275</v>
      </c>
      <c r="H699" s="4" t="s">
        <v>1670</v>
      </c>
      <c r="I699" s="545" t="str">
        <f>+_xlfn.CONCAT(H699,"-",A699)</f>
        <v>B2/23/20-F</v>
      </c>
    </row>
    <row r="700" spans="1:9" s="416" customFormat="1">
      <c r="A700" s="236"/>
      <c r="B700" s="153"/>
      <c r="C700" s="225"/>
      <c r="D700" s="225"/>
      <c r="E700" s="31"/>
      <c r="F700" s="31"/>
      <c r="H700" s="4" t="s">
        <v>1670</v>
      </c>
    </row>
    <row r="701" spans="1:9" s="416" customFormat="1">
      <c r="A701" s="220"/>
      <c r="B701" s="35" t="s">
        <v>716</v>
      </c>
      <c r="C701" s="98"/>
      <c r="D701" s="98"/>
      <c r="E701" s="203"/>
      <c r="F701" s="203"/>
      <c r="H701" s="4" t="s">
        <v>1670</v>
      </c>
    </row>
    <row r="702" spans="1:9" s="416" customFormat="1">
      <c r="A702" s="220"/>
      <c r="B702" s="7"/>
      <c r="C702" s="98"/>
      <c r="D702" s="98"/>
      <c r="E702" s="203"/>
      <c r="F702" s="203"/>
      <c r="H702" s="4" t="s">
        <v>1670</v>
      </c>
    </row>
    <row r="703" spans="1:9" s="416" customFormat="1" ht="93">
      <c r="A703" s="220"/>
      <c r="B703" s="35" t="s">
        <v>717</v>
      </c>
      <c r="C703" s="98"/>
      <c r="D703" s="98"/>
      <c r="E703" s="203"/>
      <c r="F703" s="203"/>
      <c r="H703" s="4" t="s">
        <v>1670</v>
      </c>
    </row>
    <row r="704" spans="1:9" s="416" customFormat="1">
      <c r="A704" s="220"/>
      <c r="B704" s="35"/>
      <c r="C704" s="98"/>
      <c r="D704" s="98"/>
      <c r="E704" s="203"/>
      <c r="F704" s="203"/>
      <c r="H704" s="4" t="s">
        <v>1670</v>
      </c>
    </row>
    <row r="705" spans="1:9" s="416" customFormat="1">
      <c r="A705" s="220"/>
      <c r="B705" s="35" t="s">
        <v>570</v>
      </c>
      <c r="C705" s="98"/>
      <c r="D705" s="98"/>
      <c r="E705" s="203"/>
      <c r="F705" s="203"/>
      <c r="H705" s="4" t="s">
        <v>1670</v>
      </c>
    </row>
    <row r="706" spans="1:9" s="416" customFormat="1">
      <c r="A706" s="220"/>
      <c r="B706" s="35"/>
      <c r="C706" s="98"/>
      <c r="D706" s="98"/>
      <c r="E706" s="203"/>
      <c r="F706" s="203"/>
      <c r="H706" s="4" t="s">
        <v>1670</v>
      </c>
    </row>
    <row r="707" spans="1:9" s="416" customFormat="1">
      <c r="A707" s="236" t="s">
        <v>27</v>
      </c>
      <c r="B707" s="150" t="s">
        <v>718</v>
      </c>
      <c r="C707" s="225">
        <v>47</v>
      </c>
      <c r="D707" s="225" t="s">
        <v>289</v>
      </c>
      <c r="E707" s="548">
        <f>+_xlfn.XLOOKUP(I707,ccs!O:O,ccs!I:I,0,0,1)</f>
        <v>5231.25</v>
      </c>
      <c r="F707" s="548">
        <f>ROUND(ROUND(E707,2)*ROUND(C707,2),2)</f>
        <v>245868.75</v>
      </c>
      <c r="H707" s="4" t="s">
        <v>1670</v>
      </c>
      <c r="I707" s="545" t="str">
        <f>+_xlfn.CONCAT(H707,"-",A707)</f>
        <v>B2/23/20-G</v>
      </c>
    </row>
    <row r="708" spans="1:9" s="416" customFormat="1">
      <c r="A708" s="220"/>
      <c r="B708" s="151"/>
      <c r="C708" s="420"/>
      <c r="D708" s="420"/>
      <c r="E708" s="203"/>
      <c r="F708" s="203"/>
      <c r="H708" s="4" t="s">
        <v>1670</v>
      </c>
    </row>
    <row r="709" spans="1:9" s="416" customFormat="1">
      <c r="A709" s="220"/>
      <c r="B709" s="151" t="s">
        <v>573</v>
      </c>
      <c r="C709" s="420"/>
      <c r="D709" s="420"/>
      <c r="E709" s="203"/>
      <c r="F709" s="203"/>
      <c r="H709" s="4" t="s">
        <v>1670</v>
      </c>
    </row>
    <row r="710" spans="1:9" s="416" customFormat="1">
      <c r="A710" s="220"/>
      <c r="B710" s="151"/>
      <c r="C710" s="420"/>
      <c r="D710" s="420"/>
      <c r="E710" s="203"/>
      <c r="F710" s="203"/>
      <c r="H710" s="4" t="s">
        <v>1670</v>
      </c>
    </row>
    <row r="711" spans="1:9" s="416" customFormat="1">
      <c r="A711" s="220" t="s">
        <v>28</v>
      </c>
      <c r="B711" s="153" t="s">
        <v>718</v>
      </c>
      <c r="C711" s="225">
        <f>124+24</f>
        <v>148</v>
      </c>
      <c r="D711" s="225" t="s">
        <v>289</v>
      </c>
      <c r="E711" s="548">
        <f>+_xlfn.XLOOKUP(I711,ccs!O:O,ccs!I:I,0,0,1)</f>
        <v>5231.25</v>
      </c>
      <c r="F711" s="548">
        <f>ROUND(ROUND(E711,2)*ROUND(C711,2),2)</f>
        <v>774225</v>
      </c>
      <c r="H711" s="4" t="s">
        <v>1670</v>
      </c>
      <c r="I711" s="545" t="str">
        <f>+_xlfn.CONCAT(H711,"-",A711)</f>
        <v>B2/23/20-H</v>
      </c>
    </row>
    <row r="712" spans="1:9" s="416" customFormat="1">
      <c r="A712" s="220"/>
      <c r="B712" s="153"/>
      <c r="C712" s="225"/>
      <c r="D712" s="225"/>
      <c r="E712" s="203"/>
      <c r="F712" s="203"/>
      <c r="H712" s="4" t="s">
        <v>1670</v>
      </c>
    </row>
    <row r="713" spans="1:9" s="416" customFormat="1">
      <c r="A713" s="220"/>
      <c r="B713" s="151" t="s">
        <v>574</v>
      </c>
      <c r="C713" s="225"/>
      <c r="D713" s="225"/>
      <c r="E713" s="203"/>
      <c r="F713" s="203"/>
      <c r="H713" s="4" t="s">
        <v>1670</v>
      </c>
    </row>
    <row r="714" spans="1:9" s="416" customFormat="1">
      <c r="A714" s="220"/>
      <c r="B714" s="151"/>
      <c r="C714" s="225"/>
      <c r="D714" s="225"/>
      <c r="E714" s="203"/>
      <c r="F714" s="203"/>
      <c r="H714" s="4" t="s">
        <v>1670</v>
      </c>
    </row>
    <row r="715" spans="1:9" s="416" customFormat="1">
      <c r="A715" s="220" t="s">
        <v>33</v>
      </c>
      <c r="B715" s="153" t="s">
        <v>718</v>
      </c>
      <c r="C715" s="225">
        <f>124+24</f>
        <v>148</v>
      </c>
      <c r="D715" s="225" t="s">
        <v>289</v>
      </c>
      <c r="E715" s="548">
        <f>+_xlfn.XLOOKUP(I715,ccs!O:O,ccs!I:I,0,0,1)</f>
        <v>5231.25</v>
      </c>
      <c r="F715" s="548">
        <f>ROUND(ROUND(E715,2)*ROUND(C715,2),2)</f>
        <v>774225</v>
      </c>
      <c r="H715" s="4" t="s">
        <v>1670</v>
      </c>
      <c r="I715" s="545" t="str">
        <f>+_xlfn.CONCAT(H715,"-",A715)</f>
        <v>B2/23/20-J</v>
      </c>
    </row>
    <row r="716" spans="1:9" s="416" customFormat="1">
      <c r="A716" s="220"/>
      <c r="B716" s="153"/>
      <c r="C716" s="225"/>
      <c r="D716" s="225"/>
      <c r="E716" s="203"/>
      <c r="F716" s="203"/>
      <c r="H716" s="4" t="s">
        <v>1670</v>
      </c>
    </row>
    <row r="717" spans="1:9" s="416" customFormat="1">
      <c r="A717" s="236"/>
      <c r="B717" s="151" t="s">
        <v>575</v>
      </c>
      <c r="C717" s="225"/>
      <c r="D717" s="225"/>
      <c r="E717" s="203"/>
      <c r="F717" s="203"/>
      <c r="H717" s="4" t="s">
        <v>1670</v>
      </c>
    </row>
    <row r="718" spans="1:9" s="416" customFormat="1">
      <c r="A718" s="236"/>
      <c r="B718" s="151"/>
      <c r="C718" s="225"/>
      <c r="D718" s="225"/>
      <c r="E718" s="203"/>
      <c r="F718" s="203"/>
      <c r="H718" s="4" t="s">
        <v>1670</v>
      </c>
    </row>
    <row r="719" spans="1:9" s="416" customFormat="1">
      <c r="A719" s="242" t="s">
        <v>34</v>
      </c>
      <c r="B719" s="153" t="s">
        <v>718</v>
      </c>
      <c r="C719" s="225">
        <f>106+20</f>
        <v>126</v>
      </c>
      <c r="D719" s="225" t="s">
        <v>289</v>
      </c>
      <c r="E719" s="548">
        <f>+_xlfn.XLOOKUP(I719,ccs!O:O,ccs!I:I,0,0,1)</f>
        <v>5231.25</v>
      </c>
      <c r="F719" s="548">
        <f>ROUND(ROUND(E719,2)*ROUND(C719,2),2)</f>
        <v>659137.5</v>
      </c>
      <c r="H719" s="4" t="s">
        <v>1670</v>
      </c>
      <c r="I719" s="545" t="str">
        <f>+_xlfn.CONCAT(H719,"-",A719)</f>
        <v>B2/23/20-K</v>
      </c>
    </row>
    <row r="720" spans="1:9" s="416" customFormat="1">
      <c r="A720" s="242"/>
      <c r="B720" s="153"/>
      <c r="C720" s="225"/>
      <c r="D720" s="225"/>
      <c r="E720" s="203"/>
      <c r="F720" s="203"/>
      <c r="H720" s="4" t="s">
        <v>1670</v>
      </c>
    </row>
    <row r="721" spans="1:9" s="416" customFormat="1">
      <c r="A721" s="242"/>
      <c r="B721" s="71"/>
      <c r="C721" s="52"/>
      <c r="D721" s="52"/>
      <c r="E721" s="203"/>
      <c r="F721" s="203"/>
      <c r="H721" s="4" t="s">
        <v>1670</v>
      </c>
    </row>
    <row r="722" spans="1:9" s="416" customFormat="1" ht="31">
      <c r="A722" s="242"/>
      <c r="B722" s="50" t="s">
        <v>719</v>
      </c>
      <c r="C722" s="52"/>
      <c r="D722" s="52"/>
      <c r="E722" s="203"/>
      <c r="F722" s="203"/>
      <c r="H722" s="4" t="s">
        <v>1671</v>
      </c>
    </row>
    <row r="723" spans="1:9" s="416" customFormat="1">
      <c r="A723" s="242"/>
      <c r="B723" s="71"/>
      <c r="C723" s="52"/>
      <c r="D723" s="52"/>
      <c r="E723" s="203"/>
      <c r="F723" s="203"/>
      <c r="H723" s="4" t="s">
        <v>1671</v>
      </c>
    </row>
    <row r="724" spans="1:9" s="416" customFormat="1" ht="93">
      <c r="A724" s="242"/>
      <c r="B724" s="421" t="s">
        <v>720</v>
      </c>
      <c r="C724" s="52"/>
      <c r="D724" s="52"/>
      <c r="E724" s="203"/>
      <c r="F724" s="203"/>
      <c r="H724" s="4" t="s">
        <v>1671</v>
      </c>
    </row>
    <row r="725" spans="1:9" s="416" customFormat="1">
      <c r="A725" s="242"/>
      <c r="B725" s="50"/>
      <c r="C725" s="52"/>
      <c r="D725" s="52"/>
      <c r="E725" s="203"/>
      <c r="F725" s="203"/>
      <c r="H725" s="4" t="s">
        <v>1671</v>
      </c>
    </row>
    <row r="726" spans="1:9" s="417" customFormat="1">
      <c r="A726" s="243" t="s">
        <v>5</v>
      </c>
      <c r="B726" s="150" t="s">
        <v>721</v>
      </c>
      <c r="C726" s="225">
        <v>2</v>
      </c>
      <c r="D726" s="225" t="s">
        <v>289</v>
      </c>
      <c r="E726" s="548">
        <f>+_xlfn.XLOOKUP(I726,ccs!O:O,ccs!I:I,0,0,1)</f>
        <v>9030.3799999999992</v>
      </c>
      <c r="F726" s="548">
        <f>ROUND(ROUND(E726,2)*ROUND(C726,2),2)</f>
        <v>18060.759999999998</v>
      </c>
      <c r="H726" s="4" t="s">
        <v>1671</v>
      </c>
      <c r="I726" s="545" t="str">
        <f>+_xlfn.CONCAT(H726,"-",A726)</f>
        <v>B2/23/21-A</v>
      </c>
    </row>
    <row r="727" spans="1:9" s="416" customFormat="1">
      <c r="A727" s="242"/>
      <c r="B727" s="71"/>
      <c r="C727" s="52"/>
      <c r="D727" s="52"/>
      <c r="E727" s="203"/>
      <c r="F727" s="203"/>
      <c r="H727" s="4" t="s">
        <v>1671</v>
      </c>
    </row>
    <row r="728" spans="1:9" s="417" customFormat="1">
      <c r="A728" s="243" t="s">
        <v>6</v>
      </c>
      <c r="B728" s="150" t="s">
        <v>722</v>
      </c>
      <c r="C728" s="225">
        <v>1</v>
      </c>
      <c r="D728" s="225" t="s">
        <v>289</v>
      </c>
      <c r="E728" s="548">
        <f>+_xlfn.XLOOKUP(I728,ccs!O:O,ccs!I:I,0,0,1)</f>
        <v>9030.3799999999992</v>
      </c>
      <c r="F728" s="548">
        <f>ROUND(ROUND(E728,2)*ROUND(C728,2),2)</f>
        <v>9030.3799999999992</v>
      </c>
      <c r="H728" s="4" t="s">
        <v>1671</v>
      </c>
      <c r="I728" s="545" t="str">
        <f>+_xlfn.CONCAT(H728,"-",A728)</f>
        <v>B2/23/21-B</v>
      </c>
    </row>
    <row r="729" spans="1:9" s="417" customFormat="1">
      <c r="A729" s="236"/>
      <c r="B729" s="150"/>
      <c r="C729" s="225"/>
      <c r="D729" s="225"/>
      <c r="E729" s="203"/>
      <c r="F729" s="203"/>
      <c r="H729" s="4" t="s">
        <v>1671</v>
      </c>
    </row>
    <row r="730" spans="1:9" s="417" customFormat="1">
      <c r="A730" s="243" t="s">
        <v>7</v>
      </c>
      <c r="B730" s="150" t="s">
        <v>723</v>
      </c>
      <c r="C730" s="225">
        <v>1</v>
      </c>
      <c r="D730" s="225" t="s">
        <v>289</v>
      </c>
      <c r="E730" s="548">
        <f>+_xlfn.XLOOKUP(I730,ccs!O:O,ccs!I:I,0,0,1)</f>
        <v>9030.3799999999992</v>
      </c>
      <c r="F730" s="548">
        <f>ROUND(ROUND(E730,2)*ROUND(C730,2),2)</f>
        <v>9030.3799999999992</v>
      </c>
      <c r="H730" s="4" t="s">
        <v>1671</v>
      </c>
      <c r="I730" s="545" t="str">
        <f>+_xlfn.CONCAT(H730,"-",A730)</f>
        <v>B2/23/21-C</v>
      </c>
    </row>
    <row r="731" spans="1:9" s="417" customFormat="1">
      <c r="A731" s="236"/>
      <c r="B731" s="150"/>
      <c r="C731" s="225"/>
      <c r="D731" s="225"/>
      <c r="E731" s="203"/>
      <c r="F731" s="203"/>
      <c r="H731" s="4" t="s">
        <v>1671</v>
      </c>
    </row>
    <row r="732" spans="1:9" s="417" customFormat="1">
      <c r="A732" s="243" t="s">
        <v>8</v>
      </c>
      <c r="B732" s="150" t="s">
        <v>724</v>
      </c>
      <c r="C732" s="225">
        <v>2</v>
      </c>
      <c r="D732" s="225" t="s">
        <v>289</v>
      </c>
      <c r="E732" s="548">
        <f>+_xlfn.XLOOKUP(I732,ccs!O:O,ccs!I:I,0,0,1)</f>
        <v>9030.3799999999992</v>
      </c>
      <c r="F732" s="548">
        <f>ROUND(ROUND(E732,2)*ROUND(C732,2),2)</f>
        <v>18060.759999999998</v>
      </c>
      <c r="H732" s="4" t="s">
        <v>1671</v>
      </c>
      <c r="I732" s="545" t="str">
        <f>+_xlfn.CONCAT(H732,"-",A732)</f>
        <v>B2/23/21-D</v>
      </c>
    </row>
    <row r="733" spans="1:9" s="417" customFormat="1">
      <c r="A733" s="236"/>
      <c r="B733" s="150"/>
      <c r="C733" s="225"/>
      <c r="D733" s="225"/>
      <c r="E733" s="203"/>
      <c r="F733" s="203"/>
      <c r="H733" s="4" t="s">
        <v>1671</v>
      </c>
    </row>
    <row r="734" spans="1:9" s="417" customFormat="1">
      <c r="A734" s="243" t="s">
        <v>10</v>
      </c>
      <c r="B734" s="150" t="s">
        <v>725</v>
      </c>
      <c r="C734" s="225">
        <v>1</v>
      </c>
      <c r="D734" s="225" t="s">
        <v>289</v>
      </c>
      <c r="E734" s="548">
        <f>+_xlfn.XLOOKUP(I734,ccs!O:O,ccs!I:I,0,0,1)</f>
        <v>9030.3799999999992</v>
      </c>
      <c r="F734" s="548">
        <f>ROUND(ROUND(E734,2)*ROUND(C734,2),2)</f>
        <v>9030.3799999999992</v>
      </c>
      <c r="H734" s="4" t="s">
        <v>1671</v>
      </c>
      <c r="I734" s="545" t="str">
        <f>+_xlfn.CONCAT(H734,"-",A734)</f>
        <v>B2/23/21-E</v>
      </c>
    </row>
    <row r="735" spans="1:9" s="417" customFormat="1">
      <c r="A735" s="236"/>
      <c r="B735" s="150"/>
      <c r="C735" s="225"/>
      <c r="D735" s="225"/>
      <c r="E735" s="203"/>
      <c r="F735" s="203"/>
      <c r="H735" s="4" t="s">
        <v>1671</v>
      </c>
    </row>
    <row r="736" spans="1:9" s="416" customFormat="1" ht="46.5">
      <c r="A736" s="206"/>
      <c r="B736" s="35" t="s">
        <v>726</v>
      </c>
      <c r="C736" s="98"/>
      <c r="D736" s="98"/>
      <c r="E736" s="203"/>
      <c r="F736" s="203"/>
      <c r="H736" s="4" t="s">
        <v>1671</v>
      </c>
    </row>
    <row r="737" spans="1:9" s="416" customFormat="1">
      <c r="A737" s="206"/>
      <c r="B737" s="7"/>
      <c r="C737" s="98"/>
      <c r="D737" s="98"/>
      <c r="E737" s="203"/>
      <c r="F737" s="203"/>
      <c r="H737" s="4" t="s">
        <v>1671</v>
      </c>
    </row>
    <row r="738" spans="1:9" s="416" customFormat="1">
      <c r="A738" s="206" t="s">
        <v>11</v>
      </c>
      <c r="B738" s="36" t="s">
        <v>727</v>
      </c>
      <c r="C738" s="98">
        <v>3</v>
      </c>
      <c r="D738" s="98" t="s">
        <v>289</v>
      </c>
      <c r="E738" s="548">
        <f>+_xlfn.XLOOKUP(I738,ccs!O:O,ccs!I:I,0,0,1)</f>
        <v>332257.88</v>
      </c>
      <c r="F738" s="548">
        <f>ROUND(ROUND(E738,2)*ROUND(C738,2),2)</f>
        <v>996773.64</v>
      </c>
      <c r="H738" s="4" t="s">
        <v>1671</v>
      </c>
      <c r="I738" s="545" t="str">
        <f>+_xlfn.CONCAT(H738,"-",A738)</f>
        <v>B2/23/21-F</v>
      </c>
    </row>
    <row r="739" spans="1:9" s="416" customFormat="1">
      <c r="A739" s="206"/>
      <c r="B739" s="36"/>
      <c r="C739" s="98"/>
      <c r="D739" s="98"/>
      <c r="E739" s="203"/>
      <c r="F739" s="203"/>
      <c r="H739" s="4" t="s">
        <v>1671</v>
      </c>
    </row>
    <row r="740" spans="1:9" s="416" customFormat="1">
      <c r="A740" s="206"/>
      <c r="B740" s="6" t="s">
        <v>570</v>
      </c>
      <c r="C740" s="98"/>
      <c r="D740" s="98"/>
      <c r="E740" s="203"/>
      <c r="F740" s="203"/>
      <c r="H740" s="4" t="s">
        <v>1671</v>
      </c>
    </row>
    <row r="741" spans="1:9" s="416" customFormat="1">
      <c r="A741" s="206"/>
      <c r="B741" s="6"/>
      <c r="C741" s="98"/>
      <c r="D741" s="98"/>
      <c r="E741" s="203"/>
      <c r="F741" s="203"/>
      <c r="H741" s="4" t="s">
        <v>1671</v>
      </c>
    </row>
    <row r="742" spans="1:9" s="416" customFormat="1">
      <c r="A742" s="206" t="s">
        <v>27</v>
      </c>
      <c r="B742" s="36" t="s">
        <v>728</v>
      </c>
      <c r="C742" s="98">
        <v>1</v>
      </c>
      <c r="D742" s="98" t="s">
        <v>289</v>
      </c>
      <c r="E742" s="548">
        <f>+_xlfn.XLOOKUP(I742,ccs!O:O,ccs!I:I,0,0,1)</f>
        <v>8850</v>
      </c>
      <c r="F742" s="548">
        <f>ROUND(ROUND(E742,2)*ROUND(C742,2),2)</f>
        <v>8850</v>
      </c>
      <c r="H742" s="4" t="s">
        <v>1671</v>
      </c>
      <c r="I742" s="545" t="str">
        <f>+_xlfn.CONCAT(H742,"-",A742)</f>
        <v>B2/23/21-G</v>
      </c>
    </row>
    <row r="743" spans="1:9" s="416" customFormat="1">
      <c r="A743" s="242"/>
      <c r="B743" s="71"/>
      <c r="C743" s="52"/>
      <c r="D743" s="52"/>
      <c r="E743" s="203"/>
      <c r="F743" s="203"/>
      <c r="H743" s="4" t="s">
        <v>1671</v>
      </c>
    </row>
    <row r="744" spans="1:9" s="416" customFormat="1" ht="31">
      <c r="A744" s="206"/>
      <c r="B744" s="35" t="s">
        <v>729</v>
      </c>
      <c r="C744" s="98"/>
      <c r="D744" s="98"/>
      <c r="E744" s="203"/>
      <c r="F744" s="203"/>
      <c r="H744" s="4" t="s">
        <v>1671</v>
      </c>
    </row>
    <row r="745" spans="1:9" s="416" customFormat="1">
      <c r="A745" s="206"/>
      <c r="B745" s="35"/>
      <c r="C745" s="98"/>
      <c r="D745" s="98"/>
      <c r="E745" s="203"/>
      <c r="F745" s="203"/>
      <c r="H745" s="4" t="s">
        <v>1671</v>
      </c>
    </row>
    <row r="746" spans="1:9" s="416" customFormat="1">
      <c r="A746" s="206"/>
      <c r="B746" s="6" t="s">
        <v>570</v>
      </c>
      <c r="C746" s="98"/>
      <c r="D746" s="98"/>
      <c r="E746" s="203"/>
      <c r="F746" s="203"/>
      <c r="H746" s="4" t="s">
        <v>1671</v>
      </c>
    </row>
    <row r="747" spans="1:9" s="416" customFormat="1">
      <c r="A747" s="206"/>
      <c r="B747" s="6"/>
      <c r="C747" s="98"/>
      <c r="D747" s="98"/>
      <c r="E747" s="203"/>
      <c r="F747" s="203"/>
      <c r="H747" s="4" t="s">
        <v>1671</v>
      </c>
    </row>
    <row r="748" spans="1:9" s="416" customFormat="1">
      <c r="A748" s="206" t="s">
        <v>28</v>
      </c>
      <c r="B748" s="36" t="s">
        <v>730</v>
      </c>
      <c r="C748" s="98">
        <v>156</v>
      </c>
      <c r="D748" s="98" t="s">
        <v>168</v>
      </c>
      <c r="E748" s="548">
        <f>+_xlfn.XLOOKUP(I748,ccs!O:O,ccs!I:I,0,0,1)</f>
        <v>1654.75</v>
      </c>
      <c r="F748" s="548">
        <f>ROUND(ROUND(E748,2)*ROUND(C748,2),2)</f>
        <v>258141</v>
      </c>
      <c r="H748" s="4" t="s">
        <v>1671</v>
      </c>
      <c r="I748" s="545" t="str">
        <f>+_xlfn.CONCAT(H748,"-",A748)</f>
        <v>B2/23/21-H</v>
      </c>
    </row>
    <row r="749" spans="1:9" s="416" customFormat="1">
      <c r="A749" s="206"/>
      <c r="B749" s="36"/>
      <c r="C749" s="98"/>
      <c r="D749" s="98"/>
      <c r="E749" s="203"/>
      <c r="F749" s="203"/>
      <c r="H749" s="4" t="s">
        <v>1671</v>
      </c>
    </row>
    <row r="750" spans="1:9" s="416" customFormat="1" ht="31">
      <c r="A750" s="206"/>
      <c r="B750" s="35" t="s">
        <v>731</v>
      </c>
      <c r="C750" s="98"/>
      <c r="D750" s="98"/>
      <c r="E750" s="203"/>
      <c r="F750" s="203"/>
      <c r="H750" s="4" t="s">
        <v>1672</v>
      </c>
    </row>
    <row r="751" spans="1:9" s="416" customFormat="1">
      <c r="A751" s="206"/>
      <c r="B751" s="35"/>
      <c r="C751" s="98"/>
      <c r="D751" s="98"/>
      <c r="E751" s="203"/>
      <c r="F751" s="203"/>
      <c r="H751" s="4" t="s">
        <v>1672</v>
      </c>
    </row>
    <row r="752" spans="1:9" s="416" customFormat="1">
      <c r="A752" s="206"/>
      <c r="B752" s="6" t="s">
        <v>570</v>
      </c>
      <c r="C752" s="98"/>
      <c r="D752" s="98"/>
      <c r="E752" s="203"/>
      <c r="F752" s="203"/>
      <c r="H752" s="4" t="s">
        <v>1672</v>
      </c>
    </row>
    <row r="753" spans="1:9" s="416" customFormat="1">
      <c r="A753" s="206"/>
      <c r="B753" s="6"/>
      <c r="C753" s="98"/>
      <c r="D753" s="98"/>
      <c r="E753" s="203"/>
      <c r="F753" s="203"/>
      <c r="H753" s="4" t="s">
        <v>1672</v>
      </c>
    </row>
    <row r="754" spans="1:9" s="416" customFormat="1">
      <c r="A754" s="206" t="s">
        <v>5</v>
      </c>
      <c r="B754" s="36" t="s">
        <v>732</v>
      </c>
      <c r="C754" s="98">
        <v>2</v>
      </c>
      <c r="D754" s="98" t="s">
        <v>289</v>
      </c>
      <c r="E754" s="548">
        <f>+_xlfn.XLOOKUP(I754,ccs!O:O,ccs!I:I,0,0,1)</f>
        <v>30787.5</v>
      </c>
      <c r="F754" s="548">
        <f>ROUND(ROUND(E754,2)*ROUND(C754,2),2)</f>
        <v>61575</v>
      </c>
      <c r="H754" s="4" t="s">
        <v>1672</v>
      </c>
      <c r="I754" s="545" t="str">
        <f>+_xlfn.CONCAT(H754,"-",A754)</f>
        <v>B2/23/22-A</v>
      </c>
    </row>
    <row r="755" spans="1:9" s="416" customFormat="1">
      <c r="A755" s="206"/>
      <c r="B755" s="36"/>
      <c r="C755" s="98"/>
      <c r="D755" s="98"/>
      <c r="E755" s="203"/>
      <c r="F755" s="203"/>
      <c r="H755" s="4" t="s">
        <v>1672</v>
      </c>
    </row>
    <row r="756" spans="1:9" s="416" customFormat="1">
      <c r="A756" s="242" t="s">
        <v>6</v>
      </c>
      <c r="B756" s="71" t="s">
        <v>733</v>
      </c>
      <c r="C756" s="52">
        <v>2</v>
      </c>
      <c r="D756" s="98" t="s">
        <v>289</v>
      </c>
      <c r="E756" s="548">
        <f>+_xlfn.XLOOKUP(I756,ccs!O:O,ccs!I:I,0,0,1)</f>
        <v>30787.5</v>
      </c>
      <c r="F756" s="548">
        <f>ROUND(ROUND(E756,2)*ROUND(C756,2),2)</f>
        <v>61575</v>
      </c>
      <c r="H756" s="4" t="s">
        <v>1672</v>
      </c>
      <c r="I756" s="545" t="str">
        <f>+_xlfn.CONCAT(H756,"-",A756)</f>
        <v>B2/23/22-B</v>
      </c>
    </row>
    <row r="757" spans="1:9" s="416" customFormat="1">
      <c r="A757" s="242"/>
      <c r="B757" s="71"/>
      <c r="C757" s="52"/>
      <c r="D757" s="52"/>
      <c r="E757" s="203"/>
      <c r="F757" s="203"/>
      <c r="H757" s="4" t="s">
        <v>1672</v>
      </c>
    </row>
    <row r="758" spans="1:9" s="416" customFormat="1">
      <c r="A758" s="242"/>
      <c r="B758" s="35" t="s">
        <v>734</v>
      </c>
      <c r="C758" s="52"/>
      <c r="D758" s="52"/>
      <c r="E758" s="203"/>
      <c r="F758" s="203"/>
      <c r="H758" s="4" t="s">
        <v>1672</v>
      </c>
    </row>
    <row r="759" spans="1:9" s="416" customFormat="1">
      <c r="A759" s="242"/>
      <c r="B759" s="71"/>
      <c r="C759" s="52"/>
      <c r="D759" s="52"/>
      <c r="E759" s="203"/>
      <c r="F759" s="203"/>
      <c r="H759" s="4" t="s">
        <v>1672</v>
      </c>
    </row>
    <row r="760" spans="1:9" s="416" customFormat="1">
      <c r="A760" s="206" t="s">
        <v>7</v>
      </c>
      <c r="B760" s="36" t="s">
        <v>735</v>
      </c>
      <c r="C760" s="98">
        <v>1</v>
      </c>
      <c r="D760" s="98" t="s">
        <v>289</v>
      </c>
      <c r="E760" s="548">
        <f>+_xlfn.XLOOKUP(I760,ccs!O:O,ccs!I:I,0,0,1)</f>
        <v>34087.5</v>
      </c>
      <c r="F760" s="548">
        <f>ROUND(ROUND(E760,2)*ROUND(C760,2),2)</f>
        <v>34087.5</v>
      </c>
      <c r="H760" s="4" t="s">
        <v>1672</v>
      </c>
      <c r="I760" s="545" t="str">
        <f>+_xlfn.CONCAT(H760,"-",A760)</f>
        <v>B2/23/22-C</v>
      </c>
    </row>
    <row r="761" spans="1:9" s="416" customFormat="1">
      <c r="A761" s="242"/>
      <c r="B761" s="71"/>
      <c r="C761" s="52"/>
      <c r="D761" s="52"/>
      <c r="E761" s="203"/>
      <c r="F761" s="203"/>
      <c r="H761" s="4" t="s">
        <v>1672</v>
      </c>
    </row>
    <row r="762" spans="1:9" s="416" customFormat="1" ht="93">
      <c r="A762" s="206"/>
      <c r="B762" s="35" t="s">
        <v>736</v>
      </c>
      <c r="C762" s="98"/>
      <c r="D762" s="98"/>
      <c r="E762" s="203"/>
      <c r="F762" s="203"/>
      <c r="H762" s="4" t="s">
        <v>1672</v>
      </c>
    </row>
    <row r="763" spans="1:9" s="416" customFormat="1">
      <c r="A763" s="206"/>
      <c r="B763" s="7"/>
      <c r="C763" s="98"/>
      <c r="D763" s="98"/>
      <c r="E763" s="203"/>
      <c r="F763" s="203"/>
      <c r="H763" s="4" t="s">
        <v>1672</v>
      </c>
    </row>
    <row r="764" spans="1:9" s="416" customFormat="1">
      <c r="A764" s="206" t="s">
        <v>8</v>
      </c>
      <c r="B764" s="153" t="s">
        <v>737</v>
      </c>
      <c r="C764" s="225">
        <v>1</v>
      </c>
      <c r="D764" s="225" t="s">
        <v>289</v>
      </c>
      <c r="E764" s="548">
        <f>+_xlfn.XLOOKUP(I764,ccs!O:O,ccs!I:I,0,0,1)</f>
        <v>2287.5</v>
      </c>
      <c r="F764" s="548">
        <f>ROUND(ROUND(E764,2)*ROUND(C764,2),2)</f>
        <v>2287.5</v>
      </c>
      <c r="H764" s="4" t="s">
        <v>1672</v>
      </c>
      <c r="I764" s="545" t="str">
        <f>+_xlfn.CONCAT(H764,"-",A764)</f>
        <v>B2/23/22-D</v>
      </c>
    </row>
    <row r="765" spans="1:9" s="416" customFormat="1">
      <c r="A765" s="211"/>
      <c r="B765" s="71"/>
      <c r="C765" s="52"/>
      <c r="D765" s="52"/>
      <c r="E765" s="203"/>
      <c r="F765" s="203"/>
      <c r="H765" s="4" t="s">
        <v>1672</v>
      </c>
    </row>
    <row r="766" spans="1:9" s="4" customFormat="1">
      <c r="A766" s="220"/>
      <c r="B766" s="35"/>
      <c r="C766" s="98"/>
      <c r="D766" s="98"/>
      <c r="E766" s="97"/>
      <c r="F766" s="97"/>
      <c r="H766" s="4" t="s">
        <v>1672</v>
      </c>
    </row>
    <row r="767" spans="1:9" s="4" customFormat="1">
      <c r="A767" s="220"/>
      <c r="B767" s="35"/>
      <c r="C767" s="98"/>
      <c r="D767" s="98"/>
      <c r="E767" s="97"/>
      <c r="F767" s="97"/>
      <c r="H767" s="4" t="s">
        <v>1672</v>
      </c>
    </row>
    <row r="768" spans="1:9" s="4" customFormat="1">
      <c r="A768" s="220"/>
      <c r="B768" s="35"/>
      <c r="C768" s="98"/>
      <c r="D768" s="98"/>
      <c r="E768" s="97"/>
      <c r="F768" s="97"/>
      <c r="H768" s="4" t="s">
        <v>1672</v>
      </c>
    </row>
    <row r="769" spans="2:8">
      <c r="B769" s="53"/>
      <c r="H769" s="4" t="s">
        <v>1672</v>
      </c>
    </row>
    <row r="770" spans="2:8">
      <c r="B770" s="53"/>
      <c r="H770" s="4" t="s">
        <v>1672</v>
      </c>
    </row>
    <row r="771" spans="2:8">
      <c r="B771" s="53"/>
      <c r="H771" s="4" t="s">
        <v>1672</v>
      </c>
    </row>
    <row r="772" spans="2:8">
      <c r="B772" s="53"/>
      <c r="H772" s="4" t="s">
        <v>1672</v>
      </c>
    </row>
    <row r="773" spans="2:8">
      <c r="H773" s="4" t="s">
        <v>1672</v>
      </c>
    </row>
    <row r="774" spans="2:8">
      <c r="B774" s="159" t="s">
        <v>43</v>
      </c>
      <c r="F774" s="302"/>
      <c r="H774" s="4" t="s">
        <v>1672</v>
      </c>
    </row>
    <row r="775" spans="2:8">
      <c r="B775" s="71" t="s">
        <v>9</v>
      </c>
      <c r="E775" s="31" t="s">
        <v>12</v>
      </c>
      <c r="F775" s="148">
        <f>SUM(F3:F774)</f>
        <v>25557753.570000004</v>
      </c>
      <c r="H775" s="4" t="s">
        <v>1672</v>
      </c>
    </row>
    <row r="776" spans="2:8" ht="16" thickBot="1">
      <c r="F776" s="303"/>
      <c r="H776" s="4" t="s">
        <v>1672</v>
      </c>
    </row>
    <row r="777" spans="2:8" ht="16" thickTop="1"/>
  </sheetData>
  <sheetProtection selectLockedCells="1" selectUnlockedCells="1"/>
  <autoFilter ref="A1:I777" xr:uid="{323DB8CC-AABE-4463-B841-BA8B0C9CBAF3}"/>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Roman,Regular"HEATING, VENTILATING AND AIR CONDITIONING
&amp;8 1RI12073-073D06-DAH-BOQ-PM-0003-01&amp;R&amp;"Times New Roman,Regular"23 - Page &amp;P of &amp;N</oddFooter>
  </headerFooter>
  <rowBreaks count="21" manualBreakCount="21">
    <brk id="36" max="16383" man="1"/>
    <brk id="68" max="16383" man="1"/>
    <brk id="106" max="16383" man="1"/>
    <brk id="144" max="16383" man="1"/>
    <brk id="186" max="16383" man="1"/>
    <brk id="220" max="16383" man="1"/>
    <brk id="255" max="16383" man="1"/>
    <brk id="295" max="16383" man="1"/>
    <brk id="331" max="16383" man="1"/>
    <brk id="371" max="16383" man="1"/>
    <brk id="401" max="16383" man="1"/>
    <brk id="439" max="16383" man="1"/>
    <brk id="476" max="16383" man="1"/>
    <brk id="517" max="16383" man="1"/>
    <brk id="550" max="16383" man="1"/>
    <brk id="586" max="16383" man="1"/>
    <brk id="624" max="16383" man="1"/>
    <brk id="655" max="16383" man="1"/>
    <brk id="685" max="16383" man="1"/>
    <brk id="721" max="16383" man="1"/>
    <brk id="74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249C-C931-41BA-B546-EEF4B36F233B}">
  <sheetPr>
    <tabColor rgb="FFFFFF00"/>
  </sheetPr>
  <dimension ref="A1:I765"/>
  <sheetViews>
    <sheetView showZeros="0" view="pageBreakPreview" topLeftCell="A732" zoomScaleNormal="100" zoomScaleSheetLayoutView="100" workbookViewId="0">
      <selection activeCell="I676" sqref="I676"/>
    </sheetView>
  </sheetViews>
  <sheetFormatPr defaultColWidth="9.1796875" defaultRowHeight="15.5"/>
  <cols>
    <col min="1" max="1" width="6.6328125" style="206" customWidth="1"/>
    <col min="2" max="2" width="38.6328125" style="7" customWidth="1"/>
    <col min="3" max="3" width="9" style="32" customWidth="1"/>
    <col min="4" max="4" width="8.453125" style="32" customWidth="1"/>
    <col min="5" max="5" width="15" style="31" customWidth="1"/>
    <col min="6" max="6" width="16.453125" style="31" customWidth="1"/>
    <col min="7" max="16384" width="9.1796875" style="4"/>
  </cols>
  <sheetData>
    <row r="1" spans="1:9">
      <c r="A1" s="216" t="s">
        <v>0</v>
      </c>
      <c r="B1" s="187" t="s">
        <v>35</v>
      </c>
      <c r="C1" s="277" t="s">
        <v>3</v>
      </c>
      <c r="D1" s="18" t="s">
        <v>1</v>
      </c>
      <c r="E1" s="19" t="s">
        <v>2</v>
      </c>
      <c r="F1" s="19" t="s">
        <v>4</v>
      </c>
      <c r="H1" s="4" t="s">
        <v>1592</v>
      </c>
      <c r="I1" s="4" t="s">
        <v>1593</v>
      </c>
    </row>
    <row r="2" spans="1:9">
      <c r="A2" s="217"/>
      <c r="B2" s="8"/>
      <c r="C2" s="278"/>
      <c r="D2" s="21"/>
      <c r="E2" s="22"/>
      <c r="F2" s="31" t="s">
        <v>12</v>
      </c>
    </row>
    <row r="3" spans="1:9">
      <c r="A3" s="218"/>
      <c r="B3" s="1"/>
      <c r="C3" s="279"/>
      <c r="D3" s="24"/>
      <c r="E3" s="25"/>
      <c r="F3" s="25"/>
    </row>
    <row r="4" spans="1:9" s="12" customFormat="1">
      <c r="A4" s="219"/>
      <c r="B4" s="11" t="s">
        <v>25</v>
      </c>
      <c r="C4" s="280"/>
      <c r="D4" s="27"/>
      <c r="E4" s="28"/>
      <c r="F4" s="28"/>
      <c r="H4" s="4" t="s">
        <v>1673</v>
      </c>
    </row>
    <row r="5" spans="1:9">
      <c r="A5" s="220"/>
      <c r="B5" s="9"/>
      <c r="C5" s="112"/>
      <c r="D5" s="30"/>
      <c r="H5" s="4" t="s">
        <v>1673</v>
      </c>
    </row>
    <row r="6" spans="1:9" ht="31">
      <c r="B6" s="35" t="s">
        <v>750</v>
      </c>
      <c r="C6" s="98"/>
      <c r="D6" s="98"/>
      <c r="E6" s="98"/>
      <c r="F6" s="98"/>
      <c r="H6" s="4" t="s">
        <v>1673</v>
      </c>
    </row>
    <row r="7" spans="1:9">
      <c r="C7" s="98"/>
      <c r="D7" s="98"/>
      <c r="E7" s="98"/>
      <c r="F7" s="98"/>
      <c r="H7" s="4" t="s">
        <v>1673</v>
      </c>
    </row>
    <row r="8" spans="1:9" ht="62">
      <c r="B8" s="35" t="s">
        <v>751</v>
      </c>
      <c r="C8" s="98"/>
      <c r="D8" s="98"/>
      <c r="E8" s="98"/>
      <c r="F8" s="98"/>
      <c r="H8" s="4" t="s">
        <v>1673</v>
      </c>
    </row>
    <row r="9" spans="1:9">
      <c r="C9" s="98"/>
      <c r="D9" s="98"/>
      <c r="E9" s="98"/>
      <c r="F9" s="98"/>
      <c r="H9" s="4" t="s">
        <v>1673</v>
      </c>
    </row>
    <row r="10" spans="1:9">
      <c r="A10" s="206" t="s">
        <v>5</v>
      </c>
      <c r="B10" s="36" t="s">
        <v>752</v>
      </c>
      <c r="C10" s="98">
        <v>1100</v>
      </c>
      <c r="D10" s="98" t="s">
        <v>179</v>
      </c>
      <c r="E10" s="548">
        <f>+_xlfn.XLOOKUP(I10,ccs!O:O,ccs!I:I,0,0,1)</f>
        <v>477.38</v>
      </c>
      <c r="F10" s="548">
        <f>ROUND(ROUND(E10,2)*ROUND(C10,2),2)</f>
        <v>525118</v>
      </c>
      <c r="H10" s="4" t="s">
        <v>1673</v>
      </c>
      <c r="I10" s="545" t="str">
        <f>+_xlfn.CONCAT(H10,"-",A10)</f>
        <v>B2/26/01-A</v>
      </c>
    </row>
    <row r="11" spans="1:9">
      <c r="C11" s="98"/>
      <c r="D11" s="98"/>
      <c r="E11" s="424"/>
      <c r="F11" s="424"/>
      <c r="H11" s="4" t="s">
        <v>1673</v>
      </c>
      <c r="I11" s="221"/>
    </row>
    <row r="12" spans="1:9" ht="62">
      <c r="B12" s="35" t="s">
        <v>753</v>
      </c>
      <c r="C12" s="98"/>
      <c r="D12" s="98"/>
      <c r="E12" s="32"/>
      <c r="H12" s="4" t="s">
        <v>1673</v>
      </c>
    </row>
    <row r="13" spans="1:9">
      <c r="C13" s="98"/>
      <c r="D13" s="98"/>
      <c r="E13" s="32"/>
      <c r="H13" s="4" t="s">
        <v>1673</v>
      </c>
    </row>
    <row r="14" spans="1:9">
      <c r="A14" s="206" t="s">
        <v>6</v>
      </c>
      <c r="B14" s="36" t="s">
        <v>754</v>
      </c>
      <c r="C14" s="98">
        <v>70</v>
      </c>
      <c r="D14" s="98" t="s">
        <v>179</v>
      </c>
      <c r="E14" s="548">
        <f>+_xlfn.XLOOKUP(I14,ccs!O:O,ccs!I:I,0,0,1)</f>
        <v>721.88</v>
      </c>
      <c r="F14" s="548">
        <f>ROUND(ROUND(E14,2)*ROUND(C14,2),2)</f>
        <v>50531.6</v>
      </c>
      <c r="H14" s="4" t="s">
        <v>1673</v>
      </c>
      <c r="I14" s="545" t="str">
        <f>+_xlfn.CONCAT(H14,"-",A14)</f>
        <v>B2/26/01-B</v>
      </c>
    </row>
    <row r="15" spans="1:9">
      <c r="C15" s="98"/>
      <c r="D15" s="98"/>
      <c r="E15" s="425"/>
      <c r="F15" s="304"/>
      <c r="H15" s="4" t="s">
        <v>1673</v>
      </c>
    </row>
    <row r="16" spans="1:9" ht="46.5">
      <c r="B16" s="35" t="s">
        <v>755</v>
      </c>
      <c r="C16" s="98"/>
      <c r="D16" s="98"/>
      <c r="E16" s="424"/>
      <c r="F16" s="424"/>
      <c r="H16" s="4" t="s">
        <v>1673</v>
      </c>
      <c r="I16" s="221"/>
    </row>
    <row r="17" spans="1:9">
      <c r="C17" s="98"/>
      <c r="D17" s="98"/>
      <c r="E17" s="424"/>
      <c r="F17" s="424"/>
      <c r="H17" s="4" t="s">
        <v>1673</v>
      </c>
      <c r="I17" s="221"/>
    </row>
    <row r="18" spans="1:9" ht="62">
      <c r="B18" s="35" t="s">
        <v>756</v>
      </c>
      <c r="C18" s="98"/>
      <c r="D18" s="98"/>
      <c r="E18" s="424"/>
      <c r="F18" s="424"/>
      <c r="H18" s="4" t="s">
        <v>1673</v>
      </c>
      <c r="I18" s="221"/>
    </row>
    <row r="19" spans="1:9">
      <c r="C19" s="98"/>
      <c r="D19" s="98"/>
      <c r="E19" s="424"/>
      <c r="F19" s="424"/>
      <c r="H19" s="4" t="s">
        <v>1673</v>
      </c>
      <c r="I19" s="221"/>
    </row>
    <row r="20" spans="1:9">
      <c r="A20" s="206" t="s">
        <v>7</v>
      </c>
      <c r="B20" s="7" t="s">
        <v>757</v>
      </c>
      <c r="C20" s="98">
        <v>20</v>
      </c>
      <c r="D20" s="98" t="s">
        <v>179</v>
      </c>
      <c r="E20" s="548">
        <f>+_xlfn.XLOOKUP(I20,ccs!O:O,ccs!I:I,0,0,1)</f>
        <v>91.63</v>
      </c>
      <c r="F20" s="548">
        <f>ROUND(ROUND(E20,2)*ROUND(C20,2),2)</f>
        <v>1832.6</v>
      </c>
      <c r="H20" s="4" t="s">
        <v>1673</v>
      </c>
      <c r="I20" s="545" t="str">
        <f>+_xlfn.CONCAT(H20,"-",A20)</f>
        <v>B2/26/01-C</v>
      </c>
    </row>
    <row r="21" spans="1:9">
      <c r="C21" s="98"/>
      <c r="D21" s="98"/>
      <c r="E21" s="424"/>
      <c r="F21" s="424"/>
      <c r="H21" s="4" t="s">
        <v>1673</v>
      </c>
      <c r="I21" s="221"/>
    </row>
    <row r="22" spans="1:9" ht="62">
      <c r="B22" s="35" t="s">
        <v>758</v>
      </c>
      <c r="C22" s="98"/>
      <c r="D22" s="98"/>
      <c r="E22" s="424"/>
      <c r="F22" s="424"/>
      <c r="H22" s="4" t="s">
        <v>1673</v>
      </c>
      <c r="I22" s="221"/>
    </row>
    <row r="23" spans="1:9">
      <c r="C23" s="98"/>
      <c r="D23" s="98"/>
      <c r="E23" s="424"/>
      <c r="F23" s="424"/>
      <c r="H23" s="4" t="s">
        <v>1673</v>
      </c>
      <c r="I23" s="221"/>
    </row>
    <row r="24" spans="1:9">
      <c r="A24" s="206" t="s">
        <v>8</v>
      </c>
      <c r="B24" s="7" t="s">
        <v>759</v>
      </c>
      <c r="C24" s="98">
        <v>20</v>
      </c>
      <c r="D24" s="98" t="s">
        <v>179</v>
      </c>
      <c r="E24" s="548">
        <f>+_xlfn.XLOOKUP(I24,ccs!O:O,ccs!I:I,0,0,1)</f>
        <v>34</v>
      </c>
      <c r="F24" s="548">
        <f>ROUND(ROUND(E24,2)*ROUND(C24,2),2)</f>
        <v>680</v>
      </c>
      <c r="H24" s="4" t="s">
        <v>1673</v>
      </c>
      <c r="I24" s="545" t="str">
        <f>+_xlfn.CONCAT(H24,"-",A24)</f>
        <v>B2/26/01-D</v>
      </c>
    </row>
    <row r="25" spans="1:9">
      <c r="C25" s="98"/>
      <c r="D25" s="98"/>
      <c r="E25" s="424"/>
      <c r="F25" s="424"/>
      <c r="H25" s="4" t="s">
        <v>1673</v>
      </c>
      <c r="I25" s="221"/>
    </row>
    <row r="26" spans="1:9" ht="62">
      <c r="B26" s="35" t="s">
        <v>760</v>
      </c>
      <c r="C26" s="98"/>
      <c r="D26" s="98"/>
      <c r="E26" s="424"/>
      <c r="F26" s="424"/>
      <c r="H26" s="4" t="s">
        <v>1674</v>
      </c>
      <c r="I26" s="221"/>
    </row>
    <row r="27" spans="1:9">
      <c r="C27" s="98"/>
      <c r="D27" s="98"/>
      <c r="E27" s="424"/>
      <c r="F27" s="424"/>
      <c r="H27" s="4" t="s">
        <v>1674</v>
      </c>
      <c r="I27" s="221"/>
    </row>
    <row r="28" spans="1:9">
      <c r="A28" s="206" t="s">
        <v>5</v>
      </c>
      <c r="B28" s="36" t="s">
        <v>761</v>
      </c>
      <c r="C28" s="98">
        <v>685</v>
      </c>
      <c r="D28" s="98" t="s">
        <v>179</v>
      </c>
      <c r="E28" s="548">
        <f>+_xlfn.XLOOKUP(I28,ccs!O:O,ccs!I:I,0,0,1)</f>
        <v>1003.75</v>
      </c>
      <c r="F28" s="548">
        <f>ROUND(ROUND(E28,2)*ROUND(C28,2),2)</f>
        <v>687568.75</v>
      </c>
      <c r="H28" s="4" t="s">
        <v>1674</v>
      </c>
      <c r="I28" s="545" t="str">
        <f>+_xlfn.CONCAT(H28,"-",A28)</f>
        <v>B2/26/02-A</v>
      </c>
    </row>
    <row r="29" spans="1:9">
      <c r="C29" s="98"/>
      <c r="D29" s="98"/>
      <c r="E29" s="424"/>
      <c r="F29" s="424"/>
      <c r="H29" s="4" t="s">
        <v>1674</v>
      </c>
      <c r="I29" s="221"/>
    </row>
    <row r="30" spans="1:9">
      <c r="A30" s="206" t="s">
        <v>6</v>
      </c>
      <c r="B30" s="36" t="s">
        <v>762</v>
      </c>
      <c r="C30" s="98">
        <v>50</v>
      </c>
      <c r="D30" s="98" t="s">
        <v>179</v>
      </c>
      <c r="E30" s="548">
        <f>+_xlfn.XLOOKUP(I30,ccs!O:O,ccs!I:I,0,0,1)</f>
        <v>793.75</v>
      </c>
      <c r="F30" s="548">
        <f>ROUND(ROUND(E30,2)*ROUND(C30,2),2)</f>
        <v>39687.5</v>
      </c>
      <c r="H30" s="4" t="s">
        <v>1674</v>
      </c>
      <c r="I30" s="545" t="str">
        <f>+_xlfn.CONCAT(H30,"-",A30)</f>
        <v>B2/26/02-B</v>
      </c>
    </row>
    <row r="31" spans="1:9">
      <c r="B31" s="36"/>
      <c r="C31" s="98"/>
      <c r="D31" s="98"/>
      <c r="E31" s="424"/>
      <c r="F31" s="424"/>
      <c r="H31" s="4" t="s">
        <v>1674</v>
      </c>
      <c r="I31" s="221"/>
    </row>
    <row r="32" spans="1:9">
      <c r="A32" s="206" t="s">
        <v>7</v>
      </c>
      <c r="B32" s="36" t="s">
        <v>763</v>
      </c>
      <c r="C32" s="98">
        <v>250</v>
      </c>
      <c r="D32" s="98" t="s">
        <v>179</v>
      </c>
      <c r="E32" s="548">
        <f>+_xlfn.XLOOKUP(I32,ccs!O:O,ccs!I:I,0,0,1)</f>
        <v>657.25</v>
      </c>
      <c r="F32" s="548">
        <f>ROUND(ROUND(E32,2)*ROUND(C32,2),2)</f>
        <v>164312.5</v>
      </c>
      <c r="H32" s="4" t="s">
        <v>1674</v>
      </c>
      <c r="I32" s="545" t="str">
        <f>+_xlfn.CONCAT(H32,"-",A32)</f>
        <v>B2/26/02-C</v>
      </c>
    </row>
    <row r="33" spans="1:9">
      <c r="B33" s="36"/>
      <c r="C33" s="98"/>
      <c r="D33" s="98"/>
      <c r="E33" s="424"/>
      <c r="F33" s="424"/>
      <c r="H33" s="4" t="s">
        <v>1674</v>
      </c>
      <c r="I33" s="221"/>
    </row>
    <row r="34" spans="1:9">
      <c r="A34" s="206" t="s">
        <v>8</v>
      </c>
      <c r="B34" s="36" t="s">
        <v>764</v>
      </c>
      <c r="C34" s="98">
        <v>565</v>
      </c>
      <c r="D34" s="98" t="s">
        <v>179</v>
      </c>
      <c r="E34" s="548">
        <f>+_xlfn.XLOOKUP(I34,ccs!O:O,ccs!I:I,0,0,1)</f>
        <v>410.38</v>
      </c>
      <c r="F34" s="548">
        <f>ROUND(ROUND(E34,2)*ROUND(C34,2),2)</f>
        <v>231864.7</v>
      </c>
      <c r="H34" s="4" t="s">
        <v>1674</v>
      </c>
      <c r="I34" s="545" t="str">
        <f>+_xlfn.CONCAT(H34,"-",A34)</f>
        <v>B2/26/02-D</v>
      </c>
    </row>
    <row r="35" spans="1:9">
      <c r="C35" s="98"/>
      <c r="D35" s="98"/>
      <c r="E35" s="424"/>
      <c r="F35" s="424"/>
      <c r="H35" s="4" t="s">
        <v>1674</v>
      </c>
      <c r="I35" s="221"/>
    </row>
    <row r="36" spans="1:9">
      <c r="A36" s="206" t="s">
        <v>10</v>
      </c>
      <c r="B36" s="36" t="s">
        <v>765</v>
      </c>
      <c r="C36" s="98">
        <v>495</v>
      </c>
      <c r="D36" s="98" t="s">
        <v>179</v>
      </c>
      <c r="E36" s="548">
        <f>+_xlfn.XLOOKUP(I36,ccs!O:O,ccs!I:I,0,0,1)</f>
        <v>131.13</v>
      </c>
      <c r="F36" s="548">
        <f>ROUND(ROUND(E36,2)*ROUND(C36,2),2)</f>
        <v>64909.35</v>
      </c>
      <c r="H36" s="4" t="s">
        <v>1674</v>
      </c>
      <c r="I36" s="545" t="str">
        <f>+_xlfn.CONCAT(H36,"-",A36)</f>
        <v>B2/26/02-E</v>
      </c>
    </row>
    <row r="37" spans="1:9">
      <c r="B37" s="36"/>
      <c r="C37" s="98"/>
      <c r="D37" s="98"/>
      <c r="E37" s="424"/>
      <c r="F37" s="424"/>
      <c r="H37" s="4" t="s">
        <v>1674</v>
      </c>
      <c r="I37" s="221"/>
    </row>
    <row r="38" spans="1:9">
      <c r="A38" s="206" t="s">
        <v>11</v>
      </c>
      <c r="B38" s="36" t="s">
        <v>766</v>
      </c>
      <c r="C38" s="98">
        <v>401</v>
      </c>
      <c r="D38" s="98" t="s">
        <v>179</v>
      </c>
      <c r="E38" s="548">
        <f>+_xlfn.XLOOKUP(I38,ccs!O:O,ccs!I:I,0,0,1)</f>
        <v>57.63</v>
      </c>
      <c r="F38" s="548">
        <f>ROUND(ROUND(E38,2)*ROUND(C38,2),2)</f>
        <v>23109.63</v>
      </c>
      <c r="H38" s="4" t="s">
        <v>1674</v>
      </c>
      <c r="I38" s="545" t="str">
        <f>+_xlfn.CONCAT(H38,"-",A38)</f>
        <v>B2/26/02-F</v>
      </c>
    </row>
    <row r="39" spans="1:9">
      <c r="C39" s="98"/>
      <c r="D39" s="98"/>
      <c r="E39" s="424"/>
      <c r="F39" s="424"/>
      <c r="H39" s="4" t="s">
        <v>1674</v>
      </c>
      <c r="I39" s="221"/>
    </row>
    <row r="40" spans="1:9" ht="62">
      <c r="B40" s="35" t="s">
        <v>767</v>
      </c>
      <c r="C40" s="98"/>
      <c r="D40" s="98"/>
      <c r="E40" s="424"/>
      <c r="F40" s="424"/>
      <c r="H40" s="4" t="s">
        <v>1674</v>
      </c>
      <c r="I40" s="221"/>
    </row>
    <row r="41" spans="1:9">
      <c r="C41" s="98"/>
      <c r="D41" s="98"/>
      <c r="E41" s="424"/>
      <c r="F41" s="424"/>
      <c r="H41" s="4" t="s">
        <v>1674</v>
      </c>
      <c r="I41" s="221"/>
    </row>
    <row r="42" spans="1:9">
      <c r="A42" s="206" t="s">
        <v>27</v>
      </c>
      <c r="B42" s="36" t="s">
        <v>768</v>
      </c>
      <c r="C42" s="98">
        <v>468</v>
      </c>
      <c r="D42" s="98" t="s">
        <v>179</v>
      </c>
      <c r="E42" s="548">
        <f>+_xlfn.XLOOKUP(I42,ccs!O:O,ccs!I:I,0,0,1)</f>
        <v>1182.25</v>
      </c>
      <c r="F42" s="548">
        <f>ROUND(ROUND(E42,2)*ROUND(C42,2),2)</f>
        <v>553293</v>
      </c>
      <c r="H42" s="4" t="s">
        <v>1674</v>
      </c>
      <c r="I42" s="545" t="str">
        <f>+_xlfn.CONCAT(H42,"-",A42)</f>
        <v>B2/26/02-G</v>
      </c>
    </row>
    <row r="43" spans="1:9">
      <c r="C43" s="98"/>
      <c r="D43" s="98"/>
      <c r="E43" s="424"/>
      <c r="F43" s="424"/>
      <c r="H43" s="4" t="s">
        <v>1674</v>
      </c>
      <c r="I43" s="221"/>
    </row>
    <row r="44" spans="1:9">
      <c r="A44" s="206" t="s">
        <v>28</v>
      </c>
      <c r="B44" s="36" t="s">
        <v>761</v>
      </c>
      <c r="C44" s="98">
        <v>25</v>
      </c>
      <c r="D44" s="98" t="s">
        <v>179</v>
      </c>
      <c r="E44" s="548">
        <f>+_xlfn.XLOOKUP(I44,ccs!O:O,ccs!I:I,0,0,1)</f>
        <v>952.75</v>
      </c>
      <c r="F44" s="548">
        <f>ROUND(ROUND(E44,2)*ROUND(C44,2),2)</f>
        <v>23818.75</v>
      </c>
      <c r="H44" s="4" t="s">
        <v>1674</v>
      </c>
      <c r="I44" s="545" t="str">
        <f>+_xlfn.CONCAT(H44,"-",A44)</f>
        <v>B2/26/02-H</v>
      </c>
    </row>
    <row r="45" spans="1:9">
      <c r="C45" s="98"/>
      <c r="D45" s="98"/>
      <c r="E45" s="424"/>
      <c r="F45" s="424"/>
      <c r="H45" s="4" t="s">
        <v>1674</v>
      </c>
      <c r="I45" s="221"/>
    </row>
    <row r="46" spans="1:9">
      <c r="A46" s="206" t="s">
        <v>33</v>
      </c>
      <c r="B46" s="7" t="s">
        <v>762</v>
      </c>
      <c r="C46" s="98">
        <v>95</v>
      </c>
      <c r="D46" s="98" t="s">
        <v>179</v>
      </c>
      <c r="E46" s="548">
        <f>+_xlfn.XLOOKUP(I46,ccs!O:O,ccs!I:I,0,0,1)</f>
        <v>747.25</v>
      </c>
      <c r="F46" s="548">
        <f>ROUND(ROUND(E46,2)*ROUND(C46,2),2)</f>
        <v>70988.75</v>
      </c>
      <c r="H46" s="4" t="s">
        <v>1674</v>
      </c>
      <c r="I46" s="545" t="str">
        <f>+_xlfn.CONCAT(H46,"-",A46)</f>
        <v>B2/26/02-J</v>
      </c>
    </row>
    <row r="47" spans="1:9">
      <c r="C47" s="98"/>
      <c r="D47" s="98"/>
      <c r="E47" s="424"/>
      <c r="F47" s="424"/>
      <c r="H47" s="4" t="s">
        <v>1674</v>
      </c>
      <c r="I47" s="221"/>
    </row>
    <row r="48" spans="1:9">
      <c r="A48" s="206" t="s">
        <v>34</v>
      </c>
      <c r="B48" s="36" t="s">
        <v>763</v>
      </c>
      <c r="C48" s="98">
        <v>10</v>
      </c>
      <c r="D48" s="98" t="s">
        <v>179</v>
      </c>
      <c r="E48" s="548">
        <f>+_xlfn.XLOOKUP(I48,ccs!O:O,ccs!I:I,0,0,1)</f>
        <v>615.25</v>
      </c>
      <c r="F48" s="548">
        <f>ROUND(ROUND(E48,2)*ROUND(C48,2),2)</f>
        <v>6152.5</v>
      </c>
      <c r="H48" s="4" t="s">
        <v>1674</v>
      </c>
      <c r="I48" s="545" t="str">
        <f>+_xlfn.CONCAT(H48,"-",A48)</f>
        <v>B2/26/02-K</v>
      </c>
    </row>
    <row r="49" spans="1:9">
      <c r="B49" s="36"/>
      <c r="C49" s="98"/>
      <c r="D49" s="98"/>
      <c r="E49" s="424"/>
      <c r="F49" s="424"/>
      <c r="H49" s="4" t="s">
        <v>1674</v>
      </c>
      <c r="I49" s="221"/>
    </row>
    <row r="50" spans="1:9">
      <c r="A50" s="206" t="s">
        <v>39</v>
      </c>
      <c r="B50" s="36" t="s">
        <v>769</v>
      </c>
      <c r="C50" s="98">
        <v>60</v>
      </c>
      <c r="D50" s="98" t="s">
        <v>179</v>
      </c>
      <c r="E50" s="548">
        <f>+_xlfn.XLOOKUP(I50,ccs!O:O,ccs!I:I,0,0,1)</f>
        <v>511.75</v>
      </c>
      <c r="F50" s="548">
        <f>ROUND(ROUND(E50,2)*ROUND(C50,2),2)</f>
        <v>30705</v>
      </c>
      <c r="H50" s="4" t="s">
        <v>1674</v>
      </c>
      <c r="I50" s="545" t="str">
        <f>+_xlfn.CONCAT(H50,"-",A50)</f>
        <v>B2/26/02-L</v>
      </c>
    </row>
    <row r="51" spans="1:9">
      <c r="B51" s="36"/>
      <c r="C51" s="98"/>
      <c r="D51" s="98"/>
      <c r="E51" s="424"/>
      <c r="F51" s="424"/>
      <c r="H51" s="4" t="s">
        <v>1674</v>
      </c>
      <c r="I51" s="221"/>
    </row>
    <row r="52" spans="1:9">
      <c r="A52" s="206" t="s">
        <v>38</v>
      </c>
      <c r="B52" s="36" t="s">
        <v>764</v>
      </c>
      <c r="C52" s="98">
        <v>100</v>
      </c>
      <c r="D52" s="98" t="s">
        <v>179</v>
      </c>
      <c r="E52" s="548">
        <f>+_xlfn.XLOOKUP(I52,ccs!O:O,ccs!I:I,0,0,1)</f>
        <v>383.38</v>
      </c>
      <c r="F52" s="548">
        <f>ROUND(ROUND(E52,2)*ROUND(C52,2),2)</f>
        <v>38338</v>
      </c>
      <c r="H52" s="4" t="s">
        <v>1674</v>
      </c>
      <c r="I52" s="545" t="str">
        <f>+_xlfn.CONCAT(H52,"-",A52)</f>
        <v>B2/26/02-M</v>
      </c>
    </row>
    <row r="53" spans="1:9">
      <c r="B53" s="36"/>
      <c r="C53" s="98"/>
      <c r="D53" s="98"/>
      <c r="E53" s="424"/>
      <c r="F53" s="424"/>
      <c r="H53" s="4" t="s">
        <v>1674</v>
      </c>
      <c r="I53" s="221"/>
    </row>
    <row r="54" spans="1:9">
      <c r="A54" s="206" t="s">
        <v>204</v>
      </c>
      <c r="B54" s="36" t="s">
        <v>770</v>
      </c>
      <c r="C54" s="98">
        <v>197</v>
      </c>
      <c r="D54" s="98" t="s">
        <v>179</v>
      </c>
      <c r="E54" s="548">
        <f>+_xlfn.XLOOKUP(I54,ccs!O:O,ccs!I:I,0,0,1)</f>
        <v>288.88</v>
      </c>
      <c r="F54" s="548">
        <f>ROUND(ROUND(E54,2)*ROUND(C54,2),2)</f>
        <v>56909.36</v>
      </c>
      <c r="H54" s="4" t="s">
        <v>1674</v>
      </c>
      <c r="I54" s="545" t="str">
        <f>+_xlfn.CONCAT(H54,"-",A54)</f>
        <v>B2/26/02-N</v>
      </c>
    </row>
    <row r="55" spans="1:9">
      <c r="C55" s="98"/>
      <c r="D55" s="98"/>
      <c r="E55" s="424"/>
      <c r="F55" s="424"/>
      <c r="H55" s="4" t="s">
        <v>1674</v>
      </c>
      <c r="I55" s="221"/>
    </row>
    <row r="56" spans="1:9">
      <c r="A56" s="206" t="s">
        <v>507</v>
      </c>
      <c r="B56" s="36" t="s">
        <v>757</v>
      </c>
      <c r="C56" s="98">
        <v>5239</v>
      </c>
      <c r="D56" s="98" t="s">
        <v>179</v>
      </c>
      <c r="E56" s="548">
        <f>+_xlfn.XLOOKUP(I56,ccs!O:O,ccs!I:I,0,0,1)</f>
        <v>60.63</v>
      </c>
      <c r="F56" s="548">
        <f>ROUND(ROUND(E56,2)*ROUND(C56,2),2)</f>
        <v>317640.57</v>
      </c>
      <c r="H56" s="4" t="s">
        <v>1674</v>
      </c>
      <c r="I56" s="545" t="str">
        <f>+_xlfn.CONCAT(H56,"-",A56)</f>
        <v>B2/26/02-P</v>
      </c>
    </row>
    <row r="57" spans="1:9">
      <c r="B57" s="36"/>
      <c r="C57" s="98"/>
      <c r="D57" s="98"/>
      <c r="E57" s="424"/>
      <c r="F57" s="424"/>
      <c r="H57" s="4" t="s">
        <v>1674</v>
      </c>
      <c r="I57" s="221"/>
    </row>
    <row r="58" spans="1:9" ht="31">
      <c r="B58" s="35" t="s">
        <v>771</v>
      </c>
      <c r="C58" s="98"/>
      <c r="D58" s="98"/>
      <c r="E58" s="424"/>
      <c r="F58" s="424"/>
      <c r="H58" s="4" t="s">
        <v>1675</v>
      </c>
      <c r="I58" s="221"/>
    </row>
    <row r="59" spans="1:9">
      <c r="B59" s="35"/>
      <c r="C59" s="98"/>
      <c r="D59" s="98"/>
      <c r="E59" s="424"/>
      <c r="F59" s="424"/>
      <c r="H59" s="4" t="s">
        <v>1675</v>
      </c>
      <c r="I59" s="221"/>
    </row>
    <row r="60" spans="1:9">
      <c r="A60" s="206" t="s">
        <v>5</v>
      </c>
      <c r="B60" s="36" t="s">
        <v>772</v>
      </c>
      <c r="C60" s="98">
        <v>836</v>
      </c>
      <c r="D60" s="98" t="s">
        <v>179</v>
      </c>
      <c r="E60" s="548">
        <f>+_xlfn.XLOOKUP(I60,ccs!O:O,ccs!I:I,0,0,1)</f>
        <v>42.63</v>
      </c>
      <c r="F60" s="548">
        <f>ROUND(ROUND(E60,2)*ROUND(C60,2),2)</f>
        <v>35638.68</v>
      </c>
      <c r="H60" s="4" t="s">
        <v>1675</v>
      </c>
      <c r="I60" s="545" t="str">
        <f>+_xlfn.CONCAT(H60,"-",A60)</f>
        <v>B2/26/03-A</v>
      </c>
    </row>
    <row r="61" spans="1:9">
      <c r="B61" s="35"/>
      <c r="C61" s="98"/>
      <c r="D61" s="98"/>
      <c r="E61" s="424"/>
      <c r="F61" s="424"/>
      <c r="H61" s="4" t="s">
        <v>1675</v>
      </c>
      <c r="I61" s="221"/>
    </row>
    <row r="62" spans="1:9">
      <c r="A62" s="206" t="s">
        <v>6</v>
      </c>
      <c r="B62" s="36" t="s">
        <v>773</v>
      </c>
      <c r="C62" s="98">
        <v>155</v>
      </c>
      <c r="D62" s="98" t="s">
        <v>179</v>
      </c>
      <c r="E62" s="548">
        <f>+_xlfn.XLOOKUP(I62,ccs!O:O,ccs!I:I,0,0,1)</f>
        <v>54.63</v>
      </c>
      <c r="F62" s="548">
        <f>ROUND(ROUND(E62,2)*ROUND(C62,2),2)</f>
        <v>8467.65</v>
      </c>
      <c r="H62" s="4" t="s">
        <v>1675</v>
      </c>
      <c r="I62" s="545" t="str">
        <f>+_xlfn.CONCAT(H62,"-",A62)</f>
        <v>B2/26/03-B</v>
      </c>
    </row>
    <row r="63" spans="1:9">
      <c r="B63" s="35"/>
      <c r="C63" s="98"/>
      <c r="D63" s="98"/>
      <c r="E63" s="424"/>
      <c r="F63" s="424"/>
      <c r="H63" s="4" t="s">
        <v>1675</v>
      </c>
      <c r="I63" s="221"/>
    </row>
    <row r="64" spans="1:9">
      <c r="A64" s="206" t="s">
        <v>7</v>
      </c>
      <c r="B64" s="36" t="s">
        <v>774</v>
      </c>
      <c r="C64" s="98">
        <v>50</v>
      </c>
      <c r="D64" s="98" t="s">
        <v>179</v>
      </c>
      <c r="E64" s="548">
        <f>+_xlfn.XLOOKUP(I64,ccs!O:O,ccs!I:I,0,0,1)</f>
        <v>38.130000000000003</v>
      </c>
      <c r="F64" s="548">
        <f>ROUND(ROUND(E64,2)*ROUND(C64,2),2)</f>
        <v>1906.5</v>
      </c>
      <c r="H64" s="4" t="s">
        <v>1675</v>
      </c>
      <c r="I64" s="545" t="str">
        <f>+_xlfn.CONCAT(H64,"-",A64)</f>
        <v>B2/26/03-C</v>
      </c>
    </row>
    <row r="65" spans="1:9">
      <c r="B65" s="36"/>
      <c r="C65" s="98"/>
      <c r="D65" s="98"/>
      <c r="E65" s="424"/>
      <c r="F65" s="424"/>
      <c r="H65" s="4" t="s">
        <v>1675</v>
      </c>
      <c r="I65" s="221"/>
    </row>
    <row r="66" spans="1:9">
      <c r="A66" s="206" t="s">
        <v>8</v>
      </c>
      <c r="B66" s="36" t="s">
        <v>775</v>
      </c>
      <c r="C66" s="98">
        <v>100</v>
      </c>
      <c r="D66" s="98" t="s">
        <v>179</v>
      </c>
      <c r="E66" s="548">
        <f>+_xlfn.XLOOKUP(I66,ccs!O:O,ccs!I:I,0,0,1)</f>
        <v>35.130000000000003</v>
      </c>
      <c r="F66" s="548">
        <f>ROUND(ROUND(E66,2)*ROUND(C66,2),2)</f>
        <v>3513</v>
      </c>
      <c r="H66" s="4" t="s">
        <v>1675</v>
      </c>
      <c r="I66" s="545" t="str">
        <f>+_xlfn.CONCAT(H66,"-",A66)</f>
        <v>B2/26/03-D</v>
      </c>
    </row>
    <row r="67" spans="1:9">
      <c r="C67" s="98"/>
      <c r="D67" s="98"/>
      <c r="E67" s="424"/>
      <c r="F67" s="424"/>
      <c r="H67" s="4" t="s">
        <v>1675</v>
      </c>
      <c r="I67" s="221"/>
    </row>
    <row r="68" spans="1:9" ht="46.5">
      <c r="B68" s="35" t="s">
        <v>776</v>
      </c>
      <c r="C68" s="98"/>
      <c r="D68" s="98"/>
      <c r="E68" s="424"/>
      <c r="F68" s="424"/>
      <c r="H68" s="4" t="s">
        <v>1675</v>
      </c>
      <c r="I68" s="221"/>
    </row>
    <row r="69" spans="1:9">
      <c r="C69" s="98"/>
      <c r="D69" s="98"/>
      <c r="E69" s="424"/>
      <c r="F69" s="424"/>
      <c r="H69" s="4" t="s">
        <v>1675</v>
      </c>
      <c r="I69" s="221"/>
    </row>
    <row r="70" spans="1:9">
      <c r="A70" s="206" t="s">
        <v>10</v>
      </c>
      <c r="B70" s="7" t="s">
        <v>777</v>
      </c>
      <c r="C70" s="98">
        <v>310</v>
      </c>
      <c r="D70" s="98" t="s">
        <v>179</v>
      </c>
      <c r="E70" s="548">
        <f>+_xlfn.XLOOKUP(I70,ccs!O:O,ccs!I:I,0,0,1)</f>
        <v>294.25</v>
      </c>
      <c r="F70" s="548">
        <f>ROUND(ROUND(E70,2)*ROUND(C70,2),2)</f>
        <v>91217.5</v>
      </c>
      <c r="H70" s="4" t="s">
        <v>1675</v>
      </c>
      <c r="I70" s="545" t="str">
        <f>+_xlfn.CONCAT(H70,"-",A70)</f>
        <v>B2/26/03-E</v>
      </c>
    </row>
    <row r="71" spans="1:9">
      <c r="C71" s="98"/>
      <c r="D71" s="98"/>
      <c r="E71" s="424"/>
      <c r="F71" s="424"/>
      <c r="H71" s="4" t="s">
        <v>1675</v>
      </c>
      <c r="I71" s="221"/>
    </row>
    <row r="72" spans="1:9">
      <c r="A72" s="206" t="s">
        <v>11</v>
      </c>
      <c r="B72" s="36" t="s">
        <v>778</v>
      </c>
      <c r="C72" s="98">
        <v>50</v>
      </c>
      <c r="D72" s="98" t="s">
        <v>179</v>
      </c>
      <c r="E72" s="548">
        <f>+_xlfn.XLOOKUP(I72,ccs!O:O,ccs!I:I,0,0,1)</f>
        <v>243.25</v>
      </c>
      <c r="F72" s="548">
        <f>ROUND(ROUND(E72,2)*ROUND(C72,2),2)</f>
        <v>12162.5</v>
      </c>
      <c r="H72" s="4" t="s">
        <v>1675</v>
      </c>
      <c r="I72" s="545" t="str">
        <f>+_xlfn.CONCAT(H72,"-",A72)</f>
        <v>B2/26/03-F</v>
      </c>
    </row>
    <row r="73" spans="1:9">
      <c r="B73" s="36"/>
      <c r="C73" s="98"/>
      <c r="D73" s="98"/>
      <c r="E73" s="424"/>
      <c r="F73" s="424"/>
      <c r="H73" s="4" t="s">
        <v>1675</v>
      </c>
      <c r="I73" s="221"/>
    </row>
    <row r="74" spans="1:9">
      <c r="A74" s="206" t="s">
        <v>27</v>
      </c>
      <c r="B74" s="36" t="s">
        <v>779</v>
      </c>
      <c r="C74" s="98">
        <v>328</v>
      </c>
      <c r="D74" s="98" t="s">
        <v>179</v>
      </c>
      <c r="E74" s="548">
        <f>+_xlfn.XLOOKUP(I74,ccs!O:O,ccs!I:I,0,0,1)</f>
        <v>210.25</v>
      </c>
      <c r="F74" s="548">
        <f>ROUND(ROUND(E74,2)*ROUND(C74,2),2)</f>
        <v>68962</v>
      </c>
      <c r="H74" s="4" t="s">
        <v>1675</v>
      </c>
      <c r="I74" s="545" t="str">
        <f>+_xlfn.CONCAT(H74,"-",A74)</f>
        <v>B2/26/03-G</v>
      </c>
    </row>
    <row r="75" spans="1:9">
      <c r="C75" s="98"/>
      <c r="D75" s="98"/>
      <c r="E75" s="424"/>
      <c r="F75" s="424"/>
      <c r="H75" s="4" t="s">
        <v>1675</v>
      </c>
      <c r="I75" s="221"/>
    </row>
    <row r="76" spans="1:9">
      <c r="A76" s="206" t="s">
        <v>28</v>
      </c>
      <c r="B76" s="36" t="s">
        <v>780</v>
      </c>
      <c r="C76" s="98">
        <v>138</v>
      </c>
      <c r="D76" s="98" t="s">
        <v>179</v>
      </c>
      <c r="E76" s="548">
        <f>+_xlfn.XLOOKUP(I76,ccs!O:O,ccs!I:I,0,0,1)</f>
        <v>184.75</v>
      </c>
      <c r="F76" s="548">
        <f>ROUND(ROUND(E76,2)*ROUND(C76,2),2)</f>
        <v>25495.5</v>
      </c>
      <c r="H76" s="4" t="s">
        <v>1675</v>
      </c>
      <c r="I76" s="545" t="str">
        <f>+_xlfn.CONCAT(H76,"-",A76)</f>
        <v>B2/26/03-H</v>
      </c>
    </row>
    <row r="77" spans="1:9">
      <c r="C77" s="98"/>
      <c r="D77" s="98"/>
      <c r="E77" s="424"/>
      <c r="F77" s="424"/>
      <c r="H77" s="4" t="s">
        <v>1675</v>
      </c>
      <c r="I77" s="221"/>
    </row>
    <row r="78" spans="1:9" customFormat="1">
      <c r="A78" s="206" t="s">
        <v>33</v>
      </c>
      <c r="B78" s="36" t="s">
        <v>781</v>
      </c>
      <c r="C78" s="98">
        <v>440</v>
      </c>
      <c r="D78" s="98" t="s">
        <v>179</v>
      </c>
      <c r="E78" s="548">
        <f>+_xlfn.XLOOKUP(I78,ccs!O:O,ccs!I:I,0,0,1)</f>
        <v>123.88</v>
      </c>
      <c r="F78" s="548">
        <f>ROUND(ROUND(E78,2)*ROUND(C78,2),2)</f>
        <v>54507.199999999997</v>
      </c>
      <c r="H78" s="4" t="s">
        <v>1675</v>
      </c>
      <c r="I78" s="545" t="str">
        <f>+_xlfn.CONCAT(H78,"-",A78)</f>
        <v>B2/26/03-J</v>
      </c>
    </row>
    <row r="79" spans="1:9" customFormat="1">
      <c r="A79" s="313"/>
      <c r="H79" s="4" t="s">
        <v>1675</v>
      </c>
    </row>
    <row r="80" spans="1:9">
      <c r="A80" s="206" t="s">
        <v>34</v>
      </c>
      <c r="B80" s="36" t="s">
        <v>782</v>
      </c>
      <c r="C80" s="98">
        <v>10</v>
      </c>
      <c r="D80" s="98" t="s">
        <v>179</v>
      </c>
      <c r="E80" s="548">
        <f>+_xlfn.XLOOKUP(I80,ccs!O:O,ccs!I:I,0,0,1)</f>
        <v>101.38</v>
      </c>
      <c r="F80" s="548">
        <f>ROUND(ROUND(E80,2)*ROUND(C80,2),2)</f>
        <v>1013.8</v>
      </c>
      <c r="H80" s="4" t="s">
        <v>1675</v>
      </c>
      <c r="I80" s="545" t="str">
        <f>+_xlfn.CONCAT(H80,"-",A80)</f>
        <v>B2/26/03-K</v>
      </c>
    </row>
    <row r="81" spans="1:9" customFormat="1">
      <c r="A81" s="313"/>
      <c r="H81" s="4" t="s">
        <v>1675</v>
      </c>
    </row>
    <row r="82" spans="1:9">
      <c r="A82" s="206" t="s">
        <v>39</v>
      </c>
      <c r="B82" s="36" t="s">
        <v>784</v>
      </c>
      <c r="C82" s="98">
        <v>90</v>
      </c>
      <c r="D82" s="98" t="s">
        <v>179</v>
      </c>
      <c r="E82" s="548">
        <f>+_xlfn.XLOOKUP(I82,ccs!O:O,ccs!I:I,0,0,1)</f>
        <v>83.38</v>
      </c>
      <c r="F82" s="548">
        <f>ROUND(ROUND(E82,2)*ROUND(C82,2),2)</f>
        <v>7504.2</v>
      </c>
      <c r="H82" s="4" t="s">
        <v>1675</v>
      </c>
      <c r="I82" s="545" t="str">
        <f>+_xlfn.CONCAT(H82,"-",A82)</f>
        <v>B2/26/03-L</v>
      </c>
    </row>
    <row r="83" spans="1:9">
      <c r="B83" s="36"/>
      <c r="C83" s="98"/>
      <c r="D83" s="98"/>
      <c r="E83" s="424"/>
      <c r="F83" s="424"/>
      <c r="H83" s="4" t="s">
        <v>1675</v>
      </c>
      <c r="I83" s="221"/>
    </row>
    <row r="84" spans="1:9">
      <c r="A84" s="206" t="s">
        <v>38</v>
      </c>
      <c r="B84" s="36" t="s">
        <v>786</v>
      </c>
      <c r="C84" s="98">
        <v>212</v>
      </c>
      <c r="D84" s="98" t="s">
        <v>179</v>
      </c>
      <c r="E84" s="548">
        <f>+_xlfn.XLOOKUP(I84,ccs!O:O,ccs!I:I,0,0,1)</f>
        <v>51.63</v>
      </c>
      <c r="F84" s="548">
        <f>ROUND(ROUND(E84,2)*ROUND(C84,2),2)</f>
        <v>10945.56</v>
      </c>
      <c r="H84" s="4" t="s">
        <v>1675</v>
      </c>
      <c r="I84" s="545" t="str">
        <f>+_xlfn.CONCAT(H84,"-",A84)</f>
        <v>B2/26/03-M</v>
      </c>
    </row>
    <row r="85" spans="1:9">
      <c r="C85" s="98"/>
      <c r="D85" s="98"/>
      <c r="E85" s="424"/>
      <c r="F85" s="424"/>
      <c r="H85" s="4" t="s">
        <v>1675</v>
      </c>
      <c r="I85" s="221"/>
    </row>
    <row r="86" spans="1:9">
      <c r="A86" s="206" t="s">
        <v>204</v>
      </c>
      <c r="B86" s="36" t="s">
        <v>788</v>
      </c>
      <c r="C86" s="98">
        <v>355</v>
      </c>
      <c r="D86" s="98" t="s">
        <v>179</v>
      </c>
      <c r="E86" s="548">
        <f>+_xlfn.XLOOKUP(I86,ccs!O:O,ccs!I:I,0,0,1)</f>
        <v>35.130000000000003</v>
      </c>
      <c r="F86" s="548">
        <f>ROUND(ROUND(E86,2)*ROUND(C86,2),2)</f>
        <v>12471.15</v>
      </c>
      <c r="H86" s="4" t="s">
        <v>1675</v>
      </c>
      <c r="I86" s="545" t="str">
        <f>+_xlfn.CONCAT(H86,"-",A86)</f>
        <v>B2/26/03-N</v>
      </c>
    </row>
    <row r="87" spans="1:9">
      <c r="C87" s="98"/>
      <c r="D87" s="98"/>
      <c r="E87" s="424"/>
      <c r="F87" s="424"/>
      <c r="H87" s="4" t="s">
        <v>1675</v>
      </c>
      <c r="I87" s="221"/>
    </row>
    <row r="88" spans="1:9">
      <c r="A88" s="206" t="s">
        <v>507</v>
      </c>
      <c r="B88" s="36" t="s">
        <v>759</v>
      </c>
      <c r="C88" s="98">
        <v>5239</v>
      </c>
      <c r="D88" s="98" t="s">
        <v>179</v>
      </c>
      <c r="E88" s="548">
        <f>+_xlfn.XLOOKUP(I88,ccs!O:O,ccs!I:I,0,0,1)</f>
        <v>29.13</v>
      </c>
      <c r="F88" s="548">
        <f>ROUND(ROUND(E88,2)*ROUND(C88,2),2)</f>
        <v>152612.07</v>
      </c>
      <c r="H88" s="4" t="s">
        <v>1675</v>
      </c>
      <c r="I88" s="545" t="str">
        <f>+_xlfn.CONCAT(H88,"-",A88)</f>
        <v>B2/26/03-P</v>
      </c>
    </row>
    <row r="89" spans="1:9">
      <c r="C89" s="98"/>
      <c r="D89" s="98"/>
      <c r="E89" s="424"/>
      <c r="F89" s="424"/>
      <c r="H89" s="4" t="s">
        <v>1675</v>
      </c>
      <c r="I89" s="221"/>
    </row>
    <row r="90" spans="1:9">
      <c r="A90" s="206" t="s">
        <v>508</v>
      </c>
      <c r="B90" s="7" t="s">
        <v>789</v>
      </c>
      <c r="C90" s="98">
        <v>401</v>
      </c>
      <c r="D90" s="98" t="s">
        <v>179</v>
      </c>
      <c r="E90" s="548">
        <f>+_xlfn.XLOOKUP(I90,ccs!O:O,ccs!I:I,0,0,1)</f>
        <v>26.13</v>
      </c>
      <c r="F90" s="548">
        <f>ROUND(ROUND(E90,2)*ROUND(C90,2),2)</f>
        <v>10478.129999999999</v>
      </c>
      <c r="H90" s="4" t="s">
        <v>1675</v>
      </c>
      <c r="I90" s="545" t="str">
        <f>+_xlfn.CONCAT(H90,"-",A90)</f>
        <v>B2/26/03-Q</v>
      </c>
    </row>
    <row r="91" spans="1:9">
      <c r="C91" s="98"/>
      <c r="D91" s="98"/>
      <c r="E91" s="424"/>
      <c r="F91" s="424"/>
      <c r="H91" s="4" t="s">
        <v>1675</v>
      </c>
      <c r="I91" s="221"/>
    </row>
    <row r="92" spans="1:9" ht="46.5">
      <c r="B92" s="35" t="s">
        <v>790</v>
      </c>
      <c r="C92" s="98"/>
      <c r="D92" s="98"/>
      <c r="E92" s="424"/>
      <c r="F92" s="424"/>
      <c r="H92" s="4" t="s">
        <v>1676</v>
      </c>
      <c r="I92" s="221"/>
    </row>
    <row r="93" spans="1:9">
      <c r="C93" s="98"/>
      <c r="D93" s="98"/>
      <c r="E93" s="424"/>
      <c r="F93" s="424"/>
      <c r="H93" s="4" t="s">
        <v>1676</v>
      </c>
      <c r="I93" s="221"/>
    </row>
    <row r="94" spans="1:9" ht="77.5">
      <c r="B94" s="35" t="s">
        <v>791</v>
      </c>
      <c r="C94" s="98"/>
      <c r="D94" s="98"/>
      <c r="E94" s="424"/>
      <c r="F94" s="424"/>
      <c r="H94" s="4" t="s">
        <v>1676</v>
      </c>
      <c r="I94" s="221"/>
    </row>
    <row r="95" spans="1:9">
      <c r="C95" s="98"/>
      <c r="D95" s="98"/>
      <c r="E95" s="424"/>
      <c r="F95" s="424"/>
      <c r="H95" s="4" t="s">
        <v>1676</v>
      </c>
      <c r="I95" s="221"/>
    </row>
    <row r="96" spans="1:9" ht="31">
      <c r="A96" s="206" t="s">
        <v>5</v>
      </c>
      <c r="B96" s="36" t="s">
        <v>792</v>
      </c>
      <c r="C96" s="98">
        <v>1</v>
      </c>
      <c r="D96" s="98" t="s">
        <v>0</v>
      </c>
      <c r="E96" s="548">
        <f>+_xlfn.XLOOKUP(I96,ccs!O:O,ccs!I:I,0,0,1)</f>
        <v>128825</v>
      </c>
      <c r="F96" s="548">
        <f>ROUND(ROUND(E96,2)*ROUND(C96,2),2)</f>
        <v>128825</v>
      </c>
      <c r="H96" s="4" t="s">
        <v>1676</v>
      </c>
      <c r="I96" s="545" t="str">
        <f>+_xlfn.CONCAT(H96,"-",A96)</f>
        <v>B2/26/04-A</v>
      </c>
    </row>
    <row r="97" spans="1:9">
      <c r="B97" s="36"/>
      <c r="C97" s="98"/>
      <c r="D97" s="98"/>
      <c r="E97" s="424"/>
      <c r="F97" s="424"/>
      <c r="H97" s="4" t="s">
        <v>1676</v>
      </c>
      <c r="I97" s="221"/>
    </row>
    <row r="98" spans="1:9" ht="31">
      <c r="B98" s="35" t="s">
        <v>793</v>
      </c>
      <c r="C98" s="98"/>
      <c r="D98" s="98"/>
      <c r="E98" s="424"/>
      <c r="F98" s="424"/>
      <c r="H98" s="4" t="s">
        <v>1676</v>
      </c>
      <c r="I98" s="221"/>
    </row>
    <row r="99" spans="1:9">
      <c r="B99" s="36"/>
      <c r="C99" s="98"/>
      <c r="D99" s="98"/>
      <c r="E99" s="424"/>
      <c r="F99" s="424"/>
      <c r="H99" s="4" t="s">
        <v>1676</v>
      </c>
      <c r="I99" s="221"/>
    </row>
    <row r="100" spans="1:9" ht="31">
      <c r="B100" s="35" t="s">
        <v>794</v>
      </c>
      <c r="C100" s="98"/>
      <c r="D100" s="98"/>
      <c r="E100" s="424"/>
      <c r="F100" s="424"/>
      <c r="H100" s="4" t="s">
        <v>1676</v>
      </c>
      <c r="I100" s="221"/>
    </row>
    <row r="101" spans="1:9">
      <c r="B101" s="36"/>
      <c r="C101" s="98"/>
      <c r="D101" s="98"/>
      <c r="E101" s="424"/>
      <c r="F101" s="424"/>
      <c r="H101" s="4" t="s">
        <v>1676</v>
      </c>
      <c r="I101" s="221"/>
    </row>
    <row r="102" spans="1:9">
      <c r="A102" s="206" t="s">
        <v>6</v>
      </c>
      <c r="B102" s="36" t="s">
        <v>795</v>
      </c>
      <c r="C102" s="98">
        <v>40</v>
      </c>
      <c r="D102" s="98" t="s">
        <v>179</v>
      </c>
      <c r="E102" s="548">
        <f>+_xlfn.XLOOKUP(I102,ccs!O:O,ccs!I:I,0,0,1)</f>
        <v>844.13</v>
      </c>
      <c r="F102" s="548">
        <f>ROUND(ROUND(E102,2)*ROUND(C102,2),2)</f>
        <v>33765.199999999997</v>
      </c>
      <c r="H102" s="4" t="s">
        <v>1676</v>
      </c>
      <c r="I102" s="545" t="str">
        <f>+_xlfn.CONCAT(H102,"-",A102)</f>
        <v>B2/26/04-B</v>
      </c>
    </row>
    <row r="103" spans="1:9">
      <c r="C103" s="98"/>
      <c r="D103" s="98"/>
      <c r="E103" s="424"/>
      <c r="F103" s="424"/>
      <c r="H103" s="4" t="s">
        <v>1676</v>
      </c>
      <c r="I103" s="221"/>
    </row>
    <row r="104" spans="1:9" ht="31">
      <c r="B104" s="35" t="s">
        <v>796</v>
      </c>
      <c r="C104" s="98"/>
      <c r="D104" s="98"/>
      <c r="E104" s="424"/>
      <c r="F104" s="424"/>
      <c r="H104" s="4" t="s">
        <v>1676</v>
      </c>
      <c r="I104" s="221"/>
    </row>
    <row r="105" spans="1:9">
      <c r="C105" s="98"/>
      <c r="D105" s="98"/>
      <c r="E105" s="424"/>
      <c r="F105" s="424"/>
      <c r="H105" s="4" t="s">
        <v>1676</v>
      </c>
      <c r="I105" s="221"/>
    </row>
    <row r="106" spans="1:9" ht="31">
      <c r="B106" s="35" t="s">
        <v>797</v>
      </c>
      <c r="C106" s="98"/>
      <c r="D106" s="98"/>
      <c r="E106" s="424"/>
      <c r="F106" s="424"/>
      <c r="H106" s="4" t="s">
        <v>1676</v>
      </c>
      <c r="I106" s="221"/>
    </row>
    <row r="107" spans="1:9">
      <c r="C107" s="98"/>
      <c r="D107" s="98"/>
      <c r="E107" s="424"/>
      <c r="F107" s="424"/>
      <c r="H107" s="4" t="s">
        <v>1676</v>
      </c>
      <c r="I107" s="221"/>
    </row>
    <row r="108" spans="1:9">
      <c r="A108" s="206" t="s">
        <v>7</v>
      </c>
      <c r="B108" s="36" t="s">
        <v>798</v>
      </c>
      <c r="C108" s="98">
        <v>145</v>
      </c>
      <c r="D108" s="98" t="s">
        <v>179</v>
      </c>
      <c r="E108" s="548">
        <f>+_xlfn.XLOOKUP(I108,ccs!O:O,ccs!I:I,0,0,1)</f>
        <v>232.63</v>
      </c>
      <c r="F108" s="548">
        <f>ROUND(ROUND(E108,2)*ROUND(C108,2),2)</f>
        <v>33731.35</v>
      </c>
      <c r="H108" s="4" t="s">
        <v>1676</v>
      </c>
      <c r="I108" s="545" t="str">
        <f>+_xlfn.CONCAT(H108,"-",A108)</f>
        <v>B2/26/04-C</v>
      </c>
    </row>
    <row r="109" spans="1:9">
      <c r="C109" s="98"/>
      <c r="D109" s="98"/>
      <c r="E109" s="424"/>
      <c r="F109" s="424"/>
      <c r="H109" s="4" t="s">
        <v>1676</v>
      </c>
      <c r="I109" s="221"/>
    </row>
    <row r="110" spans="1:9">
      <c r="A110" s="206" t="s">
        <v>8</v>
      </c>
      <c r="B110" s="36" t="s">
        <v>799</v>
      </c>
      <c r="C110" s="98">
        <v>155</v>
      </c>
      <c r="D110" s="98" t="s">
        <v>179</v>
      </c>
      <c r="E110" s="548">
        <f>+_xlfn.XLOOKUP(I110,ccs!O:O,ccs!I:I,0,0,1)</f>
        <v>263</v>
      </c>
      <c r="F110" s="548">
        <f>ROUND(ROUND(E110,2)*ROUND(C110,2),2)</f>
        <v>40765</v>
      </c>
      <c r="H110" s="4" t="s">
        <v>1676</v>
      </c>
      <c r="I110" s="545" t="str">
        <f>+_xlfn.CONCAT(H110,"-",A110)</f>
        <v>B2/26/04-D</v>
      </c>
    </row>
    <row r="111" spans="1:9">
      <c r="C111" s="98"/>
      <c r="D111" s="98"/>
      <c r="E111" s="424"/>
      <c r="F111" s="424"/>
      <c r="H111" s="4" t="s">
        <v>1676</v>
      </c>
      <c r="I111" s="221"/>
    </row>
    <row r="112" spans="1:9" ht="31">
      <c r="B112" s="35" t="s">
        <v>800</v>
      </c>
      <c r="C112" s="98"/>
      <c r="D112" s="98"/>
      <c r="E112" s="424"/>
      <c r="F112" s="424"/>
      <c r="H112" s="4" t="s">
        <v>1676</v>
      </c>
      <c r="I112" s="221"/>
    </row>
    <row r="113" spans="1:9">
      <c r="C113" s="98"/>
      <c r="D113" s="98"/>
      <c r="E113" s="424"/>
      <c r="F113" s="424"/>
      <c r="H113" s="4" t="s">
        <v>1676</v>
      </c>
      <c r="I113" s="221"/>
    </row>
    <row r="114" spans="1:9">
      <c r="A114" s="206" t="s">
        <v>10</v>
      </c>
      <c r="B114" s="36" t="s">
        <v>801</v>
      </c>
      <c r="C114" s="98">
        <v>20</v>
      </c>
      <c r="D114" s="98" t="s">
        <v>179</v>
      </c>
      <c r="E114" s="548">
        <f>+_xlfn.XLOOKUP(I114,ccs!O:O,ccs!I:I,0,0,1)</f>
        <v>210</v>
      </c>
      <c r="F114" s="548">
        <f>ROUND(ROUND(E114,2)*ROUND(C114,2),2)</f>
        <v>4200</v>
      </c>
      <c r="H114" s="4" t="s">
        <v>1676</v>
      </c>
      <c r="I114" s="545" t="str">
        <f>+_xlfn.CONCAT(H114,"-",A114)</f>
        <v>B2/26/04-E</v>
      </c>
    </row>
    <row r="115" spans="1:9">
      <c r="C115" s="98"/>
      <c r="D115" s="98"/>
      <c r="E115" s="424"/>
      <c r="F115" s="424"/>
      <c r="H115" s="4" t="s">
        <v>1676</v>
      </c>
      <c r="I115" s="221"/>
    </row>
    <row r="116" spans="1:9">
      <c r="A116" s="206" t="s">
        <v>11</v>
      </c>
      <c r="B116" s="36" t="s">
        <v>802</v>
      </c>
      <c r="C116" s="98">
        <v>55</v>
      </c>
      <c r="D116" s="98" t="s">
        <v>179</v>
      </c>
      <c r="E116" s="548">
        <f>+_xlfn.XLOOKUP(I116,ccs!O:O,ccs!I:I,0,0,1)</f>
        <v>336.38</v>
      </c>
      <c r="F116" s="548">
        <f>ROUND(ROUND(E116,2)*ROUND(C116,2),2)</f>
        <v>18500.900000000001</v>
      </c>
      <c r="H116" s="4" t="s">
        <v>1676</v>
      </c>
      <c r="I116" s="545" t="str">
        <f>+_xlfn.CONCAT(H116,"-",A116)</f>
        <v>B2/26/04-F</v>
      </c>
    </row>
    <row r="117" spans="1:9">
      <c r="C117" s="98"/>
      <c r="D117" s="98"/>
      <c r="E117" s="424"/>
      <c r="F117" s="424"/>
      <c r="H117" s="4" t="s">
        <v>1676</v>
      </c>
      <c r="I117" s="221"/>
    </row>
    <row r="118" spans="1:9">
      <c r="A118" s="206" t="s">
        <v>27</v>
      </c>
      <c r="B118" s="36" t="s">
        <v>803</v>
      </c>
      <c r="C118" s="98">
        <v>50</v>
      </c>
      <c r="D118" s="98" t="s">
        <v>179</v>
      </c>
      <c r="E118" s="548">
        <f>+_xlfn.XLOOKUP(I118,ccs!O:O,ccs!I:I,0,0,1)</f>
        <v>552.63</v>
      </c>
      <c r="F118" s="548">
        <f>ROUND(ROUND(E118,2)*ROUND(C118,2),2)</f>
        <v>27631.5</v>
      </c>
      <c r="H118" s="4" t="s">
        <v>1676</v>
      </c>
      <c r="I118" s="545" t="str">
        <f>+_xlfn.CONCAT(H118,"-",A118)</f>
        <v>B2/26/04-G</v>
      </c>
    </row>
    <row r="119" spans="1:9">
      <c r="C119" s="98"/>
      <c r="D119" s="98"/>
      <c r="E119" s="424"/>
      <c r="F119" s="424"/>
      <c r="H119" s="4" t="s">
        <v>1676</v>
      </c>
      <c r="I119" s="221"/>
    </row>
    <row r="120" spans="1:9" ht="31">
      <c r="B120" s="35" t="s">
        <v>804</v>
      </c>
      <c r="C120" s="98"/>
      <c r="D120" s="98"/>
      <c r="E120" s="424"/>
      <c r="F120" s="424"/>
      <c r="H120" s="4" t="s">
        <v>1677</v>
      </c>
      <c r="I120" s="221"/>
    </row>
    <row r="121" spans="1:9">
      <c r="C121" s="98"/>
      <c r="D121" s="98"/>
      <c r="E121" s="424"/>
      <c r="F121" s="424"/>
      <c r="H121" s="4" t="s">
        <v>1677</v>
      </c>
      <c r="I121" s="221"/>
    </row>
    <row r="122" spans="1:9">
      <c r="A122" s="206" t="s">
        <v>5</v>
      </c>
      <c r="B122" s="36" t="s">
        <v>801</v>
      </c>
      <c r="C122" s="98">
        <v>750</v>
      </c>
      <c r="D122" s="98" t="s">
        <v>179</v>
      </c>
      <c r="E122" s="548">
        <f>+_xlfn.XLOOKUP(I122,ccs!O:O,ccs!I:I,0,0,1)</f>
        <v>210</v>
      </c>
      <c r="F122" s="548">
        <f>ROUND(ROUND(E122,2)*ROUND(C122,2),2)</f>
        <v>157500</v>
      </c>
      <c r="H122" s="4" t="s">
        <v>1677</v>
      </c>
      <c r="I122" s="545" t="str">
        <f>+_xlfn.CONCAT(H122,"-",A122)</f>
        <v>B2/26/05-A</v>
      </c>
    </row>
    <row r="123" spans="1:9">
      <c r="C123" s="98"/>
      <c r="D123" s="98"/>
      <c r="E123" s="424"/>
      <c r="F123" s="424"/>
      <c r="H123" s="4" t="s">
        <v>1677</v>
      </c>
      <c r="I123" s="221"/>
    </row>
    <row r="124" spans="1:9">
      <c r="A124" s="206" t="s">
        <v>6</v>
      </c>
      <c r="B124" s="7" t="s">
        <v>802</v>
      </c>
      <c r="C124" s="98">
        <v>70</v>
      </c>
      <c r="D124" s="98" t="s">
        <v>179</v>
      </c>
      <c r="E124" s="548">
        <f>+_xlfn.XLOOKUP(I124,ccs!O:O,ccs!I:I,0,0,1)</f>
        <v>336.38</v>
      </c>
      <c r="F124" s="548">
        <f>ROUND(ROUND(E124,2)*ROUND(C124,2),2)</f>
        <v>23546.6</v>
      </c>
      <c r="H124" s="4" t="s">
        <v>1677</v>
      </c>
      <c r="I124" s="545" t="str">
        <f>+_xlfn.CONCAT(H124,"-",A124)</f>
        <v>B2/26/05-B</v>
      </c>
    </row>
    <row r="125" spans="1:9">
      <c r="C125" s="98"/>
      <c r="D125" s="98"/>
      <c r="E125" s="424"/>
      <c r="F125" s="424"/>
      <c r="H125" s="4" t="s">
        <v>1677</v>
      </c>
      <c r="I125" s="221"/>
    </row>
    <row r="126" spans="1:9" ht="31">
      <c r="A126" s="7"/>
      <c r="B126" s="102" t="s">
        <v>796</v>
      </c>
      <c r="C126" s="152"/>
      <c r="D126" s="426"/>
      <c r="E126" s="274"/>
      <c r="H126" s="4" t="s">
        <v>1677</v>
      </c>
    </row>
    <row r="127" spans="1:9">
      <c r="A127" s="7"/>
      <c r="B127" s="427"/>
      <c r="C127" s="152"/>
      <c r="D127" s="426"/>
      <c r="E127" s="274"/>
      <c r="H127" s="4" t="s">
        <v>1677</v>
      </c>
    </row>
    <row r="128" spans="1:9" ht="62">
      <c r="A128" s="7"/>
      <c r="B128" s="428" t="s">
        <v>1105</v>
      </c>
      <c r="C128" s="152"/>
      <c r="D128" s="429"/>
      <c r="E128" s="274"/>
      <c r="H128" s="4" t="s">
        <v>1677</v>
      </c>
    </row>
    <row r="129" spans="1:9">
      <c r="A129" s="7"/>
      <c r="B129" s="428"/>
      <c r="C129" s="152"/>
      <c r="D129" s="429"/>
      <c r="E129" s="274"/>
      <c r="H129" s="4" t="s">
        <v>1677</v>
      </c>
    </row>
    <row r="130" spans="1:9">
      <c r="A130" s="206" t="s">
        <v>7</v>
      </c>
      <c r="B130" s="430" t="s">
        <v>1106</v>
      </c>
      <c r="C130" s="225">
        <v>340</v>
      </c>
      <c r="D130" s="222" t="s">
        <v>179</v>
      </c>
      <c r="E130" s="548">
        <f>+_xlfn.XLOOKUP(I130,ccs!O:O,ccs!I:I,0,0,1)</f>
        <v>210</v>
      </c>
      <c r="F130" s="548">
        <f>ROUND(ROUND(E130,2)*ROUND(C130,2),2)</f>
        <v>71400</v>
      </c>
      <c r="H130" s="4" t="s">
        <v>1677</v>
      </c>
      <c r="I130" s="545" t="str">
        <f>+_xlfn.CONCAT(H130,"-",A130)</f>
        <v>B2/26/05-C</v>
      </c>
    </row>
    <row r="131" spans="1:9">
      <c r="B131" s="430"/>
      <c r="C131" s="152"/>
      <c r="D131" s="429"/>
      <c r="E131" s="274"/>
      <c r="H131" s="4" t="s">
        <v>1677</v>
      </c>
    </row>
    <row r="132" spans="1:9">
      <c r="A132" s="206" t="s">
        <v>8</v>
      </c>
      <c r="B132" s="430" t="s">
        <v>1107</v>
      </c>
      <c r="C132" s="225">
        <v>330</v>
      </c>
      <c r="D132" s="222" t="s">
        <v>179</v>
      </c>
      <c r="E132" s="548">
        <f>+_xlfn.XLOOKUP(I132,ccs!O:O,ccs!I:I,0,0,1)</f>
        <v>161.88</v>
      </c>
      <c r="F132" s="548">
        <f>ROUND(ROUND(E132,2)*ROUND(C132,2),2)</f>
        <v>53420.4</v>
      </c>
      <c r="H132" s="4" t="s">
        <v>1677</v>
      </c>
      <c r="I132" s="545" t="str">
        <f>+_xlfn.CONCAT(H132,"-",A132)</f>
        <v>B2/26/05-D</v>
      </c>
    </row>
    <row r="133" spans="1:9">
      <c r="B133" s="430"/>
      <c r="C133" s="152"/>
      <c r="D133" s="429"/>
      <c r="E133" s="274"/>
      <c r="H133" s="4" t="s">
        <v>1677</v>
      </c>
    </row>
    <row r="134" spans="1:9" ht="62">
      <c r="B134" s="428" t="s">
        <v>1108</v>
      </c>
      <c r="C134" s="152"/>
      <c r="D134" s="429"/>
      <c r="E134" s="274"/>
      <c r="H134" s="4" t="s">
        <v>1677</v>
      </c>
    </row>
    <row r="135" spans="1:9">
      <c r="B135" s="428"/>
      <c r="C135" s="152"/>
      <c r="D135" s="429"/>
      <c r="E135" s="274"/>
      <c r="H135" s="4" t="s">
        <v>1677</v>
      </c>
    </row>
    <row r="136" spans="1:9">
      <c r="A136" s="206" t="s">
        <v>10</v>
      </c>
      <c r="B136" s="430" t="s">
        <v>1106</v>
      </c>
      <c r="C136" s="225">
        <v>90</v>
      </c>
      <c r="D136" s="222" t="s">
        <v>179</v>
      </c>
      <c r="E136" s="548">
        <f>+_xlfn.XLOOKUP(I136,ccs!O:O,ccs!I:I,0,0,1)</f>
        <v>232.63</v>
      </c>
      <c r="F136" s="548">
        <f>ROUND(ROUND(E136,2)*ROUND(C136,2),2)</f>
        <v>20936.7</v>
      </c>
      <c r="H136" s="4" t="s">
        <v>1677</v>
      </c>
      <c r="I136" s="545" t="str">
        <f>+_xlfn.CONCAT(H136,"-",A136)</f>
        <v>B2/26/05-E</v>
      </c>
    </row>
    <row r="137" spans="1:9">
      <c r="B137" s="430"/>
      <c r="C137" s="152"/>
      <c r="D137" s="429"/>
      <c r="E137" s="274"/>
      <c r="H137" s="4" t="s">
        <v>1677</v>
      </c>
    </row>
    <row r="138" spans="1:9">
      <c r="B138" s="431" t="s">
        <v>1109</v>
      </c>
      <c r="D138" s="222"/>
      <c r="H138" s="4" t="s">
        <v>1677</v>
      </c>
    </row>
    <row r="139" spans="1:9">
      <c r="B139" s="432"/>
      <c r="D139" s="222"/>
      <c r="H139" s="4" t="s">
        <v>1677</v>
      </c>
    </row>
    <row r="140" spans="1:9">
      <c r="A140" s="109" t="s">
        <v>11</v>
      </c>
      <c r="B140" s="432" t="s">
        <v>1103</v>
      </c>
      <c r="C140" s="98">
        <v>1</v>
      </c>
      <c r="D140" s="222" t="s">
        <v>0</v>
      </c>
      <c r="E140" s="548">
        <f>+_xlfn.XLOOKUP(I140,ccs!O:O,ccs!I:I,0,0,1)</f>
        <v>18750</v>
      </c>
      <c r="F140" s="548">
        <f>ROUND(ROUND(E140,2)*ROUND(C140,2),2)</f>
        <v>18750</v>
      </c>
      <c r="H140" s="4" t="s">
        <v>1677</v>
      </c>
      <c r="I140" s="545" t="str">
        <f>+_xlfn.CONCAT(H140,"-",A140)</f>
        <v>B2/26/05-F</v>
      </c>
    </row>
    <row r="141" spans="1:9">
      <c r="B141" s="432"/>
      <c r="D141" s="222"/>
      <c r="H141" s="4" t="s">
        <v>1677</v>
      </c>
    </row>
    <row r="142" spans="1:9">
      <c r="A142" s="109" t="s">
        <v>27</v>
      </c>
      <c r="B142" s="432" t="s">
        <v>1104</v>
      </c>
      <c r="C142" s="98">
        <v>1</v>
      </c>
      <c r="D142" s="222" t="s">
        <v>0</v>
      </c>
      <c r="E142" s="548">
        <f>+_xlfn.XLOOKUP(I142,ccs!O:O,ccs!I:I,0,0,1)</f>
        <v>18750</v>
      </c>
      <c r="F142" s="548">
        <f>ROUND(ROUND(E142,2)*ROUND(C142,2),2)</f>
        <v>18750</v>
      </c>
      <c r="H142" s="4" t="s">
        <v>1677</v>
      </c>
      <c r="I142" s="545" t="str">
        <f>+_xlfn.CONCAT(H142,"-",A142)</f>
        <v>B2/26/05-G</v>
      </c>
    </row>
    <row r="143" spans="1:9">
      <c r="B143" s="430"/>
      <c r="C143" s="152"/>
      <c r="D143" s="274"/>
      <c r="E143" s="274"/>
      <c r="F143" s="97"/>
      <c r="H143" s="4" t="s">
        <v>1677</v>
      </c>
    </row>
    <row r="144" spans="1:9" ht="46.5">
      <c r="B144" s="35" t="s">
        <v>805</v>
      </c>
      <c r="C144" s="98"/>
      <c r="D144" s="98"/>
      <c r="E144" s="424"/>
      <c r="F144" s="424"/>
      <c r="H144" s="4" t="s">
        <v>1678</v>
      </c>
      <c r="I144" s="221"/>
    </row>
    <row r="145" spans="1:9">
      <c r="C145" s="98"/>
      <c r="D145" s="98"/>
      <c r="E145" s="424"/>
      <c r="F145" s="424"/>
      <c r="H145" s="4" t="s">
        <v>1678</v>
      </c>
      <c r="I145" s="221"/>
    </row>
    <row r="146" spans="1:9" ht="93">
      <c r="B146" s="35" t="s">
        <v>806</v>
      </c>
      <c r="C146" s="98"/>
      <c r="D146" s="98"/>
      <c r="E146" s="424"/>
      <c r="F146" s="424"/>
      <c r="H146" s="4" t="s">
        <v>1678</v>
      </c>
      <c r="I146" s="221"/>
    </row>
    <row r="147" spans="1:9">
      <c r="C147" s="98"/>
      <c r="D147" s="98"/>
      <c r="E147" s="424"/>
      <c r="F147" s="424"/>
      <c r="H147" s="4" t="s">
        <v>1678</v>
      </c>
      <c r="I147" s="221"/>
    </row>
    <row r="148" spans="1:9">
      <c r="A148" s="206" t="s">
        <v>5</v>
      </c>
      <c r="B148" s="36" t="s">
        <v>807</v>
      </c>
      <c r="C148" s="98">
        <v>1100</v>
      </c>
      <c r="D148" s="98" t="s">
        <v>179</v>
      </c>
      <c r="E148" s="548">
        <f>+_xlfn.XLOOKUP(I148,ccs!O:O,ccs!I:I,0,0,1)</f>
        <v>3323.75</v>
      </c>
      <c r="F148" s="548">
        <f>ROUND(ROUND(E148,2)*ROUND(C148,2),2)</f>
        <v>3656125</v>
      </c>
      <c r="H148" s="4" t="s">
        <v>1678</v>
      </c>
      <c r="I148" s="545" t="str">
        <f>+_xlfn.CONCAT(H148,"-",A148)</f>
        <v>B2/26/06-A</v>
      </c>
    </row>
    <row r="149" spans="1:9">
      <c r="C149" s="98"/>
      <c r="D149" s="98"/>
      <c r="E149" s="424"/>
      <c r="F149" s="424"/>
      <c r="H149" s="4" t="s">
        <v>1678</v>
      </c>
      <c r="I149" s="221"/>
    </row>
    <row r="150" spans="1:9" ht="93">
      <c r="B150" s="35" t="s">
        <v>808</v>
      </c>
      <c r="C150" s="98"/>
      <c r="D150" s="98"/>
      <c r="E150" s="424"/>
      <c r="F150" s="424"/>
      <c r="H150" s="4" t="s">
        <v>1678</v>
      </c>
      <c r="I150" s="221"/>
    </row>
    <row r="151" spans="1:9">
      <c r="C151" s="98"/>
      <c r="D151" s="98"/>
      <c r="E151" s="424"/>
      <c r="F151" s="424"/>
      <c r="H151" s="4" t="s">
        <v>1678</v>
      </c>
      <c r="I151" s="221"/>
    </row>
    <row r="152" spans="1:9">
      <c r="A152" s="206" t="s">
        <v>6</v>
      </c>
      <c r="B152" s="36" t="s">
        <v>809</v>
      </c>
      <c r="C152" s="98">
        <v>870</v>
      </c>
      <c r="D152" s="98" t="s">
        <v>179</v>
      </c>
      <c r="E152" s="548">
        <f>+_xlfn.XLOOKUP(I152,ccs!O:O,ccs!I:I,0,0,1)</f>
        <v>3117.5</v>
      </c>
      <c r="F152" s="548">
        <f>ROUND(ROUND(E152,2)*ROUND(C152,2),2)</f>
        <v>2712225</v>
      </c>
      <c r="H152" s="4" t="s">
        <v>1678</v>
      </c>
      <c r="I152" s="545" t="str">
        <f>+_xlfn.CONCAT(H152,"-",A152)</f>
        <v>B2/26/06-B</v>
      </c>
    </row>
    <row r="153" spans="1:9">
      <c r="C153" s="98"/>
      <c r="D153" s="98"/>
      <c r="E153" s="424"/>
      <c r="F153" s="424"/>
      <c r="H153" s="4" t="s">
        <v>1678</v>
      </c>
      <c r="I153" s="221"/>
    </row>
    <row r="154" spans="1:9" ht="93">
      <c r="B154" s="35" t="s">
        <v>810</v>
      </c>
      <c r="C154" s="98"/>
      <c r="D154" s="98"/>
      <c r="E154" s="424"/>
      <c r="F154" s="424"/>
      <c r="H154" s="4" t="s">
        <v>1678</v>
      </c>
      <c r="I154" s="221"/>
    </row>
    <row r="155" spans="1:9">
      <c r="C155" s="98"/>
      <c r="D155" s="98"/>
      <c r="E155" s="424"/>
      <c r="F155" s="424"/>
      <c r="H155" s="4" t="s">
        <v>1678</v>
      </c>
      <c r="I155" s="221"/>
    </row>
    <row r="156" spans="1:9">
      <c r="A156" s="206" t="s">
        <v>7</v>
      </c>
      <c r="B156" s="36" t="s">
        <v>809</v>
      </c>
      <c r="C156" s="98">
        <v>2050</v>
      </c>
      <c r="D156" s="98" t="s">
        <v>179</v>
      </c>
      <c r="E156" s="548">
        <f>+_xlfn.XLOOKUP(I156,ccs!O:O,ccs!I:I,0,0,1)</f>
        <v>3117.5</v>
      </c>
      <c r="F156" s="548">
        <f>ROUND(ROUND(E156,2)*ROUND(C156,2),2)</f>
        <v>6390875</v>
      </c>
      <c r="H156" s="4" t="s">
        <v>1678</v>
      </c>
      <c r="I156" s="545" t="str">
        <f>+_xlfn.CONCAT(H156,"-",A156)</f>
        <v>B2/26/06-C</v>
      </c>
    </row>
    <row r="157" spans="1:9">
      <c r="C157" s="98"/>
      <c r="D157" s="98"/>
      <c r="E157" s="424"/>
      <c r="F157" s="424"/>
      <c r="H157" s="4" t="s">
        <v>1678</v>
      </c>
      <c r="I157" s="221"/>
    </row>
    <row r="158" spans="1:9" ht="77.5">
      <c r="B158" s="35" t="s">
        <v>811</v>
      </c>
      <c r="C158" s="98"/>
      <c r="D158" s="98"/>
      <c r="E158" s="424"/>
      <c r="F158" s="424"/>
      <c r="H158" s="4" t="s">
        <v>1678</v>
      </c>
      <c r="I158" s="221"/>
    </row>
    <row r="159" spans="1:9">
      <c r="C159" s="98"/>
      <c r="D159" s="98"/>
      <c r="E159" s="424"/>
      <c r="F159" s="424"/>
      <c r="H159" s="4" t="s">
        <v>1678</v>
      </c>
      <c r="I159" s="221"/>
    </row>
    <row r="160" spans="1:9">
      <c r="A160" s="206" t="s">
        <v>8</v>
      </c>
      <c r="B160" s="36" t="s">
        <v>812</v>
      </c>
      <c r="C160" s="98">
        <v>90</v>
      </c>
      <c r="D160" s="98" t="s">
        <v>179</v>
      </c>
      <c r="E160" s="548">
        <f>+_xlfn.XLOOKUP(I160,ccs!O:O,ccs!I:I,0,0,1)</f>
        <v>1439.88</v>
      </c>
      <c r="F160" s="548">
        <f>ROUND(ROUND(E160,2)*ROUND(C160,2),2)</f>
        <v>129589.2</v>
      </c>
      <c r="H160" s="4" t="s">
        <v>1678</v>
      </c>
      <c r="I160" s="545" t="str">
        <f>+_xlfn.CONCAT(H160,"-",A160)</f>
        <v>B2/26/06-D</v>
      </c>
    </row>
    <row r="161" spans="1:9">
      <c r="C161" s="98"/>
      <c r="D161" s="98"/>
      <c r="E161" s="424"/>
      <c r="F161" s="424"/>
      <c r="H161" s="4" t="s">
        <v>1678</v>
      </c>
      <c r="I161" s="221"/>
    </row>
    <row r="162" spans="1:9" ht="62">
      <c r="B162" s="35" t="s">
        <v>813</v>
      </c>
      <c r="C162" s="98"/>
      <c r="D162" s="98"/>
      <c r="E162" s="424"/>
      <c r="F162" s="424"/>
      <c r="H162" s="4" t="s">
        <v>1679</v>
      </c>
      <c r="I162" s="221"/>
    </row>
    <row r="163" spans="1:9">
      <c r="C163" s="98"/>
      <c r="D163" s="98"/>
      <c r="E163" s="424"/>
      <c r="F163" s="424"/>
      <c r="H163" s="4" t="s">
        <v>1679</v>
      </c>
      <c r="I163" s="221"/>
    </row>
    <row r="164" spans="1:9">
      <c r="A164" s="206" t="s">
        <v>5</v>
      </c>
      <c r="B164" s="36" t="s">
        <v>812</v>
      </c>
      <c r="C164" s="98">
        <v>175</v>
      </c>
      <c r="D164" s="98" t="s">
        <v>179</v>
      </c>
      <c r="E164" s="548">
        <f>+_xlfn.XLOOKUP(I164,ccs!O:O,ccs!I:I,0,0,1)</f>
        <v>1439.88</v>
      </c>
      <c r="F164" s="548">
        <f>ROUND(ROUND(E164,2)*ROUND(C164,2),2)</f>
        <v>251979</v>
      </c>
      <c r="H164" s="4" t="s">
        <v>1679</v>
      </c>
      <c r="I164" s="545" t="str">
        <f>+_xlfn.CONCAT(H164,"-",A164)</f>
        <v>B2/26/07-A</v>
      </c>
    </row>
    <row r="165" spans="1:9">
      <c r="C165" s="98"/>
      <c r="D165" s="98"/>
      <c r="E165" s="424"/>
      <c r="F165" s="424"/>
      <c r="H165" s="4" t="s">
        <v>1679</v>
      </c>
      <c r="I165" s="221"/>
    </row>
    <row r="166" spans="1:9" ht="93">
      <c r="B166" s="428" t="s">
        <v>1110</v>
      </c>
      <c r="C166" s="429"/>
      <c r="D166" s="274"/>
      <c r="E166" s="274"/>
      <c r="F166" s="97"/>
      <c r="H166" s="4" t="s">
        <v>1679</v>
      </c>
    </row>
    <row r="167" spans="1:9">
      <c r="B167" s="430"/>
      <c r="C167" s="429"/>
      <c r="D167" s="273"/>
      <c r="E167" s="433"/>
      <c r="H167" s="4" t="s">
        <v>1679</v>
      </c>
    </row>
    <row r="168" spans="1:9" ht="77.5">
      <c r="A168" s="206" t="s">
        <v>6</v>
      </c>
      <c r="B168" s="430" t="s">
        <v>1111</v>
      </c>
      <c r="C168" s="233">
        <v>1380</v>
      </c>
      <c r="D168" s="222" t="s">
        <v>179</v>
      </c>
      <c r="E168" s="548">
        <f>+_xlfn.XLOOKUP(I168,ccs!O:O,ccs!I:I,0,0,1)</f>
        <v>1161.5</v>
      </c>
      <c r="F168" s="548">
        <f>ROUND(ROUND(E168,2)*ROUND(C168,2),2)</f>
        <v>1602870</v>
      </c>
      <c r="H168" s="4" t="s">
        <v>1679</v>
      </c>
      <c r="I168" s="545" t="str">
        <f>+_xlfn.CONCAT(H168,"-",A168)</f>
        <v>B2/26/07-B</v>
      </c>
    </row>
    <row r="169" spans="1:9">
      <c r="B169" s="430"/>
      <c r="C169" s="429"/>
      <c r="D169" s="274"/>
      <c r="E169" s="274"/>
      <c r="F169" s="97"/>
      <c r="H169" s="4" t="s">
        <v>1679</v>
      </c>
    </row>
    <row r="170" spans="1:9" ht="77.5">
      <c r="A170" s="206" t="s">
        <v>7</v>
      </c>
      <c r="B170" s="430" t="s">
        <v>1112</v>
      </c>
      <c r="C170" s="233">
        <v>350</v>
      </c>
      <c r="D170" s="222" t="s">
        <v>179</v>
      </c>
      <c r="E170" s="548">
        <f>+_xlfn.XLOOKUP(I170,ccs!O:O,ccs!I:I,0,0,1)</f>
        <v>1838.38</v>
      </c>
      <c r="F170" s="548">
        <f>ROUND(ROUND(E170,2)*ROUND(C170,2),2)</f>
        <v>643433</v>
      </c>
      <c r="H170" s="4" t="s">
        <v>1679</v>
      </c>
      <c r="I170" s="545" t="str">
        <f>+_xlfn.CONCAT(H170,"-",A170)</f>
        <v>B2/26/07-C</v>
      </c>
    </row>
    <row r="171" spans="1:9">
      <c r="B171" s="430"/>
      <c r="C171" s="233"/>
      <c r="D171" s="227"/>
      <c r="E171" s="227"/>
      <c r="H171" s="4" t="s">
        <v>1679</v>
      </c>
    </row>
    <row r="172" spans="1:9" ht="62">
      <c r="A172" s="206" t="s">
        <v>8</v>
      </c>
      <c r="B172" s="430" t="s">
        <v>1113</v>
      </c>
      <c r="C172" s="233">
        <v>100</v>
      </c>
      <c r="D172" s="222" t="s">
        <v>179</v>
      </c>
      <c r="E172" s="548">
        <f>+_xlfn.XLOOKUP(I172,ccs!O:O,ccs!I:I,0,0,1)</f>
        <v>797.75</v>
      </c>
      <c r="F172" s="548">
        <f>ROUND(ROUND(E172,2)*ROUND(C172,2),2)</f>
        <v>79775</v>
      </c>
      <c r="H172" s="4" t="s">
        <v>1679</v>
      </c>
      <c r="I172" s="545" t="str">
        <f>+_xlfn.CONCAT(H172,"-",A172)</f>
        <v>B2/26/07-D</v>
      </c>
    </row>
    <row r="173" spans="1:9">
      <c r="B173" s="430"/>
      <c r="C173" s="429"/>
      <c r="D173" s="274"/>
      <c r="E173" s="274"/>
      <c r="F173" s="97"/>
      <c r="H173" s="4" t="s">
        <v>1679</v>
      </c>
    </row>
    <row r="174" spans="1:9" ht="62">
      <c r="A174" s="206" t="s">
        <v>10</v>
      </c>
      <c r="B174" s="430" t="s">
        <v>1114</v>
      </c>
      <c r="C174" s="233">
        <v>70</v>
      </c>
      <c r="D174" s="222" t="s">
        <v>179</v>
      </c>
      <c r="E174" s="548">
        <f>+_xlfn.XLOOKUP(I174,ccs!O:O,ccs!I:I,0,0,1)</f>
        <v>964.63</v>
      </c>
      <c r="F174" s="548">
        <f>ROUND(ROUND(E174,2)*ROUND(C174,2),2)</f>
        <v>67524.100000000006</v>
      </c>
      <c r="H174" s="4" t="s">
        <v>1679</v>
      </c>
      <c r="I174" s="545" t="str">
        <f>+_xlfn.CONCAT(H174,"-",A174)</f>
        <v>B2/26/07-E</v>
      </c>
    </row>
    <row r="175" spans="1:9">
      <c r="B175" s="430"/>
      <c r="C175" s="233"/>
      <c r="D175" s="227"/>
      <c r="E175" s="227"/>
      <c r="H175" s="4" t="s">
        <v>1679</v>
      </c>
    </row>
    <row r="176" spans="1:9">
      <c r="A176" s="206" t="s">
        <v>11</v>
      </c>
      <c r="B176" s="430" t="s">
        <v>1115</v>
      </c>
      <c r="C176" s="233">
        <v>37</v>
      </c>
      <c r="D176" s="222" t="s">
        <v>289</v>
      </c>
      <c r="E176" s="548">
        <f>+_xlfn.XLOOKUP(I176,ccs!O:O,ccs!I:I,0,0,1)</f>
        <v>8762.5</v>
      </c>
      <c r="F176" s="548">
        <f>ROUND(ROUND(E176,2)*ROUND(C176,2),2)</f>
        <v>324212.5</v>
      </c>
      <c r="H176" s="4" t="s">
        <v>1679</v>
      </c>
      <c r="I176" s="545" t="str">
        <f>+_xlfn.CONCAT(H176,"-",A176)</f>
        <v>B2/26/07-F</v>
      </c>
    </row>
    <row r="177" spans="1:9">
      <c r="B177" s="430"/>
      <c r="C177" s="429"/>
      <c r="D177" s="274"/>
      <c r="E177" s="274"/>
      <c r="F177" s="97"/>
      <c r="H177" s="4" t="s">
        <v>1679</v>
      </c>
    </row>
    <row r="178" spans="1:9">
      <c r="A178" s="206" t="s">
        <v>27</v>
      </c>
      <c r="B178" s="430" t="s">
        <v>1116</v>
      </c>
      <c r="C178" s="233">
        <v>6</v>
      </c>
      <c r="D178" s="222" t="s">
        <v>289</v>
      </c>
      <c r="E178" s="548">
        <f>+_xlfn.XLOOKUP(I178,ccs!O:O,ccs!I:I,0,0,1)</f>
        <v>8762.5</v>
      </c>
      <c r="F178" s="548">
        <f>ROUND(ROUND(E178,2)*ROUND(C178,2),2)</f>
        <v>52575</v>
      </c>
      <c r="H178" s="4" t="s">
        <v>1679</v>
      </c>
      <c r="I178" s="545" t="str">
        <f>+_xlfn.CONCAT(H178,"-",A178)</f>
        <v>B2/26/07-G</v>
      </c>
    </row>
    <row r="179" spans="1:9">
      <c r="B179" s="430"/>
      <c r="C179" s="429"/>
      <c r="D179" s="274"/>
      <c r="E179" s="274"/>
      <c r="F179" s="97"/>
      <c r="H179" s="4" t="s">
        <v>1679</v>
      </c>
    </row>
    <row r="180" spans="1:9" s="434" customFormat="1">
      <c r="A180" s="206"/>
      <c r="B180" s="431" t="s">
        <v>1109</v>
      </c>
      <c r="C180" s="32"/>
      <c r="D180" s="222"/>
      <c r="E180" s="31"/>
      <c r="F180" s="31"/>
      <c r="G180" s="4"/>
      <c r="H180" s="4" t="s">
        <v>1680</v>
      </c>
    </row>
    <row r="181" spans="1:9" s="434" customFormat="1">
      <c r="A181" s="206"/>
      <c r="B181" s="432"/>
      <c r="C181" s="32"/>
      <c r="D181" s="222"/>
      <c r="E181" s="31"/>
      <c r="F181" s="31"/>
      <c r="G181" s="4"/>
      <c r="H181" s="4" t="s">
        <v>1680</v>
      </c>
    </row>
    <row r="182" spans="1:9" s="434" customFormat="1">
      <c r="A182" s="109" t="s">
        <v>5</v>
      </c>
      <c r="B182" s="432" t="s">
        <v>1103</v>
      </c>
      <c r="C182" s="98">
        <v>1</v>
      </c>
      <c r="D182" s="222" t="s">
        <v>0</v>
      </c>
      <c r="E182" s="548">
        <f>+_xlfn.XLOOKUP(I182,ccs!O:O,ccs!I:I,0,0,1)</f>
        <v>18750</v>
      </c>
      <c r="F182" s="548">
        <f>ROUND(ROUND(E182,2)*ROUND(C182,2),2)</f>
        <v>18750</v>
      </c>
      <c r="G182" s="4"/>
      <c r="H182" s="4" t="s">
        <v>1680</v>
      </c>
      <c r="I182" s="545" t="str">
        <f>+_xlfn.CONCAT(H182,"-",A182)</f>
        <v>B2/26/08-A</v>
      </c>
    </row>
    <row r="183" spans="1:9" s="434" customFormat="1">
      <c r="A183" s="206"/>
      <c r="B183" s="432"/>
      <c r="C183" s="32"/>
      <c r="D183" s="222"/>
      <c r="E183" s="31"/>
      <c r="F183" s="31"/>
      <c r="G183" s="4"/>
      <c r="H183" s="4" t="s">
        <v>1680</v>
      </c>
    </row>
    <row r="184" spans="1:9" s="434" customFormat="1">
      <c r="A184" s="109" t="s">
        <v>6</v>
      </c>
      <c r="B184" s="432" t="s">
        <v>1104</v>
      </c>
      <c r="C184" s="98">
        <v>1</v>
      </c>
      <c r="D184" s="222" t="s">
        <v>0</v>
      </c>
      <c r="E184" s="548">
        <f>+_xlfn.XLOOKUP(I184,ccs!O:O,ccs!I:I,0,0,1)</f>
        <v>18750</v>
      </c>
      <c r="F184" s="548">
        <f>ROUND(ROUND(E184,2)*ROUND(C184,2),2)</f>
        <v>18750</v>
      </c>
      <c r="G184" s="4"/>
      <c r="H184" s="4" t="s">
        <v>1680</v>
      </c>
      <c r="I184" s="545" t="str">
        <f>+_xlfn.CONCAT(H184,"-",A184)</f>
        <v>B2/26/08-B</v>
      </c>
    </row>
    <row r="185" spans="1:9" s="434" customFormat="1">
      <c r="A185" s="36"/>
      <c r="B185" s="266"/>
      <c r="C185" s="223"/>
      <c r="D185" s="255"/>
      <c r="E185" s="31"/>
      <c r="F185" s="31"/>
      <c r="G185" s="4"/>
      <c r="H185" s="4" t="s">
        <v>1680</v>
      </c>
    </row>
    <row r="186" spans="1:9" ht="31">
      <c r="B186" s="35" t="s">
        <v>814</v>
      </c>
      <c r="C186" s="98"/>
      <c r="D186" s="98"/>
      <c r="E186" s="98"/>
      <c r="F186" s="98"/>
      <c r="H186" s="4" t="s">
        <v>1680</v>
      </c>
      <c r="I186" s="221"/>
    </row>
    <row r="187" spans="1:9">
      <c r="C187" s="98"/>
      <c r="D187" s="98"/>
      <c r="E187" s="424"/>
      <c r="F187" s="424"/>
      <c r="H187" s="4" t="s">
        <v>1680</v>
      </c>
      <c r="I187" s="221"/>
    </row>
    <row r="188" spans="1:9">
      <c r="B188" s="35" t="s">
        <v>815</v>
      </c>
      <c r="C188" s="98"/>
      <c r="D188" s="98"/>
      <c r="E188" s="98"/>
      <c r="F188" s="98"/>
      <c r="H188" s="4" t="s">
        <v>1680</v>
      </c>
      <c r="I188" s="221"/>
    </row>
    <row r="189" spans="1:9">
      <c r="C189" s="98"/>
      <c r="D189" s="98"/>
      <c r="E189" s="98"/>
      <c r="F189" s="98"/>
      <c r="H189" s="4" t="s">
        <v>1680</v>
      </c>
      <c r="I189" s="221"/>
    </row>
    <row r="190" spans="1:9">
      <c r="A190" s="206" t="s">
        <v>7</v>
      </c>
      <c r="B190" s="36" t="s">
        <v>816</v>
      </c>
      <c r="C190" s="98">
        <v>109</v>
      </c>
      <c r="D190" s="98" t="s">
        <v>289</v>
      </c>
      <c r="E190" s="548">
        <f>+_xlfn.XLOOKUP(I190,ccs!O:O,ccs!I:I,0,0,1)</f>
        <v>295.25</v>
      </c>
      <c r="F190" s="548">
        <f>ROUND(ROUND(E190,2)*ROUND(C190,2),2)</f>
        <v>32182.25</v>
      </c>
      <c r="H190" s="4" t="s">
        <v>1680</v>
      </c>
      <c r="I190" s="545" t="str">
        <f>+_xlfn.CONCAT(H190,"-",A190)</f>
        <v>B2/26/08-C</v>
      </c>
    </row>
    <row r="191" spans="1:9">
      <c r="C191" s="98"/>
      <c r="D191" s="98"/>
      <c r="E191" s="424"/>
      <c r="F191" s="424"/>
      <c r="H191" s="4" t="s">
        <v>1680</v>
      </c>
      <c r="I191" s="221"/>
    </row>
    <row r="192" spans="1:9">
      <c r="A192" s="206" t="s">
        <v>8</v>
      </c>
      <c r="B192" s="36" t="s">
        <v>817</v>
      </c>
      <c r="C192" s="98">
        <v>67</v>
      </c>
      <c r="D192" s="98" t="s">
        <v>289</v>
      </c>
      <c r="E192" s="548">
        <f>+_xlfn.XLOOKUP(I192,ccs!O:O,ccs!I:I,0,0,1)</f>
        <v>471.38</v>
      </c>
      <c r="F192" s="548">
        <f>ROUND(ROUND(E192,2)*ROUND(C192,2),2)</f>
        <v>31582.46</v>
      </c>
      <c r="H192" s="4" t="s">
        <v>1680</v>
      </c>
      <c r="I192" s="545" t="str">
        <f>+_xlfn.CONCAT(H192,"-",A192)</f>
        <v>B2/26/08-D</v>
      </c>
    </row>
    <row r="193" spans="1:9">
      <c r="B193" s="36"/>
      <c r="C193" s="98"/>
      <c r="D193" s="98"/>
      <c r="E193" s="424"/>
      <c r="F193" s="424"/>
      <c r="H193" s="4" t="s">
        <v>1680</v>
      </c>
      <c r="I193" s="221"/>
    </row>
    <row r="194" spans="1:9">
      <c r="A194" s="206" t="s">
        <v>10</v>
      </c>
      <c r="B194" s="36" t="s">
        <v>818</v>
      </c>
      <c r="C194" s="98">
        <v>45</v>
      </c>
      <c r="D194" s="98" t="s">
        <v>289</v>
      </c>
      <c r="E194" s="548">
        <f>+_xlfn.XLOOKUP(I194,ccs!O:O,ccs!I:I,0,0,1)</f>
        <v>829.75</v>
      </c>
      <c r="F194" s="548">
        <f>ROUND(ROUND(E194,2)*ROUND(C194,2),2)</f>
        <v>37338.75</v>
      </c>
      <c r="H194" s="4" t="s">
        <v>1680</v>
      </c>
      <c r="I194" s="545" t="str">
        <f>+_xlfn.CONCAT(H194,"-",A194)</f>
        <v>B2/26/08-E</v>
      </c>
    </row>
    <row r="195" spans="1:9">
      <c r="C195" s="98"/>
      <c r="D195" s="98"/>
      <c r="E195" s="424"/>
      <c r="F195" s="424"/>
      <c r="H195" s="4" t="s">
        <v>1680</v>
      </c>
      <c r="I195" s="221"/>
    </row>
    <row r="196" spans="1:9" ht="46.5">
      <c r="A196" s="206" t="s">
        <v>11</v>
      </c>
      <c r="B196" s="35" t="s">
        <v>819</v>
      </c>
      <c r="C196" s="98">
        <v>1</v>
      </c>
      <c r="D196" s="98" t="s">
        <v>0</v>
      </c>
      <c r="E196" s="548">
        <f>+_xlfn.XLOOKUP(I196,ccs!O:O,ccs!I:I,0,0,1)</f>
        <v>31250</v>
      </c>
      <c r="F196" s="548">
        <f>ROUND(ROUND(E196,2)*ROUND(C196,2),2)</f>
        <v>31250</v>
      </c>
      <c r="H196" s="4" t="s">
        <v>1680</v>
      </c>
      <c r="I196" s="545" t="str">
        <f>+_xlfn.CONCAT(H196,"-",A196)</f>
        <v>B2/26/08-F</v>
      </c>
    </row>
    <row r="197" spans="1:9">
      <c r="C197" s="98"/>
      <c r="D197" s="98"/>
      <c r="E197" s="424"/>
      <c r="F197" s="424"/>
      <c r="H197" s="4" t="s">
        <v>1680</v>
      </c>
      <c r="I197" s="221"/>
    </row>
    <row r="198" spans="1:9" ht="31">
      <c r="B198" s="35" t="s">
        <v>820</v>
      </c>
      <c r="C198" s="98"/>
      <c r="D198" s="98"/>
      <c r="E198" s="424"/>
      <c r="F198" s="424"/>
      <c r="H198" s="4" t="s">
        <v>1680</v>
      </c>
      <c r="I198" s="221"/>
    </row>
    <row r="199" spans="1:9">
      <c r="C199" s="98"/>
      <c r="D199" s="98"/>
      <c r="E199" s="424"/>
      <c r="F199" s="424"/>
      <c r="H199" s="4" t="s">
        <v>1680</v>
      </c>
      <c r="I199" s="221"/>
    </row>
    <row r="200" spans="1:9" ht="62">
      <c r="B200" s="35" t="s">
        <v>821</v>
      </c>
      <c r="C200" s="98"/>
      <c r="D200" s="98"/>
      <c r="E200" s="424"/>
      <c r="F200" s="424"/>
      <c r="H200" s="4" t="s">
        <v>1680</v>
      </c>
      <c r="I200" s="221"/>
    </row>
    <row r="201" spans="1:9">
      <c r="C201" s="98"/>
      <c r="D201" s="98"/>
      <c r="E201" s="424"/>
      <c r="F201" s="424"/>
      <c r="H201" s="4" t="s">
        <v>1680</v>
      </c>
      <c r="I201" s="221"/>
    </row>
    <row r="202" spans="1:9">
      <c r="A202" s="206" t="s">
        <v>27</v>
      </c>
      <c r="B202" s="36" t="s">
        <v>822</v>
      </c>
      <c r="C202" s="98">
        <v>1</v>
      </c>
      <c r="D202" s="98" t="s">
        <v>289</v>
      </c>
      <c r="E202" s="548">
        <f>+_xlfn.XLOOKUP(I202,ccs!O:O,ccs!I:I,0,0,1)</f>
        <v>288025</v>
      </c>
      <c r="F202" s="548">
        <f>ROUND(ROUND(E202,2)*ROUND(C202,2),2)</f>
        <v>288025</v>
      </c>
      <c r="H202" s="4" t="s">
        <v>1680</v>
      </c>
      <c r="I202" s="545" t="str">
        <f>+_xlfn.CONCAT(H202,"-",A202)</f>
        <v>B2/26/08-G</v>
      </c>
    </row>
    <row r="203" spans="1:9">
      <c r="C203" s="98"/>
      <c r="D203" s="98"/>
      <c r="E203" s="424"/>
      <c r="F203" s="424"/>
      <c r="H203" s="4" t="s">
        <v>1680</v>
      </c>
      <c r="I203" s="221"/>
    </row>
    <row r="204" spans="1:9">
      <c r="A204" s="206" t="s">
        <v>28</v>
      </c>
      <c r="B204" s="36" t="s">
        <v>823</v>
      </c>
      <c r="C204" s="98">
        <v>1</v>
      </c>
      <c r="D204" s="98" t="s">
        <v>289</v>
      </c>
      <c r="E204" s="548">
        <f>+_xlfn.XLOOKUP(I204,ccs!O:O,ccs!I:I,0,0,1)</f>
        <v>288025</v>
      </c>
      <c r="F204" s="548">
        <f>ROUND(ROUND(E204,2)*ROUND(C204,2),2)</f>
        <v>288025</v>
      </c>
      <c r="H204" s="4" t="s">
        <v>1680</v>
      </c>
      <c r="I204" s="545" t="str">
        <f>+_xlfn.CONCAT(H204,"-",A204)</f>
        <v>B2/26/08-H</v>
      </c>
    </row>
    <row r="205" spans="1:9">
      <c r="C205" s="98"/>
      <c r="D205" s="98"/>
      <c r="E205" s="424"/>
      <c r="F205" s="424"/>
      <c r="H205" s="4" t="s">
        <v>1680</v>
      </c>
      <c r="I205" s="221"/>
    </row>
    <row r="206" spans="1:9">
      <c r="A206" s="206" t="s">
        <v>33</v>
      </c>
      <c r="B206" s="36" t="s">
        <v>824</v>
      </c>
      <c r="C206" s="98">
        <v>1</v>
      </c>
      <c r="D206" s="98" t="s">
        <v>289</v>
      </c>
      <c r="E206" s="548">
        <f>+_xlfn.XLOOKUP(I206,ccs!O:O,ccs!I:I,0,0,1)</f>
        <v>288025</v>
      </c>
      <c r="F206" s="548">
        <f>ROUND(ROUND(E206,2)*ROUND(C206,2),2)</f>
        <v>288025</v>
      </c>
      <c r="H206" s="4" t="s">
        <v>1680</v>
      </c>
      <c r="I206" s="545" t="str">
        <f>+_xlfn.CONCAT(H206,"-",A206)</f>
        <v>B2/26/08-J</v>
      </c>
    </row>
    <row r="207" spans="1:9">
      <c r="C207" s="98"/>
      <c r="D207" s="98"/>
      <c r="E207" s="424"/>
      <c r="F207" s="424"/>
      <c r="H207" s="4" t="s">
        <v>1680</v>
      </c>
      <c r="I207" s="221"/>
    </row>
    <row r="208" spans="1:9">
      <c r="A208" s="206" t="s">
        <v>34</v>
      </c>
      <c r="B208" s="36" t="s">
        <v>825</v>
      </c>
      <c r="C208" s="98">
        <v>1</v>
      </c>
      <c r="D208" s="98" t="s">
        <v>289</v>
      </c>
      <c r="E208" s="548">
        <f>+_xlfn.XLOOKUP(I208,ccs!O:O,ccs!I:I,0,0,1)</f>
        <v>288025</v>
      </c>
      <c r="F208" s="548">
        <f>ROUND(ROUND(E208,2)*ROUND(C208,2),2)</f>
        <v>288025</v>
      </c>
      <c r="H208" s="4" t="s">
        <v>1680</v>
      </c>
      <c r="I208" s="545" t="str">
        <f>+_xlfn.CONCAT(H208,"-",A208)</f>
        <v>B2/26/08-K</v>
      </c>
    </row>
    <row r="209" spans="1:9">
      <c r="C209" s="98"/>
      <c r="D209" s="98"/>
      <c r="E209" s="424"/>
      <c r="F209" s="424"/>
      <c r="H209" s="4" t="s">
        <v>1680</v>
      </c>
      <c r="I209" s="221"/>
    </row>
    <row r="210" spans="1:9">
      <c r="A210" s="206" t="s">
        <v>39</v>
      </c>
      <c r="B210" s="36" t="s">
        <v>826</v>
      </c>
      <c r="C210" s="98">
        <v>1</v>
      </c>
      <c r="D210" s="98" t="s">
        <v>289</v>
      </c>
      <c r="E210" s="548">
        <f>+_xlfn.XLOOKUP(I210,ccs!O:O,ccs!I:I,0,0,1)</f>
        <v>288025</v>
      </c>
      <c r="F210" s="548">
        <f>ROUND(ROUND(E210,2)*ROUND(C210,2),2)</f>
        <v>288025</v>
      </c>
      <c r="H210" s="4" t="s">
        <v>1680</v>
      </c>
      <c r="I210" s="545" t="str">
        <f>+_xlfn.CONCAT(H210,"-",A210)</f>
        <v>B2/26/08-L</v>
      </c>
    </row>
    <row r="211" spans="1:9">
      <c r="C211" s="98"/>
      <c r="D211" s="98"/>
      <c r="E211" s="424"/>
      <c r="F211" s="424"/>
      <c r="H211" s="4" t="s">
        <v>1680</v>
      </c>
      <c r="I211" s="221"/>
    </row>
    <row r="212" spans="1:9">
      <c r="A212" s="206" t="s">
        <v>38</v>
      </c>
      <c r="B212" s="36" t="s">
        <v>827</v>
      </c>
      <c r="C212" s="98">
        <v>1</v>
      </c>
      <c r="D212" s="98" t="s">
        <v>289</v>
      </c>
      <c r="E212" s="548">
        <f>+_xlfn.XLOOKUP(I212,ccs!O:O,ccs!I:I,0,0,1)</f>
        <v>288025</v>
      </c>
      <c r="F212" s="548">
        <f>ROUND(ROUND(E212,2)*ROUND(C212,2),2)</f>
        <v>288025</v>
      </c>
      <c r="H212" s="4" t="s">
        <v>1680</v>
      </c>
      <c r="I212" s="545" t="str">
        <f>+_xlfn.CONCAT(H212,"-",A212)</f>
        <v>B2/26/08-M</v>
      </c>
    </row>
    <row r="213" spans="1:9">
      <c r="C213" s="98"/>
      <c r="D213" s="98"/>
      <c r="E213" s="424"/>
      <c r="F213" s="424"/>
      <c r="H213" s="4" t="s">
        <v>1680</v>
      </c>
      <c r="I213" s="221"/>
    </row>
    <row r="214" spans="1:9" ht="31">
      <c r="B214" s="35" t="s">
        <v>828</v>
      </c>
      <c r="C214" s="98"/>
      <c r="D214" s="98"/>
      <c r="E214" s="424"/>
      <c r="F214" s="424"/>
      <c r="H214" s="4" t="s">
        <v>1681</v>
      </c>
      <c r="I214" s="221"/>
    </row>
    <row r="215" spans="1:9">
      <c r="C215" s="98"/>
      <c r="D215" s="98"/>
      <c r="E215" s="424"/>
      <c r="F215" s="424"/>
      <c r="H215" s="4" t="s">
        <v>1681</v>
      </c>
      <c r="I215" s="221"/>
    </row>
    <row r="216" spans="1:9" ht="31">
      <c r="B216" s="35" t="s">
        <v>829</v>
      </c>
      <c r="C216" s="98"/>
      <c r="D216" s="98"/>
      <c r="E216" s="424"/>
      <c r="F216" s="424"/>
      <c r="H216" s="4" t="s">
        <v>1681</v>
      </c>
      <c r="I216" s="221"/>
    </row>
    <row r="217" spans="1:9">
      <c r="C217" s="98"/>
      <c r="D217" s="98"/>
      <c r="E217" s="424"/>
      <c r="F217" s="424"/>
      <c r="H217" s="4" t="s">
        <v>1681</v>
      </c>
      <c r="I217" s="221"/>
    </row>
    <row r="218" spans="1:9" ht="124">
      <c r="A218" s="206" t="s">
        <v>5</v>
      </c>
      <c r="B218" s="36" t="s">
        <v>830</v>
      </c>
      <c r="C218" s="98">
        <v>1</v>
      </c>
      <c r="D218" s="98" t="s">
        <v>289</v>
      </c>
      <c r="E218" s="548">
        <f>+_xlfn.XLOOKUP(I218,ccs!O:O,ccs!I:I,0,0,1)</f>
        <v>180775</v>
      </c>
      <c r="F218" s="548">
        <f>ROUND(ROUND(E218,2)*ROUND(C218,2),2)</f>
        <v>180775</v>
      </c>
      <c r="H218" s="4" t="s">
        <v>1681</v>
      </c>
      <c r="I218" s="545" t="str">
        <f>+_xlfn.CONCAT(H218,"-",A218)</f>
        <v>B2/26/09-A</v>
      </c>
    </row>
    <row r="219" spans="1:9">
      <c r="C219" s="98"/>
      <c r="D219" s="98"/>
      <c r="E219" s="424"/>
      <c r="F219" s="424"/>
      <c r="H219" s="4" t="s">
        <v>1681</v>
      </c>
      <c r="I219" s="221"/>
    </row>
    <row r="220" spans="1:9" ht="124">
      <c r="A220" s="206" t="s">
        <v>6</v>
      </c>
      <c r="B220" s="36" t="s">
        <v>831</v>
      </c>
      <c r="C220" s="98">
        <v>1</v>
      </c>
      <c r="D220" s="98" t="s">
        <v>289</v>
      </c>
      <c r="E220" s="548">
        <f>+_xlfn.XLOOKUP(I220,ccs!O:O,ccs!I:I,0,0,1)</f>
        <v>180775</v>
      </c>
      <c r="F220" s="548">
        <f>ROUND(ROUND(E220,2)*ROUND(C220,2),2)</f>
        <v>180775</v>
      </c>
      <c r="H220" s="4" t="s">
        <v>1681</v>
      </c>
      <c r="I220" s="545" t="str">
        <f>+_xlfn.CONCAT(H220,"-",A220)</f>
        <v>B2/26/09-B</v>
      </c>
    </row>
    <row r="221" spans="1:9">
      <c r="B221" s="36"/>
      <c r="C221" s="98"/>
      <c r="D221" s="98"/>
      <c r="E221" s="424"/>
      <c r="F221" s="424"/>
      <c r="H221" s="4" t="s">
        <v>1681</v>
      </c>
      <c r="I221" s="221"/>
    </row>
    <row r="222" spans="1:9" ht="124">
      <c r="A222" s="206" t="s">
        <v>7</v>
      </c>
      <c r="B222" s="36" t="s">
        <v>832</v>
      </c>
      <c r="C222" s="98">
        <v>1</v>
      </c>
      <c r="D222" s="98" t="s">
        <v>289</v>
      </c>
      <c r="E222" s="548">
        <f>+_xlfn.XLOOKUP(I222,ccs!O:O,ccs!I:I,0,0,1)</f>
        <v>180775</v>
      </c>
      <c r="F222" s="548">
        <f>ROUND(ROUND(E222,2)*ROUND(C222,2),2)</f>
        <v>180775</v>
      </c>
      <c r="H222" s="4" t="s">
        <v>1681</v>
      </c>
      <c r="I222" s="545" t="str">
        <f>+_xlfn.CONCAT(H222,"-",A222)</f>
        <v>B2/26/09-C</v>
      </c>
    </row>
    <row r="223" spans="1:9">
      <c r="B223" s="36"/>
      <c r="C223" s="98"/>
      <c r="D223" s="98"/>
      <c r="E223" s="424"/>
      <c r="F223" s="424"/>
      <c r="H223" s="4" t="s">
        <v>1681</v>
      </c>
      <c r="I223" s="221"/>
    </row>
    <row r="224" spans="1:9" ht="124">
      <c r="A224" s="206" t="s">
        <v>8</v>
      </c>
      <c r="B224" s="36" t="s">
        <v>833</v>
      </c>
      <c r="C224" s="98">
        <v>1</v>
      </c>
      <c r="D224" s="98" t="s">
        <v>289</v>
      </c>
      <c r="E224" s="548">
        <f>+_xlfn.XLOOKUP(I224,ccs!O:O,ccs!I:I,0,0,1)</f>
        <v>180775</v>
      </c>
      <c r="F224" s="548">
        <f>ROUND(ROUND(E224,2)*ROUND(C224,2),2)</f>
        <v>180775</v>
      </c>
      <c r="H224" s="4" t="s">
        <v>1681</v>
      </c>
      <c r="I224" s="545" t="str">
        <f>+_xlfn.CONCAT(H224,"-",A224)</f>
        <v>B2/26/09-D</v>
      </c>
    </row>
    <row r="225" spans="1:9">
      <c r="B225" s="36"/>
      <c r="C225" s="98"/>
      <c r="D225" s="98"/>
      <c r="E225" s="424"/>
      <c r="F225" s="424"/>
      <c r="H225" s="4" t="s">
        <v>1681</v>
      </c>
      <c r="I225" s="221"/>
    </row>
    <row r="226" spans="1:9">
      <c r="B226" s="35" t="s">
        <v>834</v>
      </c>
      <c r="C226" s="98"/>
      <c r="D226" s="98"/>
      <c r="E226" s="424"/>
      <c r="F226" s="424"/>
      <c r="H226" s="4" t="s">
        <v>1682</v>
      </c>
      <c r="I226" s="221"/>
    </row>
    <row r="227" spans="1:9">
      <c r="C227" s="98"/>
      <c r="D227" s="98"/>
      <c r="E227" s="424"/>
      <c r="F227" s="424"/>
      <c r="H227" s="4" t="s">
        <v>1682</v>
      </c>
      <c r="I227" s="221"/>
    </row>
    <row r="228" spans="1:9" ht="31">
      <c r="B228" s="35" t="s">
        <v>835</v>
      </c>
      <c r="C228" s="98"/>
      <c r="D228" s="98"/>
      <c r="E228" s="424"/>
      <c r="F228" s="424"/>
      <c r="H228" s="4" t="s">
        <v>1682</v>
      </c>
      <c r="I228" s="221"/>
    </row>
    <row r="229" spans="1:9">
      <c r="C229" s="98"/>
      <c r="D229" s="98"/>
      <c r="E229" s="424"/>
      <c r="F229" s="424"/>
      <c r="H229" s="4" t="s">
        <v>1682</v>
      </c>
      <c r="I229" s="221"/>
    </row>
    <row r="230" spans="1:9">
      <c r="A230" s="206" t="s">
        <v>5</v>
      </c>
      <c r="B230" s="36" t="s">
        <v>836</v>
      </c>
      <c r="C230" s="98">
        <v>1</v>
      </c>
      <c r="D230" s="98" t="s">
        <v>289</v>
      </c>
      <c r="E230" s="548">
        <f>+_xlfn.XLOOKUP(I230,ccs!O:O,ccs!I:I,0,0,1)</f>
        <v>247412.5</v>
      </c>
      <c r="F230" s="548">
        <f>ROUND(ROUND(E230,2)*ROUND(C230,2),2)</f>
        <v>247412.5</v>
      </c>
      <c r="H230" s="4" t="s">
        <v>1682</v>
      </c>
      <c r="I230" s="545" t="str">
        <f>+_xlfn.CONCAT(H230,"-",A230)</f>
        <v>B2/26/10-A</v>
      </c>
    </row>
    <row r="231" spans="1:9">
      <c r="C231" s="98"/>
      <c r="D231" s="98"/>
      <c r="E231" s="424"/>
      <c r="F231" s="424"/>
      <c r="H231" s="4" t="s">
        <v>1682</v>
      </c>
      <c r="I231" s="221"/>
    </row>
    <row r="232" spans="1:9">
      <c r="A232" s="206" t="s">
        <v>6</v>
      </c>
      <c r="B232" s="36" t="s">
        <v>837</v>
      </c>
      <c r="C232" s="98">
        <v>3</v>
      </c>
      <c r="D232" s="98" t="s">
        <v>289</v>
      </c>
      <c r="E232" s="548">
        <f>+_xlfn.XLOOKUP(I232,ccs!O:O,ccs!I:I,0,0,1)</f>
        <v>183387.5</v>
      </c>
      <c r="F232" s="548">
        <f>ROUND(ROUND(E232,2)*ROUND(C232,2),2)</f>
        <v>550162.5</v>
      </c>
      <c r="H232" s="4" t="s">
        <v>1682</v>
      </c>
      <c r="I232" s="545" t="str">
        <f>+_xlfn.CONCAT(H232,"-",A232)</f>
        <v>B2/26/10-B</v>
      </c>
    </row>
    <row r="233" spans="1:9">
      <c r="C233" s="98"/>
      <c r="D233" s="98"/>
      <c r="E233" s="424"/>
      <c r="F233" s="424"/>
      <c r="H233" s="4" t="s">
        <v>1682</v>
      </c>
      <c r="I233" s="221"/>
    </row>
    <row r="234" spans="1:9">
      <c r="A234" s="206" t="s">
        <v>7</v>
      </c>
      <c r="B234" s="36" t="s">
        <v>838</v>
      </c>
      <c r="C234" s="98">
        <v>1</v>
      </c>
      <c r="D234" s="98" t="s">
        <v>289</v>
      </c>
      <c r="E234" s="548">
        <f>+_xlfn.XLOOKUP(I234,ccs!O:O,ccs!I:I,0,0,1)</f>
        <v>279587.5</v>
      </c>
      <c r="F234" s="548">
        <f>ROUND(ROUND(E234,2)*ROUND(C234,2),2)</f>
        <v>279587.5</v>
      </c>
      <c r="H234" s="4" t="s">
        <v>1682</v>
      </c>
      <c r="I234" s="545" t="str">
        <f>+_xlfn.CONCAT(H234,"-",A234)</f>
        <v>B2/26/10-C</v>
      </c>
    </row>
    <row r="235" spans="1:9">
      <c r="C235" s="98"/>
      <c r="D235" s="98"/>
      <c r="E235" s="424"/>
      <c r="F235" s="424"/>
      <c r="H235" s="4" t="s">
        <v>1682</v>
      </c>
      <c r="I235" s="221"/>
    </row>
    <row r="236" spans="1:9">
      <c r="A236" s="206" t="s">
        <v>8</v>
      </c>
      <c r="B236" s="36" t="s">
        <v>839</v>
      </c>
      <c r="C236" s="98">
        <v>1</v>
      </c>
      <c r="D236" s="98" t="s">
        <v>289</v>
      </c>
      <c r="E236" s="548">
        <f>+_xlfn.XLOOKUP(I236,ccs!O:O,ccs!I:I,0,0,1)</f>
        <v>41075</v>
      </c>
      <c r="F236" s="548">
        <f>ROUND(ROUND(E236,2)*ROUND(C236,2),2)</f>
        <v>41075</v>
      </c>
      <c r="H236" s="4" t="s">
        <v>1682</v>
      </c>
      <c r="I236" s="545" t="str">
        <f>+_xlfn.CONCAT(H236,"-",A236)</f>
        <v>B2/26/10-D</v>
      </c>
    </row>
    <row r="237" spans="1:9">
      <c r="C237" s="98"/>
      <c r="D237" s="98"/>
      <c r="E237" s="424"/>
      <c r="F237" s="424"/>
      <c r="H237" s="4" t="s">
        <v>1682</v>
      </c>
      <c r="I237" s="221"/>
    </row>
    <row r="238" spans="1:9">
      <c r="A238" s="206" t="s">
        <v>10</v>
      </c>
      <c r="B238" s="36" t="s">
        <v>840</v>
      </c>
      <c r="C238" s="98">
        <v>1</v>
      </c>
      <c r="D238" s="98" t="s">
        <v>289</v>
      </c>
      <c r="E238" s="548">
        <f>+_xlfn.XLOOKUP(I238,ccs!O:O,ccs!I:I,0,0,1)</f>
        <v>41075</v>
      </c>
      <c r="F238" s="548">
        <f>ROUND(ROUND(E238,2)*ROUND(C238,2),2)</f>
        <v>41075</v>
      </c>
      <c r="H238" s="4" t="s">
        <v>1682</v>
      </c>
      <c r="I238" s="545" t="str">
        <f>+_xlfn.CONCAT(H238,"-",A238)</f>
        <v>B2/26/10-E</v>
      </c>
    </row>
    <row r="239" spans="1:9">
      <c r="C239" s="98"/>
      <c r="D239" s="98"/>
      <c r="E239" s="424"/>
      <c r="F239" s="424"/>
      <c r="H239" s="4" t="s">
        <v>1682</v>
      </c>
      <c r="I239" s="221"/>
    </row>
    <row r="240" spans="1:9">
      <c r="B240" s="35" t="s">
        <v>841</v>
      </c>
      <c r="C240" s="98"/>
      <c r="D240" s="98"/>
      <c r="E240" s="424"/>
      <c r="F240" s="424"/>
      <c r="H240" s="4" t="s">
        <v>1682</v>
      </c>
      <c r="I240" s="221"/>
    </row>
    <row r="241" spans="1:9">
      <c r="C241" s="98"/>
      <c r="D241" s="98"/>
      <c r="E241" s="424"/>
      <c r="F241" s="424"/>
      <c r="H241" s="4" t="s">
        <v>1682</v>
      </c>
      <c r="I241" s="221"/>
    </row>
    <row r="242" spans="1:9" ht="31">
      <c r="B242" s="35" t="s">
        <v>842</v>
      </c>
      <c r="C242" s="98"/>
      <c r="D242" s="98"/>
      <c r="E242" s="424"/>
      <c r="F242" s="424"/>
      <c r="H242" s="4" t="s">
        <v>1682</v>
      </c>
      <c r="I242" s="221"/>
    </row>
    <row r="243" spans="1:9">
      <c r="C243" s="98"/>
      <c r="D243" s="98"/>
      <c r="E243" s="424"/>
      <c r="F243" s="424"/>
      <c r="H243" s="4" t="s">
        <v>1682</v>
      </c>
      <c r="I243" s="221"/>
    </row>
    <row r="244" spans="1:9">
      <c r="A244" s="206" t="s">
        <v>11</v>
      </c>
      <c r="B244" s="36" t="s">
        <v>843</v>
      </c>
      <c r="C244" s="98">
        <v>1</v>
      </c>
      <c r="D244" s="98" t="s">
        <v>289</v>
      </c>
      <c r="E244" s="548">
        <f>+_xlfn.XLOOKUP(I244,ccs!O:O,ccs!I:I,0,0,1)</f>
        <v>19000</v>
      </c>
      <c r="F244" s="548">
        <f>ROUND(ROUND(E244,2)*ROUND(C244,2),2)</f>
        <v>19000</v>
      </c>
      <c r="H244" s="4" t="s">
        <v>1682</v>
      </c>
      <c r="I244" s="545" t="str">
        <f>+_xlfn.CONCAT(H244,"-",A244)</f>
        <v>B2/26/10-F</v>
      </c>
    </row>
    <row r="245" spans="1:9">
      <c r="C245" s="98"/>
      <c r="D245" s="98"/>
      <c r="E245" s="424"/>
      <c r="F245" s="424"/>
      <c r="H245" s="4" t="s">
        <v>1682</v>
      </c>
      <c r="I245" s="221"/>
    </row>
    <row r="246" spans="1:9">
      <c r="A246" s="206" t="s">
        <v>27</v>
      </c>
      <c r="B246" s="36" t="s">
        <v>844</v>
      </c>
      <c r="C246" s="98">
        <v>1</v>
      </c>
      <c r="D246" s="98" t="s">
        <v>289</v>
      </c>
      <c r="E246" s="548">
        <f>+_xlfn.XLOOKUP(I246,ccs!O:O,ccs!I:I,0,0,1)</f>
        <v>30512.5</v>
      </c>
      <c r="F246" s="548">
        <f>ROUND(ROUND(E246,2)*ROUND(C246,2),2)</f>
        <v>30512.5</v>
      </c>
      <c r="H246" s="4" t="s">
        <v>1682</v>
      </c>
      <c r="I246" s="545" t="str">
        <f>+_xlfn.CONCAT(H246,"-",A246)</f>
        <v>B2/26/10-G</v>
      </c>
    </row>
    <row r="247" spans="1:9">
      <c r="C247" s="98"/>
      <c r="D247" s="98"/>
      <c r="E247" s="424"/>
      <c r="F247" s="424"/>
      <c r="H247" s="4" t="s">
        <v>1682</v>
      </c>
      <c r="I247" s="221"/>
    </row>
    <row r="248" spans="1:9">
      <c r="A248" s="206" t="s">
        <v>28</v>
      </c>
      <c r="B248" s="36" t="s">
        <v>845</v>
      </c>
      <c r="C248" s="98">
        <v>1</v>
      </c>
      <c r="D248" s="98" t="s">
        <v>289</v>
      </c>
      <c r="E248" s="548">
        <f>+_xlfn.XLOOKUP(I248,ccs!O:O,ccs!I:I,0,0,1)</f>
        <v>31487.5</v>
      </c>
      <c r="F248" s="548">
        <f>ROUND(ROUND(E248,2)*ROUND(C248,2),2)</f>
        <v>31487.5</v>
      </c>
      <c r="H248" s="4" t="s">
        <v>1682</v>
      </c>
      <c r="I248" s="545" t="str">
        <f>+_xlfn.CONCAT(H248,"-",A248)</f>
        <v>B2/26/10-H</v>
      </c>
    </row>
    <row r="249" spans="1:9">
      <c r="C249" s="98"/>
      <c r="D249" s="98"/>
      <c r="E249" s="424"/>
      <c r="F249" s="424"/>
      <c r="H249" s="4" t="s">
        <v>1682</v>
      </c>
      <c r="I249" s="221"/>
    </row>
    <row r="250" spans="1:9">
      <c r="A250" s="206" t="s">
        <v>33</v>
      </c>
      <c r="B250" s="36" t="s">
        <v>846</v>
      </c>
      <c r="C250" s="98">
        <v>1</v>
      </c>
      <c r="D250" s="98" t="s">
        <v>289</v>
      </c>
      <c r="E250" s="548">
        <f>+_xlfn.XLOOKUP(I250,ccs!O:O,ccs!I:I,0,0,1)</f>
        <v>38312.5</v>
      </c>
      <c r="F250" s="548">
        <f>ROUND(ROUND(E250,2)*ROUND(C250,2),2)</f>
        <v>38312.5</v>
      </c>
      <c r="H250" s="4" t="s">
        <v>1682</v>
      </c>
      <c r="I250" s="545" t="str">
        <f>+_xlfn.CONCAT(H250,"-",A250)</f>
        <v>B2/26/10-J</v>
      </c>
    </row>
    <row r="251" spans="1:9">
      <c r="C251" s="98"/>
      <c r="D251" s="98"/>
      <c r="E251" s="424"/>
      <c r="F251" s="424"/>
      <c r="H251" s="4" t="s">
        <v>1682</v>
      </c>
      <c r="I251" s="221"/>
    </row>
    <row r="252" spans="1:9">
      <c r="A252" s="206" t="s">
        <v>34</v>
      </c>
      <c r="B252" s="36" t="s">
        <v>847</v>
      </c>
      <c r="C252" s="98">
        <v>1</v>
      </c>
      <c r="D252" s="98" t="s">
        <v>289</v>
      </c>
      <c r="E252" s="548">
        <f>+_xlfn.XLOOKUP(I252,ccs!O:O,ccs!I:I,0,0,1)</f>
        <v>22737.5</v>
      </c>
      <c r="F252" s="548">
        <f>ROUND(ROUND(E252,2)*ROUND(C252,2),2)</f>
        <v>22737.5</v>
      </c>
      <c r="H252" s="4" t="s">
        <v>1682</v>
      </c>
      <c r="I252" s="545" t="str">
        <f>+_xlfn.CONCAT(H252,"-",A252)</f>
        <v>B2/26/10-K</v>
      </c>
    </row>
    <row r="253" spans="1:9">
      <c r="C253" s="98"/>
      <c r="D253" s="98"/>
      <c r="E253" s="424"/>
      <c r="F253" s="424"/>
      <c r="H253" s="4" t="s">
        <v>1682</v>
      </c>
      <c r="I253" s="221"/>
    </row>
    <row r="254" spans="1:9">
      <c r="A254" s="206" t="s">
        <v>39</v>
      </c>
      <c r="B254" s="36" t="s">
        <v>848</v>
      </c>
      <c r="C254" s="98">
        <v>1</v>
      </c>
      <c r="D254" s="98" t="s">
        <v>289</v>
      </c>
      <c r="E254" s="548">
        <f>+_xlfn.XLOOKUP(I254,ccs!O:O,ccs!I:I,0,0,1)</f>
        <v>61062.5</v>
      </c>
      <c r="F254" s="548">
        <f>ROUND(ROUND(E254,2)*ROUND(C254,2),2)</f>
        <v>61062.5</v>
      </c>
      <c r="H254" s="4" t="s">
        <v>1682</v>
      </c>
      <c r="I254" s="545" t="str">
        <f>+_xlfn.CONCAT(H254,"-",A254)</f>
        <v>B2/26/10-L</v>
      </c>
    </row>
    <row r="255" spans="1:9">
      <c r="C255" s="98"/>
      <c r="D255" s="98"/>
      <c r="E255" s="424"/>
      <c r="F255" s="424"/>
      <c r="H255" s="4" t="s">
        <v>1682</v>
      </c>
      <c r="I255" s="221"/>
    </row>
    <row r="256" spans="1:9">
      <c r="A256" s="206" t="s">
        <v>38</v>
      </c>
      <c r="B256" s="36" t="s">
        <v>849</v>
      </c>
      <c r="C256" s="98">
        <v>1</v>
      </c>
      <c r="D256" s="98" t="s">
        <v>289</v>
      </c>
      <c r="E256" s="548">
        <f>+_xlfn.XLOOKUP(I256,ccs!O:O,ccs!I:I,0,0,1)</f>
        <v>49037.5</v>
      </c>
      <c r="F256" s="548">
        <f>ROUND(ROUND(E256,2)*ROUND(C256,2),2)</f>
        <v>49037.5</v>
      </c>
      <c r="H256" s="4" t="s">
        <v>1682</v>
      </c>
      <c r="I256" s="545" t="str">
        <f>+_xlfn.CONCAT(H256,"-",A256)</f>
        <v>B2/26/10-M</v>
      </c>
    </row>
    <row r="257" spans="1:9">
      <c r="C257" s="98"/>
      <c r="D257" s="98"/>
      <c r="E257" s="424"/>
      <c r="F257" s="424"/>
      <c r="H257" s="4" t="s">
        <v>1682</v>
      </c>
      <c r="I257" s="221"/>
    </row>
    <row r="258" spans="1:9">
      <c r="A258" s="206" t="s">
        <v>204</v>
      </c>
      <c r="B258" s="36" t="s">
        <v>850</v>
      </c>
      <c r="C258" s="98">
        <v>1</v>
      </c>
      <c r="D258" s="98" t="s">
        <v>289</v>
      </c>
      <c r="E258" s="548">
        <f>+_xlfn.XLOOKUP(I258,ccs!O:O,ccs!I:I,0,0,1)</f>
        <v>22250</v>
      </c>
      <c r="F258" s="548">
        <f>ROUND(ROUND(E258,2)*ROUND(C258,2),2)</f>
        <v>22250</v>
      </c>
      <c r="H258" s="4" t="s">
        <v>1682</v>
      </c>
      <c r="I258" s="545" t="str">
        <f>+_xlfn.CONCAT(H258,"-",A258)</f>
        <v>B2/26/10-N</v>
      </c>
    </row>
    <row r="259" spans="1:9">
      <c r="C259" s="98"/>
      <c r="D259" s="98"/>
      <c r="E259" s="424"/>
      <c r="F259" s="424"/>
      <c r="H259" s="4" t="s">
        <v>1682</v>
      </c>
      <c r="I259" s="221"/>
    </row>
    <row r="260" spans="1:9">
      <c r="A260" s="206" t="s">
        <v>507</v>
      </c>
      <c r="B260" s="36" t="s">
        <v>851</v>
      </c>
      <c r="C260" s="98">
        <v>1</v>
      </c>
      <c r="D260" s="98" t="s">
        <v>289</v>
      </c>
      <c r="E260" s="548">
        <f>+_xlfn.XLOOKUP(I260,ccs!O:O,ccs!I:I,0,0,1)</f>
        <v>48550</v>
      </c>
      <c r="F260" s="548">
        <f>ROUND(ROUND(E260,2)*ROUND(C260,2),2)</f>
        <v>48550</v>
      </c>
      <c r="H260" s="4" t="s">
        <v>1682</v>
      </c>
      <c r="I260" s="545" t="str">
        <f>+_xlfn.CONCAT(H260,"-",A260)</f>
        <v>B2/26/10-P</v>
      </c>
    </row>
    <row r="261" spans="1:9">
      <c r="C261" s="98"/>
      <c r="D261" s="98"/>
      <c r="E261" s="424"/>
      <c r="F261" s="424"/>
      <c r="H261" s="4" t="s">
        <v>1682</v>
      </c>
      <c r="I261" s="221"/>
    </row>
    <row r="262" spans="1:9">
      <c r="A262" s="206" t="s">
        <v>508</v>
      </c>
      <c r="B262" s="36" t="s">
        <v>852</v>
      </c>
      <c r="C262" s="98">
        <v>1</v>
      </c>
      <c r="D262" s="98" t="s">
        <v>289</v>
      </c>
      <c r="E262" s="548">
        <f>+_xlfn.XLOOKUP(I262,ccs!O:O,ccs!I:I,0,0,1)</f>
        <v>46600</v>
      </c>
      <c r="F262" s="548">
        <f>ROUND(ROUND(E262,2)*ROUND(C262,2),2)</f>
        <v>46600</v>
      </c>
      <c r="H262" s="4" t="s">
        <v>1682</v>
      </c>
      <c r="I262" s="545" t="str">
        <f>+_xlfn.CONCAT(H262,"-",A262)</f>
        <v>B2/26/10-Q</v>
      </c>
    </row>
    <row r="263" spans="1:9">
      <c r="C263" s="98"/>
      <c r="D263" s="98"/>
      <c r="E263" s="424"/>
      <c r="F263" s="424"/>
      <c r="H263" s="4" t="s">
        <v>1682</v>
      </c>
      <c r="I263" s="221"/>
    </row>
    <row r="264" spans="1:9">
      <c r="A264" s="206" t="s">
        <v>738</v>
      </c>
      <c r="B264" s="36" t="s">
        <v>853</v>
      </c>
      <c r="C264" s="98">
        <v>1</v>
      </c>
      <c r="D264" s="98" t="s">
        <v>289</v>
      </c>
      <c r="E264" s="548">
        <f>+_xlfn.XLOOKUP(I264,ccs!O:O,ccs!I:I,0,0,1)</f>
        <v>19650</v>
      </c>
      <c r="F264" s="548">
        <f>ROUND(ROUND(E264,2)*ROUND(C264,2),2)</f>
        <v>19650</v>
      </c>
      <c r="H264" s="4" t="s">
        <v>1682</v>
      </c>
      <c r="I264" s="545" t="str">
        <f>+_xlfn.CONCAT(H264,"-",A264)</f>
        <v>B2/26/10-R</v>
      </c>
    </row>
    <row r="265" spans="1:9">
      <c r="C265" s="98"/>
      <c r="D265" s="98"/>
      <c r="E265" s="424"/>
      <c r="F265" s="424"/>
      <c r="H265" s="4" t="s">
        <v>1682</v>
      </c>
      <c r="I265" s="221"/>
    </row>
    <row r="266" spans="1:9">
      <c r="A266" s="206" t="s">
        <v>5</v>
      </c>
      <c r="B266" s="36" t="s">
        <v>854</v>
      </c>
      <c r="C266" s="98">
        <v>1</v>
      </c>
      <c r="D266" s="98" t="s">
        <v>289</v>
      </c>
      <c r="E266" s="548">
        <f>+_xlfn.XLOOKUP(I266,ccs!O:O,ccs!I:I,0,0,1)</f>
        <v>54887.5</v>
      </c>
      <c r="F266" s="548">
        <f>ROUND(ROUND(E266,2)*ROUND(C266,2),2)</f>
        <v>54887.5</v>
      </c>
      <c r="H266" s="4" t="s">
        <v>1683</v>
      </c>
      <c r="I266" s="545" t="str">
        <f>+_xlfn.CONCAT(H266,"-",A266)</f>
        <v>B2/26/11-A</v>
      </c>
    </row>
    <row r="267" spans="1:9">
      <c r="C267" s="98"/>
      <c r="D267" s="98"/>
      <c r="E267" s="424"/>
      <c r="F267" s="424"/>
      <c r="H267" s="4" t="s">
        <v>1683</v>
      </c>
      <c r="I267" s="221"/>
    </row>
    <row r="268" spans="1:9">
      <c r="A268" s="206" t="s">
        <v>6</v>
      </c>
      <c r="B268" s="36" t="s">
        <v>855</v>
      </c>
      <c r="C268" s="98">
        <v>1</v>
      </c>
      <c r="D268" s="98" t="s">
        <v>289</v>
      </c>
      <c r="E268" s="548">
        <f>+_xlfn.XLOOKUP(I268,ccs!O:O,ccs!I:I,0,0,1)</f>
        <v>30025</v>
      </c>
      <c r="F268" s="548">
        <f>ROUND(ROUND(E268,2)*ROUND(C268,2),2)</f>
        <v>30025</v>
      </c>
      <c r="H268" s="4" t="s">
        <v>1683</v>
      </c>
      <c r="I268" s="545" t="str">
        <f>+_xlfn.CONCAT(H268,"-",A268)</f>
        <v>B2/26/11-B</v>
      </c>
    </row>
    <row r="269" spans="1:9">
      <c r="C269" s="98"/>
      <c r="D269" s="98"/>
      <c r="E269" s="424"/>
      <c r="F269" s="424"/>
      <c r="H269" s="4" t="s">
        <v>1683</v>
      </c>
      <c r="I269" s="221"/>
    </row>
    <row r="270" spans="1:9" ht="31">
      <c r="B270" s="35" t="s">
        <v>856</v>
      </c>
      <c r="C270" s="98"/>
      <c r="D270" s="98"/>
      <c r="E270" s="424"/>
      <c r="F270" s="424"/>
      <c r="H270" s="4" t="s">
        <v>1683</v>
      </c>
      <c r="I270" s="221"/>
    </row>
    <row r="271" spans="1:9">
      <c r="C271" s="98"/>
      <c r="D271" s="98"/>
      <c r="E271" s="424"/>
      <c r="F271" s="424"/>
      <c r="H271" s="4" t="s">
        <v>1683</v>
      </c>
      <c r="I271" s="221"/>
    </row>
    <row r="272" spans="1:9">
      <c r="A272" s="206" t="s">
        <v>7</v>
      </c>
      <c r="B272" s="36" t="s">
        <v>857</v>
      </c>
      <c r="C272" s="98">
        <v>1</v>
      </c>
      <c r="D272" s="98" t="s">
        <v>289</v>
      </c>
      <c r="E272" s="548">
        <f>+_xlfn.XLOOKUP(I272,ccs!O:O,ccs!I:I,0,0,1)</f>
        <v>4700</v>
      </c>
      <c r="F272" s="548">
        <f>ROUND(ROUND(E272,2)*ROUND(C272,2),2)</f>
        <v>4700</v>
      </c>
      <c r="H272" s="4" t="s">
        <v>1683</v>
      </c>
      <c r="I272" s="545" t="str">
        <f>+_xlfn.CONCAT(H272,"-",A272)</f>
        <v>B2/26/11-C</v>
      </c>
    </row>
    <row r="273" spans="1:9">
      <c r="C273" s="98"/>
      <c r="D273" s="98"/>
      <c r="E273" s="424"/>
      <c r="F273" s="424"/>
      <c r="H273" s="4" t="s">
        <v>1683</v>
      </c>
      <c r="I273" s="221"/>
    </row>
    <row r="274" spans="1:9">
      <c r="A274" s="206" t="s">
        <v>8</v>
      </c>
      <c r="B274" s="36" t="s">
        <v>858</v>
      </c>
      <c r="C274" s="98">
        <v>1</v>
      </c>
      <c r="D274" s="98" t="s">
        <v>289</v>
      </c>
      <c r="E274" s="548">
        <f>+_xlfn.XLOOKUP(I274,ccs!O:O,ccs!I:I,0,0,1)</f>
        <v>4700</v>
      </c>
      <c r="F274" s="548">
        <f>ROUND(ROUND(E274,2)*ROUND(C274,2),2)</f>
        <v>4700</v>
      </c>
      <c r="H274" s="4" t="s">
        <v>1683</v>
      </c>
      <c r="I274" s="545" t="str">
        <f>+_xlfn.CONCAT(H274,"-",A274)</f>
        <v>B2/26/11-D</v>
      </c>
    </row>
    <row r="275" spans="1:9">
      <c r="C275" s="98"/>
      <c r="D275" s="98"/>
      <c r="E275" s="424"/>
      <c r="F275" s="424"/>
      <c r="H275" s="4" t="s">
        <v>1683</v>
      </c>
      <c r="I275" s="221"/>
    </row>
    <row r="276" spans="1:9">
      <c r="A276" s="206" t="s">
        <v>10</v>
      </c>
      <c r="B276" s="36" t="s">
        <v>859</v>
      </c>
      <c r="C276" s="98">
        <v>1</v>
      </c>
      <c r="D276" s="98" t="s">
        <v>289</v>
      </c>
      <c r="E276" s="548">
        <f>+_xlfn.XLOOKUP(I276,ccs!O:O,ccs!I:I,0,0,1)</f>
        <v>4700</v>
      </c>
      <c r="F276" s="548">
        <f>ROUND(ROUND(E276,2)*ROUND(C276,2),2)</f>
        <v>4700</v>
      </c>
      <c r="H276" s="4" t="s">
        <v>1683</v>
      </c>
      <c r="I276" s="545" t="str">
        <f>+_xlfn.CONCAT(H276,"-",A276)</f>
        <v>B2/26/11-E</v>
      </c>
    </row>
    <row r="277" spans="1:9">
      <c r="C277" s="98"/>
      <c r="D277" s="98"/>
      <c r="E277" s="424"/>
      <c r="F277" s="424"/>
      <c r="H277" s="4" t="s">
        <v>1683</v>
      </c>
      <c r="I277" s="221"/>
    </row>
    <row r="278" spans="1:9">
      <c r="A278" s="206" t="s">
        <v>11</v>
      </c>
      <c r="B278" s="36" t="s">
        <v>860</v>
      </c>
      <c r="C278" s="98">
        <v>1</v>
      </c>
      <c r="D278" s="98" t="s">
        <v>289</v>
      </c>
      <c r="E278" s="548">
        <f>+_xlfn.XLOOKUP(I278,ccs!O:O,ccs!I:I,0,0,1)</f>
        <v>4700</v>
      </c>
      <c r="F278" s="548">
        <f>ROUND(ROUND(E278,2)*ROUND(C278,2),2)</f>
        <v>4700</v>
      </c>
      <c r="H278" s="4" t="s">
        <v>1683</v>
      </c>
      <c r="I278" s="545" t="str">
        <f>+_xlfn.CONCAT(H278,"-",A278)</f>
        <v>B2/26/11-F</v>
      </c>
    </row>
    <row r="279" spans="1:9">
      <c r="C279" s="98"/>
      <c r="D279" s="98"/>
      <c r="E279" s="424"/>
      <c r="F279" s="424"/>
      <c r="H279" s="4" t="s">
        <v>1683</v>
      </c>
      <c r="I279" s="221"/>
    </row>
    <row r="280" spans="1:9">
      <c r="A280" s="206" t="s">
        <v>27</v>
      </c>
      <c r="B280" s="36" t="s">
        <v>861</v>
      </c>
      <c r="C280" s="98">
        <v>1</v>
      </c>
      <c r="D280" s="98" t="s">
        <v>289</v>
      </c>
      <c r="E280" s="548">
        <f>+_xlfn.XLOOKUP(I280,ccs!O:O,ccs!I:I,0,0,1)</f>
        <v>4700</v>
      </c>
      <c r="F280" s="548">
        <f>ROUND(ROUND(E280,2)*ROUND(C280,2),2)</f>
        <v>4700</v>
      </c>
      <c r="H280" s="4" t="s">
        <v>1683</v>
      </c>
      <c r="I280" s="545" t="str">
        <f>+_xlfn.CONCAT(H280,"-",A280)</f>
        <v>B2/26/11-G</v>
      </c>
    </row>
    <row r="281" spans="1:9">
      <c r="C281" s="98"/>
      <c r="D281" s="98"/>
      <c r="E281" s="424"/>
      <c r="F281" s="424"/>
      <c r="H281" s="4" t="s">
        <v>1683</v>
      </c>
      <c r="I281" s="221"/>
    </row>
    <row r="282" spans="1:9">
      <c r="A282" s="206" t="s">
        <v>28</v>
      </c>
      <c r="B282" s="36" t="s">
        <v>862</v>
      </c>
      <c r="C282" s="98">
        <v>1</v>
      </c>
      <c r="D282" s="98" t="s">
        <v>289</v>
      </c>
      <c r="E282" s="548">
        <f>+_xlfn.XLOOKUP(I282,ccs!O:O,ccs!I:I,0,0,1)</f>
        <v>4700</v>
      </c>
      <c r="F282" s="548">
        <f>ROUND(ROUND(E282,2)*ROUND(C282,2),2)</f>
        <v>4700</v>
      </c>
      <c r="H282" s="4" t="s">
        <v>1683</v>
      </c>
      <c r="I282" s="545" t="str">
        <f>+_xlfn.CONCAT(H282,"-",A282)</f>
        <v>B2/26/11-H</v>
      </c>
    </row>
    <row r="283" spans="1:9">
      <c r="B283" s="36"/>
      <c r="C283" s="98"/>
      <c r="D283" s="98"/>
      <c r="E283" s="424"/>
      <c r="F283" s="424"/>
      <c r="H283" s="4" t="s">
        <v>1683</v>
      </c>
      <c r="I283" s="221"/>
    </row>
    <row r="284" spans="1:9">
      <c r="A284" s="206" t="s">
        <v>33</v>
      </c>
      <c r="B284" s="36" t="s">
        <v>863</v>
      </c>
      <c r="C284" s="98">
        <v>1</v>
      </c>
      <c r="D284" s="98" t="s">
        <v>289</v>
      </c>
      <c r="E284" s="548">
        <f>+_xlfn.XLOOKUP(I284,ccs!O:O,ccs!I:I,0,0,1)</f>
        <v>4700</v>
      </c>
      <c r="F284" s="548">
        <f>ROUND(ROUND(E284,2)*ROUND(C284,2),2)</f>
        <v>4700</v>
      </c>
      <c r="H284" s="4" t="s">
        <v>1683</v>
      </c>
      <c r="I284" s="545" t="str">
        <f>+_xlfn.CONCAT(H284,"-",A284)</f>
        <v>B2/26/11-J</v>
      </c>
    </row>
    <row r="285" spans="1:9">
      <c r="C285" s="98"/>
      <c r="D285" s="98"/>
      <c r="E285" s="424"/>
      <c r="F285" s="424"/>
      <c r="H285" s="4" t="s">
        <v>1683</v>
      </c>
      <c r="I285" s="221"/>
    </row>
    <row r="286" spans="1:9">
      <c r="A286" s="206" t="s">
        <v>34</v>
      </c>
      <c r="B286" s="36" t="s">
        <v>864</v>
      </c>
      <c r="C286" s="98">
        <v>1</v>
      </c>
      <c r="D286" s="98" t="s">
        <v>289</v>
      </c>
      <c r="E286" s="548">
        <f>+_xlfn.XLOOKUP(I286,ccs!O:O,ccs!I:I,0,0,1)</f>
        <v>4700</v>
      </c>
      <c r="F286" s="548">
        <f>ROUND(ROUND(E286,2)*ROUND(C286,2),2)</f>
        <v>4700</v>
      </c>
      <c r="H286" s="4" t="s">
        <v>1683</v>
      </c>
      <c r="I286" s="545" t="str">
        <f>+_xlfn.CONCAT(H286,"-",A286)</f>
        <v>B2/26/11-K</v>
      </c>
    </row>
    <row r="287" spans="1:9">
      <c r="C287" s="98"/>
      <c r="D287" s="98"/>
      <c r="E287" s="424"/>
      <c r="F287" s="424"/>
      <c r="H287" s="4" t="s">
        <v>1683</v>
      </c>
      <c r="I287" s="221"/>
    </row>
    <row r="288" spans="1:9">
      <c r="A288" s="206" t="s">
        <v>39</v>
      </c>
      <c r="B288" s="36" t="s">
        <v>865</v>
      </c>
      <c r="C288" s="98">
        <v>1</v>
      </c>
      <c r="D288" s="98" t="s">
        <v>289</v>
      </c>
      <c r="E288" s="548">
        <f>+_xlfn.XLOOKUP(I288,ccs!O:O,ccs!I:I,0,0,1)</f>
        <v>4700</v>
      </c>
      <c r="F288" s="548">
        <f>ROUND(ROUND(E288,2)*ROUND(C288,2),2)</f>
        <v>4700</v>
      </c>
      <c r="H288" s="4" t="s">
        <v>1683</v>
      </c>
      <c r="I288" s="545" t="str">
        <f>+_xlfn.CONCAT(H288,"-",A288)</f>
        <v>B2/26/11-L</v>
      </c>
    </row>
    <row r="289" spans="1:9">
      <c r="C289" s="98"/>
      <c r="D289" s="98"/>
      <c r="E289" s="424"/>
      <c r="F289" s="424"/>
      <c r="H289" s="4" t="s">
        <v>1683</v>
      </c>
      <c r="I289" s="221"/>
    </row>
    <row r="290" spans="1:9">
      <c r="A290" s="206" t="s">
        <v>38</v>
      </c>
      <c r="B290" s="36" t="s">
        <v>866</v>
      </c>
      <c r="C290" s="98">
        <v>1</v>
      </c>
      <c r="D290" s="98" t="s">
        <v>289</v>
      </c>
      <c r="E290" s="548">
        <f>+_xlfn.XLOOKUP(I290,ccs!O:O,ccs!I:I,0,0,1)</f>
        <v>4700</v>
      </c>
      <c r="F290" s="548">
        <f>ROUND(ROUND(E290,2)*ROUND(C290,2),2)</f>
        <v>4700</v>
      </c>
      <c r="H290" s="4" t="s">
        <v>1683</v>
      </c>
      <c r="I290" s="545" t="str">
        <f>+_xlfn.CONCAT(H290,"-",A290)</f>
        <v>B2/26/11-M</v>
      </c>
    </row>
    <row r="291" spans="1:9">
      <c r="B291" s="36"/>
      <c r="C291" s="98"/>
      <c r="D291" s="98"/>
      <c r="E291" s="424"/>
      <c r="F291" s="424"/>
      <c r="H291" s="4" t="s">
        <v>1683</v>
      </c>
      <c r="I291" s="221"/>
    </row>
    <row r="292" spans="1:9">
      <c r="A292" s="206" t="s">
        <v>204</v>
      </c>
      <c r="B292" s="36" t="s">
        <v>867</v>
      </c>
      <c r="C292" s="98">
        <v>1</v>
      </c>
      <c r="D292" s="98" t="s">
        <v>289</v>
      </c>
      <c r="E292" s="548">
        <f>+_xlfn.XLOOKUP(I292,ccs!O:O,ccs!I:I,0,0,1)</f>
        <v>4700</v>
      </c>
      <c r="F292" s="548">
        <f>ROUND(ROUND(E292,2)*ROUND(C292,2),2)</f>
        <v>4700</v>
      </c>
      <c r="H292" s="4" t="s">
        <v>1683</v>
      </c>
      <c r="I292" s="545" t="str">
        <f>+_xlfn.CONCAT(H292,"-",A292)</f>
        <v>B2/26/11-N</v>
      </c>
    </row>
    <row r="293" spans="1:9">
      <c r="C293" s="98"/>
      <c r="D293" s="98"/>
      <c r="E293" s="424"/>
      <c r="F293" s="424"/>
      <c r="H293" s="4" t="s">
        <v>1683</v>
      </c>
      <c r="I293" s="221"/>
    </row>
    <row r="294" spans="1:9">
      <c r="A294" s="206" t="s">
        <v>507</v>
      </c>
      <c r="B294" s="36" t="s">
        <v>868</v>
      </c>
      <c r="C294" s="98">
        <v>1</v>
      </c>
      <c r="D294" s="98" t="s">
        <v>289</v>
      </c>
      <c r="E294" s="548">
        <f>+_xlfn.XLOOKUP(I294,ccs!O:O,ccs!I:I,0,0,1)</f>
        <v>4700</v>
      </c>
      <c r="F294" s="548">
        <f>ROUND(ROUND(E294,2)*ROUND(C294,2),2)</f>
        <v>4700</v>
      </c>
      <c r="H294" s="4" t="s">
        <v>1683</v>
      </c>
      <c r="I294" s="545" t="str">
        <f>+_xlfn.CONCAT(H294,"-",A294)</f>
        <v>B2/26/11-P</v>
      </c>
    </row>
    <row r="295" spans="1:9">
      <c r="B295" s="36"/>
      <c r="C295" s="98"/>
      <c r="D295" s="98"/>
      <c r="E295" s="424"/>
      <c r="F295" s="424"/>
      <c r="H295" s="4" t="s">
        <v>1683</v>
      </c>
      <c r="I295" s="221"/>
    </row>
    <row r="296" spans="1:9">
      <c r="A296" s="206" t="s">
        <v>508</v>
      </c>
      <c r="B296" s="36" t="s">
        <v>869</v>
      </c>
      <c r="C296" s="98">
        <v>1</v>
      </c>
      <c r="D296" s="98" t="s">
        <v>289</v>
      </c>
      <c r="E296" s="548">
        <f>+_xlfn.XLOOKUP(I296,ccs!O:O,ccs!I:I,0,0,1)</f>
        <v>4700</v>
      </c>
      <c r="F296" s="548">
        <f>ROUND(ROUND(E296,2)*ROUND(C296,2),2)</f>
        <v>4700</v>
      </c>
      <c r="H296" s="4" t="s">
        <v>1683</v>
      </c>
      <c r="I296" s="545" t="str">
        <f>+_xlfn.CONCAT(H296,"-",A296)</f>
        <v>B2/26/11-Q</v>
      </c>
    </row>
    <row r="297" spans="1:9">
      <c r="C297" s="98"/>
      <c r="D297" s="98"/>
      <c r="E297" s="424"/>
      <c r="F297" s="424"/>
      <c r="H297" s="4" t="s">
        <v>1683</v>
      </c>
      <c r="I297" s="221"/>
    </row>
    <row r="298" spans="1:9">
      <c r="A298" s="206" t="s">
        <v>738</v>
      </c>
      <c r="B298" s="36" t="s">
        <v>870</v>
      </c>
      <c r="C298" s="98">
        <v>1</v>
      </c>
      <c r="D298" s="98" t="s">
        <v>289</v>
      </c>
      <c r="E298" s="548">
        <f>+_xlfn.XLOOKUP(I298,ccs!O:O,ccs!I:I,0,0,1)</f>
        <v>4700</v>
      </c>
      <c r="F298" s="548">
        <f>ROUND(ROUND(E298,2)*ROUND(C298,2),2)</f>
        <v>4700</v>
      </c>
      <c r="H298" s="4" t="s">
        <v>1683</v>
      </c>
      <c r="I298" s="545" t="str">
        <f>+_xlfn.CONCAT(H298,"-",A298)</f>
        <v>B2/26/11-R</v>
      </c>
    </row>
    <row r="299" spans="1:9">
      <c r="C299" s="98"/>
      <c r="D299" s="98"/>
      <c r="E299" s="424"/>
      <c r="F299" s="424"/>
      <c r="H299" s="4" t="s">
        <v>1683</v>
      </c>
      <c r="I299" s="221"/>
    </row>
    <row r="300" spans="1:9">
      <c r="A300" s="206" t="s">
        <v>739</v>
      </c>
      <c r="B300" s="36" t="s">
        <v>871</v>
      </c>
      <c r="C300" s="98">
        <v>1</v>
      </c>
      <c r="D300" s="98" t="s">
        <v>289</v>
      </c>
      <c r="E300" s="548">
        <f>+_xlfn.XLOOKUP(I300,ccs!O:O,ccs!I:I,0,0,1)</f>
        <v>4700</v>
      </c>
      <c r="F300" s="548">
        <f>ROUND(ROUND(E300,2)*ROUND(C300,2),2)</f>
        <v>4700</v>
      </c>
      <c r="H300" s="4" t="s">
        <v>1683</v>
      </c>
      <c r="I300" s="545" t="str">
        <f>+_xlfn.CONCAT(H300,"-",A300)</f>
        <v>B2/26/11-S</v>
      </c>
    </row>
    <row r="301" spans="1:9">
      <c r="C301" s="98"/>
      <c r="D301" s="98"/>
      <c r="E301" s="424"/>
      <c r="F301" s="424"/>
      <c r="H301" s="4" t="s">
        <v>1683</v>
      </c>
      <c r="I301" s="221"/>
    </row>
    <row r="302" spans="1:9">
      <c r="A302" s="206" t="s">
        <v>216</v>
      </c>
      <c r="B302" s="36" t="s">
        <v>872</v>
      </c>
      <c r="C302" s="98">
        <v>1</v>
      </c>
      <c r="D302" s="98" t="s">
        <v>289</v>
      </c>
      <c r="E302" s="548">
        <f>+_xlfn.XLOOKUP(I302,ccs!O:O,ccs!I:I,0,0,1)</f>
        <v>4700</v>
      </c>
      <c r="F302" s="548">
        <f>ROUND(ROUND(E302,2)*ROUND(C302,2),2)</f>
        <v>4700</v>
      </c>
      <c r="H302" s="4" t="s">
        <v>1683</v>
      </c>
      <c r="I302" s="545" t="str">
        <f>+_xlfn.CONCAT(H302,"-",A302)</f>
        <v>B2/26/11-T</v>
      </c>
    </row>
    <row r="303" spans="1:9">
      <c r="C303" s="98"/>
      <c r="D303" s="98"/>
      <c r="E303" s="424"/>
      <c r="F303" s="424"/>
      <c r="H303" s="4" t="s">
        <v>1683</v>
      </c>
      <c r="I303" s="221"/>
    </row>
    <row r="304" spans="1:9">
      <c r="A304" s="206" t="s">
        <v>783</v>
      </c>
      <c r="B304" s="36" t="s">
        <v>873</v>
      </c>
      <c r="C304" s="98">
        <v>1</v>
      </c>
      <c r="D304" s="98" t="s">
        <v>289</v>
      </c>
      <c r="E304" s="548">
        <f>+_xlfn.XLOOKUP(I304,ccs!O:O,ccs!I:I,0,0,1)</f>
        <v>4700</v>
      </c>
      <c r="F304" s="548">
        <f>ROUND(ROUND(E304,2)*ROUND(C304,2),2)</f>
        <v>4700</v>
      </c>
      <c r="H304" s="4" t="s">
        <v>1683</v>
      </c>
      <c r="I304" s="545" t="str">
        <f>+_xlfn.CONCAT(H304,"-",A304)</f>
        <v>B2/26/11-U</v>
      </c>
    </row>
    <row r="305" spans="1:9">
      <c r="C305" s="98"/>
      <c r="D305" s="98"/>
      <c r="E305" s="424"/>
      <c r="F305" s="424"/>
      <c r="H305" s="4" t="s">
        <v>1683</v>
      </c>
      <c r="I305" s="221"/>
    </row>
    <row r="306" spans="1:9">
      <c r="A306" s="206" t="s">
        <v>5</v>
      </c>
      <c r="B306" s="36" t="s">
        <v>874</v>
      </c>
      <c r="C306" s="98">
        <v>1</v>
      </c>
      <c r="D306" s="98" t="s">
        <v>289</v>
      </c>
      <c r="E306" s="548">
        <f>+_xlfn.XLOOKUP(I306,ccs!O:O,ccs!I:I,0,0,1)</f>
        <v>4700</v>
      </c>
      <c r="F306" s="548">
        <f>ROUND(ROUND(E306,2)*ROUND(C306,2),2)</f>
        <v>4700</v>
      </c>
      <c r="H306" s="4" t="s">
        <v>1684</v>
      </c>
      <c r="I306" s="545" t="str">
        <f>+_xlfn.CONCAT(H306,"-",A306)</f>
        <v>B2/26/12-A</v>
      </c>
    </row>
    <row r="307" spans="1:9">
      <c r="B307" s="36"/>
      <c r="C307" s="98"/>
      <c r="D307" s="98"/>
      <c r="E307" s="424"/>
      <c r="F307" s="424"/>
      <c r="H307" s="4" t="s">
        <v>1684</v>
      </c>
      <c r="I307" s="221"/>
    </row>
    <row r="308" spans="1:9">
      <c r="A308" s="206" t="s">
        <v>6</v>
      </c>
      <c r="B308" s="36" t="s">
        <v>875</v>
      </c>
      <c r="C308" s="98">
        <v>1</v>
      </c>
      <c r="D308" s="98" t="s">
        <v>289</v>
      </c>
      <c r="E308" s="548">
        <f>+_xlfn.XLOOKUP(I308,ccs!O:O,ccs!I:I,0,0,1)</f>
        <v>4700</v>
      </c>
      <c r="F308" s="548">
        <f>ROUND(ROUND(E308,2)*ROUND(C308,2),2)</f>
        <v>4700</v>
      </c>
      <c r="H308" s="4" t="s">
        <v>1684</v>
      </c>
      <c r="I308" s="545" t="str">
        <f>+_xlfn.CONCAT(H308,"-",A308)</f>
        <v>B2/26/12-B</v>
      </c>
    </row>
    <row r="309" spans="1:9">
      <c r="C309" s="98"/>
      <c r="D309" s="98"/>
      <c r="E309" s="424"/>
      <c r="F309" s="424"/>
      <c r="H309" s="4" t="s">
        <v>1684</v>
      </c>
      <c r="I309" s="221"/>
    </row>
    <row r="310" spans="1:9">
      <c r="A310" s="206" t="s">
        <v>7</v>
      </c>
      <c r="B310" s="36" t="s">
        <v>876</v>
      </c>
      <c r="C310" s="98">
        <v>1</v>
      </c>
      <c r="D310" s="98" t="s">
        <v>289</v>
      </c>
      <c r="E310" s="548">
        <f>+_xlfn.XLOOKUP(I310,ccs!O:O,ccs!I:I,0,0,1)</f>
        <v>4700</v>
      </c>
      <c r="F310" s="548">
        <f>ROUND(ROUND(E310,2)*ROUND(C310,2),2)</f>
        <v>4700</v>
      </c>
      <c r="H310" s="4" t="s">
        <v>1684</v>
      </c>
      <c r="I310" s="545" t="str">
        <f>+_xlfn.CONCAT(H310,"-",A310)</f>
        <v>B2/26/12-C</v>
      </c>
    </row>
    <row r="311" spans="1:9">
      <c r="C311" s="98"/>
      <c r="D311" s="98"/>
      <c r="E311" s="424"/>
      <c r="F311" s="424"/>
      <c r="H311" s="4" t="s">
        <v>1684</v>
      </c>
      <c r="I311" s="221"/>
    </row>
    <row r="312" spans="1:9">
      <c r="A312" s="206" t="s">
        <v>8</v>
      </c>
      <c r="B312" s="36" t="s">
        <v>877</v>
      </c>
      <c r="C312" s="98">
        <v>1</v>
      </c>
      <c r="D312" s="98" t="s">
        <v>289</v>
      </c>
      <c r="E312" s="548">
        <f>+_xlfn.XLOOKUP(I312,ccs!O:O,ccs!I:I,0,0,1)</f>
        <v>4700</v>
      </c>
      <c r="F312" s="548">
        <f>ROUND(ROUND(E312,2)*ROUND(C312,2),2)</f>
        <v>4700</v>
      </c>
      <c r="H312" s="4" t="s">
        <v>1684</v>
      </c>
      <c r="I312" s="545" t="str">
        <f>+_xlfn.CONCAT(H312,"-",A312)</f>
        <v>B2/26/12-D</v>
      </c>
    </row>
    <row r="313" spans="1:9">
      <c r="C313" s="98"/>
      <c r="D313" s="98"/>
      <c r="E313" s="424"/>
      <c r="F313" s="424"/>
      <c r="H313" s="4" t="s">
        <v>1684</v>
      </c>
      <c r="I313" s="221"/>
    </row>
    <row r="314" spans="1:9">
      <c r="A314" s="206" t="s">
        <v>10</v>
      </c>
      <c r="B314" s="36" t="s">
        <v>878</v>
      </c>
      <c r="C314" s="98">
        <v>1</v>
      </c>
      <c r="D314" s="98" t="s">
        <v>289</v>
      </c>
      <c r="E314" s="548">
        <f>+_xlfn.XLOOKUP(I314,ccs!O:O,ccs!I:I,0,0,1)</f>
        <v>4700</v>
      </c>
      <c r="F314" s="548">
        <f>ROUND(ROUND(E314,2)*ROUND(C314,2),2)</f>
        <v>4700</v>
      </c>
      <c r="H314" s="4" t="s">
        <v>1684</v>
      </c>
      <c r="I314" s="545" t="str">
        <f>+_xlfn.CONCAT(H314,"-",A314)</f>
        <v>B2/26/12-E</v>
      </c>
    </row>
    <row r="315" spans="1:9">
      <c r="B315" s="36"/>
      <c r="C315" s="98"/>
      <c r="D315" s="98"/>
      <c r="E315" s="424"/>
      <c r="F315" s="424"/>
      <c r="H315" s="4" t="s">
        <v>1684</v>
      </c>
      <c r="I315" s="221"/>
    </row>
    <row r="316" spans="1:9">
      <c r="A316" s="206" t="s">
        <v>11</v>
      </c>
      <c r="B316" s="36" t="s">
        <v>879</v>
      </c>
      <c r="C316" s="98">
        <v>1</v>
      </c>
      <c r="D316" s="98" t="s">
        <v>289</v>
      </c>
      <c r="E316" s="548">
        <f>+_xlfn.XLOOKUP(I316,ccs!O:O,ccs!I:I,0,0,1)</f>
        <v>4700</v>
      </c>
      <c r="F316" s="548">
        <f>ROUND(ROUND(E316,2)*ROUND(C316,2),2)</f>
        <v>4700</v>
      </c>
      <c r="H316" s="4" t="s">
        <v>1684</v>
      </c>
      <c r="I316" s="545" t="str">
        <f>+_xlfn.CONCAT(H316,"-",A316)</f>
        <v>B2/26/12-F</v>
      </c>
    </row>
    <row r="317" spans="1:9">
      <c r="B317" s="36"/>
      <c r="C317" s="98"/>
      <c r="D317" s="98"/>
      <c r="E317" s="424"/>
      <c r="F317" s="424"/>
      <c r="H317" s="4" t="s">
        <v>1684</v>
      </c>
      <c r="I317" s="221"/>
    </row>
    <row r="318" spans="1:9">
      <c r="A318" s="206" t="s">
        <v>27</v>
      </c>
      <c r="B318" s="36" t="s">
        <v>880</v>
      </c>
      <c r="C318" s="98">
        <v>1</v>
      </c>
      <c r="D318" s="98" t="s">
        <v>289</v>
      </c>
      <c r="E318" s="548">
        <f>+_xlfn.XLOOKUP(I318,ccs!O:O,ccs!I:I,0,0,1)</f>
        <v>4700</v>
      </c>
      <c r="F318" s="548">
        <f>ROUND(ROUND(E318,2)*ROUND(C318,2),2)</f>
        <v>4700</v>
      </c>
      <c r="H318" s="4" t="s">
        <v>1684</v>
      </c>
      <c r="I318" s="545" t="str">
        <f>+_xlfn.CONCAT(H318,"-",A318)</f>
        <v>B2/26/12-G</v>
      </c>
    </row>
    <row r="319" spans="1:9">
      <c r="B319" s="36"/>
      <c r="C319" s="98"/>
      <c r="D319" s="98"/>
      <c r="E319" s="424"/>
      <c r="F319" s="424"/>
      <c r="H319" s="4" t="s">
        <v>1684</v>
      </c>
      <c r="I319" s="221"/>
    </row>
    <row r="320" spans="1:9">
      <c r="A320" s="206" t="s">
        <v>28</v>
      </c>
      <c r="B320" s="36" t="s">
        <v>881</v>
      </c>
      <c r="C320" s="98">
        <v>1</v>
      </c>
      <c r="D320" s="98" t="s">
        <v>289</v>
      </c>
      <c r="E320" s="548">
        <f>+_xlfn.XLOOKUP(I320,ccs!O:O,ccs!I:I,0,0,1)</f>
        <v>4700</v>
      </c>
      <c r="F320" s="548">
        <f>ROUND(ROUND(E320,2)*ROUND(C320,2),2)</f>
        <v>4700</v>
      </c>
      <c r="H320" s="4" t="s">
        <v>1684</v>
      </c>
      <c r="I320" s="545" t="str">
        <f>+_xlfn.CONCAT(H320,"-",A320)</f>
        <v>B2/26/12-H</v>
      </c>
    </row>
    <row r="321" spans="1:9">
      <c r="B321" s="36"/>
      <c r="C321" s="98"/>
      <c r="D321" s="98"/>
      <c r="E321" s="424"/>
      <c r="F321" s="424"/>
      <c r="H321" s="4" t="s">
        <v>1684</v>
      </c>
      <c r="I321" s="221"/>
    </row>
    <row r="322" spans="1:9">
      <c r="A322" s="206" t="s">
        <v>33</v>
      </c>
      <c r="B322" s="36" t="s">
        <v>882</v>
      </c>
      <c r="C322" s="98">
        <v>1</v>
      </c>
      <c r="D322" s="98" t="s">
        <v>289</v>
      </c>
      <c r="E322" s="548">
        <f>+_xlfn.XLOOKUP(I322,ccs!O:O,ccs!I:I,0,0,1)</f>
        <v>4700</v>
      </c>
      <c r="F322" s="548">
        <f>ROUND(ROUND(E322,2)*ROUND(C322,2),2)</f>
        <v>4700</v>
      </c>
      <c r="H322" s="4" t="s">
        <v>1684</v>
      </c>
      <c r="I322" s="545" t="str">
        <f>+_xlfn.CONCAT(H322,"-",A322)</f>
        <v>B2/26/12-J</v>
      </c>
    </row>
    <row r="323" spans="1:9">
      <c r="B323" s="36"/>
      <c r="C323" s="98"/>
      <c r="D323" s="98"/>
      <c r="E323" s="424"/>
      <c r="F323" s="424"/>
      <c r="H323" s="4" t="s">
        <v>1684</v>
      </c>
      <c r="I323" s="221"/>
    </row>
    <row r="324" spans="1:9">
      <c r="A324" s="206" t="s">
        <v>34</v>
      </c>
      <c r="B324" s="36" t="s">
        <v>883</v>
      </c>
      <c r="C324" s="98">
        <v>1</v>
      </c>
      <c r="D324" s="98" t="s">
        <v>289</v>
      </c>
      <c r="E324" s="548">
        <f>+_xlfn.XLOOKUP(I324,ccs!O:O,ccs!I:I,0,0,1)</f>
        <v>4700</v>
      </c>
      <c r="F324" s="548">
        <f>ROUND(ROUND(E324,2)*ROUND(C324,2),2)</f>
        <v>4700</v>
      </c>
      <c r="H324" s="4" t="s">
        <v>1684</v>
      </c>
      <c r="I324" s="545" t="str">
        <f>+_xlfn.CONCAT(H324,"-",A324)</f>
        <v>B2/26/12-K</v>
      </c>
    </row>
    <row r="325" spans="1:9">
      <c r="B325" s="36"/>
      <c r="C325" s="98"/>
      <c r="D325" s="98"/>
      <c r="E325" s="424"/>
      <c r="F325" s="424"/>
      <c r="H325" s="4" t="s">
        <v>1684</v>
      </c>
      <c r="I325" s="221"/>
    </row>
    <row r="326" spans="1:9">
      <c r="A326" s="206" t="s">
        <v>39</v>
      </c>
      <c r="B326" s="36" t="s">
        <v>884</v>
      </c>
      <c r="C326" s="98">
        <v>1</v>
      </c>
      <c r="D326" s="98" t="s">
        <v>289</v>
      </c>
      <c r="E326" s="548">
        <f>+_xlfn.XLOOKUP(I326,ccs!O:O,ccs!I:I,0,0,1)</f>
        <v>4700</v>
      </c>
      <c r="F326" s="548">
        <f>ROUND(ROUND(E326,2)*ROUND(C326,2),2)</f>
        <v>4700</v>
      </c>
      <c r="H326" s="4" t="s">
        <v>1684</v>
      </c>
      <c r="I326" s="545" t="str">
        <f>+_xlfn.CONCAT(H326,"-",A326)</f>
        <v>B2/26/12-L</v>
      </c>
    </row>
    <row r="327" spans="1:9">
      <c r="B327" s="36"/>
      <c r="C327" s="98"/>
      <c r="D327" s="98"/>
      <c r="E327" s="424"/>
      <c r="F327" s="424"/>
      <c r="H327" s="4" t="s">
        <v>1684</v>
      </c>
      <c r="I327" s="221"/>
    </row>
    <row r="328" spans="1:9">
      <c r="A328" s="206" t="s">
        <v>38</v>
      </c>
      <c r="B328" s="36" t="s">
        <v>885</v>
      </c>
      <c r="C328" s="98">
        <v>1</v>
      </c>
      <c r="D328" s="98" t="s">
        <v>289</v>
      </c>
      <c r="E328" s="548">
        <f>+_xlfn.XLOOKUP(I328,ccs!O:O,ccs!I:I,0,0,1)</f>
        <v>4700</v>
      </c>
      <c r="F328" s="548">
        <f>ROUND(ROUND(E328,2)*ROUND(C328,2),2)</f>
        <v>4700</v>
      </c>
      <c r="H328" s="4" t="s">
        <v>1684</v>
      </c>
      <c r="I328" s="545" t="str">
        <f>+_xlfn.CONCAT(H328,"-",A328)</f>
        <v>B2/26/12-M</v>
      </c>
    </row>
    <row r="329" spans="1:9">
      <c r="B329" s="36"/>
      <c r="C329" s="98"/>
      <c r="D329" s="98"/>
      <c r="E329" s="424"/>
      <c r="F329" s="424"/>
      <c r="H329" s="4" t="s">
        <v>1684</v>
      </c>
      <c r="I329" s="221"/>
    </row>
    <row r="330" spans="1:9">
      <c r="A330" s="206" t="s">
        <v>204</v>
      </c>
      <c r="B330" s="36" t="s">
        <v>886</v>
      </c>
      <c r="C330" s="98">
        <v>1</v>
      </c>
      <c r="D330" s="98" t="s">
        <v>289</v>
      </c>
      <c r="E330" s="548">
        <f>+_xlfn.XLOOKUP(I330,ccs!O:O,ccs!I:I,0,0,1)</f>
        <v>4700</v>
      </c>
      <c r="F330" s="548">
        <f>ROUND(ROUND(E330,2)*ROUND(C330,2),2)</f>
        <v>4700</v>
      </c>
      <c r="H330" s="4" t="s">
        <v>1684</v>
      </c>
      <c r="I330" s="545" t="str">
        <f>+_xlfn.CONCAT(H330,"-",A330)</f>
        <v>B2/26/12-N</v>
      </c>
    </row>
    <row r="331" spans="1:9">
      <c r="B331" s="36"/>
      <c r="C331" s="98"/>
      <c r="D331" s="98"/>
      <c r="E331" s="424"/>
      <c r="F331" s="424"/>
      <c r="H331" s="4" t="s">
        <v>1684</v>
      </c>
      <c r="I331" s="221"/>
    </row>
    <row r="332" spans="1:9">
      <c r="A332" s="206" t="s">
        <v>507</v>
      </c>
      <c r="B332" s="36" t="s">
        <v>887</v>
      </c>
      <c r="C332" s="98">
        <v>1</v>
      </c>
      <c r="D332" s="98" t="s">
        <v>289</v>
      </c>
      <c r="E332" s="548">
        <f>+_xlfn.XLOOKUP(I332,ccs!O:O,ccs!I:I,0,0,1)</f>
        <v>4700</v>
      </c>
      <c r="F332" s="548">
        <f>ROUND(ROUND(E332,2)*ROUND(C332,2),2)</f>
        <v>4700</v>
      </c>
      <c r="H332" s="4" t="s">
        <v>1684</v>
      </c>
      <c r="I332" s="545" t="str">
        <f>+_xlfn.CONCAT(H332,"-",A332)</f>
        <v>B2/26/12-P</v>
      </c>
    </row>
    <row r="333" spans="1:9">
      <c r="C333" s="98"/>
      <c r="D333" s="98"/>
      <c r="E333" s="424"/>
      <c r="F333" s="424"/>
      <c r="H333" s="4" t="s">
        <v>1684</v>
      </c>
      <c r="I333" s="221"/>
    </row>
    <row r="334" spans="1:9">
      <c r="A334" s="206" t="s">
        <v>508</v>
      </c>
      <c r="B334" s="36" t="s">
        <v>888</v>
      </c>
      <c r="C334" s="98">
        <v>1</v>
      </c>
      <c r="D334" s="98" t="s">
        <v>289</v>
      </c>
      <c r="E334" s="548">
        <f>+_xlfn.XLOOKUP(I334,ccs!O:O,ccs!I:I,0,0,1)</f>
        <v>4700</v>
      </c>
      <c r="F334" s="548">
        <f>ROUND(ROUND(E334,2)*ROUND(C334,2),2)</f>
        <v>4700</v>
      </c>
      <c r="H334" s="4" t="s">
        <v>1684</v>
      </c>
      <c r="I334" s="545" t="str">
        <f>+_xlfn.CONCAT(H334,"-",A334)</f>
        <v>B2/26/12-Q</v>
      </c>
    </row>
    <row r="335" spans="1:9">
      <c r="C335" s="98"/>
      <c r="D335" s="98"/>
      <c r="E335" s="424"/>
      <c r="F335" s="424"/>
      <c r="H335" s="4" t="s">
        <v>1684</v>
      </c>
      <c r="I335" s="221"/>
    </row>
    <row r="336" spans="1:9">
      <c r="A336" s="206" t="s">
        <v>738</v>
      </c>
      <c r="B336" s="36" t="s">
        <v>889</v>
      </c>
      <c r="C336" s="98">
        <v>1</v>
      </c>
      <c r="D336" s="98" t="s">
        <v>289</v>
      </c>
      <c r="E336" s="548">
        <f>+_xlfn.XLOOKUP(I336,ccs!O:O,ccs!I:I,0,0,1)</f>
        <v>4700</v>
      </c>
      <c r="F336" s="548">
        <f>ROUND(ROUND(E336,2)*ROUND(C336,2),2)</f>
        <v>4700</v>
      </c>
      <c r="H336" s="4" t="s">
        <v>1684</v>
      </c>
      <c r="I336" s="545" t="str">
        <f>+_xlfn.CONCAT(H336,"-",A336)</f>
        <v>B2/26/12-R</v>
      </c>
    </row>
    <row r="337" spans="1:9">
      <c r="C337" s="98"/>
      <c r="D337" s="98"/>
      <c r="E337" s="424"/>
      <c r="F337" s="424"/>
      <c r="H337" s="4" t="s">
        <v>1684</v>
      </c>
      <c r="I337" s="221"/>
    </row>
    <row r="338" spans="1:9">
      <c r="A338" s="206" t="s">
        <v>739</v>
      </c>
      <c r="B338" s="36" t="s">
        <v>890</v>
      </c>
      <c r="C338" s="98">
        <v>1</v>
      </c>
      <c r="D338" s="98" t="s">
        <v>289</v>
      </c>
      <c r="E338" s="548">
        <f>+_xlfn.XLOOKUP(I338,ccs!O:O,ccs!I:I,0,0,1)</f>
        <v>4700</v>
      </c>
      <c r="F338" s="548">
        <f>ROUND(ROUND(E338,2)*ROUND(C338,2),2)</f>
        <v>4700</v>
      </c>
      <c r="H338" s="4" t="s">
        <v>1684</v>
      </c>
      <c r="I338" s="545" t="str">
        <f>+_xlfn.CONCAT(H338,"-",A338)</f>
        <v>B2/26/12-S</v>
      </c>
    </row>
    <row r="339" spans="1:9">
      <c r="B339" s="36"/>
      <c r="C339" s="98"/>
      <c r="D339" s="98"/>
      <c r="E339" s="424"/>
      <c r="F339" s="424"/>
      <c r="H339" s="4" t="s">
        <v>1684</v>
      </c>
      <c r="I339" s="221"/>
    </row>
    <row r="340" spans="1:9">
      <c r="A340" s="206" t="s">
        <v>216</v>
      </c>
      <c r="B340" s="36" t="s">
        <v>891</v>
      </c>
      <c r="C340" s="98">
        <v>1</v>
      </c>
      <c r="D340" s="98" t="s">
        <v>289</v>
      </c>
      <c r="E340" s="548">
        <f>+_xlfn.XLOOKUP(I340,ccs!O:O,ccs!I:I,0,0,1)</f>
        <v>4700</v>
      </c>
      <c r="F340" s="548">
        <f>ROUND(ROUND(E340,2)*ROUND(C340,2),2)</f>
        <v>4700</v>
      </c>
      <c r="H340" s="4" t="s">
        <v>1684</v>
      </c>
      <c r="I340" s="545" t="str">
        <f>+_xlfn.CONCAT(H340,"-",A340)</f>
        <v>B2/26/12-T</v>
      </c>
    </row>
    <row r="341" spans="1:9">
      <c r="B341" s="36"/>
      <c r="C341" s="98"/>
      <c r="D341" s="98"/>
      <c r="E341" s="424"/>
      <c r="F341" s="424"/>
      <c r="H341" s="4" t="s">
        <v>1684</v>
      </c>
      <c r="I341" s="221"/>
    </row>
    <row r="342" spans="1:9">
      <c r="A342" s="206" t="s">
        <v>783</v>
      </c>
      <c r="B342" s="36" t="s">
        <v>892</v>
      </c>
      <c r="C342" s="98">
        <v>1</v>
      </c>
      <c r="D342" s="98" t="s">
        <v>289</v>
      </c>
      <c r="E342" s="548">
        <f>+_xlfn.XLOOKUP(I342,ccs!O:O,ccs!I:I,0,0,1)</f>
        <v>4700</v>
      </c>
      <c r="F342" s="548">
        <f>ROUND(ROUND(E342,2)*ROUND(C342,2),2)</f>
        <v>4700</v>
      </c>
      <c r="H342" s="4" t="s">
        <v>1684</v>
      </c>
      <c r="I342" s="545" t="str">
        <f>+_xlfn.CONCAT(H342,"-",A342)</f>
        <v>B2/26/12-U</v>
      </c>
    </row>
    <row r="343" spans="1:9">
      <c r="B343" s="36"/>
      <c r="C343" s="98"/>
      <c r="D343" s="98"/>
      <c r="E343" s="424"/>
      <c r="F343" s="424"/>
      <c r="H343" s="4" t="s">
        <v>1684</v>
      </c>
      <c r="I343" s="221"/>
    </row>
    <row r="344" spans="1:9">
      <c r="A344" s="206" t="s">
        <v>785</v>
      </c>
      <c r="B344" s="36" t="s">
        <v>893</v>
      </c>
      <c r="C344" s="98">
        <v>1</v>
      </c>
      <c r="D344" s="98" t="s">
        <v>289</v>
      </c>
      <c r="E344" s="548">
        <f>+_xlfn.XLOOKUP(I344,ccs!O:O,ccs!I:I,0,0,1)</f>
        <v>4700</v>
      </c>
      <c r="F344" s="548">
        <f>ROUND(ROUND(E344,2)*ROUND(C344,2),2)</f>
        <v>4700</v>
      </c>
      <c r="H344" s="4" t="s">
        <v>1684</v>
      </c>
      <c r="I344" s="545" t="str">
        <f>+_xlfn.CONCAT(H344,"-",A344)</f>
        <v>B2/26/12-V</v>
      </c>
    </row>
    <row r="345" spans="1:9">
      <c r="B345" s="36"/>
      <c r="C345" s="98"/>
      <c r="D345" s="98"/>
      <c r="E345" s="424"/>
      <c r="F345" s="424"/>
      <c r="H345" s="4" t="s">
        <v>1684</v>
      </c>
      <c r="I345" s="221"/>
    </row>
    <row r="346" spans="1:9">
      <c r="A346" s="206" t="s">
        <v>5</v>
      </c>
      <c r="B346" s="36" t="s">
        <v>894</v>
      </c>
      <c r="C346" s="98">
        <v>1</v>
      </c>
      <c r="D346" s="98" t="s">
        <v>289</v>
      </c>
      <c r="E346" s="548">
        <f>+_xlfn.XLOOKUP(I346,ccs!O:O,ccs!I:I,0,0,1)</f>
        <v>4700</v>
      </c>
      <c r="F346" s="548">
        <f>ROUND(ROUND(E346,2)*ROUND(C346,2),2)</f>
        <v>4700</v>
      </c>
      <c r="H346" s="4" t="s">
        <v>1685</v>
      </c>
      <c r="I346" s="545" t="str">
        <f>+_xlfn.CONCAT(H346,"-",A346)</f>
        <v>B2/26/13-A</v>
      </c>
    </row>
    <row r="347" spans="1:9">
      <c r="B347" s="36"/>
      <c r="C347" s="98"/>
      <c r="D347" s="98"/>
      <c r="E347" s="424"/>
      <c r="F347" s="424"/>
      <c r="H347" s="4" t="s">
        <v>1685</v>
      </c>
      <c r="I347" s="221"/>
    </row>
    <row r="348" spans="1:9">
      <c r="A348" s="206" t="s">
        <v>6</v>
      </c>
      <c r="B348" s="36" t="s">
        <v>895</v>
      </c>
      <c r="C348" s="98">
        <v>1</v>
      </c>
      <c r="D348" s="98" t="s">
        <v>289</v>
      </c>
      <c r="E348" s="548">
        <f>+_xlfn.XLOOKUP(I348,ccs!O:O,ccs!I:I,0,0,1)</f>
        <v>4700</v>
      </c>
      <c r="F348" s="548">
        <f>ROUND(ROUND(E348,2)*ROUND(C348,2),2)</f>
        <v>4700</v>
      </c>
      <c r="H348" s="4" t="s">
        <v>1685</v>
      </c>
      <c r="I348" s="545" t="str">
        <f>+_xlfn.CONCAT(H348,"-",A348)</f>
        <v>B2/26/13-B</v>
      </c>
    </row>
    <row r="349" spans="1:9">
      <c r="B349" s="36"/>
      <c r="C349" s="98"/>
      <c r="D349" s="98"/>
      <c r="E349" s="424"/>
      <c r="F349" s="424"/>
      <c r="H349" s="4" t="s">
        <v>1685</v>
      </c>
      <c r="I349" s="221"/>
    </row>
    <row r="350" spans="1:9">
      <c r="A350" s="206" t="s">
        <v>7</v>
      </c>
      <c r="B350" s="36" t="s">
        <v>896</v>
      </c>
      <c r="C350" s="98">
        <v>1</v>
      </c>
      <c r="D350" s="98" t="s">
        <v>289</v>
      </c>
      <c r="E350" s="548">
        <f>+_xlfn.XLOOKUP(I350,ccs!O:O,ccs!I:I,0,0,1)</f>
        <v>4700</v>
      </c>
      <c r="F350" s="548">
        <f>ROUND(ROUND(E350,2)*ROUND(C350,2),2)</f>
        <v>4700</v>
      </c>
      <c r="H350" s="4" t="s">
        <v>1685</v>
      </c>
      <c r="I350" s="545" t="str">
        <f>+_xlfn.CONCAT(H350,"-",A350)</f>
        <v>B2/26/13-C</v>
      </c>
    </row>
    <row r="351" spans="1:9">
      <c r="B351" s="36"/>
      <c r="C351" s="98"/>
      <c r="D351" s="98"/>
      <c r="E351" s="424"/>
      <c r="F351" s="424"/>
      <c r="H351" s="4" t="s">
        <v>1685</v>
      </c>
      <c r="I351" s="221"/>
    </row>
    <row r="352" spans="1:9">
      <c r="A352" s="206" t="s">
        <v>8</v>
      </c>
      <c r="B352" s="36" t="s">
        <v>897</v>
      </c>
      <c r="C352" s="98">
        <v>1</v>
      </c>
      <c r="D352" s="98" t="s">
        <v>289</v>
      </c>
      <c r="E352" s="548">
        <f>+_xlfn.XLOOKUP(I352,ccs!O:O,ccs!I:I,0,0,1)</f>
        <v>4700</v>
      </c>
      <c r="F352" s="548">
        <f>ROUND(ROUND(E352,2)*ROUND(C352,2),2)</f>
        <v>4700</v>
      </c>
      <c r="H352" s="4" t="s">
        <v>1685</v>
      </c>
      <c r="I352" s="545" t="str">
        <f>+_xlfn.CONCAT(H352,"-",A352)</f>
        <v>B2/26/13-D</v>
      </c>
    </row>
    <row r="353" spans="1:9">
      <c r="B353" s="36"/>
      <c r="C353" s="98"/>
      <c r="D353" s="98"/>
      <c r="E353" s="424"/>
      <c r="F353" s="424"/>
      <c r="H353" s="4" t="s">
        <v>1685</v>
      </c>
      <c r="I353" s="221"/>
    </row>
    <row r="354" spans="1:9">
      <c r="A354" s="206" t="s">
        <v>10</v>
      </c>
      <c r="B354" s="36" t="s">
        <v>898</v>
      </c>
      <c r="C354" s="98">
        <v>1</v>
      </c>
      <c r="D354" s="98" t="s">
        <v>289</v>
      </c>
      <c r="E354" s="548">
        <f>+_xlfn.XLOOKUP(I354,ccs!O:O,ccs!I:I,0,0,1)</f>
        <v>4700</v>
      </c>
      <c r="F354" s="548">
        <f>ROUND(ROUND(E354,2)*ROUND(C354,2),2)</f>
        <v>4700</v>
      </c>
      <c r="H354" s="4" t="s">
        <v>1685</v>
      </c>
      <c r="I354" s="545" t="str">
        <f>+_xlfn.CONCAT(H354,"-",A354)</f>
        <v>B2/26/13-E</v>
      </c>
    </row>
    <row r="355" spans="1:9">
      <c r="B355" s="36"/>
      <c r="C355" s="98"/>
      <c r="D355" s="98"/>
      <c r="E355" s="424"/>
      <c r="F355" s="424"/>
      <c r="H355" s="4" t="s">
        <v>1685</v>
      </c>
      <c r="I355" s="221"/>
    </row>
    <row r="356" spans="1:9">
      <c r="A356" s="206" t="s">
        <v>11</v>
      </c>
      <c r="B356" s="36" t="s">
        <v>899</v>
      </c>
      <c r="C356" s="98">
        <v>1</v>
      </c>
      <c r="D356" s="98" t="s">
        <v>289</v>
      </c>
      <c r="E356" s="548">
        <f>+_xlfn.XLOOKUP(I356,ccs!O:O,ccs!I:I,0,0,1)</f>
        <v>4700</v>
      </c>
      <c r="F356" s="548">
        <f>ROUND(ROUND(E356,2)*ROUND(C356,2),2)</f>
        <v>4700</v>
      </c>
      <c r="H356" s="4" t="s">
        <v>1685</v>
      </c>
      <c r="I356" s="545" t="str">
        <f>+_xlfn.CONCAT(H356,"-",A356)</f>
        <v>B2/26/13-F</v>
      </c>
    </row>
    <row r="357" spans="1:9">
      <c r="C357" s="98"/>
      <c r="D357" s="98"/>
      <c r="E357" s="424"/>
      <c r="F357" s="424"/>
      <c r="H357" s="4" t="s">
        <v>1685</v>
      </c>
      <c r="I357" s="221"/>
    </row>
    <row r="358" spans="1:9">
      <c r="A358" s="206" t="s">
        <v>27</v>
      </c>
      <c r="B358" s="36" t="s">
        <v>900</v>
      </c>
      <c r="C358" s="98">
        <v>1</v>
      </c>
      <c r="D358" s="98" t="s">
        <v>289</v>
      </c>
      <c r="E358" s="548">
        <f>+_xlfn.XLOOKUP(I358,ccs!O:O,ccs!I:I,0,0,1)</f>
        <v>4700</v>
      </c>
      <c r="F358" s="548">
        <f>ROUND(ROUND(E358,2)*ROUND(C358,2),2)</f>
        <v>4700</v>
      </c>
      <c r="H358" s="4" t="s">
        <v>1685</v>
      </c>
      <c r="I358" s="545" t="str">
        <f>+_xlfn.CONCAT(H358,"-",A358)</f>
        <v>B2/26/13-G</v>
      </c>
    </row>
    <row r="359" spans="1:9">
      <c r="C359" s="98"/>
      <c r="D359" s="98"/>
      <c r="E359" s="424"/>
      <c r="F359" s="424"/>
      <c r="H359" s="4" t="s">
        <v>1685</v>
      </c>
      <c r="I359" s="221"/>
    </row>
    <row r="360" spans="1:9">
      <c r="A360" s="206" t="s">
        <v>28</v>
      </c>
      <c r="B360" s="36" t="s">
        <v>901</v>
      </c>
      <c r="C360" s="98">
        <v>1</v>
      </c>
      <c r="D360" s="98" t="s">
        <v>289</v>
      </c>
      <c r="E360" s="548">
        <f>+_xlfn.XLOOKUP(I360,ccs!O:O,ccs!I:I,0,0,1)</f>
        <v>4700</v>
      </c>
      <c r="F360" s="548">
        <f>ROUND(ROUND(E360,2)*ROUND(C360,2),2)</f>
        <v>4700</v>
      </c>
      <c r="H360" s="4" t="s">
        <v>1685</v>
      </c>
      <c r="I360" s="545" t="str">
        <f>+_xlfn.CONCAT(H360,"-",A360)</f>
        <v>B2/26/13-H</v>
      </c>
    </row>
    <row r="361" spans="1:9">
      <c r="C361" s="98"/>
      <c r="D361" s="98"/>
      <c r="E361" s="424"/>
      <c r="F361" s="424"/>
      <c r="H361" s="4" t="s">
        <v>1685</v>
      </c>
      <c r="I361" s="221"/>
    </row>
    <row r="362" spans="1:9">
      <c r="A362" s="206" t="s">
        <v>33</v>
      </c>
      <c r="B362" s="36" t="s">
        <v>902</v>
      </c>
      <c r="C362" s="98">
        <v>1</v>
      </c>
      <c r="D362" s="98" t="s">
        <v>289</v>
      </c>
      <c r="E362" s="548">
        <f>+_xlfn.XLOOKUP(I362,ccs!O:O,ccs!I:I,0,0,1)</f>
        <v>4700</v>
      </c>
      <c r="F362" s="548">
        <f>ROUND(ROUND(E362,2)*ROUND(C362,2),2)</f>
        <v>4700</v>
      </c>
      <c r="H362" s="4" t="s">
        <v>1685</v>
      </c>
      <c r="I362" s="545" t="str">
        <f>+_xlfn.CONCAT(H362,"-",A362)</f>
        <v>B2/26/13-J</v>
      </c>
    </row>
    <row r="363" spans="1:9">
      <c r="B363" s="36"/>
      <c r="C363" s="98"/>
      <c r="D363" s="98"/>
      <c r="E363" s="424"/>
      <c r="F363" s="424"/>
      <c r="H363" s="4" t="s">
        <v>1685</v>
      </c>
      <c r="I363" s="221"/>
    </row>
    <row r="364" spans="1:9">
      <c r="A364" s="206" t="s">
        <v>34</v>
      </c>
      <c r="B364" s="36" t="s">
        <v>903</v>
      </c>
      <c r="C364" s="98">
        <v>1</v>
      </c>
      <c r="D364" s="98" t="s">
        <v>289</v>
      </c>
      <c r="E364" s="548">
        <f>+_xlfn.XLOOKUP(I364,ccs!O:O,ccs!I:I,0,0,1)</f>
        <v>4700</v>
      </c>
      <c r="F364" s="548">
        <f>ROUND(ROUND(E364,2)*ROUND(C364,2),2)</f>
        <v>4700</v>
      </c>
      <c r="H364" s="4" t="s">
        <v>1685</v>
      </c>
      <c r="I364" s="545" t="str">
        <f>+_xlfn.CONCAT(H364,"-",A364)</f>
        <v>B2/26/13-K</v>
      </c>
    </row>
    <row r="365" spans="1:9">
      <c r="B365" s="36"/>
      <c r="C365" s="98"/>
      <c r="D365" s="98"/>
      <c r="E365" s="424"/>
      <c r="F365" s="424"/>
      <c r="H365" s="4" t="s">
        <v>1685</v>
      </c>
      <c r="I365" s="221"/>
    </row>
    <row r="366" spans="1:9">
      <c r="A366" s="206" t="s">
        <v>39</v>
      </c>
      <c r="B366" s="36" t="s">
        <v>904</v>
      </c>
      <c r="C366" s="98">
        <v>1</v>
      </c>
      <c r="D366" s="98" t="s">
        <v>289</v>
      </c>
      <c r="E366" s="548">
        <f>+_xlfn.XLOOKUP(I366,ccs!O:O,ccs!I:I,0,0,1)</f>
        <v>4700</v>
      </c>
      <c r="F366" s="548">
        <f>ROUND(ROUND(E366,2)*ROUND(C366,2),2)</f>
        <v>4700</v>
      </c>
      <c r="H366" s="4" t="s">
        <v>1685</v>
      </c>
      <c r="I366" s="545" t="str">
        <f>+_xlfn.CONCAT(H366,"-",A366)</f>
        <v>B2/26/13-L</v>
      </c>
    </row>
    <row r="367" spans="1:9">
      <c r="B367" s="36"/>
      <c r="C367" s="98"/>
      <c r="D367" s="98"/>
      <c r="E367" s="424"/>
      <c r="F367" s="424"/>
      <c r="H367" s="4" t="s">
        <v>1685</v>
      </c>
      <c r="I367" s="221"/>
    </row>
    <row r="368" spans="1:9">
      <c r="A368" s="206" t="s">
        <v>38</v>
      </c>
      <c r="B368" s="36" t="s">
        <v>905</v>
      </c>
      <c r="C368" s="98">
        <v>1</v>
      </c>
      <c r="D368" s="98" t="s">
        <v>289</v>
      </c>
      <c r="E368" s="548">
        <f>+_xlfn.XLOOKUP(I368,ccs!O:O,ccs!I:I,0,0,1)</f>
        <v>4700</v>
      </c>
      <c r="F368" s="548">
        <f>ROUND(ROUND(E368,2)*ROUND(C368,2),2)</f>
        <v>4700</v>
      </c>
      <c r="H368" s="4" t="s">
        <v>1685</v>
      </c>
      <c r="I368" s="545" t="str">
        <f>+_xlfn.CONCAT(H368,"-",A368)</f>
        <v>B2/26/13-M</v>
      </c>
    </row>
    <row r="369" spans="1:9">
      <c r="B369" s="36"/>
      <c r="C369" s="98"/>
      <c r="D369" s="98"/>
      <c r="E369" s="424"/>
      <c r="F369" s="424"/>
      <c r="H369" s="4" t="s">
        <v>1685</v>
      </c>
      <c r="I369" s="221"/>
    </row>
    <row r="370" spans="1:9">
      <c r="A370" s="206" t="s">
        <v>204</v>
      </c>
      <c r="B370" s="36" t="s">
        <v>906</v>
      </c>
      <c r="C370" s="98">
        <v>1</v>
      </c>
      <c r="D370" s="98" t="s">
        <v>289</v>
      </c>
      <c r="E370" s="548">
        <f>+_xlfn.XLOOKUP(I370,ccs!O:O,ccs!I:I,0,0,1)</f>
        <v>4700</v>
      </c>
      <c r="F370" s="548">
        <f>ROUND(ROUND(E370,2)*ROUND(C370,2),2)</f>
        <v>4700</v>
      </c>
      <c r="H370" s="4" t="s">
        <v>1685</v>
      </c>
      <c r="I370" s="545" t="str">
        <f>+_xlfn.CONCAT(H370,"-",A370)</f>
        <v>B2/26/13-N</v>
      </c>
    </row>
    <row r="371" spans="1:9">
      <c r="B371" s="36"/>
      <c r="C371" s="98"/>
      <c r="D371" s="98"/>
      <c r="E371" s="424"/>
      <c r="F371" s="424"/>
      <c r="H371" s="4" t="s">
        <v>1685</v>
      </c>
      <c r="I371" s="221"/>
    </row>
    <row r="372" spans="1:9">
      <c r="A372" s="206" t="s">
        <v>507</v>
      </c>
      <c r="B372" s="36" t="s">
        <v>907</v>
      </c>
      <c r="C372" s="98">
        <v>1</v>
      </c>
      <c r="D372" s="98" t="s">
        <v>289</v>
      </c>
      <c r="E372" s="548">
        <f>+_xlfn.XLOOKUP(I372,ccs!O:O,ccs!I:I,0,0,1)</f>
        <v>4700</v>
      </c>
      <c r="F372" s="548">
        <f>ROUND(ROUND(E372,2)*ROUND(C372,2),2)</f>
        <v>4700</v>
      </c>
      <c r="H372" s="4" t="s">
        <v>1685</v>
      </c>
      <c r="I372" s="545" t="str">
        <f>+_xlfn.CONCAT(H372,"-",A372)</f>
        <v>B2/26/13-P</v>
      </c>
    </row>
    <row r="373" spans="1:9">
      <c r="B373" s="36"/>
      <c r="C373" s="98"/>
      <c r="D373" s="98"/>
      <c r="E373" s="424"/>
      <c r="F373" s="424"/>
      <c r="H373" s="4" t="s">
        <v>1685</v>
      </c>
      <c r="I373" s="221"/>
    </row>
    <row r="374" spans="1:9">
      <c r="A374" s="206" t="s">
        <v>508</v>
      </c>
      <c r="B374" s="36" t="s">
        <v>908</v>
      </c>
      <c r="C374" s="98">
        <v>1</v>
      </c>
      <c r="D374" s="98" t="s">
        <v>289</v>
      </c>
      <c r="E374" s="548">
        <f>+_xlfn.XLOOKUP(I374,ccs!O:O,ccs!I:I,0,0,1)</f>
        <v>4700</v>
      </c>
      <c r="F374" s="548">
        <f>ROUND(ROUND(E374,2)*ROUND(C374,2),2)</f>
        <v>4700</v>
      </c>
      <c r="H374" s="4" t="s">
        <v>1685</v>
      </c>
      <c r="I374" s="545" t="str">
        <f>+_xlfn.CONCAT(H374,"-",A374)</f>
        <v>B2/26/13-Q</v>
      </c>
    </row>
    <row r="375" spans="1:9">
      <c r="B375" s="36"/>
      <c r="C375" s="98"/>
      <c r="D375" s="98"/>
      <c r="E375" s="424"/>
      <c r="F375" s="424"/>
      <c r="H375" s="4" t="s">
        <v>1685</v>
      </c>
      <c r="I375" s="221"/>
    </row>
    <row r="376" spans="1:9">
      <c r="A376" s="206" t="s">
        <v>738</v>
      </c>
      <c r="B376" s="36" t="s">
        <v>909</v>
      </c>
      <c r="C376" s="98">
        <v>1</v>
      </c>
      <c r="D376" s="98" t="s">
        <v>289</v>
      </c>
      <c r="E376" s="548">
        <f>+_xlfn.XLOOKUP(I376,ccs!O:O,ccs!I:I,0,0,1)</f>
        <v>4700</v>
      </c>
      <c r="F376" s="548">
        <f>ROUND(ROUND(E376,2)*ROUND(C376,2),2)</f>
        <v>4700</v>
      </c>
      <c r="H376" s="4" t="s">
        <v>1685</v>
      </c>
      <c r="I376" s="545" t="str">
        <f>+_xlfn.CONCAT(H376,"-",A376)</f>
        <v>B2/26/13-R</v>
      </c>
    </row>
    <row r="377" spans="1:9">
      <c r="B377" s="36"/>
      <c r="C377" s="98"/>
      <c r="D377" s="98"/>
      <c r="E377" s="424"/>
      <c r="F377" s="424"/>
      <c r="H377" s="4" t="s">
        <v>1685</v>
      </c>
      <c r="I377" s="221"/>
    </row>
    <row r="378" spans="1:9">
      <c r="A378" s="206" t="s">
        <v>739</v>
      </c>
      <c r="B378" s="36" t="s">
        <v>910</v>
      </c>
      <c r="C378" s="98">
        <v>1</v>
      </c>
      <c r="D378" s="98" t="s">
        <v>289</v>
      </c>
      <c r="E378" s="548">
        <f>+_xlfn.XLOOKUP(I378,ccs!O:O,ccs!I:I,0,0,1)</f>
        <v>4700</v>
      </c>
      <c r="F378" s="548">
        <f>ROUND(ROUND(E378,2)*ROUND(C378,2),2)</f>
        <v>4700</v>
      </c>
      <c r="H378" s="4" t="s">
        <v>1685</v>
      </c>
      <c r="I378" s="545" t="str">
        <f>+_xlfn.CONCAT(H378,"-",A378)</f>
        <v>B2/26/13-S</v>
      </c>
    </row>
    <row r="379" spans="1:9">
      <c r="B379" s="36"/>
      <c r="C379" s="98"/>
      <c r="D379" s="98"/>
      <c r="E379" s="424"/>
      <c r="F379" s="424"/>
      <c r="H379" s="4" t="s">
        <v>1685</v>
      </c>
      <c r="I379" s="221"/>
    </row>
    <row r="380" spans="1:9">
      <c r="A380" s="206" t="s">
        <v>216</v>
      </c>
      <c r="B380" s="36" t="s">
        <v>911</v>
      </c>
      <c r="C380" s="98">
        <v>1</v>
      </c>
      <c r="D380" s="98" t="s">
        <v>289</v>
      </c>
      <c r="E380" s="548">
        <f>+_xlfn.XLOOKUP(I380,ccs!O:O,ccs!I:I,0,0,1)</f>
        <v>4700</v>
      </c>
      <c r="F380" s="548">
        <f>ROUND(ROUND(E380,2)*ROUND(C380,2),2)</f>
        <v>4700</v>
      </c>
      <c r="H380" s="4" t="s">
        <v>1685</v>
      </c>
      <c r="I380" s="545" t="str">
        <f>+_xlfn.CONCAT(H380,"-",A380)</f>
        <v>B2/26/13-T</v>
      </c>
    </row>
    <row r="381" spans="1:9">
      <c r="C381" s="98"/>
      <c r="D381" s="98"/>
      <c r="E381" s="424"/>
      <c r="F381" s="424"/>
      <c r="H381" s="4" t="s">
        <v>1685</v>
      </c>
      <c r="I381" s="221"/>
    </row>
    <row r="382" spans="1:9">
      <c r="A382" s="206" t="s">
        <v>783</v>
      </c>
      <c r="B382" s="36" t="s">
        <v>912</v>
      </c>
      <c r="C382" s="98">
        <v>1</v>
      </c>
      <c r="D382" s="98" t="s">
        <v>289</v>
      </c>
      <c r="E382" s="548">
        <f>+_xlfn.XLOOKUP(I382,ccs!O:O,ccs!I:I,0,0,1)</f>
        <v>4700</v>
      </c>
      <c r="F382" s="548">
        <f>ROUND(ROUND(E382,2)*ROUND(C382,2),2)</f>
        <v>4700</v>
      </c>
      <c r="H382" s="4" t="s">
        <v>1685</v>
      </c>
      <c r="I382" s="545" t="str">
        <f>+_xlfn.CONCAT(H382,"-",A382)</f>
        <v>B2/26/13-U</v>
      </c>
    </row>
    <row r="383" spans="1:9">
      <c r="C383" s="98"/>
      <c r="D383" s="98"/>
      <c r="E383" s="424"/>
      <c r="F383" s="424"/>
      <c r="H383" s="4" t="s">
        <v>1685</v>
      </c>
      <c r="I383" s="221"/>
    </row>
    <row r="384" spans="1:9">
      <c r="A384" s="206" t="s">
        <v>785</v>
      </c>
      <c r="B384" s="36" t="s">
        <v>913</v>
      </c>
      <c r="C384" s="98">
        <v>1</v>
      </c>
      <c r="D384" s="98" t="s">
        <v>289</v>
      </c>
      <c r="E384" s="548">
        <f>+_xlfn.XLOOKUP(I384,ccs!O:O,ccs!I:I,0,0,1)</f>
        <v>4700</v>
      </c>
      <c r="F384" s="548">
        <f>ROUND(ROUND(E384,2)*ROUND(C384,2),2)</f>
        <v>4700</v>
      </c>
      <c r="H384" s="4" t="s">
        <v>1685</v>
      </c>
      <c r="I384" s="545" t="str">
        <f>+_xlfn.CONCAT(H384,"-",A384)</f>
        <v>B2/26/13-V</v>
      </c>
    </row>
    <row r="385" spans="1:9">
      <c r="C385" s="98"/>
      <c r="D385" s="98"/>
      <c r="E385" s="424"/>
      <c r="F385" s="424"/>
      <c r="H385" s="4" t="s">
        <v>1685</v>
      </c>
      <c r="I385" s="221"/>
    </row>
    <row r="386" spans="1:9">
      <c r="A386" s="206" t="s">
        <v>787</v>
      </c>
      <c r="B386" s="36" t="s">
        <v>914</v>
      </c>
      <c r="C386" s="98">
        <v>1</v>
      </c>
      <c r="D386" s="98" t="s">
        <v>289</v>
      </c>
      <c r="E386" s="548">
        <f>+_xlfn.XLOOKUP(I386,ccs!O:O,ccs!I:I,0,0,1)</f>
        <v>4700</v>
      </c>
      <c r="F386" s="548">
        <f>ROUND(ROUND(E386,2)*ROUND(C386,2),2)</f>
        <v>4700</v>
      </c>
      <c r="H386" s="4" t="s">
        <v>1685</v>
      </c>
      <c r="I386" s="545" t="str">
        <f>+_xlfn.CONCAT(H386,"-",A386)</f>
        <v>B2/26/13-W</v>
      </c>
    </row>
    <row r="387" spans="1:9">
      <c r="B387" s="36"/>
      <c r="C387" s="98"/>
      <c r="D387" s="98"/>
      <c r="E387" s="424"/>
      <c r="F387" s="424"/>
      <c r="H387" s="4" t="s">
        <v>1685</v>
      </c>
      <c r="I387" s="221"/>
    </row>
    <row r="388" spans="1:9">
      <c r="A388" s="206" t="s">
        <v>5</v>
      </c>
      <c r="B388" s="36" t="s">
        <v>915</v>
      </c>
      <c r="C388" s="98">
        <v>1</v>
      </c>
      <c r="D388" s="98" t="s">
        <v>289</v>
      </c>
      <c r="E388" s="548">
        <f>+_xlfn.XLOOKUP(I388,ccs!O:O,ccs!I:I,0,0,1)</f>
        <v>4700</v>
      </c>
      <c r="F388" s="548">
        <f>ROUND(ROUND(E388,2)*ROUND(C388,2),2)</f>
        <v>4700</v>
      </c>
      <c r="H388" s="4" t="s">
        <v>1686</v>
      </c>
      <c r="I388" s="545" t="str">
        <f>+_xlfn.CONCAT(H388,"-",A388)</f>
        <v>B2/26/14-A</v>
      </c>
    </row>
    <row r="389" spans="1:9">
      <c r="B389" s="36"/>
      <c r="C389" s="98"/>
      <c r="D389" s="98"/>
      <c r="E389" s="424"/>
      <c r="F389" s="424"/>
      <c r="H389" s="4" t="s">
        <v>1686</v>
      </c>
      <c r="I389" s="221"/>
    </row>
    <row r="390" spans="1:9">
      <c r="A390" s="206" t="s">
        <v>6</v>
      </c>
      <c r="B390" s="36" t="s">
        <v>916</v>
      </c>
      <c r="C390" s="98">
        <v>1</v>
      </c>
      <c r="D390" s="98" t="s">
        <v>289</v>
      </c>
      <c r="E390" s="548">
        <f>+_xlfn.XLOOKUP(I390,ccs!O:O,ccs!I:I,0,0,1)</f>
        <v>4700</v>
      </c>
      <c r="F390" s="548">
        <f>ROUND(ROUND(E390,2)*ROUND(C390,2),2)</f>
        <v>4700</v>
      </c>
      <c r="H390" s="4" t="s">
        <v>1686</v>
      </c>
      <c r="I390" s="545" t="str">
        <f>+_xlfn.CONCAT(H390,"-",A390)</f>
        <v>B2/26/14-B</v>
      </c>
    </row>
    <row r="391" spans="1:9">
      <c r="B391" s="36"/>
      <c r="C391" s="98"/>
      <c r="D391" s="98"/>
      <c r="E391" s="424"/>
      <c r="F391" s="424"/>
      <c r="H391" s="4" t="s">
        <v>1686</v>
      </c>
      <c r="I391" s="221"/>
    </row>
    <row r="392" spans="1:9">
      <c r="A392" s="206" t="s">
        <v>7</v>
      </c>
      <c r="B392" s="36" t="s">
        <v>917</v>
      </c>
      <c r="C392" s="98">
        <v>1</v>
      </c>
      <c r="D392" s="98" t="s">
        <v>289</v>
      </c>
      <c r="E392" s="548">
        <f>+_xlfn.XLOOKUP(I392,ccs!O:O,ccs!I:I,0,0,1)</f>
        <v>4700</v>
      </c>
      <c r="F392" s="548">
        <f>ROUND(ROUND(E392,2)*ROUND(C392,2),2)</f>
        <v>4700</v>
      </c>
      <c r="H392" s="4" t="s">
        <v>1686</v>
      </c>
      <c r="I392" s="545" t="str">
        <f>+_xlfn.CONCAT(H392,"-",A392)</f>
        <v>B2/26/14-C</v>
      </c>
    </row>
    <row r="393" spans="1:9">
      <c r="B393" s="36"/>
      <c r="C393" s="98"/>
      <c r="D393" s="98"/>
      <c r="E393" s="424"/>
      <c r="F393" s="424"/>
      <c r="H393" s="4" t="s">
        <v>1686</v>
      </c>
      <c r="I393" s="221"/>
    </row>
    <row r="394" spans="1:9">
      <c r="A394" s="206" t="s">
        <v>8</v>
      </c>
      <c r="B394" s="36" t="s">
        <v>918</v>
      </c>
      <c r="C394" s="98">
        <v>1</v>
      </c>
      <c r="D394" s="98" t="s">
        <v>289</v>
      </c>
      <c r="E394" s="548">
        <f>+_xlfn.XLOOKUP(I394,ccs!O:O,ccs!I:I,0,0,1)</f>
        <v>4700</v>
      </c>
      <c r="F394" s="548">
        <f>ROUND(ROUND(E394,2)*ROUND(C394,2),2)</f>
        <v>4700</v>
      </c>
      <c r="H394" s="4" t="s">
        <v>1686</v>
      </c>
      <c r="I394" s="545" t="str">
        <f>+_xlfn.CONCAT(H394,"-",A394)</f>
        <v>B2/26/14-D</v>
      </c>
    </row>
    <row r="395" spans="1:9">
      <c r="B395" s="36"/>
      <c r="C395" s="98"/>
      <c r="D395" s="98"/>
      <c r="E395" s="424"/>
      <c r="F395" s="424"/>
      <c r="H395" s="4" t="s">
        <v>1686</v>
      </c>
      <c r="I395" s="221"/>
    </row>
    <row r="396" spans="1:9">
      <c r="A396" s="206" t="s">
        <v>10</v>
      </c>
      <c r="B396" s="36" t="s">
        <v>919</v>
      </c>
      <c r="C396" s="98">
        <v>1</v>
      </c>
      <c r="D396" s="98" t="s">
        <v>289</v>
      </c>
      <c r="E396" s="548">
        <f>+_xlfn.XLOOKUP(I396,ccs!O:O,ccs!I:I,0,0,1)</f>
        <v>4700</v>
      </c>
      <c r="F396" s="548">
        <f>ROUND(ROUND(E396,2)*ROUND(C396,2),2)</f>
        <v>4700</v>
      </c>
      <c r="H396" s="4" t="s">
        <v>1686</v>
      </c>
      <c r="I396" s="545" t="str">
        <f>+_xlfn.CONCAT(H396,"-",A396)</f>
        <v>B2/26/14-E</v>
      </c>
    </row>
    <row r="397" spans="1:9">
      <c r="B397" s="36"/>
      <c r="C397" s="98"/>
      <c r="D397" s="98"/>
      <c r="E397" s="424"/>
      <c r="F397" s="424"/>
      <c r="H397" s="4" t="s">
        <v>1686</v>
      </c>
      <c r="I397" s="221"/>
    </row>
    <row r="398" spans="1:9">
      <c r="A398" s="206" t="s">
        <v>11</v>
      </c>
      <c r="B398" s="36" t="s">
        <v>920</v>
      </c>
      <c r="C398" s="98">
        <v>1</v>
      </c>
      <c r="D398" s="98" t="s">
        <v>289</v>
      </c>
      <c r="E398" s="548">
        <f>+_xlfn.XLOOKUP(I398,ccs!O:O,ccs!I:I,0,0,1)</f>
        <v>4700</v>
      </c>
      <c r="F398" s="548">
        <f>ROUND(ROUND(E398,2)*ROUND(C398,2),2)</f>
        <v>4700</v>
      </c>
      <c r="H398" s="4" t="s">
        <v>1686</v>
      </c>
      <c r="I398" s="545" t="str">
        <f>+_xlfn.CONCAT(H398,"-",A398)</f>
        <v>B2/26/14-F</v>
      </c>
    </row>
    <row r="399" spans="1:9">
      <c r="B399" s="36"/>
      <c r="C399" s="98"/>
      <c r="D399" s="98"/>
      <c r="E399" s="424"/>
      <c r="F399" s="424"/>
      <c r="H399" s="4" t="s">
        <v>1686</v>
      </c>
      <c r="I399" s="221"/>
    </row>
    <row r="400" spans="1:9">
      <c r="A400" s="206" t="s">
        <v>27</v>
      </c>
      <c r="B400" s="36" t="s">
        <v>921</v>
      </c>
      <c r="C400" s="98">
        <v>1</v>
      </c>
      <c r="D400" s="98" t="s">
        <v>289</v>
      </c>
      <c r="E400" s="548">
        <f>+_xlfn.XLOOKUP(I400,ccs!O:O,ccs!I:I,0,0,1)</f>
        <v>4700</v>
      </c>
      <c r="F400" s="548">
        <f>ROUND(ROUND(E400,2)*ROUND(C400,2),2)</f>
        <v>4700</v>
      </c>
      <c r="H400" s="4" t="s">
        <v>1686</v>
      </c>
      <c r="I400" s="545" t="str">
        <f>+_xlfn.CONCAT(H400,"-",A400)</f>
        <v>B2/26/14-G</v>
      </c>
    </row>
    <row r="401" spans="1:9">
      <c r="B401" s="36"/>
      <c r="C401" s="98"/>
      <c r="D401" s="98"/>
      <c r="E401" s="424"/>
      <c r="F401" s="424"/>
      <c r="H401" s="4" t="s">
        <v>1686</v>
      </c>
      <c r="I401" s="221"/>
    </row>
    <row r="402" spans="1:9">
      <c r="A402" s="206" t="s">
        <v>28</v>
      </c>
      <c r="B402" s="36" t="s">
        <v>922</v>
      </c>
      <c r="C402" s="98">
        <v>1</v>
      </c>
      <c r="D402" s="98" t="s">
        <v>289</v>
      </c>
      <c r="E402" s="548">
        <f>+_xlfn.XLOOKUP(I402,ccs!O:O,ccs!I:I,0,0,1)</f>
        <v>4700</v>
      </c>
      <c r="F402" s="548">
        <f>ROUND(ROUND(E402,2)*ROUND(C402,2),2)</f>
        <v>4700</v>
      </c>
      <c r="H402" s="4" t="s">
        <v>1686</v>
      </c>
      <c r="I402" s="545" t="str">
        <f>+_xlfn.CONCAT(H402,"-",A402)</f>
        <v>B2/26/14-H</v>
      </c>
    </row>
    <row r="403" spans="1:9">
      <c r="B403" s="36"/>
      <c r="C403" s="98"/>
      <c r="D403" s="98"/>
      <c r="E403" s="424"/>
      <c r="F403" s="424"/>
      <c r="H403" s="4" t="s">
        <v>1686</v>
      </c>
      <c r="I403" s="221"/>
    </row>
    <row r="404" spans="1:9">
      <c r="A404" s="206" t="s">
        <v>33</v>
      </c>
      <c r="B404" s="36" t="s">
        <v>923</v>
      </c>
      <c r="C404" s="98">
        <v>1</v>
      </c>
      <c r="D404" s="98" t="s">
        <v>289</v>
      </c>
      <c r="E404" s="548">
        <f>+_xlfn.XLOOKUP(I404,ccs!O:O,ccs!I:I,0,0,1)</f>
        <v>4700</v>
      </c>
      <c r="F404" s="548">
        <f>ROUND(ROUND(E404,2)*ROUND(C404,2),2)</f>
        <v>4700</v>
      </c>
      <c r="H404" s="4" t="s">
        <v>1686</v>
      </c>
      <c r="I404" s="545" t="str">
        <f>+_xlfn.CONCAT(H404,"-",A404)</f>
        <v>B2/26/14-J</v>
      </c>
    </row>
    <row r="405" spans="1:9">
      <c r="C405" s="98"/>
      <c r="D405" s="98"/>
      <c r="E405" s="424"/>
      <c r="F405" s="424"/>
      <c r="H405" s="4" t="s">
        <v>1686</v>
      </c>
      <c r="I405" s="221"/>
    </row>
    <row r="406" spans="1:9">
      <c r="A406" s="206" t="s">
        <v>34</v>
      </c>
      <c r="B406" s="36" t="s">
        <v>924</v>
      </c>
      <c r="C406" s="98">
        <v>1</v>
      </c>
      <c r="D406" s="98" t="s">
        <v>289</v>
      </c>
      <c r="E406" s="548">
        <f>+_xlfn.XLOOKUP(I406,ccs!O:O,ccs!I:I,0,0,1)</f>
        <v>4700</v>
      </c>
      <c r="F406" s="548">
        <f>ROUND(ROUND(E406,2)*ROUND(C406,2),2)</f>
        <v>4700</v>
      </c>
      <c r="H406" s="4" t="s">
        <v>1686</v>
      </c>
      <c r="I406" s="545" t="str">
        <f>+_xlfn.CONCAT(H406,"-",A406)</f>
        <v>B2/26/14-K</v>
      </c>
    </row>
    <row r="407" spans="1:9">
      <c r="C407" s="98"/>
      <c r="D407" s="98"/>
      <c r="E407" s="424"/>
      <c r="F407" s="424"/>
      <c r="H407" s="4" t="s">
        <v>1686</v>
      </c>
      <c r="I407" s="221"/>
    </row>
    <row r="408" spans="1:9">
      <c r="A408" s="206" t="s">
        <v>39</v>
      </c>
      <c r="B408" s="36" t="s">
        <v>925</v>
      </c>
      <c r="C408" s="98">
        <v>1</v>
      </c>
      <c r="D408" s="98" t="s">
        <v>289</v>
      </c>
      <c r="E408" s="548">
        <f>+_xlfn.XLOOKUP(I408,ccs!O:O,ccs!I:I,0,0,1)</f>
        <v>4700</v>
      </c>
      <c r="F408" s="548">
        <f>ROUND(ROUND(E408,2)*ROUND(C408,2),2)</f>
        <v>4700</v>
      </c>
      <c r="H408" s="4" t="s">
        <v>1686</v>
      </c>
      <c r="I408" s="545" t="str">
        <f>+_xlfn.CONCAT(H408,"-",A408)</f>
        <v>B2/26/14-L</v>
      </c>
    </row>
    <row r="409" spans="1:9">
      <c r="C409" s="98"/>
      <c r="D409" s="98"/>
      <c r="E409" s="424"/>
      <c r="F409" s="424"/>
      <c r="H409" s="4" t="s">
        <v>1686</v>
      </c>
      <c r="I409" s="221"/>
    </row>
    <row r="410" spans="1:9">
      <c r="A410" s="206" t="s">
        <v>38</v>
      </c>
      <c r="B410" s="36" t="s">
        <v>926</v>
      </c>
      <c r="C410" s="98">
        <v>1</v>
      </c>
      <c r="D410" s="98" t="s">
        <v>289</v>
      </c>
      <c r="E410" s="548">
        <f>+_xlfn.XLOOKUP(I410,ccs!O:O,ccs!I:I,0,0,1)</f>
        <v>4700</v>
      </c>
      <c r="F410" s="548">
        <f>ROUND(ROUND(E410,2)*ROUND(C410,2),2)</f>
        <v>4700</v>
      </c>
      <c r="H410" s="4" t="s">
        <v>1686</v>
      </c>
      <c r="I410" s="545" t="str">
        <f>+_xlfn.CONCAT(H410,"-",A410)</f>
        <v>B2/26/14-M</v>
      </c>
    </row>
    <row r="411" spans="1:9">
      <c r="B411" s="36"/>
      <c r="C411" s="98"/>
      <c r="D411" s="98"/>
      <c r="E411" s="424"/>
      <c r="F411" s="424"/>
      <c r="H411" s="4" t="s">
        <v>1686</v>
      </c>
      <c r="I411" s="221"/>
    </row>
    <row r="412" spans="1:9">
      <c r="A412" s="206" t="s">
        <v>204</v>
      </c>
      <c r="B412" s="36" t="s">
        <v>927</v>
      </c>
      <c r="C412" s="98">
        <v>1</v>
      </c>
      <c r="D412" s="98" t="s">
        <v>289</v>
      </c>
      <c r="E412" s="548">
        <f>+_xlfn.XLOOKUP(I412,ccs!O:O,ccs!I:I,0,0,1)</f>
        <v>4700</v>
      </c>
      <c r="F412" s="548">
        <f>ROUND(ROUND(E412,2)*ROUND(C412,2),2)</f>
        <v>4700</v>
      </c>
      <c r="H412" s="4" t="s">
        <v>1686</v>
      </c>
      <c r="I412" s="545" t="str">
        <f>+_xlfn.CONCAT(H412,"-",A412)</f>
        <v>B2/26/14-N</v>
      </c>
    </row>
    <row r="413" spans="1:9">
      <c r="B413" s="36"/>
      <c r="C413" s="98"/>
      <c r="D413" s="98"/>
      <c r="E413" s="424"/>
      <c r="F413" s="424"/>
      <c r="H413" s="4" t="s">
        <v>1686</v>
      </c>
      <c r="I413" s="221"/>
    </row>
    <row r="414" spans="1:9">
      <c r="A414" s="206" t="s">
        <v>507</v>
      </c>
      <c r="B414" s="36" t="s">
        <v>928</v>
      </c>
      <c r="C414" s="98">
        <v>1</v>
      </c>
      <c r="D414" s="98" t="s">
        <v>289</v>
      </c>
      <c r="E414" s="548">
        <f>+_xlfn.XLOOKUP(I414,ccs!O:O,ccs!I:I,0,0,1)</f>
        <v>4700</v>
      </c>
      <c r="F414" s="548">
        <f>ROUND(ROUND(E414,2)*ROUND(C414,2),2)</f>
        <v>4700</v>
      </c>
      <c r="H414" s="4" t="s">
        <v>1686</v>
      </c>
      <c r="I414" s="545" t="str">
        <f>+_xlfn.CONCAT(H414,"-",A414)</f>
        <v>B2/26/14-P</v>
      </c>
    </row>
    <row r="415" spans="1:9">
      <c r="B415" s="36"/>
      <c r="C415" s="98"/>
      <c r="D415" s="98"/>
      <c r="E415" s="424"/>
      <c r="F415" s="424"/>
      <c r="H415" s="4" t="s">
        <v>1686</v>
      </c>
      <c r="I415" s="221"/>
    </row>
    <row r="416" spans="1:9">
      <c r="A416" s="206" t="s">
        <v>508</v>
      </c>
      <c r="B416" s="36" t="s">
        <v>929</v>
      </c>
      <c r="C416" s="98">
        <v>1</v>
      </c>
      <c r="D416" s="98" t="s">
        <v>289</v>
      </c>
      <c r="E416" s="548">
        <f>+_xlfn.XLOOKUP(I416,ccs!O:O,ccs!I:I,0,0,1)</f>
        <v>4700</v>
      </c>
      <c r="F416" s="548">
        <f>ROUND(ROUND(E416,2)*ROUND(C416,2),2)</f>
        <v>4700</v>
      </c>
      <c r="H416" s="4" t="s">
        <v>1686</v>
      </c>
      <c r="I416" s="545" t="str">
        <f>+_xlfn.CONCAT(H416,"-",A416)</f>
        <v>B2/26/14-Q</v>
      </c>
    </row>
    <row r="417" spans="1:9">
      <c r="B417" s="36"/>
      <c r="C417" s="98"/>
      <c r="D417" s="98"/>
      <c r="E417" s="424"/>
      <c r="F417" s="424"/>
      <c r="H417" s="4" t="s">
        <v>1686</v>
      </c>
      <c r="I417" s="221"/>
    </row>
    <row r="418" spans="1:9">
      <c r="A418" s="206" t="s">
        <v>738</v>
      </c>
      <c r="B418" s="36" t="s">
        <v>930</v>
      </c>
      <c r="C418" s="98">
        <v>1</v>
      </c>
      <c r="D418" s="98" t="s">
        <v>289</v>
      </c>
      <c r="E418" s="548">
        <f>+_xlfn.XLOOKUP(I418,ccs!O:O,ccs!I:I,0,0,1)</f>
        <v>4700</v>
      </c>
      <c r="F418" s="548">
        <f>ROUND(ROUND(E418,2)*ROUND(C418,2),2)</f>
        <v>4700</v>
      </c>
      <c r="H418" s="4" t="s">
        <v>1686</v>
      </c>
      <c r="I418" s="545" t="str">
        <f>+_xlfn.CONCAT(H418,"-",A418)</f>
        <v>B2/26/14-R</v>
      </c>
    </row>
    <row r="419" spans="1:9">
      <c r="B419" s="36"/>
      <c r="C419" s="98"/>
      <c r="D419" s="98"/>
      <c r="E419" s="424"/>
      <c r="F419" s="424"/>
      <c r="H419" s="4" t="s">
        <v>1686</v>
      </c>
      <c r="I419" s="221"/>
    </row>
    <row r="420" spans="1:9">
      <c r="A420" s="206" t="s">
        <v>739</v>
      </c>
      <c r="B420" s="36" t="s">
        <v>931</v>
      </c>
      <c r="C420" s="98">
        <v>1</v>
      </c>
      <c r="D420" s="98" t="s">
        <v>289</v>
      </c>
      <c r="E420" s="548">
        <f>+_xlfn.XLOOKUP(I420,ccs!O:O,ccs!I:I,0,0,1)</f>
        <v>4700</v>
      </c>
      <c r="F420" s="548">
        <f>ROUND(ROUND(E420,2)*ROUND(C420,2),2)</f>
        <v>4700</v>
      </c>
      <c r="H420" s="4" t="s">
        <v>1686</v>
      </c>
      <c r="I420" s="545" t="str">
        <f>+_xlfn.CONCAT(H420,"-",A420)</f>
        <v>B2/26/14-S</v>
      </c>
    </row>
    <row r="421" spans="1:9">
      <c r="B421" s="36"/>
      <c r="C421" s="98"/>
      <c r="D421" s="98"/>
      <c r="E421" s="424"/>
      <c r="F421" s="424"/>
      <c r="H421" s="4" t="s">
        <v>1686</v>
      </c>
      <c r="I421" s="221"/>
    </row>
    <row r="422" spans="1:9">
      <c r="A422" s="206" t="s">
        <v>216</v>
      </c>
      <c r="B422" s="36" t="s">
        <v>932</v>
      </c>
      <c r="C422" s="98">
        <v>1</v>
      </c>
      <c r="D422" s="98" t="s">
        <v>289</v>
      </c>
      <c r="E422" s="548">
        <f>+_xlfn.XLOOKUP(I422,ccs!O:O,ccs!I:I,0,0,1)</f>
        <v>4700</v>
      </c>
      <c r="F422" s="548">
        <f>ROUND(ROUND(E422,2)*ROUND(C422,2),2)</f>
        <v>4700</v>
      </c>
      <c r="H422" s="4" t="s">
        <v>1686</v>
      </c>
      <c r="I422" s="545" t="str">
        <f>+_xlfn.CONCAT(H422,"-",A422)</f>
        <v>B2/26/14-T</v>
      </c>
    </row>
    <row r="423" spans="1:9">
      <c r="B423" s="36"/>
      <c r="C423" s="98"/>
      <c r="D423" s="98"/>
      <c r="E423" s="424"/>
      <c r="F423" s="424"/>
      <c r="H423" s="4" t="s">
        <v>1686</v>
      </c>
      <c r="I423" s="221"/>
    </row>
    <row r="424" spans="1:9">
      <c r="A424" s="206" t="s">
        <v>783</v>
      </c>
      <c r="B424" s="36" t="s">
        <v>933</v>
      </c>
      <c r="C424" s="98">
        <v>1</v>
      </c>
      <c r="D424" s="98" t="s">
        <v>289</v>
      </c>
      <c r="E424" s="548">
        <f>+_xlfn.XLOOKUP(I424,ccs!O:O,ccs!I:I,0,0,1)</f>
        <v>4700</v>
      </c>
      <c r="F424" s="548">
        <f>ROUND(ROUND(E424,2)*ROUND(C424,2),2)</f>
        <v>4700</v>
      </c>
      <c r="H424" s="4" t="s">
        <v>1686</v>
      </c>
      <c r="I424" s="545" t="str">
        <f>+_xlfn.CONCAT(H424,"-",A424)</f>
        <v>B2/26/14-U</v>
      </c>
    </row>
    <row r="425" spans="1:9">
      <c r="B425" s="36"/>
      <c r="C425" s="98"/>
      <c r="D425" s="98"/>
      <c r="E425" s="424"/>
      <c r="F425" s="424"/>
      <c r="H425" s="4" t="s">
        <v>1686</v>
      </c>
      <c r="I425" s="221"/>
    </row>
    <row r="426" spans="1:9">
      <c r="A426" s="206" t="s">
        <v>785</v>
      </c>
      <c r="B426" s="36" t="s">
        <v>934</v>
      </c>
      <c r="C426" s="98">
        <v>1</v>
      </c>
      <c r="D426" s="98" t="s">
        <v>289</v>
      </c>
      <c r="E426" s="548">
        <f>+_xlfn.XLOOKUP(I426,ccs!O:O,ccs!I:I,0,0,1)</f>
        <v>4700</v>
      </c>
      <c r="F426" s="548">
        <f>ROUND(ROUND(E426,2)*ROUND(C426,2),2)</f>
        <v>4700</v>
      </c>
      <c r="H426" s="4" t="s">
        <v>1686</v>
      </c>
      <c r="I426" s="545" t="str">
        <f>+_xlfn.CONCAT(H426,"-",A426)</f>
        <v>B2/26/14-V</v>
      </c>
    </row>
    <row r="427" spans="1:9">
      <c r="B427" s="36"/>
      <c r="C427" s="98"/>
      <c r="D427" s="98"/>
      <c r="E427" s="424"/>
      <c r="F427" s="424"/>
      <c r="H427" s="4" t="s">
        <v>1686</v>
      </c>
      <c r="I427" s="221"/>
    </row>
    <row r="428" spans="1:9">
      <c r="A428" s="206" t="s">
        <v>787</v>
      </c>
      <c r="B428" s="36" t="s">
        <v>935</v>
      </c>
      <c r="C428" s="98">
        <v>1</v>
      </c>
      <c r="D428" s="98" t="s">
        <v>289</v>
      </c>
      <c r="E428" s="548">
        <f>+_xlfn.XLOOKUP(I428,ccs!O:O,ccs!I:I,0,0,1)</f>
        <v>4700</v>
      </c>
      <c r="F428" s="548">
        <f>ROUND(ROUND(E428,2)*ROUND(C428,2),2)</f>
        <v>4700</v>
      </c>
      <c r="H428" s="4" t="s">
        <v>1686</v>
      </c>
      <c r="I428" s="545" t="str">
        <f>+_xlfn.CONCAT(H428,"-",A428)</f>
        <v>B2/26/14-W</v>
      </c>
    </row>
    <row r="429" spans="1:9">
      <c r="C429" s="98"/>
      <c r="D429" s="98"/>
      <c r="E429" s="424"/>
      <c r="F429" s="424"/>
      <c r="H429" s="4" t="s">
        <v>1686</v>
      </c>
      <c r="I429" s="221"/>
    </row>
    <row r="430" spans="1:9">
      <c r="A430" s="206" t="s">
        <v>5</v>
      </c>
      <c r="B430" s="36" t="s">
        <v>936</v>
      </c>
      <c r="C430" s="98">
        <v>1</v>
      </c>
      <c r="D430" s="98" t="s">
        <v>289</v>
      </c>
      <c r="E430" s="548">
        <f>+_xlfn.XLOOKUP(I430,ccs!O:O,ccs!I:I,0,0,1)</f>
        <v>4700</v>
      </c>
      <c r="F430" s="548">
        <f>ROUND(ROUND(E430,2)*ROUND(C430,2),2)</f>
        <v>4700</v>
      </c>
      <c r="H430" s="4" t="s">
        <v>1687</v>
      </c>
      <c r="I430" s="545" t="str">
        <f>+_xlfn.CONCAT(H430,"-",A430)</f>
        <v>B2/26/15-A</v>
      </c>
    </row>
    <row r="431" spans="1:9">
      <c r="C431" s="98"/>
      <c r="D431" s="98"/>
      <c r="E431" s="424"/>
      <c r="F431" s="424"/>
      <c r="H431" s="4" t="s">
        <v>1687</v>
      </c>
      <c r="I431" s="221"/>
    </row>
    <row r="432" spans="1:9">
      <c r="A432" s="206" t="s">
        <v>6</v>
      </c>
      <c r="B432" s="36" t="s">
        <v>937</v>
      </c>
      <c r="C432" s="98">
        <v>1</v>
      </c>
      <c r="D432" s="98" t="s">
        <v>289</v>
      </c>
      <c r="E432" s="548">
        <f>+_xlfn.XLOOKUP(I432,ccs!O:O,ccs!I:I,0,0,1)</f>
        <v>4700</v>
      </c>
      <c r="F432" s="548">
        <f>ROUND(ROUND(E432,2)*ROUND(C432,2),2)</f>
        <v>4700</v>
      </c>
      <c r="H432" s="4" t="s">
        <v>1687</v>
      </c>
      <c r="I432" s="545" t="str">
        <f>+_xlfn.CONCAT(H432,"-",A432)</f>
        <v>B2/26/15-B</v>
      </c>
    </row>
    <row r="433" spans="1:9">
      <c r="C433" s="98"/>
      <c r="D433" s="98"/>
      <c r="E433" s="424"/>
      <c r="F433" s="424"/>
      <c r="H433" s="4" t="s">
        <v>1687</v>
      </c>
      <c r="I433" s="221"/>
    </row>
    <row r="434" spans="1:9">
      <c r="A434" s="206" t="s">
        <v>7</v>
      </c>
      <c r="B434" s="36" t="s">
        <v>938</v>
      </c>
      <c r="C434" s="98">
        <v>1</v>
      </c>
      <c r="D434" s="98" t="s">
        <v>289</v>
      </c>
      <c r="E434" s="548">
        <f>+_xlfn.XLOOKUP(I434,ccs!O:O,ccs!I:I,0,0,1)</f>
        <v>4700</v>
      </c>
      <c r="F434" s="548">
        <f>ROUND(ROUND(E434,2)*ROUND(C434,2),2)</f>
        <v>4700</v>
      </c>
      <c r="H434" s="4" t="s">
        <v>1687</v>
      </c>
      <c r="I434" s="545" t="str">
        <f>+_xlfn.CONCAT(H434,"-",A434)</f>
        <v>B2/26/15-C</v>
      </c>
    </row>
    <row r="435" spans="1:9">
      <c r="B435" s="36"/>
      <c r="C435" s="98"/>
      <c r="D435" s="98"/>
      <c r="E435" s="424"/>
      <c r="F435" s="424"/>
      <c r="H435" s="4" t="s">
        <v>1687</v>
      </c>
      <c r="I435" s="221"/>
    </row>
    <row r="436" spans="1:9">
      <c r="A436" s="206" t="s">
        <v>8</v>
      </c>
      <c r="B436" s="36" t="s">
        <v>939</v>
      </c>
      <c r="C436" s="98">
        <v>1</v>
      </c>
      <c r="D436" s="98" t="s">
        <v>289</v>
      </c>
      <c r="E436" s="548">
        <f>+_xlfn.XLOOKUP(I436,ccs!O:O,ccs!I:I,0,0,1)</f>
        <v>4700</v>
      </c>
      <c r="F436" s="548">
        <f>ROUND(ROUND(E436,2)*ROUND(C436,2),2)</f>
        <v>4700</v>
      </c>
      <c r="H436" s="4" t="s">
        <v>1687</v>
      </c>
      <c r="I436" s="545" t="str">
        <f>+_xlfn.CONCAT(H436,"-",A436)</f>
        <v>B2/26/15-D</v>
      </c>
    </row>
    <row r="437" spans="1:9">
      <c r="B437" s="36"/>
      <c r="C437" s="98"/>
      <c r="D437" s="98"/>
      <c r="E437" s="424"/>
      <c r="F437" s="424"/>
      <c r="H437" s="4" t="s">
        <v>1687</v>
      </c>
      <c r="I437" s="221"/>
    </row>
    <row r="438" spans="1:9">
      <c r="A438" s="206" t="s">
        <v>10</v>
      </c>
      <c r="B438" s="36" t="s">
        <v>940</v>
      </c>
      <c r="C438" s="98">
        <v>1</v>
      </c>
      <c r="D438" s="98" t="s">
        <v>289</v>
      </c>
      <c r="E438" s="548">
        <f>+_xlfn.XLOOKUP(I438,ccs!O:O,ccs!I:I,0,0,1)</f>
        <v>4700</v>
      </c>
      <c r="F438" s="548">
        <f>ROUND(ROUND(E438,2)*ROUND(C438,2),2)</f>
        <v>4700</v>
      </c>
      <c r="H438" s="4" t="s">
        <v>1687</v>
      </c>
      <c r="I438" s="545" t="str">
        <f>+_xlfn.CONCAT(H438,"-",A438)</f>
        <v>B2/26/15-E</v>
      </c>
    </row>
    <row r="439" spans="1:9">
      <c r="B439" s="36"/>
      <c r="C439" s="98"/>
      <c r="D439" s="98"/>
      <c r="E439" s="424"/>
      <c r="F439" s="424"/>
      <c r="H439" s="4" t="s">
        <v>1687</v>
      </c>
      <c r="I439" s="221"/>
    </row>
    <row r="440" spans="1:9">
      <c r="A440" s="206" t="s">
        <v>11</v>
      </c>
      <c r="B440" s="36" t="s">
        <v>941</v>
      </c>
      <c r="C440" s="98">
        <v>1</v>
      </c>
      <c r="D440" s="98" t="s">
        <v>289</v>
      </c>
      <c r="E440" s="548">
        <f>+_xlfn.XLOOKUP(I440,ccs!O:O,ccs!I:I,0,0,1)</f>
        <v>4700</v>
      </c>
      <c r="F440" s="548">
        <f>ROUND(ROUND(E440,2)*ROUND(C440,2),2)</f>
        <v>4700</v>
      </c>
      <c r="H440" s="4" t="s">
        <v>1687</v>
      </c>
      <c r="I440" s="545" t="str">
        <f>+_xlfn.CONCAT(H440,"-",A440)</f>
        <v>B2/26/15-F</v>
      </c>
    </row>
    <row r="441" spans="1:9">
      <c r="B441" s="36"/>
      <c r="C441" s="98"/>
      <c r="D441" s="98"/>
      <c r="E441" s="424"/>
      <c r="F441" s="424"/>
      <c r="H441" s="4" t="s">
        <v>1687</v>
      </c>
      <c r="I441" s="221"/>
    </row>
    <row r="442" spans="1:9">
      <c r="A442" s="206" t="s">
        <v>27</v>
      </c>
      <c r="B442" s="36" t="s">
        <v>942</v>
      </c>
      <c r="C442" s="98">
        <v>1</v>
      </c>
      <c r="D442" s="98" t="s">
        <v>289</v>
      </c>
      <c r="E442" s="548">
        <f>+_xlfn.XLOOKUP(I442,ccs!O:O,ccs!I:I,0,0,1)</f>
        <v>4700</v>
      </c>
      <c r="F442" s="548">
        <f>ROUND(ROUND(E442,2)*ROUND(C442,2),2)</f>
        <v>4700</v>
      </c>
      <c r="H442" s="4" t="s">
        <v>1687</v>
      </c>
      <c r="I442" s="545" t="str">
        <f>+_xlfn.CONCAT(H442,"-",A442)</f>
        <v>B2/26/15-G</v>
      </c>
    </row>
    <row r="443" spans="1:9">
      <c r="B443" s="36"/>
      <c r="C443" s="98"/>
      <c r="D443" s="98"/>
      <c r="E443" s="424"/>
      <c r="F443" s="424"/>
      <c r="H443" s="4" t="s">
        <v>1687</v>
      </c>
      <c r="I443" s="221"/>
    </row>
    <row r="444" spans="1:9">
      <c r="A444" s="206" t="s">
        <v>28</v>
      </c>
      <c r="B444" s="36" t="s">
        <v>943</v>
      </c>
      <c r="C444" s="98">
        <v>1</v>
      </c>
      <c r="D444" s="98" t="s">
        <v>289</v>
      </c>
      <c r="E444" s="548">
        <f>+_xlfn.XLOOKUP(I444,ccs!O:O,ccs!I:I,0,0,1)</f>
        <v>4700</v>
      </c>
      <c r="F444" s="548">
        <f>ROUND(ROUND(E444,2)*ROUND(C444,2),2)</f>
        <v>4700</v>
      </c>
      <c r="H444" s="4" t="s">
        <v>1687</v>
      </c>
      <c r="I444" s="545" t="str">
        <f>+_xlfn.CONCAT(H444,"-",A444)</f>
        <v>B2/26/15-H</v>
      </c>
    </row>
    <row r="445" spans="1:9">
      <c r="B445" s="36"/>
      <c r="C445" s="98"/>
      <c r="D445" s="98"/>
      <c r="E445" s="424"/>
      <c r="F445" s="424"/>
      <c r="H445" s="4" t="s">
        <v>1687</v>
      </c>
      <c r="I445" s="221"/>
    </row>
    <row r="446" spans="1:9">
      <c r="A446" s="206" t="s">
        <v>33</v>
      </c>
      <c r="B446" s="36" t="s">
        <v>944</v>
      </c>
      <c r="C446" s="98">
        <v>1</v>
      </c>
      <c r="D446" s="98" t="s">
        <v>289</v>
      </c>
      <c r="E446" s="548">
        <f>+_xlfn.XLOOKUP(I446,ccs!O:O,ccs!I:I,0,0,1)</f>
        <v>4700</v>
      </c>
      <c r="F446" s="548">
        <f>ROUND(ROUND(E446,2)*ROUND(C446,2),2)</f>
        <v>4700</v>
      </c>
      <c r="H446" s="4" t="s">
        <v>1687</v>
      </c>
      <c r="I446" s="545" t="str">
        <f>+_xlfn.CONCAT(H446,"-",A446)</f>
        <v>B2/26/15-J</v>
      </c>
    </row>
    <row r="447" spans="1:9">
      <c r="B447" s="36"/>
      <c r="C447" s="98"/>
      <c r="D447" s="98"/>
      <c r="E447" s="424"/>
      <c r="F447" s="424"/>
      <c r="H447" s="4" t="s">
        <v>1687</v>
      </c>
      <c r="I447" s="221"/>
    </row>
    <row r="448" spans="1:9">
      <c r="A448" s="206" t="s">
        <v>34</v>
      </c>
      <c r="B448" s="36" t="s">
        <v>945</v>
      </c>
      <c r="C448" s="98">
        <v>1</v>
      </c>
      <c r="D448" s="98" t="s">
        <v>289</v>
      </c>
      <c r="E448" s="548">
        <f>+_xlfn.XLOOKUP(I448,ccs!O:O,ccs!I:I,0,0,1)</f>
        <v>4700</v>
      </c>
      <c r="F448" s="548">
        <f>ROUND(ROUND(E448,2)*ROUND(C448,2),2)</f>
        <v>4700</v>
      </c>
      <c r="H448" s="4" t="s">
        <v>1687</v>
      </c>
      <c r="I448" s="545" t="str">
        <f>+_xlfn.CONCAT(H448,"-",A448)</f>
        <v>B2/26/15-K</v>
      </c>
    </row>
    <row r="449" spans="1:9">
      <c r="B449" s="36"/>
      <c r="C449" s="98"/>
      <c r="D449" s="98"/>
      <c r="E449" s="424"/>
      <c r="F449" s="424"/>
      <c r="H449" s="4" t="s">
        <v>1687</v>
      </c>
      <c r="I449" s="221"/>
    </row>
    <row r="450" spans="1:9">
      <c r="A450" s="206" t="s">
        <v>39</v>
      </c>
      <c r="B450" s="36" t="s">
        <v>946</v>
      </c>
      <c r="C450" s="98">
        <v>1</v>
      </c>
      <c r="D450" s="98" t="s">
        <v>289</v>
      </c>
      <c r="E450" s="548">
        <f>+_xlfn.XLOOKUP(I450,ccs!O:O,ccs!I:I,0,0,1)</f>
        <v>4700</v>
      </c>
      <c r="F450" s="548">
        <f>ROUND(ROUND(E450,2)*ROUND(C450,2),2)</f>
        <v>4700</v>
      </c>
      <c r="H450" s="4" t="s">
        <v>1687</v>
      </c>
      <c r="I450" s="545" t="str">
        <f>+_xlfn.CONCAT(H450,"-",A450)</f>
        <v>B2/26/15-L</v>
      </c>
    </row>
    <row r="451" spans="1:9">
      <c r="B451" s="36"/>
      <c r="C451" s="98"/>
      <c r="D451" s="98"/>
      <c r="E451" s="424"/>
      <c r="F451" s="424"/>
      <c r="H451" s="4" t="s">
        <v>1687</v>
      </c>
      <c r="I451" s="221"/>
    </row>
    <row r="452" spans="1:9">
      <c r="A452" s="206" t="s">
        <v>38</v>
      </c>
      <c r="B452" s="36" t="s">
        <v>947</v>
      </c>
      <c r="C452" s="98">
        <v>1</v>
      </c>
      <c r="D452" s="98" t="s">
        <v>289</v>
      </c>
      <c r="E452" s="548">
        <f>+_xlfn.XLOOKUP(I452,ccs!O:O,ccs!I:I,0,0,1)</f>
        <v>4700</v>
      </c>
      <c r="F452" s="548">
        <f>ROUND(ROUND(E452,2)*ROUND(C452,2),2)</f>
        <v>4700</v>
      </c>
      <c r="H452" s="4" t="s">
        <v>1687</v>
      </c>
      <c r="I452" s="545" t="str">
        <f>+_xlfn.CONCAT(H452,"-",A452)</f>
        <v>B2/26/15-M</v>
      </c>
    </row>
    <row r="453" spans="1:9">
      <c r="C453" s="98"/>
      <c r="D453" s="98"/>
      <c r="E453" s="424"/>
      <c r="F453" s="424"/>
      <c r="H453" s="4" t="s">
        <v>1687</v>
      </c>
      <c r="I453" s="221"/>
    </row>
    <row r="454" spans="1:9">
      <c r="A454" s="206" t="s">
        <v>204</v>
      </c>
      <c r="B454" s="36" t="s">
        <v>948</v>
      </c>
      <c r="C454" s="98">
        <v>1</v>
      </c>
      <c r="D454" s="98" t="s">
        <v>289</v>
      </c>
      <c r="E454" s="548">
        <f>+_xlfn.XLOOKUP(I454,ccs!O:O,ccs!I:I,0,0,1)</f>
        <v>4700</v>
      </c>
      <c r="F454" s="548">
        <f>ROUND(ROUND(E454,2)*ROUND(C454,2),2)</f>
        <v>4700</v>
      </c>
      <c r="H454" s="4" t="s">
        <v>1687</v>
      </c>
      <c r="I454" s="545" t="str">
        <f>+_xlfn.CONCAT(H454,"-",A454)</f>
        <v>B2/26/15-N</v>
      </c>
    </row>
    <row r="455" spans="1:9">
      <c r="C455" s="98"/>
      <c r="D455" s="98"/>
      <c r="E455" s="424"/>
      <c r="F455" s="424"/>
      <c r="H455" s="4" t="s">
        <v>1687</v>
      </c>
      <c r="I455" s="221"/>
    </row>
    <row r="456" spans="1:9">
      <c r="A456" s="206" t="s">
        <v>507</v>
      </c>
      <c r="B456" s="36" t="s">
        <v>949</v>
      </c>
      <c r="C456" s="98">
        <v>1</v>
      </c>
      <c r="D456" s="98" t="s">
        <v>289</v>
      </c>
      <c r="E456" s="548">
        <f>+_xlfn.XLOOKUP(I456,ccs!O:O,ccs!I:I,0,0,1)</f>
        <v>4700</v>
      </c>
      <c r="F456" s="548">
        <f>ROUND(ROUND(E456,2)*ROUND(C456,2),2)</f>
        <v>4700</v>
      </c>
      <c r="H456" s="4" t="s">
        <v>1687</v>
      </c>
      <c r="I456" s="545" t="str">
        <f>+_xlfn.CONCAT(H456,"-",A456)</f>
        <v>B2/26/15-P</v>
      </c>
    </row>
    <row r="457" spans="1:9">
      <c r="C457" s="98"/>
      <c r="D457" s="98"/>
      <c r="E457" s="424"/>
      <c r="F457" s="424"/>
      <c r="H457" s="4" t="s">
        <v>1687</v>
      </c>
      <c r="I457" s="221"/>
    </row>
    <row r="458" spans="1:9">
      <c r="A458" s="206" t="s">
        <v>508</v>
      </c>
      <c r="B458" s="36" t="s">
        <v>950</v>
      </c>
      <c r="C458" s="98">
        <v>1</v>
      </c>
      <c r="D458" s="98" t="s">
        <v>289</v>
      </c>
      <c r="E458" s="548">
        <f>+_xlfn.XLOOKUP(I458,ccs!O:O,ccs!I:I,0,0,1)</f>
        <v>4700</v>
      </c>
      <c r="F458" s="548">
        <f>ROUND(ROUND(E458,2)*ROUND(C458,2),2)</f>
        <v>4700</v>
      </c>
      <c r="H458" s="4" t="s">
        <v>1687</v>
      </c>
      <c r="I458" s="545" t="str">
        <f>+_xlfn.CONCAT(H458,"-",A458)</f>
        <v>B2/26/15-Q</v>
      </c>
    </row>
    <row r="459" spans="1:9">
      <c r="B459" s="36"/>
      <c r="C459" s="98"/>
      <c r="D459" s="98"/>
      <c r="E459" s="424"/>
      <c r="F459" s="424"/>
      <c r="H459" s="4" t="s">
        <v>1687</v>
      </c>
      <c r="I459" s="221"/>
    </row>
    <row r="460" spans="1:9">
      <c r="A460" s="206" t="s">
        <v>738</v>
      </c>
      <c r="B460" s="36" t="s">
        <v>951</v>
      </c>
      <c r="C460" s="98">
        <v>1</v>
      </c>
      <c r="D460" s="98" t="s">
        <v>289</v>
      </c>
      <c r="E460" s="548">
        <f>+_xlfn.XLOOKUP(I460,ccs!O:O,ccs!I:I,0,0,1)</f>
        <v>4700</v>
      </c>
      <c r="F460" s="548">
        <f>ROUND(ROUND(E460,2)*ROUND(C460,2),2)</f>
        <v>4700</v>
      </c>
      <c r="H460" s="4" t="s">
        <v>1687</v>
      </c>
      <c r="I460" s="545" t="str">
        <f>+_xlfn.CONCAT(H460,"-",A460)</f>
        <v>B2/26/15-R</v>
      </c>
    </row>
    <row r="461" spans="1:9">
      <c r="B461" s="36"/>
      <c r="C461" s="98"/>
      <c r="D461" s="98"/>
      <c r="E461" s="424"/>
      <c r="F461" s="424"/>
      <c r="H461" s="4" t="s">
        <v>1687</v>
      </c>
      <c r="I461" s="221"/>
    </row>
    <row r="462" spans="1:9">
      <c r="A462" s="206" t="s">
        <v>739</v>
      </c>
      <c r="B462" s="36" t="s">
        <v>952</v>
      </c>
      <c r="C462" s="98">
        <v>1</v>
      </c>
      <c r="D462" s="98" t="s">
        <v>289</v>
      </c>
      <c r="E462" s="548">
        <f>+_xlfn.XLOOKUP(I462,ccs!O:O,ccs!I:I,0,0,1)</f>
        <v>4700</v>
      </c>
      <c r="F462" s="548">
        <f>ROUND(ROUND(E462,2)*ROUND(C462,2),2)</f>
        <v>4700</v>
      </c>
      <c r="H462" s="4" t="s">
        <v>1687</v>
      </c>
      <c r="I462" s="545" t="str">
        <f>+_xlfn.CONCAT(H462,"-",A462)</f>
        <v>B2/26/15-S</v>
      </c>
    </row>
    <row r="463" spans="1:9">
      <c r="B463" s="36"/>
      <c r="C463" s="98"/>
      <c r="D463" s="98"/>
      <c r="E463" s="424"/>
      <c r="F463" s="424"/>
      <c r="H463" s="4" t="s">
        <v>1687</v>
      </c>
      <c r="I463" s="221"/>
    </row>
    <row r="464" spans="1:9">
      <c r="A464" s="206" t="s">
        <v>216</v>
      </c>
      <c r="B464" s="36" t="s">
        <v>953</v>
      </c>
      <c r="C464" s="98">
        <v>1</v>
      </c>
      <c r="D464" s="98" t="s">
        <v>289</v>
      </c>
      <c r="E464" s="548">
        <f>+_xlfn.XLOOKUP(I464,ccs!O:O,ccs!I:I,0,0,1)</f>
        <v>4700</v>
      </c>
      <c r="F464" s="548">
        <f>ROUND(ROUND(E464,2)*ROUND(C464,2),2)</f>
        <v>4700</v>
      </c>
      <c r="H464" s="4" t="s">
        <v>1687</v>
      </c>
      <c r="I464" s="545" t="str">
        <f>+_xlfn.CONCAT(H464,"-",A464)</f>
        <v>B2/26/15-T</v>
      </c>
    </row>
    <row r="465" spans="1:9">
      <c r="B465" s="36"/>
      <c r="C465" s="98"/>
      <c r="D465" s="98"/>
      <c r="E465" s="424"/>
      <c r="F465" s="424"/>
      <c r="H465" s="4" t="s">
        <v>1687</v>
      </c>
      <c r="I465" s="221"/>
    </row>
    <row r="466" spans="1:9">
      <c r="A466" s="206" t="s">
        <v>783</v>
      </c>
      <c r="B466" s="36" t="s">
        <v>954</v>
      </c>
      <c r="C466" s="98">
        <v>1</v>
      </c>
      <c r="D466" s="98" t="s">
        <v>289</v>
      </c>
      <c r="E466" s="548">
        <f>+_xlfn.XLOOKUP(I466,ccs!O:O,ccs!I:I,0,0,1)</f>
        <v>4700</v>
      </c>
      <c r="F466" s="548">
        <f>ROUND(ROUND(E466,2)*ROUND(C466,2),2)</f>
        <v>4700</v>
      </c>
      <c r="H466" s="4" t="s">
        <v>1687</v>
      </c>
      <c r="I466" s="545" t="str">
        <f>+_xlfn.CONCAT(H466,"-",A466)</f>
        <v>B2/26/15-U</v>
      </c>
    </row>
    <row r="467" spans="1:9">
      <c r="B467" s="36"/>
      <c r="C467" s="98"/>
      <c r="D467" s="98"/>
      <c r="E467" s="424"/>
      <c r="F467" s="424"/>
      <c r="H467" s="4" t="s">
        <v>1687</v>
      </c>
      <c r="I467" s="221"/>
    </row>
    <row r="468" spans="1:9">
      <c r="A468" s="206" t="s">
        <v>785</v>
      </c>
      <c r="B468" s="36" t="s">
        <v>955</v>
      </c>
      <c r="C468" s="98">
        <v>1</v>
      </c>
      <c r="D468" s="98" t="s">
        <v>289</v>
      </c>
      <c r="E468" s="548">
        <f>+_xlfn.XLOOKUP(I468,ccs!O:O,ccs!I:I,0,0,1)</f>
        <v>4700</v>
      </c>
      <c r="F468" s="548">
        <f>ROUND(ROUND(E468,2)*ROUND(C468,2),2)</f>
        <v>4700</v>
      </c>
      <c r="H468" s="4" t="s">
        <v>1687</v>
      </c>
      <c r="I468" s="545" t="str">
        <f>+_xlfn.CONCAT(H468,"-",A468)</f>
        <v>B2/26/15-V</v>
      </c>
    </row>
    <row r="469" spans="1:9">
      <c r="B469" s="36"/>
      <c r="C469" s="98"/>
      <c r="D469" s="98"/>
      <c r="E469" s="424"/>
      <c r="F469" s="424"/>
      <c r="H469" s="4" t="s">
        <v>1687</v>
      </c>
      <c r="I469" s="221"/>
    </row>
    <row r="470" spans="1:9">
      <c r="A470" s="206" t="s">
        <v>787</v>
      </c>
      <c r="B470" s="36" t="s">
        <v>956</v>
      </c>
      <c r="C470" s="98">
        <v>1</v>
      </c>
      <c r="D470" s="98" t="s">
        <v>289</v>
      </c>
      <c r="E470" s="548">
        <f>+_xlfn.XLOOKUP(I470,ccs!O:O,ccs!I:I,0,0,1)</f>
        <v>4700</v>
      </c>
      <c r="F470" s="548">
        <f>ROUND(ROUND(E470,2)*ROUND(C470,2),2)</f>
        <v>4700</v>
      </c>
      <c r="H470" s="4" t="s">
        <v>1687</v>
      </c>
      <c r="I470" s="545" t="str">
        <f>+_xlfn.CONCAT(H470,"-",A470)</f>
        <v>B2/26/15-W</v>
      </c>
    </row>
    <row r="471" spans="1:9">
      <c r="B471" s="36"/>
      <c r="C471" s="98"/>
      <c r="D471" s="98"/>
      <c r="E471" s="424"/>
      <c r="F471" s="424"/>
      <c r="H471" s="4" t="s">
        <v>1687</v>
      </c>
      <c r="I471" s="221"/>
    </row>
    <row r="472" spans="1:9">
      <c r="A472" s="206" t="s">
        <v>5</v>
      </c>
      <c r="B472" s="36" t="s">
        <v>957</v>
      </c>
      <c r="C472" s="98">
        <v>1</v>
      </c>
      <c r="D472" s="98" t="s">
        <v>289</v>
      </c>
      <c r="E472" s="548">
        <f>+_xlfn.XLOOKUP(I472,ccs!O:O,ccs!I:I,0,0,1)</f>
        <v>4700</v>
      </c>
      <c r="F472" s="548">
        <f>ROUND(ROUND(E472,2)*ROUND(C472,2),2)</f>
        <v>4700</v>
      </c>
      <c r="H472" s="4" t="s">
        <v>1688</v>
      </c>
      <c r="I472" s="545" t="str">
        <f>+_xlfn.CONCAT(H472,"-",A472)</f>
        <v>B2/26/16-A</v>
      </c>
    </row>
    <row r="473" spans="1:9">
      <c r="C473" s="98"/>
      <c r="D473" s="98"/>
      <c r="E473" s="424"/>
      <c r="F473" s="424"/>
      <c r="H473" s="4" t="s">
        <v>1688</v>
      </c>
      <c r="I473" s="221"/>
    </row>
    <row r="474" spans="1:9">
      <c r="A474" s="206" t="s">
        <v>6</v>
      </c>
      <c r="B474" s="36" t="s">
        <v>958</v>
      </c>
      <c r="C474" s="98">
        <v>1</v>
      </c>
      <c r="D474" s="98" t="s">
        <v>289</v>
      </c>
      <c r="E474" s="548">
        <f>+_xlfn.XLOOKUP(I474,ccs!O:O,ccs!I:I,0,0,1)</f>
        <v>4700</v>
      </c>
      <c r="F474" s="548">
        <f>ROUND(ROUND(E474,2)*ROUND(C474,2),2)</f>
        <v>4700</v>
      </c>
      <c r="H474" s="4" t="s">
        <v>1688</v>
      </c>
      <c r="I474" s="545" t="str">
        <f>+_xlfn.CONCAT(H474,"-",A474)</f>
        <v>B2/26/16-B</v>
      </c>
    </row>
    <row r="475" spans="1:9">
      <c r="C475" s="98"/>
      <c r="D475" s="98"/>
      <c r="E475" s="424"/>
      <c r="F475" s="424"/>
      <c r="H475" s="4" t="s">
        <v>1688</v>
      </c>
      <c r="I475" s="221"/>
    </row>
    <row r="476" spans="1:9">
      <c r="A476" s="206" t="s">
        <v>7</v>
      </c>
      <c r="B476" s="36" t="s">
        <v>959</v>
      </c>
      <c r="C476" s="98">
        <v>1</v>
      </c>
      <c r="D476" s="98" t="s">
        <v>289</v>
      </c>
      <c r="E476" s="548">
        <f>+_xlfn.XLOOKUP(I476,ccs!O:O,ccs!I:I,0,0,1)</f>
        <v>4700</v>
      </c>
      <c r="F476" s="548">
        <f>ROUND(ROUND(E476,2)*ROUND(C476,2),2)</f>
        <v>4700</v>
      </c>
      <c r="H476" s="4" t="s">
        <v>1688</v>
      </c>
      <c r="I476" s="545" t="str">
        <f>+_xlfn.CONCAT(H476,"-",A476)</f>
        <v>B2/26/16-C</v>
      </c>
    </row>
    <row r="477" spans="1:9">
      <c r="C477" s="98"/>
      <c r="D477" s="98"/>
      <c r="E477" s="424"/>
      <c r="F477" s="424"/>
      <c r="H477" s="4" t="s">
        <v>1688</v>
      </c>
      <c r="I477" s="221"/>
    </row>
    <row r="478" spans="1:9">
      <c r="A478" s="206" t="s">
        <v>8</v>
      </c>
      <c r="B478" s="36" t="s">
        <v>960</v>
      </c>
      <c r="C478" s="98">
        <v>1</v>
      </c>
      <c r="D478" s="98" t="s">
        <v>289</v>
      </c>
      <c r="E478" s="548">
        <f>+_xlfn.XLOOKUP(I478,ccs!O:O,ccs!I:I,0,0,1)</f>
        <v>4700</v>
      </c>
      <c r="F478" s="548">
        <f>ROUND(ROUND(E478,2)*ROUND(C478,2),2)</f>
        <v>4700</v>
      </c>
      <c r="H478" s="4" t="s">
        <v>1688</v>
      </c>
      <c r="I478" s="545" t="str">
        <f>+_xlfn.CONCAT(H478,"-",A478)</f>
        <v>B2/26/16-D</v>
      </c>
    </row>
    <row r="479" spans="1:9">
      <c r="B479" s="36"/>
      <c r="C479" s="98"/>
      <c r="D479" s="98"/>
      <c r="E479" s="424"/>
      <c r="F479" s="424"/>
      <c r="H479" s="4" t="s">
        <v>1688</v>
      </c>
      <c r="I479" s="221"/>
    </row>
    <row r="480" spans="1:9">
      <c r="A480" s="206" t="s">
        <v>10</v>
      </c>
      <c r="B480" s="36" t="s">
        <v>961</v>
      </c>
      <c r="C480" s="98">
        <v>1</v>
      </c>
      <c r="D480" s="98" t="s">
        <v>289</v>
      </c>
      <c r="E480" s="548">
        <f>+_xlfn.XLOOKUP(I480,ccs!O:O,ccs!I:I,0,0,1)</f>
        <v>4700</v>
      </c>
      <c r="F480" s="548">
        <f>ROUND(ROUND(E480,2)*ROUND(C480,2),2)</f>
        <v>4700</v>
      </c>
      <c r="H480" s="4" t="s">
        <v>1688</v>
      </c>
      <c r="I480" s="545" t="str">
        <f>+_xlfn.CONCAT(H480,"-",A480)</f>
        <v>B2/26/16-E</v>
      </c>
    </row>
    <row r="481" spans="1:9">
      <c r="B481" s="36"/>
      <c r="C481" s="98"/>
      <c r="D481" s="98"/>
      <c r="E481" s="424"/>
      <c r="F481" s="424"/>
      <c r="H481" s="4" t="s">
        <v>1688</v>
      </c>
      <c r="I481" s="221"/>
    </row>
    <row r="482" spans="1:9">
      <c r="A482" s="206" t="s">
        <v>11</v>
      </c>
      <c r="B482" s="36" t="s">
        <v>962</v>
      </c>
      <c r="C482" s="98">
        <v>1</v>
      </c>
      <c r="D482" s="98" t="s">
        <v>289</v>
      </c>
      <c r="E482" s="548">
        <f>+_xlfn.XLOOKUP(I482,ccs!O:O,ccs!I:I,0,0,1)</f>
        <v>4700</v>
      </c>
      <c r="F482" s="548">
        <f>ROUND(ROUND(E482,2)*ROUND(C482,2),2)</f>
        <v>4700</v>
      </c>
      <c r="H482" s="4" t="s">
        <v>1688</v>
      </c>
      <c r="I482" s="545" t="str">
        <f>+_xlfn.CONCAT(H482,"-",A482)</f>
        <v>B2/26/16-F</v>
      </c>
    </row>
    <row r="483" spans="1:9">
      <c r="B483" s="36"/>
      <c r="C483" s="98"/>
      <c r="D483" s="98"/>
      <c r="E483" s="424"/>
      <c r="F483" s="424"/>
      <c r="H483" s="4" t="s">
        <v>1688</v>
      </c>
      <c r="I483" s="221"/>
    </row>
    <row r="484" spans="1:9">
      <c r="A484" s="206" t="s">
        <v>27</v>
      </c>
      <c r="B484" s="36" t="s">
        <v>963</v>
      </c>
      <c r="C484" s="98">
        <v>1</v>
      </c>
      <c r="D484" s="98" t="s">
        <v>289</v>
      </c>
      <c r="E484" s="548">
        <f>+_xlfn.XLOOKUP(I484,ccs!O:O,ccs!I:I,0,0,1)</f>
        <v>4700</v>
      </c>
      <c r="F484" s="548">
        <f>ROUND(ROUND(E484,2)*ROUND(C484,2),2)</f>
        <v>4700</v>
      </c>
      <c r="H484" s="4" t="s">
        <v>1688</v>
      </c>
      <c r="I484" s="545" t="str">
        <f>+_xlfn.CONCAT(H484,"-",A484)</f>
        <v>B2/26/16-G</v>
      </c>
    </row>
    <row r="485" spans="1:9">
      <c r="B485" s="36"/>
      <c r="C485" s="98"/>
      <c r="D485" s="98"/>
      <c r="E485" s="424"/>
      <c r="F485" s="424"/>
      <c r="H485" s="4" t="s">
        <v>1688</v>
      </c>
      <c r="I485" s="221"/>
    </row>
    <row r="486" spans="1:9">
      <c r="A486" s="206" t="s">
        <v>28</v>
      </c>
      <c r="B486" s="36" t="s">
        <v>964</v>
      </c>
      <c r="C486" s="98">
        <v>1</v>
      </c>
      <c r="D486" s="98" t="s">
        <v>289</v>
      </c>
      <c r="E486" s="548">
        <f>+_xlfn.XLOOKUP(I486,ccs!O:O,ccs!I:I,0,0,1)</f>
        <v>4700</v>
      </c>
      <c r="F486" s="548">
        <f>ROUND(ROUND(E486,2)*ROUND(C486,2),2)</f>
        <v>4700</v>
      </c>
      <c r="H486" s="4" t="s">
        <v>1688</v>
      </c>
      <c r="I486" s="545" t="str">
        <f>+_xlfn.CONCAT(H486,"-",A486)</f>
        <v>B2/26/16-H</v>
      </c>
    </row>
    <row r="487" spans="1:9">
      <c r="B487" s="36"/>
      <c r="C487" s="98"/>
      <c r="D487" s="98"/>
      <c r="E487" s="424"/>
      <c r="F487" s="424"/>
      <c r="H487" s="4" t="s">
        <v>1688</v>
      </c>
      <c r="I487" s="221"/>
    </row>
    <row r="488" spans="1:9">
      <c r="A488" s="206" t="s">
        <v>33</v>
      </c>
      <c r="B488" s="36" t="s">
        <v>965</v>
      </c>
      <c r="C488" s="98">
        <v>1</v>
      </c>
      <c r="D488" s="98" t="s">
        <v>289</v>
      </c>
      <c r="E488" s="548">
        <f>+_xlfn.XLOOKUP(I488,ccs!O:O,ccs!I:I,0,0,1)</f>
        <v>4700</v>
      </c>
      <c r="F488" s="548">
        <f>ROUND(ROUND(E488,2)*ROUND(C488,2),2)</f>
        <v>4700</v>
      </c>
      <c r="H488" s="4" t="s">
        <v>1688</v>
      </c>
      <c r="I488" s="545" t="str">
        <f>+_xlfn.CONCAT(H488,"-",A488)</f>
        <v>B2/26/16-J</v>
      </c>
    </row>
    <row r="489" spans="1:9">
      <c r="B489" s="36"/>
      <c r="C489" s="98"/>
      <c r="D489" s="98"/>
      <c r="E489" s="424"/>
      <c r="F489" s="424"/>
      <c r="H489" s="4" t="s">
        <v>1688</v>
      </c>
      <c r="I489" s="221"/>
    </row>
    <row r="490" spans="1:9">
      <c r="A490" s="206" t="s">
        <v>34</v>
      </c>
      <c r="B490" s="36" t="s">
        <v>966</v>
      </c>
      <c r="C490" s="98">
        <v>1</v>
      </c>
      <c r="D490" s="98" t="s">
        <v>289</v>
      </c>
      <c r="E490" s="548">
        <f>+_xlfn.XLOOKUP(I490,ccs!O:O,ccs!I:I,0,0,1)</f>
        <v>4700</v>
      </c>
      <c r="F490" s="548">
        <f>ROUND(ROUND(E490,2)*ROUND(C490,2),2)</f>
        <v>4700</v>
      </c>
      <c r="H490" s="4" t="s">
        <v>1688</v>
      </c>
      <c r="I490" s="545" t="str">
        <f>+_xlfn.CONCAT(H490,"-",A490)</f>
        <v>B2/26/16-K</v>
      </c>
    </row>
    <row r="491" spans="1:9">
      <c r="B491" s="36"/>
      <c r="C491" s="98"/>
      <c r="D491" s="98"/>
      <c r="E491" s="424"/>
      <c r="F491" s="424"/>
      <c r="H491" s="4" t="s">
        <v>1688</v>
      </c>
      <c r="I491" s="221"/>
    </row>
    <row r="492" spans="1:9">
      <c r="A492" s="206" t="s">
        <v>39</v>
      </c>
      <c r="B492" s="36" t="s">
        <v>967</v>
      </c>
      <c r="C492" s="98">
        <v>1</v>
      </c>
      <c r="D492" s="98" t="s">
        <v>289</v>
      </c>
      <c r="E492" s="548">
        <f>+_xlfn.XLOOKUP(I492,ccs!O:O,ccs!I:I,0,0,1)</f>
        <v>4700</v>
      </c>
      <c r="F492" s="548">
        <f>ROUND(ROUND(E492,2)*ROUND(C492,2),2)</f>
        <v>4700</v>
      </c>
      <c r="H492" s="4" t="s">
        <v>1688</v>
      </c>
      <c r="I492" s="545" t="str">
        <f>+_xlfn.CONCAT(H492,"-",A492)</f>
        <v>B2/26/16-L</v>
      </c>
    </row>
    <row r="493" spans="1:9">
      <c r="C493" s="98"/>
      <c r="D493" s="98"/>
      <c r="E493" s="424"/>
      <c r="F493" s="424"/>
      <c r="H493" s="4" t="s">
        <v>1688</v>
      </c>
      <c r="I493" s="221"/>
    </row>
    <row r="494" spans="1:9">
      <c r="A494" s="206" t="s">
        <v>38</v>
      </c>
      <c r="B494" s="36" t="s">
        <v>968</v>
      </c>
      <c r="C494" s="98">
        <v>1</v>
      </c>
      <c r="D494" s="98" t="s">
        <v>289</v>
      </c>
      <c r="E494" s="548">
        <f>+_xlfn.XLOOKUP(I494,ccs!O:O,ccs!I:I,0,0,1)</f>
        <v>4700</v>
      </c>
      <c r="F494" s="548">
        <f>ROUND(ROUND(E494,2)*ROUND(C494,2),2)</f>
        <v>4700</v>
      </c>
      <c r="H494" s="4" t="s">
        <v>1688</v>
      </c>
      <c r="I494" s="545" t="str">
        <f>+_xlfn.CONCAT(H494,"-",A494)</f>
        <v>B2/26/16-M</v>
      </c>
    </row>
    <row r="495" spans="1:9">
      <c r="C495" s="98"/>
      <c r="D495" s="98"/>
      <c r="E495" s="424"/>
      <c r="F495" s="424"/>
      <c r="H495" s="4" t="s">
        <v>1688</v>
      </c>
      <c r="I495" s="221"/>
    </row>
    <row r="496" spans="1:9">
      <c r="A496" s="206" t="s">
        <v>204</v>
      </c>
      <c r="B496" s="36" t="s">
        <v>969</v>
      </c>
      <c r="C496" s="98">
        <v>1</v>
      </c>
      <c r="D496" s="98" t="s">
        <v>289</v>
      </c>
      <c r="E496" s="548">
        <f>+_xlfn.XLOOKUP(I496,ccs!O:O,ccs!I:I,0,0,1)</f>
        <v>4700</v>
      </c>
      <c r="F496" s="548">
        <f>ROUND(ROUND(E496,2)*ROUND(C496,2),2)</f>
        <v>4700</v>
      </c>
      <c r="H496" s="4" t="s">
        <v>1688</v>
      </c>
      <c r="I496" s="545" t="str">
        <f>+_xlfn.CONCAT(H496,"-",A496)</f>
        <v>B2/26/16-N</v>
      </c>
    </row>
    <row r="497" spans="1:9">
      <c r="C497" s="98"/>
      <c r="D497" s="98"/>
      <c r="E497" s="424"/>
      <c r="F497" s="424"/>
      <c r="H497" s="4" t="s">
        <v>1688</v>
      </c>
      <c r="I497" s="221"/>
    </row>
    <row r="498" spans="1:9">
      <c r="A498" s="206" t="s">
        <v>507</v>
      </c>
      <c r="B498" s="36" t="s">
        <v>970</v>
      </c>
      <c r="C498" s="98">
        <v>1</v>
      </c>
      <c r="D498" s="98" t="s">
        <v>289</v>
      </c>
      <c r="E498" s="548">
        <f>+_xlfn.XLOOKUP(I498,ccs!O:O,ccs!I:I,0,0,1)</f>
        <v>4700</v>
      </c>
      <c r="F498" s="548">
        <f>ROUND(ROUND(E498,2)*ROUND(C498,2),2)</f>
        <v>4700</v>
      </c>
      <c r="H498" s="4" t="s">
        <v>1688</v>
      </c>
      <c r="I498" s="545" t="str">
        <f>+_xlfn.CONCAT(H498,"-",A498)</f>
        <v>B2/26/16-P</v>
      </c>
    </row>
    <row r="499" spans="1:9">
      <c r="B499" s="36"/>
      <c r="C499" s="98"/>
      <c r="D499" s="98"/>
      <c r="E499" s="424"/>
      <c r="F499" s="424"/>
      <c r="H499" s="4" t="s">
        <v>1688</v>
      </c>
      <c r="I499" s="221"/>
    </row>
    <row r="500" spans="1:9">
      <c r="A500" s="206" t="s">
        <v>508</v>
      </c>
      <c r="B500" s="36" t="s">
        <v>971</v>
      </c>
      <c r="C500" s="98">
        <v>1</v>
      </c>
      <c r="D500" s="98" t="s">
        <v>289</v>
      </c>
      <c r="E500" s="548">
        <f>+_xlfn.XLOOKUP(I500,ccs!O:O,ccs!I:I,0,0,1)</f>
        <v>4700</v>
      </c>
      <c r="F500" s="548">
        <f>ROUND(ROUND(E500,2)*ROUND(C500,2),2)</f>
        <v>4700</v>
      </c>
      <c r="H500" s="4" t="s">
        <v>1688</v>
      </c>
      <c r="I500" s="545" t="str">
        <f>+_xlfn.CONCAT(H500,"-",A500)</f>
        <v>B2/26/16-Q</v>
      </c>
    </row>
    <row r="501" spans="1:9">
      <c r="B501" s="36"/>
      <c r="C501" s="98"/>
      <c r="D501" s="98"/>
      <c r="E501" s="424"/>
      <c r="F501" s="424"/>
      <c r="H501" s="4" t="s">
        <v>1688</v>
      </c>
      <c r="I501" s="221"/>
    </row>
    <row r="502" spans="1:9">
      <c r="A502" s="206" t="s">
        <v>738</v>
      </c>
      <c r="B502" s="36" t="s">
        <v>972</v>
      </c>
      <c r="C502" s="98">
        <v>1</v>
      </c>
      <c r="D502" s="98" t="s">
        <v>289</v>
      </c>
      <c r="E502" s="548">
        <f>+_xlfn.XLOOKUP(I502,ccs!O:O,ccs!I:I,0,0,1)</f>
        <v>4700</v>
      </c>
      <c r="F502" s="548">
        <f>ROUND(ROUND(E502,2)*ROUND(C502,2),2)</f>
        <v>4700</v>
      </c>
      <c r="H502" s="4" t="s">
        <v>1688</v>
      </c>
      <c r="I502" s="545" t="str">
        <f>+_xlfn.CONCAT(H502,"-",A502)</f>
        <v>B2/26/16-R</v>
      </c>
    </row>
    <row r="503" spans="1:9">
      <c r="B503" s="36"/>
      <c r="C503" s="98"/>
      <c r="D503" s="98"/>
      <c r="E503" s="424"/>
      <c r="F503" s="424"/>
      <c r="H503" s="4" t="s">
        <v>1688</v>
      </c>
      <c r="I503" s="221"/>
    </row>
    <row r="504" spans="1:9">
      <c r="A504" s="206" t="s">
        <v>739</v>
      </c>
      <c r="B504" s="36" t="s">
        <v>973</v>
      </c>
      <c r="C504" s="98">
        <v>1</v>
      </c>
      <c r="D504" s="98" t="s">
        <v>289</v>
      </c>
      <c r="E504" s="548">
        <f>+_xlfn.XLOOKUP(I504,ccs!O:O,ccs!I:I,0,0,1)</f>
        <v>4700</v>
      </c>
      <c r="F504" s="548">
        <f>ROUND(ROUND(E504,2)*ROUND(C504,2),2)</f>
        <v>4700</v>
      </c>
      <c r="H504" s="4" t="s">
        <v>1688</v>
      </c>
      <c r="I504" s="545" t="str">
        <f>+_xlfn.CONCAT(H504,"-",A504)</f>
        <v>B2/26/16-S</v>
      </c>
    </row>
    <row r="505" spans="1:9">
      <c r="B505" s="36"/>
      <c r="C505" s="98"/>
      <c r="D505" s="98"/>
      <c r="E505" s="424"/>
      <c r="F505" s="424"/>
      <c r="H505" s="4" t="s">
        <v>1688</v>
      </c>
      <c r="I505" s="221"/>
    </row>
    <row r="506" spans="1:9">
      <c r="A506" s="206" t="s">
        <v>216</v>
      </c>
      <c r="B506" s="36" t="s">
        <v>974</v>
      </c>
      <c r="C506" s="98">
        <v>1</v>
      </c>
      <c r="D506" s="98" t="s">
        <v>289</v>
      </c>
      <c r="E506" s="548">
        <f>+_xlfn.XLOOKUP(I506,ccs!O:O,ccs!I:I,0,0,1)</f>
        <v>4700</v>
      </c>
      <c r="F506" s="548">
        <f>ROUND(ROUND(E506,2)*ROUND(C506,2),2)</f>
        <v>4700</v>
      </c>
      <c r="H506" s="4" t="s">
        <v>1688</v>
      </c>
      <c r="I506" s="545" t="str">
        <f>+_xlfn.CONCAT(H506,"-",A506)</f>
        <v>B2/26/16-T</v>
      </c>
    </row>
    <row r="507" spans="1:9">
      <c r="B507" s="36"/>
      <c r="C507" s="98"/>
      <c r="D507" s="98"/>
      <c r="E507" s="424"/>
      <c r="F507" s="424"/>
      <c r="H507" s="4" t="s">
        <v>1688</v>
      </c>
      <c r="I507" s="221"/>
    </row>
    <row r="508" spans="1:9">
      <c r="A508" s="206" t="s">
        <v>783</v>
      </c>
      <c r="B508" s="36" t="s">
        <v>975</v>
      </c>
      <c r="C508" s="98">
        <v>1</v>
      </c>
      <c r="D508" s="98" t="s">
        <v>289</v>
      </c>
      <c r="E508" s="548">
        <f>+_xlfn.XLOOKUP(I508,ccs!O:O,ccs!I:I,0,0,1)</f>
        <v>4700</v>
      </c>
      <c r="F508" s="548">
        <f>ROUND(ROUND(E508,2)*ROUND(C508,2),2)</f>
        <v>4700</v>
      </c>
      <c r="H508" s="4" t="s">
        <v>1688</v>
      </c>
      <c r="I508" s="545" t="str">
        <f>+_xlfn.CONCAT(H508,"-",A508)</f>
        <v>B2/26/16-U</v>
      </c>
    </row>
    <row r="509" spans="1:9">
      <c r="B509" s="36"/>
      <c r="C509" s="98"/>
      <c r="D509" s="98"/>
      <c r="E509" s="424"/>
      <c r="F509" s="424"/>
      <c r="H509" s="4" t="s">
        <v>1688</v>
      </c>
      <c r="I509" s="221"/>
    </row>
    <row r="510" spans="1:9">
      <c r="A510" s="206" t="s">
        <v>785</v>
      </c>
      <c r="B510" s="36" t="s">
        <v>976</v>
      </c>
      <c r="C510" s="98">
        <v>1</v>
      </c>
      <c r="D510" s="98" t="s">
        <v>289</v>
      </c>
      <c r="E510" s="548">
        <f>+_xlfn.XLOOKUP(I510,ccs!O:O,ccs!I:I,0,0,1)</f>
        <v>4700</v>
      </c>
      <c r="F510" s="548">
        <f>ROUND(ROUND(E510,2)*ROUND(C510,2),2)</f>
        <v>4700</v>
      </c>
      <c r="H510" s="4" t="s">
        <v>1688</v>
      </c>
      <c r="I510" s="545" t="str">
        <f>+_xlfn.CONCAT(H510,"-",A510)</f>
        <v>B2/26/16-V</v>
      </c>
    </row>
    <row r="511" spans="1:9">
      <c r="B511" s="36"/>
      <c r="C511" s="98"/>
      <c r="D511" s="98"/>
      <c r="E511" s="424"/>
      <c r="F511" s="424"/>
      <c r="H511" s="4" t="s">
        <v>1688</v>
      </c>
      <c r="I511" s="221"/>
    </row>
    <row r="512" spans="1:9">
      <c r="A512" s="206" t="s">
        <v>787</v>
      </c>
      <c r="B512" s="36" t="s">
        <v>977</v>
      </c>
      <c r="C512" s="98">
        <v>1</v>
      </c>
      <c r="D512" s="98" t="s">
        <v>289</v>
      </c>
      <c r="E512" s="548">
        <f>+_xlfn.XLOOKUP(I512,ccs!O:O,ccs!I:I,0,0,1)</f>
        <v>4700</v>
      </c>
      <c r="F512" s="548">
        <f>ROUND(ROUND(E512,2)*ROUND(C512,2),2)</f>
        <v>4700</v>
      </c>
      <c r="H512" s="4" t="s">
        <v>1688</v>
      </c>
      <c r="I512" s="545" t="str">
        <f>+_xlfn.CONCAT(H512,"-",A512)</f>
        <v>B2/26/16-W</v>
      </c>
    </row>
    <row r="513" spans="1:9">
      <c r="B513" s="36"/>
      <c r="C513" s="98"/>
      <c r="D513" s="98"/>
      <c r="E513" s="424"/>
      <c r="F513" s="424"/>
      <c r="H513" s="4" t="s">
        <v>1688</v>
      </c>
      <c r="I513" s="221"/>
    </row>
    <row r="514" spans="1:9" ht="62">
      <c r="B514" s="35" t="s">
        <v>978</v>
      </c>
      <c r="C514" s="98"/>
      <c r="D514" s="98"/>
      <c r="E514" s="424"/>
      <c r="F514" s="424"/>
      <c r="H514" s="4" t="s">
        <v>1689</v>
      </c>
      <c r="I514" s="221"/>
    </row>
    <row r="515" spans="1:9">
      <c r="C515" s="98"/>
      <c r="D515" s="98"/>
      <c r="E515" s="424"/>
      <c r="F515" s="424"/>
      <c r="H515" s="4" t="s">
        <v>1689</v>
      </c>
      <c r="I515" s="221"/>
    </row>
    <row r="516" spans="1:9">
      <c r="A516" s="206" t="s">
        <v>5</v>
      </c>
      <c r="B516" s="36" t="s">
        <v>979</v>
      </c>
      <c r="C516" s="98">
        <v>1</v>
      </c>
      <c r="D516" s="98" t="s">
        <v>289</v>
      </c>
      <c r="E516" s="548">
        <f>+_xlfn.XLOOKUP(I516,ccs!O:O,ccs!I:I,0,0,1)</f>
        <v>36642.25</v>
      </c>
      <c r="F516" s="548">
        <f>ROUND(ROUND(E516,2)*ROUND(C516,2),2)</f>
        <v>36642.25</v>
      </c>
      <c r="H516" s="4" t="s">
        <v>1689</v>
      </c>
      <c r="I516" s="545" t="str">
        <f>+_xlfn.CONCAT(H516,"-",A516)</f>
        <v>B2/26/17-A</v>
      </c>
    </row>
    <row r="517" spans="1:9">
      <c r="B517" s="36"/>
      <c r="C517" s="98"/>
      <c r="D517" s="98"/>
      <c r="E517" s="424"/>
      <c r="F517" s="424"/>
      <c r="H517" s="4" t="s">
        <v>1689</v>
      </c>
      <c r="I517" s="221"/>
    </row>
    <row r="518" spans="1:9">
      <c r="A518" s="206" t="s">
        <v>6</v>
      </c>
      <c r="B518" s="36" t="s">
        <v>980</v>
      </c>
      <c r="C518" s="98">
        <v>1</v>
      </c>
      <c r="D518" s="98" t="s">
        <v>289</v>
      </c>
      <c r="E518" s="548">
        <f>+_xlfn.XLOOKUP(I518,ccs!O:O,ccs!I:I,0,0,1)</f>
        <v>23967.25</v>
      </c>
      <c r="F518" s="548">
        <f>ROUND(ROUND(E518,2)*ROUND(C518,2),2)</f>
        <v>23967.25</v>
      </c>
      <c r="H518" s="4" t="s">
        <v>1689</v>
      </c>
      <c r="I518" s="545" t="str">
        <f>+_xlfn.CONCAT(H518,"-",A518)</f>
        <v>B2/26/17-B</v>
      </c>
    </row>
    <row r="519" spans="1:9">
      <c r="B519" s="36"/>
      <c r="C519" s="98"/>
      <c r="D519" s="98"/>
      <c r="E519" s="424"/>
      <c r="F519" s="424"/>
      <c r="H519" s="4" t="s">
        <v>1689</v>
      </c>
      <c r="I519" s="221"/>
    </row>
    <row r="520" spans="1:9">
      <c r="A520" s="206" t="s">
        <v>7</v>
      </c>
      <c r="B520" s="36" t="s">
        <v>981</v>
      </c>
      <c r="C520" s="98">
        <v>1</v>
      </c>
      <c r="D520" s="98" t="s">
        <v>289</v>
      </c>
      <c r="E520" s="548">
        <f>+_xlfn.XLOOKUP(I520,ccs!O:O,ccs!I:I,0,0,1)</f>
        <v>36642.25</v>
      </c>
      <c r="F520" s="548">
        <f>ROUND(ROUND(E520,2)*ROUND(C520,2),2)</f>
        <v>36642.25</v>
      </c>
      <c r="H520" s="4" t="s">
        <v>1689</v>
      </c>
      <c r="I520" s="545" t="str">
        <f>+_xlfn.CONCAT(H520,"-",A520)</f>
        <v>B2/26/17-C</v>
      </c>
    </row>
    <row r="521" spans="1:9">
      <c r="B521" s="36"/>
      <c r="C521" s="98"/>
      <c r="D521" s="98"/>
      <c r="E521" s="424"/>
      <c r="F521" s="424"/>
      <c r="H521" s="4" t="s">
        <v>1689</v>
      </c>
      <c r="I521" s="221"/>
    </row>
    <row r="522" spans="1:9">
      <c r="A522" s="206" t="s">
        <v>8</v>
      </c>
      <c r="B522" s="36" t="s">
        <v>982</v>
      </c>
      <c r="C522" s="98">
        <v>1</v>
      </c>
      <c r="D522" s="98" t="s">
        <v>289</v>
      </c>
      <c r="E522" s="548">
        <f>+_xlfn.XLOOKUP(I522,ccs!O:O,ccs!I:I,0,0,1)</f>
        <v>36642.25</v>
      </c>
      <c r="F522" s="548">
        <f>ROUND(ROUND(E522,2)*ROUND(C522,2),2)</f>
        <v>36642.25</v>
      </c>
      <c r="H522" s="4" t="s">
        <v>1689</v>
      </c>
      <c r="I522" s="545" t="str">
        <f>+_xlfn.CONCAT(H522,"-",A522)</f>
        <v>B2/26/17-D</v>
      </c>
    </row>
    <row r="523" spans="1:9">
      <c r="B523" s="36"/>
      <c r="C523" s="98"/>
      <c r="D523" s="98"/>
      <c r="E523" s="424"/>
      <c r="F523" s="424"/>
      <c r="H523" s="4" t="s">
        <v>1689</v>
      </c>
      <c r="I523" s="221"/>
    </row>
    <row r="524" spans="1:9">
      <c r="A524" s="206" t="s">
        <v>10</v>
      </c>
      <c r="B524" s="36" t="s">
        <v>983</v>
      </c>
      <c r="C524" s="98">
        <v>1</v>
      </c>
      <c r="D524" s="98" t="s">
        <v>289</v>
      </c>
      <c r="E524" s="548">
        <f>+_xlfn.XLOOKUP(I524,ccs!O:O,ccs!I:I,0,0,1)</f>
        <v>36642.25</v>
      </c>
      <c r="F524" s="548">
        <f>ROUND(ROUND(E524,2)*ROUND(C524,2),2)</f>
        <v>36642.25</v>
      </c>
      <c r="H524" s="4" t="s">
        <v>1689</v>
      </c>
      <c r="I524" s="545" t="str">
        <f>+_xlfn.CONCAT(H524,"-",A524)</f>
        <v>B2/26/17-E</v>
      </c>
    </row>
    <row r="525" spans="1:9">
      <c r="B525" s="36"/>
      <c r="C525" s="98"/>
      <c r="D525" s="98"/>
      <c r="E525" s="424"/>
      <c r="F525" s="424"/>
      <c r="H525" s="4" t="s">
        <v>1689</v>
      </c>
      <c r="I525" s="221"/>
    </row>
    <row r="526" spans="1:9">
      <c r="A526" s="206" t="s">
        <v>11</v>
      </c>
      <c r="B526" s="36" t="s">
        <v>984</v>
      </c>
      <c r="C526" s="98">
        <v>1</v>
      </c>
      <c r="D526" s="98" t="s">
        <v>289</v>
      </c>
      <c r="E526" s="548">
        <f>+_xlfn.XLOOKUP(I526,ccs!O:O,ccs!I:I,0,0,1)</f>
        <v>7067.25</v>
      </c>
      <c r="F526" s="548">
        <f>ROUND(ROUND(E526,2)*ROUND(C526,2),2)</f>
        <v>7067.25</v>
      </c>
      <c r="H526" s="4" t="s">
        <v>1689</v>
      </c>
      <c r="I526" s="545" t="str">
        <f>+_xlfn.CONCAT(H526,"-",A526)</f>
        <v>B2/26/17-F</v>
      </c>
    </row>
    <row r="527" spans="1:9">
      <c r="B527" s="36"/>
      <c r="C527" s="98"/>
      <c r="D527" s="98"/>
      <c r="E527" s="424"/>
      <c r="F527" s="424"/>
      <c r="H527" s="4" t="s">
        <v>1689</v>
      </c>
      <c r="I527" s="221"/>
    </row>
    <row r="528" spans="1:9">
      <c r="A528" s="206" t="s">
        <v>27</v>
      </c>
      <c r="B528" s="36" t="s">
        <v>985</v>
      </c>
      <c r="C528" s="98">
        <v>1</v>
      </c>
      <c r="D528" s="98" t="s">
        <v>289</v>
      </c>
      <c r="E528" s="548">
        <f>+_xlfn.XLOOKUP(I528,ccs!O:O,ccs!I:I,0,0,1)</f>
        <v>7067.25</v>
      </c>
      <c r="F528" s="548">
        <f>ROUND(ROUND(E528,2)*ROUND(C528,2),2)</f>
        <v>7067.25</v>
      </c>
      <c r="H528" s="4" t="s">
        <v>1689</v>
      </c>
      <c r="I528" s="545" t="str">
        <f>+_xlfn.CONCAT(H528,"-",A528)</f>
        <v>B2/26/17-G</v>
      </c>
    </row>
    <row r="529" spans="1:9">
      <c r="B529" s="36"/>
      <c r="C529" s="98"/>
      <c r="D529" s="98"/>
      <c r="E529" s="424"/>
      <c r="F529" s="424"/>
      <c r="H529" s="4" t="s">
        <v>1689</v>
      </c>
      <c r="I529" s="221"/>
    </row>
    <row r="530" spans="1:9" ht="31">
      <c r="B530" s="35" t="s">
        <v>986</v>
      </c>
      <c r="C530" s="98"/>
      <c r="D530" s="98"/>
      <c r="E530" s="424"/>
      <c r="F530" s="424"/>
      <c r="H530" s="4" t="s">
        <v>1689</v>
      </c>
      <c r="I530" s="221"/>
    </row>
    <row r="531" spans="1:9">
      <c r="C531" s="98"/>
      <c r="D531" s="98"/>
      <c r="E531" s="424"/>
      <c r="F531" s="424"/>
      <c r="H531" s="4" t="s">
        <v>1689</v>
      </c>
      <c r="I531" s="221"/>
    </row>
    <row r="532" spans="1:9" ht="31">
      <c r="B532" s="35" t="s">
        <v>987</v>
      </c>
      <c r="C532" s="98"/>
      <c r="D532" s="98"/>
      <c r="E532" s="424"/>
      <c r="F532" s="424"/>
      <c r="H532" s="4" t="s">
        <v>1689</v>
      </c>
      <c r="I532" s="221"/>
    </row>
    <row r="533" spans="1:9">
      <c r="C533" s="98"/>
      <c r="D533" s="98"/>
      <c r="E533" s="424"/>
      <c r="F533" s="424"/>
      <c r="H533" s="4" t="s">
        <v>1689</v>
      </c>
      <c r="I533" s="221"/>
    </row>
    <row r="534" spans="1:9">
      <c r="A534" s="206" t="s">
        <v>28</v>
      </c>
      <c r="B534" s="36" t="s">
        <v>988</v>
      </c>
      <c r="C534" s="98">
        <v>1</v>
      </c>
      <c r="D534" s="98" t="s">
        <v>289</v>
      </c>
      <c r="E534" s="548">
        <f>+_xlfn.XLOOKUP(I534,ccs!O:O,ccs!I:I,0,0,1)</f>
        <v>0</v>
      </c>
      <c r="F534" s="548">
        <f>ROUND(ROUND(E534,2)*ROUND(C534,2),2)</f>
        <v>0</v>
      </c>
      <c r="H534" s="4" t="s">
        <v>1689</v>
      </c>
      <c r="I534" s="545" t="str">
        <f>+_xlfn.CONCAT(H534,"-",A534)</f>
        <v>B2/26/17-H</v>
      </c>
    </row>
    <row r="535" spans="1:9">
      <c r="C535" s="98"/>
      <c r="D535" s="98"/>
      <c r="E535" s="424"/>
      <c r="F535" s="424"/>
      <c r="H535" s="4" t="s">
        <v>1689</v>
      </c>
      <c r="I535" s="221"/>
    </row>
    <row r="536" spans="1:9" ht="31">
      <c r="B536" s="35" t="s">
        <v>989</v>
      </c>
      <c r="C536" s="98"/>
      <c r="D536" s="98"/>
      <c r="E536" s="424"/>
      <c r="F536" s="424"/>
      <c r="H536" s="4" t="s">
        <v>1689</v>
      </c>
      <c r="I536" s="221"/>
    </row>
    <row r="537" spans="1:9">
      <c r="C537" s="98"/>
      <c r="D537" s="98"/>
      <c r="E537" s="424"/>
      <c r="F537" s="424"/>
      <c r="H537" s="4" t="s">
        <v>1689</v>
      </c>
      <c r="I537" s="221"/>
    </row>
    <row r="538" spans="1:9">
      <c r="A538" s="206" t="s">
        <v>33</v>
      </c>
      <c r="B538" s="36" t="s">
        <v>990</v>
      </c>
      <c r="C538" s="98">
        <v>1</v>
      </c>
      <c r="D538" s="98" t="s">
        <v>289</v>
      </c>
      <c r="E538" s="548">
        <f>+_xlfn.XLOOKUP(I538,ccs!O:O,ccs!I:I,0,0,1)</f>
        <v>6162.5</v>
      </c>
      <c r="F538" s="548">
        <f>ROUND(ROUND(E538,2)*ROUND(C538,2),2)</f>
        <v>6162.5</v>
      </c>
      <c r="H538" s="4" t="s">
        <v>1689</v>
      </c>
      <c r="I538" s="545" t="str">
        <f>+_xlfn.CONCAT(H538,"-",A538)</f>
        <v>B2/26/17-J</v>
      </c>
    </row>
    <row r="539" spans="1:9">
      <c r="C539" s="98"/>
      <c r="D539" s="98"/>
      <c r="E539" s="424"/>
      <c r="F539" s="424"/>
      <c r="H539" s="4" t="s">
        <v>1689</v>
      </c>
      <c r="I539" s="221"/>
    </row>
    <row r="540" spans="1:9">
      <c r="A540" s="206" t="s">
        <v>34</v>
      </c>
      <c r="B540" s="36" t="s">
        <v>991</v>
      </c>
      <c r="C540" s="98">
        <v>1</v>
      </c>
      <c r="D540" s="98" t="s">
        <v>289</v>
      </c>
      <c r="E540" s="548">
        <f>+_xlfn.XLOOKUP(I540,ccs!O:O,ccs!I:I,0,0,1)</f>
        <v>6162.5</v>
      </c>
      <c r="F540" s="548">
        <f>ROUND(ROUND(E540,2)*ROUND(C540,2),2)</f>
        <v>6162.5</v>
      </c>
      <c r="H540" s="4" t="s">
        <v>1689</v>
      </c>
      <c r="I540" s="545" t="str">
        <f>+_xlfn.CONCAT(H540,"-",A540)</f>
        <v>B2/26/17-K</v>
      </c>
    </row>
    <row r="541" spans="1:9">
      <c r="C541" s="98"/>
      <c r="D541" s="98"/>
      <c r="E541" s="424"/>
      <c r="F541" s="424"/>
      <c r="H541" s="4" t="s">
        <v>1689</v>
      </c>
      <c r="I541" s="221"/>
    </row>
    <row r="542" spans="1:9">
      <c r="A542" s="206" t="s">
        <v>39</v>
      </c>
      <c r="B542" s="36" t="s">
        <v>992</v>
      </c>
      <c r="C542" s="98">
        <v>1</v>
      </c>
      <c r="D542" s="98" t="s">
        <v>289</v>
      </c>
      <c r="E542" s="548">
        <f>+_xlfn.XLOOKUP(I542,ccs!O:O,ccs!I:I,0,0,1)</f>
        <v>6162.5</v>
      </c>
      <c r="F542" s="548">
        <f>ROUND(ROUND(E542,2)*ROUND(C542,2),2)</f>
        <v>6162.5</v>
      </c>
      <c r="H542" s="4" t="s">
        <v>1689</v>
      </c>
      <c r="I542" s="545" t="str">
        <f>+_xlfn.CONCAT(H542,"-",A542)</f>
        <v>B2/26/17-L</v>
      </c>
    </row>
    <row r="543" spans="1:9">
      <c r="C543" s="98"/>
      <c r="D543" s="98"/>
      <c r="E543" s="424"/>
      <c r="F543" s="424"/>
      <c r="H543" s="4" t="s">
        <v>1689</v>
      </c>
      <c r="I543" s="221"/>
    </row>
    <row r="544" spans="1:9">
      <c r="A544" s="206" t="s">
        <v>38</v>
      </c>
      <c r="B544" s="36" t="s">
        <v>993</v>
      </c>
      <c r="C544" s="98">
        <v>1</v>
      </c>
      <c r="D544" s="98" t="s">
        <v>289</v>
      </c>
      <c r="E544" s="548">
        <f>+_xlfn.XLOOKUP(I544,ccs!O:O,ccs!I:I,0,0,1)</f>
        <v>6162.5</v>
      </c>
      <c r="F544" s="548">
        <f>ROUND(ROUND(E544,2)*ROUND(C544,2),2)</f>
        <v>6162.5</v>
      </c>
      <c r="H544" s="4" t="s">
        <v>1689</v>
      </c>
      <c r="I544" s="545" t="str">
        <f>+_xlfn.CONCAT(H544,"-",A544)</f>
        <v>B2/26/17-M</v>
      </c>
    </row>
    <row r="545" spans="1:9">
      <c r="C545" s="98"/>
      <c r="D545" s="98"/>
      <c r="E545" s="424"/>
      <c r="F545" s="424"/>
      <c r="H545" s="4" t="s">
        <v>1689</v>
      </c>
      <c r="I545" s="221"/>
    </row>
    <row r="546" spans="1:9">
      <c r="A546" s="206" t="s">
        <v>204</v>
      </c>
      <c r="B546" s="7" t="s">
        <v>994</v>
      </c>
      <c r="C546" s="98">
        <v>1</v>
      </c>
      <c r="D546" s="98" t="s">
        <v>289</v>
      </c>
      <c r="E546" s="548">
        <f>+_xlfn.XLOOKUP(I546,ccs!O:O,ccs!I:I,0,0,1)</f>
        <v>6162.5</v>
      </c>
      <c r="F546" s="548">
        <f>ROUND(ROUND(E546,2)*ROUND(C546,2),2)</f>
        <v>6162.5</v>
      </c>
      <c r="H546" s="4" t="s">
        <v>1689</v>
      </c>
      <c r="I546" s="545" t="str">
        <f>+_xlfn.CONCAT(H546,"-",A546)</f>
        <v>B2/26/17-N</v>
      </c>
    </row>
    <row r="547" spans="1:9">
      <c r="C547" s="98"/>
      <c r="D547" s="98"/>
      <c r="E547" s="424"/>
      <c r="F547" s="424"/>
      <c r="H547" s="4" t="s">
        <v>1689</v>
      </c>
      <c r="I547" s="221"/>
    </row>
    <row r="548" spans="1:9" ht="16.5" customHeight="1">
      <c r="B548" s="35" t="s">
        <v>995</v>
      </c>
      <c r="C548" s="98"/>
      <c r="D548" s="98"/>
      <c r="E548" s="424"/>
      <c r="F548" s="424"/>
      <c r="H548" s="4" t="s">
        <v>1690</v>
      </c>
      <c r="I548" s="221"/>
    </row>
    <row r="549" spans="1:9">
      <c r="B549" s="35"/>
      <c r="C549" s="98"/>
      <c r="D549" s="98"/>
      <c r="E549" s="424"/>
      <c r="F549" s="424"/>
      <c r="H549" s="4" t="s">
        <v>1690</v>
      </c>
      <c r="I549" s="221"/>
    </row>
    <row r="550" spans="1:9">
      <c r="A550" s="206" t="s">
        <v>5</v>
      </c>
      <c r="B550" s="36" t="s">
        <v>996</v>
      </c>
      <c r="C550" s="98">
        <v>33</v>
      </c>
      <c r="D550" s="98" t="s">
        <v>289</v>
      </c>
      <c r="E550" s="548">
        <f>+_xlfn.XLOOKUP(I550,ccs!O:O,ccs!I:I,0,0,1)</f>
        <v>13721.25</v>
      </c>
      <c r="F550" s="548">
        <f>ROUND(ROUND(E550,2)*ROUND(C550,2),2)</f>
        <v>452801.25</v>
      </c>
      <c r="H550" s="4" t="s">
        <v>1690</v>
      </c>
      <c r="I550" s="545" t="str">
        <f>+_xlfn.CONCAT(H550,"-",A550)</f>
        <v>B2/26/18-A</v>
      </c>
    </row>
    <row r="551" spans="1:9">
      <c r="B551" s="36"/>
      <c r="C551" s="98"/>
      <c r="D551" s="98"/>
      <c r="E551" s="424"/>
      <c r="F551" s="424"/>
      <c r="H551" s="4" t="s">
        <v>1690</v>
      </c>
      <c r="I551" s="221"/>
    </row>
    <row r="552" spans="1:9">
      <c r="B552" s="35" t="s">
        <v>997</v>
      </c>
      <c r="C552" s="98"/>
      <c r="D552" s="98"/>
      <c r="E552" s="424"/>
      <c r="F552" s="424"/>
      <c r="H552" s="4" t="s">
        <v>1690</v>
      </c>
      <c r="I552" s="221"/>
    </row>
    <row r="553" spans="1:9">
      <c r="B553" s="36"/>
      <c r="C553" s="98"/>
      <c r="D553" s="98"/>
      <c r="E553" s="424"/>
      <c r="F553" s="424"/>
      <c r="H553" s="4" t="s">
        <v>1690</v>
      </c>
      <c r="I553" s="221"/>
    </row>
    <row r="554" spans="1:9">
      <c r="A554" s="206" t="s">
        <v>6</v>
      </c>
      <c r="B554" s="7" t="s">
        <v>998</v>
      </c>
      <c r="C554" s="98">
        <v>22</v>
      </c>
      <c r="D554" s="98" t="s">
        <v>289</v>
      </c>
      <c r="E554" s="548">
        <f>+_xlfn.XLOOKUP(I554,ccs!O:O,ccs!I:I,0,0,1)</f>
        <v>0</v>
      </c>
      <c r="F554" s="548">
        <f>ROUND(ROUND(E554,2)*ROUND(C554,2),2)</f>
        <v>0</v>
      </c>
      <c r="H554" s="4" t="s">
        <v>1690</v>
      </c>
      <c r="I554" s="545" t="str">
        <f>+_xlfn.CONCAT(H554,"-",A554)</f>
        <v>B2/26/18-B</v>
      </c>
    </row>
    <row r="555" spans="1:9">
      <c r="C555" s="98"/>
      <c r="D555" s="98"/>
      <c r="E555" s="424"/>
      <c r="F555" s="424"/>
      <c r="H555" s="4" t="s">
        <v>1690</v>
      </c>
      <c r="I555" s="221"/>
    </row>
    <row r="556" spans="1:9">
      <c r="B556" s="35" t="s">
        <v>999</v>
      </c>
      <c r="C556" s="98"/>
      <c r="D556" s="98"/>
      <c r="E556" s="424"/>
      <c r="F556" s="424"/>
      <c r="H556" s="4" t="s">
        <v>1690</v>
      </c>
      <c r="I556" s="221"/>
    </row>
    <row r="557" spans="1:9">
      <c r="C557" s="98"/>
      <c r="D557" s="98"/>
      <c r="E557" s="424"/>
      <c r="F557" s="424"/>
      <c r="H557" s="4" t="s">
        <v>1690</v>
      </c>
      <c r="I557" s="221"/>
    </row>
    <row r="558" spans="1:9">
      <c r="B558" s="35" t="s">
        <v>1000</v>
      </c>
      <c r="C558" s="98"/>
      <c r="D558" s="98"/>
      <c r="E558" s="424"/>
      <c r="F558" s="424"/>
      <c r="H558" s="4" t="s">
        <v>1690</v>
      </c>
      <c r="I558" s="221"/>
    </row>
    <row r="559" spans="1:9">
      <c r="C559" s="98"/>
      <c r="D559" s="98"/>
      <c r="E559" s="424"/>
      <c r="F559" s="424"/>
      <c r="H559" s="4" t="s">
        <v>1690</v>
      </c>
      <c r="I559" s="221"/>
    </row>
    <row r="560" spans="1:9">
      <c r="A560" s="206" t="s">
        <v>7</v>
      </c>
      <c r="B560" s="36" t="s">
        <v>1001</v>
      </c>
      <c r="C560" s="98">
        <v>617</v>
      </c>
      <c r="D560" s="98" t="s">
        <v>289</v>
      </c>
      <c r="E560" s="548">
        <f>+_xlfn.XLOOKUP(I560,ccs!O:O,ccs!I:I,0,0,1)</f>
        <v>640.63</v>
      </c>
      <c r="F560" s="548">
        <f>ROUND(ROUND(E560,2)*ROUND(C560,2),2)</f>
        <v>395268.71</v>
      </c>
      <c r="H560" s="4" t="s">
        <v>1690</v>
      </c>
      <c r="I560" s="545" t="str">
        <f>+_xlfn.CONCAT(H560,"-",A560)</f>
        <v>B2/26/18-C</v>
      </c>
    </row>
    <row r="561" spans="1:9">
      <c r="B561" s="36"/>
      <c r="C561" s="98"/>
      <c r="D561" s="98"/>
      <c r="E561" s="424"/>
      <c r="F561" s="424"/>
      <c r="H561" s="4" t="s">
        <v>1690</v>
      </c>
      <c r="I561" s="221"/>
    </row>
    <row r="562" spans="1:9" ht="31">
      <c r="A562" s="206" t="s">
        <v>8</v>
      </c>
      <c r="B562" s="36" t="s">
        <v>1002</v>
      </c>
      <c r="C562" s="98">
        <v>186</v>
      </c>
      <c r="D562" s="98" t="s">
        <v>289</v>
      </c>
      <c r="E562" s="548">
        <f>+_xlfn.XLOOKUP(I562,ccs!O:O,ccs!I:I,0,0,1)</f>
        <v>778.13</v>
      </c>
      <c r="F562" s="548">
        <f>ROUND(ROUND(E562,2)*ROUND(C562,2),2)</f>
        <v>144732.18</v>
      </c>
      <c r="H562" s="4" t="s">
        <v>1690</v>
      </c>
      <c r="I562" s="545" t="str">
        <f>+_xlfn.CONCAT(H562,"-",A562)</f>
        <v>B2/26/18-D</v>
      </c>
    </row>
    <row r="563" spans="1:9">
      <c r="C563" s="98"/>
      <c r="D563" s="98"/>
      <c r="E563" s="424"/>
      <c r="F563" s="424"/>
      <c r="H563" s="4" t="s">
        <v>1690</v>
      </c>
      <c r="I563" s="221"/>
    </row>
    <row r="564" spans="1:9">
      <c r="B564" s="35" t="s">
        <v>1003</v>
      </c>
      <c r="C564" s="98"/>
      <c r="D564" s="98"/>
      <c r="E564" s="424"/>
      <c r="F564" s="424"/>
      <c r="H564" s="4" t="s">
        <v>1690</v>
      </c>
      <c r="I564" s="221"/>
    </row>
    <row r="565" spans="1:9">
      <c r="C565" s="98"/>
      <c r="D565" s="98"/>
      <c r="E565" s="424"/>
      <c r="F565" s="424"/>
      <c r="H565" s="4" t="s">
        <v>1690</v>
      </c>
      <c r="I565" s="221"/>
    </row>
    <row r="566" spans="1:9">
      <c r="A566" s="206" t="s">
        <v>10</v>
      </c>
      <c r="B566" s="36" t="s">
        <v>1004</v>
      </c>
      <c r="C566" s="98">
        <v>124</v>
      </c>
      <c r="D566" s="98" t="s">
        <v>289</v>
      </c>
      <c r="E566" s="548">
        <f>+_xlfn.XLOOKUP(I566,ccs!O:O,ccs!I:I,0,0,1)</f>
        <v>423.5</v>
      </c>
      <c r="F566" s="548">
        <f>ROUND(ROUND(E566,2)*ROUND(C566,2),2)</f>
        <v>52514</v>
      </c>
      <c r="H566" s="4" t="s">
        <v>1690</v>
      </c>
      <c r="I566" s="545" t="str">
        <f>+_xlfn.CONCAT(H566,"-",A566)</f>
        <v>B2/26/18-E</v>
      </c>
    </row>
    <row r="567" spans="1:9">
      <c r="C567" s="98"/>
      <c r="D567" s="98"/>
      <c r="E567" s="424"/>
      <c r="F567" s="424"/>
      <c r="H567" s="4" t="s">
        <v>1690</v>
      </c>
      <c r="I567" s="221"/>
    </row>
    <row r="568" spans="1:9">
      <c r="A568" s="206" t="s">
        <v>11</v>
      </c>
      <c r="B568" s="36" t="s">
        <v>1005</v>
      </c>
      <c r="C568" s="98">
        <v>456</v>
      </c>
      <c r="D568" s="98" t="s">
        <v>289</v>
      </c>
      <c r="E568" s="548">
        <f>+_xlfn.XLOOKUP(I568,ccs!O:O,ccs!I:I,0,0,1)</f>
        <v>532.13</v>
      </c>
      <c r="F568" s="548">
        <f>ROUND(ROUND(E568,2)*ROUND(C568,2),2)</f>
        <v>242651.28</v>
      </c>
      <c r="H568" s="4" t="s">
        <v>1690</v>
      </c>
      <c r="I568" s="545" t="str">
        <f>+_xlfn.CONCAT(H568,"-",A568)</f>
        <v>B2/26/18-F</v>
      </c>
    </row>
    <row r="569" spans="1:9">
      <c r="C569" s="98"/>
      <c r="D569" s="98"/>
      <c r="E569" s="424"/>
      <c r="F569" s="424"/>
      <c r="H569" s="4" t="s">
        <v>1690</v>
      </c>
      <c r="I569" s="221"/>
    </row>
    <row r="570" spans="1:9">
      <c r="A570" s="206" t="s">
        <v>27</v>
      </c>
      <c r="B570" s="36" t="s">
        <v>1006</v>
      </c>
      <c r="C570" s="98">
        <v>167</v>
      </c>
      <c r="D570" s="98" t="s">
        <v>289</v>
      </c>
      <c r="E570" s="548">
        <f>+_xlfn.XLOOKUP(I570,ccs!O:O,ccs!I:I,0,0,1)</f>
        <v>600.88</v>
      </c>
      <c r="F570" s="548">
        <f>ROUND(ROUND(E570,2)*ROUND(C570,2),2)</f>
        <v>100346.96</v>
      </c>
      <c r="H570" s="4" t="s">
        <v>1690</v>
      </c>
      <c r="I570" s="545" t="str">
        <f>+_xlfn.CONCAT(H570,"-",A570)</f>
        <v>B2/26/18-G</v>
      </c>
    </row>
    <row r="571" spans="1:9">
      <c r="C571" s="98"/>
      <c r="D571" s="98"/>
      <c r="E571" s="424"/>
      <c r="F571" s="424"/>
      <c r="H571" s="4" t="s">
        <v>1690</v>
      </c>
      <c r="I571" s="221"/>
    </row>
    <row r="572" spans="1:9">
      <c r="A572" s="206" t="s">
        <v>28</v>
      </c>
      <c r="B572" s="36" t="s">
        <v>1007</v>
      </c>
      <c r="C572" s="98">
        <v>331</v>
      </c>
      <c r="D572" s="98" t="s">
        <v>289</v>
      </c>
      <c r="E572" s="548">
        <f>+_xlfn.XLOOKUP(I572,ccs!O:O,ccs!I:I,0,0,1)</f>
        <v>1201.6300000000001</v>
      </c>
      <c r="F572" s="548">
        <f>ROUND(ROUND(E572,2)*ROUND(C572,2),2)</f>
        <v>397739.53</v>
      </c>
      <c r="H572" s="4" t="s">
        <v>1690</v>
      </c>
      <c r="I572" s="545" t="str">
        <f>+_xlfn.CONCAT(H572,"-",A572)</f>
        <v>B2/26/18-H</v>
      </c>
    </row>
    <row r="573" spans="1:9">
      <c r="C573" s="98"/>
      <c r="D573" s="98"/>
      <c r="E573" s="424"/>
      <c r="F573" s="424"/>
      <c r="H573" s="4" t="s">
        <v>1690</v>
      </c>
      <c r="I573" s="221"/>
    </row>
    <row r="574" spans="1:9">
      <c r="A574" s="206" t="s">
        <v>33</v>
      </c>
      <c r="B574" s="36" t="s">
        <v>1008</v>
      </c>
      <c r="C574" s="98">
        <v>187</v>
      </c>
      <c r="D574" s="98" t="s">
        <v>289</v>
      </c>
      <c r="E574" s="548">
        <f>+_xlfn.XLOOKUP(I574,ccs!O:O,ccs!I:I,0,0,1)</f>
        <v>1418.75</v>
      </c>
      <c r="F574" s="548">
        <f>ROUND(ROUND(E574,2)*ROUND(C574,2),2)</f>
        <v>265306.25</v>
      </c>
      <c r="H574" s="4" t="s">
        <v>1690</v>
      </c>
      <c r="I574" s="545" t="str">
        <f>+_xlfn.CONCAT(H574,"-",A574)</f>
        <v>B2/26/18-J</v>
      </c>
    </row>
    <row r="575" spans="1:9">
      <c r="C575" s="98"/>
      <c r="D575" s="98"/>
      <c r="E575" s="424"/>
      <c r="F575" s="424"/>
      <c r="H575" s="4" t="s">
        <v>1690</v>
      </c>
      <c r="I575" s="221"/>
    </row>
    <row r="576" spans="1:9">
      <c r="A576" s="206" t="s">
        <v>34</v>
      </c>
      <c r="B576" s="7" t="s">
        <v>1009</v>
      </c>
      <c r="C576" s="98">
        <v>34</v>
      </c>
      <c r="D576" s="98" t="s">
        <v>289</v>
      </c>
      <c r="E576" s="548">
        <f>+_xlfn.XLOOKUP(I576,ccs!O:O,ccs!I:I,0,0,1)</f>
        <v>1418.75</v>
      </c>
      <c r="F576" s="548">
        <f>ROUND(ROUND(E576,2)*ROUND(C576,2),2)</f>
        <v>48237.5</v>
      </c>
      <c r="H576" s="4" t="s">
        <v>1690</v>
      </c>
      <c r="I576" s="545" t="str">
        <f>+_xlfn.CONCAT(H576,"-",A576)</f>
        <v>B2/26/18-K</v>
      </c>
    </row>
    <row r="577" spans="1:9">
      <c r="C577" s="98"/>
      <c r="D577" s="98"/>
      <c r="E577" s="424"/>
      <c r="F577" s="424"/>
      <c r="H577" s="4" t="s">
        <v>1690</v>
      </c>
      <c r="I577" s="221"/>
    </row>
    <row r="578" spans="1:9">
      <c r="A578" s="206" t="s">
        <v>39</v>
      </c>
      <c r="B578" s="36" t="s">
        <v>1010</v>
      </c>
      <c r="C578" s="98">
        <v>73</v>
      </c>
      <c r="D578" s="98" t="s">
        <v>289</v>
      </c>
      <c r="E578" s="548">
        <f>+_xlfn.XLOOKUP(I578,ccs!O:O,ccs!I:I,0,0,1)</f>
        <v>1418.75</v>
      </c>
      <c r="F578" s="548">
        <f>ROUND(ROUND(E578,2)*ROUND(C578,2),2)</f>
        <v>103568.75</v>
      </c>
      <c r="H578" s="4" t="s">
        <v>1690</v>
      </c>
      <c r="I578" s="545" t="str">
        <f>+_xlfn.CONCAT(H578,"-",A578)</f>
        <v>B2/26/18-L</v>
      </c>
    </row>
    <row r="579" spans="1:9">
      <c r="C579" s="98"/>
      <c r="D579" s="98"/>
      <c r="E579" s="424"/>
      <c r="F579" s="424"/>
      <c r="H579" s="4" t="s">
        <v>1690</v>
      </c>
      <c r="I579" s="221"/>
    </row>
    <row r="580" spans="1:9">
      <c r="A580" s="206" t="s">
        <v>38</v>
      </c>
      <c r="B580" s="36" t="s">
        <v>1011</v>
      </c>
      <c r="C580" s="98">
        <v>468</v>
      </c>
      <c r="D580" s="98" t="s">
        <v>289</v>
      </c>
      <c r="E580" s="548">
        <f>+_xlfn.XLOOKUP(I580,ccs!O:O,ccs!I:I,0,0,1)</f>
        <v>1418.75</v>
      </c>
      <c r="F580" s="548">
        <f>ROUND(ROUND(E580,2)*ROUND(C580,2),2)</f>
        <v>663975</v>
      </c>
      <c r="H580" s="4" t="s">
        <v>1690</v>
      </c>
      <c r="I580" s="545" t="str">
        <f>+_xlfn.CONCAT(H580,"-",A580)</f>
        <v>B2/26/18-M</v>
      </c>
    </row>
    <row r="581" spans="1:9">
      <c r="C581" s="98"/>
      <c r="D581" s="98"/>
      <c r="E581" s="424"/>
      <c r="F581" s="424"/>
      <c r="H581" s="4" t="s">
        <v>1690</v>
      </c>
      <c r="I581" s="221"/>
    </row>
    <row r="582" spans="1:9">
      <c r="B582" s="35" t="s">
        <v>1012</v>
      </c>
      <c r="C582" s="98"/>
      <c r="D582" s="98"/>
      <c r="E582" s="424"/>
      <c r="F582" s="424"/>
      <c r="H582" s="4" t="s">
        <v>1690</v>
      </c>
      <c r="I582" s="221"/>
    </row>
    <row r="583" spans="1:9">
      <c r="C583" s="98"/>
      <c r="D583" s="98"/>
      <c r="E583" s="424"/>
      <c r="F583" s="424"/>
      <c r="H583" s="4" t="s">
        <v>1690</v>
      </c>
      <c r="I583" s="221"/>
    </row>
    <row r="584" spans="1:9">
      <c r="A584" s="206" t="s">
        <v>204</v>
      </c>
      <c r="B584" s="36" t="s">
        <v>1013</v>
      </c>
      <c r="C584" s="98">
        <v>65</v>
      </c>
      <c r="D584" s="98" t="s">
        <v>289</v>
      </c>
      <c r="E584" s="548">
        <f>+_xlfn.XLOOKUP(I584,ccs!O:O,ccs!I:I,0,0,1)</f>
        <v>561</v>
      </c>
      <c r="F584" s="548">
        <f>ROUND(ROUND(E584,2)*ROUND(C584,2),2)</f>
        <v>36465</v>
      </c>
      <c r="H584" s="4" t="s">
        <v>1690</v>
      </c>
      <c r="I584" s="545" t="str">
        <f>+_xlfn.CONCAT(H584,"-",A584)</f>
        <v>B2/26/18-N</v>
      </c>
    </row>
    <row r="585" spans="1:9">
      <c r="C585" s="98"/>
      <c r="D585" s="98"/>
      <c r="E585" s="424"/>
      <c r="F585" s="424"/>
      <c r="H585" s="4" t="s">
        <v>1690</v>
      </c>
      <c r="I585" s="221"/>
    </row>
    <row r="586" spans="1:9">
      <c r="A586" s="206" t="s">
        <v>507</v>
      </c>
      <c r="B586" s="36" t="s">
        <v>1014</v>
      </c>
      <c r="C586" s="98">
        <v>2</v>
      </c>
      <c r="D586" s="98" t="s">
        <v>289</v>
      </c>
      <c r="E586" s="548">
        <f>+_xlfn.XLOOKUP(I586,ccs!O:O,ccs!I:I,0,0,1)</f>
        <v>836</v>
      </c>
      <c r="F586" s="548">
        <f>ROUND(ROUND(E586,2)*ROUND(C586,2),2)</f>
        <v>1672</v>
      </c>
      <c r="H586" s="4" t="s">
        <v>1690</v>
      </c>
      <c r="I586" s="545" t="str">
        <f>+_xlfn.CONCAT(H586,"-",A586)</f>
        <v>B2/26/18-P</v>
      </c>
    </row>
    <row r="587" spans="1:9">
      <c r="C587" s="98"/>
      <c r="D587" s="98"/>
      <c r="E587" s="424"/>
      <c r="F587" s="424"/>
      <c r="H587" s="4" t="s">
        <v>1690</v>
      </c>
      <c r="I587" s="221"/>
    </row>
    <row r="588" spans="1:9">
      <c r="B588" s="35" t="s">
        <v>1015</v>
      </c>
      <c r="C588" s="98"/>
      <c r="D588" s="98"/>
      <c r="E588" s="424"/>
      <c r="F588" s="424"/>
      <c r="H588" s="4" t="s">
        <v>1691</v>
      </c>
      <c r="I588" s="221"/>
    </row>
    <row r="589" spans="1:9">
      <c r="C589" s="98"/>
      <c r="D589" s="98"/>
      <c r="E589" s="424"/>
      <c r="F589" s="424"/>
      <c r="H589" s="4" t="s">
        <v>1691</v>
      </c>
      <c r="I589" s="221"/>
    </row>
    <row r="590" spans="1:9" ht="31">
      <c r="A590" s="32" t="s">
        <v>5</v>
      </c>
      <c r="B590" s="113" t="s">
        <v>1016</v>
      </c>
      <c r="C590" s="32">
        <v>60</v>
      </c>
      <c r="D590" s="32" t="s">
        <v>289</v>
      </c>
      <c r="E590" s="548">
        <f>+_xlfn.XLOOKUP(I590,ccs!O:O,ccs!I:I,0,0,1)</f>
        <v>276.63</v>
      </c>
      <c r="F590" s="548">
        <f>ROUND(ROUND(E590,2)*ROUND(C590,2),2)</f>
        <v>16597.8</v>
      </c>
      <c r="H590" s="4" t="s">
        <v>1691</v>
      </c>
      <c r="I590" s="545" t="str">
        <f>+_xlfn.CONCAT(H590,"-",A590)</f>
        <v>B2/26/19-A</v>
      </c>
    </row>
    <row r="591" spans="1:9">
      <c r="C591" s="98"/>
      <c r="D591" s="98"/>
      <c r="E591" s="424"/>
      <c r="F591" s="424"/>
      <c r="H591" s="4" t="s">
        <v>1691</v>
      </c>
      <c r="I591" s="221"/>
    </row>
    <row r="592" spans="1:9" ht="31">
      <c r="A592" s="32" t="s">
        <v>6</v>
      </c>
      <c r="B592" s="113" t="s">
        <v>1017</v>
      </c>
      <c r="C592" s="32">
        <v>149</v>
      </c>
      <c r="D592" s="32" t="s">
        <v>289</v>
      </c>
      <c r="E592" s="548">
        <f>+_xlfn.XLOOKUP(I592,ccs!O:O,ccs!I:I,0,0,1)</f>
        <v>407.88</v>
      </c>
      <c r="F592" s="548">
        <f>ROUND(ROUND(E592,2)*ROUND(C592,2),2)</f>
        <v>60774.12</v>
      </c>
      <c r="H592" s="4" t="s">
        <v>1691</v>
      </c>
      <c r="I592" s="545" t="str">
        <f>+_xlfn.CONCAT(H592,"-",A592)</f>
        <v>B2/26/19-B</v>
      </c>
    </row>
    <row r="593" spans="1:9">
      <c r="C593" s="98"/>
      <c r="D593" s="98"/>
      <c r="E593" s="424"/>
      <c r="F593" s="98"/>
      <c r="H593" s="4" t="s">
        <v>1691</v>
      </c>
      <c r="I593" s="221"/>
    </row>
    <row r="594" spans="1:9" ht="31">
      <c r="A594" s="206" t="s">
        <v>7</v>
      </c>
      <c r="B594" s="36" t="s">
        <v>1018</v>
      </c>
      <c r="C594" s="98">
        <v>29</v>
      </c>
      <c r="D594" s="98" t="s">
        <v>289</v>
      </c>
      <c r="E594" s="548">
        <f>+_xlfn.XLOOKUP(I594,ccs!O:O,ccs!I:I,0,0,1)</f>
        <v>670.38</v>
      </c>
      <c r="F594" s="548">
        <f>ROUND(ROUND(E594,2)*ROUND(C594,2),2)</f>
        <v>19441.02</v>
      </c>
      <c r="H594" s="4" t="s">
        <v>1691</v>
      </c>
      <c r="I594" s="545" t="str">
        <f>+_xlfn.CONCAT(H594,"-",A594)</f>
        <v>B2/26/19-C</v>
      </c>
    </row>
    <row r="595" spans="1:9">
      <c r="C595" s="98"/>
      <c r="D595" s="98"/>
      <c r="E595" s="424"/>
      <c r="F595" s="424"/>
      <c r="H595" s="4" t="s">
        <v>1691</v>
      </c>
      <c r="I595" s="221"/>
    </row>
    <row r="596" spans="1:9">
      <c r="A596" s="206" t="s">
        <v>8</v>
      </c>
      <c r="B596" s="36" t="s">
        <v>1019</v>
      </c>
      <c r="C596" s="98">
        <v>273</v>
      </c>
      <c r="D596" s="98" t="s">
        <v>289</v>
      </c>
      <c r="E596" s="548">
        <f>+_xlfn.XLOOKUP(I596,ccs!O:O,ccs!I:I,0,0,1)</f>
        <v>670.38</v>
      </c>
      <c r="F596" s="548">
        <f>ROUND(ROUND(E596,2)*ROUND(C596,2),2)</f>
        <v>183013.74</v>
      </c>
      <c r="H596" s="4" t="s">
        <v>1691</v>
      </c>
      <c r="I596" s="545" t="str">
        <f>+_xlfn.CONCAT(H596,"-",A596)</f>
        <v>B2/26/19-D</v>
      </c>
    </row>
    <row r="597" spans="1:9">
      <c r="B597" s="36"/>
      <c r="C597" s="98"/>
      <c r="D597" s="98"/>
      <c r="E597" s="424"/>
      <c r="F597" s="424"/>
      <c r="H597" s="4" t="s">
        <v>1691</v>
      </c>
      <c r="I597" s="221"/>
    </row>
    <row r="598" spans="1:9" ht="31">
      <c r="B598" s="35" t="s">
        <v>1020</v>
      </c>
      <c r="C598" s="98"/>
      <c r="D598" s="98"/>
      <c r="E598" s="424"/>
      <c r="F598" s="424"/>
      <c r="H598" s="4" t="s">
        <v>1691</v>
      </c>
      <c r="I598" s="221"/>
    </row>
    <row r="599" spans="1:9">
      <c r="C599" s="98"/>
      <c r="D599" s="98"/>
      <c r="E599" s="424"/>
      <c r="F599" s="424"/>
      <c r="H599" s="4" t="s">
        <v>1691</v>
      </c>
      <c r="I599" s="221"/>
    </row>
    <row r="600" spans="1:9" ht="46.5">
      <c r="B600" s="35" t="s">
        <v>1021</v>
      </c>
      <c r="C600" s="98"/>
      <c r="D600" s="98"/>
      <c r="E600" s="424"/>
      <c r="F600" s="424"/>
      <c r="H600" s="4" t="s">
        <v>1691</v>
      </c>
      <c r="I600" s="221"/>
    </row>
    <row r="601" spans="1:9">
      <c r="C601" s="98"/>
      <c r="D601" s="98"/>
      <c r="E601" s="424"/>
      <c r="F601" s="424"/>
      <c r="H601" s="4" t="s">
        <v>1691</v>
      </c>
      <c r="I601" s="221"/>
    </row>
    <row r="602" spans="1:9">
      <c r="A602" s="206" t="s">
        <v>10</v>
      </c>
      <c r="B602" s="36" t="s">
        <v>1022</v>
      </c>
      <c r="C602" s="98">
        <v>135</v>
      </c>
      <c r="D602" s="98" t="s">
        <v>289</v>
      </c>
      <c r="E602" s="548">
        <f>+_xlfn.XLOOKUP(I602,ccs!O:O,ccs!I:I,0,0,1)</f>
        <v>187.75</v>
      </c>
      <c r="F602" s="548">
        <f>ROUND(ROUND(E602,2)*ROUND(C602,2),2)</f>
        <v>25346.25</v>
      </c>
      <c r="H602" s="4" t="s">
        <v>1691</v>
      </c>
      <c r="I602" s="545" t="str">
        <f>+_xlfn.CONCAT(H602,"-",A602)</f>
        <v>B2/26/19-E</v>
      </c>
    </row>
    <row r="603" spans="1:9">
      <c r="B603" s="36"/>
      <c r="C603" s="98"/>
      <c r="D603" s="98"/>
      <c r="E603" s="424"/>
      <c r="F603" s="424"/>
      <c r="H603" s="4" t="s">
        <v>1691</v>
      </c>
      <c r="I603" s="221"/>
    </row>
    <row r="604" spans="1:9">
      <c r="A604" s="206" t="s">
        <v>11</v>
      </c>
      <c r="B604" s="36" t="s">
        <v>1023</v>
      </c>
      <c r="C604" s="98">
        <v>7</v>
      </c>
      <c r="D604" s="98" t="s">
        <v>289</v>
      </c>
      <c r="E604" s="548">
        <f>+_xlfn.XLOOKUP(I604,ccs!O:O,ccs!I:I,0,0,1)</f>
        <v>218.63</v>
      </c>
      <c r="F604" s="548">
        <f>ROUND(ROUND(E604,2)*ROUND(C604,2),2)</f>
        <v>1530.41</v>
      </c>
      <c r="H604" s="4" t="s">
        <v>1691</v>
      </c>
      <c r="I604" s="545" t="str">
        <f>+_xlfn.CONCAT(H604,"-",A604)</f>
        <v>B2/26/19-F</v>
      </c>
    </row>
    <row r="605" spans="1:9">
      <c r="B605" s="36"/>
      <c r="C605" s="98"/>
      <c r="D605" s="98"/>
      <c r="E605" s="424"/>
      <c r="F605" s="424"/>
      <c r="H605" s="4" t="s">
        <v>1691</v>
      </c>
      <c r="I605" s="221"/>
    </row>
    <row r="606" spans="1:9" ht="46.5">
      <c r="B606" s="35" t="s">
        <v>1024</v>
      </c>
      <c r="C606" s="98"/>
      <c r="D606" s="98"/>
      <c r="E606" s="424"/>
      <c r="F606" s="424"/>
      <c r="H606" s="4" t="s">
        <v>1691</v>
      </c>
      <c r="I606" s="221"/>
    </row>
    <row r="607" spans="1:9">
      <c r="B607" s="35"/>
      <c r="C607" s="98"/>
      <c r="D607" s="98"/>
      <c r="E607" s="424"/>
      <c r="F607" s="424"/>
      <c r="H607" s="4" t="s">
        <v>1691</v>
      </c>
      <c r="I607" s="221"/>
    </row>
    <row r="608" spans="1:9">
      <c r="A608" s="206" t="s">
        <v>27</v>
      </c>
      <c r="B608" s="36" t="s">
        <v>1025</v>
      </c>
      <c r="C608" s="98">
        <v>15</v>
      </c>
      <c r="D608" s="98" t="s">
        <v>289</v>
      </c>
      <c r="E608" s="548">
        <f>+_xlfn.XLOOKUP(I608,ccs!O:O,ccs!I:I,0,0,1)</f>
        <v>218.63</v>
      </c>
      <c r="F608" s="548">
        <f>ROUND(ROUND(E608,2)*ROUND(C608,2),2)</f>
        <v>3279.45</v>
      </c>
      <c r="H608" s="4" t="s">
        <v>1691</v>
      </c>
      <c r="I608" s="545" t="str">
        <f>+_xlfn.CONCAT(H608,"-",A608)</f>
        <v>B2/26/19-G</v>
      </c>
    </row>
    <row r="609" spans="1:9">
      <c r="B609" s="35"/>
      <c r="C609" s="98"/>
      <c r="D609" s="98"/>
      <c r="E609" s="424"/>
      <c r="F609" s="424"/>
      <c r="H609" s="4" t="s">
        <v>1691</v>
      </c>
      <c r="I609" s="221"/>
    </row>
    <row r="610" spans="1:9">
      <c r="A610" s="206" t="s">
        <v>28</v>
      </c>
      <c r="B610" s="7" t="s">
        <v>1026</v>
      </c>
      <c r="C610" s="98">
        <v>1</v>
      </c>
      <c r="D610" s="98" t="s">
        <v>289</v>
      </c>
      <c r="E610" s="548">
        <f>+_xlfn.XLOOKUP(I610,ccs!O:O,ccs!I:I,0,0,1)</f>
        <v>225.38</v>
      </c>
      <c r="F610" s="548">
        <f>ROUND(ROUND(E610,2)*ROUND(C610,2),2)</f>
        <v>225.38</v>
      </c>
      <c r="H610" s="4" t="s">
        <v>1691</v>
      </c>
      <c r="I610" s="545" t="str">
        <f>+_xlfn.CONCAT(H610,"-",A610)</f>
        <v>B2/26/19-H</v>
      </c>
    </row>
    <row r="611" spans="1:9">
      <c r="C611" s="98"/>
      <c r="D611" s="98"/>
      <c r="E611" s="424"/>
      <c r="F611" s="424"/>
      <c r="H611" s="4" t="s">
        <v>1691</v>
      </c>
      <c r="I611" s="221"/>
    </row>
    <row r="612" spans="1:9">
      <c r="A612" s="206" t="s">
        <v>33</v>
      </c>
      <c r="B612" s="36" t="s">
        <v>1027</v>
      </c>
      <c r="C612" s="98">
        <v>5</v>
      </c>
      <c r="D612" s="98" t="s">
        <v>289</v>
      </c>
      <c r="E612" s="548">
        <f>+_xlfn.XLOOKUP(I612,ccs!O:O,ccs!I:I,0,0,1)</f>
        <v>327.5</v>
      </c>
      <c r="F612" s="548">
        <f>ROUND(ROUND(E612,2)*ROUND(C612,2),2)</f>
        <v>1637.5</v>
      </c>
      <c r="H612" s="4" t="s">
        <v>1691</v>
      </c>
      <c r="I612" s="545" t="str">
        <f>+_xlfn.CONCAT(H612,"-",A612)</f>
        <v>B2/26/19-J</v>
      </c>
    </row>
    <row r="613" spans="1:9">
      <c r="B613" s="36"/>
      <c r="C613" s="98"/>
      <c r="D613" s="98"/>
      <c r="E613" s="424"/>
      <c r="F613" s="424"/>
      <c r="H613" s="4" t="s">
        <v>1691</v>
      </c>
      <c r="I613" s="221"/>
    </row>
    <row r="614" spans="1:9">
      <c r="A614" s="206" t="s">
        <v>34</v>
      </c>
      <c r="B614" s="36" t="s">
        <v>1028</v>
      </c>
      <c r="C614" s="98">
        <v>12</v>
      </c>
      <c r="D614" s="98" t="s">
        <v>289</v>
      </c>
      <c r="E614" s="548">
        <f>+_xlfn.XLOOKUP(I614,ccs!O:O,ccs!I:I,0,0,1)</f>
        <v>515.63</v>
      </c>
      <c r="F614" s="548">
        <f>ROUND(ROUND(E614,2)*ROUND(C614,2),2)</f>
        <v>6187.56</v>
      </c>
      <c r="H614" s="4" t="s">
        <v>1691</v>
      </c>
      <c r="I614" s="545" t="str">
        <f>+_xlfn.CONCAT(H614,"-",A614)</f>
        <v>B2/26/19-K</v>
      </c>
    </row>
    <row r="615" spans="1:9">
      <c r="B615" s="36"/>
      <c r="C615" s="98"/>
      <c r="D615" s="98"/>
      <c r="E615" s="424"/>
      <c r="F615" s="424"/>
      <c r="H615" s="4" t="s">
        <v>1691</v>
      </c>
      <c r="I615" s="221"/>
    </row>
    <row r="616" spans="1:9">
      <c r="A616" s="206" t="s">
        <v>39</v>
      </c>
      <c r="B616" s="7" t="s">
        <v>1029</v>
      </c>
      <c r="C616" s="98">
        <v>1</v>
      </c>
      <c r="D616" s="98" t="s">
        <v>289</v>
      </c>
      <c r="E616" s="548">
        <f>+_xlfn.XLOOKUP(I616,ccs!O:O,ccs!I:I,0,0,1)</f>
        <v>1634.88</v>
      </c>
      <c r="F616" s="548">
        <f>ROUND(ROUND(E616,2)*ROUND(C616,2),2)</f>
        <v>1634.88</v>
      </c>
      <c r="H616" s="4" t="s">
        <v>1691</v>
      </c>
      <c r="I616" s="545" t="str">
        <f>+_xlfn.CONCAT(H616,"-",A616)</f>
        <v>B2/26/19-L</v>
      </c>
    </row>
    <row r="617" spans="1:9">
      <c r="C617" s="98"/>
      <c r="D617" s="98"/>
      <c r="E617" s="424"/>
      <c r="F617" s="424"/>
      <c r="H617" s="4" t="s">
        <v>1691</v>
      </c>
      <c r="I617" s="221"/>
    </row>
    <row r="618" spans="1:9">
      <c r="A618" s="206" t="s">
        <v>38</v>
      </c>
      <c r="B618" s="36" t="s">
        <v>1030</v>
      </c>
      <c r="C618" s="98">
        <v>1</v>
      </c>
      <c r="D618" s="98" t="s">
        <v>289</v>
      </c>
      <c r="E618" s="548">
        <f>+_xlfn.XLOOKUP(I618,ccs!O:O,ccs!I:I,0,0,1)</f>
        <v>2122.75</v>
      </c>
      <c r="F618" s="548">
        <f>ROUND(ROUND(E618,2)*ROUND(C618,2),2)</f>
        <v>2122.75</v>
      </c>
      <c r="H618" s="4" t="s">
        <v>1691</v>
      </c>
      <c r="I618" s="545" t="str">
        <f>+_xlfn.CONCAT(H618,"-",A618)</f>
        <v>B2/26/19-M</v>
      </c>
    </row>
    <row r="619" spans="1:9">
      <c r="B619" s="35"/>
      <c r="C619" s="98"/>
      <c r="D619" s="98"/>
      <c r="E619" s="424"/>
      <c r="F619" s="424"/>
      <c r="H619" s="4" t="s">
        <v>1691</v>
      </c>
      <c r="I619" s="221"/>
    </row>
    <row r="620" spans="1:9" ht="46.5">
      <c r="B620" s="35" t="s">
        <v>1031</v>
      </c>
      <c r="C620" s="98"/>
      <c r="D620" s="98"/>
      <c r="E620" s="424"/>
      <c r="F620" s="424"/>
      <c r="H620" s="4" t="s">
        <v>1692</v>
      </c>
      <c r="I620" s="221"/>
    </row>
    <row r="621" spans="1:9">
      <c r="C621" s="98"/>
      <c r="D621" s="98"/>
      <c r="E621" s="424"/>
      <c r="F621" s="424"/>
      <c r="H621" s="4" t="s">
        <v>1692</v>
      </c>
      <c r="I621" s="221"/>
    </row>
    <row r="622" spans="1:9">
      <c r="A622" s="206" t="s">
        <v>5</v>
      </c>
      <c r="B622" s="36" t="s">
        <v>1032</v>
      </c>
      <c r="C622" s="98">
        <v>20</v>
      </c>
      <c r="D622" s="98" t="s">
        <v>289</v>
      </c>
      <c r="E622" s="548">
        <f>+_xlfn.XLOOKUP(I622,ccs!O:O,ccs!I:I,0,0,1)</f>
        <v>39.880000000000003</v>
      </c>
      <c r="F622" s="548">
        <f>ROUND(ROUND(E622,2)*ROUND(C622,2),2)</f>
        <v>797.6</v>
      </c>
      <c r="H622" s="4" t="s">
        <v>1692</v>
      </c>
      <c r="I622" s="545" t="str">
        <f>+_xlfn.CONCAT(H622,"-",A622)</f>
        <v>B2/26/20-A</v>
      </c>
    </row>
    <row r="623" spans="1:9">
      <c r="C623" s="98"/>
      <c r="D623" s="98"/>
      <c r="E623" s="424"/>
      <c r="F623" s="424"/>
      <c r="H623" s="4" t="s">
        <v>1692</v>
      </c>
      <c r="I623" s="221"/>
    </row>
    <row r="624" spans="1:9" ht="31">
      <c r="B624" s="35" t="s">
        <v>1033</v>
      </c>
      <c r="C624" s="98"/>
      <c r="D624" s="98"/>
      <c r="E624" s="424"/>
      <c r="F624" s="424"/>
      <c r="H624" s="4" t="s">
        <v>1692</v>
      </c>
      <c r="I624" s="221"/>
    </row>
    <row r="625" spans="1:9">
      <c r="C625" s="98"/>
      <c r="D625" s="98"/>
      <c r="E625" s="424"/>
      <c r="F625" s="424"/>
      <c r="H625" s="4" t="s">
        <v>1692</v>
      </c>
      <c r="I625" s="221"/>
    </row>
    <row r="626" spans="1:9" ht="31">
      <c r="B626" s="35" t="s">
        <v>1034</v>
      </c>
      <c r="C626" s="98"/>
      <c r="D626" s="98"/>
      <c r="E626" s="424"/>
      <c r="F626" s="424"/>
      <c r="H626" s="4" t="s">
        <v>1692</v>
      </c>
      <c r="I626" s="221"/>
    </row>
    <row r="627" spans="1:9">
      <c r="C627" s="98"/>
      <c r="D627" s="98"/>
      <c r="E627" s="424"/>
      <c r="F627" s="424"/>
      <c r="H627" s="4" t="s">
        <v>1692</v>
      </c>
      <c r="I627" s="221"/>
    </row>
    <row r="628" spans="1:9" ht="77.5">
      <c r="A628" s="206" t="s">
        <v>6</v>
      </c>
      <c r="B628" s="36" t="s">
        <v>1035</v>
      </c>
      <c r="C628" s="98">
        <v>1</v>
      </c>
      <c r="D628" s="98" t="s">
        <v>289</v>
      </c>
      <c r="E628" s="548">
        <f>+_xlfn.XLOOKUP(I628,ccs!O:O,ccs!I:I,0,0,1)</f>
        <v>423576.25</v>
      </c>
      <c r="F628" s="548">
        <f>ROUND(ROUND(E628,2)*ROUND(C628,2),2)</f>
        <v>423576.25</v>
      </c>
      <c r="H628" s="4" t="s">
        <v>1692</v>
      </c>
      <c r="I628" s="545" t="str">
        <f>+_xlfn.CONCAT(H628,"-",A628)</f>
        <v>B2/26/20-B</v>
      </c>
    </row>
    <row r="629" spans="1:9">
      <c r="C629" s="98"/>
      <c r="D629" s="98"/>
      <c r="E629" s="424"/>
      <c r="F629" s="424"/>
      <c r="H629" s="4" t="s">
        <v>1692</v>
      </c>
      <c r="I629" s="221"/>
    </row>
    <row r="630" spans="1:9" ht="77.5">
      <c r="A630" s="206" t="s">
        <v>7</v>
      </c>
      <c r="B630" s="36" t="s">
        <v>1036</v>
      </c>
      <c r="C630" s="98">
        <v>1</v>
      </c>
      <c r="D630" s="98" t="s">
        <v>289</v>
      </c>
      <c r="E630" s="548">
        <f>+_xlfn.XLOOKUP(I630,ccs!O:O,ccs!I:I,0,0,1)</f>
        <v>423576.25</v>
      </c>
      <c r="F630" s="548">
        <f>ROUND(ROUND(E630,2)*ROUND(C630,2),2)</f>
        <v>423576.25</v>
      </c>
      <c r="H630" s="4" t="s">
        <v>1692</v>
      </c>
      <c r="I630" s="545" t="str">
        <f>+_xlfn.CONCAT(H630,"-",A630)</f>
        <v>B2/26/20-C</v>
      </c>
    </row>
    <row r="631" spans="1:9">
      <c r="C631" s="98"/>
      <c r="D631" s="98"/>
      <c r="E631" s="424"/>
      <c r="F631" s="424"/>
      <c r="H631" s="4" t="s">
        <v>1692</v>
      </c>
      <c r="I631" s="221"/>
    </row>
    <row r="632" spans="1:9" ht="46.5">
      <c r="B632" s="35" t="s">
        <v>1037</v>
      </c>
      <c r="C632" s="98"/>
      <c r="D632" s="98"/>
      <c r="E632" s="424"/>
      <c r="F632" s="424"/>
      <c r="H632" s="4" t="s">
        <v>1692</v>
      </c>
      <c r="I632" s="221"/>
    </row>
    <row r="633" spans="1:9">
      <c r="C633" s="98"/>
      <c r="D633" s="98"/>
      <c r="E633" s="424"/>
      <c r="F633" s="424"/>
      <c r="H633" s="4" t="s">
        <v>1692</v>
      </c>
      <c r="I633" s="221"/>
    </row>
    <row r="634" spans="1:9" ht="31">
      <c r="B634" s="35" t="s">
        <v>1038</v>
      </c>
      <c r="C634" s="98"/>
      <c r="D634" s="98"/>
      <c r="E634" s="424"/>
      <c r="F634" s="424"/>
      <c r="H634" s="4" t="s">
        <v>1692</v>
      </c>
      <c r="I634" s="221"/>
    </row>
    <row r="635" spans="1:9">
      <c r="C635" s="98"/>
      <c r="D635" s="98"/>
      <c r="E635" s="424"/>
      <c r="F635" s="424"/>
      <c r="H635" s="4" t="s">
        <v>1692</v>
      </c>
      <c r="I635" s="221"/>
    </row>
    <row r="636" spans="1:9">
      <c r="A636" s="206" t="s">
        <v>8</v>
      </c>
      <c r="B636" s="36" t="s">
        <v>1039</v>
      </c>
      <c r="C636" s="98">
        <v>1</v>
      </c>
      <c r="D636" s="98" t="s">
        <v>0</v>
      </c>
      <c r="E636" s="548">
        <f>+_xlfn.XLOOKUP(I636,ccs!O:O,ccs!I:I,0,0,1)</f>
        <v>62500</v>
      </c>
      <c r="F636" s="548">
        <f>ROUND(ROUND(E636,2)*ROUND(C636,2),2)</f>
        <v>62500</v>
      </c>
      <c r="H636" s="4" t="s">
        <v>1692</v>
      </c>
      <c r="I636" s="545" t="str">
        <f>+_xlfn.CONCAT(H636,"-",A636)</f>
        <v>B2/26/20-D</v>
      </c>
    </row>
    <row r="637" spans="1:9">
      <c r="C637" s="98"/>
      <c r="D637" s="98"/>
      <c r="E637" s="424"/>
      <c r="F637" s="424"/>
      <c r="H637" s="4" t="s">
        <v>1692</v>
      </c>
      <c r="I637" s="221"/>
    </row>
    <row r="638" spans="1:9" ht="62">
      <c r="B638" s="35" t="s">
        <v>1040</v>
      </c>
      <c r="C638" s="98"/>
      <c r="D638" s="98"/>
      <c r="E638" s="424"/>
      <c r="F638" s="424"/>
      <c r="H638" s="4" t="s">
        <v>1692</v>
      </c>
      <c r="I638" s="221"/>
    </row>
    <row r="639" spans="1:9">
      <c r="C639" s="98"/>
      <c r="D639" s="98"/>
      <c r="E639" s="424"/>
      <c r="F639" s="424"/>
      <c r="H639" s="4" t="s">
        <v>1692</v>
      </c>
      <c r="I639" s="221"/>
    </row>
    <row r="640" spans="1:9">
      <c r="A640" s="206" t="s">
        <v>10</v>
      </c>
      <c r="B640" s="36" t="s">
        <v>1041</v>
      </c>
      <c r="C640" s="98">
        <v>1</v>
      </c>
      <c r="D640" s="98" t="s">
        <v>289</v>
      </c>
      <c r="E640" s="548">
        <f>+_xlfn.XLOOKUP(I640,ccs!O:O,ccs!I:I,0,0,1)</f>
        <v>0</v>
      </c>
      <c r="F640" s="548">
        <f>ROUND(ROUND(E640,2)*ROUND(C640,2),2)</f>
        <v>0</v>
      </c>
      <c r="H640" s="4" t="s">
        <v>1692</v>
      </c>
      <c r="I640" s="545" t="str">
        <f>+_xlfn.CONCAT(H640,"-",A640)</f>
        <v>B2/26/20-E</v>
      </c>
    </row>
    <row r="641" spans="1:9">
      <c r="B641" s="36"/>
      <c r="C641" s="98"/>
      <c r="D641" s="98"/>
      <c r="E641" s="424"/>
      <c r="F641" s="424"/>
      <c r="H641" s="4" t="s">
        <v>1692</v>
      </c>
      <c r="I641" s="221"/>
    </row>
    <row r="642" spans="1:9">
      <c r="A642" s="206" t="s">
        <v>11</v>
      </c>
      <c r="B642" s="36" t="s">
        <v>1042</v>
      </c>
      <c r="C642" s="98">
        <v>1</v>
      </c>
      <c r="D642" s="98" t="s">
        <v>289</v>
      </c>
      <c r="E642" s="548">
        <f>+_xlfn.XLOOKUP(I642,ccs!O:O,ccs!I:I,0,0,1)</f>
        <v>0</v>
      </c>
      <c r="F642" s="548">
        <f>ROUND(ROUND(E642,2)*ROUND(C642,2),2)</f>
        <v>0</v>
      </c>
      <c r="H642" s="4" t="s">
        <v>1692</v>
      </c>
      <c r="I642" s="545" t="str">
        <f>+_xlfn.CONCAT(H642,"-",A642)</f>
        <v>B2/26/20-F</v>
      </c>
    </row>
    <row r="643" spans="1:9">
      <c r="B643" s="36"/>
      <c r="C643" s="98"/>
      <c r="D643" s="98"/>
      <c r="E643" s="424"/>
      <c r="F643" s="424"/>
      <c r="H643" s="4" t="s">
        <v>1692</v>
      </c>
      <c r="I643" s="221"/>
    </row>
    <row r="644" spans="1:9" ht="31">
      <c r="A644" s="98"/>
      <c r="B644" s="35" t="s">
        <v>1043</v>
      </c>
      <c r="C644" s="98"/>
      <c r="D644" s="98"/>
      <c r="E644" s="424"/>
      <c r="F644" s="424"/>
      <c r="H644" s="4" t="s">
        <v>1693</v>
      </c>
      <c r="I644" s="221"/>
    </row>
    <row r="645" spans="1:9">
      <c r="A645" s="98"/>
      <c r="C645" s="98"/>
      <c r="D645" s="98"/>
      <c r="E645" s="424"/>
      <c r="F645" s="424"/>
      <c r="H645" s="4" t="s">
        <v>1693</v>
      </c>
      <c r="I645" s="221"/>
    </row>
    <row r="646" spans="1:9" ht="31">
      <c r="A646" s="98"/>
      <c r="B646" s="35" t="s">
        <v>1044</v>
      </c>
      <c r="C646" s="98"/>
      <c r="D646" s="98"/>
      <c r="E646" s="424"/>
      <c r="F646" s="424"/>
      <c r="H646" s="4" t="s">
        <v>1693</v>
      </c>
      <c r="I646" s="221"/>
    </row>
    <row r="647" spans="1:9">
      <c r="C647" s="98"/>
      <c r="D647" s="98"/>
      <c r="E647" s="424"/>
      <c r="F647" s="424"/>
      <c r="H647" s="4" t="s">
        <v>1693</v>
      </c>
      <c r="I647" s="221"/>
    </row>
    <row r="648" spans="1:9">
      <c r="A648" s="206" t="s">
        <v>5</v>
      </c>
      <c r="B648" s="36" t="s">
        <v>1045</v>
      </c>
      <c r="C648" s="98">
        <v>1</v>
      </c>
      <c r="D648" s="98" t="s">
        <v>289</v>
      </c>
      <c r="E648" s="548">
        <f>+_xlfn.XLOOKUP(I648,ccs!O:O,ccs!I:I,0,0,1)</f>
        <v>30131.25</v>
      </c>
      <c r="F648" s="548">
        <f>ROUND(ROUND(E648,2)*ROUND(C648,2),2)</f>
        <v>30131.25</v>
      </c>
      <c r="H648" s="4" t="s">
        <v>1693</v>
      </c>
      <c r="I648" s="545" t="str">
        <f>+_xlfn.CONCAT(H648,"-",A648)</f>
        <v>B2/26/21-A</v>
      </c>
    </row>
    <row r="649" spans="1:9">
      <c r="B649" s="36"/>
      <c r="C649" s="98"/>
      <c r="D649" s="98"/>
      <c r="E649" s="424"/>
      <c r="F649" s="424"/>
      <c r="H649" s="4" t="s">
        <v>1693</v>
      </c>
      <c r="I649" s="221"/>
    </row>
    <row r="650" spans="1:9">
      <c r="A650" s="206" t="s">
        <v>6</v>
      </c>
      <c r="B650" s="36" t="s">
        <v>1046</v>
      </c>
      <c r="C650" s="98">
        <v>1</v>
      </c>
      <c r="D650" s="98" t="s">
        <v>289</v>
      </c>
      <c r="E650" s="548">
        <f>+_xlfn.XLOOKUP(I650,ccs!O:O,ccs!I:I,0,0,1)</f>
        <v>42225</v>
      </c>
      <c r="F650" s="548">
        <f>ROUND(ROUND(E650,2)*ROUND(C650,2),2)</f>
        <v>42225</v>
      </c>
      <c r="H650" s="4" t="s">
        <v>1693</v>
      </c>
      <c r="I650" s="545" t="str">
        <f>+_xlfn.CONCAT(H650,"-",A650)</f>
        <v>B2/26/21-B</v>
      </c>
    </row>
    <row r="651" spans="1:9" ht="15" customHeight="1">
      <c r="B651" s="36"/>
      <c r="C651" s="98"/>
      <c r="D651" s="98"/>
      <c r="E651" s="424"/>
      <c r="F651" s="424"/>
      <c r="H651" s="4" t="s">
        <v>1693</v>
      </c>
      <c r="I651" s="221"/>
    </row>
    <row r="652" spans="1:9">
      <c r="A652" s="206" t="s">
        <v>7</v>
      </c>
      <c r="B652" s="36" t="s">
        <v>1047</v>
      </c>
      <c r="C652" s="98">
        <v>1</v>
      </c>
      <c r="D652" s="98" t="s">
        <v>289</v>
      </c>
      <c r="E652" s="548">
        <f>+_xlfn.XLOOKUP(I652,ccs!O:O,ccs!I:I,0,0,1)</f>
        <v>42225</v>
      </c>
      <c r="F652" s="548">
        <f>ROUND(ROUND(E652,2)*ROUND(C652,2),2)</f>
        <v>42225</v>
      </c>
      <c r="H652" s="4" t="s">
        <v>1693</v>
      </c>
      <c r="I652" s="545" t="str">
        <f>+_xlfn.CONCAT(H652,"-",A652)</f>
        <v>B2/26/21-C</v>
      </c>
    </row>
    <row r="653" spans="1:9">
      <c r="C653" s="98"/>
      <c r="D653" s="98"/>
      <c r="E653" s="424"/>
      <c r="F653" s="424"/>
      <c r="H653" s="4" t="s">
        <v>1693</v>
      </c>
      <c r="I653" s="221"/>
    </row>
    <row r="654" spans="1:9">
      <c r="B654" s="35" t="s">
        <v>1048</v>
      </c>
      <c r="C654" s="98"/>
      <c r="D654" s="98"/>
      <c r="E654" s="424"/>
      <c r="F654" s="424"/>
      <c r="H654" s="4" t="s">
        <v>1693</v>
      </c>
      <c r="I654" s="221"/>
    </row>
    <row r="655" spans="1:9">
      <c r="C655" s="98"/>
      <c r="D655" s="98"/>
      <c r="E655" s="424"/>
      <c r="F655" s="424"/>
      <c r="H655" s="4" t="s">
        <v>1693</v>
      </c>
      <c r="I655" s="221"/>
    </row>
    <row r="656" spans="1:9" ht="46.5">
      <c r="B656" s="35" t="s">
        <v>1049</v>
      </c>
      <c r="C656" s="98"/>
      <c r="D656" s="98"/>
      <c r="E656" s="424"/>
      <c r="F656" s="424"/>
      <c r="H656" s="4" t="s">
        <v>1693</v>
      </c>
      <c r="I656" s="221"/>
    </row>
    <row r="657" spans="1:9">
      <c r="C657" s="98"/>
      <c r="D657" s="98"/>
      <c r="E657" s="424"/>
      <c r="F657" s="424"/>
      <c r="H657" s="4" t="s">
        <v>1693</v>
      </c>
      <c r="I657" s="221"/>
    </row>
    <row r="658" spans="1:9">
      <c r="A658" s="206" t="s">
        <v>8</v>
      </c>
      <c r="B658" s="36" t="s">
        <v>1050</v>
      </c>
      <c r="C658" s="98">
        <v>1</v>
      </c>
      <c r="D658" s="98" t="s">
        <v>289</v>
      </c>
      <c r="E658" s="548">
        <f>+_xlfn.XLOOKUP(I658,ccs!O:O,ccs!I:I,0,0,1)</f>
        <v>56782.879999999997</v>
      </c>
      <c r="F658" s="548">
        <f>ROUND(ROUND(E658,2)*ROUND(C658,2),2)</f>
        <v>56782.879999999997</v>
      </c>
      <c r="H658" s="4" t="s">
        <v>1693</v>
      </c>
      <c r="I658" s="545" t="str">
        <f>+_xlfn.CONCAT(H658,"-",A658)</f>
        <v>B2/26/21-D</v>
      </c>
    </row>
    <row r="659" spans="1:9">
      <c r="C659" s="98"/>
      <c r="D659" s="98"/>
      <c r="E659" s="424"/>
      <c r="F659" s="424"/>
      <c r="H659" s="4" t="s">
        <v>1693</v>
      </c>
      <c r="I659" s="221"/>
    </row>
    <row r="660" spans="1:9">
      <c r="A660" s="206" t="s">
        <v>10</v>
      </c>
      <c r="B660" s="36" t="s">
        <v>1051</v>
      </c>
      <c r="C660" s="98">
        <v>1</v>
      </c>
      <c r="D660" s="98" t="s">
        <v>289</v>
      </c>
      <c r="E660" s="548">
        <f>+_xlfn.XLOOKUP(I660,ccs!O:O,ccs!I:I,0,0,1)</f>
        <v>79369.75</v>
      </c>
      <c r="F660" s="548">
        <f>ROUND(ROUND(E660,2)*ROUND(C660,2),2)</f>
        <v>79369.75</v>
      </c>
      <c r="H660" s="4" t="s">
        <v>1693</v>
      </c>
      <c r="I660" s="545" t="str">
        <f>+_xlfn.CONCAT(H660,"-",A660)</f>
        <v>B2/26/21-E</v>
      </c>
    </row>
    <row r="661" spans="1:9">
      <c r="C661" s="98"/>
      <c r="D661" s="98"/>
      <c r="E661" s="424"/>
      <c r="F661" s="424"/>
      <c r="H661" s="4" t="s">
        <v>1693</v>
      </c>
      <c r="I661" s="221"/>
    </row>
    <row r="662" spans="1:9">
      <c r="A662" s="206" t="s">
        <v>11</v>
      </c>
      <c r="B662" s="36" t="s">
        <v>1052</v>
      </c>
      <c r="C662" s="98">
        <v>1</v>
      </c>
      <c r="D662" s="98" t="s">
        <v>289</v>
      </c>
      <c r="E662" s="548">
        <f>+_xlfn.XLOOKUP(I662,ccs!O:O,ccs!I:I,0,0,1)</f>
        <v>79369.75</v>
      </c>
      <c r="F662" s="548">
        <f>ROUND(ROUND(E662,2)*ROUND(C662,2),2)</f>
        <v>79369.75</v>
      </c>
      <c r="H662" s="4" t="s">
        <v>1693</v>
      </c>
      <c r="I662" s="545" t="str">
        <f>+_xlfn.CONCAT(H662,"-",A662)</f>
        <v>B2/26/21-F</v>
      </c>
    </row>
    <row r="663" spans="1:9">
      <c r="C663" s="98"/>
      <c r="D663" s="98"/>
      <c r="E663" s="424"/>
      <c r="F663" s="424"/>
      <c r="H663" s="4" t="s">
        <v>1693</v>
      </c>
      <c r="I663" s="221"/>
    </row>
    <row r="664" spans="1:9">
      <c r="A664" s="206" t="s">
        <v>27</v>
      </c>
      <c r="B664" s="36" t="s">
        <v>1053</v>
      </c>
      <c r="C664" s="98">
        <v>1</v>
      </c>
      <c r="D664" s="98" t="s">
        <v>289</v>
      </c>
      <c r="E664" s="548">
        <f>+_xlfn.XLOOKUP(I664,ccs!O:O,ccs!I:I,0,0,1)</f>
        <v>56782.879999999997</v>
      </c>
      <c r="F664" s="548">
        <f>ROUND(ROUND(E664,2)*ROUND(C664,2),2)</f>
        <v>56782.879999999997</v>
      </c>
      <c r="H664" s="4" t="s">
        <v>1693</v>
      </c>
      <c r="I664" s="545" t="str">
        <f>+_xlfn.CONCAT(H664,"-",A664)</f>
        <v>B2/26/21-G</v>
      </c>
    </row>
    <row r="665" spans="1:9">
      <c r="B665" s="36"/>
      <c r="C665" s="98"/>
      <c r="D665" s="98"/>
      <c r="E665" s="424"/>
      <c r="F665" s="424"/>
      <c r="H665" s="4" t="s">
        <v>1693</v>
      </c>
      <c r="I665" s="221"/>
    </row>
    <row r="666" spans="1:9" ht="31">
      <c r="B666" s="35" t="s">
        <v>1054</v>
      </c>
      <c r="C666" s="98"/>
      <c r="D666" s="98"/>
      <c r="E666" s="424"/>
      <c r="F666" s="424"/>
      <c r="H666" s="4" t="s">
        <v>1693</v>
      </c>
      <c r="I666" s="221"/>
    </row>
    <row r="667" spans="1:9">
      <c r="C667" s="98"/>
      <c r="D667" s="98"/>
      <c r="E667" s="424"/>
      <c r="F667" s="424"/>
      <c r="H667" s="4" t="s">
        <v>1693</v>
      </c>
      <c r="I667" s="221"/>
    </row>
    <row r="668" spans="1:9" ht="93">
      <c r="B668" s="35" t="s">
        <v>1055</v>
      </c>
      <c r="C668" s="98"/>
      <c r="D668" s="98"/>
      <c r="E668" s="424"/>
      <c r="F668" s="424"/>
      <c r="H668" s="4" t="s">
        <v>1693</v>
      </c>
      <c r="I668" s="221"/>
    </row>
    <row r="669" spans="1:9">
      <c r="C669" s="98"/>
      <c r="D669" s="98"/>
      <c r="E669" s="424"/>
      <c r="F669" s="424"/>
      <c r="H669" s="4" t="s">
        <v>1693</v>
      </c>
      <c r="I669" s="221"/>
    </row>
    <row r="670" spans="1:9" ht="31">
      <c r="A670" s="206" t="s">
        <v>28</v>
      </c>
      <c r="B670" s="36" t="s">
        <v>1056</v>
      </c>
      <c r="C670" s="98">
        <v>1</v>
      </c>
      <c r="D670" s="98" t="s">
        <v>0</v>
      </c>
      <c r="E670" s="548">
        <f>+_xlfn.XLOOKUP(I670,ccs!O:O,ccs!I:I,0,0,1)</f>
        <v>497852.5</v>
      </c>
      <c r="F670" s="548">
        <f>ROUND(ROUND(E670,2)*ROUND(C670,2),2)</f>
        <v>497852.5</v>
      </c>
      <c r="H670" s="4" t="s">
        <v>1693</v>
      </c>
      <c r="I670" s="545" t="str">
        <f>+_xlfn.CONCAT(H670,"-",A670)</f>
        <v>B2/26/21-H</v>
      </c>
    </row>
    <row r="671" spans="1:9">
      <c r="C671" s="98"/>
      <c r="D671" s="98"/>
      <c r="E671" s="424"/>
      <c r="F671" s="424"/>
      <c r="H671" s="4" t="s">
        <v>1693</v>
      </c>
      <c r="I671" s="221"/>
    </row>
    <row r="672" spans="1:9">
      <c r="B672" s="35" t="s">
        <v>1057</v>
      </c>
      <c r="C672" s="98"/>
      <c r="D672" s="98"/>
      <c r="E672" s="424"/>
      <c r="F672" s="424"/>
      <c r="H672" s="4" t="s">
        <v>1694</v>
      </c>
      <c r="I672" s="221"/>
    </row>
    <row r="673" spans="1:9">
      <c r="C673" s="98"/>
      <c r="D673" s="98"/>
      <c r="E673" s="424"/>
      <c r="F673" s="424"/>
      <c r="H673" s="4" t="s">
        <v>1694</v>
      </c>
      <c r="I673" s="221"/>
    </row>
    <row r="674" spans="1:9" ht="31">
      <c r="B674" s="35" t="s">
        <v>1058</v>
      </c>
      <c r="C674" s="98"/>
      <c r="D674" s="98"/>
      <c r="E674" s="98"/>
      <c r="F674" s="98"/>
      <c r="H674" s="4" t="s">
        <v>1694</v>
      </c>
      <c r="I674" s="221"/>
    </row>
    <row r="675" spans="1:9">
      <c r="B675" s="35"/>
      <c r="C675" s="98"/>
      <c r="D675" s="98"/>
      <c r="E675" s="98"/>
      <c r="F675" s="98"/>
      <c r="H675" s="4" t="s">
        <v>1694</v>
      </c>
      <c r="I675" s="221"/>
    </row>
    <row r="676" spans="1:9">
      <c r="A676" s="32" t="s">
        <v>5</v>
      </c>
      <c r="B676" s="36" t="s">
        <v>1059</v>
      </c>
      <c r="C676" s="32">
        <v>511</v>
      </c>
      <c r="D676" s="32" t="s">
        <v>289</v>
      </c>
      <c r="E676" s="548">
        <f>+_xlfn.XLOOKUP(I676,ccs!O:O,ccs!I:I,0,0,1)</f>
        <v>752.5</v>
      </c>
      <c r="F676" s="548">
        <f>ROUND(ROUND(E676,2)*ROUND(C676,2),2)</f>
        <v>384527.5</v>
      </c>
      <c r="H676" s="4" t="s">
        <v>1694</v>
      </c>
      <c r="I676" s="545" t="str">
        <f>+_xlfn.CONCAT(H676,"-",A676)</f>
        <v>B2/26/22-A</v>
      </c>
    </row>
    <row r="677" spans="1:9">
      <c r="A677" s="32"/>
      <c r="B677" s="36"/>
      <c r="E677" s="424"/>
      <c r="F677" s="424"/>
      <c r="H677" s="4" t="s">
        <v>1694</v>
      </c>
      <c r="I677" s="221"/>
    </row>
    <row r="678" spans="1:9">
      <c r="A678" s="32" t="s">
        <v>6</v>
      </c>
      <c r="B678" s="36" t="s">
        <v>1060</v>
      </c>
      <c r="C678" s="32">
        <v>20</v>
      </c>
      <c r="D678" s="32" t="s">
        <v>289</v>
      </c>
      <c r="E678" s="548">
        <f>+_xlfn.XLOOKUP(I678,ccs!O:O,ccs!I:I,0,0,1)</f>
        <v>958.63</v>
      </c>
      <c r="F678" s="548">
        <f>ROUND(ROUND(E678,2)*ROUND(C678,2),2)</f>
        <v>19172.599999999999</v>
      </c>
      <c r="H678" s="4" t="s">
        <v>1694</v>
      </c>
      <c r="I678" s="545" t="str">
        <f>+_xlfn.CONCAT(H678,"-",A678)</f>
        <v>B2/26/22-B</v>
      </c>
    </row>
    <row r="679" spans="1:9">
      <c r="A679" s="32"/>
      <c r="B679" s="36"/>
      <c r="E679" s="424"/>
      <c r="F679" s="424"/>
      <c r="H679" s="4" t="s">
        <v>1694</v>
      </c>
      <c r="I679" s="221"/>
    </row>
    <row r="680" spans="1:9" ht="31">
      <c r="A680" s="32" t="s">
        <v>7</v>
      </c>
      <c r="B680" s="36" t="s">
        <v>1061</v>
      </c>
      <c r="C680" s="32">
        <v>129</v>
      </c>
      <c r="D680" s="32" t="s">
        <v>289</v>
      </c>
      <c r="E680" s="548">
        <f>+_xlfn.XLOOKUP(I680,ccs!O:O,ccs!I:I,0,0,1)</f>
        <v>900.25</v>
      </c>
      <c r="F680" s="548">
        <f>ROUND(ROUND(E680,2)*ROUND(C680,2),2)</f>
        <v>116132.25</v>
      </c>
      <c r="H680" s="4" t="s">
        <v>1694</v>
      </c>
      <c r="I680" s="545" t="str">
        <f>+_xlfn.CONCAT(H680,"-",A680)</f>
        <v>B2/26/22-C</v>
      </c>
    </row>
    <row r="681" spans="1:9">
      <c r="A681" s="32"/>
      <c r="B681" s="36"/>
      <c r="E681" s="424"/>
      <c r="F681" s="424"/>
      <c r="H681" s="4" t="s">
        <v>1694</v>
      </c>
      <c r="I681" s="221"/>
    </row>
    <row r="682" spans="1:9" ht="31">
      <c r="A682" s="32" t="s">
        <v>8</v>
      </c>
      <c r="B682" s="36" t="s">
        <v>1062</v>
      </c>
      <c r="C682" s="32">
        <v>46</v>
      </c>
      <c r="D682" s="32" t="s">
        <v>289</v>
      </c>
      <c r="E682" s="548">
        <f>+_xlfn.XLOOKUP(I682,ccs!O:O,ccs!I:I,0,0,1)</f>
        <v>2283.38</v>
      </c>
      <c r="F682" s="548">
        <f>ROUND(ROUND(E682,2)*ROUND(C682,2),2)</f>
        <v>105035.48</v>
      </c>
      <c r="H682" s="4" t="s">
        <v>1694</v>
      </c>
      <c r="I682" s="545" t="str">
        <f>+_xlfn.CONCAT(H682,"-",A682)</f>
        <v>B2/26/22-D</v>
      </c>
    </row>
    <row r="683" spans="1:9">
      <c r="A683" s="32"/>
      <c r="B683" s="36"/>
      <c r="E683" s="424"/>
      <c r="F683" s="424"/>
      <c r="H683" s="4" t="s">
        <v>1694</v>
      </c>
      <c r="I683" s="221"/>
    </row>
    <row r="684" spans="1:9" ht="31">
      <c r="A684" s="32" t="s">
        <v>10</v>
      </c>
      <c r="B684" s="36" t="s">
        <v>1063</v>
      </c>
      <c r="C684" s="32">
        <v>34</v>
      </c>
      <c r="D684" s="32" t="s">
        <v>289</v>
      </c>
      <c r="E684" s="548">
        <f>+_xlfn.XLOOKUP(I684,ccs!O:O,ccs!I:I,0,0,1)</f>
        <v>1240.75</v>
      </c>
      <c r="F684" s="548">
        <f>ROUND(ROUND(E684,2)*ROUND(C684,2),2)</f>
        <v>42185.5</v>
      </c>
      <c r="H684" s="4" t="s">
        <v>1694</v>
      </c>
      <c r="I684" s="545" t="str">
        <f>+_xlfn.CONCAT(H684,"-",A684)</f>
        <v>B2/26/22-E</v>
      </c>
    </row>
    <row r="685" spans="1:9">
      <c r="A685" s="32"/>
      <c r="B685" s="36"/>
      <c r="E685" s="424"/>
      <c r="F685" s="424"/>
      <c r="H685" s="4" t="s">
        <v>1694</v>
      </c>
      <c r="I685" s="221"/>
    </row>
    <row r="686" spans="1:9" ht="31">
      <c r="A686" s="32" t="s">
        <v>11</v>
      </c>
      <c r="B686" s="36" t="s">
        <v>1064</v>
      </c>
      <c r="C686" s="32">
        <v>615</v>
      </c>
      <c r="D686" s="32" t="s">
        <v>289</v>
      </c>
      <c r="E686" s="548">
        <f>+_xlfn.XLOOKUP(I686,ccs!O:O,ccs!I:I,0,0,1)</f>
        <v>900.25</v>
      </c>
      <c r="F686" s="548">
        <f>ROUND(ROUND(E686,2)*ROUND(C686,2),2)</f>
        <v>553653.75</v>
      </c>
      <c r="H686" s="4" t="s">
        <v>1694</v>
      </c>
      <c r="I686" s="545" t="str">
        <f>+_xlfn.CONCAT(H686,"-",A686)</f>
        <v>B2/26/22-F</v>
      </c>
    </row>
    <row r="687" spans="1:9">
      <c r="A687" s="32"/>
      <c r="B687" s="36"/>
      <c r="E687" s="424"/>
      <c r="F687" s="424"/>
      <c r="H687" s="4" t="s">
        <v>1694</v>
      </c>
      <c r="I687" s="221"/>
    </row>
    <row r="688" spans="1:9">
      <c r="A688" s="32" t="s">
        <v>27</v>
      </c>
      <c r="B688" s="36" t="s">
        <v>1065</v>
      </c>
      <c r="C688" s="32">
        <v>126</v>
      </c>
      <c r="D688" s="32" t="s">
        <v>289</v>
      </c>
      <c r="E688" s="548">
        <f>+_xlfn.XLOOKUP(I688,ccs!O:O,ccs!I:I,0,0,1)</f>
        <v>1144.3800000000001</v>
      </c>
      <c r="F688" s="548">
        <f>ROUND(ROUND(E688,2)*ROUND(C688,2),2)</f>
        <v>144191.88</v>
      </c>
      <c r="H688" s="4" t="s">
        <v>1694</v>
      </c>
      <c r="I688" s="545" t="str">
        <f>+_xlfn.CONCAT(H688,"-",A688)</f>
        <v>B2/26/22-G</v>
      </c>
    </row>
    <row r="689" spans="1:9">
      <c r="A689" s="32"/>
      <c r="B689" s="36"/>
      <c r="E689" s="424"/>
      <c r="F689" s="424"/>
      <c r="H689" s="4" t="s">
        <v>1694</v>
      </c>
      <c r="I689" s="221"/>
    </row>
    <row r="690" spans="1:9">
      <c r="A690" s="32" t="s">
        <v>28</v>
      </c>
      <c r="B690" s="36" t="s">
        <v>1066</v>
      </c>
      <c r="C690" s="32">
        <v>172</v>
      </c>
      <c r="D690" s="32" t="s">
        <v>289</v>
      </c>
      <c r="E690" s="548">
        <f>+_xlfn.XLOOKUP(I690,ccs!O:O,ccs!I:I,0,0,1)</f>
        <v>1144.3800000000001</v>
      </c>
      <c r="F690" s="548">
        <f>ROUND(ROUND(E690,2)*ROUND(C690,2),2)</f>
        <v>196833.36</v>
      </c>
      <c r="H690" s="4" t="s">
        <v>1694</v>
      </c>
      <c r="I690" s="545" t="str">
        <f>+_xlfn.CONCAT(H690,"-",A690)</f>
        <v>B2/26/22-H</v>
      </c>
    </row>
    <row r="691" spans="1:9">
      <c r="A691" s="32"/>
      <c r="B691" s="36"/>
      <c r="E691" s="424"/>
      <c r="F691" s="424"/>
      <c r="H691" s="4" t="s">
        <v>1694</v>
      </c>
      <c r="I691" s="221"/>
    </row>
    <row r="692" spans="1:9">
      <c r="A692" s="32" t="s">
        <v>33</v>
      </c>
      <c r="B692" s="36" t="s">
        <v>1067</v>
      </c>
      <c r="C692" s="32">
        <v>528</v>
      </c>
      <c r="D692" s="32" t="s">
        <v>289</v>
      </c>
      <c r="E692" s="548">
        <f>+_xlfn.XLOOKUP(I692,ccs!O:O,ccs!I:I,0,0,1)</f>
        <v>2413.5</v>
      </c>
      <c r="F692" s="548">
        <f>ROUND(ROUND(E692,2)*ROUND(C692,2),2)</f>
        <v>1274328</v>
      </c>
      <c r="H692" s="4" t="s">
        <v>1694</v>
      </c>
      <c r="I692" s="545" t="str">
        <f>+_xlfn.CONCAT(H692,"-",A692)</f>
        <v>B2/26/22-J</v>
      </c>
    </row>
    <row r="693" spans="1:9">
      <c r="A693" s="32"/>
      <c r="B693" s="36"/>
      <c r="E693" s="424"/>
      <c r="F693" s="424"/>
      <c r="H693" s="4" t="s">
        <v>1694</v>
      </c>
      <c r="I693" s="221"/>
    </row>
    <row r="694" spans="1:9">
      <c r="A694" s="32" t="s">
        <v>34</v>
      </c>
      <c r="B694" s="36" t="s">
        <v>1068</v>
      </c>
      <c r="C694" s="32">
        <v>378</v>
      </c>
      <c r="D694" s="32" t="s">
        <v>289</v>
      </c>
      <c r="E694" s="548">
        <f>+_xlfn.XLOOKUP(I694,ccs!O:O,ccs!I:I,0,0,1)</f>
        <v>2484</v>
      </c>
      <c r="F694" s="548">
        <f>ROUND(ROUND(E694,2)*ROUND(C694,2),2)</f>
        <v>938952</v>
      </c>
      <c r="H694" s="4" t="s">
        <v>1694</v>
      </c>
      <c r="I694" s="545" t="str">
        <f>+_xlfn.CONCAT(H694,"-",A694)</f>
        <v>B2/26/22-K</v>
      </c>
    </row>
    <row r="695" spans="1:9">
      <c r="A695" s="32"/>
      <c r="B695" s="36"/>
      <c r="E695" s="424"/>
      <c r="F695" s="424"/>
      <c r="H695" s="4" t="s">
        <v>1694</v>
      </c>
      <c r="I695" s="221"/>
    </row>
    <row r="696" spans="1:9">
      <c r="A696" s="32" t="s">
        <v>39</v>
      </c>
      <c r="B696" s="36" t="s">
        <v>1069</v>
      </c>
      <c r="C696" s="32">
        <v>42</v>
      </c>
      <c r="D696" s="32" t="s">
        <v>289</v>
      </c>
      <c r="E696" s="548">
        <f>+_xlfn.XLOOKUP(I696,ccs!O:O,ccs!I:I,0,0,1)</f>
        <v>4259.38</v>
      </c>
      <c r="F696" s="548">
        <f>ROUND(ROUND(E696,2)*ROUND(C696,2),2)</f>
        <v>178893.96</v>
      </c>
      <c r="H696" s="4" t="s">
        <v>1694</v>
      </c>
      <c r="I696" s="545" t="str">
        <f>+_xlfn.CONCAT(H696,"-",A696)</f>
        <v>B2/26/22-L</v>
      </c>
    </row>
    <row r="697" spans="1:9">
      <c r="A697" s="32"/>
      <c r="B697" s="36"/>
      <c r="E697" s="424"/>
      <c r="F697" s="424"/>
      <c r="H697" s="4" t="s">
        <v>1694</v>
      </c>
      <c r="I697" s="221"/>
    </row>
    <row r="698" spans="1:9">
      <c r="A698" s="32" t="s">
        <v>38</v>
      </c>
      <c r="B698" s="36" t="s">
        <v>1070</v>
      </c>
      <c r="C698" s="32">
        <v>312</v>
      </c>
      <c r="D698" s="32" t="s">
        <v>289</v>
      </c>
      <c r="E698" s="548">
        <f>+_xlfn.XLOOKUP(I698,ccs!O:O,ccs!I:I,0,0,1)</f>
        <v>8981.1299999999992</v>
      </c>
      <c r="F698" s="548">
        <f>ROUND(ROUND(E698,2)*ROUND(C698,2),2)</f>
        <v>2802112.56</v>
      </c>
      <c r="H698" s="4" t="s">
        <v>1694</v>
      </c>
      <c r="I698" s="545" t="str">
        <f>+_xlfn.CONCAT(H698,"-",A698)</f>
        <v>B2/26/22-M</v>
      </c>
    </row>
    <row r="699" spans="1:9">
      <c r="A699" s="32"/>
      <c r="B699" s="36"/>
      <c r="E699" s="424"/>
      <c r="F699" s="424"/>
      <c r="H699" s="4" t="s">
        <v>1694</v>
      </c>
      <c r="I699" s="221"/>
    </row>
    <row r="700" spans="1:9">
      <c r="A700" s="32" t="s">
        <v>204</v>
      </c>
      <c r="B700" s="36" t="s">
        <v>1071</v>
      </c>
      <c r="C700" s="32">
        <v>30</v>
      </c>
      <c r="D700" s="32" t="s">
        <v>289</v>
      </c>
      <c r="E700" s="548">
        <f>+_xlfn.XLOOKUP(I700,ccs!O:O,ccs!I:I,0,0,1)</f>
        <v>8981.1299999999992</v>
      </c>
      <c r="F700" s="548">
        <f>ROUND(ROUND(E700,2)*ROUND(C700,2),2)</f>
        <v>269433.90000000002</v>
      </c>
      <c r="H700" s="4" t="s">
        <v>1694</v>
      </c>
      <c r="I700" s="545" t="str">
        <f>+_xlfn.CONCAT(H700,"-",A700)</f>
        <v>B2/26/22-N</v>
      </c>
    </row>
    <row r="701" spans="1:9">
      <c r="A701" s="32"/>
      <c r="B701" s="36"/>
      <c r="E701" s="424"/>
      <c r="F701" s="424"/>
      <c r="H701" s="4" t="s">
        <v>1694</v>
      </c>
      <c r="I701" s="221"/>
    </row>
    <row r="702" spans="1:9">
      <c r="A702" s="32" t="s">
        <v>507</v>
      </c>
      <c r="B702" s="36" t="s">
        <v>1072</v>
      </c>
      <c r="C702" s="32">
        <v>74</v>
      </c>
      <c r="D702" s="32" t="s">
        <v>289</v>
      </c>
      <c r="E702" s="548">
        <f>+_xlfn.XLOOKUP(I702,ccs!O:O,ccs!I:I,0,0,1)</f>
        <v>2409.5</v>
      </c>
      <c r="F702" s="548">
        <f>ROUND(ROUND(E702,2)*ROUND(C702,2),2)</f>
        <v>178303</v>
      </c>
      <c r="H702" s="4" t="s">
        <v>1694</v>
      </c>
      <c r="I702" s="545" t="str">
        <f>+_xlfn.CONCAT(H702,"-",A702)</f>
        <v>B2/26/22-P</v>
      </c>
    </row>
    <row r="703" spans="1:9">
      <c r="A703" s="32"/>
      <c r="B703" s="36"/>
      <c r="E703" s="424"/>
      <c r="F703" s="424"/>
      <c r="H703" s="4" t="s">
        <v>1694</v>
      </c>
      <c r="I703" s="221"/>
    </row>
    <row r="704" spans="1:9">
      <c r="A704" s="32" t="s">
        <v>508</v>
      </c>
      <c r="B704" s="36" t="s">
        <v>1073</v>
      </c>
      <c r="C704" s="32">
        <v>68</v>
      </c>
      <c r="D704" s="32" t="s">
        <v>289</v>
      </c>
      <c r="E704" s="548">
        <f>+_xlfn.XLOOKUP(I704,ccs!O:O,ccs!I:I,0,0,1)</f>
        <v>2409.5</v>
      </c>
      <c r="F704" s="548">
        <f>ROUND(ROUND(E704,2)*ROUND(C704,2),2)</f>
        <v>163846</v>
      </c>
      <c r="H704" s="4" t="s">
        <v>1694</v>
      </c>
      <c r="I704" s="545" t="str">
        <f>+_xlfn.CONCAT(H704,"-",A704)</f>
        <v>B2/26/22-Q</v>
      </c>
    </row>
    <row r="705" spans="1:9">
      <c r="B705" s="36"/>
      <c r="E705" s="98"/>
      <c r="F705" s="98"/>
      <c r="H705" s="4" t="s">
        <v>1694</v>
      </c>
      <c r="I705" s="221"/>
    </row>
    <row r="706" spans="1:9">
      <c r="A706" s="206" t="s">
        <v>738</v>
      </c>
      <c r="B706" s="36" t="s">
        <v>1074</v>
      </c>
      <c r="C706" s="32">
        <v>63</v>
      </c>
      <c r="D706" s="32" t="s">
        <v>289</v>
      </c>
      <c r="E706" s="548">
        <f>+_xlfn.XLOOKUP(I706,ccs!O:O,ccs!I:I,0,0,1)</f>
        <v>2493.5</v>
      </c>
      <c r="F706" s="548">
        <f>ROUND(ROUND(E706,2)*ROUND(C706,2),2)</f>
        <v>157090.5</v>
      </c>
      <c r="H706" s="4" t="s">
        <v>1694</v>
      </c>
      <c r="I706" s="545" t="str">
        <f>+_xlfn.CONCAT(H706,"-",A706)</f>
        <v>B2/26/22-R</v>
      </c>
    </row>
    <row r="707" spans="1:9">
      <c r="B707" s="36"/>
      <c r="E707" s="98"/>
      <c r="F707" s="98"/>
      <c r="H707" s="4" t="s">
        <v>1694</v>
      </c>
      <c r="I707" s="221"/>
    </row>
    <row r="708" spans="1:9" ht="31">
      <c r="A708" s="32"/>
      <c r="B708" s="35" t="s">
        <v>1075</v>
      </c>
      <c r="C708" s="98"/>
      <c r="D708" s="98"/>
      <c r="E708" s="98"/>
      <c r="F708" s="98"/>
      <c r="H708" s="4" t="s">
        <v>1695</v>
      </c>
      <c r="I708" s="221"/>
    </row>
    <row r="709" spans="1:9">
      <c r="A709" s="32"/>
      <c r="B709" s="36"/>
      <c r="E709" s="98"/>
      <c r="F709" s="98"/>
      <c r="H709" s="4" t="s">
        <v>1695</v>
      </c>
      <c r="I709" s="221"/>
    </row>
    <row r="710" spans="1:9">
      <c r="A710" s="32" t="s">
        <v>5</v>
      </c>
      <c r="B710" s="36" t="s">
        <v>1076</v>
      </c>
      <c r="C710" s="98">
        <v>19</v>
      </c>
      <c r="D710" s="98" t="s">
        <v>289</v>
      </c>
      <c r="E710" s="548">
        <f>+_xlfn.XLOOKUP(I710,ccs!O:O,ccs!I:I,0,0,1)</f>
        <v>3217.75</v>
      </c>
      <c r="F710" s="548">
        <f>ROUND(ROUND(E710,2)*ROUND(C710,2),2)</f>
        <v>61137.25</v>
      </c>
      <c r="H710" s="4" t="s">
        <v>1695</v>
      </c>
      <c r="I710" s="545" t="str">
        <f>+_xlfn.CONCAT(H710,"-",A710)</f>
        <v>B2/26/23-A</v>
      </c>
    </row>
    <row r="711" spans="1:9">
      <c r="B711" s="36"/>
      <c r="E711" s="98"/>
      <c r="F711" s="98"/>
      <c r="H711" s="4" t="s">
        <v>1695</v>
      </c>
      <c r="I711" s="221"/>
    </row>
    <row r="712" spans="1:9" ht="31.5" customHeight="1">
      <c r="A712" s="206" t="s">
        <v>6</v>
      </c>
      <c r="B712" s="36" t="s">
        <v>1077</v>
      </c>
      <c r="C712" s="98">
        <v>954</v>
      </c>
      <c r="D712" s="98" t="s">
        <v>289</v>
      </c>
      <c r="E712" s="548">
        <f>+_xlfn.XLOOKUP(I712,ccs!O:O,ccs!I:I,0,0,1)</f>
        <v>1535</v>
      </c>
      <c r="F712" s="548">
        <f>ROUND(ROUND(E712,2)*ROUND(C712,2),2)</f>
        <v>1464390</v>
      </c>
      <c r="H712" s="4" t="s">
        <v>1695</v>
      </c>
      <c r="I712" s="545" t="str">
        <f>+_xlfn.CONCAT(H712,"-",A712)</f>
        <v>B2/26/23-B</v>
      </c>
    </row>
    <row r="713" spans="1:9">
      <c r="B713" s="36"/>
      <c r="C713" s="98"/>
      <c r="D713" s="98"/>
      <c r="E713" s="424"/>
      <c r="F713" s="424"/>
      <c r="H713" s="4" t="s">
        <v>1695</v>
      </c>
      <c r="I713" s="221"/>
    </row>
    <row r="714" spans="1:9">
      <c r="A714" s="206" t="s">
        <v>7</v>
      </c>
      <c r="B714" s="36" t="s">
        <v>1078</v>
      </c>
      <c r="C714" s="98">
        <v>126</v>
      </c>
      <c r="D714" s="98" t="s">
        <v>289</v>
      </c>
      <c r="E714" s="548">
        <f>+_xlfn.XLOOKUP(I714,ccs!O:O,ccs!I:I,0,0,1)</f>
        <v>214</v>
      </c>
      <c r="F714" s="548">
        <f>ROUND(ROUND(E714,2)*ROUND(C714,2),2)</f>
        <v>26964</v>
      </c>
      <c r="H714" s="4" t="s">
        <v>1695</v>
      </c>
      <c r="I714" s="545" t="str">
        <f>+_xlfn.CONCAT(H714,"-",A714)</f>
        <v>B2/26/23-C</v>
      </c>
    </row>
    <row r="715" spans="1:9">
      <c r="B715" s="36"/>
      <c r="C715" s="98"/>
      <c r="D715" s="98"/>
      <c r="E715" s="424"/>
      <c r="F715" s="424"/>
      <c r="H715" s="4" t="s">
        <v>1695</v>
      </c>
      <c r="I715" s="221"/>
    </row>
    <row r="716" spans="1:9" ht="31">
      <c r="B716" s="35" t="s">
        <v>1079</v>
      </c>
      <c r="C716" s="98"/>
      <c r="D716" s="98"/>
      <c r="E716" s="98"/>
      <c r="F716" s="98"/>
      <c r="H716" s="4" t="s">
        <v>1695</v>
      </c>
      <c r="I716" s="221"/>
    </row>
    <row r="717" spans="1:9">
      <c r="A717" s="32"/>
      <c r="C717" s="98"/>
      <c r="D717" s="98"/>
      <c r="E717" s="98"/>
      <c r="F717" s="98"/>
      <c r="H717" s="4" t="s">
        <v>1695</v>
      </c>
      <c r="I717" s="221"/>
    </row>
    <row r="718" spans="1:9">
      <c r="A718" s="32" t="s">
        <v>8</v>
      </c>
      <c r="B718" s="36" t="s">
        <v>1080</v>
      </c>
      <c r="C718" s="32">
        <v>11</v>
      </c>
      <c r="D718" s="98" t="s">
        <v>289</v>
      </c>
      <c r="E718" s="548">
        <f>+_xlfn.XLOOKUP(I718,ccs!O:O,ccs!I:I,0,0,1)</f>
        <v>915.25</v>
      </c>
      <c r="F718" s="548">
        <f>ROUND(ROUND(E718,2)*ROUND(C718,2),2)</f>
        <v>10067.75</v>
      </c>
      <c r="H718" s="4" t="s">
        <v>1695</v>
      </c>
      <c r="I718" s="545" t="str">
        <f>+_xlfn.CONCAT(H718,"-",A718)</f>
        <v>B2/26/23-D</v>
      </c>
    </row>
    <row r="719" spans="1:9">
      <c r="A719" s="32"/>
      <c r="B719" s="36"/>
      <c r="D719" s="98"/>
      <c r="E719" s="424"/>
      <c r="F719" s="424"/>
      <c r="H719" s="4" t="s">
        <v>1695</v>
      </c>
      <c r="I719" s="221"/>
    </row>
    <row r="720" spans="1:9">
      <c r="A720" s="32" t="s">
        <v>10</v>
      </c>
      <c r="B720" s="36" t="s">
        <v>1081</v>
      </c>
      <c r="C720" s="32">
        <v>3</v>
      </c>
      <c r="D720" s="98" t="s">
        <v>289</v>
      </c>
      <c r="E720" s="548">
        <f>+_xlfn.XLOOKUP(I720,ccs!O:O,ccs!I:I,0,0,1)</f>
        <v>1063</v>
      </c>
      <c r="F720" s="548">
        <f>ROUND(ROUND(E720,2)*ROUND(C720,2),2)</f>
        <v>3189</v>
      </c>
      <c r="H720" s="4" t="s">
        <v>1695</v>
      </c>
      <c r="I720" s="545" t="str">
        <f>+_xlfn.CONCAT(H720,"-",A720)</f>
        <v>B2/26/23-E</v>
      </c>
    </row>
    <row r="721" spans="1:9">
      <c r="A721" s="32"/>
      <c r="B721" s="36"/>
      <c r="D721" s="98"/>
      <c r="E721" s="424"/>
      <c r="F721" s="424"/>
      <c r="H721" s="4" t="s">
        <v>1695</v>
      </c>
      <c r="I721" s="221"/>
    </row>
    <row r="722" spans="1:9" ht="31">
      <c r="A722" s="32" t="s">
        <v>11</v>
      </c>
      <c r="B722" s="36" t="s">
        <v>1082</v>
      </c>
      <c r="C722" s="32">
        <v>25</v>
      </c>
      <c r="D722" s="98" t="s">
        <v>289</v>
      </c>
      <c r="E722" s="548">
        <f>+_xlfn.XLOOKUP(I722,ccs!O:O,ccs!I:I,0,0,1)</f>
        <v>1777.75</v>
      </c>
      <c r="F722" s="548">
        <f>ROUND(ROUND(E722,2)*ROUND(C722,2),2)</f>
        <v>44443.75</v>
      </c>
      <c r="H722" s="4" t="s">
        <v>1695</v>
      </c>
      <c r="I722" s="545" t="str">
        <f>+_xlfn.CONCAT(H722,"-",A722)</f>
        <v>B2/26/23-F</v>
      </c>
    </row>
    <row r="723" spans="1:9">
      <c r="A723" s="32"/>
      <c r="B723" s="36"/>
      <c r="D723" s="98"/>
      <c r="E723" s="424"/>
      <c r="F723" s="424"/>
      <c r="H723" s="4" t="s">
        <v>1695</v>
      </c>
      <c r="I723" s="221"/>
    </row>
    <row r="724" spans="1:9" ht="31">
      <c r="A724" s="32" t="s">
        <v>27</v>
      </c>
      <c r="B724" s="36" t="s">
        <v>1083</v>
      </c>
      <c r="C724" s="32">
        <v>3</v>
      </c>
      <c r="D724" s="98" t="s">
        <v>289</v>
      </c>
      <c r="E724" s="548">
        <f>+_xlfn.XLOOKUP(I724,ccs!O:O,ccs!I:I,0,0,1)</f>
        <v>1777.75</v>
      </c>
      <c r="F724" s="548">
        <f>ROUND(ROUND(E724,2)*ROUND(C724,2),2)</f>
        <v>5333.25</v>
      </c>
      <c r="H724" s="4" t="s">
        <v>1695</v>
      </c>
      <c r="I724" s="545" t="str">
        <f>+_xlfn.CONCAT(H724,"-",A724)</f>
        <v>B2/26/23-G</v>
      </c>
    </row>
    <row r="725" spans="1:9">
      <c r="A725" s="32"/>
      <c r="B725" s="36"/>
      <c r="D725" s="98"/>
      <c r="E725" s="424"/>
      <c r="F725" s="424"/>
      <c r="H725" s="4" t="s">
        <v>1695</v>
      </c>
      <c r="I725" s="221"/>
    </row>
    <row r="726" spans="1:9" ht="31">
      <c r="A726" s="32" t="s">
        <v>28</v>
      </c>
      <c r="B726" s="36" t="s">
        <v>1084</v>
      </c>
      <c r="C726" s="32">
        <v>34</v>
      </c>
      <c r="D726" s="98" t="s">
        <v>289</v>
      </c>
      <c r="E726" s="548">
        <f>+_xlfn.XLOOKUP(I726,ccs!O:O,ccs!I:I,0,0,1)</f>
        <v>1898.5</v>
      </c>
      <c r="F726" s="548">
        <f>ROUND(ROUND(E726,2)*ROUND(C726,2),2)</f>
        <v>64549</v>
      </c>
      <c r="H726" s="4" t="s">
        <v>1695</v>
      </c>
      <c r="I726" s="545" t="str">
        <f>+_xlfn.CONCAT(H726,"-",A726)</f>
        <v>B2/26/23-H</v>
      </c>
    </row>
    <row r="727" spans="1:9">
      <c r="A727" s="32"/>
      <c r="B727" s="36"/>
      <c r="D727" s="98"/>
      <c r="E727" s="424"/>
      <c r="F727" s="424"/>
      <c r="H727" s="4" t="s">
        <v>1695</v>
      </c>
      <c r="I727" s="221"/>
    </row>
    <row r="728" spans="1:9" ht="31">
      <c r="A728" s="32" t="s">
        <v>33</v>
      </c>
      <c r="B728" s="36" t="s">
        <v>1085</v>
      </c>
      <c r="C728" s="32">
        <v>14</v>
      </c>
      <c r="D728" s="98" t="s">
        <v>289</v>
      </c>
      <c r="E728" s="548">
        <f>+_xlfn.XLOOKUP(I728,ccs!O:O,ccs!I:I,0,0,1)</f>
        <v>1898.5</v>
      </c>
      <c r="F728" s="548">
        <f>ROUND(ROUND(E728,2)*ROUND(C728,2),2)</f>
        <v>26579</v>
      </c>
      <c r="H728" s="4" t="s">
        <v>1695</v>
      </c>
      <c r="I728" s="545" t="str">
        <f>+_xlfn.CONCAT(H728,"-",A728)</f>
        <v>B2/26/23-J</v>
      </c>
    </row>
    <row r="729" spans="1:9">
      <c r="A729" s="32"/>
      <c r="B729" s="36"/>
      <c r="D729" s="98"/>
      <c r="E729" s="424"/>
      <c r="F729" s="424"/>
      <c r="H729" s="4" t="s">
        <v>1695</v>
      </c>
      <c r="I729" s="221"/>
    </row>
    <row r="730" spans="1:9">
      <c r="A730" s="32" t="s">
        <v>34</v>
      </c>
      <c r="B730" s="36" t="s">
        <v>1086</v>
      </c>
      <c r="C730" s="32">
        <v>29</v>
      </c>
      <c r="D730" s="98" t="s">
        <v>289</v>
      </c>
      <c r="E730" s="548">
        <f>+_xlfn.XLOOKUP(I730,ccs!O:O,ccs!I:I,0,0,1)</f>
        <v>2898</v>
      </c>
      <c r="F730" s="548">
        <f>ROUND(ROUND(E730,2)*ROUND(C730,2),2)</f>
        <v>84042</v>
      </c>
      <c r="H730" s="4" t="s">
        <v>1695</v>
      </c>
      <c r="I730" s="545" t="str">
        <f>+_xlfn.CONCAT(H730,"-",A730)</f>
        <v>B2/26/23-K</v>
      </c>
    </row>
    <row r="731" spans="1:9">
      <c r="A731" s="32"/>
      <c r="B731" s="36"/>
      <c r="D731" s="98"/>
      <c r="E731" s="425"/>
      <c r="F731" s="424"/>
      <c r="H731" s="4" t="s">
        <v>1695</v>
      </c>
      <c r="I731" s="221"/>
    </row>
    <row r="732" spans="1:9">
      <c r="A732" s="32" t="s">
        <v>39</v>
      </c>
      <c r="B732" s="36" t="s">
        <v>1087</v>
      </c>
      <c r="C732" s="32">
        <v>142</v>
      </c>
      <c r="D732" s="98" t="s">
        <v>289</v>
      </c>
      <c r="E732" s="548">
        <f>+_xlfn.XLOOKUP(I732,ccs!O:O,ccs!I:I,0,0,1)</f>
        <v>2984.88</v>
      </c>
      <c r="F732" s="548">
        <f>ROUND(ROUND(E732,2)*ROUND(C732,2),2)</f>
        <v>423852.96</v>
      </c>
      <c r="H732" s="4" t="s">
        <v>1695</v>
      </c>
      <c r="I732" s="545" t="str">
        <f>+_xlfn.CONCAT(H732,"-",A732)</f>
        <v>B2/26/23-L</v>
      </c>
    </row>
    <row r="733" spans="1:9">
      <c r="B733" s="36"/>
      <c r="D733" s="98"/>
      <c r="E733" s="425"/>
      <c r="F733" s="424"/>
      <c r="H733" s="4" t="s">
        <v>1695</v>
      </c>
      <c r="I733" s="221"/>
    </row>
    <row r="734" spans="1:9">
      <c r="A734" s="206" t="s">
        <v>38</v>
      </c>
      <c r="B734" s="36" t="s">
        <v>1088</v>
      </c>
      <c r="C734" s="98">
        <v>19</v>
      </c>
      <c r="D734" s="98" t="s">
        <v>289</v>
      </c>
      <c r="E734" s="548">
        <f>+_xlfn.XLOOKUP(I734,ccs!O:O,ccs!I:I,0,0,1)</f>
        <v>5203.63</v>
      </c>
      <c r="F734" s="548">
        <f>ROUND(ROUND(E734,2)*ROUND(C734,2),2)</f>
        <v>98868.97</v>
      </c>
      <c r="H734" s="4" t="s">
        <v>1695</v>
      </c>
      <c r="I734" s="545" t="str">
        <f>+_xlfn.CONCAT(H734,"-",A734)</f>
        <v>B2/26/23-M</v>
      </c>
    </row>
    <row r="735" spans="1:9">
      <c r="C735" s="98"/>
      <c r="D735" s="98"/>
      <c r="E735" s="98"/>
      <c r="F735" s="98"/>
      <c r="H735" s="4" t="s">
        <v>1695</v>
      </c>
      <c r="I735" s="221"/>
    </row>
    <row r="736" spans="1:9">
      <c r="B736" s="35" t="s">
        <v>1089</v>
      </c>
      <c r="C736" s="98"/>
      <c r="D736" s="98"/>
      <c r="E736" s="424"/>
      <c r="F736" s="424"/>
      <c r="H736" s="4" t="s">
        <v>1695</v>
      </c>
      <c r="I736" s="221"/>
    </row>
    <row r="737" spans="1:9">
      <c r="C737" s="98"/>
      <c r="D737" s="98"/>
      <c r="E737" s="424"/>
      <c r="F737" s="424"/>
      <c r="H737" s="4" t="s">
        <v>1695</v>
      </c>
      <c r="I737" s="221"/>
    </row>
    <row r="738" spans="1:9">
      <c r="A738" s="206" t="s">
        <v>204</v>
      </c>
      <c r="B738" s="36" t="s">
        <v>1090</v>
      </c>
      <c r="C738" s="98">
        <v>1</v>
      </c>
      <c r="D738" s="98" t="s">
        <v>0</v>
      </c>
      <c r="E738" s="548">
        <f>+_xlfn.XLOOKUP(I738,ccs!O:O,ccs!I:I,0,0,1)</f>
        <v>31250</v>
      </c>
      <c r="F738" s="548">
        <f>ROUND(ROUND(E738,2)*ROUND(C738,2),2)</f>
        <v>31250</v>
      </c>
      <c r="H738" s="4" t="s">
        <v>1695</v>
      </c>
      <c r="I738" s="545" t="str">
        <f>+_xlfn.CONCAT(H738,"-",A738)</f>
        <v>B2/26/23-N</v>
      </c>
    </row>
    <row r="739" spans="1:9">
      <c r="B739" s="36"/>
      <c r="C739" s="98"/>
      <c r="D739" s="98"/>
      <c r="E739" s="424"/>
      <c r="F739" s="424"/>
      <c r="H739" s="4" t="s">
        <v>1695</v>
      </c>
      <c r="I739" s="221"/>
    </row>
    <row r="740" spans="1:9">
      <c r="B740" s="35" t="s">
        <v>1091</v>
      </c>
      <c r="C740" s="98"/>
      <c r="D740" s="98"/>
      <c r="E740" s="424"/>
      <c r="F740" s="424"/>
      <c r="H740" s="4" t="s">
        <v>1696</v>
      </c>
      <c r="I740" s="221"/>
    </row>
    <row r="741" spans="1:9">
      <c r="C741" s="98"/>
      <c r="D741" s="98"/>
      <c r="E741" s="424"/>
      <c r="F741" s="424"/>
      <c r="H741" s="4" t="s">
        <v>1696</v>
      </c>
      <c r="I741" s="221"/>
    </row>
    <row r="742" spans="1:9" ht="31">
      <c r="B742" s="35" t="s">
        <v>1092</v>
      </c>
      <c r="C742" s="98"/>
      <c r="D742" s="98"/>
      <c r="E742" s="98"/>
      <c r="F742" s="98"/>
      <c r="H742" s="4" t="s">
        <v>1696</v>
      </c>
      <c r="I742" s="221"/>
    </row>
    <row r="743" spans="1:9">
      <c r="C743" s="98"/>
      <c r="D743" s="98"/>
      <c r="E743" s="424"/>
      <c r="F743" s="424"/>
      <c r="H743" s="4" t="s">
        <v>1696</v>
      </c>
      <c r="I743" s="221"/>
    </row>
    <row r="744" spans="1:9">
      <c r="A744" s="206" t="s">
        <v>5</v>
      </c>
      <c r="B744" s="36" t="s">
        <v>1093</v>
      </c>
      <c r="C744" s="98">
        <v>51</v>
      </c>
      <c r="D744" s="98" t="s">
        <v>289</v>
      </c>
      <c r="E744" s="548">
        <f>+_xlfn.XLOOKUP(I744,ccs!O:O,ccs!I:I,0,0,1)</f>
        <v>10398.5</v>
      </c>
      <c r="F744" s="548">
        <f>ROUND(ROUND(E744,2)*ROUND(C744,2),2)</f>
        <v>530323.5</v>
      </c>
      <c r="H744" s="4" t="s">
        <v>1696</v>
      </c>
      <c r="I744" s="545" t="str">
        <f>+_xlfn.CONCAT(H744,"-",A744)</f>
        <v>B2/26/24-A</v>
      </c>
    </row>
    <row r="745" spans="1:9">
      <c r="C745" s="98"/>
      <c r="D745" s="98"/>
      <c r="E745" s="424"/>
      <c r="F745" s="98"/>
      <c r="H745" s="4" t="s">
        <v>1696</v>
      </c>
    </row>
    <row r="746" spans="1:9">
      <c r="A746" s="206" t="s">
        <v>6</v>
      </c>
      <c r="B746" s="7" t="s">
        <v>1094</v>
      </c>
      <c r="C746" s="98">
        <v>16</v>
      </c>
      <c r="D746" s="98" t="s">
        <v>289</v>
      </c>
      <c r="E746" s="548">
        <f>+_xlfn.XLOOKUP(I746,ccs!O:O,ccs!I:I,0,0,1)</f>
        <v>3737.25</v>
      </c>
      <c r="F746" s="548">
        <f>ROUND(ROUND(E746,2)*ROUND(C746,2),2)</f>
        <v>59796</v>
      </c>
      <c r="H746" s="4" t="s">
        <v>1696</v>
      </c>
      <c r="I746" s="545" t="str">
        <f>+_xlfn.CONCAT(H746,"-",A746)</f>
        <v>B2/26/24-B</v>
      </c>
    </row>
    <row r="747" spans="1:9">
      <c r="C747" s="98"/>
      <c r="D747" s="98"/>
      <c r="E747" s="424"/>
      <c r="F747" s="98"/>
      <c r="H747" s="4" t="s">
        <v>1696</v>
      </c>
    </row>
    <row r="748" spans="1:9">
      <c r="A748" s="206" t="s">
        <v>7</v>
      </c>
      <c r="B748" s="7" t="s">
        <v>1095</v>
      </c>
      <c r="C748" s="98">
        <v>213</v>
      </c>
      <c r="D748" s="98" t="s">
        <v>289</v>
      </c>
      <c r="E748" s="548">
        <f>+_xlfn.XLOOKUP(I748,ccs!O:O,ccs!I:I,0,0,1)</f>
        <v>2109.75</v>
      </c>
      <c r="F748" s="548">
        <f>ROUND(ROUND(E748,2)*ROUND(C748,2),2)</f>
        <v>449376.75</v>
      </c>
      <c r="H748" s="4" t="s">
        <v>1696</v>
      </c>
      <c r="I748" s="545" t="str">
        <f>+_xlfn.CONCAT(H748,"-",A748)</f>
        <v>B2/26/24-C</v>
      </c>
    </row>
    <row r="749" spans="1:9">
      <c r="B749" s="35"/>
      <c r="H749" s="4" t="s">
        <v>1696</v>
      </c>
    </row>
    <row r="750" spans="1:9">
      <c r="H750" s="4" t="s">
        <v>1696</v>
      </c>
    </row>
    <row r="751" spans="1:9">
      <c r="B751" s="35"/>
      <c r="H751" s="4" t="s">
        <v>1696</v>
      </c>
    </row>
    <row r="752" spans="1:9">
      <c r="H752" s="4" t="s">
        <v>1696</v>
      </c>
    </row>
    <row r="753" spans="2:9">
      <c r="B753" s="35"/>
      <c r="H753" s="4" t="s">
        <v>1696</v>
      </c>
      <c r="I753" s="221"/>
    </row>
    <row r="754" spans="2:9">
      <c r="F754" s="304"/>
      <c r="H754" s="4" t="s">
        <v>1696</v>
      </c>
      <c r="I754" s="221"/>
    </row>
    <row r="755" spans="2:9">
      <c r="B755" s="36"/>
      <c r="H755" s="4" t="s">
        <v>1696</v>
      </c>
    </row>
    <row r="756" spans="2:9">
      <c r="H756" s="4" t="s">
        <v>1696</v>
      </c>
    </row>
    <row r="757" spans="2:9">
      <c r="H757" s="4" t="s">
        <v>1696</v>
      </c>
    </row>
    <row r="758" spans="2:9">
      <c r="H758" s="4" t="s">
        <v>1696</v>
      </c>
    </row>
    <row r="759" spans="2:9">
      <c r="H759" s="4" t="s">
        <v>1696</v>
      </c>
    </row>
    <row r="760" spans="2:9">
      <c r="H760" s="4" t="s">
        <v>1696</v>
      </c>
    </row>
    <row r="761" spans="2:9">
      <c r="H761" s="4" t="s">
        <v>1696</v>
      </c>
    </row>
    <row r="762" spans="2:9">
      <c r="B762" s="6" t="s">
        <v>25</v>
      </c>
      <c r="F762" s="33"/>
      <c r="H762" s="4" t="s">
        <v>1696</v>
      </c>
    </row>
    <row r="763" spans="2:9">
      <c r="B763" s="7" t="s">
        <v>9</v>
      </c>
      <c r="E763" s="31" t="s">
        <v>12</v>
      </c>
      <c r="F763" s="31">
        <f>SUM(F3:F762)</f>
        <v>40917086.960000001</v>
      </c>
      <c r="H763" s="4" t="s">
        <v>1696</v>
      </c>
    </row>
    <row r="764" spans="2:9" ht="16" thickBot="1">
      <c r="F764" s="34"/>
      <c r="H764" s="4" t="s">
        <v>1696</v>
      </c>
    </row>
    <row r="765" spans="2:9" ht="16" thickTop="1"/>
  </sheetData>
  <sheetProtection selectLockedCells="1" selectUnlockedCells="1"/>
  <autoFilter ref="A1:I765" xr:uid="{BADE249C-C931-41BA-B546-EEF4B36F233B}"/>
  <phoneticPr fontId="17" type="noConversion"/>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Roman,Regular"ELECTRICAL
&amp;8 1RI12073-073D06-DAH-BOQ-PM-0003-01&amp;R&amp;"Times New Roman,Regular"26 - Page &amp;P of &amp;N</oddFooter>
  </headerFooter>
  <rowBreaks count="23" manualBreakCount="23">
    <brk id="25" max="16383" man="1"/>
    <brk id="57" max="16383" man="1"/>
    <brk id="91" max="16383" man="1"/>
    <brk id="119" max="16383" man="1"/>
    <brk id="143" max="16383" man="1"/>
    <brk id="161" max="16383" man="1"/>
    <brk id="179" max="5" man="1"/>
    <brk id="213" max="16383" man="1"/>
    <brk id="225" max="16383" man="1"/>
    <brk id="265" max="16383" man="1"/>
    <brk id="305" max="16383" man="1"/>
    <brk id="345" max="16383" man="1"/>
    <brk id="387" max="16383" man="1"/>
    <brk id="429" max="16383" man="1"/>
    <brk id="471" max="16383" man="1"/>
    <brk id="513" max="16383" man="1"/>
    <brk id="547" max="16383" man="1"/>
    <brk id="587" max="16383" man="1"/>
    <brk id="619" max="16383" man="1"/>
    <brk id="643" max="16383" man="1"/>
    <brk id="671" max="16383" man="1"/>
    <brk id="707" max="16383" man="1"/>
    <brk id="739"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81995-FDC0-469A-8278-03F21863EC7E}">
  <sheetPr>
    <tabColor rgb="FFFFFF00"/>
  </sheetPr>
  <dimension ref="A1:I335"/>
  <sheetViews>
    <sheetView showZeros="0" view="pageBreakPreview" zoomScaleNormal="80" zoomScaleSheetLayoutView="100" workbookViewId="0">
      <selection activeCell="C226" sqref="C226"/>
    </sheetView>
  </sheetViews>
  <sheetFormatPr defaultColWidth="9.1796875" defaultRowHeight="15.5"/>
  <cols>
    <col min="1" max="1" width="7.453125" style="129" customWidth="1"/>
    <col min="2" max="2" width="44.36328125" style="114" customWidth="1"/>
    <col min="3" max="3" width="9" style="270" customWidth="1"/>
    <col min="4" max="4" width="7.36328125" style="129" customWidth="1"/>
    <col min="5" max="5" width="13" style="128" customWidth="1"/>
    <col min="6" max="6" width="13.453125" style="128" customWidth="1"/>
    <col min="7" max="7" width="11" style="114" customWidth="1"/>
    <col min="8" max="8" width="12.1796875" style="114" customWidth="1"/>
    <col min="9" max="16384" width="9.1796875" style="114"/>
  </cols>
  <sheetData>
    <row r="1" spans="1:9">
      <c r="A1" s="447" t="s">
        <v>0</v>
      </c>
      <c r="B1" s="116" t="s">
        <v>35</v>
      </c>
      <c r="C1" s="267" t="s">
        <v>3</v>
      </c>
      <c r="D1" s="116" t="s">
        <v>1</v>
      </c>
      <c r="E1" s="117" t="s">
        <v>2</v>
      </c>
      <c r="F1" s="117" t="s">
        <v>4</v>
      </c>
      <c r="H1" s="4" t="s">
        <v>1592</v>
      </c>
      <c r="I1" s="4" t="s">
        <v>1593</v>
      </c>
    </row>
    <row r="2" spans="1:9">
      <c r="A2" s="121" t="s">
        <v>36</v>
      </c>
      <c r="B2" s="118" t="s">
        <v>36</v>
      </c>
      <c r="C2" s="268"/>
      <c r="D2" s="121" t="s">
        <v>36</v>
      </c>
      <c r="E2" s="120"/>
      <c r="F2" s="22" t="s">
        <v>12</v>
      </c>
      <c r="H2" s="4"/>
      <c r="I2" s="4"/>
    </row>
    <row r="3" spans="1:9">
      <c r="A3" s="121"/>
      <c r="B3" s="118"/>
      <c r="C3" s="268"/>
      <c r="D3" s="121"/>
      <c r="E3" s="120"/>
      <c r="F3" s="120"/>
      <c r="H3" s="4"/>
      <c r="I3" s="4"/>
    </row>
    <row r="4" spans="1:9">
      <c r="B4" s="329" t="s">
        <v>37</v>
      </c>
      <c r="C4" s="269"/>
      <c r="D4" s="126"/>
      <c r="E4" s="125"/>
      <c r="F4" s="125"/>
      <c r="G4" s="124"/>
      <c r="H4" s="4" t="s">
        <v>1697</v>
      </c>
      <c r="I4" s="12"/>
    </row>
    <row r="5" spans="1:9">
      <c r="B5" s="124"/>
      <c r="C5" s="269"/>
      <c r="D5" s="126"/>
      <c r="E5" s="125"/>
      <c r="F5" s="125"/>
      <c r="G5" s="124"/>
      <c r="H5" s="4" t="s">
        <v>1697</v>
      </c>
      <c r="I5" s="4"/>
    </row>
    <row r="6" spans="1:9" s="62" customFormat="1" ht="31">
      <c r="A6" s="109"/>
      <c r="B6" s="61" t="s">
        <v>1117</v>
      </c>
      <c r="C6" s="435"/>
      <c r="D6" s="255"/>
      <c r="E6" s="250"/>
      <c r="F6" s="250"/>
      <c r="H6" s="4" t="s">
        <v>1697</v>
      </c>
      <c r="I6" s="4"/>
    </row>
    <row r="7" spans="1:9" s="62" customFormat="1">
      <c r="A7" s="109"/>
      <c r="B7" s="61"/>
      <c r="C7" s="435"/>
      <c r="D7" s="255"/>
      <c r="E7" s="250"/>
      <c r="F7" s="250"/>
      <c r="H7" s="4" t="s">
        <v>1697</v>
      </c>
      <c r="I7" s="4"/>
    </row>
    <row r="8" spans="1:9" s="62" customFormat="1" ht="31">
      <c r="A8" s="109"/>
      <c r="B8" s="61" t="s">
        <v>1118</v>
      </c>
      <c r="C8" s="435"/>
      <c r="D8" s="255"/>
      <c r="E8" s="250"/>
      <c r="F8" s="250"/>
      <c r="H8" s="4" t="s">
        <v>1697</v>
      </c>
      <c r="I8" s="4"/>
    </row>
    <row r="9" spans="1:9" s="62" customFormat="1">
      <c r="A9" s="109"/>
      <c r="B9" s="61"/>
      <c r="C9" s="435"/>
      <c r="D9" s="255"/>
      <c r="E9" s="250"/>
      <c r="F9" s="250"/>
      <c r="H9" s="4" t="s">
        <v>1697</v>
      </c>
      <c r="I9" s="4"/>
    </row>
    <row r="10" spans="1:9" s="62" customFormat="1">
      <c r="A10" s="291"/>
      <c r="B10" s="61" t="s">
        <v>1119</v>
      </c>
      <c r="C10" s="435"/>
      <c r="D10" s="255"/>
      <c r="E10" s="250"/>
      <c r="F10" s="250"/>
      <c r="H10" s="4" t="s">
        <v>1697</v>
      </c>
    </row>
    <row r="11" spans="1:9" s="62" customFormat="1" ht="26">
      <c r="A11" s="291"/>
      <c r="B11" s="251" t="s">
        <v>1120</v>
      </c>
      <c r="C11" s="435"/>
      <c r="D11" s="255"/>
      <c r="E11" s="250"/>
      <c r="F11" s="250"/>
      <c r="H11" s="4" t="s">
        <v>1697</v>
      </c>
    </row>
    <row r="12" spans="1:9" s="62" customFormat="1">
      <c r="A12" s="291"/>
      <c r="B12" s="251" t="s">
        <v>1121</v>
      </c>
      <c r="C12" s="435"/>
      <c r="D12" s="255"/>
      <c r="E12" s="250"/>
      <c r="F12" s="250"/>
      <c r="H12" s="4" t="s">
        <v>1697</v>
      </c>
    </row>
    <row r="13" spans="1:9" s="62" customFormat="1">
      <c r="A13" s="291"/>
      <c r="B13" s="251" t="s">
        <v>1122</v>
      </c>
      <c r="C13" s="435"/>
      <c r="D13" s="255"/>
      <c r="E13" s="250"/>
      <c r="F13" s="250"/>
      <c r="H13" s="4" t="s">
        <v>1697</v>
      </c>
    </row>
    <row r="14" spans="1:9" s="62" customFormat="1">
      <c r="A14" s="291"/>
      <c r="B14" s="251" t="s">
        <v>1123</v>
      </c>
      <c r="C14" s="435"/>
      <c r="D14" s="255"/>
      <c r="E14" s="250"/>
      <c r="F14" s="250"/>
      <c r="H14" s="4" t="s">
        <v>1697</v>
      </c>
    </row>
    <row r="15" spans="1:9" s="62" customFormat="1">
      <c r="A15" s="291"/>
      <c r="B15" s="251" t="s">
        <v>1124</v>
      </c>
      <c r="C15" s="435"/>
      <c r="D15" s="255"/>
      <c r="E15" s="250"/>
      <c r="F15" s="250"/>
      <c r="H15" s="4" t="s">
        <v>1697</v>
      </c>
    </row>
    <row r="16" spans="1:9" s="62" customFormat="1" ht="26">
      <c r="A16" s="291"/>
      <c r="B16" s="251" t="s">
        <v>1125</v>
      </c>
      <c r="C16" s="435"/>
      <c r="D16" s="255"/>
      <c r="E16" s="250"/>
      <c r="F16" s="250"/>
      <c r="H16" s="4" t="s">
        <v>1697</v>
      </c>
    </row>
    <row r="17" spans="1:8" s="62" customFormat="1" ht="26">
      <c r="A17" s="291"/>
      <c r="B17" s="251" t="s">
        <v>1126</v>
      </c>
      <c r="C17" s="435"/>
      <c r="D17" s="255"/>
      <c r="E17" s="250"/>
      <c r="F17" s="250"/>
      <c r="H17" s="4" t="s">
        <v>1697</v>
      </c>
    </row>
    <row r="18" spans="1:8" s="62" customFormat="1" ht="26">
      <c r="A18" s="291"/>
      <c r="B18" s="436" t="s">
        <v>1127</v>
      </c>
      <c r="C18" s="435"/>
      <c r="D18" s="255"/>
      <c r="E18" s="250"/>
      <c r="F18" s="250"/>
      <c r="H18" s="4" t="s">
        <v>1697</v>
      </c>
    </row>
    <row r="19" spans="1:8" s="62" customFormat="1">
      <c r="A19" s="291"/>
      <c r="C19" s="435"/>
      <c r="D19" s="255"/>
      <c r="E19" s="250"/>
      <c r="F19" s="250"/>
      <c r="H19" s="4" t="s">
        <v>1697</v>
      </c>
    </row>
    <row r="20" spans="1:8" s="62" customFormat="1">
      <c r="A20" s="291"/>
      <c r="B20" s="61" t="s">
        <v>1128</v>
      </c>
      <c r="C20" s="435"/>
      <c r="D20" s="255"/>
      <c r="E20" s="250"/>
      <c r="F20" s="250"/>
      <c r="H20" s="4" t="s">
        <v>1697</v>
      </c>
    </row>
    <row r="21" spans="1:8" s="62" customFormat="1" ht="26">
      <c r="A21" s="291"/>
      <c r="B21" s="251" t="s">
        <v>1129</v>
      </c>
      <c r="C21" s="435"/>
      <c r="D21" s="255"/>
      <c r="E21" s="250"/>
      <c r="F21" s="250"/>
      <c r="H21" s="4" t="s">
        <v>1697</v>
      </c>
    </row>
    <row r="22" spans="1:8" s="62" customFormat="1">
      <c r="A22" s="291"/>
      <c r="B22" s="251" t="s">
        <v>1130</v>
      </c>
      <c r="C22" s="435"/>
      <c r="D22" s="255"/>
      <c r="E22" s="250"/>
      <c r="F22" s="250"/>
      <c r="H22" s="4" t="s">
        <v>1697</v>
      </c>
    </row>
    <row r="23" spans="1:8" s="62" customFormat="1">
      <c r="A23" s="291"/>
      <c r="B23" s="251" t="s">
        <v>1131</v>
      </c>
      <c r="C23" s="435"/>
      <c r="D23" s="255"/>
      <c r="E23" s="250"/>
      <c r="F23" s="250"/>
      <c r="H23" s="4" t="s">
        <v>1697</v>
      </c>
    </row>
    <row r="24" spans="1:8" s="62" customFormat="1" ht="26">
      <c r="A24" s="291"/>
      <c r="B24" s="251" t="s">
        <v>1132</v>
      </c>
      <c r="C24" s="435"/>
      <c r="D24" s="255"/>
      <c r="E24" s="250"/>
      <c r="F24" s="250"/>
      <c r="H24" s="4" t="s">
        <v>1697</v>
      </c>
    </row>
    <row r="25" spans="1:8" s="62" customFormat="1">
      <c r="A25" s="291"/>
      <c r="B25" s="251" t="s">
        <v>1133</v>
      </c>
      <c r="C25" s="435"/>
      <c r="D25" s="255"/>
      <c r="E25" s="250"/>
      <c r="F25" s="250"/>
      <c r="H25" s="4" t="s">
        <v>1697</v>
      </c>
    </row>
    <row r="26" spans="1:8" s="62" customFormat="1">
      <c r="A26" s="291"/>
      <c r="B26" s="252"/>
      <c r="C26" s="435"/>
      <c r="D26" s="255"/>
      <c r="E26" s="250"/>
      <c r="F26" s="250"/>
      <c r="H26" s="4" t="s">
        <v>1697</v>
      </c>
    </row>
    <row r="27" spans="1:8" s="62" customFormat="1">
      <c r="A27" s="291"/>
      <c r="B27" s="61" t="s">
        <v>1134</v>
      </c>
      <c r="C27" s="435"/>
      <c r="D27" s="255"/>
      <c r="E27" s="250"/>
      <c r="F27" s="250"/>
      <c r="H27" s="4" t="s">
        <v>1697</v>
      </c>
    </row>
    <row r="28" spans="1:8" s="62" customFormat="1">
      <c r="A28" s="291"/>
      <c r="B28" s="251" t="s">
        <v>1135</v>
      </c>
      <c r="C28" s="435"/>
      <c r="D28" s="255"/>
      <c r="E28" s="250"/>
      <c r="F28" s="250"/>
      <c r="H28" s="4" t="s">
        <v>1697</v>
      </c>
    </row>
    <row r="29" spans="1:8" s="62" customFormat="1">
      <c r="A29" s="291"/>
      <c r="B29" s="251" t="s">
        <v>1136</v>
      </c>
      <c r="C29" s="435"/>
      <c r="D29" s="255"/>
      <c r="E29" s="250"/>
      <c r="F29" s="250"/>
      <c r="H29" s="4" t="s">
        <v>1697</v>
      </c>
    </row>
    <row r="30" spans="1:8" s="62" customFormat="1">
      <c r="A30" s="291"/>
      <c r="C30" s="435"/>
      <c r="D30" s="255"/>
      <c r="E30" s="250"/>
      <c r="F30" s="250"/>
      <c r="H30" s="4" t="s">
        <v>1697</v>
      </c>
    </row>
    <row r="31" spans="1:8" s="62" customFormat="1" ht="31">
      <c r="A31" s="109"/>
      <c r="B31" s="61" t="s">
        <v>1137</v>
      </c>
      <c r="C31" s="437"/>
      <c r="D31" s="260"/>
      <c r="E31" s="254"/>
      <c r="F31" s="254"/>
      <c r="H31" s="4" t="s">
        <v>1697</v>
      </c>
    </row>
    <row r="32" spans="1:8" s="62" customFormat="1">
      <c r="A32" s="109"/>
      <c r="B32" s="61"/>
      <c r="C32" s="437"/>
      <c r="D32" s="260"/>
      <c r="E32" s="254"/>
      <c r="F32" s="254"/>
      <c r="H32" s="4" t="s">
        <v>1697</v>
      </c>
    </row>
    <row r="33" spans="1:9" s="62" customFormat="1">
      <c r="A33" s="291"/>
      <c r="B33" s="61" t="s">
        <v>1138</v>
      </c>
      <c r="C33" s="437"/>
      <c r="D33" s="260"/>
      <c r="E33" s="254"/>
      <c r="F33" s="254"/>
      <c r="H33" s="4" t="s">
        <v>1697</v>
      </c>
    </row>
    <row r="34" spans="1:9" s="62" customFormat="1">
      <c r="A34" s="291"/>
      <c r="C34" s="437"/>
      <c r="D34" s="260"/>
      <c r="E34" s="254"/>
      <c r="F34" s="254"/>
      <c r="H34" s="4" t="s">
        <v>1697</v>
      </c>
    </row>
    <row r="35" spans="1:9" s="62" customFormat="1" ht="31">
      <c r="A35" s="291" t="s">
        <v>5</v>
      </c>
      <c r="B35" s="36" t="s">
        <v>1139</v>
      </c>
      <c r="C35" s="435">
        <v>1</v>
      </c>
      <c r="D35" s="255" t="s">
        <v>0</v>
      </c>
      <c r="E35" s="548">
        <f>+_xlfn.XLOOKUP(I35,ccs!O:O,ccs!I:I,0,0,1)</f>
        <v>12500</v>
      </c>
      <c r="F35" s="548">
        <f>ROUND(ROUND(E35,2)*ROUND(C35,2),2)</f>
        <v>12500</v>
      </c>
      <c r="H35" s="4" t="s">
        <v>1697</v>
      </c>
      <c r="I35" s="545" t="str">
        <f>+_xlfn.CONCAT(H35,"-",A35)</f>
        <v>B2/27/01-A</v>
      </c>
    </row>
    <row r="36" spans="1:9" s="62" customFormat="1">
      <c r="A36" s="109"/>
      <c r="B36" s="256"/>
      <c r="C36" s="437"/>
      <c r="D36" s="260"/>
      <c r="E36" s="254"/>
      <c r="F36" s="254"/>
      <c r="H36" s="4" t="s">
        <v>1697</v>
      </c>
    </row>
    <row r="37" spans="1:9" s="62" customFormat="1" ht="31">
      <c r="A37" s="109"/>
      <c r="B37" s="61" t="s">
        <v>1140</v>
      </c>
      <c r="C37" s="437"/>
      <c r="D37" s="260"/>
      <c r="E37" s="254"/>
      <c r="F37" s="254"/>
      <c r="H37" s="4" t="s">
        <v>1698</v>
      </c>
    </row>
    <row r="38" spans="1:9" s="62" customFormat="1">
      <c r="A38" s="109"/>
      <c r="B38" s="61"/>
      <c r="C38" s="437"/>
      <c r="D38" s="260"/>
      <c r="E38" s="254"/>
      <c r="F38" s="254"/>
      <c r="H38" s="4" t="s">
        <v>1698</v>
      </c>
    </row>
    <row r="39" spans="1:9" s="62" customFormat="1" ht="31">
      <c r="A39" s="291"/>
      <c r="B39" s="61" t="s">
        <v>1118</v>
      </c>
      <c r="C39" s="437"/>
      <c r="D39" s="260"/>
      <c r="E39" s="254"/>
      <c r="F39" s="254"/>
      <c r="H39" s="4" t="s">
        <v>1698</v>
      </c>
    </row>
    <row r="40" spans="1:9" s="62" customFormat="1" ht="26">
      <c r="A40" s="109"/>
      <c r="B40" s="251" t="s">
        <v>1141</v>
      </c>
      <c r="C40" s="437"/>
      <c r="D40" s="260"/>
      <c r="E40" s="254"/>
      <c r="F40" s="254"/>
      <c r="H40" s="4" t="s">
        <v>1698</v>
      </c>
    </row>
    <row r="41" spans="1:9" s="62" customFormat="1" ht="26">
      <c r="A41" s="109"/>
      <c r="B41" s="251" t="s">
        <v>1142</v>
      </c>
      <c r="C41" s="437"/>
      <c r="D41" s="260"/>
      <c r="E41" s="254"/>
      <c r="F41" s="254"/>
      <c r="H41" s="4" t="s">
        <v>1698</v>
      </c>
    </row>
    <row r="42" spans="1:9" s="62" customFormat="1" ht="26">
      <c r="A42" s="109"/>
      <c r="B42" s="251" t="s">
        <v>1143</v>
      </c>
      <c r="C42" s="437"/>
      <c r="D42" s="260"/>
      <c r="E42" s="254"/>
      <c r="F42" s="254"/>
      <c r="H42" s="4" t="s">
        <v>1698</v>
      </c>
    </row>
    <row r="43" spans="1:9" s="62" customFormat="1" ht="26">
      <c r="A43" s="109"/>
      <c r="B43" s="251" t="s">
        <v>1144</v>
      </c>
      <c r="C43" s="437"/>
      <c r="D43" s="260"/>
      <c r="E43" s="254"/>
      <c r="F43" s="254"/>
      <c r="H43" s="4" t="s">
        <v>1698</v>
      </c>
    </row>
    <row r="44" spans="1:9" s="62" customFormat="1">
      <c r="A44" s="291"/>
      <c r="C44" s="437"/>
      <c r="D44" s="260"/>
      <c r="E44" s="254"/>
      <c r="F44" s="254"/>
      <c r="H44" s="4" t="s">
        <v>1698</v>
      </c>
    </row>
    <row r="45" spans="1:9" s="62" customFormat="1" ht="31">
      <c r="A45" s="109"/>
      <c r="B45" s="61" t="s">
        <v>1145</v>
      </c>
      <c r="C45" s="437"/>
      <c r="D45" s="260"/>
      <c r="E45" s="254"/>
      <c r="F45" s="254"/>
      <c r="H45" s="4" t="s">
        <v>1698</v>
      </c>
    </row>
    <row r="46" spans="1:9" s="62" customFormat="1">
      <c r="A46" s="109"/>
      <c r="B46" s="61"/>
      <c r="C46" s="437"/>
      <c r="D46" s="260"/>
      <c r="E46" s="254"/>
      <c r="F46" s="254"/>
      <c r="H46" s="4" t="s">
        <v>1698</v>
      </c>
    </row>
    <row r="47" spans="1:9" s="62" customFormat="1" ht="31">
      <c r="A47" s="109"/>
      <c r="B47" s="61" t="s">
        <v>1146</v>
      </c>
      <c r="C47" s="435"/>
      <c r="D47" s="255"/>
      <c r="E47" s="254"/>
      <c r="F47" s="254"/>
      <c r="H47" s="4" t="s">
        <v>1698</v>
      </c>
    </row>
    <row r="48" spans="1:9" s="62" customFormat="1">
      <c r="A48" s="291"/>
      <c r="C48" s="435"/>
      <c r="D48" s="255"/>
      <c r="E48" s="254"/>
      <c r="F48" s="254"/>
      <c r="H48" s="4" t="s">
        <v>1698</v>
      </c>
    </row>
    <row r="49" spans="1:9" s="62" customFormat="1" ht="62">
      <c r="A49" s="291" t="s">
        <v>5</v>
      </c>
      <c r="B49" s="36" t="s">
        <v>1147</v>
      </c>
      <c r="C49" s="448" t="s">
        <v>1148</v>
      </c>
      <c r="D49" s="435" t="s">
        <v>289</v>
      </c>
      <c r="E49" s="548">
        <f>+_xlfn.XLOOKUP(I49,ccs!O:O,ccs!I:I,0,0,1)</f>
        <v>12962.5</v>
      </c>
      <c r="F49" s="548">
        <f>ROUND(ROUND(E49,2)*ROUND(C49,2),2)</f>
        <v>116662.5</v>
      </c>
      <c r="H49" s="4" t="s">
        <v>1698</v>
      </c>
      <c r="I49" s="545" t="str">
        <f>+_xlfn.CONCAT(H49,"-",A49)</f>
        <v>B2/27/02-A</v>
      </c>
    </row>
    <row r="50" spans="1:9" s="62" customFormat="1">
      <c r="A50" s="291"/>
      <c r="B50" s="36"/>
      <c r="C50" s="435"/>
      <c r="D50" s="435"/>
      <c r="E50" s="254"/>
      <c r="F50" s="254"/>
      <c r="H50" s="4" t="s">
        <v>1698</v>
      </c>
    </row>
    <row r="51" spans="1:9" s="62" customFormat="1" ht="62">
      <c r="A51" s="291" t="s">
        <v>6</v>
      </c>
      <c r="B51" s="36" t="s">
        <v>1149</v>
      </c>
      <c r="C51" s="448" t="s">
        <v>1150</v>
      </c>
      <c r="D51" s="435" t="s">
        <v>289</v>
      </c>
      <c r="E51" s="548">
        <f>+_xlfn.XLOOKUP(I51,ccs!O:O,ccs!I:I,0,0,1)</f>
        <v>12962.5</v>
      </c>
      <c r="F51" s="548">
        <f>ROUND(ROUND(E51,2)*ROUND(C51,2),2)</f>
        <v>933300</v>
      </c>
      <c r="H51" s="4" t="s">
        <v>1698</v>
      </c>
      <c r="I51" s="545" t="str">
        <f>+_xlfn.CONCAT(H51,"-",A51)</f>
        <v>B2/27/02-B</v>
      </c>
    </row>
    <row r="52" spans="1:9" s="62" customFormat="1">
      <c r="A52" s="291"/>
      <c r="B52" s="36"/>
      <c r="C52" s="435"/>
      <c r="D52" s="435"/>
      <c r="E52" s="254"/>
      <c r="F52" s="254"/>
      <c r="H52" s="4" t="s">
        <v>1698</v>
      </c>
    </row>
    <row r="53" spans="1:9" s="62" customFormat="1" ht="31">
      <c r="A53" s="109"/>
      <c r="B53" s="61" t="s">
        <v>1151</v>
      </c>
      <c r="C53" s="435"/>
      <c r="D53" s="435"/>
      <c r="E53" s="254"/>
      <c r="F53" s="254"/>
      <c r="H53" s="4" t="s">
        <v>1698</v>
      </c>
    </row>
    <row r="54" spans="1:9" s="62" customFormat="1">
      <c r="A54" s="291"/>
      <c r="C54" s="435"/>
      <c r="D54" s="435"/>
      <c r="E54" s="254"/>
      <c r="F54" s="254"/>
      <c r="H54" s="4" t="s">
        <v>1698</v>
      </c>
    </row>
    <row r="55" spans="1:9" s="62" customFormat="1" ht="62">
      <c r="A55" s="291" t="s">
        <v>7</v>
      </c>
      <c r="B55" s="36" t="s">
        <v>1152</v>
      </c>
      <c r="C55" s="448" t="s">
        <v>1153</v>
      </c>
      <c r="D55" s="435" t="s">
        <v>289</v>
      </c>
      <c r="E55" s="548">
        <f>+_xlfn.XLOOKUP(I55,ccs!O:O,ccs!I:I,0,0,1)</f>
        <v>9893.75</v>
      </c>
      <c r="F55" s="548">
        <f>ROUND(ROUND(E55,2)*ROUND(C55,2),2)</f>
        <v>19787.5</v>
      </c>
      <c r="H55" s="4" t="s">
        <v>1698</v>
      </c>
      <c r="I55" s="545" t="str">
        <f>+_xlfn.CONCAT(H55,"-",A55)</f>
        <v>B2/27/02-C</v>
      </c>
    </row>
    <row r="56" spans="1:9" s="62" customFormat="1">
      <c r="A56" s="291"/>
      <c r="B56" s="36"/>
      <c r="C56" s="448"/>
      <c r="D56" s="435"/>
      <c r="E56" s="222"/>
      <c r="F56" s="222"/>
      <c r="H56" s="4" t="s">
        <v>1698</v>
      </c>
    </row>
    <row r="57" spans="1:9" s="62" customFormat="1" ht="31">
      <c r="A57" s="109"/>
      <c r="B57" s="61" t="s">
        <v>1154</v>
      </c>
      <c r="C57" s="435"/>
      <c r="D57" s="435"/>
      <c r="E57" s="254"/>
      <c r="F57" s="254"/>
      <c r="H57" s="4" t="s">
        <v>1698</v>
      </c>
    </row>
    <row r="58" spans="1:9" s="62" customFormat="1">
      <c r="A58" s="291"/>
      <c r="C58" s="435"/>
      <c r="D58" s="435"/>
      <c r="E58" s="254"/>
      <c r="F58" s="254"/>
      <c r="H58" s="4" t="s">
        <v>1698</v>
      </c>
    </row>
    <row r="59" spans="1:9" s="62" customFormat="1" ht="46.5">
      <c r="A59" s="291" t="s">
        <v>8</v>
      </c>
      <c r="B59" s="36" t="s">
        <v>1155</v>
      </c>
      <c r="C59" s="448" t="s">
        <v>1153</v>
      </c>
      <c r="D59" s="435" t="s">
        <v>289</v>
      </c>
      <c r="E59" s="548">
        <f>+_xlfn.XLOOKUP(I59,ccs!O:O,ccs!I:I,0,0,1)</f>
        <v>14893.75</v>
      </c>
      <c r="F59" s="548">
        <f>ROUND(ROUND(E59,2)*ROUND(C59,2),2)</f>
        <v>29787.5</v>
      </c>
      <c r="H59" s="4" t="s">
        <v>1698</v>
      </c>
      <c r="I59" s="545" t="str">
        <f>+_xlfn.CONCAT(H59,"-",A59)</f>
        <v>B2/27/02-D</v>
      </c>
    </row>
    <row r="60" spans="1:9" s="62" customFormat="1">
      <c r="A60" s="291"/>
      <c r="B60" s="36"/>
      <c r="C60" s="448"/>
      <c r="D60" s="435"/>
      <c r="E60" s="222"/>
      <c r="F60" s="222"/>
      <c r="H60" s="4" t="s">
        <v>1698</v>
      </c>
    </row>
    <row r="61" spans="1:9" s="62" customFormat="1">
      <c r="A61" s="291"/>
      <c r="B61" s="1" t="s">
        <v>1102</v>
      </c>
      <c r="C61" s="449"/>
      <c r="D61" s="435"/>
      <c r="E61" s="254"/>
      <c r="F61" s="254"/>
      <c r="H61" s="4" t="s">
        <v>1699</v>
      </c>
    </row>
    <row r="62" spans="1:9" s="62" customFormat="1">
      <c r="A62" s="291"/>
      <c r="B62" s="1"/>
      <c r="C62" s="449"/>
      <c r="D62" s="435"/>
      <c r="E62" s="254"/>
      <c r="F62" s="254"/>
      <c r="H62" s="4" t="s">
        <v>1699</v>
      </c>
    </row>
    <row r="63" spans="1:9" s="62" customFormat="1">
      <c r="A63" s="109" t="s">
        <v>5</v>
      </c>
      <c r="B63" s="7" t="s">
        <v>1103</v>
      </c>
      <c r="C63" s="435">
        <v>1</v>
      </c>
      <c r="D63" s="435" t="s">
        <v>0</v>
      </c>
      <c r="E63" s="548">
        <f>+_xlfn.XLOOKUP(I63,ccs!O:O,ccs!I:I,0,0,1)</f>
        <v>9375</v>
      </c>
      <c r="F63" s="548">
        <f>ROUND(ROUND(E63,2)*ROUND(C63,2),2)</f>
        <v>9375</v>
      </c>
      <c r="H63" s="4" t="s">
        <v>1699</v>
      </c>
      <c r="I63" s="545" t="str">
        <f>+_xlfn.CONCAT(H63,"-",A63)</f>
        <v>B2/27/03-A</v>
      </c>
    </row>
    <row r="64" spans="1:9" s="62" customFormat="1">
      <c r="A64" s="109"/>
      <c r="B64" s="7"/>
      <c r="C64" s="449"/>
      <c r="D64" s="440"/>
      <c r="E64" s="254"/>
      <c r="F64" s="254"/>
      <c r="H64" s="4" t="s">
        <v>1699</v>
      </c>
    </row>
    <row r="65" spans="1:9" s="62" customFormat="1">
      <c r="A65" s="291" t="s">
        <v>6</v>
      </c>
      <c r="B65" s="62" t="s">
        <v>1104</v>
      </c>
      <c r="C65" s="435">
        <v>1</v>
      </c>
      <c r="D65" s="435" t="s">
        <v>0</v>
      </c>
      <c r="E65" s="548">
        <f>+_xlfn.XLOOKUP(I65,ccs!O:O,ccs!I:I,0,0,1)</f>
        <v>4375</v>
      </c>
      <c r="F65" s="548">
        <f>ROUND(ROUND(E65,2)*ROUND(C65,2),2)</f>
        <v>4375</v>
      </c>
      <c r="H65" s="4" t="s">
        <v>1699</v>
      </c>
      <c r="I65" s="545" t="str">
        <f>+_xlfn.CONCAT(H65,"-",A65)</f>
        <v>B2/27/03-B</v>
      </c>
    </row>
    <row r="66" spans="1:9" s="62" customFormat="1">
      <c r="A66" s="109"/>
      <c r="B66" s="61"/>
      <c r="C66" s="437"/>
      <c r="D66" s="254"/>
      <c r="E66" s="254"/>
      <c r="F66" s="254"/>
      <c r="H66" s="4" t="s">
        <v>1699</v>
      </c>
    </row>
    <row r="67" spans="1:9" s="62" customFormat="1" ht="31">
      <c r="A67" s="109"/>
      <c r="B67" s="61" t="s">
        <v>1156</v>
      </c>
      <c r="C67" s="450"/>
      <c r="D67" s="435"/>
      <c r="E67" s="254"/>
      <c r="F67" s="254"/>
      <c r="H67" s="4" t="s">
        <v>1699</v>
      </c>
    </row>
    <row r="68" spans="1:9" s="62" customFormat="1">
      <c r="A68" s="109"/>
      <c r="B68" s="36"/>
      <c r="C68" s="450"/>
      <c r="D68" s="435"/>
      <c r="E68" s="254"/>
      <c r="F68" s="254"/>
      <c r="H68" s="4" t="s">
        <v>1699</v>
      </c>
    </row>
    <row r="69" spans="1:9" s="62" customFormat="1" ht="62">
      <c r="A69" s="109"/>
      <c r="B69" s="35" t="s">
        <v>1157</v>
      </c>
      <c r="C69" s="450"/>
      <c r="D69" s="250"/>
      <c r="E69" s="254"/>
      <c r="F69" s="254"/>
      <c r="H69" s="4" t="s">
        <v>1699</v>
      </c>
    </row>
    <row r="70" spans="1:9" s="62" customFormat="1">
      <c r="A70" s="109"/>
      <c r="B70" s="258"/>
      <c r="C70" s="450"/>
      <c r="D70" s="254"/>
      <c r="E70" s="254"/>
      <c r="F70" s="254"/>
      <c r="H70" s="4" t="s">
        <v>1699</v>
      </c>
    </row>
    <row r="71" spans="1:9" s="62" customFormat="1" ht="108.5">
      <c r="A71" s="109" t="s">
        <v>7</v>
      </c>
      <c r="B71" s="36" t="s">
        <v>1158</v>
      </c>
      <c r="C71" s="435">
        <v>1</v>
      </c>
      <c r="D71" s="435" t="s">
        <v>0</v>
      </c>
      <c r="E71" s="548">
        <f>+_xlfn.XLOOKUP(I71,ccs!O:O,ccs!I:I,0,0,1)</f>
        <v>97575</v>
      </c>
      <c r="F71" s="548">
        <f>ROUND(ROUND(E71,2)*ROUND(C71,2),2)</f>
        <v>97575</v>
      </c>
      <c r="H71" s="4" t="s">
        <v>1699</v>
      </c>
      <c r="I71" s="545" t="str">
        <f>+_xlfn.CONCAT(H71,"-",A71)</f>
        <v>B2/27/03-C</v>
      </c>
    </row>
    <row r="72" spans="1:9" s="62" customFormat="1">
      <c r="A72" s="109"/>
      <c r="B72" s="36"/>
      <c r="C72" s="450"/>
      <c r="D72" s="250"/>
      <c r="E72" s="222"/>
      <c r="F72" s="254"/>
      <c r="H72" s="4" t="s">
        <v>1699</v>
      </c>
    </row>
    <row r="73" spans="1:9" s="62" customFormat="1" ht="31">
      <c r="A73" s="109"/>
      <c r="B73" s="35" t="s">
        <v>1159</v>
      </c>
      <c r="C73" s="450"/>
      <c r="D73" s="254"/>
      <c r="E73" s="254"/>
      <c r="F73" s="254"/>
      <c r="H73" s="4" t="s">
        <v>1699</v>
      </c>
    </row>
    <row r="74" spans="1:9" s="62" customFormat="1">
      <c r="A74" s="109"/>
      <c r="B74" s="35"/>
      <c r="C74" s="450"/>
      <c r="D74" s="254"/>
      <c r="E74" s="254"/>
      <c r="F74" s="254"/>
      <c r="H74" s="4" t="s">
        <v>1699</v>
      </c>
    </row>
    <row r="75" spans="1:9" s="62" customFormat="1" ht="31">
      <c r="A75" s="109" t="s">
        <v>8</v>
      </c>
      <c r="B75" s="14" t="s">
        <v>1160</v>
      </c>
      <c r="C75" s="435">
        <v>1</v>
      </c>
      <c r="D75" s="435" t="s">
        <v>0</v>
      </c>
      <c r="E75" s="548">
        <f>+_xlfn.XLOOKUP(I75,ccs!O:O,ccs!I:I,0,0,1)</f>
        <v>97575</v>
      </c>
      <c r="F75" s="548">
        <f>ROUND(ROUND(E75,2)*ROUND(C75,2),2)</f>
        <v>97575</v>
      </c>
      <c r="H75" s="4" t="s">
        <v>1699</v>
      </c>
      <c r="I75" s="545" t="str">
        <f>+_xlfn.CONCAT(H75,"-",A75)</f>
        <v>B2/27/03-D</v>
      </c>
    </row>
    <row r="76" spans="1:9" s="62" customFormat="1">
      <c r="A76" s="109"/>
      <c r="B76" s="14"/>
      <c r="C76" s="435"/>
      <c r="D76" s="250"/>
      <c r="E76" s="222"/>
      <c r="F76" s="222"/>
      <c r="H76" s="4" t="s">
        <v>1699</v>
      </c>
    </row>
    <row r="77" spans="1:9" s="62" customFormat="1">
      <c r="A77" s="109" t="s">
        <v>10</v>
      </c>
      <c r="B77" s="14" t="s">
        <v>1161</v>
      </c>
      <c r="C77" s="435">
        <v>1</v>
      </c>
      <c r="D77" s="250" t="s">
        <v>0</v>
      </c>
      <c r="E77" s="548">
        <f>+_xlfn.XLOOKUP(I77,ccs!O:O,ccs!I:I,0,0,1)</f>
        <v>18750</v>
      </c>
      <c r="F77" s="548">
        <f>ROUND(ROUND(E77,2)*ROUND(C77,2),2)</f>
        <v>18750</v>
      </c>
      <c r="H77" s="4" t="s">
        <v>1699</v>
      </c>
      <c r="I77" s="545" t="str">
        <f>+_xlfn.CONCAT(H77,"-",A77)</f>
        <v>B2/27/03-E</v>
      </c>
    </row>
    <row r="78" spans="1:9" s="62" customFormat="1">
      <c r="A78" s="109"/>
      <c r="B78" s="14"/>
      <c r="C78" s="435"/>
      <c r="D78" s="250"/>
      <c r="E78" s="222"/>
      <c r="F78" s="222"/>
      <c r="H78" s="4" t="s">
        <v>1699</v>
      </c>
    </row>
    <row r="79" spans="1:9" s="62" customFormat="1">
      <c r="A79" s="109"/>
      <c r="B79" s="1" t="s">
        <v>1102</v>
      </c>
      <c r="C79" s="450"/>
      <c r="D79" s="435"/>
      <c r="E79" s="254"/>
      <c r="F79" s="254"/>
      <c r="H79" s="4" t="s">
        <v>1699</v>
      </c>
    </row>
    <row r="80" spans="1:9" s="62" customFormat="1">
      <c r="A80" s="109"/>
      <c r="B80" s="1"/>
      <c r="C80" s="450"/>
      <c r="D80" s="435"/>
      <c r="E80" s="254"/>
      <c r="F80" s="254"/>
      <c r="H80" s="4" t="s">
        <v>1699</v>
      </c>
    </row>
    <row r="81" spans="1:9" s="62" customFormat="1">
      <c r="A81" s="109" t="s">
        <v>11</v>
      </c>
      <c r="B81" s="36" t="s">
        <v>1103</v>
      </c>
      <c r="C81" s="435">
        <v>1</v>
      </c>
      <c r="D81" s="435" t="s">
        <v>0</v>
      </c>
      <c r="E81" s="548">
        <f>+_xlfn.XLOOKUP(I81,ccs!O:O,ccs!I:I,0,0,1)</f>
        <v>9375</v>
      </c>
      <c r="F81" s="548">
        <f>ROUND(ROUND(E81,2)*ROUND(C81,2),2)</f>
        <v>9375</v>
      </c>
      <c r="H81" s="4" t="s">
        <v>1699</v>
      </c>
      <c r="I81" s="545" t="str">
        <f>+_xlfn.CONCAT(H81,"-",A81)</f>
        <v>B2/27/03-F</v>
      </c>
    </row>
    <row r="82" spans="1:9" s="62" customFormat="1">
      <c r="A82" s="109"/>
      <c r="B82" s="1"/>
      <c r="C82" s="450"/>
      <c r="D82" s="435"/>
      <c r="E82" s="254"/>
      <c r="F82" s="254"/>
      <c r="H82" s="4" t="s">
        <v>1699</v>
      </c>
    </row>
    <row r="83" spans="1:9" s="62" customFormat="1">
      <c r="A83" s="109" t="s">
        <v>27</v>
      </c>
      <c r="B83" s="36" t="s">
        <v>1104</v>
      </c>
      <c r="C83" s="435">
        <v>1</v>
      </c>
      <c r="D83" s="435" t="s">
        <v>0</v>
      </c>
      <c r="E83" s="548">
        <f>+_xlfn.XLOOKUP(I83,ccs!O:O,ccs!I:I,0,0,1)</f>
        <v>4375</v>
      </c>
      <c r="F83" s="548">
        <f>ROUND(ROUND(E83,2)*ROUND(C83,2),2)</f>
        <v>4375</v>
      </c>
      <c r="H83" s="4" t="s">
        <v>1699</v>
      </c>
      <c r="I83" s="545" t="str">
        <f>+_xlfn.CONCAT(H83,"-",A83)</f>
        <v>B2/27/03-G</v>
      </c>
    </row>
    <row r="84" spans="1:9" s="62" customFormat="1">
      <c r="A84" s="109"/>
      <c r="B84" s="36"/>
      <c r="C84" s="450"/>
      <c r="D84" s="435"/>
      <c r="E84" s="250"/>
      <c r="F84" s="250"/>
      <c r="H84" s="4" t="s">
        <v>1699</v>
      </c>
    </row>
    <row r="85" spans="1:9" s="62" customFormat="1">
      <c r="A85" s="109"/>
      <c r="B85" s="61" t="s">
        <v>1162</v>
      </c>
      <c r="C85" s="435"/>
      <c r="D85" s="250"/>
      <c r="E85" s="222"/>
      <c r="F85" s="222"/>
      <c r="H85" s="4" t="s">
        <v>1699</v>
      </c>
    </row>
    <row r="86" spans="1:9" s="62" customFormat="1">
      <c r="A86" s="109"/>
      <c r="B86" s="14"/>
      <c r="C86" s="435"/>
      <c r="D86" s="250"/>
      <c r="E86" s="222"/>
      <c r="F86" s="222"/>
      <c r="H86" s="4" t="s">
        <v>1699</v>
      </c>
    </row>
    <row r="87" spans="1:9" s="62" customFormat="1">
      <c r="A87" s="109" t="s">
        <v>28</v>
      </c>
      <c r="B87" s="14" t="s">
        <v>1163</v>
      </c>
      <c r="C87" s="435">
        <v>151</v>
      </c>
      <c r="D87" s="435" t="s">
        <v>289</v>
      </c>
      <c r="E87" s="548">
        <f>+_xlfn.XLOOKUP(I87,ccs!O:O,ccs!I:I,0,0,1)</f>
        <v>3125</v>
      </c>
      <c r="F87" s="548">
        <f>ROUND(ROUND(E87,2)*ROUND(C87,2),2)</f>
        <v>471875</v>
      </c>
      <c r="H87" s="4" t="s">
        <v>1699</v>
      </c>
      <c r="I87" s="545" t="str">
        <f>+_xlfn.CONCAT(H87,"-",A87)</f>
        <v>B2/27/03-H</v>
      </c>
    </row>
    <row r="88" spans="1:9" s="62" customFormat="1">
      <c r="A88" s="109"/>
      <c r="B88" s="14"/>
      <c r="C88" s="435"/>
      <c r="D88" s="250"/>
      <c r="E88" s="222"/>
      <c r="F88" s="222"/>
      <c r="H88" s="4" t="s">
        <v>1699</v>
      </c>
    </row>
    <row r="89" spans="1:9" s="62" customFormat="1">
      <c r="A89" s="109" t="s">
        <v>33</v>
      </c>
      <c r="B89" s="14" t="s">
        <v>1164</v>
      </c>
      <c r="C89" s="435">
        <v>346</v>
      </c>
      <c r="D89" s="435" t="s">
        <v>289</v>
      </c>
      <c r="E89" s="548">
        <f>+_xlfn.XLOOKUP(I89,ccs!O:O,ccs!I:I,0,0,1)</f>
        <v>1000</v>
      </c>
      <c r="F89" s="548">
        <f>ROUND(ROUND(E89,2)*ROUND(C89,2),2)</f>
        <v>346000</v>
      </c>
      <c r="H89" s="4" t="s">
        <v>1699</v>
      </c>
      <c r="I89" s="545" t="str">
        <f>+_xlfn.CONCAT(H89,"-",A89)</f>
        <v>B2/27/03-J</v>
      </c>
    </row>
    <row r="90" spans="1:9" s="62" customFormat="1">
      <c r="A90" s="109"/>
      <c r="B90" s="14"/>
      <c r="C90" s="435"/>
      <c r="D90" s="250"/>
      <c r="E90" s="222"/>
      <c r="F90" s="222"/>
      <c r="H90" s="4" t="s">
        <v>1699</v>
      </c>
    </row>
    <row r="91" spans="1:9" s="62" customFormat="1" ht="31">
      <c r="A91" s="109" t="s">
        <v>5</v>
      </c>
      <c r="B91" s="14" t="s">
        <v>1165</v>
      </c>
      <c r="C91" s="435">
        <v>1</v>
      </c>
      <c r="D91" s="435" t="s">
        <v>289</v>
      </c>
      <c r="E91" s="548">
        <f>+_xlfn.XLOOKUP(I91,ccs!O:O,ccs!I:I,0,0,1)</f>
        <v>1851.63</v>
      </c>
      <c r="F91" s="548">
        <f>ROUND(ROUND(E91,2)*ROUND(C91,2),2)</f>
        <v>1851.63</v>
      </c>
      <c r="H91" s="4" t="s">
        <v>1700</v>
      </c>
      <c r="I91" s="545" t="str">
        <f>+_xlfn.CONCAT(H91,"-",A91)</f>
        <v>B2/27/04-A</v>
      </c>
    </row>
    <row r="92" spans="1:9" s="62" customFormat="1">
      <c r="A92" s="109"/>
      <c r="B92" s="14"/>
      <c r="C92" s="435"/>
      <c r="D92" s="250"/>
      <c r="E92" s="222"/>
      <c r="F92" s="222"/>
      <c r="H92" s="4" t="s">
        <v>1700</v>
      </c>
    </row>
    <row r="93" spans="1:9" s="62" customFormat="1">
      <c r="A93" s="109" t="s">
        <v>6</v>
      </c>
      <c r="B93" s="14" t="s">
        <v>1166</v>
      </c>
      <c r="C93" s="435">
        <v>9</v>
      </c>
      <c r="D93" s="435" t="s">
        <v>289</v>
      </c>
      <c r="E93" s="548">
        <f>+_xlfn.XLOOKUP(I93,ccs!O:O,ccs!I:I,0,0,1)</f>
        <v>1195.3800000000001</v>
      </c>
      <c r="F93" s="548">
        <f>ROUND(ROUND(E93,2)*ROUND(C93,2),2)</f>
        <v>10758.42</v>
      </c>
      <c r="H93" s="4" t="s">
        <v>1700</v>
      </c>
      <c r="I93" s="545" t="str">
        <f>+_xlfn.CONCAT(H93,"-",A93)</f>
        <v>B2/27/04-B</v>
      </c>
    </row>
    <row r="94" spans="1:9" s="62" customFormat="1">
      <c r="A94" s="109"/>
      <c r="B94" s="14"/>
      <c r="C94" s="435"/>
      <c r="D94" s="250"/>
      <c r="E94" s="222"/>
      <c r="F94" s="222"/>
      <c r="H94" s="4" t="s">
        <v>1700</v>
      </c>
    </row>
    <row r="95" spans="1:9" s="62" customFormat="1">
      <c r="A95" s="109" t="s">
        <v>7</v>
      </c>
      <c r="B95" s="14" t="s">
        <v>1167</v>
      </c>
      <c r="C95" s="435">
        <v>412</v>
      </c>
      <c r="D95" s="435" t="s">
        <v>289</v>
      </c>
      <c r="E95" s="548">
        <f>+_xlfn.XLOOKUP(I95,ccs!O:O,ccs!I:I,0,0,1)</f>
        <v>2000</v>
      </c>
      <c r="F95" s="548">
        <f>ROUND(ROUND(E95,2)*ROUND(C95,2),2)</f>
        <v>824000</v>
      </c>
      <c r="H95" s="4" t="s">
        <v>1700</v>
      </c>
      <c r="I95" s="545" t="str">
        <f>+_xlfn.CONCAT(H95,"-",A95)</f>
        <v>B2/27/04-C</v>
      </c>
    </row>
    <row r="96" spans="1:9" s="62" customFormat="1">
      <c r="A96" s="109"/>
      <c r="B96" s="14"/>
      <c r="C96" s="435"/>
      <c r="D96" s="250"/>
      <c r="E96" s="222"/>
      <c r="F96" s="222"/>
      <c r="H96" s="4" t="s">
        <v>1700</v>
      </c>
    </row>
    <row r="97" spans="1:9" s="62" customFormat="1" ht="31">
      <c r="A97" s="109" t="s">
        <v>8</v>
      </c>
      <c r="B97" s="14" t="s">
        <v>1168</v>
      </c>
      <c r="C97" s="435">
        <v>12</v>
      </c>
      <c r="D97" s="435" t="s">
        <v>289</v>
      </c>
      <c r="E97" s="548">
        <f>+_xlfn.XLOOKUP(I97,ccs!O:O,ccs!I:I,0,0,1)</f>
        <v>2000</v>
      </c>
      <c r="F97" s="548">
        <f>ROUND(ROUND(E97,2)*ROUND(C97,2),2)</f>
        <v>24000</v>
      </c>
      <c r="H97" s="4" t="s">
        <v>1700</v>
      </c>
      <c r="I97" s="545" t="str">
        <f>+_xlfn.CONCAT(H97,"-",A97)</f>
        <v>B2/27/04-D</v>
      </c>
    </row>
    <row r="98" spans="1:9" s="62" customFormat="1">
      <c r="A98" s="109"/>
      <c r="B98" s="14"/>
      <c r="C98" s="435"/>
      <c r="D98" s="250"/>
      <c r="E98" s="222"/>
      <c r="F98" s="222"/>
      <c r="H98" s="4" t="s">
        <v>1700</v>
      </c>
    </row>
    <row r="99" spans="1:9" s="62" customFormat="1">
      <c r="A99" s="109" t="s">
        <v>10</v>
      </c>
      <c r="B99" s="14" t="s">
        <v>1169</v>
      </c>
      <c r="C99" s="435">
        <v>78</v>
      </c>
      <c r="D99" s="435" t="s">
        <v>289</v>
      </c>
      <c r="E99" s="548">
        <f>+_xlfn.XLOOKUP(I99,ccs!O:O,ccs!I:I,0,0,1)</f>
        <v>1800</v>
      </c>
      <c r="F99" s="548">
        <f>ROUND(ROUND(E99,2)*ROUND(C99,2),2)</f>
        <v>140400</v>
      </c>
      <c r="H99" s="4" t="s">
        <v>1700</v>
      </c>
      <c r="I99" s="545" t="str">
        <f>+_xlfn.CONCAT(H99,"-",A99)</f>
        <v>B2/27/04-E</v>
      </c>
    </row>
    <row r="100" spans="1:9" s="62" customFormat="1">
      <c r="A100" s="109"/>
      <c r="B100" s="14"/>
      <c r="C100" s="435"/>
      <c r="D100" s="250"/>
      <c r="E100" s="222"/>
      <c r="F100" s="222"/>
      <c r="H100" s="4" t="s">
        <v>1700</v>
      </c>
    </row>
    <row r="101" spans="1:9" s="62" customFormat="1">
      <c r="A101" s="109" t="s">
        <v>11</v>
      </c>
      <c r="B101" s="14" t="s">
        <v>1170</v>
      </c>
      <c r="C101" s="435">
        <v>443</v>
      </c>
      <c r="D101" s="435" t="s">
        <v>289</v>
      </c>
      <c r="E101" s="548">
        <f>+_xlfn.XLOOKUP(I101,ccs!O:O,ccs!I:I,0,0,1)</f>
        <v>1195.3800000000001</v>
      </c>
      <c r="F101" s="548">
        <f>ROUND(ROUND(E101,2)*ROUND(C101,2),2)</f>
        <v>529553.34</v>
      </c>
      <c r="H101" s="4" t="s">
        <v>1700</v>
      </c>
      <c r="I101" s="545" t="str">
        <f>+_xlfn.CONCAT(H101,"-",A101)</f>
        <v>B2/27/04-F</v>
      </c>
    </row>
    <row r="102" spans="1:9" s="62" customFormat="1">
      <c r="A102" s="109"/>
      <c r="B102" s="14"/>
      <c r="C102" s="435"/>
      <c r="D102" s="250"/>
      <c r="E102" s="222"/>
      <c r="F102" s="222"/>
      <c r="H102" s="4" t="s">
        <v>1700</v>
      </c>
    </row>
    <row r="103" spans="1:9" s="62" customFormat="1" ht="31">
      <c r="A103" s="109" t="s">
        <v>27</v>
      </c>
      <c r="B103" s="14" t="s">
        <v>1171</v>
      </c>
      <c r="C103" s="435">
        <v>2</v>
      </c>
      <c r="D103" s="435" t="s">
        <v>289</v>
      </c>
      <c r="E103" s="548">
        <f>+_xlfn.XLOOKUP(I103,ccs!O:O,ccs!I:I,0,0,1)</f>
        <v>1851.63</v>
      </c>
      <c r="F103" s="548">
        <f>ROUND(ROUND(E103,2)*ROUND(C103,2),2)</f>
        <v>3703.26</v>
      </c>
      <c r="H103" s="4" t="s">
        <v>1700</v>
      </c>
      <c r="I103" s="545" t="str">
        <f>+_xlfn.CONCAT(H103,"-",A103)</f>
        <v>B2/27/04-G</v>
      </c>
    </row>
    <row r="104" spans="1:9" s="62" customFormat="1">
      <c r="A104" s="109"/>
      <c r="B104" s="14"/>
      <c r="C104" s="435"/>
      <c r="D104" s="250"/>
      <c r="E104" s="222"/>
      <c r="F104" s="222"/>
      <c r="H104" s="4" t="s">
        <v>1700</v>
      </c>
    </row>
    <row r="105" spans="1:9" s="62" customFormat="1">
      <c r="A105" s="109" t="s">
        <v>28</v>
      </c>
      <c r="B105" s="14" t="s">
        <v>1172</v>
      </c>
      <c r="C105" s="435">
        <v>6</v>
      </c>
      <c r="D105" s="435" t="s">
        <v>289</v>
      </c>
      <c r="E105" s="548">
        <f>+_xlfn.XLOOKUP(I105,ccs!O:O,ccs!I:I,0,0,1)</f>
        <v>1195.3800000000001</v>
      </c>
      <c r="F105" s="548">
        <f>ROUND(ROUND(E105,2)*ROUND(C105,2),2)</f>
        <v>7172.28</v>
      </c>
      <c r="H105" s="4" t="s">
        <v>1700</v>
      </c>
      <c r="I105" s="545" t="str">
        <f>+_xlfn.CONCAT(H105,"-",A105)</f>
        <v>B2/27/04-H</v>
      </c>
    </row>
    <row r="106" spans="1:9" s="62" customFormat="1">
      <c r="A106" s="109"/>
      <c r="B106" s="14"/>
      <c r="C106" s="435"/>
      <c r="D106" s="250"/>
      <c r="E106" s="222"/>
      <c r="F106" s="222"/>
      <c r="H106" s="4" t="s">
        <v>1700</v>
      </c>
    </row>
    <row r="107" spans="1:9" s="62" customFormat="1">
      <c r="A107" s="109" t="s">
        <v>33</v>
      </c>
      <c r="B107" s="14" t="s">
        <v>1173</v>
      </c>
      <c r="C107" s="435">
        <v>10</v>
      </c>
      <c r="D107" s="435" t="s">
        <v>289</v>
      </c>
      <c r="E107" s="548">
        <f>+_xlfn.XLOOKUP(I107,ccs!O:O,ccs!I:I,0,0,1)</f>
        <v>1720.38</v>
      </c>
      <c r="F107" s="548">
        <f>ROUND(ROUND(E107,2)*ROUND(C107,2),2)</f>
        <v>17203.8</v>
      </c>
      <c r="H107" s="4" t="s">
        <v>1700</v>
      </c>
      <c r="I107" s="545" t="str">
        <f>+_xlfn.CONCAT(H107,"-",A107)</f>
        <v>B2/27/04-J</v>
      </c>
    </row>
    <row r="108" spans="1:9" s="62" customFormat="1">
      <c r="A108" s="109"/>
      <c r="B108" s="14"/>
      <c r="C108" s="435"/>
      <c r="D108" s="250"/>
      <c r="E108" s="222"/>
      <c r="F108" s="222"/>
      <c r="H108" s="4" t="s">
        <v>1700</v>
      </c>
    </row>
    <row r="109" spans="1:9" s="62" customFormat="1">
      <c r="A109" s="109" t="s">
        <v>34</v>
      </c>
      <c r="B109" s="14" t="s">
        <v>1174</v>
      </c>
      <c r="C109" s="435">
        <v>66</v>
      </c>
      <c r="D109" s="435" t="s">
        <v>289</v>
      </c>
      <c r="E109" s="548">
        <f>+_xlfn.XLOOKUP(I109,ccs!O:O,ccs!I:I,0,0,1)</f>
        <v>1800</v>
      </c>
      <c r="F109" s="548">
        <f>ROUND(ROUND(E109,2)*ROUND(C109,2),2)</f>
        <v>118800</v>
      </c>
      <c r="H109" s="4" t="s">
        <v>1700</v>
      </c>
      <c r="I109" s="545" t="str">
        <f>+_xlfn.CONCAT(H109,"-",A109)</f>
        <v>B2/27/04-K</v>
      </c>
    </row>
    <row r="110" spans="1:9" s="62" customFormat="1">
      <c r="A110" s="109"/>
      <c r="B110" s="14"/>
      <c r="C110" s="435"/>
      <c r="D110" s="250"/>
      <c r="E110" s="222"/>
      <c r="F110" s="222"/>
      <c r="H110" s="4" t="s">
        <v>1700</v>
      </c>
    </row>
    <row r="111" spans="1:9" s="62" customFormat="1">
      <c r="A111" s="109"/>
      <c r="B111" s="1" t="s">
        <v>1102</v>
      </c>
      <c r="C111" s="450"/>
      <c r="D111" s="435"/>
      <c r="E111" s="254"/>
      <c r="F111" s="254"/>
      <c r="H111" s="4" t="s">
        <v>1700</v>
      </c>
    </row>
    <row r="112" spans="1:9" s="62" customFormat="1">
      <c r="A112" s="109"/>
      <c r="B112" s="1"/>
      <c r="C112" s="450"/>
      <c r="D112" s="435"/>
      <c r="E112" s="254"/>
      <c r="F112" s="254"/>
      <c r="H112" s="4" t="s">
        <v>1700</v>
      </c>
    </row>
    <row r="113" spans="1:9" s="62" customFormat="1">
      <c r="A113" s="109" t="s">
        <v>39</v>
      </c>
      <c r="B113" s="36" t="s">
        <v>1103</v>
      </c>
      <c r="C113" s="435">
        <v>1</v>
      </c>
      <c r="D113" s="435" t="s">
        <v>0</v>
      </c>
      <c r="E113" s="548">
        <f>+_xlfn.XLOOKUP(I113,ccs!O:O,ccs!I:I,0,0,1)</f>
        <v>9375</v>
      </c>
      <c r="F113" s="548">
        <f>ROUND(ROUND(E113,2)*ROUND(C113,2),2)</f>
        <v>9375</v>
      </c>
      <c r="H113" s="4" t="s">
        <v>1700</v>
      </c>
      <c r="I113" s="545" t="str">
        <f>+_xlfn.CONCAT(H113,"-",A113)</f>
        <v>B2/27/04-L</v>
      </c>
    </row>
    <row r="114" spans="1:9" s="62" customFormat="1">
      <c r="A114" s="109"/>
      <c r="B114" s="1"/>
      <c r="C114" s="450"/>
      <c r="D114" s="435"/>
      <c r="E114" s="254"/>
      <c r="F114" s="254"/>
      <c r="H114" s="4" t="s">
        <v>1700</v>
      </c>
    </row>
    <row r="115" spans="1:9" s="62" customFormat="1">
      <c r="A115" s="109" t="s">
        <v>38</v>
      </c>
      <c r="B115" s="36" t="s">
        <v>1104</v>
      </c>
      <c r="C115" s="435">
        <v>1</v>
      </c>
      <c r="D115" s="435" t="s">
        <v>0</v>
      </c>
      <c r="E115" s="548">
        <f>+_xlfn.XLOOKUP(I115,ccs!O:O,ccs!I:I,0,0,1)</f>
        <v>4375</v>
      </c>
      <c r="F115" s="548">
        <f>ROUND(ROUND(E115,2)*ROUND(C115,2),2)</f>
        <v>4375</v>
      </c>
      <c r="H115" s="4" t="s">
        <v>1700</v>
      </c>
      <c r="I115" s="545" t="str">
        <f>+_xlfn.CONCAT(H115,"-",A115)</f>
        <v>B2/27/04-M</v>
      </c>
    </row>
    <row r="116" spans="1:9" s="62" customFormat="1">
      <c r="A116" s="109"/>
      <c r="B116" s="36"/>
      <c r="C116" s="450"/>
      <c r="D116" s="435"/>
      <c r="E116" s="254"/>
      <c r="F116" s="254"/>
      <c r="H116" s="4" t="s">
        <v>1700</v>
      </c>
    </row>
    <row r="117" spans="1:9" s="62" customFormat="1" ht="31">
      <c r="A117" s="109"/>
      <c r="B117" s="61" t="s">
        <v>1175</v>
      </c>
      <c r="C117" s="437"/>
      <c r="D117" s="254"/>
      <c r="E117" s="250"/>
      <c r="F117" s="250"/>
      <c r="H117" s="4" t="s">
        <v>1700</v>
      </c>
    </row>
    <row r="118" spans="1:9" s="62" customFormat="1">
      <c r="A118" s="109"/>
      <c r="B118" s="61"/>
      <c r="C118" s="437"/>
      <c r="D118" s="254"/>
      <c r="E118" s="250"/>
      <c r="F118" s="250"/>
      <c r="H118" s="4" t="s">
        <v>1700</v>
      </c>
    </row>
    <row r="119" spans="1:9" s="62" customFormat="1" ht="31">
      <c r="A119" s="109"/>
      <c r="B119" s="438" t="s">
        <v>1176</v>
      </c>
      <c r="C119" s="435"/>
      <c r="D119" s="455"/>
      <c r="E119" s="250"/>
      <c r="F119" s="250"/>
      <c r="H119" s="4" t="s">
        <v>1700</v>
      </c>
    </row>
    <row r="120" spans="1:9" s="62" customFormat="1">
      <c r="A120" s="109"/>
      <c r="B120" s="61"/>
      <c r="C120" s="435"/>
      <c r="D120" s="455"/>
      <c r="E120" s="250"/>
      <c r="F120" s="250"/>
      <c r="H120" s="4" t="s">
        <v>1700</v>
      </c>
    </row>
    <row r="121" spans="1:9" s="62" customFormat="1">
      <c r="A121" s="109" t="s">
        <v>204</v>
      </c>
      <c r="B121" s="439" t="s">
        <v>1177</v>
      </c>
      <c r="C121" s="435">
        <v>78</v>
      </c>
      <c r="D121" s="435" t="s">
        <v>289</v>
      </c>
      <c r="E121" s="548">
        <f>+_xlfn.XLOOKUP(I121,ccs!O:O,ccs!I:I,0,0,1)</f>
        <v>33750</v>
      </c>
      <c r="F121" s="548">
        <f>ROUND(ROUND(E121,2)*ROUND(C121,2),2)</f>
        <v>2632500</v>
      </c>
      <c r="H121" s="4" t="s">
        <v>1700</v>
      </c>
      <c r="I121" s="545" t="str">
        <f>+_xlfn.CONCAT(H121,"-",A121)</f>
        <v>B2/27/04-N</v>
      </c>
    </row>
    <row r="122" spans="1:9" s="62" customFormat="1">
      <c r="A122" s="109"/>
      <c r="B122" s="439"/>
      <c r="C122" s="435"/>
      <c r="D122" s="250"/>
      <c r="E122" s="250"/>
      <c r="F122" s="250"/>
      <c r="H122" s="4" t="s">
        <v>1700</v>
      </c>
    </row>
    <row r="123" spans="1:9" s="62" customFormat="1">
      <c r="A123" s="109" t="s">
        <v>507</v>
      </c>
      <c r="B123" s="439" t="s">
        <v>1178</v>
      </c>
      <c r="C123" s="435">
        <v>73</v>
      </c>
      <c r="D123" s="435" t="s">
        <v>289</v>
      </c>
      <c r="E123" s="548">
        <f>+_xlfn.XLOOKUP(I123,ccs!O:O,ccs!I:I,0,0,1)</f>
        <v>3229.75</v>
      </c>
      <c r="F123" s="548">
        <f>ROUND(ROUND(E123,2)*ROUND(C123,2),2)</f>
        <v>235771.75</v>
      </c>
      <c r="H123" s="4" t="s">
        <v>1700</v>
      </c>
      <c r="I123" s="545" t="str">
        <f>+_xlfn.CONCAT(H123,"-",A123)</f>
        <v>B2/27/04-P</v>
      </c>
    </row>
    <row r="124" spans="1:9" s="62" customFormat="1">
      <c r="A124" s="109"/>
      <c r="B124" s="439"/>
      <c r="C124" s="435"/>
      <c r="D124" s="455"/>
      <c r="E124" s="250"/>
      <c r="F124" s="250"/>
      <c r="H124" s="4" t="s">
        <v>1700</v>
      </c>
    </row>
    <row r="125" spans="1:9" s="62" customFormat="1">
      <c r="A125" s="109" t="s">
        <v>508</v>
      </c>
      <c r="B125" s="439" t="s">
        <v>1179</v>
      </c>
      <c r="C125" s="435">
        <v>3</v>
      </c>
      <c r="D125" s="435" t="s">
        <v>289</v>
      </c>
      <c r="E125" s="548">
        <f>+_xlfn.XLOOKUP(I125,ccs!O:O,ccs!I:I,0,0,1)</f>
        <v>17500</v>
      </c>
      <c r="F125" s="548">
        <f>ROUND(ROUND(E125,2)*ROUND(C125,2),2)</f>
        <v>52500</v>
      </c>
      <c r="H125" s="4" t="s">
        <v>1700</v>
      </c>
      <c r="I125" s="545" t="str">
        <f>+_xlfn.CONCAT(H125,"-",A125)</f>
        <v>B2/27/04-Q</v>
      </c>
    </row>
    <row r="126" spans="1:9" s="62" customFormat="1">
      <c r="A126" s="109"/>
      <c r="B126" s="439"/>
      <c r="C126" s="435"/>
      <c r="D126" s="250"/>
      <c r="E126" s="250"/>
      <c r="F126" s="250"/>
      <c r="H126" s="4" t="s">
        <v>1700</v>
      </c>
    </row>
    <row r="127" spans="1:9" s="62" customFormat="1">
      <c r="A127" s="109" t="s">
        <v>5</v>
      </c>
      <c r="B127" s="439" t="s">
        <v>1180</v>
      </c>
      <c r="C127" s="435">
        <v>4</v>
      </c>
      <c r="D127" s="435" t="s">
        <v>289</v>
      </c>
      <c r="E127" s="548">
        <f>+_xlfn.XLOOKUP(I127,ccs!O:O,ccs!I:I,0,0,1)</f>
        <v>17500</v>
      </c>
      <c r="F127" s="548">
        <f>ROUND(ROUND(E127,2)*ROUND(C127,2),2)</f>
        <v>70000</v>
      </c>
      <c r="H127" s="4" t="s">
        <v>1701</v>
      </c>
      <c r="I127" s="545" t="str">
        <f>+_xlfn.CONCAT(H127,"-",A127)</f>
        <v>B2/27/05-A</v>
      </c>
    </row>
    <row r="128" spans="1:9" s="62" customFormat="1">
      <c r="A128" s="109"/>
      <c r="B128" s="439"/>
      <c r="C128" s="435"/>
      <c r="D128" s="455"/>
      <c r="E128" s="250"/>
      <c r="F128" s="250"/>
      <c r="H128" s="4" t="s">
        <v>1701</v>
      </c>
    </row>
    <row r="129" spans="1:9" s="62" customFormat="1">
      <c r="A129" s="109" t="s">
        <v>6</v>
      </c>
      <c r="B129" s="439" t="s">
        <v>1181</v>
      </c>
      <c r="C129" s="435">
        <v>2</v>
      </c>
      <c r="D129" s="435" t="s">
        <v>289</v>
      </c>
      <c r="E129" s="548">
        <f>+_xlfn.XLOOKUP(I129,ccs!O:O,ccs!I:I,0,0,1)</f>
        <v>1064.1300000000001</v>
      </c>
      <c r="F129" s="548">
        <f>ROUND(ROUND(E129,2)*ROUND(C129,2),2)</f>
        <v>2128.2600000000002</v>
      </c>
      <c r="H129" s="4" t="s">
        <v>1701</v>
      </c>
      <c r="I129" s="545" t="str">
        <f>+_xlfn.CONCAT(H129,"-",A129)</f>
        <v>B2/27/05-B</v>
      </c>
    </row>
    <row r="130" spans="1:9" s="62" customFormat="1">
      <c r="A130" s="109"/>
      <c r="B130" s="439"/>
      <c r="C130" s="435"/>
      <c r="D130" s="250"/>
      <c r="E130" s="250"/>
      <c r="F130" s="250"/>
      <c r="H130" s="4" t="s">
        <v>1701</v>
      </c>
    </row>
    <row r="131" spans="1:9" s="62" customFormat="1">
      <c r="A131" s="109" t="s">
        <v>7</v>
      </c>
      <c r="B131" s="439" t="s">
        <v>1182</v>
      </c>
      <c r="C131" s="435">
        <v>2</v>
      </c>
      <c r="D131" s="435" t="s">
        <v>289</v>
      </c>
      <c r="E131" s="548">
        <f>+_xlfn.XLOOKUP(I131,ccs!O:O,ccs!I:I,0,0,1)</f>
        <v>1064.1300000000001</v>
      </c>
      <c r="F131" s="548">
        <f>ROUND(ROUND(E131,2)*ROUND(C131,2),2)</f>
        <v>2128.2600000000002</v>
      </c>
      <c r="H131" s="4" t="s">
        <v>1701</v>
      </c>
      <c r="I131" s="545" t="str">
        <f>+_xlfn.CONCAT(H131,"-",A131)</f>
        <v>B2/27/05-C</v>
      </c>
    </row>
    <row r="132" spans="1:9" s="62" customFormat="1">
      <c r="A132" s="109"/>
      <c r="B132" s="439"/>
      <c r="C132" s="435"/>
      <c r="D132" s="455"/>
      <c r="E132" s="250"/>
      <c r="F132" s="250"/>
      <c r="H132" s="4" t="s">
        <v>1701</v>
      </c>
    </row>
    <row r="133" spans="1:9" s="62" customFormat="1">
      <c r="A133" s="109" t="s">
        <v>8</v>
      </c>
      <c r="B133" s="439" t="s">
        <v>1183</v>
      </c>
      <c r="C133" s="435">
        <v>17</v>
      </c>
      <c r="D133" s="435" t="s">
        <v>289</v>
      </c>
      <c r="E133" s="548">
        <f>+_xlfn.XLOOKUP(I133,ccs!O:O,ccs!I:I,0,0,1)</f>
        <v>4912.5</v>
      </c>
      <c r="F133" s="548">
        <f>ROUND(ROUND(E133,2)*ROUND(C133,2),2)</f>
        <v>83512.5</v>
      </c>
      <c r="H133" s="4" t="s">
        <v>1701</v>
      </c>
      <c r="I133" s="545" t="str">
        <f>+_xlfn.CONCAT(H133,"-",A133)</f>
        <v>B2/27/05-D</v>
      </c>
    </row>
    <row r="134" spans="1:9" s="62" customFormat="1">
      <c r="A134" s="291"/>
      <c r="C134" s="435"/>
      <c r="D134" s="435"/>
      <c r="E134" s="250"/>
      <c r="F134" s="250"/>
      <c r="H134" s="4" t="s">
        <v>1701</v>
      </c>
    </row>
    <row r="135" spans="1:9" s="62" customFormat="1">
      <c r="A135" s="291"/>
      <c r="B135" s="61" t="s">
        <v>1184</v>
      </c>
      <c r="C135" s="435"/>
      <c r="D135" s="435"/>
      <c r="E135" s="250"/>
      <c r="F135" s="250"/>
      <c r="H135" s="4" t="s">
        <v>1701</v>
      </c>
    </row>
    <row r="136" spans="1:9" s="62" customFormat="1">
      <c r="A136" s="291"/>
      <c r="B136" s="61"/>
      <c r="C136" s="435"/>
      <c r="D136" s="435"/>
      <c r="E136" s="250"/>
      <c r="F136" s="250"/>
      <c r="H136" s="4" t="s">
        <v>1701</v>
      </c>
    </row>
    <row r="137" spans="1:9" s="62" customFormat="1">
      <c r="A137" s="291" t="s">
        <v>10</v>
      </c>
      <c r="B137" s="62" t="s">
        <v>1103</v>
      </c>
      <c r="C137" s="435">
        <v>1</v>
      </c>
      <c r="D137" s="435" t="s">
        <v>0</v>
      </c>
      <c r="E137" s="548">
        <f>+_xlfn.XLOOKUP(I137,ccs!O:O,ccs!I:I,0,0,1)</f>
        <v>9375</v>
      </c>
      <c r="F137" s="548">
        <f>ROUND(ROUND(E137,2)*ROUND(C137,2),2)</f>
        <v>9375</v>
      </c>
      <c r="H137" s="4" t="s">
        <v>1701</v>
      </c>
      <c r="I137" s="545" t="str">
        <f>+_xlfn.CONCAT(H137,"-",A137)</f>
        <v>B2/27/05-E</v>
      </c>
    </row>
    <row r="138" spans="1:9" s="62" customFormat="1">
      <c r="A138" s="109"/>
      <c r="C138" s="435"/>
      <c r="D138" s="435"/>
      <c r="E138" s="254"/>
      <c r="F138" s="254"/>
      <c r="H138" s="4" t="s">
        <v>1701</v>
      </c>
    </row>
    <row r="139" spans="1:9" s="62" customFormat="1">
      <c r="A139" s="291" t="s">
        <v>11</v>
      </c>
      <c r="B139" s="62" t="s">
        <v>1104</v>
      </c>
      <c r="C139" s="435">
        <v>1</v>
      </c>
      <c r="D139" s="435" t="s">
        <v>0</v>
      </c>
      <c r="E139" s="548">
        <f>+_xlfn.XLOOKUP(I139,ccs!O:O,ccs!I:I,0,0,1)</f>
        <v>4375</v>
      </c>
      <c r="F139" s="548">
        <f>ROUND(ROUND(E139,2)*ROUND(C139,2),2)</f>
        <v>4375</v>
      </c>
      <c r="H139" s="4" t="s">
        <v>1701</v>
      </c>
      <c r="I139" s="545" t="str">
        <f>+_xlfn.CONCAT(H139,"-",A139)</f>
        <v>B2/27/05-F</v>
      </c>
    </row>
    <row r="140" spans="1:9" s="62" customFormat="1">
      <c r="A140" s="291"/>
      <c r="C140" s="435"/>
      <c r="D140" s="435"/>
      <c r="E140" s="250"/>
      <c r="F140" s="250"/>
      <c r="H140" s="4" t="s">
        <v>1701</v>
      </c>
    </row>
    <row r="141" spans="1:9" s="62" customFormat="1">
      <c r="A141" s="109"/>
      <c r="B141" s="61" t="s">
        <v>1185</v>
      </c>
      <c r="C141" s="437"/>
      <c r="D141" s="254"/>
      <c r="E141" s="254"/>
      <c r="F141" s="254"/>
      <c r="H141" s="4" t="s">
        <v>1701</v>
      </c>
    </row>
    <row r="142" spans="1:9" s="62" customFormat="1">
      <c r="A142" s="109"/>
      <c r="B142" s="61"/>
      <c r="C142" s="437"/>
      <c r="D142" s="254"/>
      <c r="E142" s="254"/>
      <c r="F142" s="254"/>
      <c r="H142" s="4" t="s">
        <v>1701</v>
      </c>
    </row>
    <row r="143" spans="1:9" s="62" customFormat="1">
      <c r="A143" s="291"/>
      <c r="B143" s="61" t="s">
        <v>1186</v>
      </c>
      <c r="C143" s="435"/>
      <c r="D143" s="435"/>
      <c r="E143" s="254"/>
      <c r="F143" s="254"/>
      <c r="H143" s="4" t="s">
        <v>1701</v>
      </c>
    </row>
    <row r="144" spans="1:9" s="62" customFormat="1">
      <c r="A144" s="291"/>
      <c r="B144" s="61"/>
      <c r="C144" s="435"/>
      <c r="D144" s="435"/>
      <c r="E144" s="254"/>
      <c r="F144" s="254"/>
      <c r="H144" s="4" t="s">
        <v>1701</v>
      </c>
    </row>
    <row r="145" spans="1:9" s="62" customFormat="1" ht="31">
      <c r="A145" s="109" t="s">
        <v>27</v>
      </c>
      <c r="B145" s="36" t="s">
        <v>1187</v>
      </c>
      <c r="C145" s="435">
        <v>229</v>
      </c>
      <c r="D145" s="435" t="s">
        <v>289</v>
      </c>
      <c r="E145" s="548">
        <f>+_xlfn.XLOOKUP(I145,ccs!O:O,ccs!I:I,0,0,1)</f>
        <v>13475.95</v>
      </c>
      <c r="F145" s="548">
        <f>ROUND(ROUND(E145,2)*ROUND(C145,2),2)</f>
        <v>3085992.55</v>
      </c>
      <c r="H145" s="4" t="s">
        <v>1701</v>
      </c>
      <c r="I145" s="545" t="str">
        <f>+_xlfn.CONCAT(H145,"-",A145)</f>
        <v>B2/27/05-G</v>
      </c>
    </row>
    <row r="146" spans="1:9" s="62" customFormat="1">
      <c r="A146" s="109"/>
      <c r="B146" s="36"/>
      <c r="C146" s="450"/>
      <c r="D146" s="250"/>
      <c r="E146" s="254"/>
      <c r="F146" s="254"/>
      <c r="H146" s="4" t="s">
        <v>1701</v>
      </c>
    </row>
    <row r="147" spans="1:9" s="62" customFormat="1" ht="31">
      <c r="A147" s="109" t="s">
        <v>28</v>
      </c>
      <c r="B147" s="36" t="s">
        <v>1188</v>
      </c>
      <c r="C147" s="435">
        <v>7</v>
      </c>
      <c r="D147" s="435" t="s">
        <v>289</v>
      </c>
      <c r="E147" s="548">
        <f>+_xlfn.XLOOKUP(I147,ccs!O:O,ccs!I:I,0,0,1)</f>
        <v>7571.88</v>
      </c>
      <c r="F147" s="548">
        <f>ROUND(ROUND(E147,2)*ROUND(C147,2),2)</f>
        <v>53003.16</v>
      </c>
      <c r="H147" s="4" t="s">
        <v>1701</v>
      </c>
      <c r="I147" s="545" t="str">
        <f>+_xlfn.CONCAT(H147,"-",A147)</f>
        <v>B2/27/05-H</v>
      </c>
    </row>
    <row r="148" spans="1:9" s="62" customFormat="1">
      <c r="A148" s="109"/>
      <c r="B148" s="36"/>
      <c r="C148" s="450"/>
      <c r="D148" s="435"/>
      <c r="E148" s="254"/>
      <c r="F148" s="254"/>
      <c r="H148" s="4" t="s">
        <v>1701</v>
      </c>
    </row>
    <row r="149" spans="1:9" s="62" customFormat="1">
      <c r="A149" s="109"/>
      <c r="B149" s="256" t="s">
        <v>1189</v>
      </c>
      <c r="C149" s="435"/>
      <c r="D149" s="435"/>
      <c r="E149" s="254"/>
      <c r="F149" s="254"/>
      <c r="H149" s="4" t="s">
        <v>1701</v>
      </c>
    </row>
    <row r="150" spans="1:9" s="62" customFormat="1">
      <c r="A150" s="109"/>
      <c r="B150" s="256"/>
      <c r="C150" s="435"/>
      <c r="D150" s="435"/>
      <c r="E150" s="254"/>
      <c r="F150" s="254"/>
      <c r="H150" s="4" t="s">
        <v>1701</v>
      </c>
    </row>
    <row r="151" spans="1:9" s="62" customFormat="1">
      <c r="A151" s="291" t="s">
        <v>33</v>
      </c>
      <c r="B151" s="62" t="s">
        <v>1103</v>
      </c>
      <c r="C151" s="435">
        <v>1</v>
      </c>
      <c r="D151" s="435" t="s">
        <v>0</v>
      </c>
      <c r="E151" s="548">
        <f>+_xlfn.XLOOKUP(I151,ccs!O:O,ccs!I:I,0,0,1)</f>
        <v>9375</v>
      </c>
      <c r="F151" s="548">
        <f>ROUND(ROUND(E151,2)*ROUND(C151,2),2)</f>
        <v>9375</v>
      </c>
      <c r="H151" s="4" t="s">
        <v>1701</v>
      </c>
      <c r="I151" s="545" t="str">
        <f>+_xlfn.CONCAT(H151,"-",A151)</f>
        <v>B2/27/05-J</v>
      </c>
    </row>
    <row r="152" spans="1:9" s="62" customFormat="1">
      <c r="A152" s="109"/>
      <c r="B152" s="256"/>
      <c r="C152" s="435"/>
      <c r="D152" s="435"/>
      <c r="E152" s="254"/>
      <c r="F152" s="254"/>
      <c r="H152" s="4" t="s">
        <v>1701</v>
      </c>
    </row>
    <row r="153" spans="1:9" s="62" customFormat="1">
      <c r="A153" s="291" t="s">
        <v>34</v>
      </c>
      <c r="B153" s="62" t="s">
        <v>1104</v>
      </c>
      <c r="C153" s="435">
        <v>1</v>
      </c>
      <c r="D153" s="435" t="s">
        <v>0</v>
      </c>
      <c r="E153" s="548">
        <f>+_xlfn.XLOOKUP(I153,ccs!O:O,ccs!I:I,0,0,1)</f>
        <v>4375</v>
      </c>
      <c r="F153" s="548">
        <f>ROUND(ROUND(E153,2)*ROUND(C153,2),2)</f>
        <v>4375</v>
      </c>
      <c r="H153" s="4" t="s">
        <v>1701</v>
      </c>
      <c r="I153" s="545" t="str">
        <f>+_xlfn.CONCAT(H153,"-",A153)</f>
        <v>B2/27/05-K</v>
      </c>
    </row>
    <row r="154" spans="1:9" s="62" customFormat="1">
      <c r="A154" s="291"/>
      <c r="C154" s="435"/>
      <c r="D154" s="435"/>
      <c r="E154" s="254"/>
      <c r="F154" s="254"/>
      <c r="H154" s="4" t="s">
        <v>1701</v>
      </c>
    </row>
    <row r="155" spans="1:9" s="62" customFormat="1" ht="31">
      <c r="A155" s="109"/>
      <c r="B155" s="263" t="s">
        <v>1190</v>
      </c>
      <c r="C155" s="435"/>
      <c r="D155" s="435"/>
      <c r="E155" s="254"/>
      <c r="F155" s="254"/>
      <c r="H155" s="4" t="s">
        <v>1701</v>
      </c>
    </row>
    <row r="156" spans="1:9" s="62" customFormat="1">
      <c r="A156" s="291"/>
      <c r="C156" s="435"/>
      <c r="D156" s="435"/>
      <c r="E156" s="254"/>
      <c r="F156" s="254"/>
      <c r="H156" s="4" t="s">
        <v>1701</v>
      </c>
    </row>
    <row r="157" spans="1:9" s="62" customFormat="1" ht="31">
      <c r="A157" s="109" t="s">
        <v>39</v>
      </c>
      <c r="B157" s="62" t="s">
        <v>1191</v>
      </c>
      <c r="C157" s="435">
        <v>2</v>
      </c>
      <c r="D157" s="435" t="s">
        <v>289</v>
      </c>
      <c r="E157" s="548">
        <f>+_xlfn.XLOOKUP(I157,ccs!O:O,ccs!I:I,0,0,1)</f>
        <v>6862.5</v>
      </c>
      <c r="F157" s="548">
        <f>ROUND(ROUND(E157,2)*ROUND(C157,2),2)</f>
        <v>13725</v>
      </c>
      <c r="H157" s="4" t="s">
        <v>1701</v>
      </c>
      <c r="I157" s="545" t="str">
        <f>+_xlfn.CONCAT(H157,"-",A157)</f>
        <v>B2/27/05-L</v>
      </c>
    </row>
    <row r="158" spans="1:9" s="62" customFormat="1">
      <c r="A158" s="109"/>
      <c r="C158" s="440"/>
      <c r="D158" s="250"/>
      <c r="E158" s="250"/>
      <c r="F158" s="254"/>
      <c r="H158" s="4" t="s">
        <v>1701</v>
      </c>
    </row>
    <row r="159" spans="1:9" s="62" customFormat="1">
      <c r="A159" s="109" t="s">
        <v>38</v>
      </c>
      <c r="B159" s="62" t="s">
        <v>1103</v>
      </c>
      <c r="C159" s="435">
        <v>1</v>
      </c>
      <c r="D159" s="435" t="s">
        <v>0</v>
      </c>
      <c r="E159" s="548">
        <f>+_xlfn.XLOOKUP(I159,ccs!O:O,ccs!I:I,0,0,1)</f>
        <v>9375</v>
      </c>
      <c r="F159" s="548">
        <f>ROUND(ROUND(E159,2)*ROUND(C159,2),2)</f>
        <v>9375</v>
      </c>
      <c r="H159" s="4" t="s">
        <v>1701</v>
      </c>
      <c r="I159" s="545" t="str">
        <f>+_xlfn.CONCAT(H159,"-",A159)</f>
        <v>B2/27/05-M</v>
      </c>
    </row>
    <row r="160" spans="1:9" s="62" customFormat="1">
      <c r="A160" s="109"/>
      <c r="B160" s="256"/>
      <c r="C160" s="435"/>
      <c r="D160" s="435"/>
      <c r="E160" s="254"/>
      <c r="F160" s="254"/>
      <c r="H160" s="4" t="s">
        <v>1701</v>
      </c>
    </row>
    <row r="161" spans="1:9" s="62" customFormat="1">
      <c r="A161" s="109" t="s">
        <v>204</v>
      </c>
      <c r="B161" s="62" t="s">
        <v>1104</v>
      </c>
      <c r="C161" s="435">
        <v>1</v>
      </c>
      <c r="D161" s="435" t="s">
        <v>0</v>
      </c>
      <c r="E161" s="548">
        <f>+_xlfn.XLOOKUP(I161,ccs!O:O,ccs!I:I,0,0,1)</f>
        <v>4375</v>
      </c>
      <c r="F161" s="548">
        <f>ROUND(ROUND(E161,2)*ROUND(C161,2),2)</f>
        <v>4375</v>
      </c>
      <c r="H161" s="4" t="s">
        <v>1701</v>
      </c>
      <c r="I161" s="545" t="str">
        <f>+_xlfn.CONCAT(H161,"-",A161)</f>
        <v>B2/27/05-N</v>
      </c>
    </row>
    <row r="162" spans="1:9" s="62" customFormat="1">
      <c r="A162" s="291"/>
      <c r="B162" s="61"/>
      <c r="C162" s="437"/>
      <c r="D162" s="254"/>
      <c r="E162" s="254"/>
      <c r="F162" s="254"/>
      <c r="H162" s="4" t="s">
        <v>1701</v>
      </c>
    </row>
    <row r="163" spans="1:9" s="62" customFormat="1">
      <c r="A163" s="291"/>
      <c r="B163" s="61"/>
      <c r="C163" s="437"/>
      <c r="D163" s="254"/>
      <c r="E163" s="254"/>
      <c r="F163" s="254"/>
      <c r="H163" s="4" t="s">
        <v>1701</v>
      </c>
    </row>
    <row r="164" spans="1:9" s="62" customFormat="1" ht="31">
      <c r="A164" s="109"/>
      <c r="B164" s="61" t="s">
        <v>1192</v>
      </c>
      <c r="C164" s="437"/>
      <c r="D164" s="254"/>
      <c r="E164" s="254"/>
      <c r="F164" s="254"/>
      <c r="H164" s="4" t="s">
        <v>1702</v>
      </c>
    </row>
    <row r="165" spans="1:9" s="62" customFormat="1">
      <c r="A165" s="109"/>
      <c r="B165" s="61"/>
      <c r="C165" s="437"/>
      <c r="D165" s="254"/>
      <c r="E165" s="254"/>
      <c r="F165" s="254"/>
      <c r="H165" s="4" t="s">
        <v>1702</v>
      </c>
    </row>
    <row r="166" spans="1:9" s="62" customFormat="1">
      <c r="A166" s="109"/>
      <c r="B166" s="61" t="s">
        <v>1193</v>
      </c>
      <c r="C166" s="435"/>
      <c r="D166" s="435"/>
      <c r="E166" s="254"/>
      <c r="F166" s="254"/>
      <c r="H166" s="4" t="s">
        <v>1702</v>
      </c>
    </row>
    <row r="167" spans="1:9" s="62" customFormat="1">
      <c r="A167" s="109"/>
      <c r="B167" s="61"/>
      <c r="C167" s="435"/>
      <c r="D167" s="435"/>
      <c r="E167" s="254"/>
      <c r="F167" s="254"/>
      <c r="H167" s="4" t="s">
        <v>1702</v>
      </c>
    </row>
    <row r="168" spans="1:9" s="62" customFormat="1">
      <c r="A168" s="291"/>
      <c r="B168" s="441" t="s">
        <v>1194</v>
      </c>
      <c r="C168" s="450"/>
      <c r="D168" s="435"/>
      <c r="E168" s="254"/>
      <c r="F168" s="254"/>
      <c r="H168" s="4" t="s">
        <v>1702</v>
      </c>
    </row>
    <row r="169" spans="1:9" s="62" customFormat="1">
      <c r="A169" s="291"/>
      <c r="B169" s="442"/>
      <c r="C169" s="450"/>
      <c r="D169" s="435"/>
      <c r="E169" s="254"/>
      <c r="F169" s="254"/>
      <c r="H169" s="4" t="s">
        <v>1702</v>
      </c>
    </row>
    <row r="170" spans="1:9" s="62" customFormat="1">
      <c r="A170" s="109" t="s">
        <v>5</v>
      </c>
      <c r="B170" s="443" t="s">
        <v>1195</v>
      </c>
      <c r="C170" s="435">
        <v>325</v>
      </c>
      <c r="D170" s="435" t="s">
        <v>289</v>
      </c>
      <c r="E170" s="548">
        <f>+_xlfn.XLOOKUP(I170,ccs!O:O,ccs!I:I,0,0,1)</f>
        <v>6898.68</v>
      </c>
      <c r="F170" s="548">
        <f>ROUND(ROUND(E170,2)*ROUND(C170,2),2)</f>
        <v>2242071</v>
      </c>
      <c r="H170" s="4" t="s">
        <v>1702</v>
      </c>
      <c r="I170" s="545" t="str">
        <f>+_xlfn.CONCAT(H170,"-",A170)</f>
        <v>B2/27/06-A</v>
      </c>
    </row>
    <row r="171" spans="1:9" s="62" customFormat="1">
      <c r="A171" s="109"/>
      <c r="B171" s="443"/>
      <c r="C171" s="437"/>
      <c r="D171" s="435"/>
      <c r="E171" s="250"/>
      <c r="F171" s="254"/>
      <c r="H171" s="4" t="s">
        <v>1702</v>
      </c>
    </row>
    <row r="172" spans="1:9" s="62" customFormat="1">
      <c r="A172" s="109" t="s">
        <v>6</v>
      </c>
      <c r="B172" s="443" t="s">
        <v>1196</v>
      </c>
      <c r="C172" s="435">
        <v>50</v>
      </c>
      <c r="D172" s="435" t="s">
        <v>289</v>
      </c>
      <c r="E172" s="548">
        <f>+_xlfn.XLOOKUP(I172,ccs!O:O,ccs!I:I,0,0,1)</f>
        <v>9612.15</v>
      </c>
      <c r="F172" s="548">
        <f>ROUND(ROUND(E172,2)*ROUND(C172,2),2)</f>
        <v>480607.5</v>
      </c>
      <c r="H172" s="4" t="s">
        <v>1702</v>
      </c>
      <c r="I172" s="545" t="str">
        <f>+_xlfn.CONCAT(H172,"-",A172)</f>
        <v>B2/27/06-B</v>
      </c>
    </row>
    <row r="173" spans="1:9" s="62" customFormat="1">
      <c r="A173" s="109"/>
      <c r="B173" s="443"/>
      <c r="C173" s="437"/>
      <c r="D173" s="435"/>
      <c r="E173" s="250"/>
      <c r="F173" s="254"/>
      <c r="H173" s="4" t="s">
        <v>1702</v>
      </c>
    </row>
    <row r="174" spans="1:9" s="62" customFormat="1">
      <c r="A174" s="109" t="s">
        <v>7</v>
      </c>
      <c r="B174" s="443" t="s">
        <v>1197</v>
      </c>
      <c r="C174" s="435">
        <v>99</v>
      </c>
      <c r="D174" s="435" t="s">
        <v>289</v>
      </c>
      <c r="E174" s="548">
        <f>+_xlfn.XLOOKUP(I174,ccs!O:O,ccs!I:I,0,0,1)</f>
        <v>8439.68</v>
      </c>
      <c r="F174" s="548">
        <f>ROUND(ROUND(E174,2)*ROUND(C174,2),2)</f>
        <v>835528.32</v>
      </c>
      <c r="H174" s="4" t="s">
        <v>1702</v>
      </c>
      <c r="I174" s="545" t="str">
        <f>+_xlfn.CONCAT(H174,"-",A174)</f>
        <v>B2/27/06-C</v>
      </c>
    </row>
    <row r="175" spans="1:9" s="62" customFormat="1">
      <c r="A175" s="109"/>
      <c r="B175" s="443"/>
      <c r="C175" s="437"/>
      <c r="D175" s="435"/>
      <c r="E175" s="250"/>
      <c r="F175" s="254"/>
      <c r="H175" s="4" t="s">
        <v>1702</v>
      </c>
    </row>
    <row r="176" spans="1:9" s="62" customFormat="1">
      <c r="A176" s="109" t="s">
        <v>8</v>
      </c>
      <c r="B176" s="443" t="s">
        <v>1198</v>
      </c>
      <c r="C176" s="435">
        <v>32</v>
      </c>
      <c r="D176" s="435" t="s">
        <v>289</v>
      </c>
      <c r="E176" s="548">
        <f>+_xlfn.XLOOKUP(I176,ccs!O:O,ccs!I:I,0,0,1)</f>
        <v>1064.1300000000001</v>
      </c>
      <c r="F176" s="548">
        <f>ROUND(ROUND(E176,2)*ROUND(C176,2),2)</f>
        <v>34052.160000000003</v>
      </c>
      <c r="H176" s="4" t="s">
        <v>1702</v>
      </c>
      <c r="I176" s="545" t="str">
        <f>+_xlfn.CONCAT(H176,"-",A176)</f>
        <v>B2/27/06-D</v>
      </c>
    </row>
    <row r="177" spans="1:9" s="62" customFormat="1">
      <c r="A177" s="109"/>
      <c r="B177" s="443"/>
      <c r="C177" s="437"/>
      <c r="D177" s="435"/>
      <c r="E177" s="250"/>
      <c r="F177" s="254"/>
      <c r="H177" s="4" t="s">
        <v>1702</v>
      </c>
    </row>
    <row r="178" spans="1:9" s="62" customFormat="1">
      <c r="A178" s="109" t="s">
        <v>10</v>
      </c>
      <c r="B178" s="443" t="s">
        <v>1199</v>
      </c>
      <c r="C178" s="435">
        <v>10</v>
      </c>
      <c r="D178" s="435" t="s">
        <v>289</v>
      </c>
      <c r="E178" s="548">
        <f>+_xlfn.XLOOKUP(I178,ccs!O:O,ccs!I:I,0,0,1)</f>
        <v>1326.63</v>
      </c>
      <c r="F178" s="548">
        <f>ROUND(ROUND(E178,2)*ROUND(C178,2),2)</f>
        <v>13266.3</v>
      </c>
      <c r="H178" s="4" t="s">
        <v>1702</v>
      </c>
      <c r="I178" s="545" t="str">
        <f>+_xlfn.CONCAT(H178,"-",A178)</f>
        <v>B2/27/06-E</v>
      </c>
    </row>
    <row r="179" spans="1:9" s="62" customFormat="1">
      <c r="A179" s="291"/>
      <c r="B179" s="444"/>
      <c r="C179"/>
      <c r="D179"/>
      <c r="E179" s="250"/>
      <c r="F179" s="250"/>
      <c r="H179" s="4" t="s">
        <v>1702</v>
      </c>
    </row>
    <row r="180" spans="1:9" s="62" customFormat="1">
      <c r="A180" s="109"/>
      <c r="B180" s="256" t="s">
        <v>1189</v>
      </c>
      <c r="C180" s="435"/>
      <c r="D180" s="435"/>
      <c r="E180" s="254"/>
      <c r="F180" s="254"/>
      <c r="H180" s="4" t="s">
        <v>1702</v>
      </c>
    </row>
    <row r="181" spans="1:9" s="62" customFormat="1">
      <c r="A181" s="109"/>
      <c r="B181" s="256"/>
      <c r="C181" s="435"/>
      <c r="D181" s="435"/>
      <c r="E181" s="254"/>
      <c r="F181" s="254"/>
      <c r="H181" s="4" t="s">
        <v>1702</v>
      </c>
    </row>
    <row r="182" spans="1:9" s="62" customFormat="1">
      <c r="A182" s="291" t="s">
        <v>11</v>
      </c>
      <c r="B182" s="62" t="s">
        <v>1103</v>
      </c>
      <c r="C182" s="435">
        <v>1</v>
      </c>
      <c r="D182" s="435" t="s">
        <v>0</v>
      </c>
      <c r="E182" s="548">
        <f>+_xlfn.XLOOKUP(I182,ccs!O:O,ccs!I:I,0,0,1)</f>
        <v>9375</v>
      </c>
      <c r="F182" s="548">
        <f>ROUND(ROUND(E182,2)*ROUND(C182,2),2)</f>
        <v>9375</v>
      </c>
      <c r="H182" s="4" t="s">
        <v>1702</v>
      </c>
      <c r="I182" s="545" t="str">
        <f>+_xlfn.CONCAT(H182,"-",A182)</f>
        <v>B2/27/06-F</v>
      </c>
    </row>
    <row r="183" spans="1:9" s="62" customFormat="1">
      <c r="A183" s="109"/>
      <c r="B183" s="256"/>
      <c r="C183" s="435"/>
      <c r="D183" s="435"/>
      <c r="E183" s="254"/>
      <c r="F183" s="254"/>
      <c r="H183" s="4" t="s">
        <v>1702</v>
      </c>
    </row>
    <row r="184" spans="1:9" s="62" customFormat="1">
      <c r="A184" s="291" t="s">
        <v>27</v>
      </c>
      <c r="B184" s="62" t="s">
        <v>1104</v>
      </c>
      <c r="C184" s="435">
        <v>1</v>
      </c>
      <c r="D184" s="435" t="s">
        <v>0</v>
      </c>
      <c r="E184" s="548">
        <f>+_xlfn.XLOOKUP(I184,ccs!O:O,ccs!I:I,0,0,1)</f>
        <v>4375</v>
      </c>
      <c r="F184" s="548">
        <f>ROUND(ROUND(E184,2)*ROUND(C184,2),2)</f>
        <v>4375</v>
      </c>
      <c r="H184" s="4" t="s">
        <v>1702</v>
      </c>
      <c r="I184" s="545" t="str">
        <f>+_xlfn.CONCAT(H184,"-",A184)</f>
        <v>B2/27/06-G</v>
      </c>
    </row>
    <row r="185" spans="1:9" s="62" customFormat="1">
      <c r="A185" s="291"/>
      <c r="C185" s="435"/>
      <c r="D185" s="435"/>
      <c r="E185" s="254"/>
      <c r="F185" s="254"/>
      <c r="H185" s="4" t="s">
        <v>1702</v>
      </c>
    </row>
    <row r="186" spans="1:9" s="62" customFormat="1" ht="31">
      <c r="A186" s="109"/>
      <c r="B186" s="61" t="s">
        <v>1200</v>
      </c>
      <c r="C186" s="437"/>
      <c r="D186" s="254"/>
      <c r="E186" s="254"/>
      <c r="F186" s="254"/>
      <c r="H186" s="4" t="s">
        <v>1702</v>
      </c>
    </row>
    <row r="187" spans="1:9" s="62" customFormat="1">
      <c r="A187" s="109"/>
      <c r="B187" s="61"/>
      <c r="C187" s="437"/>
      <c r="D187" s="254"/>
      <c r="E187" s="254"/>
      <c r="F187" s="254"/>
      <c r="H187" s="4" t="s">
        <v>1702</v>
      </c>
    </row>
    <row r="188" spans="1:9" s="62" customFormat="1" ht="31">
      <c r="A188" s="109"/>
      <c r="B188" s="61" t="s">
        <v>1118</v>
      </c>
      <c r="C188" s="437"/>
      <c r="D188" s="254"/>
      <c r="E188" s="254"/>
      <c r="F188" s="254"/>
      <c r="H188" s="4" t="s">
        <v>1702</v>
      </c>
    </row>
    <row r="189" spans="1:9" s="62" customFormat="1">
      <c r="A189" s="109"/>
      <c r="B189" s="61"/>
      <c r="C189" s="437"/>
      <c r="D189" s="254"/>
      <c r="E189" s="254"/>
      <c r="F189" s="254"/>
      <c r="H189" s="4" t="s">
        <v>1702</v>
      </c>
    </row>
    <row r="190" spans="1:9" s="62" customFormat="1" ht="62">
      <c r="A190" s="291"/>
      <c r="B190" s="261" t="s">
        <v>1201</v>
      </c>
      <c r="C190" s="313"/>
      <c r="D190" s="254"/>
      <c r="E190" s="254"/>
      <c r="F190" s="254"/>
      <c r="H190" s="4" t="s">
        <v>1702</v>
      </c>
    </row>
    <row r="191" spans="1:9" s="62" customFormat="1" ht="46.5">
      <c r="A191" s="291"/>
      <c r="B191" s="261" t="s">
        <v>1202</v>
      </c>
      <c r="C191" s="98"/>
      <c r="D191" s="254"/>
      <c r="E191" s="254"/>
      <c r="F191" s="254"/>
      <c r="H191" s="4" t="s">
        <v>1702</v>
      </c>
    </row>
    <row r="192" spans="1:9" s="62" customFormat="1" ht="46.5">
      <c r="A192" s="291"/>
      <c r="B192" s="261" t="s">
        <v>1203</v>
      </c>
      <c r="C192" s="313"/>
      <c r="D192" s="254"/>
      <c r="E192" s="254"/>
      <c r="F192" s="254"/>
      <c r="H192" s="4" t="s">
        <v>1702</v>
      </c>
    </row>
    <row r="193" spans="1:9" s="62" customFormat="1">
      <c r="A193" s="291"/>
      <c r="B193" s="262" t="s">
        <v>1204</v>
      </c>
      <c r="C193" s="313"/>
      <c r="D193" s="254"/>
      <c r="E193" s="254"/>
      <c r="F193" s="254"/>
      <c r="H193" s="4" t="s">
        <v>1702</v>
      </c>
    </row>
    <row r="194" spans="1:9" s="62" customFormat="1">
      <c r="A194" s="291"/>
      <c r="B194" s="262"/>
      <c r="C194" s="313"/>
      <c r="D194" s="254"/>
      <c r="E194" s="254"/>
      <c r="F194" s="254"/>
      <c r="H194" s="4" t="s">
        <v>1702</v>
      </c>
    </row>
    <row r="195" spans="1:9" s="62" customFormat="1" ht="46.5">
      <c r="A195" s="109"/>
      <c r="B195" s="35" t="s">
        <v>1205</v>
      </c>
      <c r="C195" s="450"/>
      <c r="D195" s="254"/>
      <c r="E195" s="254"/>
      <c r="F195" s="435"/>
      <c r="H195" s="4" t="s">
        <v>1703</v>
      </c>
    </row>
    <row r="196" spans="1:9" s="62" customFormat="1">
      <c r="A196" s="109"/>
      <c r="B196" s="35"/>
      <c r="C196" s="450"/>
      <c r="D196" s="254"/>
      <c r="E196" s="254"/>
      <c r="F196" s="435"/>
      <c r="H196" s="4" t="s">
        <v>1703</v>
      </c>
    </row>
    <row r="197" spans="1:9" s="62" customFormat="1">
      <c r="A197" s="109"/>
      <c r="B197" s="35" t="s">
        <v>1206</v>
      </c>
      <c r="C197" s="450"/>
      <c r="D197" s="254"/>
      <c r="E197" s="254"/>
      <c r="F197" s="435"/>
      <c r="H197" s="4" t="s">
        <v>1703</v>
      </c>
    </row>
    <row r="198" spans="1:9" s="62" customFormat="1">
      <c r="A198" s="109"/>
      <c r="B198" s="35"/>
      <c r="C198" s="450"/>
      <c r="D198" s="254"/>
      <c r="E198" s="254"/>
      <c r="F198" s="435"/>
      <c r="H198" s="4" t="s">
        <v>1703</v>
      </c>
    </row>
    <row r="199" spans="1:9" s="62" customFormat="1">
      <c r="A199" s="109" t="s">
        <v>5</v>
      </c>
      <c r="B199" s="36" t="s">
        <v>1207</v>
      </c>
      <c r="C199" s="435">
        <v>1</v>
      </c>
      <c r="D199" s="250" t="s">
        <v>0</v>
      </c>
      <c r="E199" s="548">
        <f>+_xlfn.XLOOKUP(I199,ccs!O:O,ccs!I:I,0,0,1)</f>
        <v>5650</v>
      </c>
      <c r="F199" s="548">
        <f>ROUND(ROUND(E199,2)*ROUND(C199,2),2)</f>
        <v>5650</v>
      </c>
      <c r="H199" s="4" t="s">
        <v>1703</v>
      </c>
      <c r="I199" s="545" t="str">
        <f>+_xlfn.CONCAT(H199,"-",A199)</f>
        <v>B2/27/07-A</v>
      </c>
    </row>
    <row r="200" spans="1:9" s="62" customFormat="1">
      <c r="A200" s="109"/>
      <c r="B200" s="35"/>
      <c r="C200" s="450"/>
      <c r="D200" s="254"/>
      <c r="E200" s="254"/>
      <c r="F200" s="435"/>
      <c r="H200" s="4" t="s">
        <v>1703</v>
      </c>
    </row>
    <row r="201" spans="1:9" s="62" customFormat="1">
      <c r="A201" s="109" t="s">
        <v>6</v>
      </c>
      <c r="B201" s="36" t="s">
        <v>1208</v>
      </c>
      <c r="C201" s="435">
        <v>1</v>
      </c>
      <c r="D201" s="250" t="s">
        <v>0</v>
      </c>
      <c r="E201" s="548">
        <f>+_xlfn.XLOOKUP(I201,ccs!O:O,ccs!I:I,0,0,1)</f>
        <v>22192.5</v>
      </c>
      <c r="F201" s="548">
        <f>ROUND(ROUND(E201,2)*ROUND(C201,2),2)</f>
        <v>22192.5</v>
      </c>
      <c r="H201" s="4" t="s">
        <v>1703</v>
      </c>
      <c r="I201" s="545" t="str">
        <f>+_xlfn.CONCAT(H201,"-",A201)</f>
        <v>B2/27/07-B</v>
      </c>
    </row>
    <row r="202" spans="1:9" s="62" customFormat="1">
      <c r="A202" s="109"/>
      <c r="B202" s="36"/>
      <c r="C202" s="450"/>
      <c r="D202" s="254"/>
      <c r="E202" s="254"/>
      <c r="F202" s="435"/>
      <c r="H202" s="4" t="s">
        <v>1703</v>
      </c>
    </row>
    <row r="203" spans="1:9" s="62" customFormat="1">
      <c r="A203" s="109" t="s">
        <v>7</v>
      </c>
      <c r="B203" s="36" t="s">
        <v>1209</v>
      </c>
      <c r="C203" s="435">
        <v>29</v>
      </c>
      <c r="D203" s="435" t="s">
        <v>289</v>
      </c>
      <c r="E203" s="548">
        <f>+_xlfn.XLOOKUP(I203,ccs!O:O,ccs!I:I,0,0,1)</f>
        <v>3309.38</v>
      </c>
      <c r="F203" s="548">
        <f>ROUND(ROUND(E203,2)*ROUND(C203,2),2)</f>
        <v>95972.02</v>
      </c>
      <c r="H203" s="4" t="s">
        <v>1703</v>
      </c>
      <c r="I203" s="545" t="str">
        <f>+_xlfn.CONCAT(H203,"-",A203)</f>
        <v>B2/27/07-C</v>
      </c>
    </row>
    <row r="204" spans="1:9" s="62" customFormat="1">
      <c r="A204" s="109"/>
      <c r="B204" s="36"/>
      <c r="C204" s="450"/>
      <c r="D204" s="254"/>
      <c r="E204" s="254"/>
      <c r="F204" s="435"/>
      <c r="H204" s="4" t="s">
        <v>1703</v>
      </c>
    </row>
    <row r="205" spans="1:9" s="62" customFormat="1" ht="46.5">
      <c r="A205" s="109" t="s">
        <v>8</v>
      </c>
      <c r="B205" s="36" t="s">
        <v>1210</v>
      </c>
      <c r="C205" s="435">
        <v>21</v>
      </c>
      <c r="D205" s="435" t="s">
        <v>289</v>
      </c>
      <c r="E205" s="548">
        <f>+_xlfn.XLOOKUP(I205,ccs!O:O,ccs!I:I,0,0,1)</f>
        <v>2512.5</v>
      </c>
      <c r="F205" s="548">
        <f>ROUND(ROUND(E205,2)*ROUND(C205,2),2)</f>
        <v>52762.5</v>
      </c>
      <c r="H205" s="4" t="s">
        <v>1703</v>
      </c>
      <c r="I205" s="545" t="str">
        <f>+_xlfn.CONCAT(H205,"-",A205)</f>
        <v>B2/27/07-D</v>
      </c>
    </row>
    <row r="206" spans="1:9" s="62" customFormat="1">
      <c r="A206" s="109"/>
      <c r="B206" s="36"/>
      <c r="C206" s="450"/>
      <c r="D206" s="250"/>
      <c r="E206" s="254"/>
      <c r="F206" s="435"/>
      <c r="H206" s="4" t="s">
        <v>1703</v>
      </c>
    </row>
    <row r="207" spans="1:9" s="62" customFormat="1" ht="31">
      <c r="A207" s="109" t="s">
        <v>10</v>
      </c>
      <c r="B207" s="36" t="s">
        <v>1211</v>
      </c>
      <c r="C207" s="435">
        <v>21</v>
      </c>
      <c r="D207" s="435" t="s">
        <v>289</v>
      </c>
      <c r="E207" s="548">
        <f>+_xlfn.XLOOKUP(I207,ccs!O:O,ccs!I:I,0,0,1)</f>
        <v>2512.5</v>
      </c>
      <c r="F207" s="548">
        <f>ROUND(ROUND(E207,2)*ROUND(C207,2),2)</f>
        <v>52762.5</v>
      </c>
      <c r="H207" s="4" t="s">
        <v>1703</v>
      </c>
      <c r="I207" s="545" t="str">
        <f>+_xlfn.CONCAT(H207,"-",A207)</f>
        <v>B2/27/07-E</v>
      </c>
    </row>
    <row r="208" spans="1:9" s="62" customFormat="1">
      <c r="A208" s="109"/>
      <c r="B208" s="36"/>
      <c r="C208" s="450"/>
      <c r="D208" s="250"/>
      <c r="E208" s="254"/>
      <c r="F208" s="435"/>
      <c r="H208" s="4" t="s">
        <v>1703</v>
      </c>
    </row>
    <row r="209" spans="1:9" s="62" customFormat="1">
      <c r="A209" s="109"/>
      <c r="B209" s="35" t="s">
        <v>1212</v>
      </c>
      <c r="C209" s="450"/>
      <c r="D209" s="254"/>
      <c r="E209" s="254"/>
      <c r="F209" s="435"/>
      <c r="H209" s="4" t="s">
        <v>1703</v>
      </c>
    </row>
    <row r="210" spans="1:9" s="62" customFormat="1">
      <c r="A210" s="109"/>
      <c r="B210" s="35"/>
      <c r="C210" s="450"/>
      <c r="D210" s="254"/>
      <c r="E210" s="254"/>
      <c r="F210" s="435"/>
      <c r="H210" s="4" t="s">
        <v>1703</v>
      </c>
    </row>
    <row r="211" spans="1:9" s="62" customFormat="1">
      <c r="A211" s="109" t="s">
        <v>11</v>
      </c>
      <c r="B211" s="36" t="s">
        <v>1213</v>
      </c>
      <c r="C211" s="435">
        <v>10</v>
      </c>
      <c r="D211" s="435" t="s">
        <v>289</v>
      </c>
      <c r="E211" s="548">
        <f>+_xlfn.XLOOKUP(I211,ccs!O:O,ccs!I:I,0,0,1)</f>
        <v>2193.75</v>
      </c>
      <c r="F211" s="548">
        <f>ROUND(ROUND(E211,2)*ROUND(C211,2),2)</f>
        <v>21937.5</v>
      </c>
      <c r="H211" s="4" t="s">
        <v>1703</v>
      </c>
      <c r="I211" s="545" t="str">
        <f>+_xlfn.CONCAT(H211,"-",A211)</f>
        <v>B2/27/07-F</v>
      </c>
    </row>
    <row r="212" spans="1:9" s="62" customFormat="1">
      <c r="A212" s="109"/>
      <c r="B212" s="36"/>
      <c r="C212" s="450"/>
      <c r="D212" s="435"/>
      <c r="E212" s="254"/>
      <c r="F212" s="435"/>
      <c r="H212" s="4" t="s">
        <v>1703</v>
      </c>
    </row>
    <row r="213" spans="1:9" s="62" customFormat="1">
      <c r="A213" s="109"/>
      <c r="B213" s="35" t="s">
        <v>1214</v>
      </c>
      <c r="C213" s="450"/>
      <c r="D213" s="254"/>
      <c r="E213" s="254"/>
      <c r="F213" s="435"/>
      <c r="H213" s="4" t="s">
        <v>1703</v>
      </c>
    </row>
    <row r="214" spans="1:9" s="62" customFormat="1">
      <c r="A214" s="109"/>
      <c r="B214" s="35"/>
      <c r="C214" s="450"/>
      <c r="D214" s="254"/>
      <c r="E214" s="254"/>
      <c r="F214" s="435"/>
      <c r="H214" s="4" t="s">
        <v>1703</v>
      </c>
    </row>
    <row r="215" spans="1:9" s="62" customFormat="1">
      <c r="A215" s="109" t="s">
        <v>27</v>
      </c>
      <c r="B215" s="36" t="s">
        <v>1215</v>
      </c>
      <c r="C215" s="435">
        <v>1</v>
      </c>
      <c r="D215" s="435" t="s">
        <v>0</v>
      </c>
      <c r="E215" s="548">
        <f>+_xlfn.XLOOKUP(I215,ccs!O:O,ccs!I:I,0,0,1)</f>
        <v>4400</v>
      </c>
      <c r="F215" s="548">
        <f>ROUND(ROUND(E215,2)*ROUND(C215,2),2)</f>
        <v>4400</v>
      </c>
      <c r="H215" s="4" t="s">
        <v>1703</v>
      </c>
      <c r="I215" s="545" t="str">
        <f>+_xlfn.CONCAT(H215,"-",A215)</f>
        <v>B2/27/07-G</v>
      </c>
    </row>
    <row r="216" spans="1:9" s="62" customFormat="1">
      <c r="A216" s="109"/>
      <c r="B216" s="36"/>
      <c r="C216" s="450"/>
      <c r="D216" s="435"/>
      <c r="E216" s="250"/>
      <c r="F216" s="435"/>
      <c r="H216" s="4" t="s">
        <v>1703</v>
      </c>
    </row>
    <row r="217" spans="1:9" s="62" customFormat="1">
      <c r="A217" s="109" t="s">
        <v>28</v>
      </c>
      <c r="B217" s="36" t="s">
        <v>1216</v>
      </c>
      <c r="C217" s="435">
        <v>1</v>
      </c>
      <c r="D217" s="435" t="s">
        <v>0</v>
      </c>
      <c r="E217" s="548">
        <f>+_xlfn.XLOOKUP(I217,ccs!O:O,ccs!I:I,0,0,1)</f>
        <v>20025</v>
      </c>
      <c r="F217" s="548">
        <f>ROUND(ROUND(E217,2)*ROUND(C217,2),2)</f>
        <v>20025</v>
      </c>
      <c r="H217" s="4" t="s">
        <v>1703</v>
      </c>
      <c r="I217" s="545" t="str">
        <f>+_xlfn.CONCAT(H217,"-",A217)</f>
        <v>B2/27/07-H</v>
      </c>
    </row>
    <row r="218" spans="1:9" s="62" customFormat="1">
      <c r="A218" s="109"/>
      <c r="B218" s="36"/>
      <c r="C218" s="450"/>
      <c r="D218" s="435"/>
      <c r="E218" s="250"/>
      <c r="F218" s="435"/>
      <c r="H218" s="4" t="s">
        <v>1703</v>
      </c>
    </row>
    <row r="219" spans="1:9" s="62" customFormat="1">
      <c r="A219" s="109" t="s">
        <v>33</v>
      </c>
      <c r="B219" s="36" t="s">
        <v>1217</v>
      </c>
      <c r="C219" s="435">
        <v>10</v>
      </c>
      <c r="D219" s="435" t="s">
        <v>289</v>
      </c>
      <c r="E219" s="548">
        <f>+_xlfn.XLOOKUP(I219,ccs!O:O,ccs!I:I,0,0,1)</f>
        <v>3284.38</v>
      </c>
      <c r="F219" s="548">
        <f>ROUND(ROUND(E219,2)*ROUND(C219,2),2)</f>
        <v>32843.800000000003</v>
      </c>
      <c r="H219" s="4" t="s">
        <v>1703</v>
      </c>
      <c r="I219" s="545" t="str">
        <f>+_xlfn.CONCAT(H219,"-",A219)</f>
        <v>B2/27/07-J</v>
      </c>
    </row>
    <row r="220" spans="1:9" s="62" customFormat="1">
      <c r="A220" s="109"/>
      <c r="B220" s="36"/>
      <c r="C220" s="450"/>
      <c r="D220" s="254"/>
      <c r="E220" s="250"/>
      <c r="F220" s="435"/>
      <c r="H220" s="4" t="s">
        <v>1703</v>
      </c>
    </row>
    <row r="221" spans="1:9" s="62" customFormat="1">
      <c r="A221" s="109" t="s">
        <v>34</v>
      </c>
      <c r="B221" s="36" t="s">
        <v>1218</v>
      </c>
      <c r="C221" s="435">
        <v>1</v>
      </c>
      <c r="D221" s="250" t="s">
        <v>0</v>
      </c>
      <c r="E221" s="548">
        <f>+_xlfn.XLOOKUP(I221,ccs!O:O,ccs!I:I,0,0,1)</f>
        <v>26275</v>
      </c>
      <c r="F221" s="548">
        <f>ROUND(ROUND(E221,2)*ROUND(C221,2),2)</f>
        <v>26275</v>
      </c>
      <c r="H221" s="4" t="s">
        <v>1703</v>
      </c>
      <c r="I221" s="545" t="str">
        <f>+_xlfn.CONCAT(H221,"-",A221)</f>
        <v>B2/27/07-K</v>
      </c>
    </row>
    <row r="222" spans="1:9" s="62" customFormat="1">
      <c r="A222" s="109"/>
      <c r="B222" s="36"/>
      <c r="C222" s="450"/>
      <c r="D222" s="435"/>
      <c r="E222" s="250"/>
      <c r="F222" s="435"/>
      <c r="H222" s="4" t="s">
        <v>1703</v>
      </c>
    </row>
    <row r="223" spans="1:9" s="62" customFormat="1">
      <c r="A223" s="109" t="s">
        <v>39</v>
      </c>
      <c r="B223" s="36" t="s">
        <v>1219</v>
      </c>
      <c r="C223" s="435">
        <v>1</v>
      </c>
      <c r="D223" s="435" t="s">
        <v>0</v>
      </c>
      <c r="E223" s="548">
        <f>+_xlfn.XLOOKUP(I223,ccs!O:O,ccs!I:I,0,0,1)</f>
        <v>45025</v>
      </c>
      <c r="F223" s="548">
        <f>ROUND(ROUND(E223,2)*ROUND(C223,2),2)</f>
        <v>45025</v>
      </c>
      <c r="H223" s="4" t="s">
        <v>1703</v>
      </c>
      <c r="I223" s="545" t="str">
        <f>+_xlfn.CONCAT(H223,"-",A223)</f>
        <v>B2/27/07-L</v>
      </c>
    </row>
    <row r="224" spans="1:9" s="62" customFormat="1">
      <c r="A224" s="109"/>
      <c r="B224" s="36"/>
      <c r="C224" s="450"/>
      <c r="D224" s="435"/>
      <c r="E224" s="250"/>
      <c r="F224" s="435"/>
      <c r="H224" s="4" t="s">
        <v>1703</v>
      </c>
    </row>
    <row r="225" spans="1:9" s="62" customFormat="1">
      <c r="A225" s="109" t="s">
        <v>38</v>
      </c>
      <c r="B225" s="36" t="s">
        <v>1220</v>
      </c>
      <c r="C225" s="435">
        <v>1</v>
      </c>
      <c r="D225" s="435" t="s">
        <v>0</v>
      </c>
      <c r="E225" s="548">
        <f>+_xlfn.XLOOKUP(I225,ccs!O:O,ccs!I:I,0,0,1)</f>
        <v>45025</v>
      </c>
      <c r="F225" s="548">
        <f>ROUND(ROUND(E225,2)*ROUND(C225,2),2)</f>
        <v>45025</v>
      </c>
      <c r="H225" s="4" t="s">
        <v>1703</v>
      </c>
      <c r="I225" s="545" t="str">
        <f>+_xlfn.CONCAT(H225,"-",A225)</f>
        <v>B2/27/07-M</v>
      </c>
    </row>
    <row r="226" spans="1:9" s="62" customFormat="1">
      <c r="A226" s="109"/>
      <c r="B226" s="36"/>
      <c r="C226" s="450"/>
      <c r="D226" s="435"/>
      <c r="E226" s="250"/>
      <c r="F226" s="435"/>
      <c r="H226" s="4" t="s">
        <v>1703</v>
      </c>
    </row>
    <row r="227" spans="1:9" s="62" customFormat="1">
      <c r="A227" s="109" t="s">
        <v>204</v>
      </c>
      <c r="B227" s="36" t="s">
        <v>1221</v>
      </c>
      <c r="C227" s="435">
        <v>10</v>
      </c>
      <c r="D227" s="435" t="s">
        <v>289</v>
      </c>
      <c r="E227" s="548">
        <f>+_xlfn.XLOOKUP(I227,ccs!O:O,ccs!I:I,0,0,1)</f>
        <v>10037.5</v>
      </c>
      <c r="F227" s="548">
        <f>ROUND(ROUND(E227,2)*ROUND(C227,2),2)</f>
        <v>100375</v>
      </c>
      <c r="H227" s="4" t="s">
        <v>1703</v>
      </c>
      <c r="I227" s="545" t="str">
        <f>+_xlfn.CONCAT(H227,"-",A227)</f>
        <v>B2/27/07-N</v>
      </c>
    </row>
    <row r="228" spans="1:9" s="62" customFormat="1">
      <c r="A228" s="109"/>
      <c r="B228" s="36"/>
      <c r="C228" s="450"/>
      <c r="D228" s="435"/>
      <c r="E228" s="250"/>
      <c r="F228" s="435"/>
      <c r="H228" s="4" t="s">
        <v>1703</v>
      </c>
    </row>
    <row r="229" spans="1:9" s="62" customFormat="1">
      <c r="A229" s="109"/>
      <c r="B229" s="35" t="s">
        <v>1222</v>
      </c>
      <c r="C229" s="450"/>
      <c r="D229" s="254"/>
      <c r="E229" s="250"/>
      <c r="F229" s="435"/>
      <c r="H229" s="4" t="s">
        <v>1704</v>
      </c>
    </row>
    <row r="230" spans="1:9" s="62" customFormat="1">
      <c r="A230" s="109"/>
      <c r="B230" s="35"/>
      <c r="C230" s="450"/>
      <c r="D230" s="254"/>
      <c r="E230" s="250"/>
      <c r="F230" s="435"/>
      <c r="H230" s="4" t="s">
        <v>1704</v>
      </c>
    </row>
    <row r="231" spans="1:9" s="62" customFormat="1">
      <c r="A231" s="109" t="s">
        <v>5</v>
      </c>
      <c r="B231" s="36" t="s">
        <v>1223</v>
      </c>
      <c r="C231" s="435">
        <v>1</v>
      </c>
      <c r="D231" s="435" t="s">
        <v>0</v>
      </c>
      <c r="E231" s="548">
        <f>+_xlfn.XLOOKUP(I231,ccs!O:O,ccs!I:I,0,0,1)</f>
        <v>45025</v>
      </c>
      <c r="F231" s="548">
        <f>ROUND(ROUND(E231,2)*ROUND(C231,2),2)</f>
        <v>45025</v>
      </c>
      <c r="H231" s="4" t="s">
        <v>1704</v>
      </c>
      <c r="I231" s="545" t="str">
        <f>+_xlfn.CONCAT(H231,"-",A231)</f>
        <v>B2/27/08-A</v>
      </c>
    </row>
    <row r="232" spans="1:9" s="62" customFormat="1">
      <c r="A232" s="109"/>
      <c r="B232" s="36"/>
      <c r="C232" s="450"/>
      <c r="D232" s="435"/>
      <c r="E232" s="250"/>
      <c r="F232" s="435"/>
      <c r="H232" s="4" t="s">
        <v>1704</v>
      </c>
    </row>
    <row r="233" spans="1:9" s="62" customFormat="1">
      <c r="A233" s="109" t="s">
        <v>6</v>
      </c>
      <c r="B233" s="36" t="s">
        <v>1224</v>
      </c>
      <c r="C233" s="435">
        <v>10</v>
      </c>
      <c r="D233" s="435" t="s">
        <v>289</v>
      </c>
      <c r="E233" s="548">
        <f>+_xlfn.XLOOKUP(I233,ccs!O:O,ccs!I:I,0,0,1)</f>
        <v>2193.75</v>
      </c>
      <c r="F233" s="548">
        <f>ROUND(ROUND(E233,2)*ROUND(C233,2),2)</f>
        <v>21937.5</v>
      </c>
      <c r="H233" s="4" t="s">
        <v>1704</v>
      </c>
      <c r="I233" s="545" t="str">
        <f>+_xlfn.CONCAT(H233,"-",A233)</f>
        <v>B2/27/08-B</v>
      </c>
    </row>
    <row r="234" spans="1:9" s="62" customFormat="1">
      <c r="A234" s="109"/>
      <c r="B234" s="35"/>
      <c r="C234" s="450"/>
      <c r="D234" s="254"/>
      <c r="E234" s="254"/>
      <c r="F234" s="435"/>
      <c r="H234" s="4" t="s">
        <v>1704</v>
      </c>
    </row>
    <row r="235" spans="1:9" s="62" customFormat="1">
      <c r="A235" s="109"/>
      <c r="B235" s="35" t="s">
        <v>1225</v>
      </c>
      <c r="C235" s="450"/>
      <c r="D235" s="254"/>
      <c r="E235" s="254"/>
      <c r="F235" s="435"/>
      <c r="H235" s="4" t="s">
        <v>1704</v>
      </c>
    </row>
    <row r="236" spans="1:9" s="62" customFormat="1">
      <c r="A236" s="109"/>
      <c r="B236" s="35"/>
      <c r="C236" s="450"/>
      <c r="D236" s="254"/>
      <c r="E236" s="254"/>
      <c r="F236" s="435"/>
      <c r="H236" s="4" t="s">
        <v>1704</v>
      </c>
    </row>
    <row r="237" spans="1:9" s="62" customFormat="1" ht="31">
      <c r="A237" s="109" t="s">
        <v>7</v>
      </c>
      <c r="B237" s="36" t="s">
        <v>1226</v>
      </c>
      <c r="C237" s="435">
        <v>21</v>
      </c>
      <c r="D237" s="435" t="s">
        <v>289</v>
      </c>
      <c r="E237" s="548">
        <f>+_xlfn.XLOOKUP(I237,ccs!O:O,ccs!I:I,0,0,1)</f>
        <v>1959.38</v>
      </c>
      <c r="F237" s="548">
        <f>ROUND(ROUND(E237,2)*ROUND(C237,2),2)</f>
        <v>41146.980000000003</v>
      </c>
      <c r="H237" s="4" t="s">
        <v>1704</v>
      </c>
      <c r="I237" s="545" t="str">
        <f>+_xlfn.CONCAT(H237,"-",A237)</f>
        <v>B2/27/08-C</v>
      </c>
    </row>
    <row r="238" spans="1:9" s="62" customFormat="1">
      <c r="A238" s="109"/>
      <c r="B238" s="36"/>
      <c r="C238" s="450"/>
      <c r="D238" s="435"/>
      <c r="E238" s="250"/>
      <c r="F238" s="435"/>
      <c r="H238" s="4" t="s">
        <v>1704</v>
      </c>
    </row>
    <row r="239" spans="1:9" s="62" customFormat="1">
      <c r="A239" s="109" t="s">
        <v>8</v>
      </c>
      <c r="B239" s="36" t="s">
        <v>1227</v>
      </c>
      <c r="C239" s="435">
        <v>10</v>
      </c>
      <c r="D239" s="435" t="s">
        <v>289</v>
      </c>
      <c r="E239" s="548">
        <f>+_xlfn.XLOOKUP(I239,ccs!O:O,ccs!I:I,0,0,1)</f>
        <v>6581.25</v>
      </c>
      <c r="F239" s="548">
        <f>ROUND(ROUND(E239,2)*ROUND(C239,2),2)</f>
        <v>65812.5</v>
      </c>
      <c r="H239" s="4" t="s">
        <v>1704</v>
      </c>
      <c r="I239" s="545" t="str">
        <f>+_xlfn.CONCAT(H239,"-",A239)</f>
        <v>B2/27/08-D</v>
      </c>
    </row>
    <row r="240" spans="1:9" s="62" customFormat="1">
      <c r="A240" s="109"/>
      <c r="B240" s="36"/>
      <c r="C240" s="450"/>
      <c r="D240" s="250"/>
      <c r="E240" s="254"/>
      <c r="F240" s="435"/>
      <c r="H240" s="4" t="s">
        <v>1704</v>
      </c>
    </row>
    <row r="241" spans="1:9" s="62" customFormat="1">
      <c r="A241" s="109"/>
      <c r="B241" s="1" t="s">
        <v>1228</v>
      </c>
      <c r="C241" s="450"/>
      <c r="D241" s="435"/>
      <c r="E241" s="254"/>
      <c r="F241" s="435"/>
      <c r="H241" s="4" t="s">
        <v>1704</v>
      </c>
    </row>
    <row r="242" spans="1:9" s="62" customFormat="1">
      <c r="A242" s="109"/>
      <c r="B242" s="1"/>
      <c r="C242" s="450"/>
      <c r="D242" s="435"/>
      <c r="E242" s="254"/>
      <c r="F242" s="435"/>
      <c r="H242" s="4" t="s">
        <v>1704</v>
      </c>
    </row>
    <row r="243" spans="1:9" s="62" customFormat="1">
      <c r="A243" s="109" t="s">
        <v>10</v>
      </c>
      <c r="B243" s="36" t="s">
        <v>1103</v>
      </c>
      <c r="C243" s="435">
        <v>1</v>
      </c>
      <c r="D243" s="435" t="s">
        <v>0</v>
      </c>
      <c r="E243" s="548">
        <f>+_xlfn.XLOOKUP(I243,ccs!O:O,ccs!I:I,0,0,1)</f>
        <v>9375</v>
      </c>
      <c r="F243" s="548">
        <f>ROUND(ROUND(E243,2)*ROUND(C243,2),2)</f>
        <v>9375</v>
      </c>
      <c r="H243" s="4" t="s">
        <v>1704</v>
      </c>
      <c r="I243" s="545" t="str">
        <f>+_xlfn.CONCAT(H243,"-",A243)</f>
        <v>B2/27/08-E</v>
      </c>
    </row>
    <row r="244" spans="1:9" s="62" customFormat="1">
      <c r="A244" s="109"/>
      <c r="B244" s="1"/>
      <c r="C244" s="450"/>
      <c r="D244" s="435"/>
      <c r="E244" s="254"/>
      <c r="F244" s="435"/>
      <c r="H244" s="4" t="s">
        <v>1704</v>
      </c>
    </row>
    <row r="245" spans="1:9" s="62" customFormat="1">
      <c r="A245" s="109" t="s">
        <v>11</v>
      </c>
      <c r="B245" s="36" t="s">
        <v>1104</v>
      </c>
      <c r="C245" s="435">
        <v>1</v>
      </c>
      <c r="D245" s="435" t="s">
        <v>0</v>
      </c>
      <c r="E245" s="548">
        <f>+_xlfn.XLOOKUP(I245,ccs!O:O,ccs!I:I,0,0,1)</f>
        <v>4375</v>
      </c>
      <c r="F245" s="548">
        <f>ROUND(ROUND(E245,2)*ROUND(C245,2),2)</f>
        <v>4375</v>
      </c>
      <c r="H245" s="4" t="s">
        <v>1704</v>
      </c>
      <c r="I245" s="545" t="str">
        <f>+_xlfn.CONCAT(H245,"-",A245)</f>
        <v>B2/27/08-F</v>
      </c>
    </row>
    <row r="246" spans="1:9" s="62" customFormat="1">
      <c r="A246" s="109"/>
      <c r="B246" s="1"/>
      <c r="C246" s="450"/>
      <c r="D246" s="254"/>
      <c r="E246" s="254"/>
      <c r="F246" s="435"/>
      <c r="H246" s="4" t="s">
        <v>1704</v>
      </c>
    </row>
    <row r="247" spans="1:9" s="62" customFormat="1">
      <c r="A247" s="291"/>
      <c r="B247" s="61" t="s">
        <v>1229</v>
      </c>
      <c r="C247" s="435"/>
      <c r="D247" s="435"/>
      <c r="E247" s="250"/>
      <c r="F247" s="250"/>
      <c r="H247" s="4" t="s">
        <v>1704</v>
      </c>
    </row>
    <row r="248" spans="1:9" s="62" customFormat="1">
      <c r="A248" s="291"/>
      <c r="C248" s="435"/>
      <c r="D248" s="435"/>
      <c r="E248" s="250"/>
      <c r="F248" s="250"/>
      <c r="H248" s="4" t="s">
        <v>1704</v>
      </c>
    </row>
    <row r="249" spans="1:9" s="62" customFormat="1">
      <c r="A249" s="109"/>
      <c r="B249" s="35" t="s">
        <v>1230</v>
      </c>
      <c r="C249" s="449"/>
      <c r="D249" s="435"/>
      <c r="E249" s="254"/>
      <c r="F249" s="435"/>
      <c r="H249" s="4" t="s">
        <v>1704</v>
      </c>
    </row>
    <row r="250" spans="1:9" s="62" customFormat="1">
      <c r="A250" s="109"/>
      <c r="B250" s="35"/>
      <c r="C250" s="449"/>
      <c r="D250" s="435"/>
      <c r="E250" s="254"/>
      <c r="F250" s="435"/>
      <c r="H250" s="4" t="s">
        <v>1704</v>
      </c>
    </row>
    <row r="251" spans="1:9" s="62" customFormat="1" ht="31">
      <c r="A251" s="109" t="s">
        <v>27</v>
      </c>
      <c r="B251" s="36" t="s">
        <v>1231</v>
      </c>
      <c r="C251" s="451">
        <v>1</v>
      </c>
      <c r="D251" s="435" t="s">
        <v>289</v>
      </c>
      <c r="E251" s="548">
        <f>+_xlfn.XLOOKUP(I251,ccs!O:O,ccs!I:I,0,0,1)</f>
        <v>56400</v>
      </c>
      <c r="F251" s="548">
        <f>ROUND(ROUND(E251,2)*ROUND(C251,2),2)</f>
        <v>56400</v>
      </c>
      <c r="H251" s="4" t="s">
        <v>1704</v>
      </c>
      <c r="I251" s="545" t="str">
        <f>+_xlfn.CONCAT(H251,"-",A251)</f>
        <v>B2/27/08-G</v>
      </c>
    </row>
    <row r="252" spans="1:9" s="62" customFormat="1">
      <c r="A252" s="109"/>
      <c r="B252" s="445"/>
      <c r="C252" s="452"/>
      <c r="D252" s="453"/>
      <c r="E252" s="254"/>
      <c r="F252" s="250"/>
      <c r="H252" s="4" t="s">
        <v>1704</v>
      </c>
    </row>
    <row r="253" spans="1:9" s="62" customFormat="1">
      <c r="A253" s="109"/>
      <c r="B253" s="35" t="s">
        <v>1232</v>
      </c>
      <c r="C253" s="452"/>
      <c r="D253" s="453"/>
      <c r="E253" s="254"/>
      <c r="F253" s="250"/>
      <c r="H253" s="4" t="s">
        <v>1704</v>
      </c>
    </row>
    <row r="254" spans="1:9" s="62" customFormat="1">
      <c r="A254" s="109"/>
      <c r="B254" s="36"/>
      <c r="C254" s="452"/>
      <c r="D254" s="453"/>
      <c r="E254" s="254"/>
      <c r="F254" s="250"/>
      <c r="H254" s="4" t="s">
        <v>1704</v>
      </c>
    </row>
    <row r="255" spans="1:9" s="62" customFormat="1" ht="31">
      <c r="A255" s="109" t="s">
        <v>28</v>
      </c>
      <c r="B255" s="36" t="s">
        <v>1233</v>
      </c>
      <c r="C255" s="435">
        <v>1</v>
      </c>
      <c r="D255" s="250" t="s">
        <v>0</v>
      </c>
      <c r="E255" s="548">
        <f>+_xlfn.XLOOKUP(I255,ccs!O:O,ccs!I:I,0,0,1)</f>
        <v>116700</v>
      </c>
      <c r="F255" s="548">
        <f>ROUND(ROUND(E255,2)*ROUND(C255,2),2)</f>
        <v>116700</v>
      </c>
      <c r="H255" s="4" t="s">
        <v>1704</v>
      </c>
      <c r="I255" s="545" t="str">
        <f>+_xlfn.CONCAT(H255,"-",A255)</f>
        <v>B2/27/08-H</v>
      </c>
    </row>
    <row r="256" spans="1:9" s="62" customFormat="1">
      <c r="A256" s="109"/>
      <c r="B256" s="36"/>
      <c r="C256" s="452"/>
      <c r="D256" s="453"/>
      <c r="E256" s="254"/>
      <c r="F256" s="250"/>
      <c r="H256" s="4" t="s">
        <v>1704</v>
      </c>
    </row>
    <row r="257" spans="1:9" s="62" customFormat="1" ht="31">
      <c r="A257" s="109" t="s">
        <v>33</v>
      </c>
      <c r="B257" s="36" t="s">
        <v>1234</v>
      </c>
      <c r="C257" s="435">
        <v>1</v>
      </c>
      <c r="D257" s="250" t="s">
        <v>0</v>
      </c>
      <c r="E257" s="548">
        <f>+_xlfn.XLOOKUP(I257,ccs!O:O,ccs!I:I,0,0,1)</f>
        <v>210450</v>
      </c>
      <c r="F257" s="548">
        <f>ROUND(ROUND(E257,2)*ROUND(C257,2),2)</f>
        <v>210450</v>
      </c>
      <c r="H257" s="4" t="s">
        <v>1704</v>
      </c>
      <c r="I257" s="545" t="str">
        <f>+_xlfn.CONCAT(H257,"-",A257)</f>
        <v>B2/27/08-J</v>
      </c>
    </row>
    <row r="258" spans="1:9" s="62" customFormat="1">
      <c r="A258" s="109"/>
      <c r="B258" s="445"/>
      <c r="C258" s="452"/>
      <c r="D258" s="453"/>
      <c r="E258" s="254"/>
      <c r="F258" s="250"/>
      <c r="H258" s="4" t="s">
        <v>1704</v>
      </c>
    </row>
    <row r="259" spans="1:9" s="62" customFormat="1">
      <c r="A259" s="109"/>
      <c r="B259" s="1" t="s">
        <v>1102</v>
      </c>
      <c r="C259" s="449"/>
      <c r="D259" s="435"/>
      <c r="E259" s="254"/>
      <c r="F259" s="435"/>
      <c r="H259" s="4" t="s">
        <v>1704</v>
      </c>
    </row>
    <row r="260" spans="1:9" s="62" customFormat="1">
      <c r="A260" s="109"/>
      <c r="B260" s="1"/>
      <c r="C260" s="449"/>
      <c r="D260" s="435"/>
      <c r="E260" s="254"/>
      <c r="F260" s="435"/>
      <c r="H260" s="4" t="s">
        <v>1704</v>
      </c>
    </row>
    <row r="261" spans="1:9" s="62" customFormat="1">
      <c r="A261" s="109" t="s">
        <v>34</v>
      </c>
      <c r="B261" s="36" t="s">
        <v>1103</v>
      </c>
      <c r="C261" s="435">
        <v>1</v>
      </c>
      <c r="D261" s="435" t="s">
        <v>0</v>
      </c>
      <c r="E261" s="548">
        <f>+_xlfn.XLOOKUP(I261,ccs!O:O,ccs!I:I,0,0,1)</f>
        <v>9375</v>
      </c>
      <c r="F261" s="548">
        <f>ROUND(ROUND(E261,2)*ROUND(C261,2),2)</f>
        <v>9375</v>
      </c>
      <c r="H261" s="4" t="s">
        <v>1704</v>
      </c>
      <c r="I261" s="545" t="str">
        <f>+_xlfn.CONCAT(H261,"-",A261)</f>
        <v>B2/27/08-K</v>
      </c>
    </row>
    <row r="262" spans="1:9" s="62" customFormat="1">
      <c r="A262" s="109"/>
      <c r="B262" s="1"/>
      <c r="C262" s="449"/>
      <c r="D262" s="435"/>
      <c r="E262" s="254"/>
      <c r="F262" s="435"/>
      <c r="H262" s="4" t="s">
        <v>1704</v>
      </c>
    </row>
    <row r="263" spans="1:9" s="62" customFormat="1">
      <c r="A263" s="109" t="s">
        <v>39</v>
      </c>
      <c r="B263" s="36" t="s">
        <v>1104</v>
      </c>
      <c r="C263" s="435">
        <v>1</v>
      </c>
      <c r="D263" s="435" t="s">
        <v>0</v>
      </c>
      <c r="E263" s="548">
        <f>+_xlfn.XLOOKUP(I263,ccs!O:O,ccs!I:I,0,0,1)</f>
        <v>4375</v>
      </c>
      <c r="F263" s="548">
        <f>ROUND(ROUND(E263,2)*ROUND(C263,2),2)</f>
        <v>4375</v>
      </c>
      <c r="H263" s="4" t="s">
        <v>1704</v>
      </c>
      <c r="I263" s="545" t="str">
        <f>+_xlfn.CONCAT(H263,"-",A263)</f>
        <v>B2/27/08-L</v>
      </c>
    </row>
    <row r="264" spans="1:9" s="62" customFormat="1">
      <c r="A264" s="291"/>
      <c r="C264" s="435"/>
      <c r="D264" s="435"/>
      <c r="E264" s="250"/>
      <c r="F264" s="435"/>
      <c r="H264" s="4" t="s">
        <v>1704</v>
      </c>
    </row>
    <row r="265" spans="1:9" s="62" customFormat="1" ht="31">
      <c r="A265" s="291"/>
      <c r="B265" s="61" t="s">
        <v>1235</v>
      </c>
      <c r="C265" s="435"/>
      <c r="D265" s="435"/>
      <c r="E265" s="250"/>
      <c r="F265" s="250"/>
      <c r="H265" s="4" t="s">
        <v>1705</v>
      </c>
    </row>
    <row r="266" spans="1:9" s="62" customFormat="1">
      <c r="A266" s="291"/>
      <c r="C266" s="435"/>
      <c r="D266" s="435"/>
      <c r="E266" s="250"/>
      <c r="F266" s="250"/>
      <c r="H266" s="4" t="s">
        <v>1705</v>
      </c>
    </row>
    <row r="267" spans="1:9" s="62" customFormat="1">
      <c r="A267" s="291"/>
      <c r="B267" s="61" t="s">
        <v>1236</v>
      </c>
      <c r="C267" s="435"/>
      <c r="D267" s="435"/>
      <c r="E267" s="250"/>
      <c r="F267" s="250"/>
      <c r="H267" s="4" t="s">
        <v>1705</v>
      </c>
    </row>
    <row r="268" spans="1:9" s="62" customFormat="1">
      <c r="A268" s="291"/>
      <c r="C268" s="435"/>
      <c r="D268" s="435"/>
      <c r="E268" s="250"/>
      <c r="F268" s="250"/>
      <c r="H268" s="4" t="s">
        <v>1705</v>
      </c>
    </row>
    <row r="269" spans="1:9" s="62" customFormat="1" ht="31">
      <c r="A269" s="109" t="s">
        <v>5</v>
      </c>
      <c r="B269" s="36" t="s">
        <v>1237</v>
      </c>
      <c r="C269" s="435">
        <v>3</v>
      </c>
      <c r="D269" s="435" t="s">
        <v>289</v>
      </c>
      <c r="E269" s="548">
        <f>+_xlfn.XLOOKUP(I269,ccs!O:O,ccs!I:I,0,0,1)</f>
        <v>0</v>
      </c>
      <c r="F269" s="548">
        <f>ROUND(ROUND(E269,2)*ROUND(C269,2),2)</f>
        <v>0</v>
      </c>
      <c r="H269" s="4" t="s">
        <v>1705</v>
      </c>
      <c r="I269" s="545" t="str">
        <f>+_xlfn.CONCAT(H269,"-",A269)</f>
        <v>B2/27/09-A</v>
      </c>
    </row>
    <row r="270" spans="1:9" s="62" customFormat="1">
      <c r="A270" s="109"/>
      <c r="B270" s="36"/>
      <c r="C270" s="435"/>
      <c r="D270" s="453"/>
      <c r="E270" s="250"/>
      <c r="F270" s="250"/>
      <c r="H270" s="4" t="s">
        <v>1705</v>
      </c>
    </row>
    <row r="271" spans="1:9" s="62" customFormat="1">
      <c r="A271" s="109" t="s">
        <v>6</v>
      </c>
      <c r="B271" s="36" t="s">
        <v>1238</v>
      </c>
      <c r="C271" s="435">
        <v>220</v>
      </c>
      <c r="D271" s="435" t="s">
        <v>289</v>
      </c>
      <c r="E271" s="548">
        <f>+_xlfn.XLOOKUP(I271,ccs!O:O,ccs!I:I,0,0,1)</f>
        <v>3309.38</v>
      </c>
      <c r="F271" s="548">
        <f>ROUND(ROUND(E271,2)*ROUND(C271,2),2)</f>
        <v>728063.6</v>
      </c>
      <c r="H271" s="4" t="s">
        <v>1705</v>
      </c>
      <c r="I271" s="545" t="str">
        <f>+_xlfn.CONCAT(H271,"-",A271)</f>
        <v>B2/27/09-B</v>
      </c>
    </row>
    <row r="272" spans="1:9" s="62" customFormat="1">
      <c r="A272" s="109"/>
      <c r="B272" s="259"/>
      <c r="C272" s="435"/>
      <c r="D272" s="435"/>
      <c r="E272" s="250"/>
      <c r="F272" s="250"/>
      <c r="H272" s="4" t="s">
        <v>1705</v>
      </c>
    </row>
    <row r="273" spans="1:9" s="62" customFormat="1">
      <c r="A273" s="109" t="s">
        <v>7</v>
      </c>
      <c r="B273" s="36" t="s">
        <v>1239</v>
      </c>
      <c r="C273" s="435">
        <v>163</v>
      </c>
      <c r="D273" s="435" t="s">
        <v>289</v>
      </c>
      <c r="E273" s="548">
        <f>+_xlfn.XLOOKUP(I273,ccs!O:O,ccs!I:I,0,0,1)</f>
        <v>3409.38</v>
      </c>
      <c r="F273" s="548">
        <f>ROUND(ROUND(E273,2)*ROUND(C273,2),2)</f>
        <v>555728.93999999994</v>
      </c>
      <c r="H273" s="4" t="s">
        <v>1705</v>
      </c>
      <c r="I273" s="545" t="str">
        <f>+_xlfn.CONCAT(H273,"-",A273)</f>
        <v>B2/27/09-C</v>
      </c>
    </row>
    <row r="274" spans="1:9" s="62" customFormat="1">
      <c r="A274" s="109"/>
      <c r="B274" s="259"/>
      <c r="C274" s="435"/>
      <c r="D274" s="435"/>
      <c r="E274" s="250"/>
      <c r="F274" s="250"/>
      <c r="H274" s="4" t="s">
        <v>1705</v>
      </c>
    </row>
    <row r="275" spans="1:9" s="62" customFormat="1">
      <c r="A275" s="109" t="s">
        <v>8</v>
      </c>
      <c r="B275" s="36" t="s">
        <v>1240</v>
      </c>
      <c r="C275" s="435">
        <v>1</v>
      </c>
      <c r="D275" s="435" t="s">
        <v>0</v>
      </c>
      <c r="E275" s="548">
        <f>+_xlfn.XLOOKUP(I275,ccs!O:O,ccs!I:I,0,0,1)</f>
        <v>22192.5</v>
      </c>
      <c r="F275" s="548">
        <f>ROUND(ROUND(E275,2)*ROUND(C275,2),2)</f>
        <v>22192.5</v>
      </c>
      <c r="H275" s="4" t="s">
        <v>1705</v>
      </c>
      <c r="I275" s="545" t="str">
        <f>+_xlfn.CONCAT(H275,"-",A275)</f>
        <v>B2/27/09-D</v>
      </c>
    </row>
    <row r="276" spans="1:9" s="62" customFormat="1">
      <c r="A276" s="109"/>
      <c r="B276" s="259"/>
      <c r="C276" s="435"/>
      <c r="D276" s="435"/>
      <c r="E276" s="250"/>
      <c r="F276" s="250"/>
      <c r="H276" s="4" t="s">
        <v>1705</v>
      </c>
    </row>
    <row r="277" spans="1:9" s="62" customFormat="1">
      <c r="A277" s="109"/>
      <c r="B277" s="263" t="s">
        <v>1241</v>
      </c>
      <c r="C277" s="435"/>
      <c r="D277" s="435"/>
      <c r="E277" s="250"/>
      <c r="F277" s="250"/>
      <c r="H277" s="4" t="s">
        <v>1705</v>
      </c>
    </row>
    <row r="278" spans="1:9" s="62" customFormat="1">
      <c r="A278" s="109"/>
      <c r="C278" s="435"/>
      <c r="D278" s="435"/>
      <c r="E278" s="250"/>
      <c r="F278" s="250"/>
      <c r="H278" s="4" t="s">
        <v>1705</v>
      </c>
    </row>
    <row r="279" spans="1:9" s="62" customFormat="1">
      <c r="A279" s="291" t="s">
        <v>10</v>
      </c>
      <c r="B279" s="62" t="s">
        <v>1103</v>
      </c>
      <c r="C279" s="435">
        <v>1</v>
      </c>
      <c r="D279" s="435" t="s">
        <v>0</v>
      </c>
      <c r="E279" s="548">
        <f>+_xlfn.XLOOKUP(I279,ccs!O:O,ccs!I:I,0,0,1)</f>
        <v>9375</v>
      </c>
      <c r="F279" s="548">
        <f>ROUND(ROUND(E279,2)*ROUND(C279,2),2)</f>
        <v>9375</v>
      </c>
      <c r="H279" s="4" t="s">
        <v>1705</v>
      </c>
      <c r="I279" s="545" t="str">
        <f>+_xlfn.CONCAT(H279,"-",A279)</f>
        <v>B2/27/09-E</v>
      </c>
    </row>
    <row r="280" spans="1:9" s="62" customFormat="1">
      <c r="A280" s="291"/>
      <c r="C280" s="435"/>
      <c r="D280" s="435"/>
      <c r="E280" s="254"/>
      <c r="F280" s="435"/>
      <c r="H280" s="4" t="s">
        <v>1705</v>
      </c>
    </row>
    <row r="281" spans="1:9" s="62" customFormat="1">
      <c r="A281" s="291" t="s">
        <v>11</v>
      </c>
      <c r="B281" s="62" t="s">
        <v>1104</v>
      </c>
      <c r="C281" s="435">
        <v>1</v>
      </c>
      <c r="D281" s="435" t="s">
        <v>0</v>
      </c>
      <c r="E281" s="548">
        <f>+_xlfn.XLOOKUP(I281,ccs!O:O,ccs!I:I,0,0,1)</f>
        <v>4375</v>
      </c>
      <c r="F281" s="548">
        <f>ROUND(ROUND(E281,2)*ROUND(C281,2),2)</f>
        <v>4375</v>
      </c>
      <c r="H281" s="4" t="s">
        <v>1705</v>
      </c>
      <c r="I281" s="545" t="str">
        <f>+_xlfn.CONCAT(H281,"-",A281)</f>
        <v>B2/27/09-F</v>
      </c>
    </row>
    <row r="282" spans="1:9" s="62" customFormat="1">
      <c r="A282" s="291"/>
      <c r="C282" s="435"/>
      <c r="D282" s="435"/>
      <c r="E282" s="250"/>
      <c r="F282" s="250"/>
      <c r="H282" s="4" t="s">
        <v>1705</v>
      </c>
    </row>
    <row r="283" spans="1:9" s="62" customFormat="1" ht="31">
      <c r="A283" s="291"/>
      <c r="B283" s="61" t="s">
        <v>1242</v>
      </c>
      <c r="C283" s="435"/>
      <c r="D283" s="435"/>
      <c r="E283" s="250"/>
      <c r="F283" s="250"/>
      <c r="H283" s="4" t="s">
        <v>1705</v>
      </c>
    </row>
    <row r="284" spans="1:9" s="62" customFormat="1">
      <c r="A284" s="291"/>
      <c r="B284" s="61"/>
      <c r="C284" s="435"/>
      <c r="D284" s="435"/>
      <c r="E284" s="250"/>
      <c r="F284" s="250"/>
      <c r="H284" s="4" t="s">
        <v>1705</v>
      </c>
    </row>
    <row r="285" spans="1:9" s="62" customFormat="1">
      <c r="A285" s="291"/>
      <c r="B285" s="263" t="s">
        <v>1236</v>
      </c>
      <c r="C285" s="435"/>
      <c r="D285" s="435"/>
      <c r="E285" s="250"/>
      <c r="F285" s="250"/>
      <c r="H285" s="4" t="s">
        <v>1705</v>
      </c>
    </row>
    <row r="286" spans="1:9" s="62" customFormat="1">
      <c r="A286" s="291"/>
      <c r="C286" s="435"/>
      <c r="D286" s="435"/>
      <c r="E286" s="250"/>
      <c r="F286" s="250"/>
      <c r="H286" s="4" t="s">
        <v>1705</v>
      </c>
    </row>
    <row r="287" spans="1:9" s="62" customFormat="1">
      <c r="A287" s="291" t="s">
        <v>27</v>
      </c>
      <c r="B287" s="62" t="s">
        <v>1243</v>
      </c>
      <c r="C287" s="435">
        <v>19</v>
      </c>
      <c r="D287" s="435" t="s">
        <v>289</v>
      </c>
      <c r="E287" s="548">
        <f>+_xlfn.XLOOKUP(I287,ccs!O:O,ccs!I:I,0,0,1)</f>
        <v>1381.25</v>
      </c>
      <c r="F287" s="548">
        <f>ROUND(ROUND(E287,2)*ROUND(C287,2),2)</f>
        <v>26243.75</v>
      </c>
      <c r="H287" s="4" t="s">
        <v>1705</v>
      </c>
      <c r="I287" s="545" t="str">
        <f>+_xlfn.CONCAT(H287,"-",A287)</f>
        <v>B2/27/09-G</v>
      </c>
    </row>
    <row r="288" spans="1:9" s="62" customFormat="1">
      <c r="A288" s="291"/>
      <c r="C288" s="435"/>
      <c r="D288" s="435"/>
      <c r="E288" s="250"/>
      <c r="F288" s="250"/>
      <c r="H288" s="4" t="s">
        <v>1705</v>
      </c>
    </row>
    <row r="289" spans="1:9" s="62" customFormat="1">
      <c r="A289" s="291" t="s">
        <v>28</v>
      </c>
      <c r="B289" s="62" t="s">
        <v>1244</v>
      </c>
      <c r="C289" s="435">
        <v>19</v>
      </c>
      <c r="D289" s="435" t="s">
        <v>289</v>
      </c>
      <c r="E289" s="548">
        <f>+_xlfn.XLOOKUP(I289,ccs!O:O,ccs!I:I,0,0,1)</f>
        <v>1540.63</v>
      </c>
      <c r="F289" s="548">
        <f>ROUND(ROUND(E289,2)*ROUND(C289,2),2)</f>
        <v>29271.97</v>
      </c>
      <c r="H289" s="4" t="s">
        <v>1705</v>
      </c>
      <c r="I289" s="545" t="str">
        <f>+_xlfn.CONCAT(H289,"-",A289)</f>
        <v>B2/27/09-H</v>
      </c>
    </row>
    <row r="290" spans="1:9" s="62" customFormat="1">
      <c r="A290" s="291"/>
      <c r="C290" s="435"/>
      <c r="D290" s="435"/>
      <c r="E290" s="250"/>
      <c r="F290" s="250"/>
      <c r="H290" s="4" t="s">
        <v>1705</v>
      </c>
    </row>
    <row r="291" spans="1:9" s="62" customFormat="1">
      <c r="A291" s="291" t="s">
        <v>33</v>
      </c>
      <c r="B291" s="62" t="s">
        <v>1245</v>
      </c>
      <c r="C291" s="435">
        <v>19</v>
      </c>
      <c r="D291" s="435" t="s">
        <v>289</v>
      </c>
      <c r="E291" s="548">
        <f>+_xlfn.XLOOKUP(I291,ccs!O:O,ccs!I:I,0,0,1)</f>
        <v>1721.88</v>
      </c>
      <c r="F291" s="548">
        <f>ROUND(ROUND(E291,2)*ROUND(C291,2),2)</f>
        <v>32715.72</v>
      </c>
      <c r="H291" s="4" t="s">
        <v>1705</v>
      </c>
      <c r="I291" s="545" t="str">
        <f>+_xlfn.CONCAT(H291,"-",A291)</f>
        <v>B2/27/09-J</v>
      </c>
    </row>
    <row r="292" spans="1:9" s="62" customFormat="1">
      <c r="A292" s="291"/>
      <c r="C292" s="435"/>
      <c r="D292" s="435"/>
      <c r="E292" s="250"/>
      <c r="F292" s="250"/>
      <c r="H292" s="4" t="s">
        <v>1705</v>
      </c>
    </row>
    <row r="293" spans="1:9" s="62" customFormat="1">
      <c r="A293" s="291" t="s">
        <v>34</v>
      </c>
      <c r="B293" s="62" t="s">
        <v>1246</v>
      </c>
      <c r="C293" s="435">
        <v>19</v>
      </c>
      <c r="D293" s="435" t="s">
        <v>289</v>
      </c>
      <c r="E293" s="548">
        <f>+_xlfn.XLOOKUP(I293,ccs!O:O,ccs!I:I,0,0,1)</f>
        <v>2193.75</v>
      </c>
      <c r="F293" s="548">
        <f>ROUND(ROUND(E293,2)*ROUND(C293,2),2)</f>
        <v>41681.25</v>
      </c>
      <c r="H293" s="4" t="s">
        <v>1705</v>
      </c>
      <c r="I293" s="545" t="str">
        <f>+_xlfn.CONCAT(H293,"-",A293)</f>
        <v>B2/27/09-K</v>
      </c>
    </row>
    <row r="294" spans="1:9" s="62" customFormat="1">
      <c r="A294" s="291"/>
      <c r="C294" s="435"/>
      <c r="D294" s="435"/>
      <c r="E294" s="250"/>
      <c r="F294" s="250"/>
      <c r="H294" s="4" t="s">
        <v>1705</v>
      </c>
    </row>
    <row r="295" spans="1:9" s="62" customFormat="1">
      <c r="A295" s="291" t="s">
        <v>39</v>
      </c>
      <c r="B295" s="62" t="s">
        <v>1247</v>
      </c>
      <c r="C295" s="435">
        <v>19</v>
      </c>
      <c r="D295" s="435" t="s">
        <v>289</v>
      </c>
      <c r="E295" s="548">
        <f>+_xlfn.XLOOKUP(I295,ccs!O:O,ccs!I:I,0,0,1)</f>
        <v>8762.5</v>
      </c>
      <c r="F295" s="548">
        <f>ROUND(ROUND(E295,2)*ROUND(C295,2),2)</f>
        <v>166487.5</v>
      </c>
      <c r="H295" s="4" t="s">
        <v>1705</v>
      </c>
      <c r="I295" s="545" t="str">
        <f>+_xlfn.CONCAT(H295,"-",A295)</f>
        <v>B2/27/09-L</v>
      </c>
    </row>
    <row r="296" spans="1:9" s="62" customFormat="1">
      <c r="A296" s="291"/>
      <c r="C296" s="435"/>
      <c r="D296" s="435"/>
      <c r="E296" s="250"/>
      <c r="F296" s="250"/>
      <c r="H296" s="4" t="s">
        <v>1705</v>
      </c>
    </row>
    <row r="297" spans="1:9" s="62" customFormat="1">
      <c r="A297" s="291"/>
      <c r="B297" s="263" t="s">
        <v>1248</v>
      </c>
      <c r="C297" s="435"/>
      <c r="D297" s="435"/>
      <c r="E297" s="250"/>
      <c r="F297" s="250"/>
      <c r="H297" s="4" t="s">
        <v>1705</v>
      </c>
    </row>
    <row r="298" spans="1:9" s="62" customFormat="1">
      <c r="A298" s="291"/>
      <c r="B298" s="446"/>
      <c r="C298" s="435"/>
      <c r="D298" s="435"/>
      <c r="E298" s="250"/>
      <c r="F298" s="250"/>
      <c r="H298" s="4" t="s">
        <v>1705</v>
      </c>
    </row>
    <row r="299" spans="1:9" s="62" customFormat="1">
      <c r="A299" s="291" t="s">
        <v>38</v>
      </c>
      <c r="B299" s="62" t="s">
        <v>1249</v>
      </c>
      <c r="C299" s="435">
        <v>19</v>
      </c>
      <c r="D299" s="435" t="s">
        <v>289</v>
      </c>
      <c r="E299" s="548">
        <f>+_xlfn.XLOOKUP(I299,ccs!O:O,ccs!I:I,0,0,1)</f>
        <v>1881.25</v>
      </c>
      <c r="F299" s="548">
        <f>ROUND(ROUND(E299,2)*ROUND(C299,2),2)</f>
        <v>35743.75</v>
      </c>
      <c r="H299" s="4" t="s">
        <v>1705</v>
      </c>
      <c r="I299" s="545" t="str">
        <f>+_xlfn.CONCAT(H299,"-",A299)</f>
        <v>B2/27/09-M</v>
      </c>
    </row>
    <row r="300" spans="1:9" s="62" customFormat="1">
      <c r="A300" s="291"/>
      <c r="C300" s="435"/>
      <c r="D300" s="435"/>
      <c r="E300" s="250"/>
      <c r="F300" s="250"/>
      <c r="H300" s="4" t="s">
        <v>1705</v>
      </c>
    </row>
    <row r="301" spans="1:9" s="62" customFormat="1">
      <c r="A301" s="291"/>
      <c r="B301" s="107" t="s">
        <v>1241</v>
      </c>
      <c r="C301" s="435"/>
      <c r="D301" s="435"/>
      <c r="E301" s="250"/>
      <c r="F301" s="250"/>
      <c r="H301" s="4" t="s">
        <v>1706</v>
      </c>
    </row>
    <row r="302" spans="1:9" s="62" customFormat="1">
      <c r="A302" s="291"/>
      <c r="B302" s="107"/>
      <c r="C302" s="435"/>
      <c r="D302" s="435"/>
      <c r="E302" s="250"/>
      <c r="F302" s="250"/>
      <c r="H302" s="4" t="s">
        <v>1706</v>
      </c>
    </row>
    <row r="303" spans="1:9" s="62" customFormat="1">
      <c r="A303" s="291" t="s">
        <v>5</v>
      </c>
      <c r="B303" s="62" t="s">
        <v>1103</v>
      </c>
      <c r="C303" s="435">
        <v>1</v>
      </c>
      <c r="D303" s="435" t="s">
        <v>0</v>
      </c>
      <c r="E303" s="548">
        <f>+_xlfn.XLOOKUP(I303,ccs!O:O,ccs!I:I,0,0,1)</f>
        <v>9375</v>
      </c>
      <c r="F303" s="548">
        <f>ROUND(ROUND(E303,2)*ROUND(C303,2),2)</f>
        <v>9375</v>
      </c>
      <c r="H303" s="4" t="s">
        <v>1706</v>
      </c>
      <c r="I303" s="545" t="str">
        <f>+_xlfn.CONCAT(H303,"-",A303)</f>
        <v>B2/27/10-A</v>
      </c>
    </row>
    <row r="304" spans="1:9" s="62" customFormat="1">
      <c r="A304" s="291"/>
      <c r="C304" s="435"/>
      <c r="D304" s="435"/>
      <c r="E304" s="254"/>
      <c r="F304" s="435"/>
      <c r="H304" s="4" t="s">
        <v>1706</v>
      </c>
    </row>
    <row r="305" spans="1:9" s="62" customFormat="1">
      <c r="A305" s="291" t="s">
        <v>6</v>
      </c>
      <c r="B305" s="62" t="s">
        <v>1104</v>
      </c>
      <c r="C305" s="435">
        <v>1</v>
      </c>
      <c r="D305" s="435" t="s">
        <v>0</v>
      </c>
      <c r="E305" s="548">
        <f>+_xlfn.XLOOKUP(I305,ccs!O:O,ccs!I:I,0,0,1)</f>
        <v>4375</v>
      </c>
      <c r="F305" s="548">
        <f>ROUND(ROUND(E305,2)*ROUND(C305,2),2)</f>
        <v>4375</v>
      </c>
      <c r="H305" s="4" t="s">
        <v>1706</v>
      </c>
      <c r="I305" s="545" t="str">
        <f>+_xlfn.CONCAT(H305,"-",A305)</f>
        <v>B2/27/10-B</v>
      </c>
    </row>
    <row r="306" spans="1:9" s="62" customFormat="1">
      <c r="A306" s="291"/>
      <c r="C306" s="435"/>
      <c r="D306" s="435"/>
      <c r="E306" s="250"/>
      <c r="F306" s="250"/>
      <c r="H306" s="4" t="s">
        <v>1706</v>
      </c>
    </row>
    <row r="307" spans="1:9" s="62" customFormat="1">
      <c r="A307" s="291"/>
      <c r="B307" s="61" t="s">
        <v>1250</v>
      </c>
      <c r="C307" s="435"/>
      <c r="D307" s="435"/>
      <c r="E307" s="250"/>
      <c r="F307" s="250"/>
      <c r="H307" s="4" t="s">
        <v>1706</v>
      </c>
    </row>
    <row r="308" spans="1:9" s="62" customFormat="1">
      <c r="A308" s="291"/>
      <c r="B308" s="61"/>
      <c r="C308" s="435"/>
      <c r="D308" s="435"/>
      <c r="E308" s="250"/>
      <c r="F308" s="250"/>
      <c r="H308" s="4" t="s">
        <v>1706</v>
      </c>
    </row>
    <row r="309" spans="1:9" s="62" customFormat="1">
      <c r="A309" s="291"/>
      <c r="B309" s="263" t="s">
        <v>1236</v>
      </c>
      <c r="C309" s="435"/>
      <c r="D309" s="435"/>
      <c r="E309" s="250"/>
      <c r="F309" s="250"/>
      <c r="H309" s="4" t="s">
        <v>1706</v>
      </c>
    </row>
    <row r="310" spans="1:9" s="62" customFormat="1">
      <c r="A310" s="291"/>
      <c r="C310" s="435"/>
      <c r="D310" s="435"/>
      <c r="E310" s="250"/>
      <c r="F310" s="250"/>
      <c r="H310" s="4" t="s">
        <v>1706</v>
      </c>
    </row>
    <row r="311" spans="1:9" s="62" customFormat="1">
      <c r="A311" s="291" t="s">
        <v>7</v>
      </c>
      <c r="B311" s="62" t="s">
        <v>1251</v>
      </c>
      <c r="C311" s="435">
        <v>2</v>
      </c>
      <c r="D311" s="435" t="s">
        <v>289</v>
      </c>
      <c r="E311" s="548">
        <f>+_xlfn.XLOOKUP(I311,ccs!O:O,ccs!I:I,0,0,1)</f>
        <v>51107.09</v>
      </c>
      <c r="F311" s="548">
        <f>ROUND(ROUND(E311,2)*ROUND(C311,2),2)</f>
        <v>102214.18</v>
      </c>
      <c r="H311" s="4" t="s">
        <v>1706</v>
      </c>
      <c r="I311" s="545" t="str">
        <f>+_xlfn.CONCAT(H311,"-",A311)</f>
        <v>B2/27/10-C</v>
      </c>
    </row>
    <row r="312" spans="1:9" s="62" customFormat="1">
      <c r="A312" s="291"/>
      <c r="C312" s="435"/>
      <c r="D312" s="435"/>
      <c r="E312" s="250"/>
      <c r="F312" s="250"/>
      <c r="H312" s="4" t="s">
        <v>1706</v>
      </c>
    </row>
    <row r="313" spans="1:9" s="62" customFormat="1">
      <c r="A313" s="291" t="s">
        <v>8</v>
      </c>
      <c r="B313" s="62" t="s">
        <v>1252</v>
      </c>
      <c r="C313" s="435">
        <v>4</v>
      </c>
      <c r="D313" s="435" t="s">
        <v>289</v>
      </c>
      <c r="E313" s="548">
        <f>+_xlfn.XLOOKUP(I313,ccs!O:O,ccs!I:I,0,0,1)</f>
        <v>9316.7099999999991</v>
      </c>
      <c r="F313" s="548">
        <f>ROUND(ROUND(E313,2)*ROUND(C313,2),2)</f>
        <v>37266.839999999997</v>
      </c>
      <c r="H313" s="4" t="s">
        <v>1706</v>
      </c>
      <c r="I313" s="545" t="str">
        <f>+_xlfn.CONCAT(H313,"-",A313)</f>
        <v>B2/27/10-D</v>
      </c>
    </row>
    <row r="314" spans="1:9" s="62" customFormat="1">
      <c r="A314" s="291"/>
      <c r="C314" s="435"/>
      <c r="D314" s="435"/>
      <c r="E314" s="250"/>
      <c r="F314" s="250"/>
      <c r="H314" s="4" t="s">
        <v>1706</v>
      </c>
    </row>
    <row r="315" spans="1:9" s="62" customFormat="1">
      <c r="A315" s="291" t="s">
        <v>10</v>
      </c>
      <c r="B315" s="62" t="s">
        <v>1253</v>
      </c>
      <c r="C315" s="435">
        <v>2</v>
      </c>
      <c r="D315" s="435" t="s">
        <v>289</v>
      </c>
      <c r="E315" s="548">
        <f>+_xlfn.XLOOKUP(I315,ccs!O:O,ccs!I:I,0,0,1)</f>
        <v>9316.7099999999991</v>
      </c>
      <c r="F315" s="548">
        <f>ROUND(ROUND(E315,2)*ROUND(C315,2),2)</f>
        <v>18633.419999999998</v>
      </c>
      <c r="H315" s="4" t="s">
        <v>1706</v>
      </c>
      <c r="I315" s="545" t="str">
        <f>+_xlfn.CONCAT(H315,"-",A315)</f>
        <v>B2/27/10-E</v>
      </c>
    </row>
    <row r="316" spans="1:9" s="62" customFormat="1">
      <c r="A316" s="291"/>
      <c r="C316" s="435"/>
      <c r="D316" s="435"/>
      <c r="E316" s="250"/>
      <c r="F316" s="250"/>
      <c r="H316" s="4" t="s">
        <v>1706</v>
      </c>
    </row>
    <row r="317" spans="1:9" s="62" customFormat="1">
      <c r="A317" s="291"/>
      <c r="B317" s="107" t="s">
        <v>1241</v>
      </c>
      <c r="C317" s="435"/>
      <c r="D317" s="435"/>
      <c r="E317" s="250"/>
      <c r="F317" s="250"/>
      <c r="H317" s="4" t="s">
        <v>1706</v>
      </c>
    </row>
    <row r="318" spans="1:9" s="62" customFormat="1">
      <c r="A318" s="291"/>
      <c r="B318" s="107"/>
      <c r="C318" s="435"/>
      <c r="D318" s="435"/>
      <c r="E318" s="250"/>
      <c r="F318" s="250"/>
      <c r="H318" s="4" t="s">
        <v>1706</v>
      </c>
    </row>
    <row r="319" spans="1:9" s="62" customFormat="1">
      <c r="A319" s="291" t="s">
        <v>11</v>
      </c>
      <c r="B319" s="62" t="s">
        <v>1103</v>
      </c>
      <c r="C319" s="435">
        <v>1</v>
      </c>
      <c r="D319" s="435" t="s">
        <v>0</v>
      </c>
      <c r="E319" s="548">
        <f>+_xlfn.XLOOKUP(I319,ccs!O:O,ccs!I:I,0,0,1)</f>
        <v>9375</v>
      </c>
      <c r="F319" s="548">
        <f>ROUND(ROUND(E319,2)*ROUND(C319,2),2)</f>
        <v>9375</v>
      </c>
      <c r="H319" s="4" t="s">
        <v>1706</v>
      </c>
      <c r="I319" s="545" t="str">
        <f>+_xlfn.CONCAT(H319,"-",A319)</f>
        <v>B2/27/10-F</v>
      </c>
    </row>
    <row r="320" spans="1:9" s="62" customFormat="1">
      <c r="A320" s="291"/>
      <c r="C320" s="435"/>
      <c r="D320" s="435"/>
      <c r="E320" s="254"/>
      <c r="F320" s="435"/>
      <c r="H320" s="4" t="s">
        <v>1706</v>
      </c>
    </row>
    <row r="321" spans="1:9" s="62" customFormat="1">
      <c r="A321" s="291" t="s">
        <v>27</v>
      </c>
      <c r="B321" s="62" t="s">
        <v>1104</v>
      </c>
      <c r="C321" s="435">
        <v>1</v>
      </c>
      <c r="D321" s="435" t="s">
        <v>0</v>
      </c>
      <c r="E321" s="548">
        <f>+_xlfn.XLOOKUP(I321,ccs!O:O,ccs!I:I,0,0,1)</f>
        <v>4375</v>
      </c>
      <c r="F321" s="548">
        <f>ROUND(ROUND(E321,2)*ROUND(C321,2),2)</f>
        <v>4375</v>
      </c>
      <c r="H321" s="4" t="s">
        <v>1706</v>
      </c>
      <c r="I321" s="545" t="str">
        <f>+_xlfn.CONCAT(H321,"-",A321)</f>
        <v>B2/27/10-G</v>
      </c>
    </row>
    <row r="322" spans="1:9" s="62" customFormat="1">
      <c r="A322" s="291"/>
      <c r="C322" s="435"/>
      <c r="D322" s="435"/>
      <c r="E322" s="254"/>
      <c r="F322" s="435"/>
      <c r="H322" s="4" t="s">
        <v>1706</v>
      </c>
    </row>
    <row r="323" spans="1:9" s="62" customFormat="1">
      <c r="A323" s="109"/>
      <c r="B323" s="36"/>
      <c r="C323" s="454"/>
      <c r="D323" s="435"/>
      <c r="E323" s="222"/>
      <c r="F323" s="222"/>
      <c r="H323" s="4" t="s">
        <v>1706</v>
      </c>
    </row>
    <row r="324" spans="1:9" s="62" customFormat="1">
      <c r="A324" s="109"/>
      <c r="B324" s="36"/>
      <c r="C324" s="454"/>
      <c r="D324" s="435"/>
      <c r="E324" s="222"/>
      <c r="F324" s="222"/>
      <c r="H324" s="4" t="s">
        <v>1706</v>
      </c>
    </row>
    <row r="325" spans="1:9" s="62" customFormat="1">
      <c r="A325" s="109"/>
      <c r="B325" s="36"/>
      <c r="C325" s="454"/>
      <c r="D325" s="435"/>
      <c r="E325" s="222"/>
      <c r="F325" s="222"/>
      <c r="H325" s="4" t="s">
        <v>1706</v>
      </c>
    </row>
    <row r="326" spans="1:9" s="62" customFormat="1">
      <c r="A326" s="109"/>
      <c r="B326" s="36"/>
      <c r="C326" s="454"/>
      <c r="D326" s="254"/>
      <c r="E326" s="222"/>
      <c r="F326" s="222"/>
      <c r="H326" s="4" t="s">
        <v>1706</v>
      </c>
    </row>
    <row r="327" spans="1:9">
      <c r="A327" s="121"/>
      <c r="H327" s="4" t="s">
        <v>1706</v>
      </c>
    </row>
    <row r="328" spans="1:9">
      <c r="A328" s="121"/>
      <c r="H328" s="4" t="s">
        <v>1706</v>
      </c>
    </row>
    <row r="329" spans="1:9">
      <c r="A329" s="121"/>
      <c r="H329" s="4" t="s">
        <v>1706</v>
      </c>
    </row>
    <row r="330" spans="1:9">
      <c r="A330" s="121"/>
      <c r="H330" s="4" t="s">
        <v>1706</v>
      </c>
    </row>
    <row r="331" spans="1:9">
      <c r="A331" s="121"/>
      <c r="E331" s="125"/>
      <c r="G331" s="124"/>
      <c r="H331" s="4" t="s">
        <v>1706</v>
      </c>
    </row>
    <row r="332" spans="1:9">
      <c r="B332" s="124" t="s">
        <v>37</v>
      </c>
      <c r="C332" s="269"/>
      <c r="D332" s="126"/>
      <c r="E332" s="97"/>
      <c r="F332" s="305"/>
      <c r="G332" s="124"/>
      <c r="H332" s="4" t="s">
        <v>1706</v>
      </c>
    </row>
    <row r="333" spans="1:9">
      <c r="B333" s="114" t="s">
        <v>9</v>
      </c>
      <c r="C333" s="271"/>
      <c r="E333" s="97" t="s">
        <v>12</v>
      </c>
      <c r="F333" s="97">
        <f>SUM(F3:F332)</f>
        <v>16702003.209999999</v>
      </c>
      <c r="G333" s="127"/>
      <c r="H333" s="4" t="s">
        <v>1706</v>
      </c>
    </row>
    <row r="334" spans="1:9" ht="16" thickBot="1">
      <c r="C334" s="271"/>
      <c r="E334" s="97"/>
      <c r="F334" s="306"/>
      <c r="H334" s="4" t="s">
        <v>1706</v>
      </c>
    </row>
    <row r="335" spans="1:9" ht="16" thickTop="1"/>
  </sheetData>
  <sheetProtection selectLockedCells="1" selectUnlockedCells="1"/>
  <autoFilter ref="A1:I335" xr:uid="{C0181995-FDC0-469A-8278-03F21863EC7E}"/>
  <phoneticPr fontId="17" type="noConversion"/>
  <pageMargins left="0.5" right="0.5" top="1" bottom="1" header="0.5" footer="0.5"/>
  <pageSetup paperSize="9" scale="97" orientation="portrait" r:id="rId1"/>
  <headerFooter>
    <oddHeader>&amp;R&amp;"Times New Roman"&amp;10Shared Facility Hub (SFH) Assets Project
Package 3 - Estate Management Centre (EMC)</oddHeader>
    <oddFooter>&amp;L&amp;"Times New Roman,Regular"COMMUNICATIONS
&amp;8 1RI12073-073D06-DAH-BOQ-PM-0003-01&amp;R&amp;"Times New Roman,Regular"27 - Page &amp;P of &amp;N</oddFooter>
  </headerFooter>
  <rowBreaks count="9" manualBreakCount="9">
    <brk id="36" max="16383" man="1"/>
    <brk id="60" max="16383" man="1"/>
    <brk id="90" max="16383" man="1"/>
    <brk id="126" max="16383" man="1"/>
    <brk id="163" max="16383" man="1"/>
    <brk id="194" max="5" man="1"/>
    <brk id="228" max="5" man="1"/>
    <brk id="264" max="5" man="1"/>
    <brk id="300" max="5"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5DF63-5953-4EF3-84DC-78AA694385D2}">
  <sheetPr>
    <tabColor rgb="FFFFFF00"/>
  </sheetPr>
  <dimension ref="A1:I115"/>
  <sheetViews>
    <sheetView showZeros="0" view="pageBreakPreview" zoomScaleNormal="100" zoomScaleSheetLayoutView="100" workbookViewId="0">
      <selection activeCell="C21" sqref="C21"/>
    </sheetView>
  </sheetViews>
  <sheetFormatPr defaultColWidth="9.1796875" defaultRowHeight="15.5"/>
  <cols>
    <col min="1" max="1" width="5.453125" style="129" customWidth="1"/>
    <col min="2" max="2" width="42.453125" style="123" customWidth="1"/>
    <col min="3" max="3" width="8.1796875" style="132" customWidth="1"/>
    <col min="4" max="4" width="7.453125" style="129" customWidth="1"/>
    <col min="5" max="5" width="10.453125" style="132" customWidth="1"/>
    <col min="6" max="6" width="13.1796875" style="132" customWidth="1"/>
    <col min="7" max="7" width="6.6328125" style="131" customWidth="1"/>
    <col min="8" max="8" width="13.08984375" style="123" customWidth="1"/>
    <col min="9" max="9" width="6.6328125" style="123" customWidth="1"/>
    <col min="10" max="16384" width="9.1796875" style="123"/>
  </cols>
  <sheetData>
    <row r="1" spans="1:9">
      <c r="A1" s="275" t="s">
        <v>0</v>
      </c>
      <c r="B1" s="135" t="s">
        <v>35</v>
      </c>
      <c r="C1" s="134" t="s">
        <v>3</v>
      </c>
      <c r="D1" s="135" t="s">
        <v>1</v>
      </c>
      <c r="E1" s="136" t="s">
        <v>2</v>
      </c>
      <c r="F1" s="136" t="s">
        <v>4</v>
      </c>
      <c r="G1" s="137"/>
      <c r="H1" s="4" t="s">
        <v>1592</v>
      </c>
      <c r="I1" s="4" t="s">
        <v>1593</v>
      </c>
    </row>
    <row r="2" spans="1:9">
      <c r="A2" s="121" t="s">
        <v>36</v>
      </c>
      <c r="B2" s="119" t="s">
        <v>36</v>
      </c>
      <c r="C2" s="122">
        <v>0</v>
      </c>
      <c r="D2" s="121" t="s">
        <v>36</v>
      </c>
      <c r="E2" s="122">
        <v>0</v>
      </c>
      <c r="F2" s="97" t="s">
        <v>12</v>
      </c>
      <c r="G2" s="138"/>
      <c r="H2" s="4"/>
      <c r="I2" s="4"/>
    </row>
    <row r="3" spans="1:9" ht="30">
      <c r="B3" s="330" t="s">
        <v>40</v>
      </c>
      <c r="C3" s="126"/>
      <c r="D3" s="126"/>
      <c r="E3" s="126"/>
      <c r="F3" s="126"/>
      <c r="G3" s="130"/>
      <c r="H3" s="4" t="s">
        <v>1707</v>
      </c>
      <c r="I3" s="4"/>
    </row>
    <row r="4" spans="1:9">
      <c r="B4" s="130"/>
      <c r="C4" s="126"/>
      <c r="D4" s="126"/>
      <c r="E4" s="126"/>
      <c r="F4" s="126"/>
      <c r="G4" s="130"/>
      <c r="H4" s="4" t="s">
        <v>1707</v>
      </c>
      <c r="I4" s="12"/>
    </row>
    <row r="5" spans="1:9" s="36" customFormat="1" ht="31">
      <c r="A5" s="109"/>
      <c r="B5" s="35" t="s">
        <v>1254</v>
      </c>
      <c r="C5" s="253"/>
      <c r="D5" s="253"/>
      <c r="E5" s="253"/>
      <c r="F5" s="253"/>
      <c r="H5" s="4" t="s">
        <v>1707</v>
      </c>
      <c r="I5" s="4"/>
    </row>
    <row r="6" spans="1:9" s="36" customFormat="1">
      <c r="A6" s="109"/>
      <c r="B6" s="35"/>
      <c r="C6" s="253"/>
      <c r="D6" s="253"/>
      <c r="E6" s="253"/>
      <c r="F6" s="253"/>
      <c r="H6" s="4" t="s">
        <v>1707</v>
      </c>
      <c r="I6" s="4"/>
    </row>
    <row r="7" spans="1:9" s="36" customFormat="1" ht="31">
      <c r="A7" s="109"/>
      <c r="B7" s="35" t="s">
        <v>1255</v>
      </c>
      <c r="C7" s="253"/>
      <c r="D7" s="253"/>
      <c r="E7" s="253"/>
      <c r="F7" s="253"/>
      <c r="H7" s="4" t="s">
        <v>1707</v>
      </c>
      <c r="I7" s="4"/>
    </row>
    <row r="8" spans="1:9" s="36" customFormat="1">
      <c r="A8" s="109"/>
      <c r="B8" s="264"/>
      <c r="C8" s="257"/>
      <c r="D8" s="253"/>
      <c r="E8" s="253"/>
      <c r="F8" s="253"/>
      <c r="H8" s="4" t="s">
        <v>1707</v>
      </c>
      <c r="I8" s="4"/>
    </row>
    <row r="9" spans="1:9" s="36" customFormat="1" ht="31">
      <c r="A9" s="291" t="s">
        <v>5</v>
      </c>
      <c r="B9" s="36" t="s">
        <v>1256</v>
      </c>
      <c r="C9" s="109">
        <v>92</v>
      </c>
      <c r="D9" s="456" t="s">
        <v>289</v>
      </c>
      <c r="E9" s="548">
        <f>+_xlfn.XLOOKUP(I9,ccs!O:O,ccs!I:I,0,0,1)</f>
        <v>2193.75</v>
      </c>
      <c r="F9" s="548">
        <f>ROUND(ROUND(E9,2)*ROUND(C9,2),2)</f>
        <v>201825</v>
      </c>
      <c r="H9" s="4" t="s">
        <v>1707</v>
      </c>
      <c r="I9" s="545" t="str">
        <f>+_xlfn.CONCAT(H9,"-",A9)</f>
        <v>B2/28/01-A</v>
      </c>
    </row>
    <row r="10" spans="1:9" s="36" customFormat="1">
      <c r="A10" s="291"/>
      <c r="B10" s="264"/>
      <c r="C10" s="109"/>
      <c r="D10" s="109"/>
      <c r="E10" s="253"/>
      <c r="F10" s="222"/>
      <c r="H10" s="4" t="s">
        <v>1707</v>
      </c>
    </row>
    <row r="11" spans="1:9" s="36" customFormat="1" ht="31">
      <c r="A11" s="291" t="s">
        <v>6</v>
      </c>
      <c r="B11" s="36" t="s">
        <v>1257</v>
      </c>
      <c r="C11" s="109">
        <v>47</v>
      </c>
      <c r="D11" s="456" t="s">
        <v>289</v>
      </c>
      <c r="E11" s="548">
        <f>+_xlfn.XLOOKUP(I11,ccs!O:O,ccs!I:I,0,0,1)</f>
        <v>2193.75</v>
      </c>
      <c r="F11" s="548">
        <f>ROUND(ROUND(E11,2)*ROUND(C11,2),2)</f>
        <v>103106.25</v>
      </c>
      <c r="H11" s="4" t="s">
        <v>1707</v>
      </c>
      <c r="I11" s="545" t="str">
        <f>+_xlfn.CONCAT(H11,"-",A11)</f>
        <v>B2/28/01-B</v>
      </c>
    </row>
    <row r="12" spans="1:9" s="36" customFormat="1">
      <c r="A12" s="291"/>
      <c r="B12" s="264"/>
      <c r="C12" s="109"/>
      <c r="D12" s="109"/>
      <c r="E12" s="253"/>
      <c r="F12" s="222"/>
      <c r="H12" s="4" t="s">
        <v>1707</v>
      </c>
    </row>
    <row r="13" spans="1:9" s="36" customFormat="1">
      <c r="A13" s="291"/>
      <c r="B13" s="265" t="s">
        <v>1258</v>
      </c>
      <c r="C13" s="206"/>
      <c r="D13" s="109"/>
      <c r="E13" s="253"/>
      <c r="F13" s="222"/>
      <c r="H13" s="4" t="s">
        <v>1707</v>
      </c>
    </row>
    <row r="14" spans="1:9" s="36" customFormat="1">
      <c r="A14" s="291"/>
      <c r="B14" s="264"/>
      <c r="C14" s="206"/>
      <c r="D14" s="109"/>
      <c r="E14" s="253"/>
      <c r="F14" s="222"/>
      <c r="H14" s="4" t="s">
        <v>1707</v>
      </c>
    </row>
    <row r="15" spans="1:9" s="36" customFormat="1">
      <c r="A15" s="291" t="s">
        <v>7</v>
      </c>
      <c r="B15" s="264" t="s">
        <v>1259</v>
      </c>
      <c r="C15" s="109">
        <v>38</v>
      </c>
      <c r="D15" s="456" t="s">
        <v>289</v>
      </c>
      <c r="E15" s="548">
        <f>+_xlfn.XLOOKUP(I15,ccs!O:O,ccs!I:I,0,0,1)</f>
        <v>1818.75</v>
      </c>
      <c r="F15" s="548">
        <f>ROUND(ROUND(E15,2)*ROUND(C15,2),2)</f>
        <v>69112.5</v>
      </c>
      <c r="H15" s="4" t="s">
        <v>1707</v>
      </c>
      <c r="I15" s="545" t="str">
        <f>+_xlfn.CONCAT(H15,"-",A15)</f>
        <v>B2/28/01-C</v>
      </c>
    </row>
    <row r="16" spans="1:9" s="36" customFormat="1">
      <c r="A16" s="291"/>
      <c r="B16" s="264"/>
      <c r="C16" s="206"/>
      <c r="D16" s="109"/>
      <c r="E16" s="253"/>
      <c r="F16" s="222"/>
      <c r="H16" s="4" t="s">
        <v>1707</v>
      </c>
    </row>
    <row r="17" spans="1:9" s="36" customFormat="1">
      <c r="A17" s="291"/>
      <c r="B17" s="35" t="s">
        <v>1260</v>
      </c>
      <c r="C17" s="206"/>
      <c r="D17" s="109"/>
      <c r="E17" s="253"/>
      <c r="F17" s="222"/>
      <c r="H17" s="4" t="s">
        <v>1707</v>
      </c>
    </row>
    <row r="18" spans="1:9" s="36" customFormat="1">
      <c r="A18" s="291"/>
      <c r="B18" s="264"/>
      <c r="C18" s="253"/>
      <c r="D18" s="109"/>
      <c r="E18" s="253"/>
      <c r="F18" s="222"/>
      <c r="H18" s="4" t="s">
        <v>1707</v>
      </c>
    </row>
    <row r="19" spans="1:9" s="36" customFormat="1">
      <c r="A19" s="291" t="s">
        <v>8</v>
      </c>
      <c r="B19" s="7" t="s">
        <v>1261</v>
      </c>
      <c r="C19" s="109">
        <v>1</v>
      </c>
      <c r="D19" s="456" t="s">
        <v>0</v>
      </c>
      <c r="E19" s="548">
        <f>+_xlfn.XLOOKUP(I19,ccs!O:O,ccs!I:I,0,0,1)</f>
        <v>1721.88</v>
      </c>
      <c r="F19" s="548">
        <f>ROUND(ROUND(E19,2)*ROUND(C19,2),2)</f>
        <v>1721.88</v>
      </c>
      <c r="H19" s="4" t="s">
        <v>1707</v>
      </c>
      <c r="I19" s="545" t="str">
        <f>+_xlfn.CONCAT(H19,"-",A19)</f>
        <v>B2/28/01-D</v>
      </c>
    </row>
    <row r="20" spans="1:9" s="36" customFormat="1">
      <c r="A20" s="291"/>
      <c r="B20" s="264"/>
      <c r="C20" s="253"/>
      <c r="D20" s="109"/>
      <c r="E20" s="253"/>
      <c r="F20" s="222"/>
      <c r="H20" s="4" t="s">
        <v>1707</v>
      </c>
    </row>
    <row r="21" spans="1:9" s="36" customFormat="1">
      <c r="A21" s="291" t="s">
        <v>10</v>
      </c>
      <c r="B21" s="264" t="s">
        <v>1262</v>
      </c>
      <c r="C21" s="435">
        <v>1</v>
      </c>
      <c r="D21" s="456" t="s">
        <v>0</v>
      </c>
      <c r="E21" s="548">
        <f>+_xlfn.XLOOKUP(I21,ccs!O:O,ccs!I:I,0,0,1)</f>
        <v>118150</v>
      </c>
      <c r="F21" s="548">
        <f>ROUND(ROUND(E21,2)*ROUND(C21,2),2)</f>
        <v>118150</v>
      </c>
      <c r="H21" s="4" t="s">
        <v>1707</v>
      </c>
      <c r="I21" s="545" t="str">
        <f>+_xlfn.CONCAT(H21,"-",A21)</f>
        <v>B2/28/01-E</v>
      </c>
    </row>
    <row r="22" spans="1:9" s="36" customFormat="1">
      <c r="A22" s="291"/>
      <c r="B22" s="264"/>
      <c r="C22" s="253"/>
      <c r="D22" s="109"/>
      <c r="E22" s="253"/>
      <c r="F22" s="222"/>
      <c r="H22" s="4" t="s">
        <v>1707</v>
      </c>
    </row>
    <row r="23" spans="1:9" s="36" customFormat="1">
      <c r="A23" s="291" t="s">
        <v>11</v>
      </c>
      <c r="B23" s="264" t="s">
        <v>1263</v>
      </c>
      <c r="C23" s="109">
        <v>316</v>
      </c>
      <c r="D23" s="456" t="s">
        <v>289</v>
      </c>
      <c r="E23" s="548">
        <f>+_xlfn.XLOOKUP(I23,ccs!O:O,ccs!I:I,0,0,1)</f>
        <v>1131.25</v>
      </c>
      <c r="F23" s="548">
        <f>ROUND(ROUND(E23,2)*ROUND(C23,2),2)</f>
        <v>357475</v>
      </c>
      <c r="H23" s="4" t="s">
        <v>1707</v>
      </c>
      <c r="I23" s="545" t="str">
        <f>+_xlfn.CONCAT(H23,"-",A23)</f>
        <v>B2/28/01-F</v>
      </c>
    </row>
    <row r="24" spans="1:9" s="36" customFormat="1">
      <c r="A24" s="291"/>
      <c r="B24" s="264"/>
      <c r="C24" s="253"/>
      <c r="D24" s="109"/>
      <c r="E24" s="253"/>
      <c r="F24" s="222"/>
      <c r="H24" s="4" t="s">
        <v>1707</v>
      </c>
    </row>
    <row r="25" spans="1:9" s="36" customFormat="1">
      <c r="A25" s="291" t="s">
        <v>27</v>
      </c>
      <c r="B25" s="264" t="s">
        <v>1264</v>
      </c>
      <c r="C25" s="109">
        <v>139</v>
      </c>
      <c r="D25" s="456" t="s">
        <v>289</v>
      </c>
      <c r="E25" s="548">
        <f>+_xlfn.XLOOKUP(I25,ccs!O:O,ccs!I:I,0,0,1)</f>
        <v>16325</v>
      </c>
      <c r="F25" s="548">
        <f>ROUND(ROUND(E25,2)*ROUND(C25,2),2)</f>
        <v>2269175</v>
      </c>
      <c r="H25" s="4" t="s">
        <v>1707</v>
      </c>
      <c r="I25" s="545" t="str">
        <f>+_xlfn.CONCAT(H25,"-",A25)</f>
        <v>B2/28/01-G</v>
      </c>
    </row>
    <row r="26" spans="1:9" s="36" customFormat="1">
      <c r="A26" s="291"/>
      <c r="B26" s="264"/>
      <c r="C26" s="253"/>
      <c r="D26" s="109"/>
      <c r="E26" s="253"/>
      <c r="F26" s="222"/>
      <c r="H26" s="4" t="s">
        <v>1707</v>
      </c>
    </row>
    <row r="27" spans="1:9" s="36" customFormat="1">
      <c r="A27" s="291"/>
      <c r="B27" s="1" t="s">
        <v>1102</v>
      </c>
      <c r="C27" s="257"/>
      <c r="D27" s="109"/>
      <c r="E27" s="253"/>
      <c r="F27" s="222"/>
      <c r="H27" s="4" t="s">
        <v>1707</v>
      </c>
    </row>
    <row r="28" spans="1:9" s="36" customFormat="1">
      <c r="A28" s="291"/>
      <c r="B28" s="1"/>
      <c r="C28" s="257"/>
      <c r="D28" s="109"/>
      <c r="E28" s="253"/>
      <c r="F28" s="222"/>
      <c r="H28" s="4" t="s">
        <v>1707</v>
      </c>
    </row>
    <row r="29" spans="1:9" s="36" customFormat="1" ht="17.25" customHeight="1">
      <c r="A29" s="291" t="s">
        <v>28</v>
      </c>
      <c r="B29" s="36" t="s">
        <v>1103</v>
      </c>
      <c r="C29" s="435">
        <v>1</v>
      </c>
      <c r="D29" s="109" t="s">
        <v>0</v>
      </c>
      <c r="E29" s="548">
        <f>+_xlfn.XLOOKUP(I29,ccs!O:O,ccs!I:I,0,0,1)</f>
        <v>9375</v>
      </c>
      <c r="F29" s="548">
        <f>ROUND(ROUND(E29,2)*ROUND(C29,2),2)</f>
        <v>9375</v>
      </c>
      <c r="H29" s="4" t="s">
        <v>1707</v>
      </c>
      <c r="I29" s="545" t="str">
        <f>+_xlfn.CONCAT(H29,"-",A29)</f>
        <v>B2/28/01-H</v>
      </c>
    </row>
    <row r="30" spans="1:9" s="36" customFormat="1">
      <c r="A30" s="291"/>
      <c r="B30" s="1"/>
      <c r="C30" s="257"/>
      <c r="D30" s="109"/>
      <c r="E30" s="253"/>
      <c r="F30" s="222"/>
      <c r="H30" s="4" t="s">
        <v>1707</v>
      </c>
    </row>
    <row r="31" spans="1:9" s="36" customFormat="1">
      <c r="A31" s="291" t="s">
        <v>33</v>
      </c>
      <c r="B31" s="36" t="s">
        <v>1104</v>
      </c>
      <c r="C31" s="435">
        <v>1</v>
      </c>
      <c r="D31" s="109" t="s">
        <v>0</v>
      </c>
      <c r="E31" s="548">
        <f>+_xlfn.XLOOKUP(I31,ccs!O:O,ccs!I:I,0,0,1)</f>
        <v>4375</v>
      </c>
      <c r="F31" s="548">
        <f>ROUND(ROUND(E31,2)*ROUND(C31,2),2)</f>
        <v>4375</v>
      </c>
      <c r="H31" s="4" t="s">
        <v>1707</v>
      </c>
      <c r="I31" s="545" t="str">
        <f>+_xlfn.CONCAT(H31,"-",A31)</f>
        <v>B2/28/01-J</v>
      </c>
    </row>
    <row r="32" spans="1:9" s="36" customFormat="1">
      <c r="A32" s="291"/>
      <c r="C32" s="257"/>
      <c r="D32" s="109"/>
      <c r="E32" s="253"/>
      <c r="F32" s="222"/>
      <c r="H32" s="4" t="s">
        <v>1707</v>
      </c>
    </row>
    <row r="33" spans="1:9" s="36" customFormat="1" ht="33" customHeight="1">
      <c r="A33" s="291"/>
      <c r="B33" s="35" t="s">
        <v>1265</v>
      </c>
      <c r="C33" s="257"/>
      <c r="D33" s="109"/>
      <c r="E33" s="253"/>
      <c r="F33" s="222"/>
      <c r="H33" s="4" t="s">
        <v>1707</v>
      </c>
    </row>
    <row r="34" spans="1:9" s="36" customFormat="1">
      <c r="A34" s="291"/>
      <c r="B34" s="35"/>
      <c r="C34" s="257"/>
      <c r="D34" s="109"/>
      <c r="E34" s="253"/>
      <c r="F34" s="222"/>
      <c r="H34" s="4" t="s">
        <v>1707</v>
      </c>
    </row>
    <row r="35" spans="1:9" s="36" customFormat="1">
      <c r="A35" s="291"/>
      <c r="B35" s="265" t="s">
        <v>1266</v>
      </c>
      <c r="C35" s="257"/>
      <c r="D35" s="109"/>
      <c r="E35" s="291"/>
      <c r="F35" s="222"/>
      <c r="H35" s="4" t="s">
        <v>1707</v>
      </c>
    </row>
    <row r="36" spans="1:9" s="36" customFormat="1">
      <c r="A36" s="291"/>
      <c r="B36" s="264"/>
      <c r="C36" s="257"/>
      <c r="D36" s="109"/>
      <c r="E36" s="291"/>
      <c r="F36" s="222"/>
      <c r="H36" s="4" t="s">
        <v>1707</v>
      </c>
    </row>
    <row r="37" spans="1:9" s="36" customFormat="1" ht="31">
      <c r="A37" s="291" t="s">
        <v>34</v>
      </c>
      <c r="B37" s="36" t="s">
        <v>1267</v>
      </c>
      <c r="C37" s="109">
        <v>270</v>
      </c>
      <c r="D37" s="456" t="s">
        <v>289</v>
      </c>
      <c r="E37" s="548">
        <f>+_xlfn.XLOOKUP(I37,ccs!O:O,ccs!I:I,0,0,1)</f>
        <v>9806.25</v>
      </c>
      <c r="F37" s="548">
        <f>ROUND(ROUND(E37,2)*ROUND(C37,2),2)</f>
        <v>2647687.5</v>
      </c>
      <c r="H37" s="4" t="s">
        <v>1707</v>
      </c>
      <c r="I37" s="545" t="str">
        <f>+_xlfn.CONCAT(H37,"-",A37)</f>
        <v>B2/28/01-K</v>
      </c>
    </row>
    <row r="38" spans="1:9" s="36" customFormat="1">
      <c r="A38" s="291"/>
      <c r="C38" s="257"/>
      <c r="D38" s="109"/>
      <c r="E38" s="257"/>
      <c r="F38" s="222"/>
      <c r="H38" s="4" t="s">
        <v>1707</v>
      </c>
    </row>
    <row r="39" spans="1:9" s="36" customFormat="1" ht="31">
      <c r="A39" s="291" t="s">
        <v>5</v>
      </c>
      <c r="B39" s="36" t="s">
        <v>1268</v>
      </c>
      <c r="C39" s="109">
        <v>51</v>
      </c>
      <c r="D39" s="456" t="s">
        <v>289</v>
      </c>
      <c r="E39" s="548">
        <f>+_xlfn.XLOOKUP(I39,ccs!O:O,ccs!I:I,0,0,1)</f>
        <v>9806.25</v>
      </c>
      <c r="F39" s="548">
        <f>ROUND(ROUND(E39,2)*ROUND(C39,2),2)</f>
        <v>500118.75</v>
      </c>
      <c r="H39" s="4" t="s">
        <v>1708</v>
      </c>
      <c r="I39" s="545" t="str">
        <f>+_xlfn.CONCAT(H39,"-",A39)</f>
        <v>B2/28/02-A</v>
      </c>
    </row>
    <row r="40" spans="1:9" s="36" customFormat="1">
      <c r="A40" s="291"/>
      <c r="B40" s="264"/>
      <c r="C40" s="257"/>
      <c r="D40" s="109"/>
      <c r="E40" s="291"/>
      <c r="F40" s="222"/>
      <c r="H40" s="4" t="s">
        <v>1708</v>
      </c>
    </row>
    <row r="41" spans="1:9" s="36" customFormat="1" ht="31">
      <c r="A41" s="291" t="s">
        <v>6</v>
      </c>
      <c r="B41" s="36" t="s">
        <v>1269</v>
      </c>
      <c r="C41" s="109">
        <v>8</v>
      </c>
      <c r="D41" s="456" t="s">
        <v>289</v>
      </c>
      <c r="E41" s="548">
        <f>+_xlfn.XLOOKUP(I41,ccs!O:O,ccs!I:I,0,0,1)</f>
        <v>9806.25</v>
      </c>
      <c r="F41" s="548">
        <f>ROUND(ROUND(E41,2)*ROUND(C41,2),2)</f>
        <v>78450</v>
      </c>
      <c r="H41" s="4" t="s">
        <v>1708</v>
      </c>
      <c r="I41" s="545" t="str">
        <f>+_xlfn.CONCAT(H41,"-",A41)</f>
        <v>B2/28/02-B</v>
      </c>
    </row>
    <row r="42" spans="1:9" s="36" customFormat="1">
      <c r="A42" s="291"/>
      <c r="B42" s="264"/>
      <c r="C42" s="257"/>
      <c r="D42" s="109"/>
      <c r="E42" s="291"/>
      <c r="F42" s="222"/>
      <c r="H42" s="4" t="s">
        <v>1708</v>
      </c>
    </row>
    <row r="43" spans="1:9" s="36" customFormat="1" ht="31">
      <c r="A43" s="291" t="s">
        <v>7</v>
      </c>
      <c r="B43" s="36" t="s">
        <v>1270</v>
      </c>
      <c r="C43" s="109">
        <v>4</v>
      </c>
      <c r="D43" s="456" t="s">
        <v>289</v>
      </c>
      <c r="E43" s="548">
        <f>+_xlfn.XLOOKUP(I43,ccs!O:O,ccs!I:I,0,0,1)</f>
        <v>53096.29</v>
      </c>
      <c r="F43" s="548">
        <f>ROUND(ROUND(E43,2)*ROUND(C43,2),2)</f>
        <v>212385.16</v>
      </c>
      <c r="H43" s="4" t="s">
        <v>1708</v>
      </c>
      <c r="I43" s="545" t="str">
        <f>+_xlfn.CONCAT(H43,"-",A43)</f>
        <v>B2/28/02-C</v>
      </c>
    </row>
    <row r="44" spans="1:9" s="36" customFormat="1">
      <c r="A44" s="291"/>
      <c r="B44" s="264"/>
      <c r="C44" s="257"/>
      <c r="D44" s="109"/>
      <c r="E44" s="291"/>
      <c r="F44" s="222"/>
      <c r="H44" s="4" t="s">
        <v>1708</v>
      </c>
    </row>
    <row r="45" spans="1:9" s="36" customFormat="1">
      <c r="A45" s="291" t="s">
        <v>8</v>
      </c>
      <c r="B45" s="264" t="s">
        <v>1271</v>
      </c>
      <c r="C45" s="109">
        <v>21</v>
      </c>
      <c r="D45" s="456" t="s">
        <v>289</v>
      </c>
      <c r="E45" s="548">
        <f>+_xlfn.XLOOKUP(I45,ccs!O:O,ccs!I:I,0,0,1)</f>
        <v>6862.5</v>
      </c>
      <c r="F45" s="548">
        <f>ROUND(ROUND(E45,2)*ROUND(C45,2),2)</f>
        <v>144112.5</v>
      </c>
      <c r="H45" s="4" t="s">
        <v>1708</v>
      </c>
      <c r="I45" s="545" t="str">
        <f>+_xlfn.CONCAT(H45,"-",A45)</f>
        <v>B2/28/02-D</v>
      </c>
    </row>
    <row r="46" spans="1:9" s="36" customFormat="1">
      <c r="A46" s="291"/>
      <c r="B46" s="264"/>
      <c r="C46" s="257"/>
      <c r="D46" s="109"/>
      <c r="E46" s="291"/>
      <c r="F46" s="222"/>
      <c r="H46" s="4" t="s">
        <v>1708</v>
      </c>
    </row>
    <row r="47" spans="1:9" s="36" customFormat="1">
      <c r="A47" s="291" t="s">
        <v>10</v>
      </c>
      <c r="B47" s="264" t="s">
        <v>1272</v>
      </c>
      <c r="C47" s="109">
        <v>2</v>
      </c>
      <c r="D47" s="456" t="s">
        <v>289</v>
      </c>
      <c r="E47" s="548">
        <f>+_xlfn.XLOOKUP(I47,ccs!O:O,ccs!I:I,0,0,1)</f>
        <v>4912.5</v>
      </c>
      <c r="F47" s="548">
        <f>ROUND(ROUND(E47,2)*ROUND(C47,2),2)</f>
        <v>9825</v>
      </c>
      <c r="H47" s="4" t="s">
        <v>1708</v>
      </c>
      <c r="I47" s="545" t="str">
        <f>+_xlfn.CONCAT(H47,"-",A47)</f>
        <v>B2/28/02-E</v>
      </c>
    </row>
    <row r="48" spans="1:9" s="36" customFormat="1">
      <c r="A48" s="291"/>
      <c r="B48" s="264"/>
      <c r="C48" s="257"/>
      <c r="D48" s="109"/>
      <c r="E48" s="291"/>
      <c r="F48" s="222"/>
      <c r="H48" s="4" t="s">
        <v>1708</v>
      </c>
    </row>
    <row r="49" spans="1:9" s="36" customFormat="1">
      <c r="A49" s="291" t="s">
        <v>11</v>
      </c>
      <c r="B49" s="264" t="s">
        <v>1273</v>
      </c>
      <c r="C49" s="109">
        <v>11</v>
      </c>
      <c r="D49" s="456" t="s">
        <v>289</v>
      </c>
      <c r="E49" s="548">
        <f>+_xlfn.XLOOKUP(I49,ccs!O:O,ccs!I:I,0,0,1)</f>
        <v>33916.639999999999</v>
      </c>
      <c r="F49" s="548">
        <f>ROUND(ROUND(E49,2)*ROUND(C49,2),2)</f>
        <v>373083.04</v>
      </c>
      <c r="H49" s="4" t="s">
        <v>1708</v>
      </c>
      <c r="I49" s="545" t="str">
        <f>+_xlfn.CONCAT(H49,"-",A49)</f>
        <v>B2/28/02-F</v>
      </c>
    </row>
    <row r="50" spans="1:9" s="36" customFormat="1">
      <c r="A50" s="291"/>
      <c r="B50" s="264"/>
      <c r="C50" s="257"/>
      <c r="D50" s="109"/>
      <c r="E50" s="291"/>
      <c r="F50" s="222"/>
      <c r="H50" s="4" t="s">
        <v>1708</v>
      </c>
    </row>
    <row r="51" spans="1:9" s="36" customFormat="1">
      <c r="A51" s="291"/>
      <c r="B51" s="1" t="s">
        <v>1189</v>
      </c>
      <c r="C51" s="257"/>
      <c r="D51" s="109"/>
      <c r="E51" s="291"/>
      <c r="F51" s="222"/>
      <c r="H51" s="4" t="s">
        <v>1708</v>
      </c>
    </row>
    <row r="52" spans="1:9" s="36" customFormat="1">
      <c r="A52" s="291"/>
      <c r="B52" s="1"/>
      <c r="C52" s="257"/>
      <c r="D52" s="109"/>
      <c r="E52" s="291"/>
      <c r="F52" s="222"/>
      <c r="H52" s="4" t="s">
        <v>1708</v>
      </c>
    </row>
    <row r="53" spans="1:9" s="36" customFormat="1">
      <c r="A53" s="291" t="s">
        <v>27</v>
      </c>
      <c r="B53" s="36" t="s">
        <v>1103</v>
      </c>
      <c r="C53" s="435">
        <v>1</v>
      </c>
      <c r="D53" s="109" t="s">
        <v>0</v>
      </c>
      <c r="E53" s="548">
        <f>+_xlfn.XLOOKUP(I53,ccs!O:O,ccs!I:I,0,0,1)</f>
        <v>12500</v>
      </c>
      <c r="F53" s="548">
        <f>ROUND(ROUND(E53,2)*ROUND(C53,2),2)</f>
        <v>12500</v>
      </c>
      <c r="H53" s="4" t="s">
        <v>1708</v>
      </c>
      <c r="I53" s="545" t="str">
        <f>+_xlfn.CONCAT(H53,"-",A53)</f>
        <v>B2/28/02-G</v>
      </c>
    </row>
    <row r="54" spans="1:9" s="36" customFormat="1">
      <c r="A54" s="291"/>
      <c r="B54" s="1"/>
      <c r="C54" s="257"/>
      <c r="D54" s="109"/>
      <c r="E54" s="253"/>
      <c r="F54" s="222"/>
      <c r="H54" s="4" t="s">
        <v>1708</v>
      </c>
    </row>
    <row r="55" spans="1:9" s="36" customFormat="1">
      <c r="A55" s="291" t="s">
        <v>28</v>
      </c>
      <c r="B55" s="36" t="s">
        <v>1104</v>
      </c>
      <c r="C55" s="435">
        <v>1</v>
      </c>
      <c r="D55" s="109" t="s">
        <v>0</v>
      </c>
      <c r="E55" s="548">
        <f>+_xlfn.XLOOKUP(I55,ccs!O:O,ccs!I:I,0,0,1)</f>
        <v>12500</v>
      </c>
      <c r="F55" s="548">
        <f>ROUND(ROUND(E55,2)*ROUND(C55,2),2)</f>
        <v>12500</v>
      </c>
      <c r="H55" s="4" t="s">
        <v>1708</v>
      </c>
      <c r="I55" s="545" t="str">
        <f>+_xlfn.CONCAT(H55,"-",A55)</f>
        <v>B2/28/02-H</v>
      </c>
    </row>
    <row r="56" spans="1:9" s="36" customFormat="1">
      <c r="A56" s="291"/>
      <c r="C56" s="257"/>
      <c r="D56" s="109"/>
      <c r="E56" s="253"/>
      <c r="F56" s="222"/>
      <c r="H56" s="4" t="s">
        <v>1708</v>
      </c>
    </row>
    <row r="57" spans="1:9" s="36" customFormat="1" ht="31">
      <c r="A57" s="291"/>
      <c r="B57" s="35" t="s">
        <v>1274</v>
      </c>
      <c r="C57" s="257"/>
      <c r="D57" s="109"/>
      <c r="E57" s="253"/>
      <c r="F57" s="222"/>
      <c r="H57" s="4" t="s">
        <v>1708</v>
      </c>
    </row>
    <row r="58" spans="1:9" s="36" customFormat="1">
      <c r="A58" s="291"/>
      <c r="B58" s="35"/>
      <c r="C58" s="257"/>
      <c r="D58" s="109"/>
      <c r="E58" s="253"/>
      <c r="F58" s="222"/>
      <c r="H58" s="4" t="s">
        <v>1708</v>
      </c>
    </row>
    <row r="59" spans="1:9" s="36" customFormat="1">
      <c r="A59" s="206"/>
      <c r="B59" s="35" t="s">
        <v>1275</v>
      </c>
      <c r="C59" s="1"/>
      <c r="D59" s="109"/>
      <c r="E59" s="253"/>
      <c r="F59" s="222"/>
      <c r="H59" s="4" t="s">
        <v>1708</v>
      </c>
    </row>
    <row r="60" spans="1:9" s="36" customFormat="1">
      <c r="A60" s="206"/>
      <c r="B60" s="35"/>
      <c r="C60" s="1"/>
      <c r="D60" s="109"/>
      <c r="E60" s="253"/>
      <c r="F60" s="222"/>
      <c r="H60" s="4" t="s">
        <v>1708</v>
      </c>
    </row>
    <row r="61" spans="1:9" s="36" customFormat="1">
      <c r="A61" s="220" t="s">
        <v>33</v>
      </c>
      <c r="B61" s="266" t="s">
        <v>1276</v>
      </c>
      <c r="C61" s="109">
        <v>1</v>
      </c>
      <c r="D61" s="456" t="s">
        <v>289</v>
      </c>
      <c r="E61" s="548">
        <f>+_xlfn.XLOOKUP(I61,ccs!O:O,ccs!I:I,0,0,1)</f>
        <v>26331.88</v>
      </c>
      <c r="F61" s="548">
        <f>ROUND(ROUND(E61,2)*ROUND(C61,2),2)</f>
        <v>26331.88</v>
      </c>
      <c r="H61" s="4" t="s">
        <v>1708</v>
      </c>
      <c r="I61" s="545" t="str">
        <f>+_xlfn.CONCAT(H61,"-",A61)</f>
        <v>B2/28/02-J</v>
      </c>
    </row>
    <row r="62" spans="1:9" s="36" customFormat="1">
      <c r="A62" s="206"/>
      <c r="B62" s="266"/>
      <c r="C62" s="1"/>
      <c r="D62" s="109"/>
      <c r="E62" s="253"/>
      <c r="F62" s="222"/>
      <c r="H62" s="4" t="s">
        <v>1708</v>
      </c>
    </row>
    <row r="63" spans="1:9" s="36" customFormat="1">
      <c r="A63" s="220" t="s">
        <v>34</v>
      </c>
      <c r="B63" s="266" t="s">
        <v>1277</v>
      </c>
      <c r="C63" s="109">
        <v>1</v>
      </c>
      <c r="D63" s="456" t="s">
        <v>289</v>
      </c>
      <c r="E63" s="548">
        <f>+_xlfn.XLOOKUP(I63,ccs!O:O,ccs!I:I,0,0,1)</f>
        <v>26331.88</v>
      </c>
      <c r="F63" s="548">
        <f>ROUND(ROUND(E63,2)*ROUND(C63,2),2)</f>
        <v>26331.88</v>
      </c>
      <c r="H63" s="4" t="s">
        <v>1708</v>
      </c>
      <c r="I63" s="545" t="str">
        <f>+_xlfn.CONCAT(H63,"-",A63)</f>
        <v>B2/28/02-K</v>
      </c>
    </row>
    <row r="64" spans="1:9" s="36" customFormat="1">
      <c r="A64" s="220"/>
      <c r="B64" s="266"/>
      <c r="C64" s="1"/>
      <c r="D64" s="109"/>
      <c r="E64" s="253"/>
      <c r="F64" s="222"/>
      <c r="H64" s="4" t="s">
        <v>1708</v>
      </c>
    </row>
    <row r="65" spans="1:9" s="36" customFormat="1" ht="31">
      <c r="A65" s="220"/>
      <c r="B65" s="35" t="s">
        <v>1278</v>
      </c>
      <c r="C65" s="1"/>
      <c r="D65" s="109"/>
      <c r="E65" s="253"/>
      <c r="F65" s="222"/>
      <c r="H65" s="4" t="s">
        <v>1708</v>
      </c>
    </row>
    <row r="66" spans="1:9" s="36" customFormat="1">
      <c r="A66" s="220"/>
      <c r="B66" s="107"/>
      <c r="C66" s="1"/>
      <c r="D66" s="109"/>
      <c r="E66" s="253"/>
      <c r="F66" s="222"/>
      <c r="H66" s="4" t="s">
        <v>1708</v>
      </c>
    </row>
    <row r="67" spans="1:9" s="36" customFormat="1">
      <c r="A67" s="220" t="s">
        <v>39</v>
      </c>
      <c r="B67" s="36" t="s">
        <v>1279</v>
      </c>
      <c r="C67" s="109">
        <v>104</v>
      </c>
      <c r="D67" s="456" t="s">
        <v>289</v>
      </c>
      <c r="E67" s="548">
        <f>+_xlfn.XLOOKUP(I67,ccs!O:O,ccs!I:I,0,0,1)</f>
        <v>2556.38</v>
      </c>
      <c r="F67" s="548">
        <f>ROUND(ROUND(E67,2)*ROUND(C67,2),2)</f>
        <v>265863.52</v>
      </c>
      <c r="H67" s="4" t="s">
        <v>1708</v>
      </c>
      <c r="I67" s="545" t="str">
        <f>+_xlfn.CONCAT(H67,"-",A67)</f>
        <v>B2/28/02-L</v>
      </c>
    </row>
    <row r="68" spans="1:9" s="36" customFormat="1">
      <c r="A68" s="220"/>
      <c r="C68" s="1"/>
      <c r="D68" s="109"/>
      <c r="E68" s="257"/>
      <c r="F68" s="222"/>
      <c r="H68" s="4" t="s">
        <v>1708</v>
      </c>
    </row>
    <row r="69" spans="1:9" s="36" customFormat="1">
      <c r="A69" s="291" t="s">
        <v>38</v>
      </c>
      <c r="B69" s="36" t="s">
        <v>1280</v>
      </c>
      <c r="C69" s="109">
        <v>617</v>
      </c>
      <c r="D69" s="456" t="s">
        <v>289</v>
      </c>
      <c r="E69" s="548">
        <f>+_xlfn.XLOOKUP(I69,ccs!O:O,ccs!I:I,0,0,1)</f>
        <v>471.88</v>
      </c>
      <c r="F69" s="548">
        <f>ROUND(ROUND(E69,2)*ROUND(C69,2),2)</f>
        <v>291149.96000000002</v>
      </c>
      <c r="H69" s="4" t="s">
        <v>1708</v>
      </c>
      <c r="I69" s="545" t="str">
        <f>+_xlfn.CONCAT(H69,"-",A69)</f>
        <v>B2/28/02-M</v>
      </c>
    </row>
    <row r="70" spans="1:9" s="36" customFormat="1">
      <c r="A70" s="109"/>
      <c r="C70" s="1"/>
      <c r="D70" s="109"/>
      <c r="E70" s="257"/>
      <c r="F70" s="222"/>
      <c r="H70" s="4" t="s">
        <v>1708</v>
      </c>
    </row>
    <row r="71" spans="1:9" s="36" customFormat="1">
      <c r="A71" s="291" t="s">
        <v>204</v>
      </c>
      <c r="B71" s="36" t="s">
        <v>1281</v>
      </c>
      <c r="C71" s="109">
        <v>1</v>
      </c>
      <c r="D71" s="109" t="s">
        <v>0</v>
      </c>
      <c r="E71" s="548">
        <f>+_xlfn.XLOOKUP(I71,ccs!O:O,ccs!I:I,0,0,1)</f>
        <v>114218.75</v>
      </c>
      <c r="F71" s="548">
        <f>ROUND(ROUND(E71,2)*ROUND(C71,2),2)</f>
        <v>114218.75</v>
      </c>
      <c r="H71" s="4" t="s">
        <v>1708</v>
      </c>
      <c r="I71" s="545" t="str">
        <f>+_xlfn.CONCAT(H71,"-",A71)</f>
        <v>B2/28/02-N</v>
      </c>
    </row>
    <row r="72" spans="1:9" s="36" customFormat="1">
      <c r="A72" s="109"/>
      <c r="C72" s="1"/>
      <c r="D72" s="109"/>
      <c r="E72" s="257"/>
      <c r="F72" s="253"/>
      <c r="H72" s="4" t="s">
        <v>1708</v>
      </c>
    </row>
    <row r="73" spans="1:9">
      <c r="A73" s="291" t="s">
        <v>507</v>
      </c>
      <c r="B73" s="36" t="s">
        <v>1282</v>
      </c>
      <c r="C73" s="109">
        <v>50</v>
      </c>
      <c r="D73" s="456" t="s">
        <v>289</v>
      </c>
      <c r="E73" s="548">
        <f>+_xlfn.XLOOKUP(I73,ccs!O:O,ccs!I:I,0,0,1)</f>
        <v>392.25</v>
      </c>
      <c r="F73" s="548">
        <f>ROUND(ROUND(E73,2)*ROUND(C73,2),2)</f>
        <v>19612.5</v>
      </c>
      <c r="G73" s="130"/>
      <c r="H73" s="4" t="s">
        <v>1708</v>
      </c>
      <c r="I73" s="545" t="str">
        <f>+_xlfn.CONCAT(H73,"-",A73)</f>
        <v>B2/28/02-P</v>
      </c>
    </row>
    <row r="74" spans="1:9">
      <c r="A74" s="109"/>
      <c r="B74" s="36"/>
      <c r="C74" s="1"/>
      <c r="D74" s="109"/>
      <c r="E74" s="257"/>
      <c r="F74" s="97"/>
      <c r="G74" s="130"/>
      <c r="H74" s="4" t="s">
        <v>1708</v>
      </c>
    </row>
    <row r="75" spans="1:9">
      <c r="A75" s="291" t="s">
        <v>508</v>
      </c>
      <c r="B75" s="36" t="s">
        <v>1283</v>
      </c>
      <c r="C75" s="109">
        <v>39</v>
      </c>
      <c r="D75" s="456" t="s">
        <v>289</v>
      </c>
      <c r="E75" s="548">
        <f>+_xlfn.XLOOKUP(I75,ccs!O:O,ccs!I:I,0,0,1)</f>
        <v>1881.25</v>
      </c>
      <c r="F75" s="548">
        <f>ROUND(ROUND(E75,2)*ROUND(C75,2),2)</f>
        <v>73368.75</v>
      </c>
      <c r="H75" s="4" t="s">
        <v>1708</v>
      </c>
      <c r="I75" s="545" t="str">
        <f>+_xlfn.CONCAT(H75,"-",A75)</f>
        <v>B2/28/02-Q</v>
      </c>
    </row>
    <row r="76" spans="1:9">
      <c r="A76" s="291"/>
      <c r="B76" s="36"/>
      <c r="C76" s="1"/>
      <c r="D76" s="109"/>
      <c r="E76" s="257"/>
      <c r="F76" s="97"/>
      <c r="H76" s="4" t="s">
        <v>1708</v>
      </c>
    </row>
    <row r="77" spans="1:9">
      <c r="A77" s="291" t="s">
        <v>5</v>
      </c>
      <c r="B77" s="36" t="s">
        <v>1284</v>
      </c>
      <c r="C77" s="109">
        <v>2</v>
      </c>
      <c r="D77" s="456" t="s">
        <v>289</v>
      </c>
      <c r="E77" s="548">
        <f>+_xlfn.XLOOKUP(I77,ccs!O:O,ccs!I:I,0,0,1)</f>
        <v>3443.75</v>
      </c>
      <c r="F77" s="548">
        <f>ROUND(ROUND(E77,2)*ROUND(C77,2),2)</f>
        <v>6887.5</v>
      </c>
      <c r="H77" s="4" t="s">
        <v>1709</v>
      </c>
      <c r="I77" s="545" t="str">
        <f>+_xlfn.CONCAT(H77,"-",A77)</f>
        <v>B2/28/03-A</v>
      </c>
    </row>
    <row r="78" spans="1:9">
      <c r="A78" s="109"/>
      <c r="B78" s="36"/>
      <c r="C78" s="1"/>
      <c r="D78" s="109"/>
      <c r="E78" s="253"/>
      <c r="H78" s="4" t="s">
        <v>1709</v>
      </c>
    </row>
    <row r="79" spans="1:9" ht="31">
      <c r="A79" s="291" t="s">
        <v>6</v>
      </c>
      <c r="B79" s="36" t="s">
        <v>1285</v>
      </c>
      <c r="C79" s="435">
        <v>1</v>
      </c>
      <c r="D79" s="109" t="s">
        <v>0</v>
      </c>
      <c r="E79" s="548">
        <f>+_xlfn.XLOOKUP(I79,ccs!O:O,ccs!I:I,0,0,1)</f>
        <v>325312.5</v>
      </c>
      <c r="F79" s="548">
        <f>ROUND(ROUND(E79,2)*ROUND(C79,2),2)</f>
        <v>325312.5</v>
      </c>
      <c r="H79" s="4" t="s">
        <v>1709</v>
      </c>
      <c r="I79" s="545" t="str">
        <f>+_xlfn.CONCAT(H79,"-",A79)</f>
        <v>B2/28/03-B</v>
      </c>
    </row>
    <row r="80" spans="1:9">
      <c r="A80" s="109"/>
      <c r="B80" s="36"/>
      <c r="C80" s="1"/>
      <c r="D80" s="109"/>
      <c r="E80" s="253"/>
      <c r="H80" s="4" t="s">
        <v>1709</v>
      </c>
    </row>
    <row r="81" spans="1:9" ht="31">
      <c r="A81" s="291" t="s">
        <v>7</v>
      </c>
      <c r="B81" s="36" t="s">
        <v>1286</v>
      </c>
      <c r="C81" s="109">
        <v>68</v>
      </c>
      <c r="D81" s="456" t="s">
        <v>289</v>
      </c>
      <c r="E81" s="548">
        <f>+_xlfn.XLOOKUP(I81,ccs!O:O,ccs!I:I,0,0,1)</f>
        <v>7497.25</v>
      </c>
      <c r="F81" s="548">
        <f>ROUND(ROUND(E81,2)*ROUND(C81,2),2)</f>
        <v>509813</v>
      </c>
      <c r="H81" s="4" t="s">
        <v>1709</v>
      </c>
      <c r="I81" s="545" t="str">
        <f>+_xlfn.CONCAT(H81,"-",A81)</f>
        <v>B2/28/03-C</v>
      </c>
    </row>
    <row r="82" spans="1:9">
      <c r="A82" s="291"/>
      <c r="B82" s="36"/>
      <c r="C82" s="1"/>
      <c r="D82" s="109"/>
      <c r="E82" s="253"/>
      <c r="H82" s="4" t="s">
        <v>1709</v>
      </c>
    </row>
    <row r="83" spans="1:9" ht="31">
      <c r="A83" s="291" t="s">
        <v>8</v>
      </c>
      <c r="B83" s="36" t="s">
        <v>1287</v>
      </c>
      <c r="C83" s="109">
        <v>34</v>
      </c>
      <c r="D83" s="456" t="s">
        <v>289</v>
      </c>
      <c r="E83" s="548">
        <f>+_xlfn.XLOOKUP(I83,ccs!O:O,ccs!I:I,0,0,1)</f>
        <v>16262.5</v>
      </c>
      <c r="F83" s="548">
        <f>ROUND(ROUND(E83,2)*ROUND(C83,2),2)</f>
        <v>552925</v>
      </c>
      <c r="H83" s="4" t="s">
        <v>1709</v>
      </c>
      <c r="I83" s="545" t="str">
        <f>+_xlfn.CONCAT(H83,"-",A83)</f>
        <v>B2/28/03-D</v>
      </c>
    </row>
    <row r="84" spans="1:9">
      <c r="A84" s="291"/>
      <c r="B84" s="36"/>
      <c r="C84" s="1"/>
      <c r="D84" s="109"/>
      <c r="E84" s="253"/>
      <c r="H84" s="4" t="s">
        <v>1709</v>
      </c>
    </row>
    <row r="85" spans="1:9" ht="31">
      <c r="A85" s="220"/>
      <c r="B85" s="35" t="s">
        <v>1288</v>
      </c>
      <c r="C85" s="1"/>
      <c r="D85" s="109"/>
      <c r="E85" s="253"/>
      <c r="H85" s="4" t="s">
        <v>1709</v>
      </c>
    </row>
    <row r="86" spans="1:9">
      <c r="A86" s="220"/>
      <c r="B86" s="107"/>
      <c r="C86" s="1"/>
      <c r="D86" s="109"/>
      <c r="E86" s="253"/>
      <c r="H86" s="4" t="s">
        <v>1709</v>
      </c>
    </row>
    <row r="87" spans="1:9">
      <c r="A87" s="220" t="s">
        <v>10</v>
      </c>
      <c r="B87" s="62" t="s">
        <v>1289</v>
      </c>
      <c r="C87" s="109">
        <v>444</v>
      </c>
      <c r="D87" s="456" t="s">
        <v>289</v>
      </c>
      <c r="E87" s="548">
        <f>+_xlfn.XLOOKUP(I87,ccs!O:O,ccs!I:I,0,0,1)</f>
        <v>2100.63</v>
      </c>
      <c r="F87" s="548">
        <f>ROUND(ROUND(E87,2)*ROUND(C87,2),2)</f>
        <v>932679.72</v>
      </c>
      <c r="H87" s="4" t="s">
        <v>1709</v>
      </c>
      <c r="I87" s="545" t="str">
        <f>+_xlfn.CONCAT(H87,"-",A87)</f>
        <v>B2/28/03-E</v>
      </c>
    </row>
    <row r="88" spans="1:9">
      <c r="A88" s="220"/>
      <c r="B88" s="62"/>
      <c r="C88" s="1"/>
      <c r="D88" s="109"/>
      <c r="E88" s="253"/>
      <c r="H88" s="4" t="s">
        <v>1709</v>
      </c>
    </row>
    <row r="89" spans="1:9">
      <c r="A89" s="291"/>
      <c r="B89" s="35" t="s">
        <v>1290</v>
      </c>
      <c r="C89" s="1"/>
      <c r="D89" s="109"/>
      <c r="E89" s="253"/>
      <c r="H89" s="4" t="s">
        <v>1709</v>
      </c>
    </row>
    <row r="90" spans="1:9">
      <c r="A90" s="109"/>
      <c r="B90" s="36"/>
      <c r="C90" s="1"/>
      <c r="D90" s="109"/>
      <c r="E90" s="253"/>
      <c r="H90" s="4" t="s">
        <v>1709</v>
      </c>
    </row>
    <row r="91" spans="1:9">
      <c r="A91" s="291" t="s">
        <v>11</v>
      </c>
      <c r="B91" s="36" t="s">
        <v>1291</v>
      </c>
      <c r="C91" s="435">
        <v>1</v>
      </c>
      <c r="D91" s="109" t="s">
        <v>0</v>
      </c>
      <c r="E91" s="548">
        <f>+_xlfn.XLOOKUP(I91,ccs!O:O,ccs!I:I,0,0,1)</f>
        <v>135867.25</v>
      </c>
      <c r="F91" s="548">
        <f>ROUND(ROUND(E91,2)*ROUND(C91,2),2)</f>
        <v>135867.25</v>
      </c>
      <c r="H91" s="4" t="s">
        <v>1709</v>
      </c>
      <c r="I91" s="545" t="str">
        <f>+_xlfn.CONCAT(H91,"-",A91)</f>
        <v>B2/28/03-F</v>
      </c>
    </row>
    <row r="92" spans="1:9">
      <c r="A92" s="109"/>
      <c r="B92" s="36"/>
      <c r="C92" s="1"/>
      <c r="D92" s="109"/>
      <c r="E92" s="253"/>
      <c r="H92" s="4" t="s">
        <v>1709</v>
      </c>
    </row>
    <row r="93" spans="1:9">
      <c r="A93" s="291" t="s">
        <v>27</v>
      </c>
      <c r="B93" s="36" t="s">
        <v>1292</v>
      </c>
      <c r="C93" s="435">
        <v>1</v>
      </c>
      <c r="D93" s="109" t="s">
        <v>0</v>
      </c>
      <c r="E93" s="548">
        <f>+_xlfn.XLOOKUP(I93,ccs!O:O,ccs!I:I,0,0,1)</f>
        <v>90812.5</v>
      </c>
      <c r="F93" s="548">
        <f>ROUND(ROUND(E93,2)*ROUND(C93,2),2)</f>
        <v>90812.5</v>
      </c>
      <c r="H93" s="4" t="s">
        <v>1709</v>
      </c>
      <c r="I93" s="545" t="str">
        <f>+_xlfn.CONCAT(H93,"-",A93)</f>
        <v>B2/28/03-G</v>
      </c>
    </row>
    <row r="94" spans="1:9">
      <c r="A94" s="109"/>
      <c r="B94" s="36"/>
      <c r="C94" s="1"/>
      <c r="D94" s="109"/>
      <c r="E94" s="253"/>
      <c r="H94" s="4" t="s">
        <v>1709</v>
      </c>
    </row>
    <row r="95" spans="1:9">
      <c r="A95" s="291" t="s">
        <v>28</v>
      </c>
      <c r="B95" s="36" t="s">
        <v>1293</v>
      </c>
      <c r="C95" s="435">
        <v>1</v>
      </c>
      <c r="D95" s="109" t="s">
        <v>0</v>
      </c>
      <c r="E95" s="548">
        <f>+_xlfn.XLOOKUP(I95,ccs!O:O,ccs!I:I,0,0,1)</f>
        <v>302971.88</v>
      </c>
      <c r="F95" s="548">
        <f>ROUND(ROUND(E95,2)*ROUND(C95,2),2)</f>
        <v>302971.88</v>
      </c>
      <c r="H95" s="4" t="s">
        <v>1709</v>
      </c>
      <c r="I95" s="545" t="str">
        <f>+_xlfn.CONCAT(H95,"-",A95)</f>
        <v>B2/28/03-H</v>
      </c>
    </row>
    <row r="96" spans="1:9">
      <c r="A96" s="109"/>
      <c r="B96" s="36"/>
      <c r="C96" s="1"/>
      <c r="D96" s="109"/>
      <c r="E96" s="253"/>
      <c r="H96" s="4" t="s">
        <v>1709</v>
      </c>
    </row>
    <row r="97" spans="1:9">
      <c r="A97" s="291" t="s">
        <v>33</v>
      </c>
      <c r="B97" s="62" t="s">
        <v>1294</v>
      </c>
      <c r="C97" s="435">
        <v>1</v>
      </c>
      <c r="D97" s="109" t="s">
        <v>0</v>
      </c>
      <c r="E97" s="548">
        <f>+_xlfn.XLOOKUP(I97,ccs!O:O,ccs!I:I,0,0,1)</f>
        <v>1693.75</v>
      </c>
      <c r="F97" s="548">
        <f>ROUND(ROUND(E97,2)*ROUND(C97,2),2)</f>
        <v>1693.75</v>
      </c>
      <c r="H97" s="4" t="s">
        <v>1709</v>
      </c>
      <c r="I97" s="545" t="str">
        <f>+_xlfn.CONCAT(H97,"-",A97)</f>
        <v>B2/28/03-J</v>
      </c>
    </row>
    <row r="98" spans="1:9">
      <c r="A98" s="109"/>
      <c r="B98" s="62"/>
      <c r="C98" s="1"/>
      <c r="D98" s="109"/>
      <c r="E98" s="253"/>
      <c r="H98" s="4" t="s">
        <v>1709</v>
      </c>
    </row>
    <row r="99" spans="1:9">
      <c r="A99" s="109"/>
      <c r="B99" s="1" t="s">
        <v>1189</v>
      </c>
      <c r="C99" s="257"/>
      <c r="D99" s="109"/>
      <c r="E99" s="253"/>
      <c r="H99" s="4" t="s">
        <v>1709</v>
      </c>
    </row>
    <row r="100" spans="1:9">
      <c r="A100" s="109"/>
      <c r="B100" s="1"/>
      <c r="C100" s="257"/>
      <c r="D100" s="109"/>
      <c r="E100" s="253"/>
      <c r="H100" s="4" t="s">
        <v>1709</v>
      </c>
    </row>
    <row r="101" spans="1:9">
      <c r="A101" s="291" t="s">
        <v>34</v>
      </c>
      <c r="B101" s="36" t="s">
        <v>1103</v>
      </c>
      <c r="C101" s="435">
        <v>1</v>
      </c>
      <c r="D101" s="109" t="s">
        <v>0</v>
      </c>
      <c r="E101" s="548">
        <f>+_xlfn.XLOOKUP(I101,ccs!O:O,ccs!I:I,0,0,1)</f>
        <v>18750</v>
      </c>
      <c r="F101" s="548">
        <f>ROUND(ROUND(E101,2)*ROUND(C101,2),2)</f>
        <v>18750</v>
      </c>
      <c r="H101" s="4" t="s">
        <v>1709</v>
      </c>
      <c r="I101" s="545" t="str">
        <f>+_xlfn.CONCAT(H101,"-",A101)</f>
        <v>B2/28/03-K</v>
      </c>
    </row>
    <row r="102" spans="1:9">
      <c r="A102" s="109"/>
      <c r="B102" s="1"/>
      <c r="C102" s="257"/>
      <c r="D102" s="109"/>
      <c r="E102" s="253"/>
      <c r="H102" s="4" t="s">
        <v>1709</v>
      </c>
    </row>
    <row r="103" spans="1:9">
      <c r="A103" s="291" t="s">
        <v>39</v>
      </c>
      <c r="B103" s="36" t="s">
        <v>1104</v>
      </c>
      <c r="C103" s="435">
        <v>1</v>
      </c>
      <c r="D103" s="109" t="s">
        <v>0</v>
      </c>
      <c r="E103" s="548">
        <f>+_xlfn.XLOOKUP(I103,ccs!O:O,ccs!I:I,0,0,1)</f>
        <v>18750</v>
      </c>
      <c r="F103" s="548">
        <f>ROUND(ROUND(E103,2)*ROUND(C103,2),2)</f>
        <v>18750</v>
      </c>
      <c r="H103" s="4" t="s">
        <v>1709</v>
      </c>
      <c r="I103" s="545" t="str">
        <f>+_xlfn.CONCAT(H103,"-",A103)</f>
        <v>B2/28/03-L</v>
      </c>
    </row>
    <row r="104" spans="1:9">
      <c r="A104" s="109"/>
      <c r="B104" s="36"/>
      <c r="C104" s="257"/>
      <c r="D104" s="109"/>
      <c r="E104" s="253"/>
      <c r="H104" s="4" t="s">
        <v>1709</v>
      </c>
    </row>
    <row r="105" spans="1:9">
      <c r="H105" s="4" t="s">
        <v>1709</v>
      </c>
    </row>
    <row r="106" spans="1:9">
      <c r="H106" s="4" t="s">
        <v>1709</v>
      </c>
    </row>
    <row r="107" spans="1:9">
      <c r="H107" s="4" t="s">
        <v>1709</v>
      </c>
    </row>
    <row r="108" spans="1:9">
      <c r="H108" s="4" t="s">
        <v>1709</v>
      </c>
    </row>
    <row r="109" spans="1:9">
      <c r="A109" s="9"/>
      <c r="B109" s="36"/>
      <c r="C109" s="257"/>
      <c r="D109" s="109"/>
      <c r="E109" s="253"/>
      <c r="F109" s="459"/>
      <c r="H109" s="4" t="s">
        <v>1709</v>
      </c>
    </row>
    <row r="110" spans="1:9">
      <c r="A110" s="36"/>
      <c r="B110" s="457" t="s">
        <v>40</v>
      </c>
      <c r="C110" s="253"/>
      <c r="D110" s="253"/>
      <c r="E110" s="253"/>
      <c r="F110" s="253"/>
      <c r="H110" s="4" t="s">
        <v>1709</v>
      </c>
    </row>
    <row r="111" spans="1:9">
      <c r="A111" s="36"/>
      <c r="B111" s="36" t="s">
        <v>9</v>
      </c>
      <c r="C111" s="139"/>
      <c r="D111" s="109"/>
      <c r="E111" s="257" t="s">
        <v>12</v>
      </c>
      <c r="F111" s="97">
        <f>SUM(F5:F109)</f>
        <v>10838317.920000002</v>
      </c>
      <c r="H111" s="4" t="s">
        <v>1709</v>
      </c>
    </row>
    <row r="112" spans="1:9" ht="16" thickBot="1">
      <c r="A112" s="36"/>
      <c r="B112" s="36"/>
      <c r="C112" s="139"/>
      <c r="D112" s="109"/>
      <c r="E112" s="257"/>
      <c r="F112" s="458"/>
      <c r="H112" s="4" t="s">
        <v>1709</v>
      </c>
    </row>
    <row r="113" spans="8:8" ht="16" thickTop="1">
      <c r="H113" s="4" t="s">
        <v>1709</v>
      </c>
    </row>
    <row r="114" spans="8:8">
      <c r="H114" s="4" t="s">
        <v>1709</v>
      </c>
    </row>
    <row r="115" spans="8:8">
      <c r="H115" s="4" t="s">
        <v>1709</v>
      </c>
    </row>
  </sheetData>
  <sheetProtection selectLockedCells="1" selectUnlockedCells="1"/>
  <autoFilter ref="A1:I115" xr:uid="{E1B5DF63-5953-4EF3-84DC-78AA694385D2}"/>
  <phoneticPr fontId="17" type="noConversion"/>
  <pageMargins left="0.5" right="0.5" top="1" bottom="1" header="0.5" footer="0.5"/>
  <pageSetup paperSize="9" orientation="portrait" horizontalDpi="4294967295" verticalDpi="4294967295" r:id="rId1"/>
  <headerFooter>
    <oddHeader>&amp;R&amp;"Times New Roman"&amp;10Shared Facility Hub (SFH) Assets Project
Package 3 - Estate Management Centre (EMC)</oddHeader>
    <oddFooter>&amp;L&amp;"Times New Roman,Regular"ELECTRONIC SAFETY AND SECURITY
&amp;8 1RI12073-073D06-DAH-BOQ-PM-0003-01&amp;R&amp;"Times New Roman,Regular"28 - Page &amp;P of &amp;N</oddFooter>
  </headerFooter>
  <rowBreaks count="2" manualBreakCount="2">
    <brk id="38" max="5" man="1"/>
    <brk id="76"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9C8-E454-4F1F-9D94-FC47CC925646}">
  <sheetPr>
    <tabColor rgb="FFFFFF00"/>
  </sheetPr>
  <dimension ref="A1:Y59"/>
  <sheetViews>
    <sheetView showZeros="0" view="pageBreakPreview" zoomScaleNormal="100" zoomScaleSheetLayoutView="100" workbookViewId="0">
      <selection activeCell="F41" sqref="F41"/>
    </sheetView>
  </sheetViews>
  <sheetFormatPr defaultColWidth="9.1796875" defaultRowHeight="15.5"/>
  <cols>
    <col min="1" max="1" width="7.6328125" style="206" customWidth="1"/>
    <col min="2" max="2" width="38.6328125" style="7" customWidth="1"/>
    <col min="3" max="4" width="9.6328125" style="98" customWidth="1"/>
    <col min="5" max="5" width="11.1796875" style="97" customWidth="1"/>
    <col min="6" max="6" width="12.6328125" style="97" customWidth="1"/>
    <col min="7" max="16384" width="9.1796875" style="4"/>
  </cols>
  <sheetData>
    <row r="1" spans="1:9">
      <c r="A1" s="275" t="s">
        <v>0</v>
      </c>
      <c r="B1" s="135" t="s">
        <v>35</v>
      </c>
      <c r="C1" s="134" t="s">
        <v>3</v>
      </c>
      <c r="D1" s="135" t="s">
        <v>1</v>
      </c>
      <c r="E1" s="136" t="s">
        <v>2</v>
      </c>
      <c r="F1" s="136" t="s">
        <v>4</v>
      </c>
      <c r="H1" s="4" t="s">
        <v>1592</v>
      </c>
      <c r="I1" s="4" t="s">
        <v>1593</v>
      </c>
    </row>
    <row r="2" spans="1:9">
      <c r="A2" s="121" t="s">
        <v>36</v>
      </c>
      <c r="B2" s="119" t="s">
        <v>36</v>
      </c>
      <c r="C2" s="122"/>
      <c r="D2" s="121"/>
      <c r="E2" s="122"/>
      <c r="F2" s="97" t="s">
        <v>12</v>
      </c>
    </row>
    <row r="3" spans="1:9">
      <c r="A3" s="218"/>
      <c r="B3" s="1"/>
      <c r="C3" s="91"/>
      <c r="D3" s="92"/>
      <c r="E3" s="93"/>
      <c r="F3" s="93"/>
    </row>
    <row r="4" spans="1:9" s="12" customFormat="1">
      <c r="A4" s="219"/>
      <c r="B4" s="11" t="s">
        <v>30</v>
      </c>
      <c r="C4" s="63"/>
      <c r="D4" s="64"/>
      <c r="E4" s="94"/>
      <c r="F4" s="94"/>
      <c r="H4" s="4" t="s">
        <v>1710</v>
      </c>
    </row>
    <row r="5" spans="1:9">
      <c r="A5" s="220"/>
      <c r="B5" s="9"/>
      <c r="C5" s="95"/>
      <c r="D5" s="96"/>
      <c r="H5" s="4" t="s">
        <v>1710</v>
      </c>
    </row>
    <row r="6" spans="1:9">
      <c r="A6" s="220"/>
      <c r="B6" s="35" t="s">
        <v>31</v>
      </c>
      <c r="H6" s="4" t="s">
        <v>1710</v>
      </c>
    </row>
    <row r="7" spans="1:9">
      <c r="A7" s="220"/>
      <c r="B7" s="35"/>
      <c r="H7" s="4" t="s">
        <v>1710</v>
      </c>
    </row>
    <row r="8" spans="1:9">
      <c r="A8" s="220"/>
      <c r="B8" s="35" t="s">
        <v>231</v>
      </c>
      <c r="H8" s="4" t="s">
        <v>1710</v>
      </c>
    </row>
    <row r="9" spans="1:9">
      <c r="A9" s="220"/>
      <c r="B9" s="35"/>
      <c r="H9" s="4" t="s">
        <v>1710</v>
      </c>
    </row>
    <row r="10" spans="1:9">
      <c r="A10" s="220" t="s">
        <v>5</v>
      </c>
      <c r="B10" s="36" t="s">
        <v>232</v>
      </c>
      <c r="C10" s="98">
        <v>1</v>
      </c>
      <c r="D10" s="98" t="s">
        <v>233</v>
      </c>
      <c r="E10" s="548">
        <f>+_xlfn.XLOOKUP(I10,ccs!O:O,ccs!I:I,0,0,1)</f>
        <v>41563.32</v>
      </c>
      <c r="F10" s="548">
        <f>ROUND(ROUND(E10,2)*ROUND(C10,2),2)</f>
        <v>41563.32</v>
      </c>
      <c r="H10" s="4" t="s">
        <v>1710</v>
      </c>
      <c r="I10" s="545" t="str">
        <f>+_xlfn.CONCAT(H10,"-",A10)</f>
        <v>B2/31/01-A</v>
      </c>
    </row>
    <row r="11" spans="1:9">
      <c r="A11" s="220"/>
      <c r="B11" s="35"/>
      <c r="H11" s="4" t="s">
        <v>1710</v>
      </c>
    </row>
    <row r="12" spans="1:9">
      <c r="A12" s="220"/>
      <c r="B12" s="35" t="s">
        <v>32</v>
      </c>
      <c r="H12" s="4" t="s">
        <v>1710</v>
      </c>
    </row>
    <row r="13" spans="1:9">
      <c r="A13" s="220"/>
      <c r="B13" s="36"/>
      <c r="E13" s="98"/>
      <c r="F13" s="98"/>
      <c r="H13" s="4" t="s">
        <v>1710</v>
      </c>
    </row>
    <row r="14" spans="1:9">
      <c r="A14" s="220"/>
      <c r="B14" s="35" t="s">
        <v>234</v>
      </c>
      <c r="E14" s="98"/>
      <c r="F14" s="98"/>
      <c r="H14" s="4" t="s">
        <v>1710</v>
      </c>
    </row>
    <row r="15" spans="1:9">
      <c r="A15" s="220"/>
      <c r="B15" s="36"/>
      <c r="C15" s="96"/>
      <c r="E15" s="98"/>
      <c r="F15" s="98"/>
      <c r="H15" s="4" t="s">
        <v>1710</v>
      </c>
    </row>
    <row r="16" spans="1:9">
      <c r="A16" s="220" t="s">
        <v>6</v>
      </c>
      <c r="B16" s="36" t="s">
        <v>235</v>
      </c>
      <c r="C16" s="96">
        <v>10350</v>
      </c>
      <c r="D16" s="98" t="s">
        <v>197</v>
      </c>
      <c r="E16" s="548">
        <f>+_xlfn.XLOOKUP(I16,ccs!O:O,ccs!I:I,0,0,1)</f>
        <v>61.37</v>
      </c>
      <c r="F16" s="548">
        <f>ROUND(ROUND(E16,2)*ROUND(C16,2),2)</f>
        <v>635179.5</v>
      </c>
      <c r="H16" s="4" t="s">
        <v>1710</v>
      </c>
      <c r="I16" s="545" t="str">
        <f>+_xlfn.CONCAT(H16,"-",A16)</f>
        <v>B2/31/01-B</v>
      </c>
    </row>
    <row r="17" spans="1:25">
      <c r="A17" s="220"/>
      <c r="B17" s="35"/>
      <c r="H17" s="4" t="s">
        <v>1710</v>
      </c>
    </row>
    <row r="18" spans="1:25">
      <c r="A18" s="220"/>
      <c r="B18" s="35" t="s">
        <v>236</v>
      </c>
      <c r="H18" s="4" t="s">
        <v>1710</v>
      </c>
    </row>
    <row r="19" spans="1:25">
      <c r="A19" s="220"/>
      <c r="B19" s="36"/>
      <c r="H19" s="4" t="s">
        <v>1710</v>
      </c>
    </row>
    <row r="20" spans="1:25">
      <c r="A20" s="206" t="s">
        <v>7</v>
      </c>
      <c r="B20" s="36" t="s">
        <v>237</v>
      </c>
      <c r="C20" s="95">
        <v>33792</v>
      </c>
      <c r="D20" s="98" t="s">
        <v>197</v>
      </c>
      <c r="E20" s="548">
        <f>+_xlfn.XLOOKUP(I20,ccs!O:O,ccs!I:I,0,0,1)</f>
        <v>47.96</v>
      </c>
      <c r="F20" s="548">
        <f>ROUND(ROUND(E20,2)*ROUND(C20,2),2)</f>
        <v>1620664.3200000001</v>
      </c>
      <c r="H20" s="4" t="s">
        <v>1710</v>
      </c>
      <c r="I20" s="545" t="str">
        <f>+_xlfn.CONCAT(H20,"-",A20)</f>
        <v>B2/31/01-C</v>
      </c>
    </row>
    <row r="21" spans="1:25">
      <c r="A21" s="220"/>
      <c r="B21" s="14"/>
      <c r="C21" s="345"/>
      <c r="D21" s="346"/>
      <c r="E21" s="82"/>
      <c r="F21" s="98"/>
      <c r="H21" s="4" t="s">
        <v>1710</v>
      </c>
    </row>
    <row r="22" spans="1:25" ht="31">
      <c r="A22" s="206" t="s">
        <v>8</v>
      </c>
      <c r="B22" s="36" t="s">
        <v>238</v>
      </c>
      <c r="C22" s="345">
        <v>12930</v>
      </c>
      <c r="D22" s="98" t="s">
        <v>197</v>
      </c>
      <c r="E22" s="548">
        <f>+_xlfn.XLOOKUP(I22,ccs!O:O,ccs!I:I,0,0,1)</f>
        <v>47.96</v>
      </c>
      <c r="F22" s="548">
        <f>ROUND(ROUND(E22,2)*ROUND(C22,2),2)</f>
        <v>620122.80000000005</v>
      </c>
      <c r="H22" s="4" t="s">
        <v>1710</v>
      </c>
      <c r="I22" s="545" t="str">
        <f>+_xlfn.CONCAT(H22,"-",A22)</f>
        <v>B2/31/01-D</v>
      </c>
    </row>
    <row r="23" spans="1:25">
      <c r="A23" s="220"/>
      <c r="B23" s="14"/>
      <c r="C23" s="345"/>
      <c r="D23" s="346"/>
      <c r="E23" s="82"/>
      <c r="F23" s="98"/>
      <c r="H23" s="4" t="s">
        <v>1710</v>
      </c>
    </row>
    <row r="24" spans="1:25" s="100" customFormat="1">
      <c r="A24" s="220"/>
      <c r="B24" s="35" t="s">
        <v>230</v>
      </c>
      <c r="C24" s="272"/>
      <c r="D24" s="273"/>
      <c r="E24" s="274"/>
      <c r="F24" s="274"/>
      <c r="G24" s="99"/>
      <c r="H24" s="4" t="s">
        <v>1710</v>
      </c>
      <c r="I24" s="99"/>
      <c r="J24" s="99"/>
      <c r="K24" s="99"/>
      <c r="L24" s="99"/>
      <c r="M24" s="99"/>
      <c r="N24" s="99"/>
      <c r="O24" s="99"/>
      <c r="P24" s="99"/>
      <c r="Q24" s="99"/>
      <c r="R24" s="99"/>
      <c r="S24" s="99"/>
      <c r="T24" s="99"/>
      <c r="U24" s="99"/>
      <c r="V24" s="99"/>
      <c r="W24" s="99"/>
      <c r="X24" s="99"/>
      <c r="Y24" s="99"/>
    </row>
    <row r="25" spans="1:25" s="100" customFormat="1">
      <c r="A25" s="220"/>
      <c r="B25" s="35"/>
      <c r="C25" s="272"/>
      <c r="D25" s="273"/>
      <c r="E25" s="274"/>
      <c r="F25" s="274"/>
      <c r="G25" s="99"/>
      <c r="H25" s="4" t="s">
        <v>1710</v>
      </c>
      <c r="I25" s="99"/>
      <c r="J25" s="99"/>
      <c r="K25" s="99"/>
      <c r="L25" s="99"/>
      <c r="M25" s="99"/>
      <c r="N25" s="99"/>
      <c r="O25" s="99"/>
      <c r="P25" s="99"/>
      <c r="Q25" s="99"/>
      <c r="R25" s="99"/>
      <c r="S25" s="99"/>
      <c r="T25" s="99"/>
      <c r="U25" s="99"/>
      <c r="V25" s="99"/>
      <c r="W25" s="99"/>
      <c r="X25" s="99"/>
      <c r="Y25" s="99"/>
    </row>
    <row r="26" spans="1:25" s="149" customFormat="1">
      <c r="A26" s="322"/>
      <c r="B26" s="323" t="s">
        <v>31</v>
      </c>
      <c r="C26" s="324"/>
      <c r="D26" s="325"/>
      <c r="E26" s="326"/>
      <c r="F26" s="148"/>
      <c r="H26" s="4" t="s">
        <v>1710</v>
      </c>
    </row>
    <row r="27" spans="1:25" s="149" customFormat="1">
      <c r="A27" s="322"/>
      <c r="B27" s="323"/>
      <c r="C27" s="324"/>
      <c r="D27" s="325"/>
      <c r="E27" s="326"/>
      <c r="F27" s="148"/>
      <c r="H27" s="4" t="s">
        <v>1710</v>
      </c>
    </row>
    <row r="28" spans="1:25" s="149" customFormat="1" ht="62">
      <c r="A28" s="322"/>
      <c r="B28" s="323" t="s">
        <v>153</v>
      </c>
      <c r="C28" s="324"/>
      <c r="D28" s="325"/>
      <c r="E28" s="326"/>
      <c r="F28" s="148"/>
      <c r="H28" s="4" t="s">
        <v>1710</v>
      </c>
    </row>
    <row r="29" spans="1:25" s="149" customFormat="1">
      <c r="A29" s="322"/>
      <c r="B29" s="323"/>
      <c r="C29" s="324"/>
      <c r="D29" s="325"/>
      <c r="E29" s="326"/>
      <c r="F29" s="148">
        <f>ROUND(ROUND(E29,2)*ROUND(C29,2),2)</f>
        <v>0</v>
      </c>
      <c r="H29" s="4" t="s">
        <v>1710</v>
      </c>
    </row>
    <row r="30" spans="1:25" s="149" customFormat="1" ht="18.5">
      <c r="A30" s="322" t="s">
        <v>10</v>
      </c>
      <c r="B30" s="327" t="s">
        <v>154</v>
      </c>
      <c r="C30" s="324"/>
      <c r="D30" s="325" t="s">
        <v>155</v>
      </c>
      <c r="E30" s="548">
        <f>+_xlfn.XLOOKUP(I30,ccs!O:O,ccs!I:I,0,0,1)</f>
        <v>0</v>
      </c>
      <c r="F30" s="548" t="s">
        <v>6449</v>
      </c>
      <c r="H30" s="4" t="s">
        <v>1710</v>
      </c>
      <c r="I30" s="545" t="str">
        <f>+_xlfn.CONCAT(H30,"-",A30)</f>
        <v>B2/31/01-E</v>
      </c>
    </row>
    <row r="31" spans="1:25" s="149" customFormat="1">
      <c r="A31" s="322"/>
      <c r="B31" s="327"/>
      <c r="C31" s="324"/>
      <c r="D31" s="325"/>
      <c r="E31" s="326"/>
      <c r="F31" s="148"/>
      <c r="H31" s="4" t="s">
        <v>1710</v>
      </c>
    </row>
    <row r="32" spans="1:25" s="149" customFormat="1">
      <c r="A32" s="322"/>
      <c r="B32" s="323" t="s">
        <v>32</v>
      </c>
      <c r="C32" s="324"/>
      <c r="D32" s="325"/>
      <c r="E32" s="326"/>
      <c r="F32" s="148"/>
      <c r="H32" s="4" t="s">
        <v>1711</v>
      </c>
    </row>
    <row r="33" spans="1:25" s="149" customFormat="1">
      <c r="A33" s="322"/>
      <c r="B33" s="323"/>
      <c r="C33" s="324"/>
      <c r="D33" s="325"/>
      <c r="E33" s="326"/>
      <c r="F33" s="148"/>
      <c r="H33" s="4" t="s">
        <v>1711</v>
      </c>
    </row>
    <row r="34" spans="1:25" s="149" customFormat="1" ht="62">
      <c r="A34" s="322" t="s">
        <v>5</v>
      </c>
      <c r="B34" s="323" t="s">
        <v>156</v>
      </c>
      <c r="C34" s="324"/>
      <c r="D34" s="325">
        <v>0</v>
      </c>
      <c r="E34" s="326"/>
      <c r="F34" s="148"/>
      <c r="H34" s="4" t="s">
        <v>1711</v>
      </c>
    </row>
    <row r="35" spans="1:25" s="149" customFormat="1">
      <c r="A35" s="322"/>
      <c r="B35" s="323"/>
      <c r="C35" s="324"/>
      <c r="D35" s="325"/>
      <c r="E35" s="326"/>
      <c r="F35" s="148"/>
      <c r="H35" s="4" t="s">
        <v>1711</v>
      </c>
    </row>
    <row r="36" spans="1:25" s="149" customFormat="1" ht="18.5">
      <c r="A36" s="322" t="s">
        <v>6</v>
      </c>
      <c r="B36" s="328" t="s">
        <v>157</v>
      </c>
      <c r="C36" s="324">
        <v>9295</v>
      </c>
      <c r="D36" s="325" t="s">
        <v>158</v>
      </c>
      <c r="E36" s="548">
        <f>+_xlfn.XLOOKUP(I36,ccs!O:O,ccs!I:I,0,0,1)</f>
        <v>61.37</v>
      </c>
      <c r="F36" s="548">
        <f>ROUND(ROUND(E36,2)*ROUND(C36,2),2)</f>
        <v>570434.15</v>
      </c>
      <c r="H36" s="4" t="s">
        <v>1711</v>
      </c>
      <c r="I36" s="545" t="str">
        <f>+_xlfn.CONCAT(H36,"-",A36)</f>
        <v>B2/31/02-B</v>
      </c>
    </row>
    <row r="37" spans="1:25" s="149" customFormat="1" ht="46.5">
      <c r="A37" s="322"/>
      <c r="B37" s="323" t="s">
        <v>159</v>
      </c>
      <c r="C37" s="324"/>
      <c r="D37" s="325"/>
      <c r="E37" s="326"/>
      <c r="F37" s="148"/>
      <c r="H37" s="4" t="s">
        <v>1711</v>
      </c>
    </row>
    <row r="38" spans="1:25" s="149" customFormat="1">
      <c r="A38" s="322"/>
      <c r="B38" s="323"/>
      <c r="C38" s="324"/>
      <c r="D38" s="325"/>
      <c r="E38" s="326"/>
      <c r="F38" s="148"/>
      <c r="H38" s="4" t="s">
        <v>1711</v>
      </c>
    </row>
    <row r="39" spans="1:25" s="149" customFormat="1" ht="18.5">
      <c r="A39" s="322" t="s">
        <v>7</v>
      </c>
      <c r="B39" s="328" t="s">
        <v>160</v>
      </c>
      <c r="C39" s="324">
        <v>1</v>
      </c>
      <c r="D39" s="325" t="s">
        <v>158</v>
      </c>
      <c r="E39" s="548">
        <f>+_xlfn.XLOOKUP(I39,ccs!O:O,ccs!I:I,0,0,1)</f>
        <v>47.96</v>
      </c>
      <c r="F39" s="548">
        <f>ROUND(ROUND(E39,2)*ROUND(C39,2),2)</f>
        <v>47.96</v>
      </c>
      <c r="H39" s="4" t="s">
        <v>1711</v>
      </c>
      <c r="I39" s="545" t="str">
        <f>+_xlfn.CONCAT(H39,"-",A39)</f>
        <v>B2/31/02-C</v>
      </c>
    </row>
    <row r="40" spans="1:25" s="149" customFormat="1">
      <c r="A40" s="322"/>
      <c r="B40" s="327"/>
      <c r="C40" s="322"/>
      <c r="D40" s="326"/>
      <c r="E40" s="326"/>
      <c r="F40" s="148"/>
      <c r="H40" s="4" t="s">
        <v>1711</v>
      </c>
    </row>
    <row r="41" spans="1:25" s="149" customFormat="1" ht="62">
      <c r="A41" s="322" t="s">
        <v>8</v>
      </c>
      <c r="B41" s="327" t="s">
        <v>161</v>
      </c>
      <c r="C41" s="322"/>
      <c r="D41" s="325" t="s">
        <v>155</v>
      </c>
      <c r="E41" s="548">
        <f>+_xlfn.XLOOKUP(I41,ccs!O:O,ccs!I:I,0,0,1)</f>
        <v>14.39</v>
      </c>
      <c r="F41" s="548">
        <f>ROUND(ROUND(E41,2)*ROUND(C41,2),2)</f>
        <v>0</v>
      </c>
      <c r="H41" s="4" t="s">
        <v>1711</v>
      </c>
      <c r="I41" s="545" t="str">
        <f>+_xlfn.CONCAT(H41,"-",A41)</f>
        <v>B2/31/02-D</v>
      </c>
    </row>
    <row r="42" spans="1:25" s="149" customFormat="1">
      <c r="A42" s="322"/>
      <c r="B42" s="327"/>
      <c r="C42" s="322"/>
      <c r="D42" s="325"/>
      <c r="E42" s="326"/>
      <c r="F42" s="148"/>
      <c r="H42" s="4" t="s">
        <v>1711</v>
      </c>
    </row>
    <row r="43" spans="1:25" s="149" customFormat="1" ht="18.5">
      <c r="A43" s="322" t="s">
        <v>10</v>
      </c>
      <c r="B43" s="327" t="s">
        <v>162</v>
      </c>
      <c r="C43" s="322"/>
      <c r="D43" s="325" t="s">
        <v>155</v>
      </c>
      <c r="E43" s="548">
        <f>+_xlfn.XLOOKUP(I43,ccs!O:O,ccs!I:I,0,0,1)</f>
        <v>4.8600000000000003</v>
      </c>
      <c r="F43" s="548">
        <f>ROUND(ROUND(E43,2)*ROUND(C43,2),2)</f>
        <v>0</v>
      </c>
      <c r="H43" s="4" t="s">
        <v>1711</v>
      </c>
      <c r="I43" s="545" t="str">
        <f>+_xlfn.CONCAT(H43,"-",A43)</f>
        <v>B2/31/02-E</v>
      </c>
    </row>
    <row r="44" spans="1:25" s="149" customFormat="1">
      <c r="A44" s="322"/>
      <c r="B44" s="327"/>
      <c r="C44" s="322"/>
      <c r="D44" s="326"/>
      <c r="E44" s="326"/>
      <c r="F44" s="148"/>
      <c r="H44" s="4" t="s">
        <v>1711</v>
      </c>
    </row>
    <row r="45" spans="1:25" s="100" customFormat="1">
      <c r="A45" s="220"/>
      <c r="B45" s="35"/>
      <c r="C45" s="272"/>
      <c r="D45" s="273"/>
      <c r="E45" s="274"/>
      <c r="F45" s="274"/>
      <c r="G45" s="99"/>
      <c r="H45" s="4" t="s">
        <v>1711</v>
      </c>
      <c r="I45" s="99"/>
      <c r="J45" s="99"/>
      <c r="K45" s="99"/>
      <c r="L45" s="99"/>
      <c r="M45" s="99"/>
      <c r="N45" s="99"/>
      <c r="O45" s="99"/>
      <c r="P45" s="99"/>
      <c r="Q45" s="99"/>
      <c r="R45" s="99"/>
      <c r="S45" s="99"/>
      <c r="T45" s="99"/>
      <c r="U45" s="99"/>
      <c r="V45" s="99"/>
      <c r="W45" s="99"/>
      <c r="X45" s="99"/>
      <c r="Y45" s="99"/>
    </row>
    <row r="46" spans="1:25" s="100" customFormat="1">
      <c r="A46" s="220"/>
      <c r="B46" s="35"/>
      <c r="C46" s="272"/>
      <c r="D46" s="273"/>
      <c r="E46" s="274"/>
      <c r="F46" s="274"/>
      <c r="G46" s="99"/>
      <c r="H46" s="4" t="s">
        <v>1711</v>
      </c>
      <c r="I46" s="99"/>
      <c r="J46" s="99"/>
      <c r="K46" s="99"/>
      <c r="L46" s="99"/>
      <c r="M46" s="99"/>
      <c r="N46" s="99"/>
      <c r="O46" s="99"/>
      <c r="P46" s="99"/>
      <c r="Q46" s="99"/>
      <c r="R46" s="99"/>
      <c r="S46" s="99"/>
      <c r="T46" s="99"/>
      <c r="U46" s="99"/>
      <c r="V46" s="99"/>
      <c r="W46" s="99"/>
      <c r="X46" s="99"/>
      <c r="Y46" s="99"/>
    </row>
    <row r="47" spans="1:25" s="100" customFormat="1">
      <c r="A47" s="220"/>
      <c r="B47" s="36"/>
      <c r="C47" s="316"/>
      <c r="D47" s="200"/>
      <c r="E47" s="31"/>
      <c r="F47" s="31"/>
      <c r="G47" s="99"/>
      <c r="H47" s="4" t="s">
        <v>1711</v>
      </c>
      <c r="I47" s="99"/>
      <c r="J47" s="99"/>
      <c r="K47" s="99"/>
      <c r="L47" s="99"/>
      <c r="M47" s="99"/>
      <c r="N47" s="99"/>
      <c r="O47" s="99"/>
      <c r="P47" s="99"/>
      <c r="Q47" s="99"/>
      <c r="R47" s="99"/>
      <c r="S47" s="99"/>
      <c r="T47" s="99"/>
      <c r="U47" s="99"/>
      <c r="V47" s="99"/>
      <c r="W47" s="99"/>
      <c r="X47" s="99"/>
      <c r="Y47" s="99"/>
    </row>
    <row r="48" spans="1:25" s="100" customFormat="1">
      <c r="A48" s="220"/>
      <c r="B48" s="35"/>
      <c r="C48" s="316"/>
      <c r="D48" s="231"/>
      <c r="E48" s="31"/>
      <c r="F48" s="31"/>
      <c r="G48" s="99"/>
      <c r="H48" s="4" t="s">
        <v>1711</v>
      </c>
      <c r="I48" s="99"/>
      <c r="J48" s="99"/>
      <c r="K48" s="99"/>
      <c r="L48" s="99"/>
      <c r="M48" s="99"/>
      <c r="N48" s="99"/>
      <c r="O48" s="99"/>
      <c r="P48" s="99"/>
      <c r="Q48" s="99"/>
      <c r="R48" s="99"/>
      <c r="S48" s="99"/>
      <c r="T48" s="99"/>
      <c r="U48" s="99"/>
      <c r="V48" s="99"/>
      <c r="W48" s="99"/>
      <c r="X48" s="99"/>
      <c r="Y48" s="99"/>
    </row>
    <row r="49" spans="1:25" s="100" customFormat="1">
      <c r="A49" s="220"/>
      <c r="B49" s="35"/>
      <c r="C49" s="32"/>
      <c r="D49" s="32"/>
      <c r="E49" s="31"/>
      <c r="F49" s="31"/>
      <c r="G49" s="99"/>
      <c r="H49" s="4" t="s">
        <v>1711</v>
      </c>
      <c r="I49" s="99"/>
      <c r="J49" s="99"/>
      <c r="K49" s="99"/>
      <c r="L49" s="99"/>
      <c r="M49" s="99"/>
      <c r="N49" s="99"/>
      <c r="O49" s="99"/>
      <c r="P49" s="99"/>
      <c r="Q49" s="99"/>
      <c r="R49" s="99"/>
      <c r="S49" s="99"/>
      <c r="T49" s="99"/>
      <c r="U49" s="99"/>
      <c r="V49" s="99"/>
      <c r="W49" s="99"/>
      <c r="X49" s="99"/>
      <c r="Y49" s="99"/>
    </row>
    <row r="50" spans="1:25" s="101" customFormat="1">
      <c r="A50" s="276"/>
      <c r="B50" s="103"/>
      <c r="C50" s="105"/>
      <c r="D50" s="106"/>
      <c r="E50" s="309"/>
      <c r="F50" s="104"/>
      <c r="G50" s="99"/>
      <c r="H50" s="4" t="s">
        <v>1711</v>
      </c>
      <c r="I50" s="99"/>
      <c r="J50" s="99"/>
      <c r="K50" s="99"/>
      <c r="L50" s="99"/>
      <c r="M50" s="99"/>
      <c r="N50" s="99"/>
      <c r="O50" s="99"/>
      <c r="P50" s="99"/>
      <c r="Q50" s="99"/>
      <c r="R50" s="99"/>
      <c r="S50" s="99"/>
      <c r="T50" s="99"/>
      <c r="U50" s="99"/>
      <c r="V50" s="99"/>
      <c r="W50" s="99"/>
      <c r="X50" s="99"/>
      <c r="Y50" s="99"/>
    </row>
    <row r="51" spans="1:25" s="101" customFormat="1">
      <c r="A51" s="276"/>
      <c r="B51" s="103"/>
      <c r="C51" s="105"/>
      <c r="D51" s="106"/>
      <c r="E51" s="309"/>
      <c r="F51" s="104"/>
      <c r="G51" s="99"/>
      <c r="H51" s="4" t="s">
        <v>1711</v>
      </c>
      <c r="I51" s="99"/>
      <c r="J51" s="99"/>
      <c r="K51" s="99"/>
      <c r="L51" s="99"/>
      <c r="M51" s="99"/>
      <c r="N51" s="99"/>
      <c r="O51" s="99"/>
      <c r="P51" s="99"/>
      <c r="Q51" s="99"/>
      <c r="R51" s="99"/>
      <c r="S51" s="99"/>
      <c r="T51" s="99"/>
      <c r="U51" s="99"/>
      <c r="V51" s="99"/>
      <c r="W51" s="99"/>
      <c r="X51" s="99"/>
      <c r="Y51" s="99"/>
    </row>
    <row r="52" spans="1:25" s="101" customFormat="1">
      <c r="A52" s="276"/>
      <c r="B52" s="102"/>
      <c r="C52" s="105"/>
      <c r="D52" s="106"/>
      <c r="E52" s="309"/>
      <c r="F52" s="104"/>
      <c r="G52" s="99"/>
      <c r="H52" s="4" t="s">
        <v>1711</v>
      </c>
      <c r="I52" s="99"/>
      <c r="J52" s="99"/>
      <c r="K52" s="99"/>
      <c r="L52" s="99"/>
      <c r="M52" s="99"/>
      <c r="N52" s="99"/>
      <c r="O52" s="99"/>
      <c r="P52" s="99"/>
      <c r="Q52" s="99"/>
      <c r="R52" s="99"/>
      <c r="S52" s="99"/>
      <c r="T52" s="99"/>
      <c r="U52" s="99"/>
      <c r="V52" s="99"/>
      <c r="W52" s="99"/>
      <c r="X52" s="99"/>
      <c r="Y52" s="99"/>
    </row>
    <row r="53" spans="1:25">
      <c r="H53" s="4" t="s">
        <v>1711</v>
      </c>
    </row>
    <row r="54" spans="1:25">
      <c r="H54" s="4" t="s">
        <v>1711</v>
      </c>
    </row>
    <row r="55" spans="1:25">
      <c r="B55" s="107" t="s">
        <v>30</v>
      </c>
      <c r="F55" s="305"/>
      <c r="H55" s="4" t="s">
        <v>1711</v>
      </c>
    </row>
    <row r="56" spans="1:25">
      <c r="B56" s="7" t="s">
        <v>9</v>
      </c>
      <c r="E56" s="97" t="s">
        <v>12</v>
      </c>
      <c r="F56" s="97">
        <f>SUM(F3:F55)</f>
        <v>3488012.0500000003</v>
      </c>
      <c r="H56" s="4" t="s">
        <v>1711</v>
      </c>
    </row>
    <row r="57" spans="1:25" ht="16" thickBot="1">
      <c r="F57" s="306"/>
      <c r="H57" s="4" t="s">
        <v>1711</v>
      </c>
    </row>
    <row r="58" spans="1:25" ht="16" thickTop="1"/>
    <row r="59" spans="1:25">
      <c r="I59" s="545" t="str">
        <f>+_xlfn.CONCAT(H59,"-",A59)</f>
        <v>-</v>
      </c>
    </row>
  </sheetData>
  <sheetProtection selectLockedCells="1" selectUnlockedCells="1"/>
  <autoFilter ref="A1:I58" xr:uid="{7A7D19C8-E454-4F1F-9D94-FC47CC925646}"/>
  <phoneticPr fontId="17" type="noConversion"/>
  <conditionalFormatting sqref="A26:A44">
    <cfRule type="expression" dxfId="4" priority="1" stopIfTrue="1">
      <formula>ISBLANK($D26)</formula>
    </cfRule>
    <cfRule type="expression" dxfId="3" priority="2" stopIfTrue="1">
      <formula>"isblank($D10)"</formula>
    </cfRule>
  </conditionalFormatting>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Roman,Regular"EARTHWORK
&amp;8 1RI12073-073D06-DAH-BOQ-PM-0003-01&amp;R&amp;"Times New Roman,Regular"31 - Page &amp;P of &amp;N</oddFooter>
  </headerFooter>
  <rowBreaks count="1" manualBreakCount="1">
    <brk id="3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8D62-E794-4C32-985E-C5ABB60831E1}">
  <sheetPr>
    <tabColor rgb="FFFFFF00"/>
  </sheetPr>
  <dimension ref="A1:K164"/>
  <sheetViews>
    <sheetView showZeros="0" view="pageBreakPreview" topLeftCell="A139" zoomScaleNormal="100" zoomScaleSheetLayoutView="100" workbookViewId="0">
      <selection activeCell="C172" sqref="C172"/>
    </sheetView>
  </sheetViews>
  <sheetFormatPr defaultColWidth="9.1796875" defaultRowHeight="15.5"/>
  <cols>
    <col min="1" max="1" width="7.6328125" style="206" customWidth="1"/>
    <col min="2" max="2" width="38.6328125" style="7" customWidth="1"/>
    <col min="3" max="4" width="9.6328125" style="32" customWidth="1"/>
    <col min="5" max="5" width="11" style="31" customWidth="1"/>
    <col min="6" max="6" width="12.6328125" style="31" customWidth="1"/>
    <col min="7" max="16384" width="9.1796875" style="4"/>
  </cols>
  <sheetData>
    <row r="1" spans="1:11">
      <c r="A1" s="216" t="s">
        <v>0</v>
      </c>
      <c r="B1" s="187" t="s">
        <v>35</v>
      </c>
      <c r="C1" s="277" t="s">
        <v>3</v>
      </c>
      <c r="D1" s="18" t="s">
        <v>1</v>
      </c>
      <c r="E1" s="19" t="s">
        <v>2</v>
      </c>
      <c r="F1" s="19" t="s">
        <v>4</v>
      </c>
      <c r="H1" s="4" t="s">
        <v>1592</v>
      </c>
      <c r="I1" s="4" t="s">
        <v>1593</v>
      </c>
      <c r="K1" s="4" t="s">
        <v>1734</v>
      </c>
    </row>
    <row r="2" spans="1:11">
      <c r="A2" s="217"/>
      <c r="B2" s="8"/>
      <c r="C2" s="278"/>
      <c r="D2" s="21"/>
      <c r="E2" s="22"/>
      <c r="F2" s="22" t="s">
        <v>12</v>
      </c>
    </row>
    <row r="3" spans="1:11">
      <c r="A3" s="218"/>
      <c r="B3" s="1"/>
      <c r="C3" s="279"/>
      <c r="D3" s="24"/>
      <c r="F3" s="25"/>
    </row>
    <row r="4" spans="1:11" s="12" customFormat="1">
      <c r="A4" s="219"/>
      <c r="B4" s="11" t="s">
        <v>29</v>
      </c>
      <c r="C4" s="280"/>
      <c r="D4" s="27"/>
      <c r="E4" s="31"/>
      <c r="F4" s="28"/>
      <c r="H4" s="4" t="s">
        <v>1712</v>
      </c>
    </row>
    <row r="5" spans="1:11">
      <c r="A5" s="220"/>
      <c r="B5" s="9"/>
      <c r="C5" s="112"/>
      <c r="D5" s="30"/>
      <c r="H5" s="4" t="s">
        <v>1712</v>
      </c>
    </row>
    <row r="6" spans="1:11" s="149" customFormat="1">
      <c r="A6" s="322"/>
      <c r="B6" s="323" t="s">
        <v>163</v>
      </c>
      <c r="C6" s="322"/>
      <c r="D6" s="326"/>
      <c r="E6" s="148"/>
      <c r="F6" s="148"/>
      <c r="H6" s="4" t="s">
        <v>1712</v>
      </c>
      <c r="I6" s="4"/>
    </row>
    <row r="7" spans="1:11" s="149" customFormat="1">
      <c r="A7" s="322"/>
      <c r="B7" s="331"/>
      <c r="C7" s="322"/>
      <c r="D7" s="326"/>
      <c r="E7" s="148"/>
      <c r="F7" s="148"/>
      <c r="H7" s="4" t="s">
        <v>1712</v>
      </c>
      <c r="I7" s="4"/>
    </row>
    <row r="8" spans="1:11" s="149" customFormat="1">
      <c r="A8" s="322"/>
      <c r="B8" s="332" t="s">
        <v>164</v>
      </c>
      <c r="C8" s="322"/>
      <c r="D8" s="333"/>
      <c r="E8" s="148"/>
      <c r="F8" s="148"/>
      <c r="H8" s="4" t="s">
        <v>1712</v>
      </c>
      <c r="I8" s="4"/>
    </row>
    <row r="9" spans="1:11" s="149" customFormat="1">
      <c r="A9" s="322"/>
      <c r="B9" s="334"/>
      <c r="C9" s="322"/>
      <c r="D9" s="333"/>
      <c r="E9" s="148"/>
      <c r="F9" s="148"/>
      <c r="H9" s="4" t="s">
        <v>1712</v>
      </c>
      <c r="I9" s="4"/>
      <c r="K9" s="149">
        <f>+_xlfn.XLOOKUP(I9,ccs!O:O,ccs!N:N,0,0,1)</f>
        <v>0</v>
      </c>
    </row>
    <row r="10" spans="1:11" s="149" customFormat="1">
      <c r="A10" s="325"/>
      <c r="B10" s="323" t="s">
        <v>165</v>
      </c>
      <c r="C10" s="335"/>
      <c r="D10" s="325"/>
      <c r="E10" s="148"/>
      <c r="F10" s="148"/>
      <c r="H10" s="4" t="s">
        <v>1712</v>
      </c>
      <c r="I10" s="4"/>
      <c r="K10" s="149">
        <f>+_xlfn.XLOOKUP(I10,ccs!O:O,ccs!N:N,0,0,1)</f>
        <v>0</v>
      </c>
    </row>
    <row r="11" spans="1:11" s="149" customFormat="1">
      <c r="A11" s="325"/>
      <c r="B11" s="336"/>
      <c r="C11" s="335"/>
      <c r="D11" s="325"/>
      <c r="E11" s="148"/>
      <c r="F11" s="148"/>
      <c r="H11" s="4" t="s">
        <v>1712</v>
      </c>
      <c r="I11" s="4"/>
      <c r="K11" s="149">
        <f>+_xlfn.XLOOKUP(I11,ccs!O:O,ccs!N:N,0,0,1)</f>
        <v>0</v>
      </c>
    </row>
    <row r="12" spans="1:11" s="149" customFormat="1">
      <c r="A12" s="325" t="s">
        <v>5</v>
      </c>
      <c r="B12" s="336" t="s">
        <v>166</v>
      </c>
      <c r="C12" s="341">
        <f>+_xlfn.XLOOKUP(I12,ccs!O:O,ccs!H:H,0,0,1)</f>
        <v>11135</v>
      </c>
      <c r="D12" s="325" t="s">
        <v>168</v>
      </c>
      <c r="E12" s="548">
        <f>+_xlfn.XLOOKUP(I12,ccs!O:O,ccs!I:I,0,0,1)</f>
        <v>12.5</v>
      </c>
      <c r="F12" s="548">
        <f>ROUND(ROUND(E12,2)*ROUND(C12,2),2)</f>
        <v>139187.5</v>
      </c>
      <c r="H12" s="4" t="s">
        <v>1712</v>
      </c>
      <c r="I12" s="545" t="str">
        <f>+_xlfn.CONCAT(H12,"-",A12)</f>
        <v>B2/32/01-A</v>
      </c>
      <c r="K12" s="149" t="str">
        <f>+_xlfn.XLOOKUP(I12,ccs!O:O,ccs!N:N,0,0,1)</f>
        <v>Quantity not available so assume provisional quantity same as Foot area</v>
      </c>
    </row>
    <row r="13" spans="1:11" s="149" customFormat="1">
      <c r="A13" s="325"/>
      <c r="B13" s="336"/>
      <c r="C13" s="337"/>
      <c r="D13" s="325"/>
      <c r="E13" s="148"/>
      <c r="F13" s="148"/>
      <c r="H13" s="4" t="s">
        <v>1712</v>
      </c>
      <c r="I13" s="4"/>
      <c r="K13" s="149">
        <f>+_xlfn.XLOOKUP(I13,ccs!O:O,ccs!N:N,0,0,1)</f>
        <v>0</v>
      </c>
    </row>
    <row r="14" spans="1:11" s="149" customFormat="1">
      <c r="A14" s="325" t="s">
        <v>6</v>
      </c>
      <c r="B14" s="336" t="s">
        <v>169</v>
      </c>
      <c r="C14" s="341">
        <f>+_xlfn.XLOOKUP(I14,ccs!O:O,ccs!H:H,0,0,1)</f>
        <v>11135</v>
      </c>
      <c r="D14" s="325" t="s">
        <v>168</v>
      </c>
      <c r="E14" s="548">
        <f>+_xlfn.XLOOKUP(I14,ccs!O:O,ccs!I:I,0,0,1)</f>
        <v>12.5</v>
      </c>
      <c r="F14" s="548">
        <f>ROUND(ROUND(E14,2)*ROUND(C14,2),2)</f>
        <v>139187.5</v>
      </c>
      <c r="H14" s="4" t="s">
        <v>1712</v>
      </c>
      <c r="I14" s="545" t="str">
        <f>+_xlfn.CONCAT(H14,"-",A14)</f>
        <v>B2/32/01-B</v>
      </c>
      <c r="K14" s="149" t="str">
        <f>+_xlfn.XLOOKUP(I14,ccs!O:O,ccs!N:N,0,0,1)</f>
        <v>Quantity not available so assume provisional quantity same as Foot area</v>
      </c>
    </row>
    <row r="15" spans="1:11" s="149" customFormat="1">
      <c r="A15" s="322"/>
      <c r="B15" s="334"/>
      <c r="C15" s="322"/>
      <c r="D15" s="333"/>
      <c r="E15" s="148"/>
      <c r="F15" s="148"/>
      <c r="H15" s="4" t="s">
        <v>1712</v>
      </c>
      <c r="I15" s="4"/>
      <c r="K15" s="149">
        <f>+_xlfn.XLOOKUP(I15,ccs!O:O,ccs!N:N,0,0,1)</f>
        <v>0</v>
      </c>
    </row>
    <row r="16" spans="1:11" s="149" customFormat="1" ht="62">
      <c r="A16" s="322" t="s">
        <v>7</v>
      </c>
      <c r="B16" s="338" t="s">
        <v>170</v>
      </c>
      <c r="C16" s="341">
        <f>+_xlfn.XLOOKUP(I16,ccs!O:O,ccs!H:H,0,0,1)</f>
        <v>11135</v>
      </c>
      <c r="D16" s="325" t="s">
        <v>168</v>
      </c>
      <c r="E16" s="548">
        <f>+_xlfn.XLOOKUP(I16,ccs!O:O,ccs!I:I,0,0,1)</f>
        <v>93.75</v>
      </c>
      <c r="F16" s="548">
        <f>ROUND(ROUND(E16,2)*ROUND(C16,2),2)</f>
        <v>1043906.25</v>
      </c>
      <c r="H16" s="4" t="s">
        <v>1712</v>
      </c>
      <c r="I16" s="545" t="str">
        <f>+_xlfn.CONCAT(H16,"-",A16)</f>
        <v>B2/32/01-C</v>
      </c>
      <c r="K16" s="149" t="str">
        <f>+_xlfn.XLOOKUP(I16,ccs!O:O,ccs!N:N,0,0,1)</f>
        <v>Quantity not available so assume provisional quantity same as Foot area</v>
      </c>
    </row>
    <row r="17" spans="1:11" s="149" customFormat="1">
      <c r="A17" s="322"/>
      <c r="B17" s="336"/>
      <c r="C17" s="322"/>
      <c r="D17" s="333"/>
      <c r="E17" s="148"/>
      <c r="F17" s="148"/>
      <c r="H17" s="4" t="s">
        <v>1712</v>
      </c>
      <c r="K17" s="149">
        <f>+_xlfn.XLOOKUP(I17,ccs!O:O,ccs!N:N,0,0,1)</f>
        <v>0</v>
      </c>
    </row>
    <row r="18" spans="1:11" s="149" customFormat="1" ht="46.5">
      <c r="A18" s="322" t="s">
        <v>8</v>
      </c>
      <c r="B18" s="336" t="s">
        <v>171</v>
      </c>
      <c r="C18" s="341">
        <f>+_xlfn.XLOOKUP(I18,ccs!O:O,ccs!H:H,0,0,1)</f>
        <v>11135</v>
      </c>
      <c r="D18" s="325" t="s">
        <v>168</v>
      </c>
      <c r="E18" s="548">
        <f>+_xlfn.XLOOKUP(I18,ccs!O:O,ccs!I:I,0,0,1)</f>
        <v>68.75</v>
      </c>
      <c r="F18" s="548">
        <f>ROUND(ROUND(E18,2)*ROUND(C18,2),2)</f>
        <v>765531.25</v>
      </c>
      <c r="H18" s="4" t="s">
        <v>1712</v>
      </c>
      <c r="I18" s="545" t="str">
        <f>+_xlfn.CONCAT(H18,"-",A18)</f>
        <v>B2/32/01-D</v>
      </c>
      <c r="K18" s="149" t="str">
        <f>+_xlfn.XLOOKUP(I18,ccs!O:O,ccs!N:N,0,0,1)</f>
        <v>Quantity not available so assume provisional quantity same as Foot area</v>
      </c>
    </row>
    <row r="19" spans="1:11" s="149" customFormat="1">
      <c r="A19" s="322"/>
      <c r="B19" s="336"/>
      <c r="C19" s="337"/>
      <c r="D19" s="325"/>
      <c r="E19" s="148"/>
      <c r="F19" s="148"/>
      <c r="H19" s="4" t="s">
        <v>1712</v>
      </c>
      <c r="K19" s="149">
        <f>+_xlfn.XLOOKUP(I19,ccs!O:O,ccs!N:N,0,0,1)</f>
        <v>0</v>
      </c>
    </row>
    <row r="20" spans="1:11" s="149" customFormat="1">
      <c r="A20" s="322"/>
      <c r="B20" s="111" t="s">
        <v>172</v>
      </c>
      <c r="C20" s="322"/>
      <c r="D20" s="333"/>
      <c r="E20" s="203"/>
      <c r="F20" s="203"/>
      <c r="H20" s="4" t="s">
        <v>1712</v>
      </c>
      <c r="K20" s="149">
        <f>+_xlfn.XLOOKUP(I20,ccs!O:O,ccs!N:N,0,0,1)</f>
        <v>0</v>
      </c>
    </row>
    <row r="21" spans="1:11" s="149" customFormat="1">
      <c r="A21" s="322"/>
      <c r="B21" s="111"/>
      <c r="C21" s="322"/>
      <c r="D21" s="333"/>
      <c r="E21" s="203"/>
      <c r="F21" s="203"/>
      <c r="H21" s="4" t="s">
        <v>1712</v>
      </c>
      <c r="K21" s="149">
        <f>+_xlfn.XLOOKUP(I21,ccs!O:O,ccs!N:N,0,0,1)</f>
        <v>0</v>
      </c>
    </row>
    <row r="22" spans="1:11" s="149" customFormat="1" ht="46.5">
      <c r="A22" s="322" t="s">
        <v>10</v>
      </c>
      <c r="B22" s="336" t="s">
        <v>173</v>
      </c>
      <c r="C22" s="341">
        <f>+_xlfn.XLOOKUP(I22,ccs!O:O,ccs!H:H,0,0,1)</f>
        <v>11135</v>
      </c>
      <c r="D22" s="325" t="s">
        <v>168</v>
      </c>
      <c r="E22" s="548">
        <f>+_xlfn.XLOOKUP(I22,ccs!O:O,ccs!I:I,0,0,1)</f>
        <v>24.83</v>
      </c>
      <c r="F22" s="548">
        <f>ROUND(ROUND(E22,2)*ROUND(C22,2),2)</f>
        <v>276482.05</v>
      </c>
      <c r="H22" s="4" t="s">
        <v>1712</v>
      </c>
      <c r="I22" s="545" t="str">
        <f>+_xlfn.CONCAT(H22,"-",A22)</f>
        <v>B2/32/01-E</v>
      </c>
      <c r="K22" s="149" t="str">
        <f>+_xlfn.XLOOKUP(I22,ccs!O:O,ccs!N:N,0,0,1)</f>
        <v>Quantity not available so assume provisional quantity same as Footing area</v>
      </c>
    </row>
    <row r="23" spans="1:11" s="149" customFormat="1">
      <c r="A23" s="322"/>
      <c r="B23" s="336"/>
      <c r="C23" s="322"/>
      <c r="D23" s="333"/>
      <c r="E23" s="203"/>
      <c r="F23" s="203"/>
      <c r="H23" s="4" t="s">
        <v>1712</v>
      </c>
      <c r="K23" s="149">
        <f>+_xlfn.XLOOKUP(I23,ccs!O:O,ccs!N:N,0,0,1)</f>
        <v>0</v>
      </c>
    </row>
    <row r="24" spans="1:11" s="149" customFormat="1" ht="62">
      <c r="A24" s="322" t="s">
        <v>11</v>
      </c>
      <c r="B24" s="336" t="s">
        <v>174</v>
      </c>
      <c r="C24" s="341">
        <f>+_xlfn.XLOOKUP(I24,ccs!O:O,ccs!H:H,0,0,1)</f>
        <v>11135</v>
      </c>
      <c r="D24" s="325" t="s">
        <v>168</v>
      </c>
      <c r="E24" s="548">
        <f>+_xlfn.XLOOKUP(I24,ccs!O:O,ccs!I:I,0,0,1)</f>
        <v>49.67</v>
      </c>
      <c r="F24" s="548">
        <f>ROUND(ROUND(E24,2)*ROUND(C24,2),2)</f>
        <v>553075.44999999995</v>
      </c>
      <c r="H24" s="4" t="s">
        <v>1712</v>
      </c>
      <c r="I24" s="545" t="str">
        <f>+_xlfn.CONCAT(H24,"-",A24)</f>
        <v>B2/32/01-F</v>
      </c>
      <c r="K24" s="149" t="str">
        <f>+_xlfn.XLOOKUP(I24,ccs!O:O,ccs!N:N,0,0,1)</f>
        <v>Quantity not available so assume provisional quantity same as Footing area</v>
      </c>
    </row>
    <row r="25" spans="1:11" s="149" customFormat="1">
      <c r="A25" s="322"/>
      <c r="B25" s="336"/>
      <c r="C25" s="322"/>
      <c r="D25" s="333"/>
      <c r="E25" s="203"/>
      <c r="F25" s="203"/>
      <c r="H25" s="4" t="s">
        <v>1712</v>
      </c>
      <c r="K25" s="149">
        <f>+_xlfn.XLOOKUP(I25,ccs!O:O,ccs!N:N,0,0,1)</f>
        <v>0</v>
      </c>
    </row>
    <row r="26" spans="1:11" s="149" customFormat="1" ht="31">
      <c r="A26" s="322" t="s">
        <v>27</v>
      </c>
      <c r="B26" s="338" t="s">
        <v>175</v>
      </c>
      <c r="C26" s="341">
        <f>+_xlfn.XLOOKUP(I26,ccs!O:O,ccs!H:H,0,0,1)</f>
        <v>11135</v>
      </c>
      <c r="D26" s="325" t="s">
        <v>168</v>
      </c>
      <c r="E26" s="548">
        <f>+_xlfn.XLOOKUP(I26,ccs!O:O,ccs!I:I,0,0,1)</f>
        <v>4.8600000000000003</v>
      </c>
      <c r="F26" s="548">
        <f>ROUND(ROUND(E26,2)*ROUND(C26,2),2)</f>
        <v>54116.1</v>
      </c>
      <c r="H26" s="4" t="s">
        <v>1712</v>
      </c>
      <c r="I26" s="545" t="str">
        <f>+_xlfn.CONCAT(H26,"-",A26)</f>
        <v>B2/32/01-G</v>
      </c>
      <c r="K26" s="149" t="str">
        <f>+_xlfn.XLOOKUP(I26,ccs!O:O,ccs!N:N,0,0,1)</f>
        <v>Quantity not available so assume provisional quantity same as Footing area</v>
      </c>
    </row>
    <row r="27" spans="1:11" s="149" customFormat="1">
      <c r="A27" s="322"/>
      <c r="B27" s="336"/>
      <c r="C27" s="322"/>
      <c r="D27" s="333"/>
      <c r="E27" s="203"/>
      <c r="F27" s="203"/>
      <c r="H27" s="4" t="s">
        <v>1712</v>
      </c>
      <c r="K27" s="149">
        <f>+_xlfn.XLOOKUP(I27,ccs!O:O,ccs!N:N,0,0,1)</f>
        <v>0</v>
      </c>
    </row>
    <row r="28" spans="1:11" s="149" customFormat="1">
      <c r="A28" s="340"/>
      <c r="B28" s="110" t="s">
        <v>176</v>
      </c>
      <c r="C28" s="341"/>
      <c r="D28" s="32"/>
      <c r="E28" s="203"/>
      <c r="F28" s="203"/>
      <c r="H28" s="4" t="s">
        <v>1713</v>
      </c>
      <c r="K28" s="149">
        <f>+_xlfn.XLOOKUP(I28,ccs!O:O,ccs!N:N,0,0,1)</f>
        <v>0</v>
      </c>
    </row>
    <row r="29" spans="1:11" s="149" customFormat="1">
      <c r="A29" s="340"/>
      <c r="B29" s="110"/>
      <c r="C29" s="341"/>
      <c r="D29" s="32"/>
      <c r="E29" s="203"/>
      <c r="F29" s="203"/>
      <c r="H29" s="4" t="s">
        <v>1713</v>
      </c>
      <c r="K29" s="149">
        <f>+_xlfn.XLOOKUP(I29,ccs!O:O,ccs!N:N,0,0,1)</f>
        <v>0</v>
      </c>
    </row>
    <row r="30" spans="1:11" s="149" customFormat="1" ht="62">
      <c r="A30" s="340"/>
      <c r="B30" s="110" t="s">
        <v>177</v>
      </c>
      <c r="C30" s="341"/>
      <c r="D30" s="32"/>
      <c r="E30" s="203"/>
      <c r="F30" s="203"/>
      <c r="H30" s="4" t="s">
        <v>1713</v>
      </c>
      <c r="K30" s="149">
        <f>+_xlfn.XLOOKUP(I30,ccs!O:O,ccs!N:N,0,0,1)</f>
        <v>0</v>
      </c>
    </row>
    <row r="31" spans="1:11" s="149" customFormat="1">
      <c r="A31" s="340"/>
      <c r="B31" s="110"/>
      <c r="C31" s="341"/>
      <c r="D31" s="32"/>
      <c r="E31" s="203"/>
      <c r="F31" s="203"/>
      <c r="H31" s="4" t="s">
        <v>1713</v>
      </c>
      <c r="K31" s="149">
        <f>+_xlfn.XLOOKUP(I31,ccs!O:O,ccs!N:N,0,0,1)</f>
        <v>0</v>
      </c>
    </row>
    <row r="32" spans="1:11" s="149" customFormat="1">
      <c r="A32" s="340" t="s">
        <v>5</v>
      </c>
      <c r="B32" s="342" t="s">
        <v>178</v>
      </c>
      <c r="C32" s="341">
        <v>757</v>
      </c>
      <c r="D32" s="32" t="s">
        <v>179</v>
      </c>
      <c r="E32" s="548">
        <f>+_xlfn.XLOOKUP(I32,ccs!O:O,ccs!I:I,0,0,1)</f>
        <v>185.47</v>
      </c>
      <c r="F32" s="548">
        <f>ROUND(ROUND(E32,2)*ROUND(C32,2),2)</f>
        <v>140400.79</v>
      </c>
      <c r="H32" s="4" t="s">
        <v>1713</v>
      </c>
      <c r="I32" s="545" t="str">
        <f>+_xlfn.CONCAT(H32,"-",A32)</f>
        <v>B2/32/02-A</v>
      </c>
      <c r="K32" s="149">
        <f>+_xlfn.XLOOKUP(I32,ccs!O:O,ccs!N:N,0,0,1)</f>
        <v>0</v>
      </c>
    </row>
    <row r="33" spans="1:11" s="149" customFormat="1">
      <c r="A33" s="340"/>
      <c r="B33" s="342"/>
      <c r="C33" s="341"/>
      <c r="D33" s="32"/>
      <c r="E33" s="203"/>
      <c r="F33" s="203"/>
      <c r="H33" s="4" t="s">
        <v>1713</v>
      </c>
      <c r="K33" s="149">
        <f>+_xlfn.XLOOKUP(I33,ccs!O:O,ccs!N:N,0,0,1)</f>
        <v>0</v>
      </c>
    </row>
    <row r="34" spans="1:11" s="149" customFormat="1">
      <c r="A34" s="340" t="s">
        <v>6</v>
      </c>
      <c r="B34" s="342" t="s">
        <v>180</v>
      </c>
      <c r="C34" s="341">
        <v>14</v>
      </c>
      <c r="D34" s="32" t="s">
        <v>179</v>
      </c>
      <c r="E34" s="548">
        <f>+_xlfn.XLOOKUP(I34,ccs!O:O,ccs!I:I,0,0,1)</f>
        <v>361.25</v>
      </c>
      <c r="F34" s="548">
        <f>ROUND(ROUND(E34,2)*ROUND(C34,2),2)</f>
        <v>5057.5</v>
      </c>
      <c r="H34" s="4" t="s">
        <v>1713</v>
      </c>
      <c r="I34" s="545" t="str">
        <f>+_xlfn.CONCAT(H34,"-",A34)</f>
        <v>B2/32/02-B</v>
      </c>
      <c r="K34" s="149">
        <f>+_xlfn.XLOOKUP(I34,ccs!O:O,ccs!N:N,0,0,1)</f>
        <v>0</v>
      </c>
    </row>
    <row r="35" spans="1:11" s="149" customFormat="1">
      <c r="A35" s="340"/>
      <c r="B35" s="342"/>
      <c r="C35" s="341"/>
      <c r="D35" s="32"/>
      <c r="E35" s="203"/>
      <c r="F35" s="203"/>
      <c r="H35" s="4" t="s">
        <v>1713</v>
      </c>
      <c r="K35" s="149">
        <f>+_xlfn.XLOOKUP(I35,ccs!O:O,ccs!N:N,0,0,1)</f>
        <v>0</v>
      </c>
    </row>
    <row r="36" spans="1:11" s="149" customFormat="1">
      <c r="A36" s="242"/>
      <c r="B36" s="50" t="s">
        <v>469</v>
      </c>
      <c r="C36" s="78"/>
      <c r="D36" s="78"/>
      <c r="E36" s="148"/>
      <c r="F36" s="148"/>
      <c r="H36" s="4" t="s">
        <v>1713</v>
      </c>
      <c r="K36" s="149">
        <f>+_xlfn.XLOOKUP(I36,ccs!O:O,ccs!N:N,0,0,1)</f>
        <v>0</v>
      </c>
    </row>
    <row r="37" spans="1:11" s="149" customFormat="1">
      <c r="A37" s="242"/>
      <c r="B37" s="50"/>
      <c r="C37" s="78"/>
      <c r="D37" s="78"/>
      <c r="E37" s="148"/>
      <c r="F37" s="148"/>
      <c r="H37" s="4" t="s">
        <v>1713</v>
      </c>
      <c r="K37" s="149">
        <f>+_xlfn.XLOOKUP(I37,ccs!O:O,ccs!N:N,0,0,1)</f>
        <v>0</v>
      </c>
    </row>
    <row r="38" spans="1:11" s="149" customFormat="1">
      <c r="A38" s="242"/>
      <c r="B38" s="50" t="s">
        <v>468</v>
      </c>
      <c r="C38" s="78"/>
      <c r="D38" s="78"/>
      <c r="E38" s="148"/>
      <c r="F38" s="148"/>
      <c r="H38" s="4" t="s">
        <v>1713</v>
      </c>
      <c r="K38" s="149">
        <f>+_xlfn.XLOOKUP(I38,ccs!O:O,ccs!N:N,0,0,1)</f>
        <v>0</v>
      </c>
    </row>
    <row r="39" spans="1:11" s="149" customFormat="1">
      <c r="A39" s="242"/>
      <c r="B39" s="50"/>
      <c r="C39" s="78"/>
      <c r="D39" s="78"/>
      <c r="E39" s="148"/>
      <c r="F39" s="148"/>
      <c r="H39" s="4" t="s">
        <v>1713</v>
      </c>
      <c r="K39" s="149">
        <f>+_xlfn.XLOOKUP(I39,ccs!O:O,ccs!N:N,0,0,1)</f>
        <v>0</v>
      </c>
    </row>
    <row r="40" spans="1:11" s="149" customFormat="1" ht="77.5">
      <c r="A40" s="211" t="s">
        <v>7</v>
      </c>
      <c r="B40" s="53" t="s">
        <v>467</v>
      </c>
      <c r="C40" s="78">
        <v>4555</v>
      </c>
      <c r="D40" s="78" t="s">
        <v>168</v>
      </c>
      <c r="E40" s="548">
        <f>+_xlfn.XLOOKUP(I40,ccs!O:O,ccs!I:I,0,0,1)</f>
        <v>216.08</v>
      </c>
      <c r="F40" s="548">
        <f>ROUND(ROUND(E40,2)*ROUND(C40,2),2)</f>
        <v>984244.4</v>
      </c>
      <c r="H40" s="4" t="s">
        <v>1713</v>
      </c>
      <c r="I40" s="545" t="str">
        <f>+_xlfn.CONCAT(H40,"-",A40)</f>
        <v>B2/32/02-C</v>
      </c>
      <c r="K40" s="149">
        <f>+_xlfn.XLOOKUP(I40,ccs!O:O,ccs!N:N,0,0,1)</f>
        <v>0</v>
      </c>
    </row>
    <row r="41" spans="1:11" s="149" customFormat="1">
      <c r="A41" s="211"/>
      <c r="B41" s="71"/>
      <c r="C41" s="78"/>
      <c r="D41" s="78"/>
      <c r="E41" s="148"/>
      <c r="F41" s="148"/>
      <c r="H41" s="4" t="s">
        <v>1713</v>
      </c>
      <c r="K41" s="149">
        <f>+_xlfn.XLOOKUP(I41,ccs!O:O,ccs!N:N,0,0,1)</f>
        <v>0</v>
      </c>
    </row>
    <row r="42" spans="1:11" s="149" customFormat="1" ht="62">
      <c r="A42" s="211" t="s">
        <v>8</v>
      </c>
      <c r="B42" s="53" t="s">
        <v>466</v>
      </c>
      <c r="C42" s="78">
        <v>144</v>
      </c>
      <c r="D42" s="78" t="s">
        <v>168</v>
      </c>
      <c r="E42" s="548">
        <f>+_xlfn.XLOOKUP(I42,ccs!O:O,ccs!I:I,0,0,1)</f>
        <v>216.08</v>
      </c>
      <c r="F42" s="548">
        <f>ROUND(ROUND(E42,2)*ROUND(C42,2),2)</f>
        <v>31115.52</v>
      </c>
      <c r="H42" s="4" t="s">
        <v>1713</v>
      </c>
      <c r="I42" s="545" t="str">
        <f>+_xlfn.CONCAT(H42,"-",A42)</f>
        <v>B2/32/02-D</v>
      </c>
      <c r="K42" s="149">
        <f>+_xlfn.XLOOKUP(I42,ccs!O:O,ccs!N:N,0,0,1)</f>
        <v>0</v>
      </c>
    </row>
    <row r="43" spans="1:11" s="149" customFormat="1">
      <c r="A43" s="211"/>
      <c r="B43" s="71"/>
      <c r="C43" s="78"/>
      <c r="D43" s="78"/>
      <c r="E43" s="148"/>
      <c r="F43" s="148"/>
      <c r="H43" s="4" t="s">
        <v>1713</v>
      </c>
      <c r="K43" s="149">
        <f>+_xlfn.XLOOKUP(I43,ccs!O:O,ccs!N:N,0,0,1)</f>
        <v>0</v>
      </c>
    </row>
    <row r="44" spans="1:11" s="149" customFormat="1">
      <c r="A44" s="211"/>
      <c r="B44" s="50" t="s">
        <v>465</v>
      </c>
      <c r="C44" s="78"/>
      <c r="D44" s="78"/>
      <c r="E44" s="148"/>
      <c r="F44" s="148"/>
      <c r="H44" s="4" t="s">
        <v>1713</v>
      </c>
      <c r="K44" s="149">
        <f>+_xlfn.XLOOKUP(I44,ccs!O:O,ccs!N:N,0,0,1)</f>
        <v>0</v>
      </c>
    </row>
    <row r="45" spans="1:11" s="149" customFormat="1">
      <c r="A45" s="211"/>
      <c r="B45" s="71"/>
      <c r="C45" s="78"/>
      <c r="D45" s="78"/>
      <c r="E45" s="148"/>
      <c r="F45" s="148"/>
      <c r="H45" s="4" t="s">
        <v>1713</v>
      </c>
      <c r="K45" s="149">
        <f>+_xlfn.XLOOKUP(I45,ccs!O:O,ccs!N:N,0,0,1)</f>
        <v>0</v>
      </c>
    </row>
    <row r="46" spans="1:11" s="149" customFormat="1" ht="31">
      <c r="A46" s="211" t="s">
        <v>10</v>
      </c>
      <c r="B46" s="53" t="s">
        <v>464</v>
      </c>
      <c r="C46" s="78">
        <v>3688</v>
      </c>
      <c r="D46" s="78" t="s">
        <v>463</v>
      </c>
      <c r="E46" s="548">
        <f>+_xlfn.XLOOKUP(I46,ccs!O:O,ccs!I:I,0,0,1)</f>
        <v>178.91</v>
      </c>
      <c r="F46" s="548">
        <f>ROUND(ROUND(E46,2)*ROUND(C46,2),2)</f>
        <v>659820.07999999996</v>
      </c>
      <c r="H46" s="4" t="s">
        <v>1713</v>
      </c>
      <c r="I46" s="545" t="str">
        <f>+_xlfn.CONCAT(H46,"-",A46)</f>
        <v>B2/32/02-E</v>
      </c>
      <c r="K46" s="149">
        <f>+_xlfn.XLOOKUP(I46,ccs!O:O,ccs!N:N,0,0,1)</f>
        <v>0</v>
      </c>
    </row>
    <row r="47" spans="1:11" s="149" customFormat="1">
      <c r="A47" s="340"/>
      <c r="B47" s="342"/>
      <c r="C47" s="341"/>
      <c r="D47" s="32"/>
      <c r="E47" s="203"/>
      <c r="F47" s="203"/>
      <c r="H47" s="4" t="s">
        <v>1713</v>
      </c>
      <c r="K47" s="149">
        <f>+_xlfn.XLOOKUP(I47,ccs!O:O,ccs!N:N,0,0,1)</f>
        <v>0</v>
      </c>
    </row>
    <row r="48" spans="1:11" s="149" customFormat="1" ht="31">
      <c r="A48" s="340"/>
      <c r="B48" s="110" t="s">
        <v>181</v>
      </c>
      <c r="C48" s="341"/>
      <c r="D48" s="32"/>
      <c r="E48" s="203"/>
      <c r="F48" s="203"/>
      <c r="H48" s="4" t="s">
        <v>1713</v>
      </c>
      <c r="K48" s="149">
        <f>+_xlfn.XLOOKUP(I48,ccs!O:O,ccs!N:N,0,0,1)</f>
        <v>0</v>
      </c>
    </row>
    <row r="49" spans="1:11" s="149" customFormat="1">
      <c r="A49" s="340"/>
      <c r="B49" s="110"/>
      <c r="C49" s="341"/>
      <c r="D49" s="32"/>
      <c r="E49" s="203"/>
      <c r="F49" s="203"/>
      <c r="H49" s="4" t="s">
        <v>1713</v>
      </c>
      <c r="K49" s="149">
        <f>+_xlfn.XLOOKUP(I49,ccs!O:O,ccs!N:N,0,0,1)</f>
        <v>0</v>
      </c>
    </row>
    <row r="50" spans="1:11" s="149" customFormat="1" ht="31">
      <c r="A50" s="340" t="s">
        <v>11</v>
      </c>
      <c r="B50" s="343" t="s">
        <v>182</v>
      </c>
      <c r="C50" s="341">
        <f>+_xlfn.XLOOKUP(I50,ccs!O:O,ccs!H:H,0,0,1)</f>
        <v>0</v>
      </c>
      <c r="D50" s="32" t="s">
        <v>168</v>
      </c>
      <c r="E50" s="548">
        <f>+_xlfn.XLOOKUP(I50,ccs!O:O,ccs!I:I,0,0,1)</f>
        <v>250</v>
      </c>
      <c r="F50" s="548">
        <f>ROUND(ROUND(E50,2)*ROUND(C50,2),2)</f>
        <v>0</v>
      </c>
      <c r="H50" s="4" t="s">
        <v>1713</v>
      </c>
      <c r="I50" s="545" t="str">
        <f>+_xlfn.CONCAT(H50,"-",A50)</f>
        <v>B2/32/02-F</v>
      </c>
      <c r="K50" s="149" t="str">
        <f>+_xlfn.XLOOKUP(I50,ccs!O:O,ccs!N:N,0,0,1)</f>
        <v>Quantity not available</v>
      </c>
    </row>
    <row r="51" spans="1:11" s="149" customFormat="1">
      <c r="A51" s="340"/>
      <c r="B51" s="343"/>
      <c r="C51" s="341"/>
      <c r="D51" s="32"/>
      <c r="E51" s="203"/>
      <c r="F51" s="203"/>
      <c r="H51" s="4" t="s">
        <v>1713</v>
      </c>
      <c r="K51" s="149">
        <f>+_xlfn.XLOOKUP(I51,ccs!O:O,ccs!N:N,0,0,1)</f>
        <v>0</v>
      </c>
    </row>
    <row r="52" spans="1:11" s="149" customFormat="1" ht="31">
      <c r="A52" s="340" t="s">
        <v>27</v>
      </c>
      <c r="B52" s="343" t="s">
        <v>183</v>
      </c>
      <c r="C52" s="341">
        <f>+_xlfn.XLOOKUP(I52,ccs!O:O,ccs!H:H,0,0,1)</f>
        <v>0</v>
      </c>
      <c r="D52" s="32" t="s">
        <v>168</v>
      </c>
      <c r="E52" s="548">
        <f>+_xlfn.XLOOKUP(I52,ccs!O:O,ccs!I:I,0,0,1)</f>
        <v>250</v>
      </c>
      <c r="F52" s="548">
        <f>ROUND(ROUND(E52,2)*ROUND(C52,2),2)</f>
        <v>0</v>
      </c>
      <c r="H52" s="4" t="s">
        <v>1713</v>
      </c>
      <c r="I52" s="545" t="str">
        <f>+_xlfn.CONCAT(H52,"-",A52)</f>
        <v>B2/32/02-G</v>
      </c>
      <c r="K52" s="149" t="str">
        <f>+_xlfn.XLOOKUP(I52,ccs!O:O,ccs!N:N,0,0,1)</f>
        <v>Quantity not available</v>
      </c>
    </row>
    <row r="53" spans="1:11" s="149" customFormat="1">
      <c r="A53" s="340"/>
      <c r="B53" s="343"/>
      <c r="C53" s="341"/>
      <c r="D53" s="32"/>
      <c r="E53" s="203"/>
      <c r="F53" s="203"/>
      <c r="H53" s="4" t="s">
        <v>1713</v>
      </c>
      <c r="K53" s="149">
        <f>+_xlfn.XLOOKUP(I53,ccs!O:O,ccs!N:N,0,0,1)</f>
        <v>0</v>
      </c>
    </row>
    <row r="54" spans="1:11" s="149" customFormat="1" ht="31">
      <c r="A54" s="340" t="s">
        <v>28</v>
      </c>
      <c r="B54" s="343" t="s">
        <v>184</v>
      </c>
      <c r="C54" s="341">
        <f>+_xlfn.XLOOKUP(I54,ccs!O:O,ccs!H:H,0,0,1)</f>
        <v>222.7</v>
      </c>
      <c r="D54" s="32" t="s">
        <v>168</v>
      </c>
      <c r="E54" s="548">
        <f>+_xlfn.XLOOKUP(I54,ccs!O:O,ccs!I:I,0,0,1)</f>
        <v>250</v>
      </c>
      <c r="F54" s="548">
        <f>ROUND(ROUND(E54,2)*ROUND(C54,2),2)</f>
        <v>55675</v>
      </c>
      <c r="H54" s="4" t="s">
        <v>1713</v>
      </c>
      <c r="I54" s="545" t="str">
        <f>+_xlfn.CONCAT(H54,"-",A54)</f>
        <v>B2/32/02-H</v>
      </c>
      <c r="K54" s="149" t="str">
        <f>+_xlfn.XLOOKUP(I54,ccs!O:O,ccs!N:N,0,0,1)</f>
        <v>Quantity not available so we assume provisional quantity</v>
      </c>
    </row>
    <row r="55" spans="1:11" s="149" customFormat="1">
      <c r="A55" s="340"/>
      <c r="B55" s="343"/>
      <c r="C55" s="341"/>
      <c r="D55" s="32"/>
      <c r="E55" s="203"/>
      <c r="F55" s="203"/>
      <c r="H55" s="4" t="s">
        <v>1713</v>
      </c>
      <c r="K55" s="149">
        <f>+_xlfn.XLOOKUP(I55,ccs!O:O,ccs!N:N,0,0,1)</f>
        <v>0</v>
      </c>
    </row>
    <row r="56" spans="1:11" s="149" customFormat="1" ht="31">
      <c r="A56" s="340" t="s">
        <v>5</v>
      </c>
      <c r="B56" s="343" t="s">
        <v>185</v>
      </c>
      <c r="C56" s="341">
        <f>+_xlfn.XLOOKUP(I56,ccs!O:O,ccs!H:H,0,0,1)</f>
        <v>445.4</v>
      </c>
      <c r="D56" s="32" t="s">
        <v>168</v>
      </c>
      <c r="E56" s="548">
        <f>+_xlfn.XLOOKUP(I56,ccs!O:O,ccs!I:I,0,0,1)</f>
        <v>250</v>
      </c>
      <c r="F56" s="548">
        <f>ROUND(ROUND(E56,2)*ROUND(C56,2),2)</f>
        <v>111350</v>
      </c>
      <c r="H56" s="4" t="s">
        <v>1714</v>
      </c>
      <c r="I56" s="545" t="str">
        <f>+_xlfn.CONCAT(H56,"-",A56)</f>
        <v>B2/32/03-A</v>
      </c>
      <c r="K56" s="149" t="str">
        <f>+_xlfn.XLOOKUP(I56,ccs!O:O,ccs!N:N,0,0,1)</f>
        <v>Quantity not available so we assume provisional quantity</v>
      </c>
    </row>
    <row r="57" spans="1:11" s="149" customFormat="1">
      <c r="A57" s="340"/>
      <c r="B57" s="343"/>
      <c r="C57" s="341"/>
      <c r="D57" s="32"/>
      <c r="E57" s="203"/>
      <c r="F57" s="203"/>
      <c r="H57" s="4" t="s">
        <v>1714</v>
      </c>
      <c r="K57" s="149">
        <f>+_xlfn.XLOOKUP(I57,ccs!O:O,ccs!N:N,0,0,1)</f>
        <v>0</v>
      </c>
    </row>
    <row r="58" spans="1:11" s="149" customFormat="1" ht="31">
      <c r="A58" s="340" t="s">
        <v>6</v>
      </c>
      <c r="B58" s="343" t="s">
        <v>186</v>
      </c>
      <c r="C58" s="341">
        <f>+_xlfn.XLOOKUP(I58,ccs!O:O,ccs!H:H,0,0,1)</f>
        <v>445.4</v>
      </c>
      <c r="D58" s="32" t="s">
        <v>168</v>
      </c>
      <c r="E58" s="548">
        <f>+_xlfn.XLOOKUP(I58,ccs!O:O,ccs!I:I,0,0,1)</f>
        <v>250</v>
      </c>
      <c r="F58" s="548">
        <f>ROUND(ROUND(E58,2)*ROUND(C58,2),2)</f>
        <v>111350</v>
      </c>
      <c r="H58" s="4" t="s">
        <v>1714</v>
      </c>
      <c r="I58" s="545" t="str">
        <f>+_xlfn.CONCAT(H58,"-",A58)</f>
        <v>B2/32/03-B</v>
      </c>
      <c r="K58" s="149" t="str">
        <f>+_xlfn.XLOOKUP(I58,ccs!O:O,ccs!N:N,0,0,1)</f>
        <v>Quantity not available so we assume provisional quantity</v>
      </c>
    </row>
    <row r="59" spans="1:11" s="149" customFormat="1">
      <c r="A59" s="340"/>
      <c r="B59" s="343"/>
      <c r="C59" s="341"/>
      <c r="D59" s="32"/>
      <c r="E59" s="203"/>
      <c r="F59" s="203"/>
      <c r="H59" s="4" t="s">
        <v>1714</v>
      </c>
      <c r="K59" s="149">
        <f>+_xlfn.XLOOKUP(I59,ccs!O:O,ccs!N:N,0,0,1)</f>
        <v>0</v>
      </c>
    </row>
    <row r="60" spans="1:11" s="149" customFormat="1" ht="31">
      <c r="A60" s="340" t="s">
        <v>7</v>
      </c>
      <c r="B60" s="343" t="s">
        <v>187</v>
      </c>
      <c r="C60" s="341">
        <f>+_xlfn.XLOOKUP(I60,ccs!O:O,ccs!H:H,0,0,1)</f>
        <v>0</v>
      </c>
      <c r="D60" s="32" t="s">
        <v>168</v>
      </c>
      <c r="E60" s="548">
        <f>+_xlfn.XLOOKUP(I60,ccs!O:O,ccs!I:I,0,0,1)</f>
        <v>250</v>
      </c>
      <c r="F60" s="548">
        <f>ROUND(ROUND(E60,2)*ROUND(C60,2),2)</f>
        <v>0</v>
      </c>
      <c r="H60" s="4" t="s">
        <v>1714</v>
      </c>
      <c r="I60" s="545" t="str">
        <f>+_xlfn.CONCAT(H60,"-",A60)</f>
        <v>B2/32/03-C</v>
      </c>
      <c r="K60" s="149" t="str">
        <f>+_xlfn.XLOOKUP(I60,ccs!O:O,ccs!N:N,0,0,1)</f>
        <v>Quantity not available</v>
      </c>
    </row>
    <row r="61" spans="1:11" s="149" customFormat="1">
      <c r="A61" s="340"/>
      <c r="B61" s="343"/>
      <c r="C61" s="341"/>
      <c r="D61" s="32"/>
      <c r="E61" s="203"/>
      <c r="F61" s="203"/>
      <c r="H61" s="4" t="s">
        <v>1714</v>
      </c>
      <c r="K61" s="149">
        <f>+_xlfn.XLOOKUP(I61,ccs!O:O,ccs!N:N,0,0,1)</f>
        <v>0</v>
      </c>
    </row>
    <row r="62" spans="1:11" s="149" customFormat="1" ht="31">
      <c r="A62" s="340" t="s">
        <v>8</v>
      </c>
      <c r="B62" s="343" t="s">
        <v>188</v>
      </c>
      <c r="C62" s="341">
        <f>+_xlfn.XLOOKUP(I62,ccs!O:O,ccs!H:H,0,0,1)</f>
        <v>0</v>
      </c>
      <c r="D62" s="32" t="s">
        <v>168</v>
      </c>
      <c r="E62" s="548">
        <f>+_xlfn.XLOOKUP(I62,ccs!O:O,ccs!I:I,0,0,1)</f>
        <v>250</v>
      </c>
      <c r="F62" s="548">
        <f>ROUND(ROUND(E62,2)*ROUND(C62,2),2)</f>
        <v>0</v>
      </c>
      <c r="H62" s="4" t="s">
        <v>1714</v>
      </c>
      <c r="I62" s="545" t="str">
        <f>+_xlfn.CONCAT(H62,"-",A62)</f>
        <v>B2/32/03-D</v>
      </c>
      <c r="K62" s="149" t="str">
        <f>+_xlfn.XLOOKUP(I62,ccs!O:O,ccs!N:N,0,0,1)</f>
        <v>Quantity not available</v>
      </c>
    </row>
    <row r="63" spans="1:11" s="149" customFormat="1">
      <c r="A63" s="340"/>
      <c r="B63" s="343"/>
      <c r="C63" s="341"/>
      <c r="D63" s="32"/>
      <c r="E63" s="203"/>
      <c r="F63" s="203"/>
      <c r="H63" s="4" t="s">
        <v>1714</v>
      </c>
      <c r="K63" s="149">
        <f>+_xlfn.XLOOKUP(I63,ccs!O:O,ccs!N:N,0,0,1)</f>
        <v>0</v>
      </c>
    </row>
    <row r="64" spans="1:11" s="149" customFormat="1">
      <c r="A64" s="340" t="s">
        <v>10</v>
      </c>
      <c r="B64" s="343" t="s">
        <v>189</v>
      </c>
      <c r="C64" s="341">
        <f>+_xlfn.XLOOKUP(I64,ccs!O:O,ccs!H:H,0,0,1)</f>
        <v>30</v>
      </c>
      <c r="D64" s="32" t="s">
        <v>168</v>
      </c>
      <c r="E64" s="548">
        <f>+_xlfn.XLOOKUP(I64,ccs!O:O,ccs!I:I,0,0,1)</f>
        <v>250</v>
      </c>
      <c r="F64" s="548">
        <f>ROUND(ROUND(E64,2)*ROUND(C64,2),2)</f>
        <v>7500</v>
      </c>
      <c r="H64" s="4" t="s">
        <v>1714</v>
      </c>
      <c r="I64" s="545" t="str">
        <f>+_xlfn.CONCAT(H64,"-",A64)</f>
        <v>B2/32/03-E</v>
      </c>
      <c r="K64" s="149" t="str">
        <f>+_xlfn.XLOOKUP(I64,ccs!O:O,ccs!N:N,0,0,1)</f>
        <v>Quantity not available so we assume provisional quantity</v>
      </c>
    </row>
    <row r="65" spans="1:11" s="149" customFormat="1">
      <c r="A65" s="340"/>
      <c r="B65" s="343"/>
      <c r="C65" s="341"/>
      <c r="D65" s="32"/>
      <c r="E65" s="203"/>
      <c r="F65" s="203"/>
      <c r="H65" s="4" t="s">
        <v>1714</v>
      </c>
      <c r="K65" s="149">
        <f>+_xlfn.XLOOKUP(I65,ccs!O:O,ccs!N:N,0,0,1)</f>
        <v>0</v>
      </c>
    </row>
    <row r="66" spans="1:11" s="149" customFormat="1">
      <c r="A66" s="325" t="s">
        <v>11</v>
      </c>
      <c r="B66" s="343" t="s">
        <v>190</v>
      </c>
      <c r="C66" s="341">
        <f>+_xlfn.XLOOKUP(I66,ccs!O:O,ccs!H:H,0,0,1)</f>
        <v>0</v>
      </c>
      <c r="D66" s="344" t="s">
        <v>168</v>
      </c>
      <c r="E66" s="548">
        <f>+_xlfn.XLOOKUP(I66,ccs!O:O,ccs!I:I,0,0,1)</f>
        <v>250</v>
      </c>
      <c r="F66" s="548">
        <f>ROUND(ROUND(E66,2)*ROUND(C66,2),2)</f>
        <v>0</v>
      </c>
      <c r="H66" s="4" t="s">
        <v>1714</v>
      </c>
      <c r="I66" s="545" t="str">
        <f>+_xlfn.CONCAT(H66,"-",A66)</f>
        <v>B2/32/03-F</v>
      </c>
      <c r="K66" s="149" t="str">
        <f>+_xlfn.XLOOKUP(I66,ccs!O:O,ccs!N:N,0,0,1)</f>
        <v>Quantity not available</v>
      </c>
    </row>
    <row r="67" spans="1:11" s="149" customFormat="1">
      <c r="A67" s="325" t="s">
        <v>27</v>
      </c>
      <c r="B67" s="343" t="s">
        <v>167</v>
      </c>
      <c r="C67" s="325" t="s">
        <v>167</v>
      </c>
      <c r="D67" s="344" t="s">
        <v>167</v>
      </c>
      <c r="E67" s="203"/>
      <c r="F67" s="203"/>
      <c r="H67" s="4" t="s">
        <v>1714</v>
      </c>
      <c r="K67" s="149">
        <f>+_xlfn.XLOOKUP(I67,ccs!O:O,ccs!N:N,0,0,1)</f>
        <v>0</v>
      </c>
    </row>
    <row r="68" spans="1:11" s="149" customFormat="1">
      <c r="A68" s="325" t="s">
        <v>28</v>
      </c>
      <c r="B68" s="328" t="s">
        <v>191</v>
      </c>
      <c r="C68" s="341">
        <f>+_xlfn.XLOOKUP(I68,ccs!O:O,ccs!H:H,0,0,1)</f>
        <v>0</v>
      </c>
      <c r="D68" s="344" t="s">
        <v>168</v>
      </c>
      <c r="E68" s="548">
        <f>+_xlfn.XLOOKUP(I68,ccs!O:O,ccs!I:I,0,0,1)</f>
        <v>250</v>
      </c>
      <c r="F68" s="548">
        <f>ROUND(ROUND(E68,2)*ROUND(C68,2),2)</f>
        <v>0</v>
      </c>
      <c r="H68" s="4" t="s">
        <v>1714</v>
      </c>
      <c r="I68" s="545" t="str">
        <f>+_xlfn.CONCAT(H68,"-",A68)</f>
        <v>B2/32/03-H</v>
      </c>
      <c r="K68" s="149" t="str">
        <f>+_xlfn.XLOOKUP(I68,ccs!O:O,ccs!N:N,0,0,1)</f>
        <v>Quantity not available</v>
      </c>
    </row>
    <row r="69" spans="1:11" s="149" customFormat="1">
      <c r="A69" s="325"/>
      <c r="B69" s="328"/>
      <c r="C69" s="325"/>
      <c r="D69" s="344"/>
      <c r="E69" s="203"/>
      <c r="F69" s="203"/>
      <c r="H69" s="4" t="s">
        <v>1714</v>
      </c>
      <c r="K69" s="149">
        <f>+_xlfn.XLOOKUP(I69,ccs!O:O,ccs!N:N,0,0,1)</f>
        <v>0</v>
      </c>
    </row>
    <row r="70" spans="1:11" s="149" customFormat="1">
      <c r="A70" s="325"/>
      <c r="B70" s="110" t="s">
        <v>192</v>
      </c>
      <c r="C70" s="325" t="s">
        <v>167</v>
      </c>
      <c r="D70" s="344"/>
      <c r="E70" s="203"/>
      <c r="F70" s="203"/>
      <c r="H70" s="4" t="s">
        <v>1714</v>
      </c>
      <c r="K70" s="149">
        <f>+_xlfn.XLOOKUP(I70,ccs!O:O,ccs!N:N,0,0,1)</f>
        <v>0</v>
      </c>
    </row>
    <row r="71" spans="1:11" s="149" customFormat="1">
      <c r="A71" s="325"/>
      <c r="B71" s="110"/>
      <c r="C71" s="325"/>
      <c r="D71" s="344"/>
      <c r="E71" s="203"/>
      <c r="F71" s="203"/>
      <c r="H71" s="4" t="s">
        <v>1714</v>
      </c>
      <c r="K71" s="149">
        <f>+_xlfn.XLOOKUP(I71,ccs!O:O,ccs!N:N,0,0,1)</f>
        <v>0</v>
      </c>
    </row>
    <row r="72" spans="1:11" s="149" customFormat="1" ht="46.5">
      <c r="A72" s="325" t="s">
        <v>3836</v>
      </c>
      <c r="B72" s="343" t="s">
        <v>193</v>
      </c>
      <c r="C72" s="325">
        <v>7</v>
      </c>
      <c r="D72" s="344"/>
      <c r="E72" s="548">
        <f>+_xlfn.XLOOKUP(I72,ccs!O:O,ccs!I:I,0,0,1)</f>
        <v>3750</v>
      </c>
      <c r="F72" s="548">
        <f>ROUND(ROUND(E72,2)*ROUND(C72,2),2)</f>
        <v>26250</v>
      </c>
      <c r="H72" s="4" t="s">
        <v>1714</v>
      </c>
      <c r="I72" s="545" t="str">
        <f>+_xlfn.CONCAT(H72,"-",A72)</f>
        <v>B2/32/03-H.1</v>
      </c>
      <c r="K72" s="149">
        <f>+_xlfn.XLOOKUP(I72,ccs!O:O,ccs!N:N,0,0,1)</f>
        <v>0</v>
      </c>
    </row>
    <row r="73" spans="1:11" s="149" customFormat="1">
      <c r="A73" s="325"/>
      <c r="B73" s="343"/>
      <c r="C73" s="325"/>
      <c r="D73" s="344"/>
      <c r="E73" s="203"/>
      <c r="F73" s="203"/>
      <c r="H73" s="4" t="s">
        <v>1714</v>
      </c>
      <c r="K73" s="149">
        <f>+_xlfn.XLOOKUP(I73,ccs!O:O,ccs!N:N,0,0,1)</f>
        <v>0</v>
      </c>
    </row>
    <row r="74" spans="1:11" s="149" customFormat="1" ht="46.5">
      <c r="A74" s="325" t="s">
        <v>3837</v>
      </c>
      <c r="B74" s="343" t="s">
        <v>194</v>
      </c>
      <c r="C74" s="325">
        <v>0</v>
      </c>
      <c r="D74" s="344"/>
      <c r="E74" s="548">
        <f>+_xlfn.XLOOKUP(I74,ccs!O:O,ccs!I:I,0,0,1)</f>
        <v>12500</v>
      </c>
      <c r="F74" s="548">
        <f>ROUND(ROUND(E74,2)*ROUND(C74,2),2)</f>
        <v>0</v>
      </c>
      <c r="H74" s="4" t="s">
        <v>1714</v>
      </c>
      <c r="I74" s="545" t="str">
        <f>+_xlfn.CONCAT(H74,"-",A74)</f>
        <v>B2/32/03-H.2</v>
      </c>
      <c r="K74" s="149">
        <f>+_xlfn.XLOOKUP(I74,ccs!O:O,ccs!N:N,0,0,1)</f>
        <v>0</v>
      </c>
    </row>
    <row r="75" spans="1:11" s="149" customFormat="1">
      <c r="A75" s="325"/>
      <c r="B75" s="339"/>
      <c r="C75" s="325"/>
      <c r="D75" s="344"/>
      <c r="E75" s="203"/>
      <c r="F75" s="203"/>
      <c r="H75" s="4" t="s">
        <v>1714</v>
      </c>
      <c r="K75" s="149">
        <f>+_xlfn.XLOOKUP(I75,ccs!O:O,ccs!N:N,0,0,1)</f>
        <v>0</v>
      </c>
    </row>
    <row r="76" spans="1:11" s="149" customFormat="1">
      <c r="A76" s="211"/>
      <c r="B76" s="50" t="s">
        <v>477</v>
      </c>
      <c r="C76" s="78"/>
      <c r="D76" s="78"/>
      <c r="E76" s="148"/>
      <c r="F76" s="148"/>
      <c r="H76" s="4" t="s">
        <v>1714</v>
      </c>
      <c r="K76" s="149">
        <f>+_xlfn.XLOOKUP(I76,ccs!O:O,ccs!N:N,0,0,1)</f>
        <v>0</v>
      </c>
    </row>
    <row r="77" spans="1:11" s="149" customFormat="1" ht="7" customHeight="1">
      <c r="A77" s="211"/>
      <c r="B77" s="50"/>
      <c r="C77" s="78"/>
      <c r="D77" s="78"/>
      <c r="E77" s="148"/>
      <c r="F77" s="148"/>
      <c r="H77" s="4" t="s">
        <v>1714</v>
      </c>
      <c r="K77" s="149">
        <f>+_xlfn.XLOOKUP(I77,ccs!O:O,ccs!N:N,0,0,1)</f>
        <v>0</v>
      </c>
    </row>
    <row r="78" spans="1:11" s="149" customFormat="1">
      <c r="A78" s="211"/>
      <c r="B78" s="50" t="s">
        <v>476</v>
      </c>
      <c r="C78" s="78"/>
      <c r="D78" s="78"/>
      <c r="E78" s="148"/>
      <c r="F78" s="148"/>
      <c r="H78" s="4" t="s">
        <v>1714</v>
      </c>
      <c r="K78" s="149">
        <f>+_xlfn.XLOOKUP(I78,ccs!O:O,ccs!N:N,0,0,1)</f>
        <v>0</v>
      </c>
    </row>
    <row r="79" spans="1:11" s="149" customFormat="1">
      <c r="A79" s="211"/>
      <c r="B79" s="53"/>
      <c r="C79" s="78"/>
      <c r="D79" s="78"/>
      <c r="E79" s="148"/>
      <c r="F79" s="148"/>
      <c r="H79" s="4" t="s">
        <v>1714</v>
      </c>
      <c r="K79" s="149">
        <f>+_xlfn.XLOOKUP(I79,ccs!O:O,ccs!N:N,0,0,1)</f>
        <v>0</v>
      </c>
    </row>
    <row r="80" spans="1:11" s="149" customFormat="1">
      <c r="A80" s="211" t="s">
        <v>33</v>
      </c>
      <c r="B80" s="71" t="s">
        <v>475</v>
      </c>
      <c r="C80" s="78">
        <v>3</v>
      </c>
      <c r="D80" s="78" t="s">
        <v>289</v>
      </c>
      <c r="E80" s="548">
        <f>+_xlfn.XLOOKUP(I80,ccs!O:O,ccs!I:I,0,0,1)</f>
        <v>3193.37</v>
      </c>
      <c r="F80" s="548">
        <f>ROUND(ROUND(E80,2)*ROUND(C80,2),2)</f>
        <v>9580.11</v>
      </c>
      <c r="H80" s="4" t="s">
        <v>1714</v>
      </c>
      <c r="I80" s="545" t="str">
        <f>+_xlfn.CONCAT(H80,"-",A80)</f>
        <v>B2/32/03-J</v>
      </c>
      <c r="K80" s="149">
        <f>+_xlfn.XLOOKUP(I80,ccs!O:O,ccs!N:N,0,0,1)</f>
        <v>0</v>
      </c>
    </row>
    <row r="81" spans="1:11" s="149" customFormat="1">
      <c r="A81" s="211"/>
      <c r="B81" s="50"/>
      <c r="C81" s="78"/>
      <c r="D81" s="78"/>
      <c r="E81" s="148"/>
      <c r="F81" s="148"/>
      <c r="H81" s="4" t="s">
        <v>1714</v>
      </c>
      <c r="K81" s="149">
        <f>+_xlfn.XLOOKUP(I81,ccs!O:O,ccs!N:N,0,0,1)</f>
        <v>0</v>
      </c>
    </row>
    <row r="82" spans="1:11" s="149" customFormat="1">
      <c r="A82" s="211" t="s">
        <v>34</v>
      </c>
      <c r="B82" s="71" t="s">
        <v>474</v>
      </c>
      <c r="C82" s="78">
        <v>8</v>
      </c>
      <c r="D82" s="78" t="s">
        <v>289</v>
      </c>
      <c r="E82" s="548">
        <f>+_xlfn.XLOOKUP(I82,ccs!O:O,ccs!I:I,0,0,1)</f>
        <v>4811.1899999999996</v>
      </c>
      <c r="F82" s="548">
        <f>ROUND(ROUND(E82,2)*ROUND(C82,2),2)</f>
        <v>38489.519999999997</v>
      </c>
      <c r="H82" s="4" t="s">
        <v>1714</v>
      </c>
      <c r="I82" s="545" t="str">
        <f>+_xlfn.CONCAT(H82,"-",A82)</f>
        <v>B2/32/03-K</v>
      </c>
      <c r="K82" s="149">
        <f>+_xlfn.XLOOKUP(I82,ccs!O:O,ccs!N:N,0,0,1)</f>
        <v>0</v>
      </c>
    </row>
    <row r="83" spans="1:11" s="149" customFormat="1">
      <c r="A83" s="211"/>
      <c r="B83" s="53"/>
      <c r="C83" s="78"/>
      <c r="D83" s="78"/>
      <c r="E83" s="148"/>
      <c r="F83" s="148"/>
      <c r="H83" s="4" t="s">
        <v>1714</v>
      </c>
      <c r="K83" s="149">
        <f>+_xlfn.XLOOKUP(I83,ccs!O:O,ccs!N:N,0,0,1)</f>
        <v>0</v>
      </c>
    </row>
    <row r="84" spans="1:11" s="149" customFormat="1">
      <c r="A84" s="211" t="s">
        <v>39</v>
      </c>
      <c r="B84" s="71" t="s">
        <v>473</v>
      </c>
      <c r="C84" s="78">
        <v>20</v>
      </c>
      <c r="D84" s="78" t="s">
        <v>289</v>
      </c>
      <c r="E84" s="548">
        <f>+_xlfn.XLOOKUP(I84,ccs!O:O,ccs!I:I,0,0,1)</f>
        <v>3522.81</v>
      </c>
      <c r="F84" s="548">
        <f>ROUND(ROUND(E84,2)*ROUND(C84,2),2)</f>
        <v>70456.2</v>
      </c>
      <c r="H84" s="4" t="s">
        <v>1714</v>
      </c>
      <c r="I84" s="545" t="str">
        <f>+_xlfn.CONCAT(H84,"-",A84)</f>
        <v>B2/32/03-L</v>
      </c>
      <c r="K84" s="149">
        <f>+_xlfn.XLOOKUP(I84,ccs!O:O,ccs!N:N,0,0,1)</f>
        <v>0</v>
      </c>
    </row>
    <row r="85" spans="1:11" s="149" customFormat="1">
      <c r="A85" s="211"/>
      <c r="B85" s="53"/>
      <c r="C85" s="78"/>
      <c r="D85" s="78"/>
      <c r="E85" s="148"/>
      <c r="F85" s="148"/>
      <c r="H85" s="4" t="s">
        <v>1714</v>
      </c>
      <c r="K85" s="149">
        <f>+_xlfn.XLOOKUP(I85,ccs!O:O,ccs!N:N,0,0,1)</f>
        <v>0</v>
      </c>
    </row>
    <row r="86" spans="1:11" s="149" customFormat="1">
      <c r="A86" s="211" t="s">
        <v>38</v>
      </c>
      <c r="B86" s="53" t="s">
        <v>472</v>
      </c>
      <c r="C86" s="78">
        <v>60</v>
      </c>
      <c r="D86" s="78" t="s">
        <v>289</v>
      </c>
      <c r="E86" s="548">
        <f>+_xlfn.XLOOKUP(I86,ccs!O:O,ccs!I:I,0,0,1)</f>
        <v>11238.79</v>
      </c>
      <c r="F86" s="548">
        <f>ROUND(ROUND(E86,2)*ROUND(C86,2),2)</f>
        <v>674327.4</v>
      </c>
      <c r="H86" s="4" t="s">
        <v>1714</v>
      </c>
      <c r="I86" s="545" t="str">
        <f>+_xlfn.CONCAT(H86,"-",A86)</f>
        <v>B2/32/03-M</v>
      </c>
      <c r="K86" s="149">
        <f>+_xlfn.XLOOKUP(I86,ccs!O:O,ccs!N:N,0,0,1)</f>
        <v>0</v>
      </c>
    </row>
    <row r="87" spans="1:11" s="149" customFormat="1">
      <c r="A87" s="211"/>
      <c r="B87" s="53"/>
      <c r="C87" s="78"/>
      <c r="D87" s="78"/>
      <c r="E87" s="148"/>
      <c r="F87" s="148"/>
      <c r="H87" s="4" t="s">
        <v>1714</v>
      </c>
      <c r="K87" s="149">
        <f>+_xlfn.XLOOKUP(I87,ccs!O:O,ccs!N:N,0,0,1)</f>
        <v>0</v>
      </c>
    </row>
    <row r="88" spans="1:11" s="149" customFormat="1">
      <c r="A88" s="211" t="s">
        <v>204</v>
      </c>
      <c r="B88" s="53" t="s">
        <v>471</v>
      </c>
      <c r="C88" s="78">
        <v>64</v>
      </c>
      <c r="D88" s="78" t="s">
        <v>289</v>
      </c>
      <c r="E88" s="548">
        <f>+_xlfn.XLOOKUP(I88,ccs!O:O,ccs!I:I,0,0,1)</f>
        <v>2592.87</v>
      </c>
      <c r="F88" s="548">
        <f>ROUND(ROUND(E88,2)*ROUND(C88,2),2)</f>
        <v>165943.67999999999</v>
      </c>
      <c r="H88" s="4" t="s">
        <v>1714</v>
      </c>
      <c r="I88" s="545" t="str">
        <f>+_xlfn.CONCAT(H88,"-",A88)</f>
        <v>B2/32/03-N</v>
      </c>
      <c r="K88" s="149">
        <f>+_xlfn.XLOOKUP(I88,ccs!O:O,ccs!N:N,0,0,1)</f>
        <v>0</v>
      </c>
    </row>
    <row r="89" spans="1:11" s="149" customFormat="1">
      <c r="A89" s="211"/>
      <c r="B89" s="53"/>
      <c r="C89" s="78"/>
      <c r="D89" s="78"/>
      <c r="E89" s="148"/>
      <c r="F89" s="148"/>
      <c r="H89" s="4" t="s">
        <v>1714</v>
      </c>
      <c r="K89" s="149">
        <f>+_xlfn.XLOOKUP(I89,ccs!O:O,ccs!N:N,0,0,1)</f>
        <v>0</v>
      </c>
    </row>
    <row r="90" spans="1:11" s="149" customFormat="1">
      <c r="A90" s="211" t="s">
        <v>507</v>
      </c>
      <c r="B90" s="53" t="s">
        <v>470</v>
      </c>
      <c r="C90" s="78">
        <v>35</v>
      </c>
      <c r="D90" s="78" t="s">
        <v>289</v>
      </c>
      <c r="E90" s="548">
        <f>+_xlfn.XLOOKUP(I90,ccs!O:O,ccs!I:I,0,0,1)</f>
        <v>2079.27</v>
      </c>
      <c r="F90" s="548">
        <f>ROUND(ROUND(E90,2)*ROUND(C90,2),2)</f>
        <v>72774.45</v>
      </c>
      <c r="H90" s="4" t="s">
        <v>1714</v>
      </c>
      <c r="I90" s="545" t="str">
        <f>+_xlfn.CONCAT(H90,"-",A90)</f>
        <v>B2/32/03-P</v>
      </c>
      <c r="K90" s="149">
        <f>+_xlfn.XLOOKUP(I90,ccs!O:O,ccs!N:N,0,0,1)</f>
        <v>0</v>
      </c>
    </row>
    <row r="91" spans="1:11" s="149" customFormat="1">
      <c r="A91" s="211"/>
      <c r="B91" s="53"/>
      <c r="C91" s="78"/>
      <c r="D91" s="78"/>
      <c r="E91" s="148"/>
      <c r="F91" s="148"/>
      <c r="H91" s="4" t="s">
        <v>1714</v>
      </c>
      <c r="K91" s="149">
        <f>+_xlfn.XLOOKUP(I91,ccs!O:O,ccs!N:N,0,0,1)</f>
        <v>0</v>
      </c>
    </row>
    <row r="92" spans="1:11" s="149" customFormat="1">
      <c r="A92" s="211"/>
      <c r="B92" s="16" t="s">
        <v>483</v>
      </c>
      <c r="C92" s="78"/>
      <c r="D92" s="78"/>
      <c r="E92" s="148"/>
      <c r="F92" s="148"/>
      <c r="H92" s="4" t="s">
        <v>1715</v>
      </c>
      <c r="K92" s="149">
        <f>+_xlfn.XLOOKUP(I92,ccs!O:O,ccs!N:N,0,0,1)</f>
        <v>0</v>
      </c>
    </row>
    <row r="93" spans="1:11" s="149" customFormat="1">
      <c r="A93" s="211"/>
      <c r="B93" s="71"/>
      <c r="C93" s="78"/>
      <c r="D93" s="78"/>
      <c r="E93" s="148"/>
      <c r="F93" s="148"/>
      <c r="H93" s="4" t="s">
        <v>1715</v>
      </c>
      <c r="K93" s="149">
        <f>+_xlfn.XLOOKUP(I93,ccs!O:O,ccs!N:N,0,0,1)</f>
        <v>0</v>
      </c>
    </row>
    <row r="94" spans="1:11" s="149" customFormat="1" ht="108.5">
      <c r="A94" s="211"/>
      <c r="B94" s="354" t="s">
        <v>482</v>
      </c>
      <c r="C94" s="78"/>
      <c r="D94" s="78"/>
      <c r="E94" s="148"/>
      <c r="F94" s="148"/>
      <c r="H94" s="4" t="s">
        <v>1715</v>
      </c>
      <c r="K94" s="149">
        <f>+_xlfn.XLOOKUP(I94,ccs!O:O,ccs!N:N,0,0,1)</f>
        <v>0</v>
      </c>
    </row>
    <row r="95" spans="1:11" s="149" customFormat="1">
      <c r="A95" s="211"/>
      <c r="B95" s="71"/>
      <c r="C95" s="78"/>
      <c r="D95" s="78"/>
      <c r="E95" s="148"/>
      <c r="F95" s="148"/>
      <c r="H95" s="4" t="s">
        <v>1715</v>
      </c>
      <c r="K95" s="149">
        <f>+_xlfn.XLOOKUP(I95,ccs!O:O,ccs!N:N,0,0,1)</f>
        <v>0</v>
      </c>
    </row>
    <row r="96" spans="1:11" s="149" customFormat="1">
      <c r="A96" s="249" t="s">
        <v>5</v>
      </c>
      <c r="B96" s="353" t="s">
        <v>481</v>
      </c>
      <c r="C96" s="78">
        <v>543</v>
      </c>
      <c r="D96" s="78" t="s">
        <v>478</v>
      </c>
      <c r="E96" s="548">
        <f>+_xlfn.XLOOKUP(I96,ccs!O:O,ccs!I:I,0,0,1)</f>
        <v>514.85</v>
      </c>
      <c r="F96" s="548">
        <f>ROUND(ROUND(E96,2)*ROUND(C96,2),2)</f>
        <v>279563.55</v>
      </c>
      <c r="H96" s="4" t="s">
        <v>1715</v>
      </c>
      <c r="I96" s="545" t="str">
        <f>+_xlfn.CONCAT(H96,"-",A96)</f>
        <v>B2/32/04-A</v>
      </c>
      <c r="K96" s="149">
        <f>+_xlfn.XLOOKUP(I96,ccs!O:O,ccs!N:N,0,0,1)</f>
        <v>0</v>
      </c>
    </row>
    <row r="97" spans="1:11" s="149" customFormat="1">
      <c r="A97" s="249"/>
      <c r="B97" s="352"/>
      <c r="C97" s="78"/>
      <c r="D97" s="78"/>
      <c r="E97" s="148"/>
      <c r="F97" s="148"/>
      <c r="H97" s="4" t="s">
        <v>1715</v>
      </c>
      <c r="K97" s="149">
        <f>+_xlfn.XLOOKUP(I97,ccs!O:O,ccs!N:N,0,0,1)</f>
        <v>0</v>
      </c>
    </row>
    <row r="98" spans="1:11" s="149" customFormat="1">
      <c r="A98" s="249" t="s">
        <v>6</v>
      </c>
      <c r="B98" s="351" t="s">
        <v>480</v>
      </c>
      <c r="C98" s="78">
        <v>1168</v>
      </c>
      <c r="D98" s="78" t="s">
        <v>478</v>
      </c>
      <c r="E98" s="548">
        <f>+_xlfn.XLOOKUP(I98,ccs!O:O,ccs!I:I,0,0,1)</f>
        <v>514.85</v>
      </c>
      <c r="F98" s="548">
        <f>ROUND(ROUND(E98,2)*ROUND(C98,2),2)</f>
        <v>601344.80000000005</v>
      </c>
      <c r="H98" s="4" t="s">
        <v>1715</v>
      </c>
      <c r="I98" s="545" t="str">
        <f>+_xlfn.CONCAT(H98,"-",A98)</f>
        <v>B2/32/04-B</v>
      </c>
      <c r="K98" s="149">
        <f>+_xlfn.XLOOKUP(I98,ccs!O:O,ccs!N:N,0,0,1)</f>
        <v>0</v>
      </c>
    </row>
    <row r="99" spans="1:11" s="149" customFormat="1">
      <c r="A99" s="249"/>
      <c r="B99" s="351"/>
      <c r="C99" s="78"/>
      <c r="D99" s="78"/>
      <c r="E99" s="148"/>
      <c r="F99" s="148"/>
      <c r="H99" s="4" t="s">
        <v>1715</v>
      </c>
      <c r="K99" s="149">
        <f>+_xlfn.XLOOKUP(I99,ccs!O:O,ccs!N:N,0,0,1)</f>
        <v>0</v>
      </c>
    </row>
    <row r="100" spans="1:11" s="149" customFormat="1">
      <c r="A100" s="249" t="s">
        <v>7</v>
      </c>
      <c r="B100" s="351" t="s">
        <v>479</v>
      </c>
      <c r="C100" s="55">
        <v>605</v>
      </c>
      <c r="D100" s="78" t="s">
        <v>478</v>
      </c>
      <c r="E100" s="548">
        <f>+_xlfn.XLOOKUP(I100,ccs!O:O,ccs!I:I,0,0,1)</f>
        <v>514.85</v>
      </c>
      <c r="F100" s="548">
        <f>ROUND(ROUND(E100,2)*ROUND(C100,2),2)</f>
        <v>311484.25</v>
      </c>
      <c r="H100" s="4" t="s">
        <v>1715</v>
      </c>
      <c r="I100" s="545" t="str">
        <f>+_xlfn.CONCAT(H100,"-",A100)</f>
        <v>B2/32/04-C</v>
      </c>
      <c r="K100" s="149">
        <f>+_xlfn.XLOOKUP(I100,ccs!O:O,ccs!N:N,0,0,1)</f>
        <v>0</v>
      </c>
    </row>
    <row r="101" spans="1:11" s="149" customFormat="1">
      <c r="A101" s="211"/>
      <c r="B101" s="71"/>
      <c r="C101" s="55"/>
      <c r="D101" s="52"/>
      <c r="E101" s="203"/>
      <c r="F101" s="203"/>
      <c r="H101" s="4" t="s">
        <v>1715</v>
      </c>
      <c r="K101" s="149">
        <f>+_xlfn.XLOOKUP(I101,ccs!O:O,ccs!N:N,0,0,1)</f>
        <v>0</v>
      </c>
    </row>
    <row r="102" spans="1:11" s="149" customFormat="1">
      <c r="A102" s="211"/>
      <c r="B102" s="16" t="s">
        <v>484</v>
      </c>
      <c r="C102" s="78"/>
      <c r="D102" s="78"/>
      <c r="E102" s="148"/>
      <c r="F102" s="148"/>
      <c r="H102" s="4" t="s">
        <v>1715</v>
      </c>
      <c r="K102" s="149">
        <f>+_xlfn.XLOOKUP(I102,ccs!O:O,ccs!N:N,0,0,1)</f>
        <v>0</v>
      </c>
    </row>
    <row r="103" spans="1:11" s="149" customFormat="1">
      <c r="A103" s="211"/>
      <c r="B103" s="50"/>
      <c r="C103" s="78"/>
      <c r="D103" s="78"/>
      <c r="E103" s="148"/>
      <c r="F103" s="148"/>
      <c r="H103" s="4" t="s">
        <v>1715</v>
      </c>
      <c r="K103" s="149">
        <f>+_xlfn.XLOOKUP(I103,ccs!O:O,ccs!N:N,0,0,1)</f>
        <v>0</v>
      </c>
    </row>
    <row r="104" spans="1:11" s="149" customFormat="1" ht="93">
      <c r="A104" s="211"/>
      <c r="B104" s="15" t="s">
        <v>485</v>
      </c>
      <c r="C104" s="78"/>
      <c r="D104" s="78"/>
      <c r="E104" s="148"/>
      <c r="F104" s="148"/>
      <c r="H104" s="4" t="s">
        <v>1715</v>
      </c>
      <c r="K104" s="149">
        <f>+_xlfn.XLOOKUP(I104,ccs!O:O,ccs!N:N,0,0,1)</f>
        <v>0</v>
      </c>
    </row>
    <row r="105" spans="1:11" s="149" customFormat="1">
      <c r="A105" s="211"/>
      <c r="B105" s="15"/>
      <c r="C105" s="78"/>
      <c r="D105" s="78"/>
      <c r="E105" s="148"/>
      <c r="F105" s="148"/>
      <c r="H105" s="4" t="s">
        <v>1715</v>
      </c>
      <c r="K105" s="149">
        <f>+_xlfn.XLOOKUP(I105,ccs!O:O,ccs!N:N,0,0,1)</f>
        <v>0</v>
      </c>
    </row>
    <row r="106" spans="1:11" s="149" customFormat="1">
      <c r="A106" s="211"/>
      <c r="B106" s="15" t="s">
        <v>486</v>
      </c>
      <c r="C106" s="78"/>
      <c r="D106" s="78"/>
      <c r="E106" s="148"/>
      <c r="F106" s="148"/>
      <c r="H106" s="4" t="s">
        <v>1715</v>
      </c>
      <c r="K106" s="149">
        <f>+_xlfn.XLOOKUP(I106,ccs!O:O,ccs!N:N,0,0,1)</f>
        <v>0</v>
      </c>
    </row>
    <row r="107" spans="1:11" s="149" customFormat="1">
      <c r="A107" s="211"/>
      <c r="B107" s="15"/>
      <c r="C107" s="78"/>
      <c r="D107" s="78"/>
      <c r="E107" s="148"/>
      <c r="F107" s="148"/>
      <c r="H107" s="4" t="s">
        <v>1715</v>
      </c>
      <c r="K107" s="149">
        <f>+_xlfn.XLOOKUP(I107,ccs!O:O,ccs!N:N,0,0,1)</f>
        <v>0</v>
      </c>
    </row>
    <row r="108" spans="1:11" s="149" customFormat="1">
      <c r="A108" s="211" t="s">
        <v>8</v>
      </c>
      <c r="B108" s="13" t="s">
        <v>487</v>
      </c>
      <c r="C108" s="78">
        <v>67</v>
      </c>
      <c r="D108" s="78" t="s">
        <v>289</v>
      </c>
      <c r="E108" s="548">
        <f>+_xlfn.XLOOKUP(I108,ccs!O:O,ccs!I:I,0,0,1)</f>
        <v>14828.31</v>
      </c>
      <c r="F108" s="548">
        <f>ROUND(ROUND(E108,2)*ROUND(C108,2),2)</f>
        <v>993496.77</v>
      </c>
      <c r="H108" s="4" t="s">
        <v>1715</v>
      </c>
      <c r="I108" s="545" t="str">
        <f>+_xlfn.CONCAT(H108,"-",A108)</f>
        <v>B2/32/04-D</v>
      </c>
      <c r="K108" s="149">
        <f>+_xlfn.XLOOKUP(I108,ccs!O:O,ccs!N:N,0,0,1)</f>
        <v>0</v>
      </c>
    </row>
    <row r="109" spans="1:11" s="149" customFormat="1">
      <c r="A109" s="211"/>
      <c r="B109" s="13"/>
      <c r="C109" s="78"/>
      <c r="D109" s="78"/>
      <c r="E109" s="148"/>
      <c r="F109" s="148"/>
      <c r="H109" s="4" t="s">
        <v>1715</v>
      </c>
      <c r="K109" s="149">
        <f>+_xlfn.XLOOKUP(I109,ccs!O:O,ccs!N:N,0,0,1)</f>
        <v>0</v>
      </c>
    </row>
    <row r="110" spans="1:11" s="149" customFormat="1">
      <c r="A110" s="211" t="s">
        <v>10</v>
      </c>
      <c r="B110" s="13" t="s">
        <v>488</v>
      </c>
      <c r="C110" s="78">
        <v>29</v>
      </c>
      <c r="D110" s="78" t="s">
        <v>289</v>
      </c>
      <c r="E110" s="548">
        <f>+_xlfn.XLOOKUP(I110,ccs!O:O,ccs!I:I,0,0,1)</f>
        <v>2626.85</v>
      </c>
      <c r="F110" s="548">
        <f>ROUND(ROUND(E110,2)*ROUND(C110,2),2)</f>
        <v>76178.649999999994</v>
      </c>
      <c r="H110" s="4" t="s">
        <v>1715</v>
      </c>
      <c r="I110" s="545" t="str">
        <f>+_xlfn.CONCAT(H110,"-",A110)</f>
        <v>B2/32/04-E</v>
      </c>
      <c r="K110" s="149">
        <f>+_xlfn.XLOOKUP(I110,ccs!O:O,ccs!N:N,0,0,1)</f>
        <v>0</v>
      </c>
    </row>
    <row r="111" spans="1:11" s="149" customFormat="1">
      <c r="A111" s="211"/>
      <c r="B111" s="13"/>
      <c r="C111" s="78"/>
      <c r="D111" s="78"/>
      <c r="E111" s="148"/>
      <c r="F111" s="148"/>
      <c r="H111" s="4" t="s">
        <v>1715</v>
      </c>
      <c r="K111" s="149">
        <f>+_xlfn.XLOOKUP(I111,ccs!O:O,ccs!N:N,0,0,1)</f>
        <v>0</v>
      </c>
    </row>
    <row r="112" spans="1:11" s="149" customFormat="1">
      <c r="A112" s="211" t="s">
        <v>11</v>
      </c>
      <c r="B112" s="13" t="s">
        <v>489</v>
      </c>
      <c r="C112" s="78">
        <v>43</v>
      </c>
      <c r="D112" s="78" t="s">
        <v>289</v>
      </c>
      <c r="E112" s="548">
        <f>+_xlfn.XLOOKUP(I112,ccs!O:O,ccs!I:I,0,0,1)</f>
        <v>7207.29</v>
      </c>
      <c r="F112" s="548">
        <f>ROUND(ROUND(E112,2)*ROUND(C112,2),2)</f>
        <v>309913.46999999997</v>
      </c>
      <c r="H112" s="4" t="s">
        <v>1715</v>
      </c>
      <c r="I112" s="545" t="str">
        <f>+_xlfn.CONCAT(H112,"-",A112)</f>
        <v>B2/32/04-F</v>
      </c>
      <c r="K112" s="149">
        <f>+_xlfn.XLOOKUP(I112,ccs!O:O,ccs!N:N,0,0,1)</f>
        <v>0</v>
      </c>
    </row>
    <row r="113" spans="1:11" s="149" customFormat="1">
      <c r="A113" s="211"/>
      <c r="B113" s="13"/>
      <c r="C113" s="78"/>
      <c r="D113" s="78"/>
      <c r="E113" s="148"/>
      <c r="F113" s="148"/>
      <c r="H113" s="4" t="s">
        <v>1715</v>
      </c>
      <c r="K113" s="149">
        <f>+_xlfn.XLOOKUP(I113,ccs!O:O,ccs!N:N,0,0,1)</f>
        <v>0</v>
      </c>
    </row>
    <row r="114" spans="1:11" s="149" customFormat="1">
      <c r="A114" s="211" t="s">
        <v>27</v>
      </c>
      <c r="B114" s="13" t="s">
        <v>490</v>
      </c>
      <c r="C114" s="78">
        <v>22</v>
      </c>
      <c r="D114" s="78" t="s">
        <v>289</v>
      </c>
      <c r="E114" s="548">
        <f>+_xlfn.XLOOKUP(I114,ccs!O:O,ccs!I:I,0,0,1)</f>
        <v>6015.74</v>
      </c>
      <c r="F114" s="548">
        <f>ROUND(ROUND(E114,2)*ROUND(C114,2),2)</f>
        <v>132346.28</v>
      </c>
      <c r="H114" s="4" t="s">
        <v>1715</v>
      </c>
      <c r="I114" s="545" t="str">
        <f>+_xlfn.CONCAT(H114,"-",A114)</f>
        <v>B2/32/04-G</v>
      </c>
      <c r="K114" s="149">
        <f>+_xlfn.XLOOKUP(I114,ccs!O:O,ccs!N:N,0,0,1)</f>
        <v>0</v>
      </c>
    </row>
    <row r="115" spans="1:11" s="149" customFormat="1">
      <c r="A115" s="211"/>
      <c r="B115" s="15"/>
      <c r="C115" s="78"/>
      <c r="D115" s="78"/>
      <c r="E115" s="148"/>
      <c r="F115" s="148"/>
      <c r="H115" s="4" t="s">
        <v>1715</v>
      </c>
      <c r="K115" s="149">
        <f>+_xlfn.XLOOKUP(I115,ccs!O:O,ccs!N:N,0,0,1)</f>
        <v>0</v>
      </c>
    </row>
    <row r="116" spans="1:11" s="149" customFormat="1">
      <c r="A116" s="211"/>
      <c r="B116" s="15" t="s">
        <v>491</v>
      </c>
      <c r="C116" s="78"/>
      <c r="D116" s="78"/>
      <c r="E116" s="148"/>
      <c r="F116" s="148"/>
      <c r="H116" s="4" t="s">
        <v>1715</v>
      </c>
      <c r="K116" s="149">
        <f>+_xlfn.XLOOKUP(I116,ccs!O:O,ccs!N:N,0,0,1)</f>
        <v>0</v>
      </c>
    </row>
    <row r="117" spans="1:11" s="149" customFormat="1">
      <c r="A117" s="211"/>
      <c r="B117" s="15"/>
      <c r="C117" s="78"/>
      <c r="D117" s="78"/>
      <c r="E117" s="148"/>
      <c r="F117" s="148"/>
      <c r="H117" s="4" t="s">
        <v>1715</v>
      </c>
      <c r="K117" s="149">
        <f>+_xlfn.XLOOKUP(I117,ccs!O:O,ccs!N:N,0,0,1)</f>
        <v>0</v>
      </c>
    </row>
    <row r="118" spans="1:11" s="149" customFormat="1">
      <c r="A118" s="211" t="s">
        <v>28</v>
      </c>
      <c r="B118" s="13" t="s">
        <v>492</v>
      </c>
      <c r="C118" s="78">
        <v>12</v>
      </c>
      <c r="D118" s="78" t="s">
        <v>168</v>
      </c>
      <c r="E118" s="548">
        <f>+_xlfn.XLOOKUP(I118,ccs!O:O,ccs!I:I,0,0,1)</f>
        <v>206.95</v>
      </c>
      <c r="F118" s="548">
        <f>ROUND(ROUND(E118,2)*ROUND(C118,2),2)</f>
        <v>2483.4</v>
      </c>
      <c r="H118" s="4" t="s">
        <v>1715</v>
      </c>
      <c r="I118" s="545" t="str">
        <f>+_xlfn.CONCAT(H118,"-",A118)</f>
        <v>B2/32/04-H</v>
      </c>
      <c r="K118" s="149">
        <f>+_xlfn.XLOOKUP(I118,ccs!O:O,ccs!N:N,0,0,1)</f>
        <v>0</v>
      </c>
    </row>
    <row r="119" spans="1:11" s="149" customFormat="1">
      <c r="A119" s="211"/>
      <c r="B119" s="15"/>
      <c r="C119" s="78"/>
      <c r="D119" s="78"/>
      <c r="E119" s="148"/>
      <c r="F119" s="148"/>
      <c r="H119" s="4" t="s">
        <v>1715</v>
      </c>
      <c r="K119" s="149">
        <f>+_xlfn.XLOOKUP(I119,ccs!O:O,ccs!N:N,0,0,1)</f>
        <v>0</v>
      </c>
    </row>
    <row r="120" spans="1:11" s="149" customFormat="1">
      <c r="A120" s="211" t="s">
        <v>33</v>
      </c>
      <c r="B120" s="13" t="s">
        <v>493</v>
      </c>
      <c r="C120" s="78">
        <v>1006</v>
      </c>
      <c r="D120" s="78" t="s">
        <v>168</v>
      </c>
      <c r="E120" s="548">
        <f>+_xlfn.XLOOKUP(I120,ccs!O:O,ccs!I:I,0,0,1)</f>
        <v>209.26</v>
      </c>
      <c r="F120" s="548">
        <f>ROUND(ROUND(E120,2)*ROUND(C120,2),2)</f>
        <v>210515.56</v>
      </c>
      <c r="H120" s="4" t="s">
        <v>1715</v>
      </c>
      <c r="I120" s="545" t="str">
        <f>+_xlfn.CONCAT(H120,"-",A120)</f>
        <v>B2/32/04-J</v>
      </c>
      <c r="K120" s="149">
        <f>+_xlfn.XLOOKUP(I120,ccs!O:O,ccs!N:N,0,0,1)</f>
        <v>0</v>
      </c>
    </row>
    <row r="121" spans="1:11" s="149" customFormat="1">
      <c r="A121" s="211"/>
      <c r="B121" s="15"/>
      <c r="C121" s="78"/>
      <c r="D121" s="78"/>
      <c r="E121" s="148"/>
      <c r="F121" s="148"/>
      <c r="H121" s="4" t="s">
        <v>1715</v>
      </c>
      <c r="K121" s="149">
        <f>+_xlfn.XLOOKUP(I121,ccs!O:O,ccs!N:N,0,0,1)</f>
        <v>0</v>
      </c>
    </row>
    <row r="122" spans="1:11" s="149" customFormat="1">
      <c r="A122" s="211" t="s">
        <v>34</v>
      </c>
      <c r="B122" s="13" t="s">
        <v>494</v>
      </c>
      <c r="C122" s="78">
        <v>520</v>
      </c>
      <c r="D122" s="78" t="s">
        <v>168</v>
      </c>
      <c r="E122" s="548">
        <f>+_xlfn.XLOOKUP(I122,ccs!O:O,ccs!I:I,0,0,1)</f>
        <v>221.97</v>
      </c>
      <c r="F122" s="548">
        <f>ROUND(ROUND(E122,2)*ROUND(C122,2),2)</f>
        <v>115424.4</v>
      </c>
      <c r="H122" s="4" t="s">
        <v>1715</v>
      </c>
      <c r="I122" s="545" t="str">
        <f>+_xlfn.CONCAT(H122,"-",A122)</f>
        <v>B2/32/04-K</v>
      </c>
      <c r="K122" s="149">
        <f>+_xlfn.XLOOKUP(I122,ccs!O:O,ccs!N:N,0,0,1)</f>
        <v>0</v>
      </c>
    </row>
    <row r="123" spans="1:11" s="149" customFormat="1">
      <c r="A123" s="211"/>
      <c r="B123" s="15"/>
      <c r="C123" s="78"/>
      <c r="D123" s="78"/>
      <c r="E123" s="148"/>
      <c r="F123" s="148"/>
      <c r="H123" s="4" t="s">
        <v>1715</v>
      </c>
      <c r="K123" s="149">
        <f>+_xlfn.XLOOKUP(I123,ccs!O:O,ccs!N:N,0,0,1)</f>
        <v>0</v>
      </c>
    </row>
    <row r="124" spans="1:11" s="149" customFormat="1">
      <c r="A124" s="211"/>
      <c r="B124" s="15" t="s">
        <v>495</v>
      </c>
      <c r="C124" s="78"/>
      <c r="D124" s="78"/>
      <c r="E124" s="148"/>
      <c r="F124" s="148"/>
      <c r="H124" s="4" t="s">
        <v>1716</v>
      </c>
      <c r="K124" s="149">
        <f>+_xlfn.XLOOKUP(I124,ccs!O:O,ccs!N:N,0,0,1)</f>
        <v>0</v>
      </c>
    </row>
    <row r="125" spans="1:11" s="149" customFormat="1">
      <c r="A125" s="211"/>
      <c r="B125" s="15"/>
      <c r="C125" s="78"/>
      <c r="D125" s="78"/>
      <c r="E125" s="148"/>
      <c r="F125" s="148"/>
      <c r="H125" s="4" t="s">
        <v>1716</v>
      </c>
      <c r="K125" s="149">
        <f>+_xlfn.XLOOKUP(I125,ccs!O:O,ccs!N:N,0,0,1)</f>
        <v>0</v>
      </c>
    </row>
    <row r="126" spans="1:11" s="149" customFormat="1">
      <c r="A126" s="211" t="s">
        <v>5</v>
      </c>
      <c r="B126" s="13" t="s">
        <v>496</v>
      </c>
      <c r="C126" s="78">
        <v>105</v>
      </c>
      <c r="D126" s="78" t="s">
        <v>168</v>
      </c>
      <c r="E126" s="548">
        <f>+_xlfn.XLOOKUP(I126,ccs!O:O,ccs!I:I,0,0,1)</f>
        <v>110.99</v>
      </c>
      <c r="F126" s="548">
        <f>ROUND(ROUND(E126,2)*ROUND(C126,2),2)</f>
        <v>11653.95</v>
      </c>
      <c r="H126" s="4" t="s">
        <v>1716</v>
      </c>
      <c r="I126" s="545" t="str">
        <f>+_xlfn.CONCAT(H126,"-",A126)</f>
        <v>B2/32/05-A</v>
      </c>
      <c r="K126" s="149">
        <f>+_xlfn.XLOOKUP(I126,ccs!O:O,ccs!N:N,0,0,1)</f>
        <v>0</v>
      </c>
    </row>
    <row r="127" spans="1:11" s="149" customFormat="1">
      <c r="A127" s="211"/>
      <c r="B127" s="13"/>
      <c r="C127" s="78"/>
      <c r="D127" s="78"/>
      <c r="E127" s="148"/>
      <c r="F127" s="148"/>
      <c r="H127" s="4" t="s">
        <v>1716</v>
      </c>
      <c r="K127" s="149">
        <f>+_xlfn.XLOOKUP(I127,ccs!O:O,ccs!N:N,0,0,1)</f>
        <v>0</v>
      </c>
    </row>
    <row r="128" spans="1:11" s="149" customFormat="1">
      <c r="A128" s="211" t="s">
        <v>6</v>
      </c>
      <c r="B128" s="13" t="s">
        <v>497</v>
      </c>
      <c r="C128" s="78">
        <v>1738</v>
      </c>
      <c r="D128" s="78" t="s">
        <v>168</v>
      </c>
      <c r="E128" s="548">
        <f>+_xlfn.XLOOKUP(I128,ccs!O:O,ccs!I:I,0,0,1)</f>
        <v>116.31</v>
      </c>
      <c r="F128" s="548">
        <f>ROUND(ROUND(E128,2)*ROUND(C128,2),2)</f>
        <v>202146.78</v>
      </c>
      <c r="H128" s="4" t="s">
        <v>1716</v>
      </c>
      <c r="I128" s="545" t="str">
        <f>+_xlfn.CONCAT(H128,"-",A128)</f>
        <v>B2/32/05-B</v>
      </c>
      <c r="K128" s="149">
        <f>+_xlfn.XLOOKUP(I128,ccs!O:O,ccs!N:N,0,0,1)</f>
        <v>0</v>
      </c>
    </row>
    <row r="129" spans="1:11" s="149" customFormat="1">
      <c r="A129" s="211"/>
      <c r="B129" s="13"/>
      <c r="C129" s="78"/>
      <c r="D129" s="78"/>
      <c r="E129" s="148"/>
      <c r="F129" s="148"/>
      <c r="H129" s="4" t="s">
        <v>1716</v>
      </c>
      <c r="K129" s="149">
        <f>+_xlfn.XLOOKUP(I129,ccs!O:O,ccs!N:N,0,0,1)</f>
        <v>0</v>
      </c>
    </row>
    <row r="130" spans="1:11" s="149" customFormat="1">
      <c r="A130" s="211" t="s">
        <v>7</v>
      </c>
      <c r="B130" s="13" t="s">
        <v>498</v>
      </c>
      <c r="C130" s="78">
        <v>155</v>
      </c>
      <c r="D130" s="78" t="s">
        <v>168</v>
      </c>
      <c r="E130" s="548">
        <f>+_xlfn.XLOOKUP(I130,ccs!O:O,ccs!I:I,0,0,1)</f>
        <v>101.69</v>
      </c>
      <c r="F130" s="548">
        <f>ROUND(ROUND(E130,2)*ROUND(C130,2),2)</f>
        <v>15761.95</v>
      </c>
      <c r="H130" s="4" t="s">
        <v>1716</v>
      </c>
      <c r="I130" s="545" t="str">
        <f>+_xlfn.CONCAT(H130,"-",A130)</f>
        <v>B2/32/05-C</v>
      </c>
      <c r="K130" s="149">
        <f>+_xlfn.XLOOKUP(I130,ccs!O:O,ccs!N:N,0,0,1)</f>
        <v>0</v>
      </c>
    </row>
    <row r="131" spans="1:11" s="149" customFormat="1">
      <c r="A131" s="211"/>
      <c r="B131" s="13"/>
      <c r="C131" s="78"/>
      <c r="D131" s="78"/>
      <c r="E131" s="148"/>
      <c r="F131" s="148"/>
      <c r="H131" s="4" t="s">
        <v>1716</v>
      </c>
      <c r="K131" s="149">
        <f>+_xlfn.XLOOKUP(I131,ccs!O:O,ccs!N:N,0,0,1)</f>
        <v>0</v>
      </c>
    </row>
    <row r="132" spans="1:11" s="149" customFormat="1">
      <c r="A132" s="211" t="s">
        <v>8</v>
      </c>
      <c r="B132" s="13" t="s">
        <v>499</v>
      </c>
      <c r="C132" s="78">
        <v>19</v>
      </c>
      <c r="D132" s="78" t="s">
        <v>168</v>
      </c>
      <c r="E132" s="548">
        <f>+_xlfn.XLOOKUP(I132,ccs!O:O,ccs!I:I,0,0,1)</f>
        <v>116.31</v>
      </c>
      <c r="F132" s="548">
        <f>ROUND(ROUND(E132,2)*ROUND(C132,2),2)</f>
        <v>2209.89</v>
      </c>
      <c r="H132" s="4" t="s">
        <v>1716</v>
      </c>
      <c r="I132" s="545" t="str">
        <f>+_xlfn.CONCAT(H132,"-",A132)</f>
        <v>B2/32/05-D</v>
      </c>
      <c r="K132" s="149">
        <f>+_xlfn.XLOOKUP(I132,ccs!O:O,ccs!N:N,0,0,1)</f>
        <v>0</v>
      </c>
    </row>
    <row r="133" spans="1:11" s="149" customFormat="1">
      <c r="A133" s="211"/>
      <c r="B133" s="13"/>
      <c r="C133" s="78"/>
      <c r="D133" s="78"/>
      <c r="E133" s="148"/>
      <c r="F133" s="148"/>
      <c r="H133" s="4" t="s">
        <v>1716</v>
      </c>
      <c r="K133" s="149">
        <f>+_xlfn.XLOOKUP(I133,ccs!O:O,ccs!N:N,0,0,1)</f>
        <v>0</v>
      </c>
    </row>
    <row r="134" spans="1:11" s="149" customFormat="1">
      <c r="A134" s="211"/>
      <c r="B134" s="15" t="s">
        <v>500</v>
      </c>
      <c r="C134" s="78"/>
      <c r="D134" s="78"/>
      <c r="E134" s="148"/>
      <c r="F134" s="148"/>
      <c r="H134" s="4" t="s">
        <v>1716</v>
      </c>
      <c r="K134" s="149">
        <f>+_xlfn.XLOOKUP(I134,ccs!O:O,ccs!N:N,0,0,1)</f>
        <v>0</v>
      </c>
    </row>
    <row r="135" spans="1:11" s="149" customFormat="1">
      <c r="A135" s="211"/>
      <c r="B135" s="15"/>
      <c r="C135" s="78"/>
      <c r="D135" s="78"/>
      <c r="E135" s="148"/>
      <c r="F135" s="148"/>
      <c r="H135" s="4" t="s">
        <v>1716</v>
      </c>
      <c r="K135" s="149">
        <f>+_xlfn.XLOOKUP(I135,ccs!O:O,ccs!N:N,0,0,1)</f>
        <v>0</v>
      </c>
    </row>
    <row r="136" spans="1:11" s="149" customFormat="1" ht="31">
      <c r="A136" s="211"/>
      <c r="B136" s="15" t="s">
        <v>501</v>
      </c>
      <c r="C136" s="78"/>
      <c r="D136" s="78"/>
      <c r="E136" s="148"/>
      <c r="F136" s="148"/>
      <c r="H136" s="4" t="s">
        <v>1716</v>
      </c>
      <c r="K136" s="149">
        <f>+_xlfn.XLOOKUP(I136,ccs!O:O,ccs!N:N,0,0,1)</f>
        <v>0</v>
      </c>
    </row>
    <row r="137" spans="1:11" s="149" customFormat="1">
      <c r="A137" s="211"/>
      <c r="B137" s="15"/>
      <c r="C137" s="78"/>
      <c r="D137" s="78"/>
      <c r="E137" s="148"/>
      <c r="F137" s="148"/>
      <c r="H137" s="4" t="s">
        <v>1716</v>
      </c>
      <c r="K137" s="149">
        <f>+_xlfn.XLOOKUP(I137,ccs!O:O,ccs!N:N,0,0,1)</f>
        <v>0</v>
      </c>
    </row>
    <row r="138" spans="1:11" s="149" customFormat="1">
      <c r="A138" s="211" t="s">
        <v>10</v>
      </c>
      <c r="B138" s="13" t="s">
        <v>502</v>
      </c>
      <c r="C138" s="78">
        <v>228</v>
      </c>
      <c r="D138" s="78" t="s">
        <v>168</v>
      </c>
      <c r="E138" s="548">
        <f>+_xlfn.XLOOKUP(I138,ccs!O:O,ccs!I:I,0,0,1)</f>
        <v>110.99</v>
      </c>
      <c r="F138" s="548">
        <f>ROUND(ROUND(E138,2)*ROUND(C138,2),2)</f>
        <v>25305.72</v>
      </c>
      <c r="H138" s="4" t="s">
        <v>1716</v>
      </c>
      <c r="I138" s="545" t="str">
        <f>+_xlfn.CONCAT(H138,"-",A138)</f>
        <v>B2/32/05-E</v>
      </c>
      <c r="K138" s="149">
        <f>+_xlfn.XLOOKUP(I138,ccs!O:O,ccs!N:N,0,0,1)</f>
        <v>0</v>
      </c>
    </row>
    <row r="139" spans="1:11" s="149" customFormat="1">
      <c r="A139" s="211"/>
      <c r="B139" s="13"/>
      <c r="C139" s="78"/>
      <c r="D139" s="78"/>
      <c r="E139" s="148"/>
      <c r="F139" s="148"/>
      <c r="H139" s="4" t="s">
        <v>1716</v>
      </c>
      <c r="K139" s="149">
        <f>+_xlfn.XLOOKUP(I139,ccs!O:O,ccs!N:N,0,0,1)</f>
        <v>0</v>
      </c>
    </row>
    <row r="140" spans="1:11" s="149" customFormat="1">
      <c r="A140" s="211" t="s">
        <v>11</v>
      </c>
      <c r="B140" s="13" t="s">
        <v>498</v>
      </c>
      <c r="C140" s="78">
        <v>76</v>
      </c>
      <c r="D140" s="78" t="s">
        <v>168</v>
      </c>
      <c r="E140" s="548">
        <f>+_xlfn.XLOOKUP(I140,ccs!O:O,ccs!I:I,0,0,1)</f>
        <v>101.69</v>
      </c>
      <c r="F140" s="548">
        <f>ROUND(ROUND(E140,2)*ROUND(C140,2),2)</f>
        <v>7728.44</v>
      </c>
      <c r="H140" s="4" t="s">
        <v>1716</v>
      </c>
      <c r="I140" s="545" t="str">
        <f>+_xlfn.CONCAT(H140,"-",A140)</f>
        <v>B2/32/05-F</v>
      </c>
      <c r="K140" s="149">
        <f>+_xlfn.XLOOKUP(I140,ccs!O:O,ccs!N:N,0,0,1)</f>
        <v>0</v>
      </c>
    </row>
    <row r="141" spans="1:11" s="149" customFormat="1">
      <c r="A141" s="211"/>
      <c r="B141" s="15"/>
      <c r="C141" s="78"/>
      <c r="D141" s="78"/>
      <c r="E141" s="148"/>
      <c r="F141" s="148"/>
      <c r="H141" s="4" t="s">
        <v>1716</v>
      </c>
      <c r="K141" s="149">
        <f>+_xlfn.XLOOKUP(I141,ccs!O:O,ccs!N:N,0,0,1)</f>
        <v>0</v>
      </c>
    </row>
    <row r="142" spans="1:11" s="149" customFormat="1">
      <c r="A142" s="211"/>
      <c r="B142" s="15" t="s">
        <v>503</v>
      </c>
      <c r="C142" s="78"/>
      <c r="D142" s="78"/>
      <c r="E142" s="148"/>
      <c r="F142" s="148"/>
      <c r="H142" s="4" t="s">
        <v>1716</v>
      </c>
      <c r="K142" s="149">
        <f>+_xlfn.XLOOKUP(I142,ccs!O:O,ccs!N:N,0,0,1)</f>
        <v>0</v>
      </c>
    </row>
    <row r="143" spans="1:11" s="149" customFormat="1">
      <c r="A143" s="211"/>
      <c r="B143" s="15"/>
      <c r="C143" s="78"/>
      <c r="D143" s="78"/>
      <c r="E143" s="148"/>
      <c r="F143" s="148"/>
      <c r="H143" s="4" t="s">
        <v>1716</v>
      </c>
      <c r="K143" s="149">
        <f>+_xlfn.XLOOKUP(I143,ccs!O:O,ccs!N:N,0,0,1)</f>
        <v>0</v>
      </c>
    </row>
    <row r="144" spans="1:11" s="149" customFormat="1" ht="31">
      <c r="A144" s="211"/>
      <c r="B144" s="16" t="s">
        <v>504</v>
      </c>
      <c r="C144" s="78"/>
      <c r="D144" s="78"/>
      <c r="E144" s="148"/>
      <c r="F144" s="148"/>
      <c r="H144" s="4" t="s">
        <v>1716</v>
      </c>
      <c r="K144" s="149">
        <f>+_xlfn.XLOOKUP(I144,ccs!O:O,ccs!N:N,0,0,1)</f>
        <v>0</v>
      </c>
    </row>
    <row r="145" spans="1:11" s="149" customFormat="1">
      <c r="A145" s="211"/>
      <c r="B145" s="14"/>
      <c r="C145" s="78"/>
      <c r="D145" s="78"/>
      <c r="E145" s="148"/>
      <c r="F145" s="148"/>
      <c r="H145" s="4" t="s">
        <v>1716</v>
      </c>
      <c r="K145" s="149">
        <f>+_xlfn.XLOOKUP(I145,ccs!O:O,ccs!N:N,0,0,1)</f>
        <v>0</v>
      </c>
    </row>
    <row r="146" spans="1:11" s="149" customFormat="1">
      <c r="A146" s="211"/>
      <c r="B146" s="355" t="s">
        <v>505</v>
      </c>
      <c r="C146" s="215"/>
      <c r="D146" s="78"/>
      <c r="E146" s="15"/>
      <c r="F146" s="148"/>
      <c r="H146" s="4" t="s">
        <v>1716</v>
      </c>
      <c r="K146" s="149">
        <f>+_xlfn.XLOOKUP(I146,ccs!O:O,ccs!N:N,0,0,1)</f>
        <v>0</v>
      </c>
    </row>
    <row r="147" spans="1:11" s="149" customFormat="1">
      <c r="A147" s="211"/>
      <c r="B147" s="15"/>
      <c r="C147" s="78"/>
      <c r="D147" s="78"/>
      <c r="E147" s="148"/>
      <c r="F147" s="148"/>
      <c r="H147" s="4" t="s">
        <v>1716</v>
      </c>
      <c r="K147" s="149">
        <f>+_xlfn.XLOOKUP(I147,ccs!O:O,ccs!N:N,0,0,1)</f>
        <v>0</v>
      </c>
    </row>
    <row r="148" spans="1:11" s="149" customFormat="1">
      <c r="A148" s="211" t="s">
        <v>27</v>
      </c>
      <c r="B148" s="356" t="s">
        <v>506</v>
      </c>
      <c r="C148" s="78">
        <v>1480</v>
      </c>
      <c r="D148" s="78" t="s">
        <v>168</v>
      </c>
      <c r="E148" s="548">
        <f>+_xlfn.XLOOKUP(I148,ccs!O:O,ccs!I:I,0,0,1)</f>
        <v>59.19</v>
      </c>
      <c r="F148" s="548">
        <f>ROUND(ROUND(E148,2)*ROUND(C148,2),2)</f>
        <v>87601.2</v>
      </c>
      <c r="H148" s="4" t="s">
        <v>1716</v>
      </c>
      <c r="I148" s="545" t="str">
        <f>+_xlfn.CONCAT(H148,"-",A148)</f>
        <v>B2/32/05-G</v>
      </c>
      <c r="K148" s="149">
        <f>+_xlfn.XLOOKUP(I148,ccs!O:O,ccs!N:N,0,0,1)</f>
        <v>0</v>
      </c>
    </row>
    <row r="149" spans="1:11" s="149" customFormat="1">
      <c r="A149" s="211"/>
      <c r="B149" s="356"/>
      <c r="C149" s="78"/>
      <c r="D149" s="78"/>
      <c r="E149" s="148"/>
      <c r="F149" s="148"/>
      <c r="H149" s="4" t="s">
        <v>1716</v>
      </c>
      <c r="K149" s="149">
        <f>+_xlfn.XLOOKUP(I149,ccs!O:O,ccs!N:N,0,0,1)</f>
        <v>0</v>
      </c>
    </row>
    <row r="150" spans="1:11" s="149" customFormat="1">
      <c r="A150" s="211" t="s">
        <v>28</v>
      </c>
      <c r="B150" s="13" t="s">
        <v>499</v>
      </c>
      <c r="C150" s="78">
        <v>494</v>
      </c>
      <c r="D150" s="78" t="s">
        <v>168</v>
      </c>
      <c r="E150" s="548">
        <f>+_xlfn.XLOOKUP(I150,ccs!O:O,ccs!I:I,0,0,1)</f>
        <v>116.31</v>
      </c>
      <c r="F150" s="548">
        <f>ROUND(ROUND(E150,2)*ROUND(C150,2),2)</f>
        <v>57457.14</v>
      </c>
      <c r="H150" s="4" t="s">
        <v>1716</v>
      </c>
      <c r="I150" s="545" t="str">
        <f>+_xlfn.CONCAT(H150,"-",A150)</f>
        <v>B2/32/05-H</v>
      </c>
      <c r="K150" s="149">
        <f>+_xlfn.XLOOKUP(I150,ccs!O:O,ccs!N:N,0,0,1)</f>
        <v>0</v>
      </c>
    </row>
    <row r="151" spans="1:11" s="149" customFormat="1">
      <c r="A151" s="211"/>
      <c r="B151" s="71"/>
      <c r="C151" s="78"/>
      <c r="D151" s="78"/>
      <c r="E151" s="148"/>
      <c r="F151" s="148"/>
      <c r="H151" s="4" t="s">
        <v>1716</v>
      </c>
      <c r="K151" s="149">
        <f>+_xlfn.XLOOKUP(I151,ccs!O:O,ccs!N:N,0,0,1)</f>
        <v>0</v>
      </c>
    </row>
    <row r="152" spans="1:11" s="149" customFormat="1">
      <c r="A152" s="211"/>
      <c r="B152" s="71"/>
      <c r="C152" s="55"/>
      <c r="D152" s="52"/>
      <c r="E152" s="203"/>
      <c r="F152" s="203"/>
      <c r="H152" s="4" t="s">
        <v>1716</v>
      </c>
      <c r="K152" s="149">
        <f>+_xlfn.XLOOKUP(I152,ccs!O:O,ccs!N:N,0,0,1)</f>
        <v>0</v>
      </c>
    </row>
    <row r="153" spans="1:11">
      <c r="A153" s="220"/>
      <c r="B153" s="35"/>
      <c r="C153" s="281"/>
      <c r="D153" s="281"/>
      <c r="E153" s="308"/>
      <c r="H153" s="4" t="s">
        <v>1716</v>
      </c>
      <c r="K153" s="149">
        <f>+_xlfn.XLOOKUP(I153,ccs!O:O,ccs!N:N,0,0,1)</f>
        <v>0</v>
      </c>
    </row>
    <row r="154" spans="1:11">
      <c r="A154" s="220"/>
      <c r="B154" s="35"/>
      <c r="C154" s="281"/>
      <c r="D154" s="281"/>
      <c r="E154" s="308"/>
      <c r="H154" s="4" t="s">
        <v>1716</v>
      </c>
      <c r="K154" s="149">
        <f>+_xlfn.XLOOKUP(I154,ccs!O:O,ccs!N:N,0,0,1)</f>
        <v>0</v>
      </c>
    </row>
    <row r="155" spans="1:11">
      <c r="A155" s="220"/>
      <c r="B155" s="36"/>
      <c r="H155" s="4" t="s">
        <v>1716</v>
      </c>
      <c r="K155" s="149">
        <f>+_xlfn.XLOOKUP(I155,ccs!O:O,ccs!N:N,0,0,1)</f>
        <v>0</v>
      </c>
    </row>
    <row r="156" spans="1:11">
      <c r="A156" s="220"/>
      <c r="B156" s="36"/>
      <c r="H156" s="4" t="s">
        <v>1716</v>
      </c>
    </row>
    <row r="157" spans="1:11">
      <c r="A157" s="220"/>
      <c r="B157" s="35"/>
      <c r="H157" s="4" t="s">
        <v>1716</v>
      </c>
    </row>
    <row r="158" spans="1:11">
      <c r="H158" s="4" t="s">
        <v>1716</v>
      </c>
    </row>
    <row r="159" spans="1:11">
      <c r="H159" s="4" t="s">
        <v>1716</v>
      </c>
    </row>
    <row r="160" spans="1:11">
      <c r="H160" s="4" t="s">
        <v>1716</v>
      </c>
    </row>
    <row r="161" spans="2:8">
      <c r="B161" s="107" t="s">
        <v>29</v>
      </c>
      <c r="F161" s="33"/>
      <c r="H161" s="4" t="s">
        <v>1716</v>
      </c>
    </row>
    <row r="162" spans="2:8">
      <c r="B162" s="7" t="s">
        <v>9</v>
      </c>
      <c r="E162" s="31" t="s">
        <v>12</v>
      </c>
      <c r="F162" s="31">
        <f>SUM(F3:F161)</f>
        <v>9578436.9499999993</v>
      </c>
      <c r="H162" s="4" t="s">
        <v>1716</v>
      </c>
    </row>
    <row r="163" spans="2:8" ht="16" thickBot="1">
      <c r="F163" s="34"/>
      <c r="H163" s="4" t="s">
        <v>1716</v>
      </c>
    </row>
    <row r="164" spans="2:8" ht="16" thickTop="1"/>
  </sheetData>
  <sheetProtection selectLockedCells="1" selectUnlockedCells="1"/>
  <autoFilter ref="A1:I164" xr:uid="{34E68D62-E794-4C32-985E-C5ABB60831E1}"/>
  <phoneticPr fontId="17" type="noConversion"/>
  <conditionalFormatting sqref="A6:A65">
    <cfRule type="expression" dxfId="2" priority="1" stopIfTrue="1">
      <formula>ISBLANK($D6)</formula>
    </cfRule>
  </conditionalFormatting>
  <conditionalFormatting sqref="A6:A100">
    <cfRule type="expression" dxfId="1" priority="2" stopIfTrue="1">
      <formula>"isblank($D10)"</formula>
    </cfRule>
  </conditionalFormatting>
  <conditionalFormatting sqref="A66:A100">
    <cfRule type="expression" dxfId="0" priority="3" stopIfTrue="1">
      <formula>ISBLANK($C66)</formula>
    </cfRule>
  </conditionalFormatting>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Roman,Regular"EXTERIOR IMPROVEMENTS
&amp;8 1RI12073-073D06-DAH-BOQ-PM-0003-01&amp;R&amp;"Times New Roman,Regular"32 - Page &amp;P of &amp;N</oddFooter>
  </headerFooter>
  <rowBreaks count="4" manualBreakCount="4">
    <brk id="27" max="16383" man="1"/>
    <brk id="55" max="16383" man="1"/>
    <brk id="91" max="16383" man="1"/>
    <brk id="123"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39A43-E368-4172-A6FC-D02D8409BC36}">
  <sheetPr>
    <tabColor rgb="FFFFFF00"/>
  </sheetPr>
  <dimension ref="A1:I145"/>
  <sheetViews>
    <sheetView showZeros="0" view="pageBreakPreview" topLeftCell="A133" zoomScaleNormal="100" zoomScaleSheetLayoutView="100" workbookViewId="0">
      <selection activeCell="K21" sqref="K21"/>
    </sheetView>
  </sheetViews>
  <sheetFormatPr defaultColWidth="9.1796875" defaultRowHeight="15.5"/>
  <cols>
    <col min="1" max="1" width="6.6328125" style="201" customWidth="1"/>
    <col min="2" max="2" width="40.6328125" style="7" customWidth="1"/>
    <col min="3" max="3" width="10.6328125" style="29" customWidth="1"/>
    <col min="4" max="4" width="10.6328125" style="32" customWidth="1"/>
    <col min="5" max="6" width="12.6328125" style="31" customWidth="1"/>
    <col min="7" max="7" width="9.1796875" style="210"/>
    <col min="8" max="16384" width="9.1796875" style="4"/>
  </cols>
  <sheetData>
    <row r="1" spans="1:9">
      <c r="A1" s="193" t="s">
        <v>0</v>
      </c>
      <c r="B1" s="187" t="s">
        <v>35</v>
      </c>
      <c r="C1" s="17" t="s">
        <v>3</v>
      </c>
      <c r="D1" s="18" t="s">
        <v>1</v>
      </c>
      <c r="E1" s="19" t="s">
        <v>2</v>
      </c>
      <c r="F1" s="19" t="s">
        <v>4</v>
      </c>
      <c r="H1" s="4" t="s">
        <v>1592</v>
      </c>
      <c r="I1" s="4" t="s">
        <v>1593</v>
      </c>
    </row>
    <row r="2" spans="1:9">
      <c r="A2" s="194"/>
      <c r="B2" s="8"/>
      <c r="C2" s="20"/>
      <c r="D2" s="21"/>
      <c r="E2" s="22"/>
      <c r="F2" s="22" t="s">
        <v>12</v>
      </c>
    </row>
    <row r="3" spans="1:9">
      <c r="A3" s="195"/>
      <c r="B3" s="1"/>
      <c r="C3" s="23"/>
      <c r="D3" s="24"/>
      <c r="E3" s="25"/>
      <c r="F3" s="25"/>
    </row>
    <row r="4" spans="1:9" s="12" customFormat="1">
      <c r="A4" s="196"/>
      <c r="B4" s="76" t="s">
        <v>24</v>
      </c>
      <c r="C4" s="26"/>
      <c r="D4" s="27"/>
      <c r="E4" s="28"/>
      <c r="F4" s="28"/>
      <c r="G4" s="318"/>
      <c r="H4" s="4" t="s">
        <v>1717</v>
      </c>
    </row>
    <row r="5" spans="1:9">
      <c r="A5" s="197"/>
      <c r="B5" s="53"/>
      <c r="D5" s="30"/>
      <c r="H5" s="4" t="s">
        <v>1717</v>
      </c>
    </row>
    <row r="6" spans="1:9" s="80" customFormat="1">
      <c r="A6" s="191"/>
      <c r="B6" s="357" t="s">
        <v>509</v>
      </c>
      <c r="C6" s="198"/>
      <c r="D6" s="84"/>
      <c r="E6" s="321"/>
      <c r="F6" s="317"/>
      <c r="G6" s="319"/>
      <c r="H6" s="4" t="s">
        <v>1717</v>
      </c>
      <c r="I6" s="4"/>
    </row>
    <row r="7" spans="1:9" s="80" customFormat="1">
      <c r="A7" s="191"/>
      <c r="B7" s="83"/>
      <c r="C7" s="198"/>
      <c r="D7" s="84"/>
      <c r="E7" s="321"/>
      <c r="F7" s="317"/>
      <c r="G7" s="319"/>
      <c r="H7" s="4" t="s">
        <v>1717</v>
      </c>
      <c r="I7" s="4"/>
    </row>
    <row r="8" spans="1:9" s="80" customFormat="1">
      <c r="A8" s="359"/>
      <c r="B8" s="15" t="s">
        <v>510</v>
      </c>
      <c r="C8" s="360"/>
      <c r="D8" s="360"/>
      <c r="E8" s="361"/>
      <c r="F8" s="362"/>
      <c r="H8" s="4" t="s">
        <v>1717</v>
      </c>
      <c r="I8" s="4"/>
    </row>
    <row r="9" spans="1:9" s="80" customFormat="1">
      <c r="A9" s="363"/>
      <c r="B9" s="86"/>
      <c r="C9" s="364"/>
      <c r="D9" s="360"/>
      <c r="E9" s="361"/>
      <c r="F9" s="362"/>
      <c r="H9" s="4" t="s">
        <v>1717</v>
      </c>
    </row>
    <row r="10" spans="1:9" s="80" customFormat="1" ht="170.5">
      <c r="A10" s="365"/>
      <c r="B10" s="408" t="s">
        <v>511</v>
      </c>
      <c r="C10" s="358"/>
      <c r="D10" s="360"/>
      <c r="E10" s="361"/>
      <c r="F10" s="362"/>
      <c r="H10" s="4" t="s">
        <v>1717</v>
      </c>
    </row>
    <row r="11" spans="1:9" s="80" customFormat="1">
      <c r="A11" s="365"/>
      <c r="B11" s="14"/>
      <c r="C11" s="358"/>
      <c r="D11" s="360"/>
      <c r="E11" s="361"/>
      <c r="F11" s="362"/>
      <c r="H11" s="4" t="s">
        <v>1717</v>
      </c>
    </row>
    <row r="12" spans="1:9" s="81" customFormat="1">
      <c r="A12" s="366"/>
      <c r="B12" s="367" t="s">
        <v>512</v>
      </c>
      <c r="C12" s="360"/>
      <c r="D12" s="360"/>
      <c r="E12" s="361"/>
      <c r="F12" s="362"/>
      <c r="H12" s="4" t="s">
        <v>1717</v>
      </c>
    </row>
    <row r="13" spans="1:9" s="81" customFormat="1">
      <c r="A13" s="366"/>
      <c r="B13" s="367" t="s">
        <v>513</v>
      </c>
      <c r="C13" s="360"/>
      <c r="D13" s="360"/>
      <c r="E13" s="361"/>
      <c r="F13" s="362"/>
      <c r="H13" s="4" t="s">
        <v>1717</v>
      </c>
    </row>
    <row r="14" spans="1:9" s="81" customFormat="1">
      <c r="A14" s="366" t="s">
        <v>5</v>
      </c>
      <c r="B14" s="314" t="s">
        <v>514</v>
      </c>
      <c r="C14" s="358">
        <v>145</v>
      </c>
      <c r="D14" s="360" t="s">
        <v>179</v>
      </c>
      <c r="E14" s="548">
        <f>+_xlfn.XLOOKUP(I14,ccs!O:O,ccs!I:I,0,0,1)</f>
        <v>875.25</v>
      </c>
      <c r="F14" s="548">
        <f>ROUND(ROUND(E14,2)*ROUND(C14,2),2)</f>
        <v>126911.25</v>
      </c>
      <c r="H14" s="4" t="s">
        <v>1717</v>
      </c>
      <c r="I14" s="545" t="str">
        <f>+_xlfn.CONCAT(H14,"-",A14)</f>
        <v>B2/33/01-A</v>
      </c>
    </row>
    <row r="15" spans="1:9" s="81" customFormat="1">
      <c r="A15" s="366"/>
      <c r="B15" s="314"/>
      <c r="C15" s="358"/>
      <c r="D15" s="360"/>
      <c r="E15" s="361"/>
      <c r="F15" s="362"/>
      <c r="H15" s="4" t="s">
        <v>1717</v>
      </c>
    </row>
    <row r="16" spans="1:9" s="81" customFormat="1">
      <c r="A16" s="366"/>
      <c r="B16" s="367" t="s">
        <v>515</v>
      </c>
      <c r="C16" s="360"/>
      <c r="D16" s="360"/>
      <c r="E16" s="361"/>
      <c r="F16" s="362"/>
      <c r="H16" s="4" t="s">
        <v>1717</v>
      </c>
    </row>
    <row r="17" spans="1:9" s="81" customFormat="1">
      <c r="A17" s="368" t="s">
        <v>6</v>
      </c>
      <c r="B17" s="314" t="s">
        <v>514</v>
      </c>
      <c r="C17" s="358">
        <v>700</v>
      </c>
      <c r="D17" s="360" t="s">
        <v>179</v>
      </c>
      <c r="E17" s="548">
        <f>+_xlfn.XLOOKUP(I17,ccs!O:O,ccs!I:I,0,0,1)</f>
        <v>875.25</v>
      </c>
      <c r="F17" s="548">
        <f>ROUND(ROUND(E17,2)*ROUND(C17,2),2)</f>
        <v>612675</v>
      </c>
      <c r="H17" s="4" t="s">
        <v>1717</v>
      </c>
      <c r="I17" s="545" t="str">
        <f>+_xlfn.CONCAT(H17,"-",A17)</f>
        <v>B2/33/01-B</v>
      </c>
    </row>
    <row r="18" spans="1:9" s="81" customFormat="1">
      <c r="A18" s="368"/>
      <c r="B18" s="314"/>
      <c r="C18" s="358"/>
      <c r="D18" s="360"/>
      <c r="E18" s="361"/>
      <c r="F18" s="362"/>
      <c r="H18" s="4" t="s">
        <v>1717</v>
      </c>
    </row>
    <row r="19" spans="1:9" s="81" customFormat="1">
      <c r="A19" s="366"/>
      <c r="B19" s="367" t="s">
        <v>516</v>
      </c>
      <c r="C19" s="360"/>
      <c r="D19" s="360"/>
      <c r="E19" s="361"/>
      <c r="F19" s="362"/>
      <c r="H19" s="4" t="s">
        <v>1717</v>
      </c>
    </row>
    <row r="20" spans="1:9" s="81" customFormat="1">
      <c r="A20" s="366" t="s">
        <v>7</v>
      </c>
      <c r="B20" s="314" t="s">
        <v>517</v>
      </c>
      <c r="C20" s="358">
        <v>230</v>
      </c>
      <c r="D20" s="360" t="s">
        <v>179</v>
      </c>
      <c r="E20" s="548">
        <f>+_xlfn.XLOOKUP(I20,ccs!O:O,ccs!I:I,0,0,1)</f>
        <v>875.25</v>
      </c>
      <c r="F20" s="548">
        <f>ROUND(ROUND(E20,2)*ROUND(C20,2),2)</f>
        <v>201307.5</v>
      </c>
      <c r="H20" s="4" t="s">
        <v>1717</v>
      </c>
      <c r="I20" s="545" t="str">
        <f>+_xlfn.CONCAT(H20,"-",A20)</f>
        <v>B2/33/01-C</v>
      </c>
    </row>
    <row r="21" spans="1:9" s="81" customFormat="1">
      <c r="A21" s="366"/>
      <c r="B21" s="314"/>
      <c r="C21" s="358"/>
      <c r="D21" s="360"/>
      <c r="E21" s="361"/>
      <c r="F21" s="362"/>
      <c r="H21" s="4" t="s">
        <v>1717</v>
      </c>
    </row>
    <row r="22" spans="1:9" s="81" customFormat="1">
      <c r="A22" s="366"/>
      <c r="B22" s="367" t="s">
        <v>518</v>
      </c>
      <c r="C22" s="360"/>
      <c r="D22" s="360"/>
      <c r="E22" s="361"/>
      <c r="F22" s="362"/>
      <c r="H22" s="4" t="s">
        <v>1717</v>
      </c>
    </row>
    <row r="23" spans="1:9" s="81" customFormat="1">
      <c r="A23" s="366" t="s">
        <v>8</v>
      </c>
      <c r="B23" s="314" t="s">
        <v>517</v>
      </c>
      <c r="C23" s="358">
        <v>200</v>
      </c>
      <c r="D23" s="360" t="s">
        <v>179</v>
      </c>
      <c r="E23" s="548">
        <f>+_xlfn.XLOOKUP(I23,ccs!O:O,ccs!I:I,0,0,1)</f>
        <v>875.25</v>
      </c>
      <c r="F23" s="548">
        <f>ROUND(ROUND(E23,2)*ROUND(C23,2),2)</f>
        <v>175050</v>
      </c>
      <c r="H23" s="4" t="s">
        <v>1717</v>
      </c>
      <c r="I23" s="545" t="str">
        <f>+_xlfn.CONCAT(H23,"-",A23)</f>
        <v>B2/33/01-D</v>
      </c>
    </row>
    <row r="24" spans="1:9" s="81" customFormat="1">
      <c r="A24" s="366"/>
      <c r="B24" s="314"/>
      <c r="C24" s="358"/>
      <c r="D24" s="360"/>
      <c r="E24" s="361"/>
      <c r="F24" s="362"/>
      <c r="H24" s="4" t="s">
        <v>1717</v>
      </c>
    </row>
    <row r="25" spans="1:9" s="81" customFormat="1">
      <c r="A25" s="366"/>
      <c r="B25" s="367" t="s">
        <v>519</v>
      </c>
      <c r="C25" s="360"/>
      <c r="D25" s="360"/>
      <c r="E25" s="361"/>
      <c r="F25" s="362"/>
      <c r="H25" s="4" t="s">
        <v>1717</v>
      </c>
    </row>
    <row r="26" spans="1:9" s="81" customFormat="1">
      <c r="A26" s="366" t="s">
        <v>10</v>
      </c>
      <c r="B26" s="314" t="s">
        <v>517</v>
      </c>
      <c r="C26" s="358">
        <v>80</v>
      </c>
      <c r="D26" s="360" t="s">
        <v>179</v>
      </c>
      <c r="E26" s="548">
        <f>+_xlfn.XLOOKUP(I26,ccs!O:O,ccs!I:I,0,0,1)</f>
        <v>875.25</v>
      </c>
      <c r="F26" s="548">
        <f>ROUND(ROUND(E26,2)*ROUND(C26,2),2)</f>
        <v>70020</v>
      </c>
      <c r="H26" s="4" t="s">
        <v>1717</v>
      </c>
      <c r="I26" s="545" t="str">
        <f>+_xlfn.CONCAT(H26,"-",A26)</f>
        <v>B2/33/01-E</v>
      </c>
    </row>
    <row r="27" spans="1:9" s="81" customFormat="1">
      <c r="A27" s="366"/>
      <c r="B27" s="314"/>
      <c r="C27" s="358"/>
      <c r="D27" s="360"/>
      <c r="E27" s="361"/>
      <c r="F27" s="362"/>
      <c r="H27" s="4" t="s">
        <v>1717</v>
      </c>
    </row>
    <row r="28" spans="1:9" s="81" customFormat="1">
      <c r="A28" s="373"/>
      <c r="B28" s="315" t="s">
        <v>520</v>
      </c>
      <c r="C28" s="358"/>
      <c r="D28" s="374"/>
      <c r="E28" s="374"/>
      <c r="F28" s="362"/>
      <c r="H28" s="4" t="s">
        <v>1718</v>
      </c>
    </row>
    <row r="29" spans="1:9" s="81" customFormat="1">
      <c r="A29" s="373"/>
      <c r="B29" s="315"/>
      <c r="C29" s="358"/>
      <c r="D29" s="374"/>
      <c r="E29" s="374"/>
      <c r="F29" s="362"/>
      <c r="H29" s="4" t="s">
        <v>1718</v>
      </c>
    </row>
    <row r="30" spans="1:9" s="81" customFormat="1" ht="108.5">
      <c r="A30" s="409" t="s">
        <v>5</v>
      </c>
      <c r="B30" s="410" t="s">
        <v>521</v>
      </c>
      <c r="C30" s="32">
        <v>21</v>
      </c>
      <c r="D30" s="32" t="s">
        <v>289</v>
      </c>
      <c r="E30" s="548">
        <f>+_xlfn.XLOOKUP(I30,ccs!O:O,ccs!I:I,0,0,1)</f>
        <v>20668.13</v>
      </c>
      <c r="F30" s="548">
        <f>ROUND(ROUND(E30,2)*ROUND(C30,2),2)</f>
        <v>434030.73</v>
      </c>
      <c r="H30" s="4" t="s">
        <v>1718</v>
      </c>
      <c r="I30" s="545" t="str">
        <f>+_xlfn.CONCAT(H30,"-",A30)</f>
        <v>B2/33/02-A</v>
      </c>
    </row>
    <row r="31" spans="1:9" s="81" customFormat="1">
      <c r="A31" s="373"/>
      <c r="B31" s="376"/>
      <c r="C31" s="358"/>
      <c r="D31" s="374"/>
      <c r="E31" s="374"/>
      <c r="F31" s="362"/>
      <c r="H31" s="4" t="s">
        <v>1718</v>
      </c>
    </row>
    <row r="32" spans="1:9" s="81" customFormat="1">
      <c r="A32" s="377"/>
      <c r="B32" s="378" t="s">
        <v>522</v>
      </c>
      <c r="C32" s="32"/>
      <c r="D32" s="85"/>
      <c r="E32" s="358"/>
      <c r="F32" s="362"/>
      <c r="H32" s="4" t="s">
        <v>1718</v>
      </c>
    </row>
    <row r="33" spans="1:9" s="81" customFormat="1">
      <c r="A33" s="377"/>
      <c r="B33" s="379"/>
      <c r="C33" s="32"/>
      <c r="D33" s="85"/>
      <c r="E33" s="358"/>
      <c r="F33" s="362"/>
      <c r="H33" s="4" t="s">
        <v>1718</v>
      </c>
    </row>
    <row r="34" spans="1:9" s="81" customFormat="1" ht="155">
      <c r="A34" s="377" t="s">
        <v>6</v>
      </c>
      <c r="B34" s="379" t="s">
        <v>523</v>
      </c>
      <c r="C34" s="32">
        <v>2</v>
      </c>
      <c r="D34" s="85" t="s">
        <v>289</v>
      </c>
      <c r="E34" s="548">
        <f>+_xlfn.XLOOKUP(I34,ccs!O:O,ccs!I:I,0,0,1)</f>
        <v>26152.5</v>
      </c>
      <c r="F34" s="548">
        <f>ROUND(ROUND(E34,2)*ROUND(C34,2),2)</f>
        <v>52305</v>
      </c>
      <c r="H34" s="4" t="s">
        <v>1718</v>
      </c>
      <c r="I34" s="545" t="str">
        <f>+_xlfn.CONCAT(H34,"-",A34)</f>
        <v>B2/33/02-B</v>
      </c>
    </row>
    <row r="35" spans="1:9" s="81" customFormat="1">
      <c r="A35" s="381"/>
      <c r="B35" s="382"/>
      <c r="C35" s="32"/>
      <c r="D35" s="85"/>
      <c r="E35" s="85"/>
      <c r="F35" s="380"/>
      <c r="H35" s="4" t="s">
        <v>1718</v>
      </c>
    </row>
    <row r="36" spans="1:9" s="81" customFormat="1">
      <c r="A36" s="377"/>
      <c r="B36" s="378" t="s">
        <v>524</v>
      </c>
      <c r="C36" s="32"/>
      <c r="D36" s="85"/>
      <c r="E36" s="85"/>
      <c r="F36" s="380"/>
      <c r="H36" s="4" t="s">
        <v>1718</v>
      </c>
    </row>
    <row r="37" spans="1:9" s="81" customFormat="1">
      <c r="A37" s="377"/>
      <c r="B37" s="379"/>
      <c r="C37" s="32"/>
      <c r="D37" s="85"/>
      <c r="E37" s="85"/>
      <c r="F37" s="380"/>
      <c r="H37" s="4" t="s">
        <v>1718</v>
      </c>
    </row>
    <row r="38" spans="1:9" s="81" customFormat="1" ht="155">
      <c r="A38" s="377" t="s">
        <v>7</v>
      </c>
      <c r="B38" s="379" t="s">
        <v>525</v>
      </c>
      <c r="C38" s="32">
        <v>2</v>
      </c>
      <c r="D38" s="85" t="s">
        <v>289</v>
      </c>
      <c r="E38" s="548">
        <f>+_xlfn.XLOOKUP(I38,ccs!O:O,ccs!I:I,0,0,1)</f>
        <v>28652.5</v>
      </c>
      <c r="F38" s="548">
        <f>ROUND(ROUND(E38,2)*ROUND(C38,2),2)</f>
        <v>57305</v>
      </c>
      <c r="H38" s="4" t="s">
        <v>1718</v>
      </c>
      <c r="I38" s="545" t="str">
        <f>+_xlfn.CONCAT(H38,"-",A38)</f>
        <v>B2/33/02-C</v>
      </c>
    </row>
    <row r="39" spans="1:9" s="81" customFormat="1">
      <c r="A39" s="377"/>
      <c r="B39" s="383"/>
      <c r="C39" s="32"/>
      <c r="D39" s="85"/>
      <c r="E39" s="358"/>
      <c r="F39" s="362"/>
      <c r="H39" s="4" t="s">
        <v>1718</v>
      </c>
    </row>
    <row r="40" spans="1:9" s="81" customFormat="1">
      <c r="A40" s="368"/>
      <c r="B40" s="384" t="s">
        <v>526</v>
      </c>
      <c r="C40" s="360"/>
      <c r="D40" s="358"/>
      <c r="E40" s="361"/>
      <c r="F40" s="362"/>
      <c r="H40" s="4" t="s">
        <v>1719</v>
      </c>
    </row>
    <row r="41" spans="1:9" s="81" customFormat="1">
      <c r="A41" s="368"/>
      <c r="B41" s="384"/>
      <c r="C41" s="360"/>
      <c r="D41" s="358"/>
      <c r="E41" s="361"/>
      <c r="F41" s="362"/>
      <c r="H41" s="4" t="s">
        <v>1719</v>
      </c>
    </row>
    <row r="42" spans="1:9" s="81" customFormat="1" ht="170.5">
      <c r="A42" s="366"/>
      <c r="B42" s="411" t="s">
        <v>527</v>
      </c>
      <c r="C42" s="360"/>
      <c r="D42" s="358"/>
      <c r="E42" s="361"/>
      <c r="F42" s="362"/>
      <c r="H42" s="4" t="s">
        <v>1719</v>
      </c>
    </row>
    <row r="43" spans="1:9" s="81" customFormat="1">
      <c r="A43" s="366"/>
      <c r="B43" s="385"/>
      <c r="C43" s="360"/>
      <c r="D43" s="358"/>
      <c r="E43" s="361"/>
      <c r="F43" s="362"/>
      <c r="H43" s="4" t="s">
        <v>1719</v>
      </c>
    </row>
    <row r="44" spans="1:9" s="81" customFormat="1">
      <c r="A44" s="366"/>
      <c r="B44" s="386" t="s">
        <v>528</v>
      </c>
      <c r="C44" s="360"/>
      <c r="D44" s="358"/>
      <c r="E44" s="360"/>
      <c r="F44" s="372"/>
      <c r="H44" s="4" t="s">
        <v>1719</v>
      </c>
    </row>
    <row r="45" spans="1:9" s="80" customFormat="1" ht="15.75" customHeight="1">
      <c r="A45" s="387"/>
      <c r="B45" s="386" t="s">
        <v>512</v>
      </c>
      <c r="C45" s="360"/>
      <c r="D45" s="358"/>
      <c r="E45" s="360"/>
      <c r="F45" s="372"/>
      <c r="H45" s="4" t="s">
        <v>1719</v>
      </c>
    </row>
    <row r="46" spans="1:9" s="80" customFormat="1" ht="15.75" customHeight="1">
      <c r="A46" s="387" t="s">
        <v>5</v>
      </c>
      <c r="B46" s="314" t="s">
        <v>529</v>
      </c>
      <c r="C46" s="360">
        <v>2</v>
      </c>
      <c r="D46" s="358" t="s">
        <v>289</v>
      </c>
      <c r="E46" s="548">
        <f>+_xlfn.XLOOKUP(I46,ccs!O:O,ccs!I:I,0,0,1)</f>
        <v>17607.5</v>
      </c>
      <c r="F46" s="548">
        <f>ROUND(ROUND(E46,2)*ROUND(C46,2),2)</f>
        <v>35215</v>
      </c>
      <c r="H46" s="4" t="s">
        <v>1719</v>
      </c>
      <c r="I46" s="545" t="str">
        <f>+_xlfn.CONCAT(H46,"-",A46)</f>
        <v>B2/33/03-A</v>
      </c>
    </row>
    <row r="47" spans="1:9" s="80" customFormat="1" ht="15.75" customHeight="1">
      <c r="A47" s="387"/>
      <c r="B47" s="314" t="s">
        <v>530</v>
      </c>
      <c r="C47" s="360"/>
      <c r="D47" s="358"/>
      <c r="E47" s="360"/>
      <c r="F47" s="362"/>
      <c r="H47" s="4" t="s">
        <v>1719</v>
      </c>
    </row>
    <row r="48" spans="1:9" s="80" customFormat="1" ht="15.75" customHeight="1">
      <c r="A48" s="387"/>
      <c r="B48" s="314"/>
      <c r="C48" s="360"/>
      <c r="D48" s="358"/>
      <c r="E48" s="360"/>
      <c r="F48" s="362"/>
      <c r="H48" s="4" t="s">
        <v>1719</v>
      </c>
    </row>
    <row r="49" spans="1:9" s="80" customFormat="1">
      <c r="A49" s="191"/>
      <c r="B49" s="388" t="s">
        <v>531</v>
      </c>
      <c r="C49" s="388"/>
      <c r="D49" s="388"/>
      <c r="E49" s="388"/>
      <c r="F49" s="388"/>
      <c r="G49" s="388"/>
      <c r="H49" s="4" t="s">
        <v>1719</v>
      </c>
    </row>
    <row r="50" spans="1:9" s="80" customFormat="1">
      <c r="A50" s="191"/>
      <c r="B50" s="83"/>
      <c r="C50" s="198"/>
      <c r="D50" s="84"/>
      <c r="E50" s="321"/>
      <c r="F50" s="317"/>
      <c r="G50" s="319"/>
      <c r="H50" s="4" t="s">
        <v>1719</v>
      </c>
    </row>
    <row r="51" spans="1:9" s="80" customFormat="1">
      <c r="A51" s="359"/>
      <c r="B51" s="389" t="s">
        <v>510</v>
      </c>
      <c r="C51" s="360"/>
      <c r="D51" s="360"/>
      <c r="E51" s="370"/>
      <c r="F51" s="362"/>
      <c r="H51" s="4" t="s">
        <v>1719</v>
      </c>
    </row>
    <row r="52" spans="1:9" s="80" customFormat="1">
      <c r="A52" s="363"/>
      <c r="B52" s="390"/>
      <c r="C52" s="358"/>
      <c r="D52" s="360"/>
      <c r="E52" s="370"/>
      <c r="F52" s="362"/>
      <c r="H52" s="4" t="s">
        <v>1719</v>
      </c>
    </row>
    <row r="53" spans="1:9" s="80" customFormat="1" ht="170.5">
      <c r="A53" s="365"/>
      <c r="B53" s="412" t="s">
        <v>532</v>
      </c>
      <c r="C53" s="358"/>
      <c r="D53" s="360"/>
      <c r="E53" s="370"/>
      <c r="F53" s="362"/>
      <c r="H53" s="4" t="s">
        <v>1719</v>
      </c>
    </row>
    <row r="54" spans="1:9" s="80" customFormat="1">
      <c r="A54" s="365"/>
      <c r="B54" s="390"/>
      <c r="C54" s="358"/>
      <c r="D54" s="360"/>
      <c r="E54" s="370"/>
      <c r="F54" s="362"/>
      <c r="H54" s="4" t="s">
        <v>1719</v>
      </c>
    </row>
    <row r="55" spans="1:9" s="81" customFormat="1">
      <c r="A55" s="373"/>
      <c r="B55" s="367" t="s">
        <v>512</v>
      </c>
      <c r="C55" s="360"/>
      <c r="D55" s="360"/>
      <c r="E55" s="361"/>
      <c r="F55" s="362"/>
      <c r="H55" s="4" t="s">
        <v>1719</v>
      </c>
    </row>
    <row r="56" spans="1:9" s="81" customFormat="1">
      <c r="A56" s="373"/>
      <c r="B56" s="367" t="s">
        <v>533</v>
      </c>
      <c r="C56" s="360"/>
      <c r="D56" s="360"/>
      <c r="E56" s="361"/>
      <c r="F56" s="362"/>
      <c r="H56" s="4" t="s">
        <v>1719</v>
      </c>
    </row>
    <row r="57" spans="1:9" s="81" customFormat="1">
      <c r="A57" s="373" t="s">
        <v>6</v>
      </c>
      <c r="B57" s="314" t="s">
        <v>514</v>
      </c>
      <c r="C57" s="358">
        <v>1200</v>
      </c>
      <c r="D57" s="360" t="s">
        <v>179</v>
      </c>
      <c r="E57" s="548">
        <f>+_xlfn.XLOOKUP(I57,ccs!O:O,ccs!I:I,0,0,1)</f>
        <v>875.25</v>
      </c>
      <c r="F57" s="548">
        <f>ROUND(ROUND(E57,2)*ROUND(C57,2),2)</f>
        <v>1050300</v>
      </c>
      <c r="H57" s="4" t="s">
        <v>1719</v>
      </c>
      <c r="I57" s="545" t="str">
        <f>+_xlfn.CONCAT(H57,"-",A57)</f>
        <v>B2/33/03-B</v>
      </c>
    </row>
    <row r="58" spans="1:9" s="81" customFormat="1">
      <c r="A58" s="373"/>
      <c r="B58" s="314"/>
      <c r="C58" s="358"/>
      <c r="D58" s="360"/>
      <c r="E58" s="361"/>
      <c r="F58" s="362"/>
      <c r="H58" s="4" t="s">
        <v>1719</v>
      </c>
    </row>
    <row r="59" spans="1:9" s="81" customFormat="1">
      <c r="A59" s="373"/>
      <c r="B59" s="378" t="s">
        <v>534</v>
      </c>
      <c r="C59" s="360"/>
      <c r="D59" s="358"/>
      <c r="E59" s="369"/>
      <c r="F59" s="362"/>
      <c r="H59" s="4" t="s">
        <v>1720</v>
      </c>
    </row>
    <row r="60" spans="1:9" s="81" customFormat="1">
      <c r="A60" s="373"/>
      <c r="B60" s="379"/>
      <c r="C60" s="360"/>
      <c r="D60" s="358"/>
      <c r="E60" s="369"/>
      <c r="F60" s="362"/>
      <c r="H60" s="4" t="s">
        <v>1720</v>
      </c>
    </row>
    <row r="61" spans="1:9" s="81" customFormat="1" ht="191.25" customHeight="1">
      <c r="A61" s="373"/>
      <c r="B61" s="412" t="s">
        <v>535</v>
      </c>
      <c r="C61" s="360"/>
      <c r="D61" s="358"/>
      <c r="E61" s="369"/>
      <c r="F61" s="362"/>
      <c r="H61" s="4" t="s">
        <v>1720</v>
      </c>
    </row>
    <row r="62" spans="1:9" s="81" customFormat="1">
      <c r="A62" s="373"/>
      <c r="B62" s="391"/>
      <c r="C62" s="360"/>
      <c r="D62" s="358"/>
      <c r="E62" s="369"/>
      <c r="F62" s="362"/>
      <c r="H62" s="4" t="s">
        <v>1720</v>
      </c>
    </row>
    <row r="63" spans="1:9" s="81" customFormat="1">
      <c r="A63" s="373" t="s">
        <v>5</v>
      </c>
      <c r="B63" s="391" t="s">
        <v>1591</v>
      </c>
      <c r="C63" s="360">
        <v>5</v>
      </c>
      <c r="D63" s="358" t="s">
        <v>289</v>
      </c>
      <c r="E63" s="548">
        <f>+_xlfn.XLOOKUP(I63,ccs!O:O,ccs!I:I,0,0,1)</f>
        <v>30215</v>
      </c>
      <c r="F63" s="548">
        <f>ROUND(ROUND(E63,2)*ROUND(C63,2),2)</f>
        <v>151075</v>
      </c>
      <c r="H63" s="4" t="s">
        <v>1720</v>
      </c>
      <c r="I63" s="545" t="str">
        <f>+_xlfn.CONCAT(H63,"-",A63)</f>
        <v>B2/33/04-A</v>
      </c>
    </row>
    <row r="64" spans="1:9" s="81" customFormat="1">
      <c r="A64" s="373"/>
      <c r="B64" s="391"/>
      <c r="C64" s="360"/>
      <c r="D64" s="358"/>
      <c r="E64" s="369"/>
      <c r="F64" s="362"/>
      <c r="H64" s="4" t="s">
        <v>1720</v>
      </c>
    </row>
    <row r="65" spans="1:9" s="81" customFormat="1">
      <c r="A65" s="381"/>
      <c r="B65" s="315" t="s">
        <v>520</v>
      </c>
      <c r="C65" s="358"/>
      <c r="D65" s="374"/>
      <c r="E65" s="374"/>
      <c r="F65" s="362"/>
      <c r="H65" s="4" t="s">
        <v>1720</v>
      </c>
    </row>
    <row r="66" spans="1:9" s="81" customFormat="1">
      <c r="A66" s="381"/>
      <c r="B66" s="315"/>
      <c r="C66" s="358"/>
      <c r="D66" s="374"/>
      <c r="E66" s="374"/>
      <c r="F66" s="362"/>
      <c r="H66" s="4" t="s">
        <v>1720</v>
      </c>
    </row>
    <row r="67" spans="1:9" s="81" customFormat="1" ht="108.5">
      <c r="A67" s="377" t="s">
        <v>6</v>
      </c>
      <c r="B67" s="375" t="s">
        <v>521</v>
      </c>
      <c r="C67" s="32">
        <v>9</v>
      </c>
      <c r="D67" s="32" t="s">
        <v>289</v>
      </c>
      <c r="E67" s="548">
        <f>+_xlfn.XLOOKUP(I67,ccs!O:O,ccs!I:I,0,0,1)</f>
        <v>20668.13</v>
      </c>
      <c r="F67" s="548">
        <f>ROUND(ROUND(E67,2)*ROUND(C67,2),2)</f>
        <v>186013.17</v>
      </c>
      <c r="H67" s="4" t="s">
        <v>1720</v>
      </c>
      <c r="I67" s="545" t="str">
        <f>+_xlfn.CONCAT(H67,"-",A67)</f>
        <v>B2/33/04-B</v>
      </c>
    </row>
    <row r="68" spans="1:9" s="81" customFormat="1">
      <c r="A68" s="377"/>
      <c r="B68" s="376"/>
      <c r="C68" s="358"/>
      <c r="D68" s="374"/>
      <c r="E68" s="374"/>
      <c r="F68" s="362"/>
      <c r="H68" s="4" t="s">
        <v>1720</v>
      </c>
    </row>
    <row r="69" spans="1:9" s="81" customFormat="1">
      <c r="A69" s="377"/>
      <c r="B69" s="378" t="s">
        <v>522</v>
      </c>
      <c r="C69" s="32"/>
      <c r="D69" s="85"/>
      <c r="E69" s="358"/>
      <c r="F69" s="362"/>
      <c r="H69" s="4" t="s">
        <v>1720</v>
      </c>
    </row>
    <row r="70" spans="1:9" s="81" customFormat="1">
      <c r="A70" s="377"/>
      <c r="B70" s="379"/>
      <c r="C70" s="32"/>
      <c r="D70" s="85"/>
      <c r="E70" s="358"/>
      <c r="F70" s="362"/>
      <c r="H70" s="4" t="s">
        <v>1720</v>
      </c>
    </row>
    <row r="71" spans="1:9" s="81" customFormat="1" ht="155">
      <c r="A71" s="377" t="s">
        <v>7</v>
      </c>
      <c r="B71" s="379" t="s">
        <v>536</v>
      </c>
      <c r="C71" s="32">
        <v>2</v>
      </c>
      <c r="D71" s="85" t="s">
        <v>289</v>
      </c>
      <c r="E71" s="548">
        <f>+_xlfn.XLOOKUP(I71,ccs!O:O,ccs!I:I,0,0,1)</f>
        <v>26152.5</v>
      </c>
      <c r="F71" s="548">
        <f>ROUND(ROUND(E71,2)*ROUND(C71,2),2)</f>
        <v>52305</v>
      </c>
      <c r="H71" s="4" t="s">
        <v>1720</v>
      </c>
      <c r="I71" s="545" t="str">
        <f>+_xlfn.CONCAT(H71,"-",A71)</f>
        <v>B2/33/04-C</v>
      </c>
    </row>
    <row r="72" spans="1:9" s="81" customFormat="1">
      <c r="A72" s="377"/>
      <c r="B72" s="382"/>
      <c r="C72" s="32"/>
      <c r="D72" s="85"/>
      <c r="E72" s="85"/>
      <c r="F72" s="380"/>
      <c r="H72" s="4" t="s">
        <v>1720</v>
      </c>
    </row>
    <row r="73" spans="1:9" s="81" customFormat="1">
      <c r="A73" s="373"/>
      <c r="B73" s="378" t="s">
        <v>524</v>
      </c>
      <c r="C73" s="32"/>
      <c r="D73" s="85"/>
      <c r="E73" s="85"/>
      <c r="F73" s="380"/>
      <c r="H73" s="4" t="s">
        <v>1721</v>
      </c>
    </row>
    <row r="74" spans="1:9" s="81" customFormat="1">
      <c r="A74" s="373"/>
      <c r="B74" s="379"/>
      <c r="C74" s="32"/>
      <c r="D74" s="85"/>
      <c r="E74" s="85"/>
      <c r="F74" s="380"/>
      <c r="H74" s="4" t="s">
        <v>1721</v>
      </c>
    </row>
    <row r="75" spans="1:9" s="81" customFormat="1" ht="155">
      <c r="A75" s="381" t="s">
        <v>5</v>
      </c>
      <c r="B75" s="379" t="s">
        <v>537</v>
      </c>
      <c r="C75" s="32">
        <v>2</v>
      </c>
      <c r="D75" s="85" t="s">
        <v>289</v>
      </c>
      <c r="E75" s="548">
        <f>+_xlfn.XLOOKUP(I75,ccs!O:O,ccs!I:I,0,0,1)</f>
        <v>28652.5</v>
      </c>
      <c r="F75" s="548">
        <f>ROUND(ROUND(E75,2)*ROUND(C75,2),2)</f>
        <v>57305</v>
      </c>
      <c r="H75" s="4" t="s">
        <v>1721</v>
      </c>
      <c r="I75" s="545" t="str">
        <f>+_xlfn.CONCAT(H75,"-",A75)</f>
        <v>B2/33/05-A</v>
      </c>
    </row>
    <row r="76" spans="1:9" s="80" customFormat="1" ht="15.75" customHeight="1">
      <c r="A76" s="387"/>
      <c r="B76" s="383"/>
      <c r="C76" s="32"/>
      <c r="D76" s="85"/>
      <c r="E76" s="358"/>
      <c r="F76" s="362"/>
      <c r="H76" s="4" t="s">
        <v>1721</v>
      </c>
    </row>
    <row r="77" spans="1:9" s="80" customFormat="1">
      <c r="A77" s="191"/>
      <c r="B77" s="392" t="s">
        <v>538</v>
      </c>
      <c r="C77" s="84"/>
      <c r="D77" s="84"/>
      <c r="E77" s="321"/>
      <c r="F77" s="317"/>
      <c r="G77" s="319"/>
      <c r="H77" s="4" t="s">
        <v>1721</v>
      </c>
    </row>
    <row r="78" spans="1:9" s="80" customFormat="1">
      <c r="A78" s="192"/>
      <c r="B78" s="86"/>
      <c r="C78" s="198"/>
      <c r="D78" s="84"/>
      <c r="E78" s="321"/>
      <c r="F78" s="317"/>
      <c r="G78" s="319"/>
      <c r="H78" s="4" t="s">
        <v>1721</v>
      </c>
    </row>
    <row r="79" spans="1:9" s="365" customFormat="1" ht="19.5" customHeight="1">
      <c r="A79" s="363"/>
      <c r="B79" s="393" t="s">
        <v>539</v>
      </c>
      <c r="C79" s="360"/>
      <c r="D79" s="394"/>
      <c r="E79" s="394"/>
      <c r="F79" s="395"/>
      <c r="H79" s="4" t="s">
        <v>1721</v>
      </c>
    </row>
    <row r="80" spans="1:9" s="80" customFormat="1">
      <c r="A80" s="363"/>
      <c r="B80" s="390"/>
      <c r="C80" s="358"/>
      <c r="D80" s="360"/>
      <c r="E80" s="361"/>
      <c r="F80" s="362"/>
      <c r="H80" s="4" t="s">
        <v>1721</v>
      </c>
    </row>
    <row r="81" spans="1:9" s="80" customFormat="1" ht="170.5">
      <c r="A81" s="365"/>
      <c r="B81" s="413" t="s">
        <v>540</v>
      </c>
      <c r="C81" s="358"/>
      <c r="D81" s="360"/>
      <c r="E81" s="361"/>
      <c r="F81" s="362"/>
      <c r="H81" s="4" t="s">
        <v>1721</v>
      </c>
    </row>
    <row r="82" spans="1:9" s="80" customFormat="1" ht="13.5" customHeight="1">
      <c r="A82" s="365"/>
      <c r="B82" s="382"/>
      <c r="C82" s="358"/>
      <c r="D82" s="360"/>
      <c r="E82" s="361"/>
      <c r="F82" s="362"/>
      <c r="H82" s="4" t="s">
        <v>1721</v>
      </c>
    </row>
    <row r="83" spans="1:9" s="81" customFormat="1">
      <c r="A83" s="371"/>
      <c r="B83" s="414" t="s">
        <v>512</v>
      </c>
      <c r="C83" s="358"/>
      <c r="D83" s="360"/>
      <c r="E83" s="361"/>
      <c r="F83" s="362"/>
      <c r="H83" s="4" t="s">
        <v>1721</v>
      </c>
    </row>
    <row r="84" spans="1:9" s="81" customFormat="1" ht="31">
      <c r="A84" s="371"/>
      <c r="B84" s="396" t="s">
        <v>541</v>
      </c>
      <c r="C84" s="360"/>
      <c r="D84" s="394"/>
      <c r="E84" s="394"/>
      <c r="F84" s="395"/>
      <c r="H84" s="4" t="s">
        <v>1721</v>
      </c>
    </row>
    <row r="85" spans="1:9" s="81" customFormat="1">
      <c r="A85" s="371"/>
      <c r="B85" s="396" t="s">
        <v>542</v>
      </c>
      <c r="C85" s="360"/>
      <c r="D85" s="394"/>
      <c r="E85" s="394"/>
      <c r="F85" s="395"/>
      <c r="H85" s="4" t="s">
        <v>1721</v>
      </c>
    </row>
    <row r="86" spans="1:9" s="81" customFormat="1">
      <c r="A86" s="371" t="s">
        <v>6</v>
      </c>
      <c r="B86" s="397" t="s">
        <v>543</v>
      </c>
      <c r="C86" s="394">
        <v>930</v>
      </c>
      <c r="D86" s="82" t="s">
        <v>179</v>
      </c>
      <c r="E86" s="548">
        <f>+_xlfn.XLOOKUP(I86,ccs!O:O,ccs!I:I,0,0,1)</f>
        <v>875.25</v>
      </c>
      <c r="F86" s="548">
        <f>ROUND(ROUND(E86,2)*ROUND(C86,2),2)</f>
        <v>813982.5</v>
      </c>
      <c r="H86" s="4" t="s">
        <v>1721</v>
      </c>
      <c r="I86" s="545" t="str">
        <f>+_xlfn.CONCAT(H86,"-",A86)</f>
        <v>B2/33/05-B</v>
      </c>
    </row>
    <row r="87" spans="1:9" s="81" customFormat="1">
      <c r="A87" s="359"/>
      <c r="B87" s="397"/>
      <c r="C87" s="394"/>
      <c r="D87" s="82"/>
      <c r="E87" s="394"/>
      <c r="F87" s="395"/>
      <c r="H87" s="4" t="s">
        <v>1721</v>
      </c>
    </row>
    <row r="88" spans="1:9" s="81" customFormat="1" ht="31">
      <c r="A88" s="398"/>
      <c r="B88" s="396" t="s">
        <v>544</v>
      </c>
      <c r="C88" s="394"/>
      <c r="D88" s="82"/>
      <c r="E88" s="394"/>
      <c r="F88" s="395"/>
      <c r="H88" s="4" t="s">
        <v>1721</v>
      </c>
    </row>
    <row r="89" spans="1:9" s="81" customFormat="1">
      <c r="A89" s="399"/>
      <c r="B89" s="396" t="s">
        <v>545</v>
      </c>
      <c r="C89" s="394"/>
      <c r="D89" s="82"/>
      <c r="E89" s="394"/>
      <c r="F89" s="395"/>
      <c r="H89" s="4" t="s">
        <v>1721</v>
      </c>
    </row>
    <row r="90" spans="1:9" s="81" customFormat="1">
      <c r="A90" s="399" t="s">
        <v>7</v>
      </c>
      <c r="B90" s="397" t="s">
        <v>543</v>
      </c>
      <c r="C90" s="394">
        <v>205</v>
      </c>
      <c r="D90" s="82" t="s">
        <v>179</v>
      </c>
      <c r="E90" s="548">
        <f>+_xlfn.XLOOKUP(I90,ccs!O:O,ccs!I:I,0,0,1)</f>
        <v>875.25</v>
      </c>
      <c r="F90" s="548">
        <f>ROUND(ROUND(E90,2)*ROUND(C90,2),2)</f>
        <v>179426.25</v>
      </c>
      <c r="H90" s="4" t="s">
        <v>1721</v>
      </c>
      <c r="I90" s="545" t="str">
        <f>+_xlfn.CONCAT(H90,"-",A90)</f>
        <v>B2/33/05-C</v>
      </c>
    </row>
    <row r="91" spans="1:9" s="81" customFormat="1">
      <c r="A91" s="399"/>
      <c r="B91" s="397"/>
      <c r="C91" s="394"/>
      <c r="D91" s="82"/>
      <c r="E91" s="394"/>
      <c r="F91" s="395"/>
      <c r="H91" s="4" t="s">
        <v>1721</v>
      </c>
    </row>
    <row r="92" spans="1:9" s="81" customFormat="1">
      <c r="A92" s="363"/>
      <c r="B92" s="396" t="s">
        <v>546</v>
      </c>
      <c r="C92" s="394"/>
      <c r="D92" s="82"/>
      <c r="E92" s="394"/>
      <c r="F92" s="395"/>
      <c r="H92" s="4" t="s">
        <v>1722</v>
      </c>
    </row>
    <row r="93" spans="1:9" s="81" customFormat="1">
      <c r="A93" s="398" t="s">
        <v>5</v>
      </c>
      <c r="B93" s="397" t="s">
        <v>543</v>
      </c>
      <c r="C93" s="394">
        <v>15</v>
      </c>
      <c r="D93" s="82" t="s">
        <v>179</v>
      </c>
      <c r="E93" s="548">
        <f>+_xlfn.XLOOKUP(I93,ccs!O:O,ccs!I:I,0,0,1)</f>
        <v>875.25</v>
      </c>
      <c r="F93" s="548">
        <f>ROUND(ROUND(E93,2)*ROUND(C93,2),2)</f>
        <v>13128.75</v>
      </c>
      <c r="H93" s="4" t="s">
        <v>1722</v>
      </c>
      <c r="I93" s="545" t="str">
        <f>+_xlfn.CONCAT(H93,"-",A93)</f>
        <v>B2/33/06-A</v>
      </c>
    </row>
    <row r="94" spans="1:9" s="81" customFormat="1">
      <c r="A94" s="398"/>
      <c r="B94" s="397"/>
      <c r="C94" s="394"/>
      <c r="D94" s="358"/>
      <c r="E94" s="400"/>
      <c r="F94" s="395"/>
      <c r="H94" s="4" t="s">
        <v>1722</v>
      </c>
    </row>
    <row r="95" spans="1:9" s="80" customFormat="1">
      <c r="A95" s="368"/>
      <c r="B95" s="401" t="s">
        <v>547</v>
      </c>
      <c r="C95" s="358"/>
      <c r="D95" s="82"/>
      <c r="E95" s="360"/>
      <c r="F95" s="372"/>
      <c r="H95" s="4" t="s">
        <v>1722</v>
      </c>
    </row>
    <row r="96" spans="1:9" s="80" customFormat="1" ht="227.25" customHeight="1">
      <c r="A96" s="366"/>
      <c r="B96" s="415" t="s">
        <v>548</v>
      </c>
      <c r="C96" s="403"/>
      <c r="D96" s="404"/>
      <c r="E96" s="360"/>
      <c r="F96" s="372"/>
      <c r="H96" s="4" t="s">
        <v>1722</v>
      </c>
    </row>
    <row r="97" spans="1:9" s="80" customFormat="1">
      <c r="A97" s="366"/>
      <c r="B97" s="402"/>
      <c r="C97" s="403"/>
      <c r="D97" s="404"/>
      <c r="E97" s="360"/>
      <c r="F97" s="372"/>
      <c r="H97" s="4" t="s">
        <v>1722</v>
      </c>
    </row>
    <row r="98" spans="1:9" s="80" customFormat="1">
      <c r="A98" s="366" t="s">
        <v>6</v>
      </c>
      <c r="B98" s="397" t="s">
        <v>549</v>
      </c>
      <c r="C98" s="394">
        <v>56</v>
      </c>
      <c r="D98" s="358" t="s">
        <v>289</v>
      </c>
      <c r="E98" s="548">
        <f>+_xlfn.XLOOKUP(I98,ccs!O:O,ccs!I:I,0,0,1)</f>
        <v>875.25</v>
      </c>
      <c r="F98" s="548">
        <f>ROUND(ROUND(E98,2)*ROUND(C98,2),2)</f>
        <v>49014</v>
      </c>
      <c r="H98" s="4" t="s">
        <v>1722</v>
      </c>
      <c r="I98" s="545" t="str">
        <f>+_xlfn.CONCAT(H98,"-",A98)</f>
        <v>B2/33/06-B</v>
      </c>
    </row>
    <row r="99" spans="1:9" s="80" customFormat="1">
      <c r="A99" s="366"/>
      <c r="B99" s="397"/>
      <c r="C99" s="405"/>
      <c r="D99" s="82"/>
      <c r="E99" s="360"/>
      <c r="F99" s="362"/>
      <c r="H99" s="4" t="s">
        <v>1722</v>
      </c>
    </row>
    <row r="100" spans="1:9" s="80" customFormat="1">
      <c r="A100" s="192"/>
      <c r="B100" s="388" t="s">
        <v>550</v>
      </c>
      <c r="C100" s="388"/>
      <c r="D100" s="388"/>
      <c r="E100" s="388"/>
      <c r="F100" s="388"/>
      <c r="G100" s="388"/>
      <c r="H100" s="4" t="s">
        <v>1722</v>
      </c>
    </row>
    <row r="101" spans="1:9" s="80" customFormat="1">
      <c r="A101" s="192"/>
      <c r="B101" s="14"/>
      <c r="C101" s="85"/>
      <c r="D101" s="84"/>
      <c r="E101" s="321"/>
      <c r="F101" s="317"/>
      <c r="G101" s="319"/>
      <c r="H101" s="4" t="s">
        <v>1722</v>
      </c>
    </row>
    <row r="102" spans="1:9" s="80" customFormat="1">
      <c r="A102" s="359"/>
      <c r="B102" s="15" t="s">
        <v>510</v>
      </c>
      <c r="C102" s="360"/>
      <c r="D102" s="360"/>
      <c r="E102" s="361"/>
      <c r="F102" s="362"/>
      <c r="H102" s="4" t="s">
        <v>1722</v>
      </c>
    </row>
    <row r="103" spans="1:9" s="80" customFormat="1">
      <c r="A103" s="363"/>
      <c r="B103" s="86"/>
      <c r="C103" s="364"/>
      <c r="D103" s="360"/>
      <c r="E103" s="361"/>
      <c r="F103" s="362"/>
      <c r="H103" s="4" t="s">
        <v>1722</v>
      </c>
    </row>
    <row r="104" spans="1:9" s="80" customFormat="1" ht="158.25" customHeight="1">
      <c r="A104" s="365"/>
      <c r="B104" s="408" t="s">
        <v>511</v>
      </c>
      <c r="C104" s="358"/>
      <c r="D104" s="360"/>
      <c r="E104" s="361"/>
      <c r="F104" s="362"/>
      <c r="H104" s="4" t="s">
        <v>1722</v>
      </c>
    </row>
    <row r="105" spans="1:9" s="80" customFormat="1" ht="9.75" customHeight="1">
      <c r="A105" s="365"/>
      <c r="B105" s="14"/>
      <c r="C105" s="358"/>
      <c r="D105" s="360"/>
      <c r="E105" s="361"/>
      <c r="F105" s="362"/>
      <c r="H105" s="4" t="s">
        <v>1722</v>
      </c>
    </row>
    <row r="106" spans="1:9" s="81" customFormat="1">
      <c r="A106" s="366"/>
      <c r="B106" s="367" t="s">
        <v>512</v>
      </c>
      <c r="C106" s="360"/>
      <c r="D106" s="360"/>
      <c r="E106" s="361"/>
      <c r="F106" s="362"/>
      <c r="H106" s="4" t="s">
        <v>1722</v>
      </c>
    </row>
    <row r="107" spans="1:9" s="81" customFormat="1">
      <c r="A107" s="366"/>
      <c r="B107" s="367" t="s">
        <v>551</v>
      </c>
      <c r="C107" s="360"/>
      <c r="D107" s="360"/>
      <c r="E107" s="361"/>
      <c r="F107" s="362"/>
      <c r="H107" s="4" t="s">
        <v>1722</v>
      </c>
    </row>
    <row r="108" spans="1:9" s="81" customFormat="1">
      <c r="A108" s="366" t="s">
        <v>7</v>
      </c>
      <c r="B108" s="314" t="s">
        <v>514</v>
      </c>
      <c r="C108" s="358">
        <v>400</v>
      </c>
      <c r="D108" s="360" t="s">
        <v>179</v>
      </c>
      <c r="E108" s="548">
        <f>+_xlfn.XLOOKUP(I108,ccs!O:O,ccs!I:I,0,0,1)</f>
        <v>875.25</v>
      </c>
      <c r="F108" s="548">
        <f>ROUND(ROUND(E108,2)*ROUND(C108,2),2)</f>
        <v>350100</v>
      </c>
      <c r="H108" s="4" t="s">
        <v>1722</v>
      </c>
      <c r="I108" s="545" t="str">
        <f>+_xlfn.CONCAT(H108,"-",A108)</f>
        <v>B2/33/06-C</v>
      </c>
    </row>
    <row r="109" spans="1:9" s="81" customFormat="1" ht="6.75" customHeight="1">
      <c r="A109" s="366"/>
      <c r="B109" s="314"/>
      <c r="C109" s="358"/>
      <c r="D109" s="360"/>
      <c r="E109" s="361"/>
      <c r="F109" s="362"/>
      <c r="H109" s="4" t="s">
        <v>1722</v>
      </c>
    </row>
    <row r="110" spans="1:9" s="81" customFormat="1">
      <c r="A110" s="366"/>
      <c r="B110" s="367" t="s">
        <v>552</v>
      </c>
      <c r="C110" s="360"/>
      <c r="D110" s="360"/>
      <c r="E110" s="361"/>
      <c r="F110" s="362"/>
      <c r="H110" s="4" t="s">
        <v>1722</v>
      </c>
    </row>
    <row r="111" spans="1:9" s="81" customFormat="1">
      <c r="A111" s="366" t="s">
        <v>8</v>
      </c>
      <c r="B111" s="314" t="s">
        <v>514</v>
      </c>
      <c r="C111" s="358">
        <v>375</v>
      </c>
      <c r="D111" s="360" t="s">
        <v>179</v>
      </c>
      <c r="E111" s="548">
        <f>+_xlfn.XLOOKUP(I111,ccs!O:O,ccs!I:I,0,0,1)</f>
        <v>875.25</v>
      </c>
      <c r="F111" s="548">
        <f>ROUND(ROUND(E111,2)*ROUND(C111,2),2)</f>
        <v>328218.75</v>
      </c>
      <c r="H111" s="4" t="s">
        <v>1722</v>
      </c>
      <c r="I111" s="545" t="str">
        <f>+_xlfn.CONCAT(H111,"-",A111)</f>
        <v>B2/33/06-D</v>
      </c>
    </row>
    <row r="112" spans="1:9" s="81" customFormat="1" ht="7.5" customHeight="1">
      <c r="A112" s="366"/>
      <c r="B112" s="314"/>
      <c r="C112" s="358"/>
      <c r="D112" s="360"/>
      <c r="E112" s="361"/>
      <c r="F112" s="362"/>
      <c r="H112" s="4" t="s">
        <v>1722</v>
      </c>
    </row>
    <row r="113" spans="1:9" s="81" customFormat="1">
      <c r="A113" s="368"/>
      <c r="B113" s="367" t="s">
        <v>519</v>
      </c>
      <c r="C113" s="360"/>
      <c r="D113" s="360"/>
      <c r="E113" s="361"/>
      <c r="F113" s="362"/>
      <c r="H113" s="4" t="s">
        <v>1723</v>
      </c>
    </row>
    <row r="114" spans="1:9" s="81" customFormat="1">
      <c r="A114" s="366" t="s">
        <v>5</v>
      </c>
      <c r="B114" s="314" t="s">
        <v>517</v>
      </c>
      <c r="C114" s="358">
        <v>830</v>
      </c>
      <c r="D114" s="360" t="s">
        <v>179</v>
      </c>
      <c r="E114" s="548">
        <f>+_xlfn.XLOOKUP(I114,ccs!O:O,ccs!I:I,0,0,1)</f>
        <v>875.25</v>
      </c>
      <c r="F114" s="548">
        <f>ROUND(ROUND(E114,2)*ROUND(C114,2),2)</f>
        <v>726457.5</v>
      </c>
      <c r="H114" s="4" t="s">
        <v>1723</v>
      </c>
      <c r="I114" s="545" t="str">
        <f>+_xlfn.CONCAT(H114,"-",A114)</f>
        <v>B2/33/07-A</v>
      </c>
    </row>
    <row r="115" spans="1:9" s="81" customFormat="1">
      <c r="A115" s="366"/>
      <c r="B115" s="314"/>
      <c r="C115" s="364"/>
      <c r="D115" s="360"/>
      <c r="E115" s="361"/>
      <c r="F115" s="362"/>
      <c r="H115" s="4" t="s">
        <v>1723</v>
      </c>
    </row>
    <row r="116" spans="1:9" s="81" customFormat="1">
      <c r="A116" s="373"/>
      <c r="B116" s="315" t="s">
        <v>520</v>
      </c>
      <c r="C116" s="358"/>
      <c r="D116" s="374"/>
      <c r="E116" s="374"/>
      <c r="F116" s="362"/>
      <c r="H116" s="4" t="s">
        <v>1723</v>
      </c>
    </row>
    <row r="117" spans="1:9" s="81" customFormat="1">
      <c r="A117" s="373"/>
      <c r="B117" s="315"/>
      <c r="C117" s="358"/>
      <c r="D117" s="374"/>
      <c r="E117" s="374"/>
      <c r="F117" s="362"/>
      <c r="H117" s="4" t="s">
        <v>1723</v>
      </c>
    </row>
    <row r="118" spans="1:9" s="81" customFormat="1" ht="108.5">
      <c r="A118" s="381" t="s">
        <v>6</v>
      </c>
      <c r="B118" s="375" t="s">
        <v>521</v>
      </c>
      <c r="C118" s="32">
        <v>4</v>
      </c>
      <c r="D118" s="32" t="s">
        <v>289</v>
      </c>
      <c r="E118" s="548">
        <f>+_xlfn.XLOOKUP(I118,ccs!O:O,ccs!I:I,0,0,1)</f>
        <v>20668.13</v>
      </c>
      <c r="F118" s="548">
        <f>ROUND(ROUND(E118,2)*ROUND(C118,2),2)</f>
        <v>82672.52</v>
      </c>
      <c r="H118" s="4" t="s">
        <v>1723</v>
      </c>
      <c r="I118" s="545" t="str">
        <f>+_xlfn.CONCAT(H118,"-",A118)</f>
        <v>B2/33/07-B</v>
      </c>
    </row>
    <row r="119" spans="1:9" s="81" customFormat="1">
      <c r="A119" s="373"/>
      <c r="B119" s="376"/>
      <c r="C119" s="358"/>
      <c r="D119" s="374"/>
      <c r="E119" s="374"/>
      <c r="F119" s="362"/>
      <c r="H119" s="4" t="s">
        <v>1723</v>
      </c>
    </row>
    <row r="120" spans="1:9" s="81" customFormat="1">
      <c r="A120" s="377"/>
      <c r="B120" s="378" t="s">
        <v>522</v>
      </c>
      <c r="C120" s="32"/>
      <c r="D120" s="85"/>
      <c r="E120" s="358"/>
      <c r="F120" s="362"/>
      <c r="H120" s="4" t="s">
        <v>1723</v>
      </c>
    </row>
    <row r="121" spans="1:9" s="81" customFormat="1">
      <c r="A121" s="377"/>
      <c r="B121" s="379"/>
      <c r="C121" s="32"/>
      <c r="D121" s="85"/>
      <c r="E121" s="358"/>
      <c r="F121" s="362"/>
      <c r="H121" s="4" t="s">
        <v>1723</v>
      </c>
    </row>
    <row r="122" spans="1:9" s="81" customFormat="1" ht="155">
      <c r="A122" s="377" t="s">
        <v>7</v>
      </c>
      <c r="B122" s="379" t="s">
        <v>553</v>
      </c>
      <c r="C122" s="32">
        <v>1</v>
      </c>
      <c r="D122" s="85" t="s">
        <v>289</v>
      </c>
      <c r="E122" s="548">
        <f>+_xlfn.XLOOKUP(I122,ccs!O:O,ccs!I:I,0,0,1)</f>
        <v>26152.5</v>
      </c>
      <c r="F122" s="548">
        <f>ROUND(ROUND(E122,2)*ROUND(C122,2),2)</f>
        <v>26152.5</v>
      </c>
      <c r="H122" s="4" t="s">
        <v>1723</v>
      </c>
      <c r="I122" s="545" t="str">
        <f>+_xlfn.CONCAT(H122,"-",A122)</f>
        <v>B2/33/07-C</v>
      </c>
    </row>
    <row r="123" spans="1:9" s="81" customFormat="1">
      <c r="A123" s="381"/>
      <c r="B123" s="382"/>
      <c r="C123" s="32"/>
      <c r="D123" s="85"/>
      <c r="E123" s="85"/>
      <c r="F123" s="380"/>
      <c r="H123" s="4" t="s">
        <v>1723</v>
      </c>
    </row>
    <row r="124" spans="1:9" s="81" customFormat="1">
      <c r="A124" s="377"/>
      <c r="B124" s="378" t="s">
        <v>524</v>
      </c>
      <c r="C124" s="32"/>
      <c r="D124" s="85"/>
      <c r="E124" s="85"/>
      <c r="F124" s="380"/>
      <c r="H124" s="4" t="s">
        <v>1723</v>
      </c>
    </row>
    <row r="125" spans="1:9" s="81" customFormat="1">
      <c r="A125" s="377"/>
      <c r="B125" s="379"/>
      <c r="C125" s="32"/>
      <c r="D125" s="85"/>
      <c r="E125" s="85"/>
      <c r="F125" s="380"/>
      <c r="H125" s="4" t="s">
        <v>1723</v>
      </c>
    </row>
    <row r="126" spans="1:9" s="81" customFormat="1" ht="155">
      <c r="A126" s="377" t="s">
        <v>8</v>
      </c>
      <c r="B126" s="379" t="s">
        <v>554</v>
      </c>
      <c r="C126" s="32">
        <v>1</v>
      </c>
      <c r="D126" s="85" t="s">
        <v>289</v>
      </c>
      <c r="E126" s="548">
        <f>+_xlfn.XLOOKUP(I126,ccs!O:O,ccs!I:I,0,0,1)</f>
        <v>28652.5</v>
      </c>
      <c r="F126" s="548">
        <f>ROUND(ROUND(E126,2)*ROUND(C126,2),2)</f>
        <v>28652.5</v>
      </c>
      <c r="H126" s="4" t="s">
        <v>1723</v>
      </c>
      <c r="I126" s="545" t="str">
        <f>+_xlfn.CONCAT(H126,"-",A126)</f>
        <v>B2/33/07-D</v>
      </c>
    </row>
    <row r="127" spans="1:9" s="81" customFormat="1">
      <c r="A127" s="377"/>
      <c r="B127" s="383"/>
      <c r="C127" s="32"/>
      <c r="D127" s="85"/>
      <c r="E127" s="358"/>
      <c r="F127" s="362"/>
      <c r="H127" s="4" t="s">
        <v>1723</v>
      </c>
    </row>
    <row r="128" spans="1:9" s="81" customFormat="1">
      <c r="A128" s="192"/>
      <c r="B128" s="83"/>
      <c r="C128" s="84"/>
      <c r="D128" s="84"/>
      <c r="E128" s="321"/>
      <c r="F128" s="317"/>
      <c r="G128" s="320"/>
      <c r="H128" s="4" t="s">
        <v>1723</v>
      </c>
    </row>
    <row r="129" spans="1:9" s="81" customFormat="1">
      <c r="A129" s="192"/>
      <c r="B129" s="388" t="s">
        <v>555</v>
      </c>
      <c r="C129" s="388"/>
      <c r="D129" s="388"/>
      <c r="E129" s="388"/>
      <c r="F129" s="388"/>
      <c r="G129" s="388"/>
      <c r="H129" s="4" t="s">
        <v>1724</v>
      </c>
    </row>
    <row r="130" spans="1:9" s="81" customFormat="1">
      <c r="A130" s="292"/>
      <c r="B130" s="314"/>
      <c r="C130" s="85"/>
      <c r="D130" s="84"/>
      <c r="E130" s="321"/>
      <c r="F130" s="317"/>
      <c r="G130" s="320"/>
      <c r="H130" s="4" t="s">
        <v>1724</v>
      </c>
    </row>
    <row r="131" spans="1:9" s="365" customFormat="1" ht="19.5" customHeight="1">
      <c r="A131" s="363"/>
      <c r="B131" s="393" t="s">
        <v>556</v>
      </c>
      <c r="C131" s="360"/>
      <c r="D131" s="394"/>
      <c r="E131" s="394"/>
      <c r="F131" s="395"/>
      <c r="H131" s="4" t="s">
        <v>1724</v>
      </c>
    </row>
    <row r="132" spans="1:9" s="80" customFormat="1">
      <c r="A132" s="363"/>
      <c r="B132" s="390"/>
      <c r="C132" s="358"/>
      <c r="D132" s="360"/>
      <c r="E132" s="361"/>
      <c r="F132" s="362"/>
      <c r="H132" s="4" t="s">
        <v>1724</v>
      </c>
    </row>
    <row r="133" spans="1:9" s="80" customFormat="1" ht="379.5" customHeight="1">
      <c r="A133" s="365"/>
      <c r="B133" s="35" t="s">
        <v>557</v>
      </c>
      <c r="C133" s="406"/>
      <c r="D133" s="85"/>
      <c r="E133" s="84"/>
      <c r="F133" s="317"/>
      <c r="H133" s="4" t="s">
        <v>1724</v>
      </c>
    </row>
    <row r="134" spans="1:9" s="80" customFormat="1">
      <c r="A134" s="365"/>
      <c r="B134" s="35"/>
      <c r="C134" s="406"/>
      <c r="D134" s="85"/>
      <c r="E134" s="84"/>
      <c r="F134" s="317"/>
      <c r="H134" s="4" t="s">
        <v>1724</v>
      </c>
    </row>
    <row r="135" spans="1:9" s="80" customFormat="1" ht="15.75" customHeight="1">
      <c r="A135" s="366"/>
      <c r="B135" s="36" t="s">
        <v>512</v>
      </c>
      <c r="C135" s="358"/>
      <c r="D135" s="360"/>
      <c r="E135" s="361"/>
      <c r="F135" s="362"/>
      <c r="H135" s="4" t="s">
        <v>1724</v>
      </c>
    </row>
    <row r="136" spans="1:9" s="80" customFormat="1" ht="15.75" customHeight="1">
      <c r="A136" s="366" t="s">
        <v>5</v>
      </c>
      <c r="B136" s="36" t="s">
        <v>558</v>
      </c>
      <c r="C136" s="358">
        <v>1</v>
      </c>
      <c r="D136" s="360" t="s">
        <v>289</v>
      </c>
      <c r="E136" s="548">
        <f>+_xlfn.XLOOKUP(I136,ccs!O:O,ccs!I:I,0,0,1)</f>
        <v>214906.25</v>
      </c>
      <c r="F136" s="548">
        <f>ROUND(ROUND(E136,2)*ROUND(C136,2),2)</f>
        <v>214906.25</v>
      </c>
      <c r="H136" s="4" t="s">
        <v>1724</v>
      </c>
      <c r="I136" s="545" t="str">
        <f>+_xlfn.CONCAT(H136,"-",A136)</f>
        <v>B2/33/08-A</v>
      </c>
    </row>
    <row r="137" spans="1:9" s="80" customFormat="1" ht="15.75" customHeight="1">
      <c r="A137" s="387"/>
      <c r="C137" s="358"/>
      <c r="D137" s="82"/>
      <c r="E137" s="360"/>
      <c r="F137" s="407"/>
      <c r="H137" s="4" t="s">
        <v>1724</v>
      </c>
    </row>
    <row r="138" spans="1:9" s="81" customFormat="1">
      <c r="A138" s="199"/>
      <c r="B138" s="14"/>
      <c r="C138" s="84"/>
      <c r="D138" s="84"/>
      <c r="E138" s="321"/>
      <c r="F138" s="317"/>
      <c r="G138" s="320"/>
      <c r="H138" s="4" t="s">
        <v>1724</v>
      </c>
    </row>
    <row r="139" spans="1:9" s="81" customFormat="1">
      <c r="A139" s="190"/>
      <c r="B139" s="315"/>
      <c r="C139" s="32"/>
      <c r="D139" s="85"/>
      <c r="E139" s="307"/>
      <c r="F139" s="317"/>
      <c r="G139" s="320"/>
      <c r="H139" s="4" t="s">
        <v>1724</v>
      </c>
    </row>
    <row r="140" spans="1:9" s="81" customFormat="1">
      <c r="A140" s="190"/>
      <c r="B140" s="202"/>
      <c r="C140" s="32"/>
      <c r="D140" s="85"/>
      <c r="E140" s="307"/>
      <c r="F140" s="317"/>
      <c r="G140" s="320"/>
      <c r="H140" s="4" t="s">
        <v>1724</v>
      </c>
    </row>
    <row r="141" spans="1:9">
      <c r="H141" s="4" t="s">
        <v>1724</v>
      </c>
    </row>
    <row r="142" spans="1:9">
      <c r="B142" s="6" t="s">
        <v>24</v>
      </c>
      <c r="F142" s="33"/>
      <c r="H142" s="4" t="s">
        <v>1724</v>
      </c>
    </row>
    <row r="143" spans="1:9">
      <c r="B143" s="7" t="s">
        <v>9</v>
      </c>
      <c r="E143" s="31" t="s">
        <v>12</v>
      </c>
      <c r="F143" s="31">
        <f>SUM(F3:F142)</f>
        <v>6074529.1699999999</v>
      </c>
      <c r="H143" s="4" t="s">
        <v>1724</v>
      </c>
    </row>
    <row r="144" spans="1:9" ht="16" thickBot="1">
      <c r="F144" s="34"/>
      <c r="H144" s="4" t="s">
        <v>1724</v>
      </c>
    </row>
    <row r="145" ht="16" thickTop="1"/>
  </sheetData>
  <sheetProtection selectLockedCells="1" selectUnlockedCells="1"/>
  <autoFilter ref="A1:F145" xr:uid="{18F39A43-E368-4172-A6FC-D02D8409BC36}"/>
  <phoneticPr fontId="17" type="noConversion"/>
  <dataValidations disablePrompts="1" count="1">
    <dataValidation type="decimal" operator="greaterThanOrEqual" allowBlank="1" showInputMessage="1" showErrorMessage="1" sqref="D128 C108:C109 D19 C14:C15 D16 C17:C18 D13 D22 D25 C57:C58 D56 D79:F79 E84:F94 C86:C93 D84:D85 C98:C99 D113 D110 C111:C112 D107 C130 D131:F131" xr:uid="{0D276EA3-A5CC-405C-BC8A-EA7909B559C7}">
      <formula1>0</formula1>
    </dataValidation>
  </dataValidations>
  <pageMargins left="0.5" right="0.5" top="1" bottom="1" header="0.5" footer="0.5"/>
  <pageSetup paperSize="9" orientation="portrait" r:id="rId1"/>
  <headerFooter>
    <oddHeader>&amp;R&amp;"Times New Roman,Regular"Shared Facility Hub (SFH) Assets Project
Package 3 - Estate Management Centre (EMC)</oddHeader>
    <oddFooter>&amp;L&amp;"Times New Roman,Regular"UTILITIES
&amp;8 1RI12073-073D06-DAH-BOQ-PM-0003-01&amp;R&amp;"Times New Roman,Regular"33 - Page &amp;P of &amp;N</oddFooter>
  </headerFooter>
  <rowBreaks count="7" manualBreakCount="7">
    <brk id="27" max="16383" man="1"/>
    <brk id="39" max="16383" man="1"/>
    <brk id="58" max="16383" man="1"/>
    <brk id="72" max="16383" man="1"/>
    <brk id="91" max="16383" man="1"/>
    <brk id="112" max="16383" man="1"/>
    <brk id="128"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356B5-9002-4706-B590-8F9B446490B7}">
  <dimension ref="A2:F55"/>
  <sheetViews>
    <sheetView showZeros="0" view="pageBreakPreview" topLeftCell="A20" zoomScaleNormal="80" zoomScaleSheetLayoutView="100" workbookViewId="0">
      <selection activeCell="H9" sqref="H9"/>
    </sheetView>
  </sheetViews>
  <sheetFormatPr defaultColWidth="9.1796875" defaultRowHeight="15.5"/>
  <cols>
    <col min="1" max="1" width="7.453125" style="294" customWidth="1"/>
    <col min="2" max="2" width="47.453125" style="13" customWidth="1"/>
    <col min="3" max="3" width="12.36328125" style="172" customWidth="1"/>
    <col min="4" max="4" width="20.453125" style="172" customWidth="1"/>
    <col min="5" max="5" width="9.1796875" style="13"/>
    <col min="6" max="6" width="9.1796875" style="179"/>
    <col min="7" max="16384" width="9.1796875" style="13"/>
  </cols>
  <sheetData>
    <row r="2" spans="1:6">
      <c r="B2" s="171" t="s">
        <v>44</v>
      </c>
    </row>
    <row r="4" spans="1:6">
      <c r="A4" s="295"/>
      <c r="B4" s="173" t="s">
        <v>35</v>
      </c>
      <c r="C4" s="115"/>
      <c r="D4" s="174" t="s">
        <v>4</v>
      </c>
    </row>
    <row r="5" spans="1:6">
      <c r="A5" s="293"/>
      <c r="B5" s="175" t="s">
        <v>36</v>
      </c>
      <c r="C5" s="176"/>
      <c r="D5" s="177" t="s">
        <v>12</v>
      </c>
    </row>
    <row r="6" spans="1:6" ht="6" customHeight="1">
      <c r="A6" s="178"/>
      <c r="B6" s="175"/>
      <c r="C6" s="176"/>
      <c r="D6" s="177"/>
    </row>
    <row r="7" spans="1:6">
      <c r="A7" s="293" t="s">
        <v>152</v>
      </c>
      <c r="B7" s="175" t="s">
        <v>87</v>
      </c>
      <c r="C7" s="176"/>
      <c r="D7" s="177">
        <f>+'1-Gen Items Prelims'!G305</f>
        <v>23021977</v>
      </c>
    </row>
    <row r="8" spans="1:6" ht="6" customHeight="1">
      <c r="A8" s="178"/>
      <c r="B8" s="175"/>
      <c r="C8" s="176"/>
      <c r="D8" s="177"/>
    </row>
    <row r="9" spans="1:6">
      <c r="A9" s="293" t="s">
        <v>67</v>
      </c>
      <c r="B9" s="175" t="s">
        <v>45</v>
      </c>
      <c r="C9" s="176"/>
      <c r="D9" s="177">
        <f>+'3'!F78</f>
        <v>22696731.34999999</v>
      </c>
      <c r="F9" s="179">
        <f>ROUND(ROUND(E9,2)*ROUND(C9,2),2)</f>
        <v>0</v>
      </c>
    </row>
    <row r="10" spans="1:6" ht="6" customHeight="1">
      <c r="A10" s="178"/>
      <c r="B10" s="175"/>
      <c r="C10" s="176"/>
      <c r="D10" s="177"/>
    </row>
    <row r="11" spans="1:6">
      <c r="A11" s="293" t="s">
        <v>68</v>
      </c>
      <c r="B11" s="175" t="s">
        <v>46</v>
      </c>
      <c r="C11" s="176"/>
      <c r="D11" s="177">
        <f>+'4'!F26</f>
        <v>7097803.0700000003</v>
      </c>
      <c r="F11" s="179">
        <f>ROUND(ROUND(E11,2)*ROUND(C11,2),2)</f>
        <v>0</v>
      </c>
    </row>
    <row r="12" spans="1:6" ht="6" customHeight="1">
      <c r="A12" s="178"/>
      <c r="B12" s="175"/>
      <c r="C12" s="176"/>
      <c r="D12" s="176"/>
    </row>
    <row r="13" spans="1:6">
      <c r="A13" s="293" t="s">
        <v>69</v>
      </c>
      <c r="B13" s="179" t="s">
        <v>47</v>
      </c>
      <c r="C13" s="180"/>
      <c r="D13" s="172">
        <f>+'5'!F73</f>
        <v>36451815</v>
      </c>
      <c r="F13" s="179">
        <f>ROUND(ROUND(E13,2)*ROUND(C13,2),2)</f>
        <v>0</v>
      </c>
    </row>
    <row r="14" spans="1:6" ht="6" customHeight="1">
      <c r="A14" s="178"/>
      <c r="B14" s="181"/>
      <c r="C14" s="180"/>
    </row>
    <row r="15" spans="1:6">
      <c r="A15" s="293" t="s">
        <v>70</v>
      </c>
      <c r="B15" s="13" t="s">
        <v>48</v>
      </c>
      <c r="C15" s="182"/>
      <c r="D15" s="172">
        <f>+'6'!F44</f>
        <v>1480601.08</v>
      </c>
      <c r="F15" s="179">
        <f>ROUND(ROUND(E15,2)*ROUND(C15,2),2)</f>
        <v>0</v>
      </c>
    </row>
    <row r="16" spans="1:6" ht="6" customHeight="1">
      <c r="A16" s="178"/>
      <c r="B16" s="15"/>
      <c r="C16" s="183"/>
    </row>
    <row r="17" spans="1:6">
      <c r="A17" s="293" t="s">
        <v>71</v>
      </c>
      <c r="B17" s="13" t="s">
        <v>49</v>
      </c>
      <c r="C17" s="180"/>
      <c r="D17" s="172">
        <f>+'7'!F117</f>
        <v>20505870.849999998</v>
      </c>
      <c r="F17" s="179">
        <f>ROUND(ROUND(E17,2)*ROUND(C17,2),2)</f>
        <v>0</v>
      </c>
    </row>
    <row r="18" spans="1:6" ht="6" customHeight="1">
      <c r="A18" s="178"/>
      <c r="C18" s="180"/>
    </row>
    <row r="19" spans="1:6">
      <c r="A19" s="293" t="s">
        <v>72</v>
      </c>
      <c r="B19" s="13" t="s">
        <v>50</v>
      </c>
      <c r="C19" s="180"/>
      <c r="D19" s="172">
        <f>+'8'!F143</f>
        <v>6768153.29</v>
      </c>
      <c r="F19" s="179">
        <f>ROUND(ROUND(E19,2)*ROUND(C19,2),2)</f>
        <v>0</v>
      </c>
    </row>
    <row r="20" spans="1:6" ht="6" customHeight="1">
      <c r="A20" s="178"/>
      <c r="C20" s="180"/>
    </row>
    <row r="21" spans="1:6">
      <c r="A21" s="293" t="s">
        <v>73</v>
      </c>
      <c r="B21" s="13" t="s">
        <v>51</v>
      </c>
      <c r="C21" s="183"/>
      <c r="D21" s="172">
        <f>+'9'!F118</f>
        <v>10807193.98</v>
      </c>
      <c r="F21" s="179">
        <f>ROUND(ROUND(E21,2)*ROUND(C21,2),2)</f>
        <v>0</v>
      </c>
    </row>
    <row r="22" spans="1:6" ht="6" customHeight="1">
      <c r="A22" s="178"/>
      <c r="C22" s="183"/>
    </row>
    <row r="23" spans="1:6">
      <c r="A23" s="293" t="s">
        <v>74</v>
      </c>
      <c r="B23" s="13" t="s">
        <v>52</v>
      </c>
      <c r="C23" s="183"/>
      <c r="D23" s="172">
        <f>+'10'!F64</f>
        <v>1620344.75</v>
      </c>
      <c r="F23" s="179">
        <f>ROUND(ROUND(E23,2)*ROUND(C23,2),2)</f>
        <v>0</v>
      </c>
    </row>
    <row r="24" spans="1:6" ht="6" customHeight="1">
      <c r="A24" s="178"/>
      <c r="C24" s="183"/>
    </row>
    <row r="25" spans="1:6">
      <c r="A25" s="293" t="s">
        <v>75</v>
      </c>
      <c r="B25" s="13" t="s">
        <v>53</v>
      </c>
      <c r="C25" s="183"/>
      <c r="D25" s="172">
        <f>+'11'!F55</f>
        <v>7195375</v>
      </c>
      <c r="F25" s="179">
        <f>ROUND(ROUND(E25,2)*ROUND(C25,2),2)</f>
        <v>0</v>
      </c>
    </row>
    <row r="26" spans="1:6" ht="6" customHeight="1">
      <c r="A26" s="178"/>
      <c r="C26" s="183"/>
    </row>
    <row r="27" spans="1:6">
      <c r="A27" s="293" t="s">
        <v>76</v>
      </c>
      <c r="B27" s="13" t="s">
        <v>54</v>
      </c>
      <c r="C27" s="183"/>
      <c r="D27" s="172">
        <f>+'12'!F31</f>
        <v>1239735.82</v>
      </c>
      <c r="F27" s="179">
        <f>ROUND(ROUND(E27,2)*ROUND(C27,2),2)</f>
        <v>0</v>
      </c>
    </row>
    <row r="28" spans="1:6" ht="6" customHeight="1">
      <c r="A28" s="178"/>
      <c r="C28" s="183"/>
    </row>
    <row r="29" spans="1:6">
      <c r="A29" s="293" t="s">
        <v>77</v>
      </c>
      <c r="B29" s="13" t="s">
        <v>55</v>
      </c>
      <c r="C29" s="183"/>
      <c r="D29" s="172">
        <f>+'14'!F19</f>
        <v>6100000</v>
      </c>
      <c r="F29" s="179">
        <f>ROUND(ROUND(E29,2)*ROUND(C29,2),2)</f>
        <v>0</v>
      </c>
    </row>
    <row r="30" spans="1:6" ht="6" customHeight="1">
      <c r="A30" s="178"/>
      <c r="C30" s="183"/>
    </row>
    <row r="31" spans="1:6">
      <c r="A31" s="293" t="s">
        <v>78</v>
      </c>
      <c r="B31" s="13" t="s">
        <v>56</v>
      </c>
      <c r="C31" s="183"/>
      <c r="D31" s="172">
        <f>+'21'!F196</f>
        <v>6604209.2699999996</v>
      </c>
    </row>
    <row r="32" spans="1:6" ht="6" customHeight="1">
      <c r="A32" s="178"/>
      <c r="C32" s="183"/>
    </row>
    <row r="33" spans="1:4">
      <c r="A33" s="293" t="s">
        <v>79</v>
      </c>
      <c r="B33" s="13" t="s">
        <v>57</v>
      </c>
      <c r="C33" s="183"/>
      <c r="D33" s="172">
        <f>+'22'!F398</f>
        <v>7190873.6400000006</v>
      </c>
    </row>
    <row r="34" spans="1:4" ht="6" customHeight="1">
      <c r="A34" s="178"/>
      <c r="C34" s="183"/>
    </row>
    <row r="35" spans="1:4" ht="31">
      <c r="A35" s="293" t="s">
        <v>80</v>
      </c>
      <c r="B35" s="13" t="s">
        <v>58</v>
      </c>
      <c r="C35" s="183"/>
      <c r="D35" s="172">
        <f>+'23'!F775</f>
        <v>25557753.570000004</v>
      </c>
    </row>
    <row r="36" spans="1:4" ht="6" customHeight="1">
      <c r="A36" s="178"/>
      <c r="C36" s="183"/>
    </row>
    <row r="37" spans="1:4">
      <c r="A37" s="293" t="s">
        <v>81</v>
      </c>
      <c r="B37" s="13" t="s">
        <v>59</v>
      </c>
      <c r="C37" s="183"/>
      <c r="D37" s="172">
        <f>+'26'!F763</f>
        <v>40917086.960000001</v>
      </c>
    </row>
    <row r="38" spans="1:4" ht="6" customHeight="1">
      <c r="A38" s="178"/>
      <c r="C38" s="183"/>
    </row>
    <row r="39" spans="1:4">
      <c r="A39" s="293" t="s">
        <v>82</v>
      </c>
      <c r="B39" s="13" t="s">
        <v>60</v>
      </c>
      <c r="C39" s="183"/>
      <c r="D39" s="172">
        <f>+'27'!F333</f>
        <v>16702003.209999999</v>
      </c>
    </row>
    <row r="40" spans="1:4" ht="6" customHeight="1">
      <c r="A40" s="178"/>
      <c r="C40" s="183"/>
    </row>
    <row r="41" spans="1:4">
      <c r="A41" s="293" t="s">
        <v>83</v>
      </c>
      <c r="B41" s="13" t="s">
        <v>61</v>
      </c>
      <c r="C41" s="183"/>
      <c r="D41" s="172">
        <f>+'28'!F111</f>
        <v>10838317.920000002</v>
      </c>
    </row>
    <row r="42" spans="1:4" ht="6" customHeight="1">
      <c r="A42" s="178"/>
      <c r="C42" s="183"/>
    </row>
    <row r="43" spans="1:4">
      <c r="A43" s="293" t="s">
        <v>84</v>
      </c>
      <c r="B43" s="13" t="s">
        <v>62</v>
      </c>
      <c r="C43" s="183"/>
      <c r="D43" s="172">
        <f>+'31'!F56</f>
        <v>3488012.0500000003</v>
      </c>
    </row>
    <row r="44" spans="1:4" ht="6" customHeight="1">
      <c r="A44" s="178"/>
      <c r="C44" s="183"/>
    </row>
    <row r="45" spans="1:4">
      <c r="A45" s="293" t="s">
        <v>85</v>
      </c>
      <c r="B45" s="13" t="s">
        <v>63</v>
      </c>
      <c r="C45" s="183"/>
      <c r="D45" s="172">
        <f>+'32'!F162</f>
        <v>9578436.9499999993</v>
      </c>
    </row>
    <row r="46" spans="1:4" ht="6" customHeight="1">
      <c r="A46" s="178"/>
      <c r="C46" s="183"/>
    </row>
    <row r="47" spans="1:4">
      <c r="A47" s="293" t="s">
        <v>86</v>
      </c>
      <c r="B47" s="13" t="s">
        <v>64</v>
      </c>
      <c r="C47" s="183"/>
      <c r="D47" s="172">
        <f>+'33'!F143</f>
        <v>6074529.1699999999</v>
      </c>
    </row>
    <row r="48" spans="1:4">
      <c r="A48" s="178"/>
      <c r="B48" s="14"/>
      <c r="C48" s="183"/>
      <c r="D48" s="180"/>
    </row>
    <row r="49" spans="1:6">
      <c r="A49" s="178"/>
      <c r="B49" s="14"/>
      <c r="C49" s="183"/>
      <c r="D49" s="180"/>
    </row>
    <row r="50" spans="1:6">
      <c r="A50" s="178"/>
      <c r="B50" s="14"/>
      <c r="C50" s="183"/>
      <c r="D50" s="180"/>
    </row>
    <row r="51" spans="1:6">
      <c r="A51" s="178"/>
      <c r="D51" s="184"/>
    </row>
    <row r="52" spans="1:6">
      <c r="B52" s="181" t="s">
        <v>65</v>
      </c>
      <c r="C52" s="180"/>
      <c r="D52" s="185"/>
    </row>
    <row r="53" spans="1:6">
      <c r="A53" s="296"/>
      <c r="B53" s="13" t="s">
        <v>66</v>
      </c>
      <c r="C53" s="78" t="s">
        <v>12</v>
      </c>
      <c r="D53" s="172">
        <f>SUM(D7:D50)</f>
        <v>271936823.93000007</v>
      </c>
      <c r="F53" s="179">
        <f>SUM(F3:F52)</f>
        <v>0</v>
      </c>
    </row>
    <row r="54" spans="1:6" ht="16" thickBot="1">
      <c r="C54" s="133"/>
      <c r="D54" s="186"/>
    </row>
    <row r="55" spans="1:6" ht="16" thickTop="1"/>
  </sheetData>
  <sheetProtection selectLockedCells="1" selectUnlockedCells="1"/>
  <autoFilter ref="A1:D54" xr:uid="{00000000-0009-0000-0000-000000000000}"/>
  <pageMargins left="0.5" right="0.5" top="1" bottom="1" header="0.5" footer="0.5"/>
  <pageSetup paperSize="9" orientation="portrait" r:id="rId1"/>
  <headerFooter>
    <oddHeader>&amp;R&amp;"Times New Roman"&amp;10Shared Facility Hub (SFH) Assets Project
Package 3 - Estate Management Centre (EMC)</oddHeader>
    <oddFooter>&amp;L&amp;"Times New Roman,Regular"SUMMARY
&amp;8 1RI12073-073D06-DAH-BOQ-PM-0003-01&amp;R&amp;"Times New Roman,Regular"S -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027DBD69882247BE0DC301BA7C1ED6" ma:contentTypeVersion="0" ma:contentTypeDescription="Create a new document." ma:contentTypeScope="" ma:versionID="f757dff85820b84d5a06716723b2aadb">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sisl xmlns:xsd="http://www.w3.org/2001/XMLSchema" xmlns:xsi="http://www.w3.org/2001/XMLSchema-instance" xmlns="http://www.boldonjames.com/2008/01/sie/internal/label" sislVersion="0" policy="e9528c21-00ee-45a7-9fc9-b9f112d7673e" origin="userSelected"/>
</file>

<file path=customXml/itemProps1.xml><?xml version="1.0" encoding="utf-8"?>
<ds:datastoreItem xmlns:ds="http://schemas.openxmlformats.org/officeDocument/2006/customXml" ds:itemID="{974CD5FE-A33F-4C7B-872F-A8C9E88FACAD}">
  <ds:schemaRefs>
    <ds:schemaRef ds:uri="http://purl.org/dc/terms/"/>
    <ds:schemaRef ds:uri="http://www.w3.org/XML/1998/namespace"/>
    <ds:schemaRef ds:uri="http://purl.org/dc/dcmityp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9D2EBD82-F459-4F22-A2F2-9222007D40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31405F4C-4AB6-4FA0-BAAB-0FDD216DAF11}">
  <ds:schemaRefs>
    <ds:schemaRef ds:uri="http://schemas.microsoft.com/sharepoint/v3/contenttype/forms"/>
  </ds:schemaRefs>
</ds:datastoreItem>
</file>

<file path=customXml/itemProps4.xml><?xml version="1.0" encoding="utf-8"?>
<ds:datastoreItem xmlns:ds="http://schemas.openxmlformats.org/officeDocument/2006/customXml" ds:itemID="{C0E1E6D2-B57D-45F6-B6AC-720BA2884C90}">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43</vt:i4>
      </vt:variant>
    </vt:vector>
  </HeadingPairs>
  <TitlesOfParts>
    <vt:vector size="66" baseType="lpstr">
      <vt:lpstr>ccs</vt:lpstr>
      <vt:lpstr>1-Gen Items Prelims</vt:lpstr>
      <vt:lpstr>3</vt:lpstr>
      <vt:lpstr>4</vt:lpstr>
      <vt:lpstr>5</vt:lpstr>
      <vt:lpstr>6</vt:lpstr>
      <vt:lpstr>7</vt:lpstr>
      <vt:lpstr>8</vt:lpstr>
      <vt:lpstr>9</vt:lpstr>
      <vt:lpstr>10</vt:lpstr>
      <vt:lpstr>11</vt:lpstr>
      <vt:lpstr>12</vt:lpstr>
      <vt:lpstr>14</vt:lpstr>
      <vt:lpstr>21</vt:lpstr>
      <vt:lpstr>22</vt:lpstr>
      <vt:lpstr>23</vt:lpstr>
      <vt:lpstr>26</vt:lpstr>
      <vt:lpstr>27</vt:lpstr>
      <vt:lpstr>28</vt:lpstr>
      <vt:lpstr>31</vt:lpstr>
      <vt:lpstr>32</vt:lpstr>
      <vt:lpstr>33</vt:lpstr>
      <vt:lpstr>34- SUM</vt:lpstr>
      <vt:lpstr>'10'!Print_Area</vt:lpstr>
      <vt:lpstr>'11'!Print_Area</vt:lpstr>
      <vt:lpstr>'12'!Print_Area</vt:lpstr>
      <vt:lpstr>'14'!Print_Area</vt:lpstr>
      <vt:lpstr>'1-Gen Items Prelims'!Print_Area</vt:lpstr>
      <vt:lpstr>'21'!Print_Area</vt:lpstr>
      <vt:lpstr>'22'!Print_Area</vt:lpstr>
      <vt:lpstr>'23'!Print_Area</vt:lpstr>
      <vt:lpstr>'26'!Print_Area</vt:lpstr>
      <vt:lpstr>'27'!Print_Area</vt:lpstr>
      <vt:lpstr>'28'!Print_Area</vt:lpstr>
      <vt:lpstr>'3'!Print_Area</vt:lpstr>
      <vt:lpstr>'31'!Print_Area</vt:lpstr>
      <vt:lpstr>'32'!Print_Area</vt:lpstr>
      <vt:lpstr>'33'!Print_Area</vt:lpstr>
      <vt:lpstr>'34- SUM'!Print_Area</vt:lpstr>
      <vt:lpstr>'4'!Print_Area</vt:lpstr>
      <vt:lpstr>'5'!Print_Area</vt:lpstr>
      <vt:lpstr>'6'!Print_Area</vt:lpstr>
      <vt:lpstr>'7'!Print_Area</vt:lpstr>
      <vt:lpstr>'8'!Print_Area</vt:lpstr>
      <vt:lpstr>'9'!Print_Area</vt:lpstr>
      <vt:lpstr>'10'!Print_Titles</vt:lpstr>
      <vt:lpstr>'11'!Print_Titles</vt:lpstr>
      <vt:lpstr>'12'!Print_Titles</vt:lpstr>
      <vt:lpstr>'14'!Print_Titles</vt:lpstr>
      <vt:lpstr>'21'!Print_Titles</vt:lpstr>
      <vt:lpstr>'22'!Print_Titles</vt:lpstr>
      <vt:lpstr>'23'!Print_Titles</vt:lpstr>
      <vt:lpstr>'26'!Print_Titles</vt:lpstr>
      <vt:lpstr>'27'!Print_Titles</vt:lpstr>
      <vt:lpstr>'28'!Print_Titles</vt:lpstr>
      <vt:lpstr>'3'!Print_Titles</vt:lpstr>
      <vt:lpstr>'31'!Print_Titles</vt:lpstr>
      <vt:lpstr>'32'!Print_Titles</vt:lpstr>
      <vt:lpstr>'33'!Print_Titles</vt:lpstr>
      <vt:lpstr>'34- SUM'!Print_Titles</vt:lpstr>
      <vt:lpstr>'4'!Print_Titles</vt:lpstr>
      <vt:lpstr>'5'!Print_Titles</vt:lpstr>
      <vt:lpstr>'6'!Print_Titles</vt:lpstr>
      <vt:lpstr>'7'!Print_Titles</vt:lpstr>
      <vt:lpstr>'8'!Print_Titles</vt:lpstr>
      <vt:lpstr>'9'!Print_Titles</vt:lpstr>
    </vt:vector>
  </TitlesOfParts>
  <Company>Dar Al-Handasah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sfahmy</dc:creator>
  <cp:lastModifiedBy>Vasanthakumar Jayaraman</cp:lastModifiedBy>
  <cp:lastPrinted>2024-03-11T11:18:43Z</cp:lastPrinted>
  <dcterms:created xsi:type="dcterms:W3CDTF">2005-07-28T05:54:40Z</dcterms:created>
  <dcterms:modified xsi:type="dcterms:W3CDTF">2024-04-15T11:11:42Z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b6c8e237-a758-4ff4-aa1a-a9778fc2f83f</vt:lpwstr>
  </property>
  <property fmtid="{D5CDD505-2E9C-101B-9397-08002B2CF9AE}" pid="3" name="bjDocumentSecurityLabel">
    <vt:lpwstr>This item has no classification</vt:lpwstr>
  </property>
  <property fmtid="{D5CDD505-2E9C-101B-9397-08002B2CF9AE}" pid="4" name="bjSaver">
    <vt:lpwstr>MB1UHRB7dJDyzFn+xPwjRygO6ApuhaCR</vt:lpwstr>
  </property>
  <property fmtid="{D5CDD505-2E9C-101B-9397-08002B2CF9AE}" pid="5" name="bjClsUserRVM">
    <vt:lpwstr>[]</vt:lpwstr>
  </property>
</Properties>
</file>